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antBaseball\"/>
    </mc:Choice>
  </mc:AlternateContent>
  <xr:revisionPtr revIDLastSave="0" documentId="13_ncr:1_{0C894B32-F814-4605-BB8B-B1448D0D1736}" xr6:coauthVersionLast="36" xr6:coauthVersionMax="36" xr10:uidLastSave="{00000000-0000-0000-0000-000000000000}"/>
  <bookViews>
    <workbookView xWindow="0" yWindow="0" windowWidth="23040" windowHeight="8484" tabRatio="761" firstSheet="8" activeTab="21" xr2:uid="{84E3AF17-992D-4DBD-9BEA-247F0A926071}"/>
  </bookViews>
  <sheets>
    <sheet name="Pit Adv" sheetId="5" r:id="rId1"/>
    <sheet name="S-ERA (50IP SP)" sheetId="14" r:id="rId2"/>
    <sheet name="S-ERA(30IP RP)" sheetId="15" r:id="rId3"/>
    <sheet name="Pit Statcast" sheetId="6" r:id="rId4"/>
    <sheet name="Pit PD" sheetId="7" r:id="rId5"/>
    <sheet name="Pit League Rates" sheetId="8" r:id="rId6"/>
    <sheet name="CORR PIT" sheetId="11" r:id="rId7"/>
    <sheet name="CORR PIT SUM" sheetId="17" r:id="rId8"/>
    <sheet name="Blown Saves Pitch" sheetId="9" r:id="rId9"/>
    <sheet name="QS" sheetId="10" r:id="rId10"/>
    <sheet name="Hitter Rates" sheetId="1" r:id="rId11"/>
    <sheet name="SPEARMAN" sheetId="23" r:id="rId12"/>
    <sheet name="SPEARMAN CORR" sheetId="24" r:id="rId13"/>
    <sheet name="BsR" sheetId="22" r:id="rId14"/>
    <sheet name="ML" sheetId="20" r:id="rId15"/>
    <sheet name="2022 ML copy" sheetId="21" r:id="rId16"/>
    <sheet name="Hit Statcast" sheetId="2" r:id="rId17"/>
    <sheet name="HITTERS" sheetId="16" r:id="rId18"/>
    <sheet name="Hit PD" sheetId="3" r:id="rId19"/>
    <sheet name="CORR HIT" sheetId="4" r:id="rId20"/>
    <sheet name="CORR HIT SUM" sheetId="19" r:id="rId21"/>
    <sheet name="test with counting" sheetId="25" r:id="rId22"/>
  </sheets>
  <externalReferences>
    <externalReference r:id="rId23"/>
  </externalReferences>
  <definedNames>
    <definedName name="_xlnm._FilterDatabase" localSheetId="10" hidden="1">'Hitter Rates'!$F$1:$F$289</definedName>
    <definedName name="_xlnm._FilterDatabase" localSheetId="9" hidden="1">QS!$H$1:$H$434</definedName>
    <definedName name="_xlnm._FilterDatabase" localSheetId="1" hidden="1">'S-ERA (50IP SP)'!$W$1:$W$477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23" l="1"/>
  <c r="B2" i="23"/>
  <c r="C2" i="23"/>
  <c r="D2" i="23"/>
  <c r="E2" i="23"/>
  <c r="F2" i="23"/>
  <c r="A3" i="23"/>
  <c r="B3" i="23"/>
  <c r="C3" i="23"/>
  <c r="D3" i="23"/>
  <c r="E3" i="23"/>
  <c r="F3" i="23"/>
  <c r="A4" i="23"/>
  <c r="B4" i="23"/>
  <c r="C4" i="23"/>
  <c r="D4" i="23"/>
  <c r="E4" i="23"/>
  <c r="F4" i="23"/>
  <c r="A5" i="23"/>
  <c r="B5" i="23"/>
  <c r="C5" i="23"/>
  <c r="D5" i="23"/>
  <c r="E5" i="23"/>
  <c r="F5" i="23"/>
  <c r="A6" i="23"/>
  <c r="B6" i="23"/>
  <c r="C6" i="23"/>
  <c r="D6" i="23"/>
  <c r="E6" i="23"/>
  <c r="F6" i="23"/>
  <c r="A7" i="23"/>
  <c r="B7" i="23"/>
  <c r="C7" i="23"/>
  <c r="D7" i="23"/>
  <c r="E7" i="23"/>
  <c r="F7" i="23"/>
  <c r="A8" i="23"/>
  <c r="B8" i="23"/>
  <c r="C8" i="23"/>
  <c r="D8" i="23"/>
  <c r="E8" i="23"/>
  <c r="F8" i="23"/>
  <c r="A9" i="23"/>
  <c r="B9" i="23"/>
  <c r="C9" i="23"/>
  <c r="D9" i="23"/>
  <c r="E9" i="23"/>
  <c r="F9" i="23"/>
  <c r="A10" i="23"/>
  <c r="B10" i="23"/>
  <c r="C10" i="23"/>
  <c r="D10" i="23"/>
  <c r="E10" i="23"/>
  <c r="F10" i="23"/>
  <c r="A11" i="23"/>
  <c r="B11" i="23"/>
  <c r="C11" i="23"/>
  <c r="D11" i="23"/>
  <c r="E11" i="23"/>
  <c r="F11" i="23"/>
  <c r="A12" i="23"/>
  <c r="B12" i="23"/>
  <c r="C12" i="23"/>
  <c r="D12" i="23"/>
  <c r="E12" i="23"/>
  <c r="F12" i="23"/>
  <c r="A13" i="23"/>
  <c r="B13" i="23"/>
  <c r="C13" i="23"/>
  <c r="D13" i="23"/>
  <c r="E13" i="23"/>
  <c r="F13" i="23"/>
  <c r="A14" i="23"/>
  <c r="B14" i="23"/>
  <c r="C14" i="23"/>
  <c r="D14" i="23"/>
  <c r="E14" i="23"/>
  <c r="F14" i="23"/>
  <c r="A15" i="23"/>
  <c r="B15" i="23"/>
  <c r="C15" i="23"/>
  <c r="D15" i="23"/>
  <c r="E15" i="23"/>
  <c r="F15" i="23"/>
  <c r="A16" i="23"/>
  <c r="B16" i="23"/>
  <c r="C16" i="23"/>
  <c r="D16" i="23"/>
  <c r="E16" i="23"/>
  <c r="F16" i="23"/>
  <c r="A17" i="23"/>
  <c r="B17" i="23"/>
  <c r="C17" i="23"/>
  <c r="D17" i="23"/>
  <c r="E17" i="23"/>
  <c r="F17" i="23"/>
  <c r="A18" i="23"/>
  <c r="B18" i="23"/>
  <c r="C18" i="23"/>
  <c r="D18" i="23"/>
  <c r="E18" i="23"/>
  <c r="F18" i="23"/>
  <c r="A19" i="23"/>
  <c r="B19" i="23"/>
  <c r="C19" i="23"/>
  <c r="D19" i="23"/>
  <c r="E19" i="23"/>
  <c r="F19" i="23"/>
  <c r="A20" i="23"/>
  <c r="B20" i="23"/>
  <c r="C20" i="23"/>
  <c r="D20" i="23"/>
  <c r="E20" i="23"/>
  <c r="F20" i="23"/>
  <c r="A21" i="23"/>
  <c r="B21" i="23"/>
  <c r="C21" i="23"/>
  <c r="D21" i="23"/>
  <c r="E21" i="23"/>
  <c r="F21" i="23"/>
  <c r="A22" i="23"/>
  <c r="B22" i="23"/>
  <c r="C22" i="23"/>
  <c r="D22" i="23"/>
  <c r="E22" i="23"/>
  <c r="F22" i="23"/>
  <c r="A23" i="23"/>
  <c r="B23" i="23"/>
  <c r="C23" i="23"/>
  <c r="D23" i="23"/>
  <c r="E23" i="23"/>
  <c r="F23" i="23"/>
  <c r="A24" i="23"/>
  <c r="B24" i="23"/>
  <c r="C24" i="23"/>
  <c r="D24" i="23"/>
  <c r="E24" i="23"/>
  <c r="F24" i="23"/>
  <c r="A25" i="23"/>
  <c r="B25" i="23"/>
  <c r="C25" i="23"/>
  <c r="D25" i="23"/>
  <c r="E25" i="23"/>
  <c r="F25" i="23"/>
  <c r="A26" i="23"/>
  <c r="B26" i="23"/>
  <c r="C26" i="23"/>
  <c r="D26" i="23"/>
  <c r="E26" i="23"/>
  <c r="F26" i="23"/>
  <c r="A27" i="23"/>
  <c r="B27" i="23"/>
  <c r="C27" i="23"/>
  <c r="D27" i="23"/>
  <c r="E27" i="23"/>
  <c r="F27" i="23"/>
  <c r="A28" i="23"/>
  <c r="B28" i="23"/>
  <c r="C28" i="23"/>
  <c r="D28" i="23"/>
  <c r="E28" i="23"/>
  <c r="F28" i="23"/>
  <c r="A29" i="23"/>
  <c r="B29" i="23"/>
  <c r="C29" i="23"/>
  <c r="D29" i="23"/>
  <c r="E29" i="23"/>
  <c r="F29" i="23"/>
  <c r="A30" i="23"/>
  <c r="B30" i="23"/>
  <c r="C30" i="23"/>
  <c r="D30" i="23"/>
  <c r="E30" i="23"/>
  <c r="F30" i="23"/>
  <c r="A31" i="23"/>
  <c r="B31" i="23"/>
  <c r="C31" i="23"/>
  <c r="D31" i="23"/>
  <c r="E31" i="23"/>
  <c r="F31" i="23"/>
  <c r="A32" i="23"/>
  <c r="B32" i="23"/>
  <c r="C32" i="23"/>
  <c r="D32" i="23"/>
  <c r="E32" i="23"/>
  <c r="F32" i="23"/>
  <c r="A33" i="23"/>
  <c r="B33" i="23"/>
  <c r="C33" i="23"/>
  <c r="D33" i="23"/>
  <c r="E33" i="23"/>
  <c r="F33" i="23"/>
  <c r="A34" i="23"/>
  <c r="B34" i="23"/>
  <c r="C34" i="23"/>
  <c r="D34" i="23"/>
  <c r="E34" i="23"/>
  <c r="F34" i="23"/>
  <c r="A35" i="23"/>
  <c r="B35" i="23"/>
  <c r="C35" i="23"/>
  <c r="D35" i="23"/>
  <c r="E35" i="23"/>
  <c r="F35" i="23"/>
  <c r="A36" i="23"/>
  <c r="B36" i="23"/>
  <c r="C36" i="23"/>
  <c r="D36" i="23"/>
  <c r="E36" i="23"/>
  <c r="F36" i="23"/>
  <c r="A37" i="23"/>
  <c r="B37" i="23"/>
  <c r="C37" i="23"/>
  <c r="D37" i="23"/>
  <c r="E37" i="23"/>
  <c r="F37" i="23"/>
  <c r="A38" i="23"/>
  <c r="B38" i="23"/>
  <c r="C38" i="23"/>
  <c r="D38" i="23"/>
  <c r="E38" i="23"/>
  <c r="F38" i="23"/>
  <c r="A39" i="23"/>
  <c r="B39" i="23"/>
  <c r="C39" i="23"/>
  <c r="D39" i="23"/>
  <c r="E39" i="23"/>
  <c r="F39" i="23"/>
  <c r="A40" i="23"/>
  <c r="B40" i="23"/>
  <c r="C40" i="23"/>
  <c r="D40" i="23"/>
  <c r="E40" i="23"/>
  <c r="F40" i="23"/>
  <c r="A41" i="23"/>
  <c r="B41" i="23"/>
  <c r="C41" i="23"/>
  <c r="D41" i="23"/>
  <c r="E41" i="23"/>
  <c r="F41" i="23"/>
  <c r="A42" i="23"/>
  <c r="B42" i="23"/>
  <c r="C42" i="23"/>
  <c r="D42" i="23"/>
  <c r="E42" i="23"/>
  <c r="F42" i="23"/>
  <c r="A43" i="23"/>
  <c r="B43" i="23"/>
  <c r="C43" i="23"/>
  <c r="D43" i="23"/>
  <c r="E43" i="23"/>
  <c r="F43" i="23"/>
  <c r="A44" i="23"/>
  <c r="B44" i="23"/>
  <c r="C44" i="23"/>
  <c r="D44" i="23"/>
  <c r="E44" i="23"/>
  <c r="F44" i="23"/>
  <c r="A45" i="23"/>
  <c r="B45" i="23"/>
  <c r="C45" i="23"/>
  <c r="D45" i="23"/>
  <c r="E45" i="23"/>
  <c r="F45" i="23"/>
  <c r="A46" i="23"/>
  <c r="B46" i="23"/>
  <c r="C46" i="23"/>
  <c r="D46" i="23"/>
  <c r="E46" i="23"/>
  <c r="F46" i="23"/>
  <c r="A47" i="23"/>
  <c r="B47" i="23"/>
  <c r="C47" i="23"/>
  <c r="D47" i="23"/>
  <c r="E47" i="23"/>
  <c r="F47" i="23"/>
  <c r="A48" i="23"/>
  <c r="B48" i="23"/>
  <c r="C48" i="23"/>
  <c r="D48" i="23"/>
  <c r="E48" i="23"/>
  <c r="F48" i="23"/>
  <c r="A49" i="23"/>
  <c r="B49" i="23"/>
  <c r="C49" i="23"/>
  <c r="D49" i="23"/>
  <c r="E49" i="23"/>
  <c r="F49" i="23"/>
  <c r="A50" i="23"/>
  <c r="B50" i="23"/>
  <c r="C50" i="23"/>
  <c r="D50" i="23"/>
  <c r="E50" i="23"/>
  <c r="F50" i="23"/>
  <c r="A51" i="23"/>
  <c r="B51" i="23"/>
  <c r="C51" i="23"/>
  <c r="D51" i="23"/>
  <c r="E51" i="23"/>
  <c r="F51" i="23"/>
  <c r="A52" i="23"/>
  <c r="B52" i="23"/>
  <c r="C52" i="23"/>
  <c r="D52" i="23"/>
  <c r="E52" i="23"/>
  <c r="F52" i="23"/>
  <c r="A53" i="23"/>
  <c r="B53" i="23"/>
  <c r="C53" i="23"/>
  <c r="D53" i="23"/>
  <c r="E53" i="23"/>
  <c r="F53" i="23"/>
  <c r="A54" i="23"/>
  <c r="B54" i="23"/>
  <c r="C54" i="23"/>
  <c r="D54" i="23"/>
  <c r="E54" i="23"/>
  <c r="F54" i="23"/>
  <c r="A55" i="23"/>
  <c r="B55" i="23"/>
  <c r="C55" i="23"/>
  <c r="D55" i="23"/>
  <c r="E55" i="23"/>
  <c r="F55" i="23"/>
  <c r="A56" i="23"/>
  <c r="B56" i="23"/>
  <c r="C56" i="23"/>
  <c r="D56" i="23"/>
  <c r="E56" i="23"/>
  <c r="F56" i="23"/>
  <c r="A57" i="23"/>
  <c r="B57" i="23"/>
  <c r="C57" i="23"/>
  <c r="D57" i="23"/>
  <c r="E57" i="23"/>
  <c r="F57" i="23"/>
  <c r="A58" i="23"/>
  <c r="B58" i="23"/>
  <c r="C58" i="23"/>
  <c r="D58" i="23"/>
  <c r="E58" i="23"/>
  <c r="F58" i="23"/>
  <c r="A59" i="23"/>
  <c r="B59" i="23"/>
  <c r="C59" i="23"/>
  <c r="D59" i="23"/>
  <c r="E59" i="23"/>
  <c r="F59" i="23"/>
  <c r="A60" i="23"/>
  <c r="B60" i="23"/>
  <c r="C60" i="23"/>
  <c r="D60" i="23"/>
  <c r="E60" i="23"/>
  <c r="F60" i="23"/>
  <c r="A61" i="23"/>
  <c r="B61" i="23"/>
  <c r="C61" i="23"/>
  <c r="D61" i="23"/>
  <c r="E61" i="23"/>
  <c r="F61" i="23"/>
  <c r="A62" i="23"/>
  <c r="B62" i="23"/>
  <c r="C62" i="23"/>
  <c r="D62" i="23"/>
  <c r="E62" i="23"/>
  <c r="F62" i="23"/>
  <c r="A63" i="23"/>
  <c r="B63" i="23"/>
  <c r="C63" i="23"/>
  <c r="D63" i="23"/>
  <c r="E63" i="23"/>
  <c r="F63" i="23"/>
  <c r="A64" i="23"/>
  <c r="B64" i="23"/>
  <c r="C64" i="23"/>
  <c r="D64" i="23"/>
  <c r="E64" i="23"/>
  <c r="F64" i="23"/>
  <c r="A65" i="23"/>
  <c r="B65" i="23"/>
  <c r="C65" i="23"/>
  <c r="D65" i="23"/>
  <c r="E65" i="23"/>
  <c r="F65" i="23"/>
  <c r="A66" i="23"/>
  <c r="B66" i="23"/>
  <c r="C66" i="23"/>
  <c r="D66" i="23"/>
  <c r="E66" i="23"/>
  <c r="F66" i="23"/>
  <c r="A67" i="23"/>
  <c r="B67" i="23"/>
  <c r="C67" i="23"/>
  <c r="D67" i="23"/>
  <c r="E67" i="23"/>
  <c r="F67" i="23"/>
  <c r="A68" i="23"/>
  <c r="B68" i="23"/>
  <c r="C68" i="23"/>
  <c r="D68" i="23"/>
  <c r="E68" i="23"/>
  <c r="F68" i="23"/>
  <c r="A69" i="23"/>
  <c r="B69" i="23"/>
  <c r="C69" i="23"/>
  <c r="D69" i="23"/>
  <c r="E69" i="23"/>
  <c r="F69" i="23"/>
  <c r="A70" i="23"/>
  <c r="B70" i="23"/>
  <c r="C70" i="23"/>
  <c r="D70" i="23"/>
  <c r="E70" i="23"/>
  <c r="F70" i="23"/>
  <c r="A71" i="23"/>
  <c r="B71" i="23"/>
  <c r="C71" i="23"/>
  <c r="D71" i="23"/>
  <c r="E71" i="23"/>
  <c r="F71" i="23"/>
  <c r="A72" i="23"/>
  <c r="B72" i="23"/>
  <c r="C72" i="23"/>
  <c r="D72" i="23"/>
  <c r="E72" i="23"/>
  <c r="F72" i="23"/>
  <c r="A73" i="23"/>
  <c r="B73" i="23"/>
  <c r="C73" i="23"/>
  <c r="D73" i="23"/>
  <c r="E73" i="23"/>
  <c r="F73" i="23"/>
  <c r="A74" i="23"/>
  <c r="B74" i="23"/>
  <c r="C74" i="23"/>
  <c r="D74" i="23"/>
  <c r="E74" i="23"/>
  <c r="F74" i="23"/>
  <c r="A75" i="23"/>
  <c r="B75" i="23"/>
  <c r="C75" i="23"/>
  <c r="D75" i="23"/>
  <c r="E75" i="23"/>
  <c r="F75" i="23"/>
  <c r="A76" i="23"/>
  <c r="B76" i="23"/>
  <c r="C76" i="23"/>
  <c r="D76" i="23"/>
  <c r="E76" i="23"/>
  <c r="F76" i="23"/>
  <c r="A77" i="23"/>
  <c r="B77" i="23"/>
  <c r="C77" i="23"/>
  <c r="D77" i="23"/>
  <c r="E77" i="23"/>
  <c r="F77" i="23"/>
  <c r="A78" i="23"/>
  <c r="B78" i="23"/>
  <c r="C78" i="23"/>
  <c r="D78" i="23"/>
  <c r="E78" i="23"/>
  <c r="F78" i="23"/>
  <c r="A79" i="23"/>
  <c r="B79" i="23"/>
  <c r="C79" i="23"/>
  <c r="D79" i="23"/>
  <c r="E79" i="23"/>
  <c r="F79" i="23"/>
  <c r="A80" i="23"/>
  <c r="B80" i="23"/>
  <c r="C80" i="23"/>
  <c r="D80" i="23"/>
  <c r="E80" i="23"/>
  <c r="F80" i="23"/>
  <c r="A81" i="23"/>
  <c r="B81" i="23"/>
  <c r="C81" i="23"/>
  <c r="D81" i="23"/>
  <c r="E81" i="23"/>
  <c r="F81" i="23"/>
  <c r="A82" i="23"/>
  <c r="B82" i="23"/>
  <c r="C82" i="23"/>
  <c r="D82" i="23"/>
  <c r="E82" i="23"/>
  <c r="F82" i="23"/>
  <c r="A83" i="23"/>
  <c r="B83" i="23"/>
  <c r="C83" i="23"/>
  <c r="D83" i="23"/>
  <c r="E83" i="23"/>
  <c r="F83" i="23"/>
  <c r="A84" i="23"/>
  <c r="B84" i="23"/>
  <c r="C84" i="23"/>
  <c r="D84" i="23"/>
  <c r="E84" i="23"/>
  <c r="F84" i="23"/>
  <c r="A85" i="23"/>
  <c r="B85" i="23"/>
  <c r="C85" i="23"/>
  <c r="D85" i="23"/>
  <c r="E85" i="23"/>
  <c r="F85" i="23"/>
  <c r="A86" i="23"/>
  <c r="B86" i="23"/>
  <c r="C86" i="23"/>
  <c r="D86" i="23"/>
  <c r="E86" i="23"/>
  <c r="F86" i="23"/>
  <c r="A87" i="23"/>
  <c r="B87" i="23"/>
  <c r="C87" i="23"/>
  <c r="D87" i="23"/>
  <c r="E87" i="23"/>
  <c r="F87" i="23"/>
  <c r="A88" i="23"/>
  <c r="B88" i="23"/>
  <c r="C88" i="23"/>
  <c r="D88" i="23"/>
  <c r="E88" i="23"/>
  <c r="F88" i="23"/>
  <c r="A89" i="23"/>
  <c r="B89" i="23"/>
  <c r="C89" i="23"/>
  <c r="D89" i="23"/>
  <c r="E89" i="23"/>
  <c r="F89" i="23"/>
  <c r="A90" i="23"/>
  <c r="B90" i="23"/>
  <c r="C90" i="23"/>
  <c r="D90" i="23"/>
  <c r="E90" i="23"/>
  <c r="F90" i="23"/>
  <c r="A91" i="23"/>
  <c r="B91" i="23"/>
  <c r="C91" i="23"/>
  <c r="D91" i="23"/>
  <c r="E91" i="23"/>
  <c r="F91" i="23"/>
  <c r="A92" i="23"/>
  <c r="B92" i="23"/>
  <c r="C92" i="23"/>
  <c r="D92" i="23"/>
  <c r="E92" i="23"/>
  <c r="F92" i="23"/>
  <c r="A93" i="23"/>
  <c r="B93" i="23"/>
  <c r="C93" i="23"/>
  <c r="D93" i="23"/>
  <c r="E93" i="23"/>
  <c r="F93" i="23"/>
  <c r="A94" i="23"/>
  <c r="B94" i="23"/>
  <c r="C94" i="23"/>
  <c r="D94" i="23"/>
  <c r="E94" i="23"/>
  <c r="F94" i="23"/>
  <c r="A95" i="23"/>
  <c r="B95" i="23"/>
  <c r="C95" i="23"/>
  <c r="D95" i="23"/>
  <c r="E95" i="23"/>
  <c r="F95" i="23"/>
  <c r="A96" i="23"/>
  <c r="B96" i="23"/>
  <c r="C96" i="23"/>
  <c r="D96" i="23"/>
  <c r="E96" i="23"/>
  <c r="F96" i="23"/>
  <c r="A97" i="23"/>
  <c r="B97" i="23"/>
  <c r="C97" i="23"/>
  <c r="D97" i="23"/>
  <c r="E97" i="23"/>
  <c r="F97" i="23"/>
  <c r="A98" i="23"/>
  <c r="B98" i="23"/>
  <c r="C98" i="23"/>
  <c r="D98" i="23"/>
  <c r="E98" i="23"/>
  <c r="F98" i="23"/>
  <c r="A99" i="23"/>
  <c r="B99" i="23"/>
  <c r="C99" i="23"/>
  <c r="D99" i="23"/>
  <c r="E99" i="23"/>
  <c r="F99" i="23"/>
  <c r="A100" i="23"/>
  <c r="B100" i="23"/>
  <c r="C100" i="23"/>
  <c r="D100" i="23"/>
  <c r="E100" i="23"/>
  <c r="F100" i="23"/>
  <c r="A101" i="23"/>
  <c r="B101" i="23"/>
  <c r="C101" i="23"/>
  <c r="D101" i="23"/>
  <c r="E101" i="23"/>
  <c r="F101" i="23"/>
  <c r="A102" i="23"/>
  <c r="B102" i="23"/>
  <c r="C102" i="23"/>
  <c r="D102" i="23"/>
  <c r="E102" i="23"/>
  <c r="F102" i="23"/>
  <c r="A103" i="23"/>
  <c r="B103" i="23"/>
  <c r="C103" i="23"/>
  <c r="D103" i="23"/>
  <c r="E103" i="23"/>
  <c r="F103" i="23"/>
  <c r="A104" i="23"/>
  <c r="B104" i="23"/>
  <c r="C104" i="23"/>
  <c r="D104" i="23"/>
  <c r="E104" i="23"/>
  <c r="F104" i="23"/>
  <c r="A105" i="23"/>
  <c r="B105" i="23"/>
  <c r="C105" i="23"/>
  <c r="D105" i="23"/>
  <c r="E105" i="23"/>
  <c r="F105" i="23"/>
  <c r="A106" i="23"/>
  <c r="B106" i="23"/>
  <c r="C106" i="23"/>
  <c r="D106" i="23"/>
  <c r="E106" i="23"/>
  <c r="F106" i="23"/>
  <c r="A107" i="23"/>
  <c r="B107" i="23"/>
  <c r="C107" i="23"/>
  <c r="D107" i="23"/>
  <c r="E107" i="23"/>
  <c r="F107" i="23"/>
  <c r="A108" i="23"/>
  <c r="B108" i="23"/>
  <c r="C108" i="23"/>
  <c r="D108" i="23"/>
  <c r="E108" i="23"/>
  <c r="F108" i="23"/>
  <c r="A109" i="23"/>
  <c r="B109" i="23"/>
  <c r="C109" i="23"/>
  <c r="D109" i="23"/>
  <c r="E109" i="23"/>
  <c r="F109" i="23"/>
  <c r="A110" i="23"/>
  <c r="B110" i="23"/>
  <c r="C110" i="23"/>
  <c r="D110" i="23"/>
  <c r="E110" i="23"/>
  <c r="F110" i="23"/>
  <c r="A111" i="23"/>
  <c r="B111" i="23"/>
  <c r="C111" i="23"/>
  <c r="D111" i="23"/>
  <c r="E111" i="23"/>
  <c r="F111" i="23"/>
  <c r="A112" i="23"/>
  <c r="B112" i="23"/>
  <c r="C112" i="23"/>
  <c r="D112" i="23"/>
  <c r="E112" i="23"/>
  <c r="F112" i="23"/>
  <c r="A113" i="23"/>
  <c r="B113" i="23"/>
  <c r="C113" i="23"/>
  <c r="D113" i="23"/>
  <c r="E113" i="23"/>
  <c r="F113" i="23"/>
  <c r="A114" i="23"/>
  <c r="B114" i="23"/>
  <c r="C114" i="23"/>
  <c r="D114" i="23"/>
  <c r="E114" i="23"/>
  <c r="F114" i="23"/>
  <c r="A115" i="23"/>
  <c r="B115" i="23"/>
  <c r="C115" i="23"/>
  <c r="D115" i="23"/>
  <c r="E115" i="23"/>
  <c r="F115" i="23"/>
  <c r="A116" i="23"/>
  <c r="B116" i="23"/>
  <c r="C116" i="23"/>
  <c r="D116" i="23"/>
  <c r="E116" i="23"/>
  <c r="F116" i="23"/>
  <c r="A117" i="23"/>
  <c r="B117" i="23"/>
  <c r="C117" i="23"/>
  <c r="D117" i="23"/>
  <c r="E117" i="23"/>
  <c r="F117" i="23"/>
  <c r="A118" i="23"/>
  <c r="B118" i="23"/>
  <c r="C118" i="23"/>
  <c r="D118" i="23"/>
  <c r="E118" i="23"/>
  <c r="F118" i="23"/>
  <c r="A119" i="23"/>
  <c r="B119" i="23"/>
  <c r="C119" i="23"/>
  <c r="D119" i="23"/>
  <c r="E119" i="23"/>
  <c r="F119" i="23"/>
  <c r="A120" i="23"/>
  <c r="B120" i="23"/>
  <c r="C120" i="23"/>
  <c r="D120" i="23"/>
  <c r="E120" i="23"/>
  <c r="F120" i="23"/>
  <c r="A121" i="23"/>
  <c r="B121" i="23"/>
  <c r="C121" i="23"/>
  <c r="D121" i="23"/>
  <c r="E121" i="23"/>
  <c r="F121" i="23"/>
  <c r="A122" i="23"/>
  <c r="B122" i="23"/>
  <c r="C122" i="23"/>
  <c r="D122" i="23"/>
  <c r="E122" i="23"/>
  <c r="F122" i="23"/>
  <c r="A123" i="23"/>
  <c r="B123" i="23"/>
  <c r="C123" i="23"/>
  <c r="D123" i="23"/>
  <c r="E123" i="23"/>
  <c r="F123" i="23"/>
  <c r="A124" i="23"/>
  <c r="B124" i="23"/>
  <c r="C124" i="23"/>
  <c r="D124" i="23"/>
  <c r="E124" i="23"/>
  <c r="F124" i="23"/>
  <c r="A125" i="23"/>
  <c r="B125" i="23"/>
  <c r="C125" i="23"/>
  <c r="D125" i="23"/>
  <c r="E125" i="23"/>
  <c r="F125" i="23"/>
  <c r="A126" i="23"/>
  <c r="B126" i="23"/>
  <c r="C126" i="23"/>
  <c r="D126" i="23"/>
  <c r="E126" i="23"/>
  <c r="F126" i="23"/>
  <c r="A127" i="23"/>
  <c r="B127" i="23"/>
  <c r="C127" i="23"/>
  <c r="D127" i="23"/>
  <c r="E127" i="23"/>
  <c r="F127" i="23"/>
  <c r="A128" i="23"/>
  <c r="B128" i="23"/>
  <c r="C128" i="23"/>
  <c r="D128" i="23"/>
  <c r="E128" i="23"/>
  <c r="F128" i="23"/>
  <c r="A129" i="23"/>
  <c r="B129" i="23"/>
  <c r="C129" i="23"/>
  <c r="D129" i="23"/>
  <c r="E129" i="23"/>
  <c r="F129" i="23"/>
  <c r="A130" i="23"/>
  <c r="B130" i="23"/>
  <c r="C130" i="23"/>
  <c r="D130" i="23"/>
  <c r="E130" i="23"/>
  <c r="F130" i="23"/>
  <c r="A131" i="23"/>
  <c r="B131" i="23"/>
  <c r="C131" i="23"/>
  <c r="D131" i="23"/>
  <c r="E131" i="23"/>
  <c r="F131" i="23"/>
  <c r="A132" i="23"/>
  <c r="B132" i="23"/>
  <c r="C132" i="23"/>
  <c r="D132" i="23"/>
  <c r="E132" i="23"/>
  <c r="F132" i="23"/>
  <c r="A133" i="23"/>
  <c r="B133" i="23"/>
  <c r="C133" i="23"/>
  <c r="D133" i="23"/>
  <c r="E133" i="23"/>
  <c r="F133" i="23"/>
  <c r="A134" i="23"/>
  <c r="B134" i="23"/>
  <c r="C134" i="23"/>
  <c r="D134" i="23"/>
  <c r="E134" i="23"/>
  <c r="F134" i="23"/>
  <c r="A135" i="23"/>
  <c r="B135" i="23"/>
  <c r="C135" i="23"/>
  <c r="D135" i="23"/>
  <c r="E135" i="23"/>
  <c r="F135" i="23"/>
  <c r="A136" i="23"/>
  <c r="B136" i="23"/>
  <c r="C136" i="23"/>
  <c r="D136" i="23"/>
  <c r="E136" i="23"/>
  <c r="F136" i="23"/>
  <c r="A137" i="23"/>
  <c r="B137" i="23"/>
  <c r="C137" i="23"/>
  <c r="D137" i="23"/>
  <c r="E137" i="23"/>
  <c r="F137" i="23"/>
  <c r="A138" i="23"/>
  <c r="B138" i="23"/>
  <c r="C138" i="23"/>
  <c r="D138" i="23"/>
  <c r="E138" i="23"/>
  <c r="F138" i="23"/>
  <c r="A139" i="23"/>
  <c r="B139" i="23"/>
  <c r="C139" i="23"/>
  <c r="D139" i="23"/>
  <c r="E139" i="23"/>
  <c r="F139" i="23"/>
  <c r="A140" i="23"/>
  <c r="B140" i="23"/>
  <c r="C140" i="23"/>
  <c r="D140" i="23"/>
  <c r="E140" i="23"/>
  <c r="F140" i="23"/>
  <c r="A141" i="23"/>
  <c r="B141" i="23"/>
  <c r="C141" i="23"/>
  <c r="D141" i="23"/>
  <c r="E141" i="23"/>
  <c r="F141" i="23"/>
  <c r="A142" i="23"/>
  <c r="B142" i="23"/>
  <c r="C142" i="23"/>
  <c r="D142" i="23"/>
  <c r="E142" i="23"/>
  <c r="F142" i="23"/>
  <c r="A143" i="23"/>
  <c r="B143" i="23"/>
  <c r="C143" i="23"/>
  <c r="D143" i="23"/>
  <c r="E143" i="23"/>
  <c r="F143" i="23"/>
  <c r="A144" i="23"/>
  <c r="B144" i="23"/>
  <c r="C144" i="23"/>
  <c r="D144" i="23"/>
  <c r="E144" i="23"/>
  <c r="F144" i="23"/>
  <c r="A145" i="23"/>
  <c r="B145" i="23"/>
  <c r="C145" i="23"/>
  <c r="D145" i="23"/>
  <c r="E145" i="23"/>
  <c r="F145" i="23"/>
  <c r="A146" i="23"/>
  <c r="B146" i="23"/>
  <c r="C146" i="23"/>
  <c r="D146" i="23"/>
  <c r="E146" i="23"/>
  <c r="F146" i="23"/>
  <c r="A147" i="23"/>
  <c r="B147" i="23"/>
  <c r="C147" i="23"/>
  <c r="D147" i="23"/>
  <c r="E147" i="23"/>
  <c r="F147" i="23"/>
  <c r="A148" i="23"/>
  <c r="B148" i="23"/>
  <c r="C148" i="23"/>
  <c r="D148" i="23"/>
  <c r="E148" i="23"/>
  <c r="F148" i="23"/>
  <c r="A149" i="23"/>
  <c r="B149" i="23"/>
  <c r="C149" i="23"/>
  <c r="D149" i="23"/>
  <c r="E149" i="23"/>
  <c r="F149" i="23"/>
  <c r="A150" i="23"/>
  <c r="B150" i="23"/>
  <c r="C150" i="23"/>
  <c r="D150" i="23"/>
  <c r="E150" i="23"/>
  <c r="F150" i="23"/>
  <c r="A151" i="23"/>
  <c r="B151" i="23"/>
  <c r="C151" i="23"/>
  <c r="D151" i="23"/>
  <c r="E151" i="23"/>
  <c r="F151" i="23"/>
  <c r="A152" i="23"/>
  <c r="B152" i="23"/>
  <c r="C152" i="23"/>
  <c r="D152" i="23"/>
  <c r="E152" i="23"/>
  <c r="F152" i="23"/>
  <c r="A153" i="23"/>
  <c r="B153" i="23"/>
  <c r="C153" i="23"/>
  <c r="D153" i="23"/>
  <c r="E153" i="23"/>
  <c r="F153" i="23"/>
  <c r="A154" i="23"/>
  <c r="B154" i="23"/>
  <c r="C154" i="23"/>
  <c r="D154" i="23"/>
  <c r="E154" i="23"/>
  <c r="F154" i="23"/>
  <c r="A155" i="23"/>
  <c r="B155" i="23"/>
  <c r="C155" i="23"/>
  <c r="D155" i="23"/>
  <c r="E155" i="23"/>
  <c r="F155" i="23"/>
  <c r="A156" i="23"/>
  <c r="B156" i="23"/>
  <c r="C156" i="23"/>
  <c r="D156" i="23"/>
  <c r="E156" i="23"/>
  <c r="F156" i="23"/>
  <c r="A157" i="23"/>
  <c r="B157" i="23"/>
  <c r="C157" i="23"/>
  <c r="D157" i="23"/>
  <c r="E157" i="23"/>
  <c r="F157" i="23"/>
  <c r="A158" i="23"/>
  <c r="B158" i="23"/>
  <c r="C158" i="23"/>
  <c r="D158" i="23"/>
  <c r="E158" i="23"/>
  <c r="F158" i="23"/>
  <c r="A159" i="23"/>
  <c r="B159" i="23"/>
  <c r="C159" i="23"/>
  <c r="D159" i="23"/>
  <c r="E159" i="23"/>
  <c r="F159" i="23"/>
  <c r="A160" i="23"/>
  <c r="B160" i="23"/>
  <c r="C160" i="23"/>
  <c r="D160" i="23"/>
  <c r="E160" i="23"/>
  <c r="F160" i="23"/>
  <c r="A161" i="23"/>
  <c r="B161" i="23"/>
  <c r="C161" i="23"/>
  <c r="D161" i="23"/>
  <c r="E161" i="23"/>
  <c r="F161" i="23"/>
  <c r="A162" i="23"/>
  <c r="B162" i="23"/>
  <c r="C162" i="23"/>
  <c r="D162" i="23"/>
  <c r="E162" i="23"/>
  <c r="F162" i="23"/>
  <c r="A163" i="23"/>
  <c r="B163" i="23"/>
  <c r="C163" i="23"/>
  <c r="D163" i="23"/>
  <c r="E163" i="23"/>
  <c r="F163" i="23"/>
  <c r="A164" i="23"/>
  <c r="B164" i="23"/>
  <c r="C164" i="23"/>
  <c r="D164" i="23"/>
  <c r="E164" i="23"/>
  <c r="F164" i="23"/>
  <c r="A165" i="23"/>
  <c r="B165" i="23"/>
  <c r="C165" i="23"/>
  <c r="D165" i="23"/>
  <c r="E165" i="23"/>
  <c r="F165" i="23"/>
  <c r="A166" i="23"/>
  <c r="B166" i="23"/>
  <c r="C166" i="23"/>
  <c r="D166" i="23"/>
  <c r="E166" i="23"/>
  <c r="F166" i="23"/>
  <c r="A167" i="23"/>
  <c r="B167" i="23"/>
  <c r="C167" i="23"/>
  <c r="D167" i="23"/>
  <c r="E167" i="23"/>
  <c r="F167" i="23"/>
  <c r="A168" i="23"/>
  <c r="B168" i="23"/>
  <c r="C168" i="23"/>
  <c r="D168" i="23"/>
  <c r="E168" i="23"/>
  <c r="F168" i="23"/>
  <c r="A169" i="23"/>
  <c r="B169" i="23"/>
  <c r="C169" i="23"/>
  <c r="D169" i="23"/>
  <c r="E169" i="23"/>
  <c r="F169" i="23"/>
  <c r="A170" i="23"/>
  <c r="B170" i="23"/>
  <c r="C170" i="23"/>
  <c r="D170" i="23"/>
  <c r="E170" i="23"/>
  <c r="F170" i="23"/>
  <c r="A171" i="23"/>
  <c r="B171" i="23"/>
  <c r="C171" i="23"/>
  <c r="D171" i="23"/>
  <c r="E171" i="23"/>
  <c r="F171" i="23"/>
  <c r="A172" i="23"/>
  <c r="B172" i="23"/>
  <c r="C172" i="23"/>
  <c r="D172" i="23"/>
  <c r="E172" i="23"/>
  <c r="F172" i="23"/>
  <c r="A173" i="23"/>
  <c r="B173" i="23"/>
  <c r="C173" i="23"/>
  <c r="D173" i="23"/>
  <c r="E173" i="23"/>
  <c r="F173" i="23"/>
  <c r="A174" i="23"/>
  <c r="B174" i="23"/>
  <c r="C174" i="23"/>
  <c r="D174" i="23"/>
  <c r="E174" i="23"/>
  <c r="F174" i="23"/>
  <c r="A175" i="23"/>
  <c r="B175" i="23"/>
  <c r="C175" i="23"/>
  <c r="D175" i="23"/>
  <c r="E175" i="23"/>
  <c r="F175" i="23"/>
  <c r="A176" i="23"/>
  <c r="B176" i="23"/>
  <c r="C176" i="23"/>
  <c r="D176" i="23"/>
  <c r="E176" i="23"/>
  <c r="F176" i="23"/>
  <c r="A177" i="23"/>
  <c r="B177" i="23"/>
  <c r="C177" i="23"/>
  <c r="D177" i="23"/>
  <c r="E177" i="23"/>
  <c r="F177" i="23"/>
  <c r="A178" i="23"/>
  <c r="B178" i="23"/>
  <c r="C178" i="23"/>
  <c r="D178" i="23"/>
  <c r="E178" i="23"/>
  <c r="F178" i="23"/>
  <c r="A179" i="23"/>
  <c r="B179" i="23"/>
  <c r="C179" i="23"/>
  <c r="D179" i="23"/>
  <c r="E179" i="23"/>
  <c r="F179" i="23"/>
  <c r="A180" i="23"/>
  <c r="B180" i="23"/>
  <c r="C180" i="23"/>
  <c r="D180" i="23"/>
  <c r="E180" i="23"/>
  <c r="F180" i="23"/>
  <c r="A181" i="23"/>
  <c r="B181" i="23"/>
  <c r="C181" i="23"/>
  <c r="D181" i="23"/>
  <c r="E181" i="23"/>
  <c r="F181" i="23"/>
  <c r="A182" i="23"/>
  <c r="B182" i="23"/>
  <c r="C182" i="23"/>
  <c r="D182" i="23"/>
  <c r="E182" i="23"/>
  <c r="F182" i="23"/>
  <c r="A183" i="23"/>
  <c r="B183" i="23"/>
  <c r="C183" i="23"/>
  <c r="D183" i="23"/>
  <c r="E183" i="23"/>
  <c r="F183" i="23"/>
  <c r="A184" i="23"/>
  <c r="B184" i="23"/>
  <c r="C184" i="23"/>
  <c r="D184" i="23"/>
  <c r="E184" i="23"/>
  <c r="F184" i="23"/>
  <c r="A185" i="23"/>
  <c r="B185" i="23"/>
  <c r="C185" i="23"/>
  <c r="D185" i="23"/>
  <c r="E185" i="23"/>
  <c r="F185" i="23"/>
  <c r="A186" i="23"/>
  <c r="B186" i="23"/>
  <c r="C186" i="23"/>
  <c r="D186" i="23"/>
  <c r="E186" i="23"/>
  <c r="F186" i="23"/>
  <c r="A187" i="23"/>
  <c r="B187" i="23"/>
  <c r="C187" i="23"/>
  <c r="D187" i="23"/>
  <c r="E187" i="23"/>
  <c r="F187" i="23"/>
  <c r="A188" i="23"/>
  <c r="B188" i="23"/>
  <c r="C188" i="23"/>
  <c r="D188" i="23"/>
  <c r="E188" i="23"/>
  <c r="F188" i="23"/>
  <c r="A189" i="23"/>
  <c r="B189" i="23"/>
  <c r="C189" i="23"/>
  <c r="D189" i="23"/>
  <c r="E189" i="23"/>
  <c r="F189" i="23"/>
  <c r="A190" i="23"/>
  <c r="B190" i="23"/>
  <c r="C190" i="23"/>
  <c r="D190" i="23"/>
  <c r="E190" i="23"/>
  <c r="F190" i="23"/>
  <c r="A191" i="23"/>
  <c r="B191" i="23"/>
  <c r="C191" i="23"/>
  <c r="D191" i="23"/>
  <c r="E191" i="23"/>
  <c r="F191" i="23"/>
  <c r="A192" i="23"/>
  <c r="B192" i="23"/>
  <c r="C192" i="23"/>
  <c r="D192" i="23"/>
  <c r="E192" i="23"/>
  <c r="F192" i="23"/>
  <c r="A193" i="23"/>
  <c r="B193" i="23"/>
  <c r="C193" i="23"/>
  <c r="D193" i="23"/>
  <c r="E193" i="23"/>
  <c r="F193" i="23"/>
  <c r="A194" i="23"/>
  <c r="B194" i="23"/>
  <c r="C194" i="23"/>
  <c r="D194" i="23"/>
  <c r="E194" i="23"/>
  <c r="F194" i="23"/>
  <c r="A195" i="23"/>
  <c r="B195" i="23"/>
  <c r="C195" i="23"/>
  <c r="D195" i="23"/>
  <c r="E195" i="23"/>
  <c r="F195" i="23"/>
  <c r="A196" i="23"/>
  <c r="B196" i="23"/>
  <c r="C196" i="23"/>
  <c r="D196" i="23"/>
  <c r="E196" i="23"/>
  <c r="F196" i="23"/>
  <c r="A197" i="23"/>
  <c r="B197" i="23"/>
  <c r="C197" i="23"/>
  <c r="D197" i="23"/>
  <c r="E197" i="23"/>
  <c r="F197" i="23"/>
  <c r="A198" i="23"/>
  <c r="B198" i="23"/>
  <c r="C198" i="23"/>
  <c r="D198" i="23"/>
  <c r="E198" i="23"/>
  <c r="F198" i="23"/>
  <c r="A199" i="23"/>
  <c r="B199" i="23"/>
  <c r="C199" i="23"/>
  <c r="D199" i="23"/>
  <c r="E199" i="23"/>
  <c r="F199" i="23"/>
  <c r="A200" i="23"/>
  <c r="B200" i="23"/>
  <c r="C200" i="23"/>
  <c r="D200" i="23"/>
  <c r="E200" i="23"/>
  <c r="F200" i="23"/>
  <c r="A201" i="23"/>
  <c r="B201" i="23"/>
  <c r="C201" i="23"/>
  <c r="D201" i="23"/>
  <c r="E201" i="23"/>
  <c r="F201" i="23"/>
  <c r="A202" i="23"/>
  <c r="B202" i="23"/>
  <c r="C202" i="23"/>
  <c r="D202" i="23"/>
  <c r="E202" i="23"/>
  <c r="F202" i="23"/>
  <c r="A203" i="23"/>
  <c r="B203" i="23"/>
  <c r="C203" i="23"/>
  <c r="D203" i="23"/>
  <c r="E203" i="23"/>
  <c r="F203" i="23"/>
  <c r="A204" i="23"/>
  <c r="B204" i="23"/>
  <c r="C204" i="23"/>
  <c r="D204" i="23"/>
  <c r="E204" i="23"/>
  <c r="F204" i="23"/>
  <c r="A205" i="23"/>
  <c r="B205" i="23"/>
  <c r="C205" i="23"/>
  <c r="D205" i="23"/>
  <c r="E205" i="23"/>
  <c r="F205" i="23"/>
  <c r="A206" i="23"/>
  <c r="B206" i="23"/>
  <c r="C206" i="23"/>
  <c r="D206" i="23"/>
  <c r="E206" i="23"/>
  <c r="F206" i="23"/>
  <c r="A207" i="23"/>
  <c r="B207" i="23"/>
  <c r="C207" i="23"/>
  <c r="D207" i="23"/>
  <c r="E207" i="23"/>
  <c r="F207" i="23"/>
  <c r="A208" i="23"/>
  <c r="B208" i="23"/>
  <c r="C208" i="23"/>
  <c r="D208" i="23"/>
  <c r="E208" i="23"/>
  <c r="F208" i="23"/>
  <c r="A209" i="23"/>
  <c r="B209" i="23"/>
  <c r="C209" i="23"/>
  <c r="D209" i="23"/>
  <c r="E209" i="23"/>
  <c r="F209" i="23"/>
  <c r="A210" i="23"/>
  <c r="B210" i="23"/>
  <c r="C210" i="23"/>
  <c r="D210" i="23"/>
  <c r="E210" i="23"/>
  <c r="F210" i="23"/>
  <c r="A211" i="23"/>
  <c r="B211" i="23"/>
  <c r="C211" i="23"/>
  <c r="D211" i="23"/>
  <c r="E211" i="23"/>
  <c r="F211" i="23"/>
  <c r="A212" i="23"/>
  <c r="B212" i="23"/>
  <c r="C212" i="23"/>
  <c r="D212" i="23"/>
  <c r="E212" i="23"/>
  <c r="F212" i="23"/>
  <c r="A213" i="23"/>
  <c r="B213" i="23"/>
  <c r="C213" i="23"/>
  <c r="D213" i="23"/>
  <c r="E213" i="23"/>
  <c r="F213" i="23"/>
  <c r="A214" i="23"/>
  <c r="B214" i="23"/>
  <c r="C214" i="23"/>
  <c r="D214" i="23"/>
  <c r="E214" i="23"/>
  <c r="F214" i="23"/>
  <c r="A215" i="23"/>
  <c r="B215" i="23"/>
  <c r="C215" i="23"/>
  <c r="D215" i="23"/>
  <c r="E215" i="23"/>
  <c r="F215" i="23"/>
  <c r="A216" i="23"/>
  <c r="B216" i="23"/>
  <c r="C216" i="23"/>
  <c r="D216" i="23"/>
  <c r="E216" i="23"/>
  <c r="F216" i="23"/>
  <c r="A217" i="23"/>
  <c r="B217" i="23"/>
  <c r="C217" i="23"/>
  <c r="D217" i="23"/>
  <c r="E217" i="23"/>
  <c r="F217" i="23"/>
  <c r="A218" i="23"/>
  <c r="B218" i="23"/>
  <c r="C218" i="23"/>
  <c r="D218" i="23"/>
  <c r="E218" i="23"/>
  <c r="F218" i="23"/>
  <c r="A219" i="23"/>
  <c r="B219" i="23"/>
  <c r="C219" i="23"/>
  <c r="D219" i="23"/>
  <c r="E219" i="23"/>
  <c r="F219" i="23"/>
  <c r="A220" i="23"/>
  <c r="B220" i="23"/>
  <c r="C220" i="23"/>
  <c r="D220" i="23"/>
  <c r="E220" i="23"/>
  <c r="F220" i="23"/>
  <c r="A221" i="23"/>
  <c r="B221" i="23"/>
  <c r="C221" i="23"/>
  <c r="D221" i="23"/>
  <c r="E221" i="23"/>
  <c r="F221" i="23"/>
  <c r="A222" i="23"/>
  <c r="B222" i="23"/>
  <c r="C222" i="23"/>
  <c r="D222" i="23"/>
  <c r="E222" i="23"/>
  <c r="F222" i="23"/>
  <c r="A223" i="23"/>
  <c r="B223" i="23"/>
  <c r="C223" i="23"/>
  <c r="D223" i="23"/>
  <c r="E223" i="23"/>
  <c r="F223" i="23"/>
  <c r="A224" i="23"/>
  <c r="B224" i="23"/>
  <c r="C224" i="23"/>
  <c r="D224" i="23"/>
  <c r="E224" i="23"/>
  <c r="F224" i="23"/>
  <c r="A225" i="23"/>
  <c r="B225" i="23"/>
  <c r="C225" i="23"/>
  <c r="D225" i="23"/>
  <c r="E225" i="23"/>
  <c r="F225" i="23"/>
  <c r="A226" i="23"/>
  <c r="B226" i="23"/>
  <c r="C226" i="23"/>
  <c r="D226" i="23"/>
  <c r="E226" i="23"/>
  <c r="F226" i="23"/>
  <c r="A227" i="23"/>
  <c r="B227" i="23"/>
  <c r="C227" i="23"/>
  <c r="D227" i="23"/>
  <c r="E227" i="23"/>
  <c r="F227" i="23"/>
  <c r="A228" i="23"/>
  <c r="B228" i="23"/>
  <c r="C228" i="23"/>
  <c r="D228" i="23"/>
  <c r="E228" i="23"/>
  <c r="F228" i="23"/>
  <c r="A229" i="23"/>
  <c r="B229" i="23"/>
  <c r="C229" i="23"/>
  <c r="D229" i="23"/>
  <c r="E229" i="23"/>
  <c r="F229" i="23"/>
  <c r="A230" i="23"/>
  <c r="B230" i="23"/>
  <c r="C230" i="23"/>
  <c r="D230" i="23"/>
  <c r="E230" i="23"/>
  <c r="F230" i="23"/>
  <c r="A231" i="23"/>
  <c r="B231" i="23"/>
  <c r="C231" i="23"/>
  <c r="D231" i="23"/>
  <c r="E231" i="23"/>
  <c r="F231" i="23"/>
  <c r="A232" i="23"/>
  <c r="B232" i="23"/>
  <c r="C232" i="23"/>
  <c r="D232" i="23"/>
  <c r="E232" i="23"/>
  <c r="F232" i="23"/>
  <c r="A233" i="23"/>
  <c r="B233" i="23"/>
  <c r="C233" i="23"/>
  <c r="D233" i="23"/>
  <c r="E233" i="23"/>
  <c r="F233" i="23"/>
  <c r="A234" i="23"/>
  <c r="B234" i="23"/>
  <c r="C234" i="23"/>
  <c r="D234" i="23"/>
  <c r="E234" i="23"/>
  <c r="F234" i="23"/>
  <c r="A235" i="23"/>
  <c r="B235" i="23"/>
  <c r="C235" i="23"/>
  <c r="D235" i="23"/>
  <c r="E235" i="23"/>
  <c r="F235" i="23"/>
  <c r="A236" i="23"/>
  <c r="B236" i="23"/>
  <c r="C236" i="23"/>
  <c r="D236" i="23"/>
  <c r="E236" i="23"/>
  <c r="F236" i="23"/>
  <c r="A237" i="23"/>
  <c r="B237" i="23"/>
  <c r="C237" i="23"/>
  <c r="D237" i="23"/>
  <c r="E237" i="23"/>
  <c r="F237" i="23"/>
  <c r="A238" i="23"/>
  <c r="B238" i="23"/>
  <c r="C238" i="23"/>
  <c r="D238" i="23"/>
  <c r="E238" i="23"/>
  <c r="F238" i="23"/>
  <c r="A239" i="23"/>
  <c r="B239" i="23"/>
  <c r="C239" i="23"/>
  <c r="D239" i="23"/>
  <c r="E239" i="23"/>
  <c r="F239" i="23"/>
  <c r="A240" i="23"/>
  <c r="B240" i="23"/>
  <c r="C240" i="23"/>
  <c r="D240" i="23"/>
  <c r="E240" i="23"/>
  <c r="F240" i="23"/>
  <c r="A241" i="23"/>
  <c r="B241" i="23"/>
  <c r="C241" i="23"/>
  <c r="D241" i="23"/>
  <c r="E241" i="23"/>
  <c r="F241" i="23"/>
  <c r="A242" i="23"/>
  <c r="B242" i="23"/>
  <c r="C242" i="23"/>
  <c r="D242" i="23"/>
  <c r="E242" i="23"/>
  <c r="F242" i="23"/>
  <c r="A243" i="23"/>
  <c r="B243" i="23"/>
  <c r="C243" i="23"/>
  <c r="D243" i="23"/>
  <c r="E243" i="23"/>
  <c r="F243" i="23"/>
  <c r="A244" i="23"/>
  <c r="B244" i="23"/>
  <c r="C244" i="23"/>
  <c r="D244" i="23"/>
  <c r="E244" i="23"/>
  <c r="F244" i="23"/>
  <c r="A245" i="23"/>
  <c r="B245" i="23"/>
  <c r="C245" i="23"/>
  <c r="D245" i="23"/>
  <c r="E245" i="23"/>
  <c r="F245" i="23"/>
  <c r="A246" i="23"/>
  <c r="B246" i="23"/>
  <c r="C246" i="23"/>
  <c r="D246" i="23"/>
  <c r="E246" i="23"/>
  <c r="F246" i="23"/>
  <c r="A247" i="23"/>
  <c r="B247" i="23"/>
  <c r="C247" i="23"/>
  <c r="D247" i="23"/>
  <c r="E247" i="23"/>
  <c r="F247" i="23"/>
  <c r="A248" i="23"/>
  <c r="B248" i="23"/>
  <c r="C248" i="23"/>
  <c r="D248" i="23"/>
  <c r="E248" i="23"/>
  <c r="F248" i="23"/>
  <c r="A249" i="23"/>
  <c r="B249" i="23"/>
  <c r="C249" i="23"/>
  <c r="D249" i="23"/>
  <c r="E249" i="23"/>
  <c r="F249" i="23"/>
  <c r="A250" i="23"/>
  <c r="B250" i="23"/>
  <c r="C250" i="23"/>
  <c r="D250" i="23"/>
  <c r="E250" i="23"/>
  <c r="F250" i="23"/>
  <c r="A251" i="23"/>
  <c r="B251" i="23"/>
  <c r="C251" i="23"/>
  <c r="D251" i="23"/>
  <c r="E251" i="23"/>
  <c r="F251" i="23"/>
  <c r="A252" i="23"/>
  <c r="B252" i="23"/>
  <c r="C252" i="23"/>
  <c r="D252" i="23"/>
  <c r="E252" i="23"/>
  <c r="F252" i="23"/>
  <c r="A253" i="23"/>
  <c r="B253" i="23"/>
  <c r="C253" i="23"/>
  <c r="D253" i="23"/>
  <c r="E253" i="23"/>
  <c r="F253" i="23"/>
  <c r="A254" i="23"/>
  <c r="B254" i="23"/>
  <c r="C254" i="23"/>
  <c r="D254" i="23"/>
  <c r="E254" i="23"/>
  <c r="F254" i="23"/>
  <c r="A255" i="23"/>
  <c r="B255" i="23"/>
  <c r="C255" i="23"/>
  <c r="D255" i="23"/>
  <c r="E255" i="23"/>
  <c r="F255" i="23"/>
  <c r="A256" i="23"/>
  <c r="B256" i="23"/>
  <c r="C256" i="23"/>
  <c r="D256" i="23"/>
  <c r="E256" i="23"/>
  <c r="F256" i="23"/>
  <c r="A257" i="23"/>
  <c r="B257" i="23"/>
  <c r="C257" i="23"/>
  <c r="D257" i="23"/>
  <c r="E257" i="23"/>
  <c r="F257" i="23"/>
  <c r="A258" i="23"/>
  <c r="B258" i="23"/>
  <c r="C258" i="23"/>
  <c r="D258" i="23"/>
  <c r="E258" i="23"/>
  <c r="F258" i="23"/>
  <c r="A259" i="23"/>
  <c r="B259" i="23"/>
  <c r="C259" i="23"/>
  <c r="D259" i="23"/>
  <c r="E259" i="23"/>
  <c r="F259" i="23"/>
  <c r="A260" i="23"/>
  <c r="B260" i="23"/>
  <c r="C260" i="23"/>
  <c r="D260" i="23"/>
  <c r="E260" i="23"/>
  <c r="F260" i="23"/>
  <c r="A261" i="23"/>
  <c r="B261" i="23"/>
  <c r="C261" i="23"/>
  <c r="D261" i="23"/>
  <c r="E261" i="23"/>
  <c r="F261" i="23"/>
  <c r="A262" i="23"/>
  <c r="B262" i="23"/>
  <c r="C262" i="23"/>
  <c r="D262" i="23"/>
  <c r="E262" i="23"/>
  <c r="F262" i="23"/>
  <c r="A263" i="23"/>
  <c r="B263" i="23"/>
  <c r="C263" i="23"/>
  <c r="D263" i="23"/>
  <c r="E263" i="23"/>
  <c r="F263" i="23"/>
  <c r="A264" i="23"/>
  <c r="B264" i="23"/>
  <c r="C264" i="23"/>
  <c r="D264" i="23"/>
  <c r="E264" i="23"/>
  <c r="F264" i="23"/>
  <c r="A265" i="23"/>
  <c r="B265" i="23"/>
  <c r="C265" i="23"/>
  <c r="D265" i="23"/>
  <c r="E265" i="23"/>
  <c r="F265" i="23"/>
  <c r="A266" i="23"/>
  <c r="B266" i="23"/>
  <c r="C266" i="23"/>
  <c r="D266" i="23"/>
  <c r="E266" i="23"/>
  <c r="F266" i="23"/>
  <c r="A267" i="23"/>
  <c r="B267" i="23"/>
  <c r="C267" i="23"/>
  <c r="D267" i="23"/>
  <c r="E267" i="23"/>
  <c r="F267" i="23"/>
  <c r="A268" i="23"/>
  <c r="B268" i="23"/>
  <c r="C268" i="23"/>
  <c r="D268" i="23"/>
  <c r="E268" i="23"/>
  <c r="F268" i="23"/>
  <c r="A269" i="23"/>
  <c r="B269" i="23"/>
  <c r="C269" i="23"/>
  <c r="D269" i="23"/>
  <c r="E269" i="23"/>
  <c r="F269" i="23"/>
  <c r="A270" i="23"/>
  <c r="B270" i="23"/>
  <c r="C270" i="23"/>
  <c r="D270" i="23"/>
  <c r="E270" i="23"/>
  <c r="F270" i="23"/>
  <c r="A271" i="23"/>
  <c r="B271" i="23"/>
  <c r="C271" i="23"/>
  <c r="D271" i="23"/>
  <c r="E271" i="23"/>
  <c r="F271" i="23"/>
  <c r="A272" i="23"/>
  <c r="B272" i="23"/>
  <c r="C272" i="23"/>
  <c r="D272" i="23"/>
  <c r="E272" i="23"/>
  <c r="F272" i="23"/>
  <c r="A273" i="23"/>
  <c r="B273" i="23"/>
  <c r="C273" i="23"/>
  <c r="D273" i="23"/>
  <c r="E273" i="23"/>
  <c r="F273" i="23"/>
  <c r="A274" i="23"/>
  <c r="B274" i="23"/>
  <c r="C274" i="23"/>
  <c r="D274" i="23"/>
  <c r="E274" i="23"/>
  <c r="F274" i="23"/>
  <c r="A275" i="23"/>
  <c r="B275" i="23"/>
  <c r="C275" i="23"/>
  <c r="D275" i="23"/>
  <c r="E275" i="23"/>
  <c r="F275" i="23"/>
  <c r="A276" i="23"/>
  <c r="B276" i="23"/>
  <c r="C276" i="23"/>
  <c r="D276" i="23"/>
  <c r="E276" i="23"/>
  <c r="F276" i="23"/>
  <c r="A277" i="23"/>
  <c r="B277" i="23"/>
  <c r="C277" i="23"/>
  <c r="D277" i="23"/>
  <c r="E277" i="23"/>
  <c r="F277" i="23"/>
  <c r="A278" i="23"/>
  <c r="B278" i="23"/>
  <c r="C278" i="23"/>
  <c r="D278" i="23"/>
  <c r="E278" i="23"/>
  <c r="F278" i="23"/>
  <c r="A279" i="23"/>
  <c r="B279" i="23"/>
  <c r="C279" i="23"/>
  <c r="D279" i="23"/>
  <c r="E279" i="23"/>
  <c r="F279" i="23"/>
  <c r="A280" i="23"/>
  <c r="B280" i="23"/>
  <c r="C280" i="23"/>
  <c r="D280" i="23"/>
  <c r="E280" i="23"/>
  <c r="F280" i="23"/>
  <c r="A281" i="23"/>
  <c r="B281" i="23"/>
  <c r="C281" i="23"/>
  <c r="D281" i="23"/>
  <c r="E281" i="23"/>
  <c r="F281" i="23"/>
  <c r="A282" i="23"/>
  <c r="B282" i="23"/>
  <c r="C282" i="23"/>
  <c r="D282" i="23"/>
  <c r="E282" i="23"/>
  <c r="F282" i="23"/>
  <c r="A283" i="23"/>
  <c r="B283" i="23"/>
  <c r="C283" i="23"/>
  <c r="D283" i="23"/>
  <c r="E283" i="23"/>
  <c r="F283" i="23"/>
  <c r="A284" i="23"/>
  <c r="B284" i="23"/>
  <c r="C284" i="23"/>
  <c r="D284" i="23"/>
  <c r="E284" i="23"/>
  <c r="F284" i="23"/>
  <c r="A285" i="23"/>
  <c r="B285" i="23"/>
  <c r="C285" i="23"/>
  <c r="D285" i="23"/>
  <c r="E285" i="23"/>
  <c r="F285" i="23"/>
  <c r="A286" i="23"/>
  <c r="B286" i="23"/>
  <c r="C286" i="23"/>
  <c r="D286" i="23"/>
  <c r="E286" i="23"/>
  <c r="F286" i="23"/>
  <c r="A287" i="23"/>
  <c r="B287" i="23"/>
  <c r="C287" i="23"/>
  <c r="D287" i="23"/>
  <c r="E287" i="23"/>
  <c r="F287" i="23"/>
  <c r="A288" i="23"/>
  <c r="B288" i="23"/>
  <c r="C288" i="23"/>
  <c r="D288" i="23"/>
  <c r="E288" i="23"/>
  <c r="F288" i="23"/>
  <c r="A289" i="23"/>
  <c r="B289" i="23"/>
  <c r="C289" i="23"/>
  <c r="D289" i="23"/>
  <c r="E289" i="23"/>
  <c r="F289" i="23"/>
  <c r="H2" i="23"/>
  <c r="I2" i="23"/>
  <c r="J2" i="23"/>
  <c r="K2" i="23"/>
  <c r="L2" i="23"/>
  <c r="M2" i="23"/>
  <c r="N2" i="23"/>
  <c r="O2" i="23"/>
  <c r="P2" i="23"/>
  <c r="Q2" i="23"/>
  <c r="R2" i="23"/>
  <c r="S2" i="23"/>
  <c r="T2" i="23"/>
  <c r="U2" i="23"/>
  <c r="V2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H44" i="23"/>
  <c r="I44" i="23"/>
  <c r="J44" i="23"/>
  <c r="K44" i="23"/>
  <c r="L44" i="23"/>
  <c r="M44" i="23"/>
  <c r="N44" i="23"/>
  <c r="O44" i="23"/>
  <c r="P44" i="23"/>
  <c r="Q44" i="23"/>
  <c r="R44" i="23"/>
  <c r="S44" i="23"/>
  <c r="T44" i="23"/>
  <c r="U44" i="23"/>
  <c r="V44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H46" i="23"/>
  <c r="I46" i="23"/>
  <c r="J46" i="23"/>
  <c r="K46" i="23"/>
  <c r="L46" i="23"/>
  <c r="M46" i="23"/>
  <c r="N46" i="23"/>
  <c r="O46" i="23"/>
  <c r="P46" i="23"/>
  <c r="Q46" i="23"/>
  <c r="R46" i="23"/>
  <c r="S46" i="23"/>
  <c r="T46" i="23"/>
  <c r="U46" i="23"/>
  <c r="V46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H48" i="23"/>
  <c r="I48" i="23"/>
  <c r="J48" i="23"/>
  <c r="K48" i="23"/>
  <c r="L48" i="23"/>
  <c r="M48" i="23"/>
  <c r="N48" i="23"/>
  <c r="O48" i="23"/>
  <c r="P48" i="23"/>
  <c r="Q48" i="23"/>
  <c r="R48" i="23"/>
  <c r="S48" i="23"/>
  <c r="T48" i="23"/>
  <c r="U48" i="23"/>
  <c r="V48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H50" i="23"/>
  <c r="I50" i="23"/>
  <c r="J50" i="23"/>
  <c r="K50" i="23"/>
  <c r="L50" i="23"/>
  <c r="M50" i="23"/>
  <c r="N50" i="23"/>
  <c r="O50" i="23"/>
  <c r="P50" i="23"/>
  <c r="Q50" i="23"/>
  <c r="R50" i="23"/>
  <c r="S50" i="23"/>
  <c r="T50" i="23"/>
  <c r="U50" i="23"/>
  <c r="V50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H52" i="23"/>
  <c r="I52" i="23"/>
  <c r="J52" i="23"/>
  <c r="K52" i="23"/>
  <c r="L52" i="23"/>
  <c r="M52" i="23"/>
  <c r="N52" i="23"/>
  <c r="O52" i="23"/>
  <c r="P52" i="23"/>
  <c r="Q52" i="23"/>
  <c r="R52" i="23"/>
  <c r="S52" i="23"/>
  <c r="T52" i="23"/>
  <c r="U52" i="23"/>
  <c r="V52" i="23"/>
  <c r="H53" i="23"/>
  <c r="I53" i="23"/>
  <c r="J53" i="23"/>
  <c r="K53" i="23"/>
  <c r="L53" i="23"/>
  <c r="M53" i="23"/>
  <c r="N53" i="23"/>
  <c r="O53" i="23"/>
  <c r="P53" i="23"/>
  <c r="Q53" i="23"/>
  <c r="R53" i="23"/>
  <c r="S53" i="23"/>
  <c r="T53" i="23"/>
  <c r="U53" i="23"/>
  <c r="V53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H57" i="23"/>
  <c r="I57" i="23"/>
  <c r="J57" i="23"/>
  <c r="K57" i="23"/>
  <c r="L57" i="23"/>
  <c r="M57" i="23"/>
  <c r="N57" i="23"/>
  <c r="O57" i="23"/>
  <c r="P57" i="23"/>
  <c r="Q57" i="23"/>
  <c r="R57" i="23"/>
  <c r="S57" i="23"/>
  <c r="T57" i="23"/>
  <c r="U57" i="23"/>
  <c r="V57" i="23"/>
  <c r="H58" i="23"/>
  <c r="I58" i="23"/>
  <c r="J58" i="23"/>
  <c r="K58" i="23"/>
  <c r="L58" i="23"/>
  <c r="M58" i="23"/>
  <c r="N58" i="23"/>
  <c r="O58" i="23"/>
  <c r="P58" i="23"/>
  <c r="Q58" i="23"/>
  <c r="R58" i="23"/>
  <c r="S58" i="23"/>
  <c r="T58" i="23"/>
  <c r="U58" i="23"/>
  <c r="V58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H62" i="23"/>
  <c r="I62" i="23"/>
  <c r="J62" i="23"/>
  <c r="K62" i="23"/>
  <c r="L62" i="23"/>
  <c r="M62" i="23"/>
  <c r="N62" i="23"/>
  <c r="O62" i="23"/>
  <c r="P62" i="23"/>
  <c r="Q62" i="23"/>
  <c r="R62" i="23"/>
  <c r="S62" i="23"/>
  <c r="T62" i="23"/>
  <c r="U62" i="23"/>
  <c r="V62" i="23"/>
  <c r="H63" i="23"/>
  <c r="I63" i="23"/>
  <c r="J63" i="23"/>
  <c r="K63" i="23"/>
  <c r="L63" i="23"/>
  <c r="M63" i="23"/>
  <c r="N63" i="23"/>
  <c r="O63" i="23"/>
  <c r="P63" i="23"/>
  <c r="Q63" i="23"/>
  <c r="R63" i="23"/>
  <c r="S63" i="23"/>
  <c r="T63" i="23"/>
  <c r="U63" i="23"/>
  <c r="V63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H67" i="23"/>
  <c r="I67" i="23"/>
  <c r="J67" i="23"/>
  <c r="K67" i="23"/>
  <c r="L67" i="23"/>
  <c r="M67" i="23"/>
  <c r="N67" i="23"/>
  <c r="O67" i="23"/>
  <c r="P67" i="23"/>
  <c r="Q67" i="23"/>
  <c r="R67" i="23"/>
  <c r="S67" i="23"/>
  <c r="T67" i="23"/>
  <c r="U67" i="23"/>
  <c r="V67" i="23"/>
  <c r="H68" i="23"/>
  <c r="I68" i="23"/>
  <c r="J68" i="23"/>
  <c r="K68" i="23"/>
  <c r="L68" i="23"/>
  <c r="M68" i="23"/>
  <c r="N68" i="23"/>
  <c r="O68" i="23"/>
  <c r="P68" i="23"/>
  <c r="Q68" i="23"/>
  <c r="R68" i="23"/>
  <c r="S68" i="23"/>
  <c r="T68" i="23"/>
  <c r="U68" i="23"/>
  <c r="V68" i="23"/>
  <c r="H69" i="23"/>
  <c r="I69" i="23"/>
  <c r="J69" i="23"/>
  <c r="K69" i="23"/>
  <c r="L69" i="23"/>
  <c r="M69" i="23"/>
  <c r="N69" i="23"/>
  <c r="O69" i="23"/>
  <c r="P69" i="23"/>
  <c r="Q69" i="23"/>
  <c r="R69" i="23"/>
  <c r="S69" i="23"/>
  <c r="T69" i="23"/>
  <c r="U69" i="23"/>
  <c r="V69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H83" i="23"/>
  <c r="I83" i="23"/>
  <c r="J83" i="23"/>
  <c r="K83" i="23"/>
  <c r="L83" i="23"/>
  <c r="M83" i="23"/>
  <c r="N83" i="23"/>
  <c r="O83" i="23"/>
  <c r="P83" i="23"/>
  <c r="Q83" i="23"/>
  <c r="R83" i="23"/>
  <c r="S83" i="23"/>
  <c r="T83" i="23"/>
  <c r="U83" i="23"/>
  <c r="V83" i="23"/>
  <c r="H84" i="23"/>
  <c r="I84" i="23"/>
  <c r="J84" i="23"/>
  <c r="K84" i="23"/>
  <c r="L84" i="23"/>
  <c r="M84" i="23"/>
  <c r="N84" i="23"/>
  <c r="O84" i="23"/>
  <c r="P84" i="23"/>
  <c r="Q84" i="23"/>
  <c r="R84" i="23"/>
  <c r="S84" i="23"/>
  <c r="T84" i="23"/>
  <c r="U84" i="23"/>
  <c r="V84" i="23"/>
  <c r="H85" i="23"/>
  <c r="I85" i="23"/>
  <c r="J85" i="23"/>
  <c r="K85" i="23"/>
  <c r="L85" i="23"/>
  <c r="M85" i="23"/>
  <c r="N85" i="23"/>
  <c r="O85" i="23"/>
  <c r="P85" i="23"/>
  <c r="Q85" i="23"/>
  <c r="R85" i="23"/>
  <c r="S85" i="23"/>
  <c r="T85" i="23"/>
  <c r="U85" i="23"/>
  <c r="V85" i="23"/>
  <c r="H86" i="23"/>
  <c r="I86" i="23"/>
  <c r="J86" i="23"/>
  <c r="K86" i="23"/>
  <c r="L86" i="23"/>
  <c r="M86" i="23"/>
  <c r="N86" i="23"/>
  <c r="O86" i="23"/>
  <c r="P86" i="23"/>
  <c r="Q86" i="23"/>
  <c r="R86" i="23"/>
  <c r="S86" i="23"/>
  <c r="T86" i="23"/>
  <c r="U86" i="23"/>
  <c r="V86" i="23"/>
  <c r="H87" i="23"/>
  <c r="I87" i="23"/>
  <c r="J87" i="23"/>
  <c r="K87" i="23"/>
  <c r="L87" i="23"/>
  <c r="M87" i="23"/>
  <c r="N87" i="23"/>
  <c r="O87" i="23"/>
  <c r="P87" i="23"/>
  <c r="Q87" i="23"/>
  <c r="R87" i="23"/>
  <c r="S87" i="23"/>
  <c r="T87" i="23"/>
  <c r="U87" i="23"/>
  <c r="V87" i="23"/>
  <c r="H88" i="23"/>
  <c r="I88" i="23"/>
  <c r="J88" i="23"/>
  <c r="K88" i="23"/>
  <c r="L88" i="23"/>
  <c r="M88" i="23"/>
  <c r="N88" i="23"/>
  <c r="O88" i="23"/>
  <c r="P88" i="23"/>
  <c r="Q88" i="23"/>
  <c r="R88" i="23"/>
  <c r="S88" i="23"/>
  <c r="T88" i="23"/>
  <c r="U88" i="23"/>
  <c r="V88" i="23"/>
  <c r="H89" i="23"/>
  <c r="I89" i="23"/>
  <c r="J89" i="23"/>
  <c r="K89" i="23"/>
  <c r="L89" i="23"/>
  <c r="M89" i="23"/>
  <c r="N89" i="23"/>
  <c r="O89" i="23"/>
  <c r="P89" i="23"/>
  <c r="Q89" i="23"/>
  <c r="R89" i="23"/>
  <c r="S89" i="23"/>
  <c r="T89" i="23"/>
  <c r="U89" i="23"/>
  <c r="V89" i="23"/>
  <c r="H90" i="23"/>
  <c r="I90" i="23"/>
  <c r="J90" i="23"/>
  <c r="K90" i="23"/>
  <c r="L90" i="23"/>
  <c r="M90" i="23"/>
  <c r="N90" i="23"/>
  <c r="O90" i="23"/>
  <c r="P90" i="23"/>
  <c r="Q90" i="23"/>
  <c r="R90" i="23"/>
  <c r="S90" i="23"/>
  <c r="T90" i="23"/>
  <c r="U90" i="23"/>
  <c r="V90" i="23"/>
  <c r="H91" i="23"/>
  <c r="I91" i="23"/>
  <c r="J91" i="23"/>
  <c r="K91" i="23"/>
  <c r="L91" i="23"/>
  <c r="M91" i="23"/>
  <c r="N91" i="23"/>
  <c r="O91" i="23"/>
  <c r="P91" i="23"/>
  <c r="Q91" i="23"/>
  <c r="R91" i="23"/>
  <c r="S91" i="23"/>
  <c r="T91" i="23"/>
  <c r="U91" i="23"/>
  <c r="V91" i="23"/>
  <c r="H92" i="23"/>
  <c r="I92" i="23"/>
  <c r="J92" i="23"/>
  <c r="K92" i="23"/>
  <c r="L92" i="23"/>
  <c r="M92" i="23"/>
  <c r="N92" i="23"/>
  <c r="O92" i="23"/>
  <c r="P92" i="23"/>
  <c r="Q92" i="23"/>
  <c r="R92" i="23"/>
  <c r="S92" i="23"/>
  <c r="T92" i="23"/>
  <c r="U92" i="23"/>
  <c r="V92" i="23"/>
  <c r="H93" i="23"/>
  <c r="I93" i="23"/>
  <c r="J93" i="23"/>
  <c r="K93" i="23"/>
  <c r="L93" i="23"/>
  <c r="M93" i="23"/>
  <c r="N93" i="23"/>
  <c r="O93" i="23"/>
  <c r="P93" i="23"/>
  <c r="Q93" i="23"/>
  <c r="R93" i="23"/>
  <c r="S93" i="23"/>
  <c r="T93" i="23"/>
  <c r="U93" i="23"/>
  <c r="V93" i="23"/>
  <c r="H94" i="23"/>
  <c r="I94" i="23"/>
  <c r="J94" i="23"/>
  <c r="K94" i="23"/>
  <c r="L94" i="23"/>
  <c r="M94" i="23"/>
  <c r="N94" i="23"/>
  <c r="O94" i="23"/>
  <c r="P94" i="23"/>
  <c r="Q94" i="23"/>
  <c r="R94" i="23"/>
  <c r="S94" i="23"/>
  <c r="T94" i="23"/>
  <c r="U94" i="23"/>
  <c r="V94" i="23"/>
  <c r="H95" i="23"/>
  <c r="I95" i="23"/>
  <c r="J95" i="23"/>
  <c r="K95" i="23"/>
  <c r="L95" i="23"/>
  <c r="M95" i="23"/>
  <c r="N95" i="23"/>
  <c r="O95" i="23"/>
  <c r="P95" i="23"/>
  <c r="Q95" i="23"/>
  <c r="R95" i="23"/>
  <c r="S95" i="23"/>
  <c r="T95" i="23"/>
  <c r="U95" i="23"/>
  <c r="V95" i="23"/>
  <c r="H96" i="23"/>
  <c r="I96" i="23"/>
  <c r="J96" i="23"/>
  <c r="K96" i="23"/>
  <c r="L96" i="23"/>
  <c r="M96" i="23"/>
  <c r="N96" i="23"/>
  <c r="O96" i="23"/>
  <c r="P96" i="23"/>
  <c r="Q96" i="23"/>
  <c r="R96" i="23"/>
  <c r="S96" i="23"/>
  <c r="T96" i="23"/>
  <c r="U96" i="23"/>
  <c r="V96" i="23"/>
  <c r="H97" i="23"/>
  <c r="I97" i="23"/>
  <c r="J97" i="23"/>
  <c r="K97" i="23"/>
  <c r="L97" i="23"/>
  <c r="M97" i="23"/>
  <c r="N97" i="23"/>
  <c r="O97" i="23"/>
  <c r="P97" i="23"/>
  <c r="Q97" i="23"/>
  <c r="R97" i="23"/>
  <c r="S97" i="23"/>
  <c r="T97" i="23"/>
  <c r="U97" i="23"/>
  <c r="V97" i="23"/>
  <c r="H98" i="23"/>
  <c r="I98" i="23"/>
  <c r="J98" i="23"/>
  <c r="K98" i="23"/>
  <c r="L98" i="23"/>
  <c r="M98" i="23"/>
  <c r="N98" i="23"/>
  <c r="O98" i="23"/>
  <c r="P98" i="23"/>
  <c r="Q98" i="23"/>
  <c r="R98" i="23"/>
  <c r="S98" i="23"/>
  <c r="T98" i="23"/>
  <c r="U98" i="23"/>
  <c r="V98" i="23"/>
  <c r="H99" i="23"/>
  <c r="I99" i="23"/>
  <c r="J99" i="23"/>
  <c r="K99" i="23"/>
  <c r="L99" i="23"/>
  <c r="M99" i="23"/>
  <c r="N99" i="23"/>
  <c r="O99" i="23"/>
  <c r="P99" i="23"/>
  <c r="Q99" i="23"/>
  <c r="R99" i="23"/>
  <c r="S99" i="23"/>
  <c r="T99" i="23"/>
  <c r="U99" i="23"/>
  <c r="V99" i="23"/>
  <c r="H100" i="23"/>
  <c r="I100" i="23"/>
  <c r="J100" i="23"/>
  <c r="K100" i="23"/>
  <c r="L100" i="23"/>
  <c r="M100" i="23"/>
  <c r="N100" i="23"/>
  <c r="O100" i="23"/>
  <c r="P100" i="23"/>
  <c r="Q100" i="23"/>
  <c r="R100" i="23"/>
  <c r="S100" i="23"/>
  <c r="T100" i="23"/>
  <c r="U100" i="23"/>
  <c r="V100" i="23"/>
  <c r="H101" i="23"/>
  <c r="I101" i="23"/>
  <c r="J101" i="23"/>
  <c r="K101" i="23"/>
  <c r="L101" i="23"/>
  <c r="M101" i="23"/>
  <c r="N101" i="23"/>
  <c r="O101" i="23"/>
  <c r="P101" i="23"/>
  <c r="Q101" i="23"/>
  <c r="R101" i="23"/>
  <c r="S101" i="23"/>
  <c r="T101" i="23"/>
  <c r="U101" i="23"/>
  <c r="V101" i="23"/>
  <c r="H102" i="23"/>
  <c r="I102" i="23"/>
  <c r="J102" i="23"/>
  <c r="K102" i="23"/>
  <c r="L102" i="23"/>
  <c r="M102" i="23"/>
  <c r="N102" i="23"/>
  <c r="O102" i="23"/>
  <c r="P102" i="23"/>
  <c r="Q102" i="23"/>
  <c r="R102" i="23"/>
  <c r="S102" i="23"/>
  <c r="T102" i="23"/>
  <c r="U102" i="23"/>
  <c r="V102" i="23"/>
  <c r="H103" i="23"/>
  <c r="I103" i="23"/>
  <c r="J103" i="23"/>
  <c r="K103" i="23"/>
  <c r="L103" i="23"/>
  <c r="M103" i="23"/>
  <c r="N103" i="23"/>
  <c r="O103" i="23"/>
  <c r="P103" i="23"/>
  <c r="Q103" i="23"/>
  <c r="R103" i="23"/>
  <c r="S103" i="23"/>
  <c r="T103" i="23"/>
  <c r="U103" i="23"/>
  <c r="V103" i="23"/>
  <c r="H104" i="23"/>
  <c r="I104" i="23"/>
  <c r="J104" i="23"/>
  <c r="K104" i="23"/>
  <c r="L104" i="23"/>
  <c r="M104" i="23"/>
  <c r="N104" i="23"/>
  <c r="O104" i="23"/>
  <c r="P104" i="23"/>
  <c r="Q104" i="23"/>
  <c r="R104" i="23"/>
  <c r="S104" i="23"/>
  <c r="T104" i="23"/>
  <c r="U104" i="23"/>
  <c r="V104" i="23"/>
  <c r="H105" i="23"/>
  <c r="I105" i="23"/>
  <c r="J105" i="23"/>
  <c r="K105" i="23"/>
  <c r="L105" i="23"/>
  <c r="M105" i="23"/>
  <c r="N105" i="23"/>
  <c r="O105" i="23"/>
  <c r="P105" i="23"/>
  <c r="Q105" i="23"/>
  <c r="R105" i="23"/>
  <c r="S105" i="23"/>
  <c r="T105" i="23"/>
  <c r="U105" i="23"/>
  <c r="V105" i="23"/>
  <c r="H106" i="23"/>
  <c r="I106" i="23"/>
  <c r="J106" i="23"/>
  <c r="K106" i="23"/>
  <c r="L106" i="23"/>
  <c r="M106" i="23"/>
  <c r="N106" i="23"/>
  <c r="O106" i="23"/>
  <c r="P106" i="23"/>
  <c r="Q106" i="23"/>
  <c r="R106" i="23"/>
  <c r="S106" i="23"/>
  <c r="T106" i="23"/>
  <c r="U106" i="23"/>
  <c r="V106" i="23"/>
  <c r="H107" i="23"/>
  <c r="I107" i="23"/>
  <c r="J107" i="23"/>
  <c r="K107" i="23"/>
  <c r="L107" i="23"/>
  <c r="M107" i="23"/>
  <c r="N107" i="23"/>
  <c r="O107" i="23"/>
  <c r="P107" i="23"/>
  <c r="Q107" i="23"/>
  <c r="R107" i="23"/>
  <c r="S107" i="23"/>
  <c r="T107" i="23"/>
  <c r="U107" i="23"/>
  <c r="V107" i="23"/>
  <c r="H108" i="23"/>
  <c r="I108" i="23"/>
  <c r="J108" i="23"/>
  <c r="K108" i="23"/>
  <c r="L108" i="23"/>
  <c r="M108" i="23"/>
  <c r="N108" i="23"/>
  <c r="O108" i="23"/>
  <c r="P108" i="23"/>
  <c r="Q108" i="23"/>
  <c r="R108" i="23"/>
  <c r="S108" i="23"/>
  <c r="T108" i="23"/>
  <c r="U108" i="23"/>
  <c r="V108" i="23"/>
  <c r="H109" i="23"/>
  <c r="I109" i="23"/>
  <c r="J109" i="23"/>
  <c r="K109" i="23"/>
  <c r="L109" i="23"/>
  <c r="M109" i="23"/>
  <c r="N109" i="23"/>
  <c r="O109" i="23"/>
  <c r="P109" i="23"/>
  <c r="Q109" i="23"/>
  <c r="R109" i="23"/>
  <c r="S109" i="23"/>
  <c r="T109" i="23"/>
  <c r="U109" i="23"/>
  <c r="V109" i="23"/>
  <c r="H110" i="23"/>
  <c r="I110" i="23"/>
  <c r="J110" i="23"/>
  <c r="K110" i="23"/>
  <c r="L110" i="23"/>
  <c r="M110" i="23"/>
  <c r="N110" i="23"/>
  <c r="O110" i="23"/>
  <c r="P110" i="23"/>
  <c r="Q110" i="23"/>
  <c r="R110" i="23"/>
  <c r="S110" i="23"/>
  <c r="T110" i="23"/>
  <c r="U110" i="23"/>
  <c r="V110" i="23"/>
  <c r="H111" i="23"/>
  <c r="I111" i="23"/>
  <c r="J111" i="23"/>
  <c r="K111" i="23"/>
  <c r="L111" i="23"/>
  <c r="M111" i="23"/>
  <c r="N111" i="23"/>
  <c r="O111" i="23"/>
  <c r="P111" i="23"/>
  <c r="Q111" i="23"/>
  <c r="R111" i="23"/>
  <c r="S111" i="23"/>
  <c r="T111" i="23"/>
  <c r="U111" i="23"/>
  <c r="V111" i="23"/>
  <c r="H112" i="23"/>
  <c r="I112" i="23"/>
  <c r="J112" i="23"/>
  <c r="K112" i="23"/>
  <c r="L112" i="23"/>
  <c r="M112" i="23"/>
  <c r="N112" i="23"/>
  <c r="O112" i="23"/>
  <c r="P112" i="23"/>
  <c r="Q112" i="23"/>
  <c r="R112" i="23"/>
  <c r="S112" i="23"/>
  <c r="T112" i="23"/>
  <c r="U112" i="23"/>
  <c r="V112" i="23"/>
  <c r="H113" i="23"/>
  <c r="I113" i="23"/>
  <c r="J113" i="23"/>
  <c r="K113" i="23"/>
  <c r="L113" i="23"/>
  <c r="M113" i="23"/>
  <c r="N113" i="23"/>
  <c r="O113" i="23"/>
  <c r="P113" i="23"/>
  <c r="Q113" i="23"/>
  <c r="R113" i="23"/>
  <c r="S113" i="23"/>
  <c r="T113" i="23"/>
  <c r="U113" i="23"/>
  <c r="V113" i="23"/>
  <c r="H114" i="23"/>
  <c r="I114" i="23"/>
  <c r="J114" i="23"/>
  <c r="K114" i="23"/>
  <c r="L114" i="23"/>
  <c r="M114" i="23"/>
  <c r="N114" i="23"/>
  <c r="O114" i="23"/>
  <c r="P114" i="23"/>
  <c r="Q114" i="23"/>
  <c r="R114" i="23"/>
  <c r="S114" i="23"/>
  <c r="T114" i="23"/>
  <c r="U114" i="23"/>
  <c r="V114" i="23"/>
  <c r="H115" i="23"/>
  <c r="I115" i="23"/>
  <c r="J115" i="23"/>
  <c r="K115" i="23"/>
  <c r="L115" i="23"/>
  <c r="M115" i="23"/>
  <c r="N115" i="23"/>
  <c r="O115" i="23"/>
  <c r="P115" i="23"/>
  <c r="Q115" i="23"/>
  <c r="R115" i="23"/>
  <c r="S115" i="23"/>
  <c r="T115" i="23"/>
  <c r="U115" i="23"/>
  <c r="V115" i="23"/>
  <c r="H116" i="23"/>
  <c r="I116" i="23"/>
  <c r="J116" i="23"/>
  <c r="K116" i="23"/>
  <c r="L116" i="23"/>
  <c r="M116" i="23"/>
  <c r="N116" i="23"/>
  <c r="O116" i="23"/>
  <c r="P116" i="23"/>
  <c r="Q116" i="23"/>
  <c r="R116" i="23"/>
  <c r="S116" i="23"/>
  <c r="T116" i="23"/>
  <c r="U116" i="23"/>
  <c r="V116" i="23"/>
  <c r="H117" i="23"/>
  <c r="I117" i="23"/>
  <c r="J117" i="23"/>
  <c r="K117" i="23"/>
  <c r="L117" i="23"/>
  <c r="M117" i="23"/>
  <c r="N117" i="23"/>
  <c r="O117" i="23"/>
  <c r="P117" i="23"/>
  <c r="Q117" i="23"/>
  <c r="R117" i="23"/>
  <c r="S117" i="23"/>
  <c r="T117" i="23"/>
  <c r="U117" i="23"/>
  <c r="V117" i="23"/>
  <c r="H118" i="23"/>
  <c r="I118" i="23"/>
  <c r="J118" i="23"/>
  <c r="K118" i="23"/>
  <c r="L118" i="23"/>
  <c r="M118" i="23"/>
  <c r="N118" i="23"/>
  <c r="O118" i="23"/>
  <c r="P118" i="23"/>
  <c r="Q118" i="23"/>
  <c r="R118" i="23"/>
  <c r="S118" i="23"/>
  <c r="T118" i="23"/>
  <c r="U118" i="23"/>
  <c r="V118" i="23"/>
  <c r="H119" i="23"/>
  <c r="I119" i="23"/>
  <c r="J119" i="23"/>
  <c r="K119" i="23"/>
  <c r="L119" i="23"/>
  <c r="M119" i="23"/>
  <c r="N119" i="23"/>
  <c r="O119" i="23"/>
  <c r="P119" i="23"/>
  <c r="Q119" i="23"/>
  <c r="R119" i="23"/>
  <c r="S119" i="23"/>
  <c r="T119" i="23"/>
  <c r="U119" i="23"/>
  <c r="V119" i="23"/>
  <c r="H120" i="23"/>
  <c r="I120" i="23"/>
  <c r="J120" i="23"/>
  <c r="K120" i="23"/>
  <c r="L120" i="23"/>
  <c r="M120" i="23"/>
  <c r="N120" i="23"/>
  <c r="O120" i="23"/>
  <c r="P120" i="23"/>
  <c r="Q120" i="23"/>
  <c r="R120" i="23"/>
  <c r="S120" i="23"/>
  <c r="T120" i="23"/>
  <c r="U120" i="23"/>
  <c r="V120" i="23"/>
  <c r="H121" i="23"/>
  <c r="I121" i="23"/>
  <c r="J121" i="23"/>
  <c r="K121" i="23"/>
  <c r="L121" i="23"/>
  <c r="M121" i="23"/>
  <c r="N121" i="23"/>
  <c r="O121" i="23"/>
  <c r="P121" i="23"/>
  <c r="Q121" i="23"/>
  <c r="R121" i="23"/>
  <c r="S121" i="23"/>
  <c r="T121" i="23"/>
  <c r="U121" i="23"/>
  <c r="V121" i="23"/>
  <c r="H122" i="23"/>
  <c r="I122" i="23"/>
  <c r="J122" i="23"/>
  <c r="K122" i="23"/>
  <c r="L122" i="23"/>
  <c r="M122" i="23"/>
  <c r="N122" i="23"/>
  <c r="O122" i="23"/>
  <c r="P122" i="23"/>
  <c r="Q122" i="23"/>
  <c r="R122" i="23"/>
  <c r="S122" i="23"/>
  <c r="T122" i="23"/>
  <c r="U122" i="23"/>
  <c r="V122" i="23"/>
  <c r="H123" i="23"/>
  <c r="I123" i="23"/>
  <c r="J123" i="23"/>
  <c r="K123" i="23"/>
  <c r="L123" i="23"/>
  <c r="M123" i="23"/>
  <c r="N123" i="23"/>
  <c r="O123" i="23"/>
  <c r="P123" i="23"/>
  <c r="Q123" i="23"/>
  <c r="R123" i="23"/>
  <c r="S123" i="23"/>
  <c r="T123" i="23"/>
  <c r="U123" i="23"/>
  <c r="V123" i="23"/>
  <c r="H124" i="23"/>
  <c r="I124" i="23"/>
  <c r="J124" i="23"/>
  <c r="K124" i="23"/>
  <c r="L124" i="23"/>
  <c r="M124" i="23"/>
  <c r="N124" i="23"/>
  <c r="O124" i="23"/>
  <c r="P124" i="23"/>
  <c r="Q124" i="23"/>
  <c r="R124" i="23"/>
  <c r="S124" i="23"/>
  <c r="T124" i="23"/>
  <c r="U124" i="23"/>
  <c r="V124" i="23"/>
  <c r="H125" i="23"/>
  <c r="I125" i="23"/>
  <c r="J125" i="23"/>
  <c r="K125" i="23"/>
  <c r="L125" i="23"/>
  <c r="M125" i="23"/>
  <c r="N125" i="23"/>
  <c r="O125" i="23"/>
  <c r="P125" i="23"/>
  <c r="Q125" i="23"/>
  <c r="R125" i="23"/>
  <c r="S125" i="23"/>
  <c r="T125" i="23"/>
  <c r="U125" i="23"/>
  <c r="V125" i="23"/>
  <c r="H126" i="23"/>
  <c r="I126" i="23"/>
  <c r="J126" i="23"/>
  <c r="K126" i="23"/>
  <c r="L126" i="23"/>
  <c r="M126" i="23"/>
  <c r="N126" i="23"/>
  <c r="O126" i="23"/>
  <c r="P126" i="23"/>
  <c r="Q126" i="23"/>
  <c r="R126" i="23"/>
  <c r="S126" i="23"/>
  <c r="T126" i="23"/>
  <c r="U126" i="23"/>
  <c r="V126" i="23"/>
  <c r="H127" i="23"/>
  <c r="I127" i="23"/>
  <c r="J127" i="23"/>
  <c r="K127" i="23"/>
  <c r="L127" i="23"/>
  <c r="M127" i="23"/>
  <c r="N127" i="23"/>
  <c r="O127" i="23"/>
  <c r="P127" i="23"/>
  <c r="Q127" i="23"/>
  <c r="R127" i="23"/>
  <c r="S127" i="23"/>
  <c r="T127" i="23"/>
  <c r="U127" i="23"/>
  <c r="V127" i="23"/>
  <c r="H128" i="23"/>
  <c r="I128" i="23"/>
  <c r="J128" i="23"/>
  <c r="K128" i="23"/>
  <c r="L128" i="23"/>
  <c r="M128" i="23"/>
  <c r="N128" i="23"/>
  <c r="O128" i="23"/>
  <c r="P128" i="23"/>
  <c r="Q128" i="23"/>
  <c r="R128" i="23"/>
  <c r="S128" i="23"/>
  <c r="T128" i="23"/>
  <c r="U128" i="23"/>
  <c r="V128" i="23"/>
  <c r="H129" i="23"/>
  <c r="I129" i="23"/>
  <c r="J129" i="23"/>
  <c r="K129" i="23"/>
  <c r="L129" i="23"/>
  <c r="M129" i="23"/>
  <c r="N129" i="23"/>
  <c r="O129" i="23"/>
  <c r="P129" i="23"/>
  <c r="Q129" i="23"/>
  <c r="R129" i="23"/>
  <c r="S129" i="23"/>
  <c r="T129" i="23"/>
  <c r="U129" i="23"/>
  <c r="V129" i="23"/>
  <c r="H130" i="23"/>
  <c r="I130" i="23"/>
  <c r="J130" i="23"/>
  <c r="K130" i="23"/>
  <c r="L130" i="23"/>
  <c r="M130" i="23"/>
  <c r="N130" i="23"/>
  <c r="O130" i="23"/>
  <c r="P130" i="23"/>
  <c r="Q130" i="23"/>
  <c r="R130" i="23"/>
  <c r="S130" i="23"/>
  <c r="T130" i="23"/>
  <c r="U130" i="23"/>
  <c r="V130" i="23"/>
  <c r="H131" i="23"/>
  <c r="I131" i="23"/>
  <c r="J131" i="23"/>
  <c r="K131" i="23"/>
  <c r="L131" i="23"/>
  <c r="M131" i="23"/>
  <c r="N131" i="23"/>
  <c r="O131" i="23"/>
  <c r="P131" i="23"/>
  <c r="Q131" i="23"/>
  <c r="R131" i="23"/>
  <c r="S131" i="23"/>
  <c r="T131" i="23"/>
  <c r="U131" i="23"/>
  <c r="V131" i="23"/>
  <c r="H132" i="23"/>
  <c r="I132" i="23"/>
  <c r="J132" i="23"/>
  <c r="K132" i="23"/>
  <c r="L132" i="23"/>
  <c r="M132" i="23"/>
  <c r="N132" i="23"/>
  <c r="O132" i="23"/>
  <c r="P132" i="23"/>
  <c r="Q132" i="23"/>
  <c r="R132" i="23"/>
  <c r="S132" i="23"/>
  <c r="T132" i="23"/>
  <c r="U132" i="23"/>
  <c r="V132" i="23"/>
  <c r="H133" i="23"/>
  <c r="I133" i="23"/>
  <c r="J133" i="23"/>
  <c r="K133" i="23"/>
  <c r="L133" i="23"/>
  <c r="M133" i="23"/>
  <c r="N133" i="23"/>
  <c r="O133" i="23"/>
  <c r="P133" i="23"/>
  <c r="Q133" i="23"/>
  <c r="R133" i="23"/>
  <c r="S133" i="23"/>
  <c r="T133" i="23"/>
  <c r="U133" i="23"/>
  <c r="V133" i="23"/>
  <c r="H134" i="23"/>
  <c r="I134" i="23"/>
  <c r="J134" i="23"/>
  <c r="K134" i="23"/>
  <c r="L134" i="23"/>
  <c r="M134" i="23"/>
  <c r="N134" i="23"/>
  <c r="O134" i="23"/>
  <c r="P134" i="23"/>
  <c r="Q134" i="23"/>
  <c r="R134" i="23"/>
  <c r="S134" i="23"/>
  <c r="T134" i="23"/>
  <c r="U134" i="23"/>
  <c r="V134" i="23"/>
  <c r="H135" i="23"/>
  <c r="I135" i="23"/>
  <c r="J135" i="23"/>
  <c r="K135" i="23"/>
  <c r="L135" i="23"/>
  <c r="M135" i="23"/>
  <c r="N135" i="23"/>
  <c r="O135" i="23"/>
  <c r="P135" i="23"/>
  <c r="Q135" i="23"/>
  <c r="R135" i="23"/>
  <c r="S135" i="23"/>
  <c r="T135" i="23"/>
  <c r="U135" i="23"/>
  <c r="V135" i="23"/>
  <c r="H136" i="23"/>
  <c r="I136" i="23"/>
  <c r="J136" i="23"/>
  <c r="K136" i="23"/>
  <c r="L136" i="23"/>
  <c r="M136" i="23"/>
  <c r="N136" i="23"/>
  <c r="O136" i="23"/>
  <c r="P136" i="23"/>
  <c r="Q136" i="23"/>
  <c r="R136" i="23"/>
  <c r="S136" i="23"/>
  <c r="T136" i="23"/>
  <c r="U136" i="23"/>
  <c r="V136" i="23"/>
  <c r="H137" i="23"/>
  <c r="I137" i="23"/>
  <c r="J137" i="23"/>
  <c r="K137" i="23"/>
  <c r="L137" i="23"/>
  <c r="M137" i="23"/>
  <c r="N137" i="23"/>
  <c r="O137" i="23"/>
  <c r="P137" i="23"/>
  <c r="Q137" i="23"/>
  <c r="R137" i="23"/>
  <c r="S137" i="23"/>
  <c r="T137" i="23"/>
  <c r="U137" i="23"/>
  <c r="V137" i="23"/>
  <c r="H138" i="23"/>
  <c r="I138" i="23"/>
  <c r="J138" i="23"/>
  <c r="K138" i="23"/>
  <c r="L138" i="23"/>
  <c r="M138" i="23"/>
  <c r="N138" i="23"/>
  <c r="O138" i="23"/>
  <c r="P138" i="23"/>
  <c r="Q138" i="23"/>
  <c r="R138" i="23"/>
  <c r="S138" i="23"/>
  <c r="T138" i="23"/>
  <c r="U138" i="23"/>
  <c r="V138" i="23"/>
  <c r="H139" i="23"/>
  <c r="I139" i="23"/>
  <c r="J139" i="23"/>
  <c r="K139" i="23"/>
  <c r="L139" i="23"/>
  <c r="M139" i="23"/>
  <c r="N139" i="23"/>
  <c r="O139" i="23"/>
  <c r="P139" i="23"/>
  <c r="Q139" i="23"/>
  <c r="R139" i="23"/>
  <c r="S139" i="23"/>
  <c r="T139" i="23"/>
  <c r="U139" i="23"/>
  <c r="V139" i="23"/>
  <c r="H140" i="23"/>
  <c r="I140" i="23"/>
  <c r="J140" i="23"/>
  <c r="K140" i="23"/>
  <c r="L140" i="23"/>
  <c r="M140" i="23"/>
  <c r="N140" i="23"/>
  <c r="O140" i="23"/>
  <c r="P140" i="23"/>
  <c r="Q140" i="23"/>
  <c r="R140" i="23"/>
  <c r="S140" i="23"/>
  <c r="T140" i="23"/>
  <c r="U140" i="23"/>
  <c r="V140" i="23"/>
  <c r="H141" i="23"/>
  <c r="I141" i="23"/>
  <c r="J141" i="23"/>
  <c r="K141" i="23"/>
  <c r="L141" i="23"/>
  <c r="M141" i="23"/>
  <c r="N141" i="23"/>
  <c r="O141" i="23"/>
  <c r="P141" i="23"/>
  <c r="Q141" i="23"/>
  <c r="R141" i="23"/>
  <c r="S141" i="23"/>
  <c r="T141" i="23"/>
  <c r="U141" i="23"/>
  <c r="V141" i="23"/>
  <c r="H142" i="23"/>
  <c r="I142" i="23"/>
  <c r="J142" i="23"/>
  <c r="K142" i="23"/>
  <c r="L142" i="23"/>
  <c r="M142" i="23"/>
  <c r="N142" i="23"/>
  <c r="O142" i="23"/>
  <c r="P142" i="23"/>
  <c r="Q142" i="23"/>
  <c r="R142" i="23"/>
  <c r="S142" i="23"/>
  <c r="T142" i="23"/>
  <c r="U142" i="23"/>
  <c r="V142" i="23"/>
  <c r="H143" i="23"/>
  <c r="I143" i="23"/>
  <c r="J143" i="23"/>
  <c r="K143" i="23"/>
  <c r="L143" i="23"/>
  <c r="M143" i="23"/>
  <c r="N143" i="23"/>
  <c r="O143" i="23"/>
  <c r="P143" i="23"/>
  <c r="Q143" i="23"/>
  <c r="R143" i="23"/>
  <c r="S143" i="23"/>
  <c r="T143" i="23"/>
  <c r="U143" i="23"/>
  <c r="V143" i="23"/>
  <c r="H144" i="23"/>
  <c r="I144" i="23"/>
  <c r="J144" i="23"/>
  <c r="K144" i="23"/>
  <c r="L144" i="23"/>
  <c r="M144" i="23"/>
  <c r="N144" i="23"/>
  <c r="O144" i="23"/>
  <c r="P144" i="23"/>
  <c r="Q144" i="23"/>
  <c r="R144" i="23"/>
  <c r="S144" i="23"/>
  <c r="T144" i="23"/>
  <c r="U144" i="23"/>
  <c r="V144" i="23"/>
  <c r="H145" i="23"/>
  <c r="I145" i="23"/>
  <c r="J145" i="23"/>
  <c r="K145" i="23"/>
  <c r="L145" i="23"/>
  <c r="M145" i="23"/>
  <c r="N145" i="23"/>
  <c r="O145" i="23"/>
  <c r="P145" i="23"/>
  <c r="Q145" i="23"/>
  <c r="R145" i="23"/>
  <c r="S145" i="23"/>
  <c r="T145" i="23"/>
  <c r="U145" i="23"/>
  <c r="V145" i="23"/>
  <c r="H146" i="23"/>
  <c r="I146" i="23"/>
  <c r="J146" i="23"/>
  <c r="K146" i="23"/>
  <c r="L146" i="23"/>
  <c r="M146" i="23"/>
  <c r="N146" i="23"/>
  <c r="O146" i="23"/>
  <c r="P146" i="23"/>
  <c r="Q146" i="23"/>
  <c r="R146" i="23"/>
  <c r="S146" i="23"/>
  <c r="T146" i="23"/>
  <c r="U146" i="23"/>
  <c r="V146" i="23"/>
  <c r="H147" i="23"/>
  <c r="I147" i="23"/>
  <c r="J147" i="23"/>
  <c r="K147" i="23"/>
  <c r="L147" i="23"/>
  <c r="M147" i="23"/>
  <c r="N147" i="23"/>
  <c r="O147" i="23"/>
  <c r="P147" i="23"/>
  <c r="Q147" i="23"/>
  <c r="R147" i="23"/>
  <c r="S147" i="23"/>
  <c r="T147" i="23"/>
  <c r="U147" i="23"/>
  <c r="V147" i="23"/>
  <c r="H148" i="23"/>
  <c r="I148" i="23"/>
  <c r="J148" i="23"/>
  <c r="K148" i="23"/>
  <c r="L148" i="23"/>
  <c r="M148" i="23"/>
  <c r="N148" i="23"/>
  <c r="O148" i="23"/>
  <c r="P148" i="23"/>
  <c r="Q148" i="23"/>
  <c r="R148" i="23"/>
  <c r="S148" i="23"/>
  <c r="T148" i="23"/>
  <c r="U148" i="23"/>
  <c r="V148" i="23"/>
  <c r="H149" i="23"/>
  <c r="I149" i="23"/>
  <c r="J149" i="23"/>
  <c r="K149" i="23"/>
  <c r="L149" i="23"/>
  <c r="M149" i="23"/>
  <c r="N149" i="23"/>
  <c r="O149" i="23"/>
  <c r="P149" i="23"/>
  <c r="Q149" i="23"/>
  <c r="R149" i="23"/>
  <c r="S149" i="23"/>
  <c r="T149" i="23"/>
  <c r="U149" i="23"/>
  <c r="V149" i="23"/>
  <c r="H150" i="23"/>
  <c r="I150" i="23"/>
  <c r="J150" i="23"/>
  <c r="K150" i="23"/>
  <c r="L150" i="23"/>
  <c r="M150" i="23"/>
  <c r="N150" i="23"/>
  <c r="O150" i="23"/>
  <c r="P150" i="23"/>
  <c r="Q150" i="23"/>
  <c r="R150" i="23"/>
  <c r="S150" i="23"/>
  <c r="T150" i="23"/>
  <c r="U150" i="23"/>
  <c r="V150" i="23"/>
  <c r="H151" i="23"/>
  <c r="I151" i="23"/>
  <c r="J151" i="23"/>
  <c r="K151" i="23"/>
  <c r="L151" i="23"/>
  <c r="M151" i="23"/>
  <c r="N151" i="23"/>
  <c r="O151" i="23"/>
  <c r="P151" i="23"/>
  <c r="Q151" i="23"/>
  <c r="R151" i="23"/>
  <c r="S151" i="23"/>
  <c r="T151" i="23"/>
  <c r="U151" i="23"/>
  <c r="V151" i="23"/>
  <c r="H152" i="23"/>
  <c r="I152" i="23"/>
  <c r="J152" i="23"/>
  <c r="K152" i="23"/>
  <c r="L152" i="23"/>
  <c r="M152" i="23"/>
  <c r="N152" i="23"/>
  <c r="O152" i="23"/>
  <c r="P152" i="23"/>
  <c r="Q152" i="23"/>
  <c r="R152" i="23"/>
  <c r="S152" i="23"/>
  <c r="T152" i="23"/>
  <c r="U152" i="23"/>
  <c r="V152" i="23"/>
  <c r="H153" i="23"/>
  <c r="I153" i="23"/>
  <c r="J153" i="23"/>
  <c r="K153" i="23"/>
  <c r="L153" i="23"/>
  <c r="M153" i="23"/>
  <c r="N153" i="23"/>
  <c r="O153" i="23"/>
  <c r="P153" i="23"/>
  <c r="Q153" i="23"/>
  <c r="R153" i="23"/>
  <c r="S153" i="23"/>
  <c r="T153" i="23"/>
  <c r="U153" i="23"/>
  <c r="V153" i="23"/>
  <c r="H154" i="23"/>
  <c r="I154" i="23"/>
  <c r="J154" i="23"/>
  <c r="K154" i="23"/>
  <c r="L154" i="23"/>
  <c r="M154" i="23"/>
  <c r="N154" i="23"/>
  <c r="O154" i="23"/>
  <c r="P154" i="23"/>
  <c r="Q154" i="23"/>
  <c r="R154" i="23"/>
  <c r="S154" i="23"/>
  <c r="T154" i="23"/>
  <c r="U154" i="23"/>
  <c r="V154" i="23"/>
  <c r="H155" i="23"/>
  <c r="I155" i="23"/>
  <c r="J155" i="23"/>
  <c r="K155" i="23"/>
  <c r="L155" i="23"/>
  <c r="M155" i="23"/>
  <c r="N155" i="23"/>
  <c r="O155" i="23"/>
  <c r="P155" i="23"/>
  <c r="Q155" i="23"/>
  <c r="R155" i="23"/>
  <c r="S155" i="23"/>
  <c r="T155" i="23"/>
  <c r="U155" i="23"/>
  <c r="V155" i="23"/>
  <c r="H156" i="23"/>
  <c r="I156" i="23"/>
  <c r="J156" i="23"/>
  <c r="K156" i="23"/>
  <c r="L156" i="23"/>
  <c r="M156" i="23"/>
  <c r="N156" i="23"/>
  <c r="O156" i="23"/>
  <c r="P156" i="23"/>
  <c r="Q156" i="23"/>
  <c r="R156" i="23"/>
  <c r="S156" i="23"/>
  <c r="T156" i="23"/>
  <c r="U156" i="23"/>
  <c r="V156" i="23"/>
  <c r="H157" i="23"/>
  <c r="I157" i="23"/>
  <c r="J157" i="23"/>
  <c r="K157" i="23"/>
  <c r="L157" i="23"/>
  <c r="M157" i="23"/>
  <c r="N157" i="23"/>
  <c r="O157" i="23"/>
  <c r="P157" i="23"/>
  <c r="Q157" i="23"/>
  <c r="R157" i="23"/>
  <c r="S157" i="23"/>
  <c r="T157" i="23"/>
  <c r="U157" i="23"/>
  <c r="V157" i="23"/>
  <c r="H158" i="23"/>
  <c r="I158" i="23"/>
  <c r="J158" i="23"/>
  <c r="K158" i="23"/>
  <c r="L158" i="23"/>
  <c r="M158" i="23"/>
  <c r="N158" i="23"/>
  <c r="O158" i="23"/>
  <c r="P158" i="23"/>
  <c r="Q158" i="23"/>
  <c r="R158" i="23"/>
  <c r="S158" i="23"/>
  <c r="T158" i="23"/>
  <c r="U158" i="23"/>
  <c r="V158" i="23"/>
  <c r="H159" i="23"/>
  <c r="I159" i="23"/>
  <c r="J159" i="23"/>
  <c r="K159" i="23"/>
  <c r="L159" i="23"/>
  <c r="M159" i="23"/>
  <c r="N159" i="23"/>
  <c r="O159" i="23"/>
  <c r="P159" i="23"/>
  <c r="Q159" i="23"/>
  <c r="R159" i="23"/>
  <c r="S159" i="23"/>
  <c r="T159" i="23"/>
  <c r="U159" i="23"/>
  <c r="V159" i="23"/>
  <c r="H160" i="23"/>
  <c r="I160" i="23"/>
  <c r="J160" i="23"/>
  <c r="K160" i="23"/>
  <c r="L160" i="23"/>
  <c r="M160" i="23"/>
  <c r="N160" i="23"/>
  <c r="O160" i="23"/>
  <c r="P160" i="23"/>
  <c r="Q160" i="23"/>
  <c r="R160" i="23"/>
  <c r="S160" i="23"/>
  <c r="T160" i="23"/>
  <c r="U160" i="23"/>
  <c r="V160" i="23"/>
  <c r="H161" i="23"/>
  <c r="I161" i="23"/>
  <c r="J161" i="23"/>
  <c r="K161" i="23"/>
  <c r="L161" i="23"/>
  <c r="M161" i="23"/>
  <c r="N161" i="23"/>
  <c r="O161" i="23"/>
  <c r="P161" i="23"/>
  <c r="Q161" i="23"/>
  <c r="R161" i="23"/>
  <c r="S161" i="23"/>
  <c r="T161" i="23"/>
  <c r="U161" i="23"/>
  <c r="V161" i="23"/>
  <c r="H162" i="23"/>
  <c r="I162" i="23"/>
  <c r="J162" i="23"/>
  <c r="K162" i="23"/>
  <c r="L162" i="23"/>
  <c r="M162" i="23"/>
  <c r="N162" i="23"/>
  <c r="O162" i="23"/>
  <c r="P162" i="23"/>
  <c r="Q162" i="23"/>
  <c r="R162" i="23"/>
  <c r="S162" i="23"/>
  <c r="T162" i="23"/>
  <c r="U162" i="23"/>
  <c r="V162" i="23"/>
  <c r="H163" i="23"/>
  <c r="I163" i="23"/>
  <c r="J163" i="23"/>
  <c r="K163" i="23"/>
  <c r="L163" i="23"/>
  <c r="M163" i="23"/>
  <c r="N163" i="23"/>
  <c r="O163" i="23"/>
  <c r="P163" i="23"/>
  <c r="Q163" i="23"/>
  <c r="R163" i="23"/>
  <c r="S163" i="23"/>
  <c r="T163" i="23"/>
  <c r="U163" i="23"/>
  <c r="V163" i="23"/>
  <c r="H164" i="23"/>
  <c r="I164" i="23"/>
  <c r="J164" i="23"/>
  <c r="K164" i="23"/>
  <c r="L164" i="23"/>
  <c r="M164" i="23"/>
  <c r="N164" i="23"/>
  <c r="O164" i="23"/>
  <c r="P164" i="23"/>
  <c r="Q164" i="23"/>
  <c r="R164" i="23"/>
  <c r="S164" i="23"/>
  <c r="T164" i="23"/>
  <c r="U164" i="23"/>
  <c r="V164" i="23"/>
  <c r="H165" i="23"/>
  <c r="I165" i="23"/>
  <c r="J165" i="23"/>
  <c r="K165" i="23"/>
  <c r="L165" i="23"/>
  <c r="M165" i="23"/>
  <c r="N165" i="23"/>
  <c r="O165" i="23"/>
  <c r="P165" i="23"/>
  <c r="Q165" i="23"/>
  <c r="R165" i="23"/>
  <c r="S165" i="23"/>
  <c r="T165" i="23"/>
  <c r="U165" i="23"/>
  <c r="V165" i="23"/>
  <c r="H166" i="23"/>
  <c r="I166" i="23"/>
  <c r="J166" i="23"/>
  <c r="K166" i="23"/>
  <c r="L166" i="23"/>
  <c r="M166" i="23"/>
  <c r="N166" i="23"/>
  <c r="O166" i="23"/>
  <c r="P166" i="23"/>
  <c r="Q166" i="23"/>
  <c r="R166" i="23"/>
  <c r="S166" i="23"/>
  <c r="T166" i="23"/>
  <c r="U166" i="23"/>
  <c r="V166" i="23"/>
  <c r="H167" i="23"/>
  <c r="I167" i="23"/>
  <c r="J167" i="23"/>
  <c r="K167" i="23"/>
  <c r="L167" i="23"/>
  <c r="M167" i="23"/>
  <c r="N167" i="23"/>
  <c r="O167" i="23"/>
  <c r="P167" i="23"/>
  <c r="Q167" i="23"/>
  <c r="R167" i="23"/>
  <c r="S167" i="23"/>
  <c r="T167" i="23"/>
  <c r="U167" i="23"/>
  <c r="V167" i="23"/>
  <c r="H168" i="23"/>
  <c r="I168" i="23"/>
  <c r="J168" i="23"/>
  <c r="K168" i="23"/>
  <c r="L168" i="23"/>
  <c r="M168" i="23"/>
  <c r="N168" i="23"/>
  <c r="O168" i="23"/>
  <c r="P168" i="23"/>
  <c r="Q168" i="23"/>
  <c r="R168" i="23"/>
  <c r="S168" i="23"/>
  <c r="T168" i="23"/>
  <c r="U168" i="23"/>
  <c r="V168" i="23"/>
  <c r="H169" i="23"/>
  <c r="I169" i="23"/>
  <c r="J169" i="23"/>
  <c r="K169" i="23"/>
  <c r="L169" i="23"/>
  <c r="M169" i="23"/>
  <c r="N169" i="23"/>
  <c r="O169" i="23"/>
  <c r="P169" i="23"/>
  <c r="Q169" i="23"/>
  <c r="R169" i="23"/>
  <c r="S169" i="23"/>
  <c r="T169" i="23"/>
  <c r="U169" i="23"/>
  <c r="V169" i="23"/>
  <c r="H170" i="23"/>
  <c r="I170" i="23"/>
  <c r="J170" i="23"/>
  <c r="K170" i="23"/>
  <c r="L170" i="23"/>
  <c r="M170" i="23"/>
  <c r="N170" i="23"/>
  <c r="O170" i="23"/>
  <c r="P170" i="23"/>
  <c r="Q170" i="23"/>
  <c r="R170" i="23"/>
  <c r="S170" i="23"/>
  <c r="T170" i="23"/>
  <c r="U170" i="23"/>
  <c r="V170" i="23"/>
  <c r="H171" i="23"/>
  <c r="I171" i="23"/>
  <c r="J171" i="23"/>
  <c r="K171" i="23"/>
  <c r="L171" i="23"/>
  <c r="M171" i="23"/>
  <c r="N171" i="23"/>
  <c r="O171" i="23"/>
  <c r="P171" i="23"/>
  <c r="Q171" i="23"/>
  <c r="R171" i="23"/>
  <c r="S171" i="23"/>
  <c r="T171" i="23"/>
  <c r="U171" i="23"/>
  <c r="V171" i="23"/>
  <c r="H172" i="23"/>
  <c r="I172" i="23"/>
  <c r="J172" i="23"/>
  <c r="K172" i="23"/>
  <c r="L172" i="23"/>
  <c r="M172" i="23"/>
  <c r="N172" i="23"/>
  <c r="O172" i="23"/>
  <c r="P172" i="23"/>
  <c r="Q172" i="23"/>
  <c r="R172" i="23"/>
  <c r="S172" i="23"/>
  <c r="T172" i="23"/>
  <c r="U172" i="23"/>
  <c r="V172" i="23"/>
  <c r="H173" i="23"/>
  <c r="I173" i="23"/>
  <c r="J173" i="23"/>
  <c r="K173" i="23"/>
  <c r="L173" i="23"/>
  <c r="M173" i="23"/>
  <c r="N173" i="23"/>
  <c r="O173" i="23"/>
  <c r="P173" i="23"/>
  <c r="Q173" i="23"/>
  <c r="R173" i="23"/>
  <c r="S173" i="23"/>
  <c r="T173" i="23"/>
  <c r="U173" i="23"/>
  <c r="V173" i="23"/>
  <c r="H174" i="23"/>
  <c r="I174" i="23"/>
  <c r="J174" i="23"/>
  <c r="K174" i="23"/>
  <c r="L174" i="23"/>
  <c r="M174" i="23"/>
  <c r="N174" i="23"/>
  <c r="O174" i="23"/>
  <c r="P174" i="23"/>
  <c r="Q174" i="23"/>
  <c r="R174" i="23"/>
  <c r="S174" i="23"/>
  <c r="T174" i="23"/>
  <c r="U174" i="23"/>
  <c r="V174" i="23"/>
  <c r="H175" i="23"/>
  <c r="I175" i="23"/>
  <c r="J175" i="23"/>
  <c r="K175" i="23"/>
  <c r="L175" i="23"/>
  <c r="M175" i="23"/>
  <c r="N175" i="23"/>
  <c r="O175" i="23"/>
  <c r="P175" i="23"/>
  <c r="Q175" i="23"/>
  <c r="R175" i="23"/>
  <c r="S175" i="23"/>
  <c r="T175" i="23"/>
  <c r="U175" i="23"/>
  <c r="V175" i="23"/>
  <c r="H176" i="23"/>
  <c r="I176" i="23"/>
  <c r="J176" i="23"/>
  <c r="K176" i="23"/>
  <c r="L176" i="23"/>
  <c r="M176" i="23"/>
  <c r="N176" i="23"/>
  <c r="O176" i="23"/>
  <c r="P176" i="23"/>
  <c r="Q176" i="23"/>
  <c r="R176" i="23"/>
  <c r="S176" i="23"/>
  <c r="T176" i="23"/>
  <c r="U176" i="23"/>
  <c r="V176" i="23"/>
  <c r="H177" i="23"/>
  <c r="I177" i="23"/>
  <c r="J177" i="23"/>
  <c r="K177" i="23"/>
  <c r="L177" i="23"/>
  <c r="M177" i="23"/>
  <c r="N177" i="23"/>
  <c r="O177" i="23"/>
  <c r="P177" i="23"/>
  <c r="Q177" i="23"/>
  <c r="R177" i="23"/>
  <c r="S177" i="23"/>
  <c r="T177" i="23"/>
  <c r="U177" i="23"/>
  <c r="V177" i="23"/>
  <c r="H178" i="23"/>
  <c r="I178" i="23"/>
  <c r="J178" i="23"/>
  <c r="K178" i="23"/>
  <c r="L178" i="23"/>
  <c r="M178" i="23"/>
  <c r="N178" i="23"/>
  <c r="O178" i="23"/>
  <c r="P178" i="23"/>
  <c r="Q178" i="23"/>
  <c r="R178" i="23"/>
  <c r="S178" i="23"/>
  <c r="T178" i="23"/>
  <c r="U178" i="23"/>
  <c r="V178" i="23"/>
  <c r="H179" i="23"/>
  <c r="I179" i="23"/>
  <c r="J179" i="23"/>
  <c r="K179" i="23"/>
  <c r="L179" i="23"/>
  <c r="M179" i="23"/>
  <c r="N179" i="23"/>
  <c r="O179" i="23"/>
  <c r="P179" i="23"/>
  <c r="Q179" i="23"/>
  <c r="R179" i="23"/>
  <c r="S179" i="23"/>
  <c r="T179" i="23"/>
  <c r="U179" i="23"/>
  <c r="V179" i="23"/>
  <c r="H180" i="23"/>
  <c r="I180" i="23"/>
  <c r="J180" i="23"/>
  <c r="K180" i="23"/>
  <c r="L180" i="23"/>
  <c r="M180" i="23"/>
  <c r="N180" i="23"/>
  <c r="O180" i="23"/>
  <c r="P180" i="23"/>
  <c r="Q180" i="23"/>
  <c r="R180" i="23"/>
  <c r="S180" i="23"/>
  <c r="T180" i="23"/>
  <c r="U180" i="23"/>
  <c r="V180" i="23"/>
  <c r="H181" i="23"/>
  <c r="I181" i="23"/>
  <c r="J181" i="23"/>
  <c r="K181" i="23"/>
  <c r="L181" i="23"/>
  <c r="M181" i="23"/>
  <c r="N181" i="23"/>
  <c r="O181" i="23"/>
  <c r="P181" i="23"/>
  <c r="Q181" i="23"/>
  <c r="R181" i="23"/>
  <c r="S181" i="23"/>
  <c r="T181" i="23"/>
  <c r="U181" i="23"/>
  <c r="V181" i="23"/>
  <c r="H182" i="23"/>
  <c r="I182" i="23"/>
  <c r="J182" i="23"/>
  <c r="K182" i="23"/>
  <c r="L182" i="23"/>
  <c r="M182" i="23"/>
  <c r="N182" i="23"/>
  <c r="O182" i="23"/>
  <c r="P182" i="23"/>
  <c r="Q182" i="23"/>
  <c r="R182" i="23"/>
  <c r="S182" i="23"/>
  <c r="T182" i="23"/>
  <c r="U182" i="23"/>
  <c r="V182" i="23"/>
  <c r="H183" i="23"/>
  <c r="I183" i="23"/>
  <c r="J183" i="23"/>
  <c r="K183" i="23"/>
  <c r="L183" i="23"/>
  <c r="M183" i="23"/>
  <c r="N183" i="23"/>
  <c r="O183" i="23"/>
  <c r="P183" i="23"/>
  <c r="Q183" i="23"/>
  <c r="R183" i="23"/>
  <c r="S183" i="23"/>
  <c r="T183" i="23"/>
  <c r="U183" i="23"/>
  <c r="V183" i="23"/>
  <c r="H184" i="23"/>
  <c r="I184" i="23"/>
  <c r="J184" i="23"/>
  <c r="K184" i="23"/>
  <c r="L184" i="23"/>
  <c r="M184" i="23"/>
  <c r="N184" i="23"/>
  <c r="O184" i="23"/>
  <c r="P184" i="23"/>
  <c r="Q184" i="23"/>
  <c r="R184" i="23"/>
  <c r="S184" i="23"/>
  <c r="T184" i="23"/>
  <c r="U184" i="23"/>
  <c r="V184" i="23"/>
  <c r="H185" i="23"/>
  <c r="I185" i="23"/>
  <c r="J185" i="23"/>
  <c r="K185" i="23"/>
  <c r="L185" i="23"/>
  <c r="M185" i="23"/>
  <c r="N185" i="23"/>
  <c r="O185" i="23"/>
  <c r="P185" i="23"/>
  <c r="Q185" i="23"/>
  <c r="R185" i="23"/>
  <c r="S185" i="23"/>
  <c r="T185" i="23"/>
  <c r="U185" i="23"/>
  <c r="V185" i="23"/>
  <c r="H186" i="23"/>
  <c r="I186" i="23"/>
  <c r="J186" i="23"/>
  <c r="K186" i="23"/>
  <c r="L186" i="23"/>
  <c r="M186" i="23"/>
  <c r="N186" i="23"/>
  <c r="O186" i="23"/>
  <c r="P186" i="23"/>
  <c r="Q186" i="23"/>
  <c r="R186" i="23"/>
  <c r="S186" i="23"/>
  <c r="T186" i="23"/>
  <c r="U186" i="23"/>
  <c r="V186" i="23"/>
  <c r="H187" i="23"/>
  <c r="I187" i="23"/>
  <c r="J187" i="23"/>
  <c r="K187" i="23"/>
  <c r="L187" i="23"/>
  <c r="M187" i="23"/>
  <c r="N187" i="23"/>
  <c r="O187" i="23"/>
  <c r="P187" i="23"/>
  <c r="Q187" i="23"/>
  <c r="R187" i="23"/>
  <c r="S187" i="23"/>
  <c r="T187" i="23"/>
  <c r="U187" i="23"/>
  <c r="V187" i="23"/>
  <c r="H188" i="23"/>
  <c r="I188" i="23"/>
  <c r="J188" i="23"/>
  <c r="K188" i="23"/>
  <c r="L188" i="23"/>
  <c r="M188" i="23"/>
  <c r="N188" i="23"/>
  <c r="O188" i="23"/>
  <c r="P188" i="23"/>
  <c r="Q188" i="23"/>
  <c r="R188" i="23"/>
  <c r="S188" i="23"/>
  <c r="T188" i="23"/>
  <c r="U188" i="23"/>
  <c r="V188" i="23"/>
  <c r="H189" i="23"/>
  <c r="I189" i="23"/>
  <c r="J189" i="23"/>
  <c r="K189" i="23"/>
  <c r="L189" i="23"/>
  <c r="M189" i="23"/>
  <c r="N189" i="23"/>
  <c r="O189" i="23"/>
  <c r="P189" i="23"/>
  <c r="Q189" i="23"/>
  <c r="R189" i="23"/>
  <c r="S189" i="23"/>
  <c r="T189" i="23"/>
  <c r="U189" i="23"/>
  <c r="V189" i="23"/>
  <c r="H190" i="23"/>
  <c r="I190" i="23"/>
  <c r="J190" i="23"/>
  <c r="K190" i="23"/>
  <c r="L190" i="23"/>
  <c r="M190" i="23"/>
  <c r="N190" i="23"/>
  <c r="O190" i="23"/>
  <c r="P190" i="23"/>
  <c r="Q190" i="23"/>
  <c r="R190" i="23"/>
  <c r="S190" i="23"/>
  <c r="T190" i="23"/>
  <c r="U190" i="23"/>
  <c r="V190" i="23"/>
  <c r="H191" i="23"/>
  <c r="I191" i="23"/>
  <c r="J191" i="23"/>
  <c r="K191" i="23"/>
  <c r="L191" i="23"/>
  <c r="M191" i="23"/>
  <c r="N191" i="23"/>
  <c r="O191" i="23"/>
  <c r="P191" i="23"/>
  <c r="Q191" i="23"/>
  <c r="R191" i="23"/>
  <c r="S191" i="23"/>
  <c r="T191" i="23"/>
  <c r="U191" i="23"/>
  <c r="V191" i="23"/>
  <c r="H192" i="23"/>
  <c r="I192" i="23"/>
  <c r="J192" i="23"/>
  <c r="K192" i="23"/>
  <c r="L192" i="23"/>
  <c r="M192" i="23"/>
  <c r="N192" i="23"/>
  <c r="O192" i="23"/>
  <c r="P192" i="23"/>
  <c r="Q192" i="23"/>
  <c r="R192" i="23"/>
  <c r="S192" i="23"/>
  <c r="T192" i="23"/>
  <c r="U192" i="23"/>
  <c r="V192" i="23"/>
  <c r="H193" i="23"/>
  <c r="I193" i="23"/>
  <c r="J193" i="23"/>
  <c r="K193" i="23"/>
  <c r="L193" i="23"/>
  <c r="M193" i="23"/>
  <c r="N193" i="23"/>
  <c r="O193" i="23"/>
  <c r="P193" i="23"/>
  <c r="Q193" i="23"/>
  <c r="R193" i="23"/>
  <c r="S193" i="23"/>
  <c r="T193" i="23"/>
  <c r="U193" i="23"/>
  <c r="V193" i="23"/>
  <c r="H194" i="23"/>
  <c r="I194" i="23"/>
  <c r="J194" i="23"/>
  <c r="K194" i="23"/>
  <c r="L194" i="23"/>
  <c r="M194" i="23"/>
  <c r="N194" i="23"/>
  <c r="O194" i="23"/>
  <c r="P194" i="23"/>
  <c r="Q194" i="23"/>
  <c r="R194" i="23"/>
  <c r="S194" i="23"/>
  <c r="T194" i="23"/>
  <c r="U194" i="23"/>
  <c r="V194" i="23"/>
  <c r="H195" i="23"/>
  <c r="I195" i="23"/>
  <c r="J195" i="23"/>
  <c r="K195" i="23"/>
  <c r="L195" i="23"/>
  <c r="M195" i="23"/>
  <c r="N195" i="23"/>
  <c r="O195" i="23"/>
  <c r="P195" i="23"/>
  <c r="Q195" i="23"/>
  <c r="R195" i="23"/>
  <c r="S195" i="23"/>
  <c r="T195" i="23"/>
  <c r="U195" i="23"/>
  <c r="V195" i="23"/>
  <c r="H196" i="23"/>
  <c r="I196" i="23"/>
  <c r="J196" i="23"/>
  <c r="K196" i="23"/>
  <c r="L196" i="23"/>
  <c r="M196" i="23"/>
  <c r="N196" i="23"/>
  <c r="O196" i="23"/>
  <c r="P196" i="23"/>
  <c r="Q196" i="23"/>
  <c r="R196" i="23"/>
  <c r="S196" i="23"/>
  <c r="T196" i="23"/>
  <c r="U196" i="23"/>
  <c r="V196" i="23"/>
  <c r="H197" i="23"/>
  <c r="I197" i="23"/>
  <c r="J197" i="23"/>
  <c r="K197" i="23"/>
  <c r="L197" i="23"/>
  <c r="M197" i="23"/>
  <c r="N197" i="23"/>
  <c r="O197" i="23"/>
  <c r="P197" i="23"/>
  <c r="Q197" i="23"/>
  <c r="R197" i="23"/>
  <c r="S197" i="23"/>
  <c r="T197" i="23"/>
  <c r="U197" i="23"/>
  <c r="V197" i="23"/>
  <c r="H198" i="23"/>
  <c r="I198" i="23"/>
  <c r="J198" i="23"/>
  <c r="K198" i="23"/>
  <c r="L198" i="23"/>
  <c r="M198" i="23"/>
  <c r="N198" i="23"/>
  <c r="O198" i="23"/>
  <c r="P198" i="23"/>
  <c r="Q198" i="23"/>
  <c r="R198" i="23"/>
  <c r="S198" i="23"/>
  <c r="T198" i="23"/>
  <c r="U198" i="23"/>
  <c r="V198" i="23"/>
  <c r="H199" i="23"/>
  <c r="I199" i="23"/>
  <c r="J199" i="23"/>
  <c r="K199" i="23"/>
  <c r="L199" i="23"/>
  <c r="M199" i="23"/>
  <c r="N199" i="23"/>
  <c r="O199" i="23"/>
  <c r="P199" i="23"/>
  <c r="Q199" i="23"/>
  <c r="R199" i="23"/>
  <c r="S199" i="23"/>
  <c r="T199" i="23"/>
  <c r="U199" i="23"/>
  <c r="V199" i="23"/>
  <c r="H200" i="23"/>
  <c r="I200" i="23"/>
  <c r="J200" i="23"/>
  <c r="K200" i="23"/>
  <c r="L200" i="23"/>
  <c r="M200" i="23"/>
  <c r="N200" i="23"/>
  <c r="O200" i="23"/>
  <c r="P200" i="23"/>
  <c r="Q200" i="23"/>
  <c r="R200" i="23"/>
  <c r="S200" i="23"/>
  <c r="T200" i="23"/>
  <c r="U200" i="23"/>
  <c r="V200" i="23"/>
  <c r="H201" i="23"/>
  <c r="I201" i="23"/>
  <c r="J201" i="23"/>
  <c r="K201" i="23"/>
  <c r="L201" i="23"/>
  <c r="M201" i="23"/>
  <c r="N201" i="23"/>
  <c r="O201" i="23"/>
  <c r="P201" i="23"/>
  <c r="Q201" i="23"/>
  <c r="R201" i="23"/>
  <c r="S201" i="23"/>
  <c r="T201" i="23"/>
  <c r="U201" i="23"/>
  <c r="V201" i="23"/>
  <c r="H202" i="23"/>
  <c r="I202" i="23"/>
  <c r="J202" i="23"/>
  <c r="K202" i="23"/>
  <c r="L202" i="23"/>
  <c r="M202" i="23"/>
  <c r="N202" i="23"/>
  <c r="O202" i="23"/>
  <c r="P202" i="23"/>
  <c r="Q202" i="23"/>
  <c r="R202" i="23"/>
  <c r="S202" i="23"/>
  <c r="T202" i="23"/>
  <c r="U202" i="23"/>
  <c r="V202" i="23"/>
  <c r="H203" i="23"/>
  <c r="I203" i="23"/>
  <c r="J203" i="23"/>
  <c r="K203" i="23"/>
  <c r="L203" i="23"/>
  <c r="M203" i="23"/>
  <c r="N203" i="23"/>
  <c r="O203" i="23"/>
  <c r="P203" i="23"/>
  <c r="Q203" i="23"/>
  <c r="R203" i="23"/>
  <c r="S203" i="23"/>
  <c r="T203" i="23"/>
  <c r="U203" i="23"/>
  <c r="V203" i="23"/>
  <c r="H204" i="23"/>
  <c r="I204" i="23"/>
  <c r="J204" i="23"/>
  <c r="K204" i="23"/>
  <c r="L204" i="23"/>
  <c r="M204" i="23"/>
  <c r="N204" i="23"/>
  <c r="O204" i="23"/>
  <c r="P204" i="23"/>
  <c r="Q204" i="23"/>
  <c r="R204" i="23"/>
  <c r="S204" i="23"/>
  <c r="T204" i="23"/>
  <c r="U204" i="23"/>
  <c r="V204" i="23"/>
  <c r="H205" i="23"/>
  <c r="I205" i="23"/>
  <c r="J205" i="23"/>
  <c r="K205" i="23"/>
  <c r="L205" i="23"/>
  <c r="M205" i="23"/>
  <c r="N205" i="23"/>
  <c r="O205" i="23"/>
  <c r="P205" i="23"/>
  <c r="Q205" i="23"/>
  <c r="R205" i="23"/>
  <c r="S205" i="23"/>
  <c r="T205" i="23"/>
  <c r="U205" i="23"/>
  <c r="V205" i="23"/>
  <c r="H206" i="23"/>
  <c r="I206" i="23"/>
  <c r="J206" i="23"/>
  <c r="K206" i="23"/>
  <c r="L206" i="23"/>
  <c r="M206" i="23"/>
  <c r="N206" i="23"/>
  <c r="O206" i="23"/>
  <c r="P206" i="23"/>
  <c r="Q206" i="23"/>
  <c r="R206" i="23"/>
  <c r="S206" i="23"/>
  <c r="T206" i="23"/>
  <c r="U206" i="23"/>
  <c r="V206" i="23"/>
  <c r="H207" i="23"/>
  <c r="I207" i="23"/>
  <c r="J207" i="23"/>
  <c r="K207" i="23"/>
  <c r="L207" i="23"/>
  <c r="M207" i="23"/>
  <c r="N207" i="23"/>
  <c r="O207" i="23"/>
  <c r="P207" i="23"/>
  <c r="Q207" i="23"/>
  <c r="R207" i="23"/>
  <c r="S207" i="23"/>
  <c r="T207" i="23"/>
  <c r="U207" i="23"/>
  <c r="V207" i="23"/>
  <c r="H208" i="23"/>
  <c r="I208" i="23"/>
  <c r="J208" i="23"/>
  <c r="K208" i="23"/>
  <c r="L208" i="23"/>
  <c r="M208" i="23"/>
  <c r="N208" i="23"/>
  <c r="O208" i="23"/>
  <c r="P208" i="23"/>
  <c r="Q208" i="23"/>
  <c r="R208" i="23"/>
  <c r="S208" i="23"/>
  <c r="T208" i="23"/>
  <c r="U208" i="23"/>
  <c r="V208" i="23"/>
  <c r="H209" i="23"/>
  <c r="I209" i="23"/>
  <c r="J209" i="23"/>
  <c r="K209" i="23"/>
  <c r="L209" i="23"/>
  <c r="M209" i="23"/>
  <c r="N209" i="23"/>
  <c r="O209" i="23"/>
  <c r="P209" i="23"/>
  <c r="Q209" i="23"/>
  <c r="R209" i="23"/>
  <c r="S209" i="23"/>
  <c r="T209" i="23"/>
  <c r="U209" i="23"/>
  <c r="V209" i="23"/>
  <c r="H210" i="23"/>
  <c r="I210" i="23"/>
  <c r="J210" i="23"/>
  <c r="K210" i="23"/>
  <c r="L210" i="23"/>
  <c r="M210" i="23"/>
  <c r="N210" i="23"/>
  <c r="O210" i="23"/>
  <c r="P210" i="23"/>
  <c r="Q210" i="23"/>
  <c r="R210" i="23"/>
  <c r="S210" i="23"/>
  <c r="T210" i="23"/>
  <c r="U210" i="23"/>
  <c r="V210" i="23"/>
  <c r="H211" i="23"/>
  <c r="I211" i="23"/>
  <c r="J211" i="23"/>
  <c r="K211" i="23"/>
  <c r="L211" i="23"/>
  <c r="M211" i="23"/>
  <c r="N211" i="23"/>
  <c r="O211" i="23"/>
  <c r="P211" i="23"/>
  <c r="Q211" i="23"/>
  <c r="R211" i="23"/>
  <c r="S211" i="23"/>
  <c r="T211" i="23"/>
  <c r="U211" i="23"/>
  <c r="V211" i="23"/>
  <c r="H212" i="23"/>
  <c r="I212" i="23"/>
  <c r="J212" i="23"/>
  <c r="K212" i="23"/>
  <c r="L212" i="23"/>
  <c r="M212" i="23"/>
  <c r="N212" i="23"/>
  <c r="O212" i="23"/>
  <c r="P212" i="23"/>
  <c r="Q212" i="23"/>
  <c r="R212" i="23"/>
  <c r="S212" i="23"/>
  <c r="T212" i="23"/>
  <c r="U212" i="23"/>
  <c r="V212" i="23"/>
  <c r="H213" i="23"/>
  <c r="I213" i="23"/>
  <c r="J213" i="23"/>
  <c r="K213" i="23"/>
  <c r="L213" i="23"/>
  <c r="M213" i="23"/>
  <c r="N213" i="23"/>
  <c r="O213" i="23"/>
  <c r="P213" i="23"/>
  <c r="Q213" i="23"/>
  <c r="R213" i="23"/>
  <c r="S213" i="23"/>
  <c r="T213" i="23"/>
  <c r="U213" i="23"/>
  <c r="V213" i="23"/>
  <c r="H214" i="23"/>
  <c r="I214" i="23"/>
  <c r="J214" i="23"/>
  <c r="K214" i="23"/>
  <c r="L214" i="23"/>
  <c r="M214" i="23"/>
  <c r="N214" i="23"/>
  <c r="O214" i="23"/>
  <c r="P214" i="23"/>
  <c r="Q214" i="23"/>
  <c r="R214" i="23"/>
  <c r="S214" i="23"/>
  <c r="T214" i="23"/>
  <c r="U214" i="23"/>
  <c r="V214" i="23"/>
  <c r="H215" i="23"/>
  <c r="I215" i="23"/>
  <c r="J215" i="23"/>
  <c r="K215" i="23"/>
  <c r="L215" i="23"/>
  <c r="M215" i="23"/>
  <c r="N215" i="23"/>
  <c r="O215" i="23"/>
  <c r="P215" i="23"/>
  <c r="Q215" i="23"/>
  <c r="R215" i="23"/>
  <c r="S215" i="23"/>
  <c r="T215" i="23"/>
  <c r="U215" i="23"/>
  <c r="V215" i="23"/>
  <c r="H216" i="23"/>
  <c r="I216" i="23"/>
  <c r="J216" i="23"/>
  <c r="K216" i="23"/>
  <c r="L216" i="23"/>
  <c r="M216" i="23"/>
  <c r="N216" i="23"/>
  <c r="O216" i="23"/>
  <c r="P216" i="23"/>
  <c r="Q216" i="23"/>
  <c r="R216" i="23"/>
  <c r="S216" i="23"/>
  <c r="T216" i="23"/>
  <c r="U216" i="23"/>
  <c r="V216" i="23"/>
  <c r="H217" i="23"/>
  <c r="I217" i="23"/>
  <c r="J217" i="23"/>
  <c r="K217" i="23"/>
  <c r="L217" i="23"/>
  <c r="M217" i="23"/>
  <c r="N217" i="23"/>
  <c r="O217" i="23"/>
  <c r="P217" i="23"/>
  <c r="Q217" i="23"/>
  <c r="R217" i="23"/>
  <c r="S217" i="23"/>
  <c r="T217" i="23"/>
  <c r="U217" i="23"/>
  <c r="V217" i="23"/>
  <c r="H218" i="23"/>
  <c r="I218" i="23"/>
  <c r="J218" i="23"/>
  <c r="K218" i="23"/>
  <c r="L218" i="23"/>
  <c r="M218" i="23"/>
  <c r="N218" i="23"/>
  <c r="O218" i="23"/>
  <c r="P218" i="23"/>
  <c r="Q218" i="23"/>
  <c r="R218" i="23"/>
  <c r="S218" i="23"/>
  <c r="T218" i="23"/>
  <c r="U218" i="23"/>
  <c r="V218" i="23"/>
  <c r="H219" i="23"/>
  <c r="I219" i="23"/>
  <c r="J219" i="23"/>
  <c r="K219" i="23"/>
  <c r="L219" i="23"/>
  <c r="M219" i="23"/>
  <c r="N219" i="23"/>
  <c r="O219" i="23"/>
  <c r="P219" i="23"/>
  <c r="Q219" i="23"/>
  <c r="R219" i="23"/>
  <c r="S219" i="23"/>
  <c r="T219" i="23"/>
  <c r="U219" i="23"/>
  <c r="V219" i="23"/>
  <c r="H220" i="23"/>
  <c r="I220" i="23"/>
  <c r="J220" i="23"/>
  <c r="K220" i="23"/>
  <c r="L220" i="23"/>
  <c r="M220" i="23"/>
  <c r="N220" i="23"/>
  <c r="O220" i="23"/>
  <c r="P220" i="23"/>
  <c r="Q220" i="23"/>
  <c r="R220" i="23"/>
  <c r="S220" i="23"/>
  <c r="T220" i="23"/>
  <c r="U220" i="23"/>
  <c r="V220" i="23"/>
  <c r="H221" i="23"/>
  <c r="I221" i="23"/>
  <c r="J221" i="23"/>
  <c r="K221" i="23"/>
  <c r="L221" i="23"/>
  <c r="M221" i="23"/>
  <c r="N221" i="23"/>
  <c r="O221" i="23"/>
  <c r="P221" i="23"/>
  <c r="Q221" i="23"/>
  <c r="R221" i="23"/>
  <c r="S221" i="23"/>
  <c r="T221" i="23"/>
  <c r="U221" i="23"/>
  <c r="V221" i="23"/>
  <c r="H222" i="23"/>
  <c r="I222" i="23"/>
  <c r="J222" i="23"/>
  <c r="K222" i="23"/>
  <c r="L222" i="23"/>
  <c r="M222" i="23"/>
  <c r="N222" i="23"/>
  <c r="O222" i="23"/>
  <c r="P222" i="23"/>
  <c r="Q222" i="23"/>
  <c r="R222" i="23"/>
  <c r="S222" i="23"/>
  <c r="T222" i="23"/>
  <c r="U222" i="23"/>
  <c r="V222" i="23"/>
  <c r="H223" i="23"/>
  <c r="I223" i="23"/>
  <c r="J223" i="23"/>
  <c r="K223" i="23"/>
  <c r="L223" i="23"/>
  <c r="M223" i="23"/>
  <c r="N223" i="23"/>
  <c r="O223" i="23"/>
  <c r="P223" i="23"/>
  <c r="Q223" i="23"/>
  <c r="R223" i="23"/>
  <c r="S223" i="23"/>
  <c r="T223" i="23"/>
  <c r="U223" i="23"/>
  <c r="V223" i="23"/>
  <c r="H224" i="23"/>
  <c r="I224" i="23"/>
  <c r="J224" i="23"/>
  <c r="K224" i="23"/>
  <c r="L224" i="23"/>
  <c r="M224" i="23"/>
  <c r="N224" i="23"/>
  <c r="O224" i="23"/>
  <c r="P224" i="23"/>
  <c r="Q224" i="23"/>
  <c r="R224" i="23"/>
  <c r="S224" i="23"/>
  <c r="T224" i="23"/>
  <c r="U224" i="23"/>
  <c r="V224" i="23"/>
  <c r="H225" i="23"/>
  <c r="I225" i="23"/>
  <c r="J225" i="23"/>
  <c r="K225" i="23"/>
  <c r="L225" i="23"/>
  <c r="M225" i="23"/>
  <c r="N225" i="23"/>
  <c r="O225" i="23"/>
  <c r="P225" i="23"/>
  <c r="Q225" i="23"/>
  <c r="R225" i="23"/>
  <c r="S225" i="23"/>
  <c r="T225" i="23"/>
  <c r="U225" i="23"/>
  <c r="V225" i="23"/>
  <c r="H226" i="23"/>
  <c r="I226" i="23"/>
  <c r="J226" i="23"/>
  <c r="K226" i="23"/>
  <c r="L226" i="23"/>
  <c r="M226" i="23"/>
  <c r="N226" i="23"/>
  <c r="O226" i="23"/>
  <c r="P226" i="23"/>
  <c r="Q226" i="23"/>
  <c r="R226" i="23"/>
  <c r="S226" i="23"/>
  <c r="T226" i="23"/>
  <c r="U226" i="23"/>
  <c r="V226" i="23"/>
  <c r="H227" i="23"/>
  <c r="I227" i="23"/>
  <c r="J227" i="23"/>
  <c r="K227" i="23"/>
  <c r="L227" i="23"/>
  <c r="M227" i="23"/>
  <c r="N227" i="23"/>
  <c r="O227" i="23"/>
  <c r="P227" i="23"/>
  <c r="Q227" i="23"/>
  <c r="R227" i="23"/>
  <c r="S227" i="23"/>
  <c r="T227" i="23"/>
  <c r="U227" i="23"/>
  <c r="V227" i="23"/>
  <c r="H228" i="23"/>
  <c r="I228" i="23"/>
  <c r="J228" i="23"/>
  <c r="K228" i="23"/>
  <c r="L228" i="23"/>
  <c r="M228" i="23"/>
  <c r="N228" i="23"/>
  <c r="O228" i="23"/>
  <c r="P228" i="23"/>
  <c r="Q228" i="23"/>
  <c r="R228" i="23"/>
  <c r="S228" i="23"/>
  <c r="T228" i="23"/>
  <c r="U228" i="23"/>
  <c r="V228" i="23"/>
  <c r="H229" i="23"/>
  <c r="I229" i="23"/>
  <c r="J229" i="23"/>
  <c r="K229" i="23"/>
  <c r="L229" i="23"/>
  <c r="M229" i="23"/>
  <c r="N229" i="23"/>
  <c r="O229" i="23"/>
  <c r="P229" i="23"/>
  <c r="Q229" i="23"/>
  <c r="R229" i="23"/>
  <c r="S229" i="23"/>
  <c r="T229" i="23"/>
  <c r="U229" i="23"/>
  <c r="V229" i="23"/>
  <c r="H230" i="23"/>
  <c r="I230" i="23"/>
  <c r="J230" i="23"/>
  <c r="K230" i="23"/>
  <c r="L230" i="23"/>
  <c r="M230" i="23"/>
  <c r="N230" i="23"/>
  <c r="O230" i="23"/>
  <c r="P230" i="23"/>
  <c r="Q230" i="23"/>
  <c r="R230" i="23"/>
  <c r="S230" i="23"/>
  <c r="T230" i="23"/>
  <c r="U230" i="23"/>
  <c r="V230" i="23"/>
  <c r="H231" i="23"/>
  <c r="I231" i="23"/>
  <c r="J231" i="23"/>
  <c r="K231" i="23"/>
  <c r="L231" i="23"/>
  <c r="M231" i="23"/>
  <c r="N231" i="23"/>
  <c r="O231" i="23"/>
  <c r="P231" i="23"/>
  <c r="Q231" i="23"/>
  <c r="R231" i="23"/>
  <c r="S231" i="23"/>
  <c r="T231" i="23"/>
  <c r="U231" i="23"/>
  <c r="V231" i="23"/>
  <c r="H232" i="23"/>
  <c r="I232" i="23"/>
  <c r="J232" i="23"/>
  <c r="K232" i="23"/>
  <c r="L232" i="23"/>
  <c r="M232" i="23"/>
  <c r="N232" i="23"/>
  <c r="O232" i="23"/>
  <c r="P232" i="23"/>
  <c r="Q232" i="23"/>
  <c r="R232" i="23"/>
  <c r="S232" i="23"/>
  <c r="T232" i="23"/>
  <c r="U232" i="23"/>
  <c r="V232" i="23"/>
  <c r="H233" i="23"/>
  <c r="I233" i="23"/>
  <c r="J233" i="23"/>
  <c r="K233" i="23"/>
  <c r="L233" i="23"/>
  <c r="M233" i="23"/>
  <c r="N233" i="23"/>
  <c r="O233" i="23"/>
  <c r="P233" i="23"/>
  <c r="Q233" i="23"/>
  <c r="R233" i="23"/>
  <c r="S233" i="23"/>
  <c r="T233" i="23"/>
  <c r="U233" i="23"/>
  <c r="V233" i="23"/>
  <c r="H234" i="23"/>
  <c r="I234" i="23"/>
  <c r="J234" i="23"/>
  <c r="K234" i="23"/>
  <c r="L234" i="23"/>
  <c r="M234" i="23"/>
  <c r="N234" i="23"/>
  <c r="O234" i="23"/>
  <c r="P234" i="23"/>
  <c r="Q234" i="23"/>
  <c r="R234" i="23"/>
  <c r="S234" i="23"/>
  <c r="T234" i="23"/>
  <c r="U234" i="23"/>
  <c r="V234" i="23"/>
  <c r="H235" i="23"/>
  <c r="I235" i="23"/>
  <c r="J235" i="23"/>
  <c r="K235" i="23"/>
  <c r="L235" i="23"/>
  <c r="M235" i="23"/>
  <c r="N235" i="23"/>
  <c r="O235" i="23"/>
  <c r="P235" i="23"/>
  <c r="Q235" i="23"/>
  <c r="R235" i="23"/>
  <c r="S235" i="23"/>
  <c r="T235" i="23"/>
  <c r="U235" i="23"/>
  <c r="V235" i="23"/>
  <c r="H236" i="23"/>
  <c r="I236" i="23"/>
  <c r="J236" i="23"/>
  <c r="K236" i="23"/>
  <c r="L236" i="23"/>
  <c r="M236" i="23"/>
  <c r="N236" i="23"/>
  <c r="O236" i="23"/>
  <c r="P236" i="23"/>
  <c r="Q236" i="23"/>
  <c r="R236" i="23"/>
  <c r="S236" i="23"/>
  <c r="T236" i="23"/>
  <c r="U236" i="23"/>
  <c r="V236" i="23"/>
  <c r="H237" i="23"/>
  <c r="I237" i="23"/>
  <c r="J237" i="23"/>
  <c r="K237" i="23"/>
  <c r="L237" i="23"/>
  <c r="M237" i="23"/>
  <c r="N237" i="23"/>
  <c r="O237" i="23"/>
  <c r="P237" i="23"/>
  <c r="Q237" i="23"/>
  <c r="R237" i="23"/>
  <c r="S237" i="23"/>
  <c r="T237" i="23"/>
  <c r="U237" i="23"/>
  <c r="V237" i="23"/>
  <c r="H238" i="23"/>
  <c r="I238" i="23"/>
  <c r="J238" i="23"/>
  <c r="K238" i="23"/>
  <c r="L238" i="23"/>
  <c r="M238" i="23"/>
  <c r="N238" i="23"/>
  <c r="O238" i="23"/>
  <c r="P238" i="23"/>
  <c r="Q238" i="23"/>
  <c r="R238" i="23"/>
  <c r="S238" i="23"/>
  <c r="T238" i="23"/>
  <c r="U238" i="23"/>
  <c r="V238" i="23"/>
  <c r="H239" i="23"/>
  <c r="I239" i="23"/>
  <c r="J239" i="23"/>
  <c r="K239" i="23"/>
  <c r="L239" i="23"/>
  <c r="M239" i="23"/>
  <c r="N239" i="23"/>
  <c r="O239" i="23"/>
  <c r="P239" i="23"/>
  <c r="Q239" i="23"/>
  <c r="R239" i="23"/>
  <c r="S239" i="23"/>
  <c r="T239" i="23"/>
  <c r="U239" i="23"/>
  <c r="V239" i="23"/>
  <c r="H240" i="23"/>
  <c r="I240" i="23"/>
  <c r="J240" i="23"/>
  <c r="K240" i="23"/>
  <c r="L240" i="23"/>
  <c r="M240" i="23"/>
  <c r="N240" i="23"/>
  <c r="O240" i="23"/>
  <c r="P240" i="23"/>
  <c r="Q240" i="23"/>
  <c r="R240" i="23"/>
  <c r="S240" i="23"/>
  <c r="T240" i="23"/>
  <c r="U240" i="23"/>
  <c r="V240" i="23"/>
  <c r="H241" i="23"/>
  <c r="I241" i="23"/>
  <c r="J241" i="23"/>
  <c r="K241" i="23"/>
  <c r="L241" i="23"/>
  <c r="M241" i="23"/>
  <c r="N241" i="23"/>
  <c r="O241" i="23"/>
  <c r="P241" i="23"/>
  <c r="Q241" i="23"/>
  <c r="R241" i="23"/>
  <c r="S241" i="23"/>
  <c r="T241" i="23"/>
  <c r="U241" i="23"/>
  <c r="V241" i="23"/>
  <c r="H242" i="23"/>
  <c r="I242" i="23"/>
  <c r="J242" i="23"/>
  <c r="K242" i="23"/>
  <c r="L242" i="23"/>
  <c r="M242" i="23"/>
  <c r="N242" i="23"/>
  <c r="O242" i="23"/>
  <c r="P242" i="23"/>
  <c r="Q242" i="23"/>
  <c r="R242" i="23"/>
  <c r="S242" i="23"/>
  <c r="T242" i="23"/>
  <c r="U242" i="23"/>
  <c r="V242" i="23"/>
  <c r="H243" i="23"/>
  <c r="I243" i="23"/>
  <c r="J243" i="23"/>
  <c r="K243" i="23"/>
  <c r="L243" i="23"/>
  <c r="M243" i="23"/>
  <c r="N243" i="23"/>
  <c r="O243" i="23"/>
  <c r="P243" i="23"/>
  <c r="Q243" i="23"/>
  <c r="R243" i="23"/>
  <c r="S243" i="23"/>
  <c r="T243" i="23"/>
  <c r="U243" i="23"/>
  <c r="V243" i="23"/>
  <c r="H244" i="23"/>
  <c r="I244" i="23"/>
  <c r="J244" i="23"/>
  <c r="K244" i="23"/>
  <c r="L244" i="23"/>
  <c r="M244" i="23"/>
  <c r="N244" i="23"/>
  <c r="O244" i="23"/>
  <c r="P244" i="23"/>
  <c r="Q244" i="23"/>
  <c r="R244" i="23"/>
  <c r="S244" i="23"/>
  <c r="T244" i="23"/>
  <c r="U244" i="23"/>
  <c r="V244" i="23"/>
  <c r="H245" i="23"/>
  <c r="I245" i="23"/>
  <c r="J245" i="23"/>
  <c r="K245" i="23"/>
  <c r="L245" i="23"/>
  <c r="M245" i="23"/>
  <c r="N245" i="23"/>
  <c r="O245" i="23"/>
  <c r="P245" i="23"/>
  <c r="Q245" i="23"/>
  <c r="R245" i="23"/>
  <c r="S245" i="23"/>
  <c r="T245" i="23"/>
  <c r="U245" i="23"/>
  <c r="V245" i="23"/>
  <c r="H246" i="23"/>
  <c r="I246" i="23"/>
  <c r="J246" i="23"/>
  <c r="K246" i="23"/>
  <c r="L246" i="23"/>
  <c r="M246" i="23"/>
  <c r="N246" i="23"/>
  <c r="O246" i="23"/>
  <c r="P246" i="23"/>
  <c r="Q246" i="23"/>
  <c r="R246" i="23"/>
  <c r="S246" i="23"/>
  <c r="T246" i="23"/>
  <c r="U246" i="23"/>
  <c r="V246" i="23"/>
  <c r="H247" i="23"/>
  <c r="I247" i="23"/>
  <c r="J247" i="23"/>
  <c r="K247" i="23"/>
  <c r="L247" i="23"/>
  <c r="M247" i="23"/>
  <c r="N247" i="23"/>
  <c r="O247" i="23"/>
  <c r="P247" i="23"/>
  <c r="Q247" i="23"/>
  <c r="R247" i="23"/>
  <c r="S247" i="23"/>
  <c r="T247" i="23"/>
  <c r="U247" i="23"/>
  <c r="V247" i="23"/>
  <c r="H248" i="23"/>
  <c r="I248" i="23"/>
  <c r="J248" i="23"/>
  <c r="K248" i="23"/>
  <c r="L248" i="23"/>
  <c r="M248" i="23"/>
  <c r="N248" i="23"/>
  <c r="O248" i="23"/>
  <c r="P248" i="23"/>
  <c r="Q248" i="23"/>
  <c r="R248" i="23"/>
  <c r="S248" i="23"/>
  <c r="T248" i="23"/>
  <c r="U248" i="23"/>
  <c r="V248" i="23"/>
  <c r="H249" i="23"/>
  <c r="I249" i="23"/>
  <c r="J249" i="23"/>
  <c r="K249" i="23"/>
  <c r="L249" i="23"/>
  <c r="M249" i="23"/>
  <c r="N249" i="23"/>
  <c r="O249" i="23"/>
  <c r="P249" i="23"/>
  <c r="Q249" i="23"/>
  <c r="R249" i="23"/>
  <c r="S249" i="23"/>
  <c r="T249" i="23"/>
  <c r="U249" i="23"/>
  <c r="V249" i="23"/>
  <c r="H250" i="23"/>
  <c r="I250" i="23"/>
  <c r="J250" i="23"/>
  <c r="K250" i="23"/>
  <c r="L250" i="23"/>
  <c r="M250" i="23"/>
  <c r="N250" i="23"/>
  <c r="O250" i="23"/>
  <c r="P250" i="23"/>
  <c r="Q250" i="23"/>
  <c r="R250" i="23"/>
  <c r="S250" i="23"/>
  <c r="T250" i="23"/>
  <c r="U250" i="23"/>
  <c r="V250" i="23"/>
  <c r="H251" i="23"/>
  <c r="I251" i="23"/>
  <c r="J251" i="23"/>
  <c r="K251" i="23"/>
  <c r="L251" i="23"/>
  <c r="M251" i="23"/>
  <c r="N251" i="23"/>
  <c r="O251" i="23"/>
  <c r="P251" i="23"/>
  <c r="Q251" i="23"/>
  <c r="R251" i="23"/>
  <c r="S251" i="23"/>
  <c r="T251" i="23"/>
  <c r="U251" i="23"/>
  <c r="V251" i="23"/>
  <c r="H252" i="23"/>
  <c r="I252" i="23"/>
  <c r="J252" i="23"/>
  <c r="K252" i="23"/>
  <c r="L252" i="23"/>
  <c r="M252" i="23"/>
  <c r="N252" i="23"/>
  <c r="O252" i="23"/>
  <c r="P252" i="23"/>
  <c r="Q252" i="23"/>
  <c r="R252" i="23"/>
  <c r="S252" i="23"/>
  <c r="T252" i="23"/>
  <c r="U252" i="23"/>
  <c r="V252" i="23"/>
  <c r="H253" i="23"/>
  <c r="I253" i="23"/>
  <c r="J253" i="23"/>
  <c r="K253" i="23"/>
  <c r="L253" i="23"/>
  <c r="M253" i="23"/>
  <c r="N253" i="23"/>
  <c r="O253" i="23"/>
  <c r="P253" i="23"/>
  <c r="Q253" i="23"/>
  <c r="R253" i="23"/>
  <c r="S253" i="23"/>
  <c r="T253" i="23"/>
  <c r="U253" i="23"/>
  <c r="V253" i="23"/>
  <c r="H254" i="23"/>
  <c r="I254" i="23"/>
  <c r="J254" i="23"/>
  <c r="K254" i="23"/>
  <c r="L254" i="23"/>
  <c r="M254" i="23"/>
  <c r="N254" i="23"/>
  <c r="O254" i="23"/>
  <c r="P254" i="23"/>
  <c r="Q254" i="23"/>
  <c r="R254" i="23"/>
  <c r="S254" i="23"/>
  <c r="T254" i="23"/>
  <c r="U254" i="23"/>
  <c r="V254" i="23"/>
  <c r="H255" i="23"/>
  <c r="I255" i="23"/>
  <c r="J255" i="23"/>
  <c r="K255" i="23"/>
  <c r="L255" i="23"/>
  <c r="M255" i="23"/>
  <c r="N255" i="23"/>
  <c r="O255" i="23"/>
  <c r="P255" i="23"/>
  <c r="Q255" i="23"/>
  <c r="R255" i="23"/>
  <c r="S255" i="23"/>
  <c r="T255" i="23"/>
  <c r="U255" i="23"/>
  <c r="V255" i="23"/>
  <c r="H256" i="23"/>
  <c r="I256" i="23"/>
  <c r="J256" i="23"/>
  <c r="K256" i="23"/>
  <c r="L256" i="23"/>
  <c r="M256" i="23"/>
  <c r="N256" i="23"/>
  <c r="O256" i="23"/>
  <c r="P256" i="23"/>
  <c r="Q256" i="23"/>
  <c r="R256" i="23"/>
  <c r="S256" i="23"/>
  <c r="T256" i="23"/>
  <c r="U256" i="23"/>
  <c r="V256" i="23"/>
  <c r="H257" i="23"/>
  <c r="I257" i="23"/>
  <c r="J257" i="23"/>
  <c r="K257" i="23"/>
  <c r="L257" i="23"/>
  <c r="M257" i="23"/>
  <c r="N257" i="23"/>
  <c r="O257" i="23"/>
  <c r="P257" i="23"/>
  <c r="Q257" i="23"/>
  <c r="R257" i="23"/>
  <c r="S257" i="23"/>
  <c r="T257" i="23"/>
  <c r="U257" i="23"/>
  <c r="V257" i="23"/>
  <c r="H258" i="23"/>
  <c r="I258" i="23"/>
  <c r="J258" i="23"/>
  <c r="K258" i="23"/>
  <c r="L258" i="23"/>
  <c r="M258" i="23"/>
  <c r="N258" i="23"/>
  <c r="O258" i="23"/>
  <c r="P258" i="23"/>
  <c r="Q258" i="23"/>
  <c r="R258" i="23"/>
  <c r="S258" i="23"/>
  <c r="T258" i="23"/>
  <c r="U258" i="23"/>
  <c r="V258" i="23"/>
  <c r="H259" i="23"/>
  <c r="I259" i="23"/>
  <c r="J259" i="23"/>
  <c r="K259" i="23"/>
  <c r="L259" i="23"/>
  <c r="M259" i="23"/>
  <c r="N259" i="23"/>
  <c r="O259" i="23"/>
  <c r="P259" i="23"/>
  <c r="Q259" i="23"/>
  <c r="R259" i="23"/>
  <c r="S259" i="23"/>
  <c r="T259" i="23"/>
  <c r="U259" i="23"/>
  <c r="V259" i="23"/>
  <c r="H260" i="23"/>
  <c r="I260" i="23"/>
  <c r="J260" i="23"/>
  <c r="K260" i="23"/>
  <c r="L260" i="23"/>
  <c r="M260" i="23"/>
  <c r="N260" i="23"/>
  <c r="O260" i="23"/>
  <c r="P260" i="23"/>
  <c r="Q260" i="23"/>
  <c r="R260" i="23"/>
  <c r="S260" i="23"/>
  <c r="T260" i="23"/>
  <c r="U260" i="23"/>
  <c r="V260" i="23"/>
  <c r="H261" i="23"/>
  <c r="I261" i="23"/>
  <c r="J261" i="23"/>
  <c r="K261" i="23"/>
  <c r="L261" i="23"/>
  <c r="M261" i="23"/>
  <c r="N261" i="23"/>
  <c r="O261" i="23"/>
  <c r="P261" i="23"/>
  <c r="Q261" i="23"/>
  <c r="R261" i="23"/>
  <c r="S261" i="23"/>
  <c r="T261" i="23"/>
  <c r="U261" i="23"/>
  <c r="V261" i="23"/>
  <c r="H262" i="23"/>
  <c r="I262" i="23"/>
  <c r="J262" i="23"/>
  <c r="K262" i="23"/>
  <c r="L262" i="23"/>
  <c r="M262" i="23"/>
  <c r="N262" i="23"/>
  <c r="O262" i="23"/>
  <c r="P262" i="23"/>
  <c r="Q262" i="23"/>
  <c r="R262" i="23"/>
  <c r="S262" i="23"/>
  <c r="T262" i="23"/>
  <c r="U262" i="23"/>
  <c r="V262" i="23"/>
  <c r="H263" i="23"/>
  <c r="I263" i="23"/>
  <c r="J263" i="23"/>
  <c r="K263" i="23"/>
  <c r="L263" i="23"/>
  <c r="M263" i="23"/>
  <c r="N263" i="23"/>
  <c r="O263" i="23"/>
  <c r="P263" i="23"/>
  <c r="Q263" i="23"/>
  <c r="R263" i="23"/>
  <c r="S263" i="23"/>
  <c r="T263" i="23"/>
  <c r="U263" i="23"/>
  <c r="V263" i="23"/>
  <c r="H264" i="23"/>
  <c r="I264" i="23"/>
  <c r="J264" i="23"/>
  <c r="K264" i="23"/>
  <c r="L264" i="23"/>
  <c r="M264" i="23"/>
  <c r="N264" i="23"/>
  <c r="O264" i="23"/>
  <c r="P264" i="23"/>
  <c r="Q264" i="23"/>
  <c r="R264" i="23"/>
  <c r="S264" i="23"/>
  <c r="T264" i="23"/>
  <c r="U264" i="23"/>
  <c r="V264" i="23"/>
  <c r="H265" i="23"/>
  <c r="I265" i="23"/>
  <c r="J265" i="23"/>
  <c r="K265" i="23"/>
  <c r="L265" i="23"/>
  <c r="M265" i="23"/>
  <c r="N265" i="23"/>
  <c r="O265" i="23"/>
  <c r="P265" i="23"/>
  <c r="Q265" i="23"/>
  <c r="R265" i="23"/>
  <c r="S265" i="23"/>
  <c r="T265" i="23"/>
  <c r="U265" i="23"/>
  <c r="V265" i="23"/>
  <c r="H266" i="23"/>
  <c r="I266" i="23"/>
  <c r="J266" i="23"/>
  <c r="K266" i="23"/>
  <c r="L266" i="23"/>
  <c r="M266" i="23"/>
  <c r="N266" i="23"/>
  <c r="O266" i="23"/>
  <c r="P266" i="23"/>
  <c r="Q266" i="23"/>
  <c r="R266" i="23"/>
  <c r="S266" i="23"/>
  <c r="T266" i="23"/>
  <c r="U266" i="23"/>
  <c r="V266" i="23"/>
  <c r="H267" i="23"/>
  <c r="I267" i="23"/>
  <c r="J267" i="23"/>
  <c r="K267" i="23"/>
  <c r="L267" i="23"/>
  <c r="M267" i="23"/>
  <c r="N267" i="23"/>
  <c r="O267" i="23"/>
  <c r="P267" i="23"/>
  <c r="Q267" i="23"/>
  <c r="R267" i="23"/>
  <c r="S267" i="23"/>
  <c r="T267" i="23"/>
  <c r="U267" i="23"/>
  <c r="V267" i="23"/>
  <c r="H268" i="23"/>
  <c r="I268" i="23"/>
  <c r="J268" i="23"/>
  <c r="K268" i="23"/>
  <c r="L268" i="23"/>
  <c r="M268" i="23"/>
  <c r="N268" i="23"/>
  <c r="O268" i="23"/>
  <c r="P268" i="23"/>
  <c r="Q268" i="23"/>
  <c r="R268" i="23"/>
  <c r="S268" i="23"/>
  <c r="T268" i="23"/>
  <c r="U268" i="23"/>
  <c r="V268" i="23"/>
  <c r="H269" i="23"/>
  <c r="I269" i="23"/>
  <c r="J269" i="23"/>
  <c r="K269" i="23"/>
  <c r="L269" i="23"/>
  <c r="M269" i="23"/>
  <c r="N269" i="23"/>
  <c r="O269" i="23"/>
  <c r="P269" i="23"/>
  <c r="Q269" i="23"/>
  <c r="R269" i="23"/>
  <c r="S269" i="23"/>
  <c r="T269" i="23"/>
  <c r="U269" i="23"/>
  <c r="V269" i="23"/>
  <c r="H270" i="23"/>
  <c r="I270" i="23"/>
  <c r="J270" i="23"/>
  <c r="K270" i="23"/>
  <c r="L270" i="23"/>
  <c r="M270" i="23"/>
  <c r="N270" i="23"/>
  <c r="O270" i="23"/>
  <c r="P270" i="23"/>
  <c r="Q270" i="23"/>
  <c r="R270" i="23"/>
  <c r="S270" i="23"/>
  <c r="T270" i="23"/>
  <c r="U270" i="23"/>
  <c r="V270" i="23"/>
  <c r="H271" i="23"/>
  <c r="I271" i="23"/>
  <c r="J271" i="23"/>
  <c r="K271" i="23"/>
  <c r="L271" i="23"/>
  <c r="M271" i="23"/>
  <c r="N271" i="23"/>
  <c r="O271" i="23"/>
  <c r="P271" i="23"/>
  <c r="Q271" i="23"/>
  <c r="R271" i="23"/>
  <c r="S271" i="23"/>
  <c r="T271" i="23"/>
  <c r="U271" i="23"/>
  <c r="V271" i="23"/>
  <c r="H272" i="23"/>
  <c r="I272" i="23"/>
  <c r="J272" i="23"/>
  <c r="K272" i="23"/>
  <c r="L272" i="23"/>
  <c r="M272" i="23"/>
  <c r="N272" i="23"/>
  <c r="O272" i="23"/>
  <c r="P272" i="23"/>
  <c r="Q272" i="23"/>
  <c r="R272" i="23"/>
  <c r="S272" i="23"/>
  <c r="T272" i="23"/>
  <c r="U272" i="23"/>
  <c r="V272" i="23"/>
  <c r="H273" i="23"/>
  <c r="I273" i="23"/>
  <c r="J273" i="23"/>
  <c r="K273" i="23"/>
  <c r="L273" i="23"/>
  <c r="M273" i="23"/>
  <c r="N273" i="23"/>
  <c r="O273" i="23"/>
  <c r="P273" i="23"/>
  <c r="Q273" i="23"/>
  <c r="R273" i="23"/>
  <c r="S273" i="23"/>
  <c r="T273" i="23"/>
  <c r="U273" i="23"/>
  <c r="V273" i="23"/>
  <c r="H274" i="23"/>
  <c r="I274" i="23"/>
  <c r="J274" i="23"/>
  <c r="K274" i="23"/>
  <c r="L274" i="23"/>
  <c r="M274" i="23"/>
  <c r="N274" i="23"/>
  <c r="O274" i="23"/>
  <c r="P274" i="23"/>
  <c r="Q274" i="23"/>
  <c r="R274" i="23"/>
  <c r="S274" i="23"/>
  <c r="T274" i="23"/>
  <c r="U274" i="23"/>
  <c r="V274" i="23"/>
  <c r="H275" i="23"/>
  <c r="I275" i="23"/>
  <c r="J275" i="23"/>
  <c r="K275" i="23"/>
  <c r="L275" i="23"/>
  <c r="M275" i="23"/>
  <c r="N275" i="23"/>
  <c r="O275" i="23"/>
  <c r="P275" i="23"/>
  <c r="Q275" i="23"/>
  <c r="R275" i="23"/>
  <c r="S275" i="23"/>
  <c r="T275" i="23"/>
  <c r="U275" i="23"/>
  <c r="V275" i="23"/>
  <c r="H276" i="23"/>
  <c r="I276" i="23"/>
  <c r="J276" i="23"/>
  <c r="K276" i="23"/>
  <c r="L276" i="23"/>
  <c r="M276" i="23"/>
  <c r="N276" i="23"/>
  <c r="O276" i="23"/>
  <c r="P276" i="23"/>
  <c r="Q276" i="23"/>
  <c r="R276" i="23"/>
  <c r="S276" i="23"/>
  <c r="T276" i="23"/>
  <c r="U276" i="23"/>
  <c r="V276" i="23"/>
  <c r="H277" i="23"/>
  <c r="I277" i="23"/>
  <c r="J277" i="23"/>
  <c r="K277" i="23"/>
  <c r="L277" i="23"/>
  <c r="M277" i="23"/>
  <c r="N277" i="23"/>
  <c r="O277" i="23"/>
  <c r="P277" i="23"/>
  <c r="Q277" i="23"/>
  <c r="R277" i="23"/>
  <c r="S277" i="23"/>
  <c r="T277" i="23"/>
  <c r="U277" i="23"/>
  <c r="V277" i="23"/>
  <c r="H278" i="23"/>
  <c r="I278" i="23"/>
  <c r="J278" i="23"/>
  <c r="K278" i="23"/>
  <c r="L278" i="23"/>
  <c r="M278" i="23"/>
  <c r="N278" i="23"/>
  <c r="O278" i="23"/>
  <c r="P278" i="23"/>
  <c r="Q278" i="23"/>
  <c r="R278" i="23"/>
  <c r="S278" i="23"/>
  <c r="T278" i="23"/>
  <c r="U278" i="23"/>
  <c r="V278" i="23"/>
  <c r="H279" i="23"/>
  <c r="I279" i="23"/>
  <c r="J279" i="23"/>
  <c r="K279" i="23"/>
  <c r="L279" i="23"/>
  <c r="M279" i="23"/>
  <c r="N279" i="23"/>
  <c r="O279" i="23"/>
  <c r="P279" i="23"/>
  <c r="Q279" i="23"/>
  <c r="R279" i="23"/>
  <c r="S279" i="23"/>
  <c r="T279" i="23"/>
  <c r="U279" i="23"/>
  <c r="V279" i="23"/>
  <c r="H280" i="23"/>
  <c r="I280" i="23"/>
  <c r="J280" i="23"/>
  <c r="K280" i="23"/>
  <c r="L280" i="23"/>
  <c r="M280" i="23"/>
  <c r="N280" i="23"/>
  <c r="O280" i="23"/>
  <c r="P280" i="23"/>
  <c r="Q280" i="23"/>
  <c r="R280" i="23"/>
  <c r="S280" i="23"/>
  <c r="T280" i="23"/>
  <c r="U280" i="23"/>
  <c r="V280" i="23"/>
  <c r="H281" i="23"/>
  <c r="I281" i="23"/>
  <c r="J281" i="23"/>
  <c r="K281" i="23"/>
  <c r="L281" i="23"/>
  <c r="M281" i="23"/>
  <c r="N281" i="23"/>
  <c r="O281" i="23"/>
  <c r="P281" i="23"/>
  <c r="Q281" i="23"/>
  <c r="R281" i="23"/>
  <c r="S281" i="23"/>
  <c r="T281" i="23"/>
  <c r="U281" i="23"/>
  <c r="V281" i="23"/>
  <c r="H282" i="23"/>
  <c r="I282" i="23"/>
  <c r="J282" i="23"/>
  <c r="K282" i="23"/>
  <c r="L282" i="23"/>
  <c r="M282" i="23"/>
  <c r="N282" i="23"/>
  <c r="O282" i="23"/>
  <c r="P282" i="23"/>
  <c r="Q282" i="23"/>
  <c r="R282" i="23"/>
  <c r="S282" i="23"/>
  <c r="T282" i="23"/>
  <c r="U282" i="23"/>
  <c r="V282" i="23"/>
  <c r="H283" i="23"/>
  <c r="I283" i="23"/>
  <c r="J283" i="23"/>
  <c r="K283" i="23"/>
  <c r="L283" i="23"/>
  <c r="M283" i="23"/>
  <c r="N283" i="23"/>
  <c r="O283" i="23"/>
  <c r="P283" i="23"/>
  <c r="Q283" i="23"/>
  <c r="R283" i="23"/>
  <c r="S283" i="23"/>
  <c r="T283" i="23"/>
  <c r="U283" i="23"/>
  <c r="V283" i="23"/>
  <c r="H284" i="23"/>
  <c r="I284" i="23"/>
  <c r="J284" i="23"/>
  <c r="K284" i="23"/>
  <c r="L284" i="23"/>
  <c r="M284" i="23"/>
  <c r="N284" i="23"/>
  <c r="O284" i="23"/>
  <c r="P284" i="23"/>
  <c r="Q284" i="23"/>
  <c r="R284" i="23"/>
  <c r="S284" i="23"/>
  <c r="T284" i="23"/>
  <c r="U284" i="23"/>
  <c r="V284" i="23"/>
  <c r="H285" i="23"/>
  <c r="I285" i="23"/>
  <c r="J285" i="23"/>
  <c r="K285" i="23"/>
  <c r="L285" i="23"/>
  <c r="M285" i="23"/>
  <c r="N285" i="23"/>
  <c r="O285" i="23"/>
  <c r="P285" i="23"/>
  <c r="Q285" i="23"/>
  <c r="R285" i="23"/>
  <c r="S285" i="23"/>
  <c r="T285" i="23"/>
  <c r="U285" i="23"/>
  <c r="V285" i="23"/>
  <c r="H286" i="23"/>
  <c r="I286" i="23"/>
  <c r="J286" i="23"/>
  <c r="K286" i="23"/>
  <c r="L286" i="23"/>
  <c r="M286" i="23"/>
  <c r="N286" i="23"/>
  <c r="O286" i="23"/>
  <c r="P286" i="23"/>
  <c r="Q286" i="23"/>
  <c r="R286" i="23"/>
  <c r="S286" i="23"/>
  <c r="T286" i="23"/>
  <c r="U286" i="23"/>
  <c r="V286" i="23"/>
  <c r="H287" i="23"/>
  <c r="I287" i="23"/>
  <c r="J287" i="23"/>
  <c r="K287" i="23"/>
  <c r="L287" i="23"/>
  <c r="M287" i="23"/>
  <c r="N287" i="23"/>
  <c r="O287" i="23"/>
  <c r="P287" i="23"/>
  <c r="Q287" i="23"/>
  <c r="R287" i="23"/>
  <c r="S287" i="23"/>
  <c r="T287" i="23"/>
  <c r="U287" i="23"/>
  <c r="V287" i="23"/>
  <c r="H288" i="23"/>
  <c r="I288" i="23"/>
  <c r="J288" i="23"/>
  <c r="K288" i="23"/>
  <c r="L288" i="23"/>
  <c r="M288" i="23"/>
  <c r="N288" i="23"/>
  <c r="O288" i="23"/>
  <c r="P288" i="23"/>
  <c r="Q288" i="23"/>
  <c r="R288" i="23"/>
  <c r="S288" i="23"/>
  <c r="T288" i="23"/>
  <c r="U288" i="23"/>
  <c r="V288" i="23"/>
  <c r="H289" i="23"/>
  <c r="I289" i="23"/>
  <c r="J289" i="23"/>
  <c r="K289" i="23"/>
  <c r="L289" i="23"/>
  <c r="M289" i="23"/>
  <c r="N289" i="23"/>
  <c r="O289" i="23"/>
  <c r="P289" i="23"/>
  <c r="Q289" i="23"/>
  <c r="R289" i="23"/>
  <c r="S289" i="23"/>
  <c r="T289" i="23"/>
  <c r="U289" i="23"/>
  <c r="V289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" i="23"/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" i="1"/>
  <c r="U291" i="20" l="1"/>
  <c r="U292" i="20"/>
  <c r="U293" i="20"/>
  <c r="U294" i="20"/>
  <c r="U295" i="20"/>
  <c r="U296" i="20"/>
  <c r="U297" i="20"/>
  <c r="U298" i="20"/>
  <c r="U299" i="20"/>
  <c r="U300" i="20"/>
  <c r="U301" i="20"/>
  <c r="U302" i="20"/>
  <c r="U303" i="20"/>
  <c r="U304" i="20"/>
  <c r="U305" i="20"/>
  <c r="U306" i="20"/>
  <c r="U307" i="20"/>
  <c r="U308" i="20"/>
  <c r="U309" i="20"/>
  <c r="U310" i="20"/>
  <c r="U311" i="20"/>
  <c r="U312" i="20"/>
  <c r="U313" i="20"/>
  <c r="U314" i="20"/>
  <c r="U315" i="20"/>
  <c r="U316" i="20"/>
  <c r="U317" i="20"/>
  <c r="U318" i="20"/>
  <c r="U319" i="20"/>
  <c r="U320" i="20"/>
  <c r="U321" i="20"/>
  <c r="U322" i="20"/>
  <c r="U323" i="20"/>
  <c r="U324" i="20"/>
  <c r="U325" i="20"/>
  <c r="U326" i="20"/>
  <c r="U327" i="20"/>
  <c r="U328" i="20"/>
  <c r="U329" i="20"/>
  <c r="U330" i="20"/>
  <c r="U331" i="20"/>
  <c r="U332" i="20"/>
  <c r="U333" i="20"/>
  <c r="U334" i="20"/>
  <c r="U335" i="20"/>
  <c r="U336" i="20"/>
  <c r="U337" i="20"/>
  <c r="U338" i="20"/>
  <c r="U339" i="20"/>
  <c r="U340" i="20"/>
  <c r="U341" i="20"/>
  <c r="U342" i="20"/>
  <c r="U343" i="20"/>
  <c r="U344" i="20"/>
  <c r="U345" i="20"/>
  <c r="U346" i="20"/>
  <c r="U347" i="20"/>
  <c r="U348" i="20"/>
  <c r="U349" i="20"/>
  <c r="U350" i="20"/>
  <c r="U351" i="20"/>
  <c r="U352" i="20"/>
  <c r="U353" i="20"/>
  <c r="U354" i="20"/>
  <c r="U355" i="20"/>
  <c r="U356" i="20"/>
  <c r="U357" i="20"/>
  <c r="U358" i="20"/>
  <c r="U359" i="20"/>
  <c r="U360" i="20"/>
  <c r="U361" i="20"/>
  <c r="U362" i="20"/>
  <c r="U363" i="20"/>
  <c r="U364" i="20"/>
  <c r="U365" i="20"/>
  <c r="U366" i="20"/>
  <c r="U367" i="20"/>
  <c r="U368" i="20"/>
  <c r="U369" i="20"/>
  <c r="U370" i="20"/>
  <c r="U371" i="20"/>
  <c r="U372" i="20"/>
  <c r="U373" i="20"/>
  <c r="U374" i="20"/>
  <c r="U375" i="20"/>
  <c r="U376" i="20"/>
  <c r="U377" i="20"/>
  <c r="U378" i="20"/>
  <c r="U379" i="20"/>
  <c r="U380" i="20"/>
  <c r="U381" i="20"/>
  <c r="U382" i="20"/>
  <c r="U383" i="20"/>
  <c r="U384" i="20"/>
  <c r="U385" i="20"/>
  <c r="U386" i="20"/>
  <c r="U387" i="20"/>
  <c r="U388" i="20"/>
  <c r="U389" i="20"/>
  <c r="U390" i="20"/>
  <c r="U391" i="20"/>
  <c r="U392" i="20"/>
  <c r="U393" i="20"/>
  <c r="U394" i="20"/>
  <c r="U395" i="20"/>
  <c r="U396" i="20"/>
  <c r="U397" i="20"/>
  <c r="U398" i="20"/>
  <c r="U399" i="20"/>
  <c r="U400" i="20"/>
  <c r="U401" i="20"/>
  <c r="U402" i="20"/>
  <c r="U403" i="20"/>
  <c r="U404" i="20"/>
  <c r="U405" i="20"/>
  <c r="U406" i="20"/>
  <c r="U407" i="20"/>
  <c r="U408" i="20"/>
  <c r="U409" i="20"/>
  <c r="U410" i="20"/>
  <c r="U411" i="20"/>
  <c r="U412" i="20"/>
  <c r="U413" i="20"/>
  <c r="U414" i="20"/>
  <c r="U415" i="20"/>
  <c r="U416" i="20"/>
  <c r="U417" i="20"/>
  <c r="U418" i="20"/>
  <c r="U419" i="20"/>
  <c r="U420" i="20"/>
  <c r="U421" i="20"/>
  <c r="U422" i="20"/>
  <c r="U423" i="20"/>
  <c r="U424" i="20"/>
  <c r="U425" i="20"/>
  <c r="U426" i="20"/>
  <c r="U427" i="20"/>
  <c r="U428" i="20"/>
  <c r="U429" i="20"/>
  <c r="U430" i="20"/>
  <c r="U431" i="20"/>
  <c r="U432" i="20"/>
  <c r="U433" i="20"/>
  <c r="U434" i="20"/>
  <c r="U435" i="20"/>
  <c r="U436" i="20"/>
  <c r="U437" i="20"/>
  <c r="U438" i="20"/>
  <c r="U439" i="20"/>
  <c r="U440" i="20"/>
  <c r="U441" i="20"/>
  <c r="U442" i="20"/>
  <c r="U443" i="20"/>
  <c r="U444" i="20"/>
  <c r="U445" i="20"/>
  <c r="U446" i="20"/>
  <c r="U447" i="20"/>
  <c r="U448" i="20"/>
  <c r="U449" i="20"/>
  <c r="U450" i="20"/>
  <c r="U451" i="20"/>
  <c r="U452" i="20"/>
  <c r="U453" i="20"/>
  <c r="U454" i="20"/>
  <c r="U455" i="20"/>
  <c r="U456" i="20"/>
  <c r="U457" i="20"/>
  <c r="U458" i="20"/>
  <c r="U459" i="20"/>
  <c r="U460" i="20"/>
  <c r="U461" i="20"/>
  <c r="U462" i="20"/>
  <c r="U463" i="20"/>
  <c r="U464" i="20"/>
  <c r="U465" i="20"/>
  <c r="U466" i="20"/>
  <c r="U467" i="20"/>
  <c r="U468" i="20"/>
  <c r="U469" i="20"/>
  <c r="U470" i="20"/>
  <c r="U471" i="20"/>
  <c r="U472" i="20"/>
  <c r="U473" i="20"/>
  <c r="U474" i="20"/>
  <c r="U475" i="20"/>
  <c r="U476" i="20"/>
  <c r="U477" i="20"/>
  <c r="U478" i="20"/>
  <c r="U479" i="20"/>
  <c r="U480" i="20"/>
  <c r="U481" i="20"/>
  <c r="U482" i="20"/>
  <c r="U483" i="20"/>
  <c r="U484" i="20"/>
  <c r="U485" i="20"/>
  <c r="U486" i="20"/>
  <c r="U487" i="20"/>
  <c r="U488" i="20"/>
  <c r="U489" i="20"/>
  <c r="U490" i="20"/>
  <c r="U491" i="20"/>
  <c r="U492" i="20"/>
  <c r="U493" i="20"/>
  <c r="U494" i="20"/>
  <c r="U495" i="20"/>
  <c r="U496" i="20"/>
  <c r="U497" i="20"/>
  <c r="U498" i="20"/>
  <c r="U499" i="20"/>
  <c r="U500" i="20"/>
  <c r="U501" i="20"/>
  <c r="U502" i="20"/>
  <c r="U503" i="20"/>
  <c r="U504" i="20"/>
  <c r="U505" i="20"/>
  <c r="U506" i="20"/>
  <c r="U507" i="20"/>
  <c r="U508" i="20"/>
  <c r="U509" i="20"/>
  <c r="U510" i="20"/>
  <c r="U511" i="20"/>
  <c r="U512" i="20"/>
  <c r="U513" i="20"/>
  <c r="U514" i="20"/>
  <c r="U515" i="20"/>
  <c r="U516" i="20"/>
  <c r="U517" i="20"/>
  <c r="U518" i="20"/>
  <c r="U519" i="20"/>
  <c r="U520" i="20"/>
  <c r="U521" i="20"/>
  <c r="U522" i="20"/>
  <c r="U523" i="20"/>
  <c r="U524" i="20"/>
  <c r="U525" i="20"/>
  <c r="U526" i="20"/>
  <c r="U527" i="20"/>
  <c r="U528" i="20"/>
  <c r="U529" i="20"/>
  <c r="U530" i="20"/>
  <c r="U531" i="20"/>
  <c r="U532" i="20"/>
  <c r="U533" i="20"/>
  <c r="U534" i="20"/>
  <c r="U535" i="20"/>
  <c r="U536" i="20"/>
  <c r="U537" i="20"/>
  <c r="U538" i="20"/>
  <c r="U539" i="20"/>
  <c r="U540" i="20"/>
  <c r="U541" i="20"/>
  <c r="U542" i="20"/>
  <c r="U543" i="20"/>
  <c r="U544" i="20"/>
  <c r="U545" i="20"/>
  <c r="U546" i="20"/>
  <c r="U547" i="20"/>
  <c r="U548" i="20"/>
  <c r="U549" i="20"/>
  <c r="U550" i="20"/>
  <c r="U551" i="20"/>
  <c r="U552" i="20"/>
  <c r="U553" i="20"/>
  <c r="U554" i="20"/>
  <c r="U555" i="20"/>
  <c r="U556" i="20"/>
  <c r="U557" i="20"/>
  <c r="U558" i="20"/>
  <c r="U559" i="20"/>
  <c r="U560" i="20"/>
  <c r="U561" i="20"/>
  <c r="U562" i="20"/>
  <c r="U563" i="20"/>
  <c r="U564" i="20"/>
  <c r="U565" i="20"/>
  <c r="U566" i="20"/>
  <c r="U290" i="20"/>
  <c r="U288" i="20"/>
  <c r="U289" i="20"/>
  <c r="G2" i="20"/>
  <c r="Y289" i="20"/>
  <c r="X289" i="20"/>
  <c r="W289" i="20"/>
  <c r="V289" i="20"/>
  <c r="T289" i="20"/>
  <c r="S289" i="20"/>
  <c r="R289" i="20"/>
  <c r="Q289" i="20"/>
  <c r="P289" i="20"/>
  <c r="O289" i="20"/>
  <c r="N289" i="20"/>
  <c r="M289" i="20"/>
  <c r="L289" i="20"/>
  <c r="K289" i="20"/>
  <c r="J289" i="20"/>
  <c r="I289" i="20"/>
  <c r="H289" i="20"/>
  <c r="G289" i="20"/>
  <c r="F289" i="20"/>
  <c r="E289" i="20"/>
  <c r="Y288" i="20"/>
  <c r="X288" i="20"/>
  <c r="W288" i="20"/>
  <c r="V288" i="20"/>
  <c r="T288" i="20"/>
  <c r="S288" i="20"/>
  <c r="R288" i="20"/>
  <c r="Q288" i="20"/>
  <c r="P288" i="20"/>
  <c r="O288" i="20"/>
  <c r="N288" i="20"/>
  <c r="M288" i="20"/>
  <c r="L288" i="20"/>
  <c r="K288" i="20"/>
  <c r="J288" i="20"/>
  <c r="I288" i="20"/>
  <c r="H288" i="20"/>
  <c r="G288" i="20"/>
  <c r="F288" i="20"/>
  <c r="E288" i="20"/>
  <c r="Y287" i="20"/>
  <c r="U287" i="20" s="1"/>
  <c r="X287" i="20"/>
  <c r="W287" i="20"/>
  <c r="V287" i="20"/>
  <c r="T287" i="20"/>
  <c r="S287" i="20"/>
  <c r="R287" i="20"/>
  <c r="Q287" i="20"/>
  <c r="P287" i="20"/>
  <c r="O287" i="20"/>
  <c r="N287" i="20"/>
  <c r="M287" i="20"/>
  <c r="L287" i="20"/>
  <c r="K287" i="20"/>
  <c r="J287" i="20"/>
  <c r="I287" i="20"/>
  <c r="H287" i="20"/>
  <c r="G287" i="20"/>
  <c r="F287" i="20"/>
  <c r="E287" i="20"/>
  <c r="Y286" i="20"/>
  <c r="U286" i="20" s="1"/>
  <c r="X286" i="20"/>
  <c r="W286" i="20"/>
  <c r="V286" i="20"/>
  <c r="T286" i="20"/>
  <c r="S286" i="20"/>
  <c r="R286" i="20"/>
  <c r="Q286" i="20"/>
  <c r="P286" i="20"/>
  <c r="O286" i="20"/>
  <c r="N286" i="20"/>
  <c r="M286" i="20"/>
  <c r="L286" i="20"/>
  <c r="K286" i="20"/>
  <c r="J286" i="20"/>
  <c r="I286" i="20"/>
  <c r="H286" i="20"/>
  <c r="G286" i="20"/>
  <c r="F286" i="20"/>
  <c r="E286" i="20"/>
  <c r="Y285" i="20"/>
  <c r="U285" i="20" s="1"/>
  <c r="X285" i="20"/>
  <c r="W285" i="20"/>
  <c r="V285" i="20"/>
  <c r="T285" i="20"/>
  <c r="S285" i="20"/>
  <c r="R285" i="20"/>
  <c r="Q285" i="20"/>
  <c r="P285" i="20"/>
  <c r="O285" i="20"/>
  <c r="N285" i="20"/>
  <c r="M285" i="20"/>
  <c r="L285" i="20"/>
  <c r="K285" i="20"/>
  <c r="J285" i="20"/>
  <c r="I285" i="20"/>
  <c r="H285" i="20"/>
  <c r="G285" i="20"/>
  <c r="F285" i="20"/>
  <c r="E285" i="20"/>
  <c r="Y284" i="20"/>
  <c r="U284" i="20" s="1"/>
  <c r="X284" i="20"/>
  <c r="W284" i="20"/>
  <c r="V284" i="20"/>
  <c r="T284" i="20"/>
  <c r="S284" i="20"/>
  <c r="R284" i="20"/>
  <c r="Q284" i="20"/>
  <c r="P284" i="20"/>
  <c r="O284" i="20"/>
  <c r="N284" i="20"/>
  <c r="M284" i="20"/>
  <c r="L284" i="20"/>
  <c r="K284" i="20"/>
  <c r="J284" i="20"/>
  <c r="I284" i="20"/>
  <c r="H284" i="20"/>
  <c r="G284" i="20"/>
  <c r="F284" i="20"/>
  <c r="E284" i="20"/>
  <c r="Y283" i="20"/>
  <c r="U283" i="20" s="1"/>
  <c r="X283" i="20"/>
  <c r="W283" i="20"/>
  <c r="V283" i="20"/>
  <c r="T283" i="20"/>
  <c r="S283" i="20"/>
  <c r="R283" i="20"/>
  <c r="Q283" i="20"/>
  <c r="P283" i="20"/>
  <c r="O283" i="20"/>
  <c r="N283" i="20"/>
  <c r="M283" i="20"/>
  <c r="L283" i="20"/>
  <c r="K283" i="20"/>
  <c r="J283" i="20"/>
  <c r="I283" i="20"/>
  <c r="H283" i="20"/>
  <c r="G283" i="20"/>
  <c r="F283" i="20"/>
  <c r="E283" i="20"/>
  <c r="Y282" i="20"/>
  <c r="U282" i="20" s="1"/>
  <c r="X282" i="20"/>
  <c r="W282" i="20"/>
  <c r="V282" i="20"/>
  <c r="T282" i="20"/>
  <c r="S282" i="20"/>
  <c r="R282" i="20"/>
  <c r="Q282" i="20"/>
  <c r="P282" i="20"/>
  <c r="O282" i="20"/>
  <c r="N282" i="20"/>
  <c r="M282" i="20"/>
  <c r="L282" i="20"/>
  <c r="K282" i="20"/>
  <c r="J282" i="20"/>
  <c r="I282" i="20"/>
  <c r="H282" i="20"/>
  <c r="G282" i="20"/>
  <c r="F282" i="20"/>
  <c r="E282" i="20"/>
  <c r="Y281" i="20"/>
  <c r="U281" i="20" s="1"/>
  <c r="X281" i="20"/>
  <c r="W281" i="20"/>
  <c r="V281" i="20"/>
  <c r="T281" i="20"/>
  <c r="S281" i="20"/>
  <c r="R281" i="20"/>
  <c r="Q281" i="20"/>
  <c r="P281" i="20"/>
  <c r="O281" i="20"/>
  <c r="N281" i="20"/>
  <c r="M281" i="20"/>
  <c r="L281" i="20"/>
  <c r="K281" i="20"/>
  <c r="J281" i="20"/>
  <c r="I281" i="20"/>
  <c r="H281" i="20"/>
  <c r="G281" i="20"/>
  <c r="F281" i="20"/>
  <c r="E281" i="20"/>
  <c r="Y280" i="20"/>
  <c r="U280" i="20" s="1"/>
  <c r="X280" i="20"/>
  <c r="W280" i="20"/>
  <c r="V280" i="20"/>
  <c r="T280" i="20"/>
  <c r="S280" i="20"/>
  <c r="R280" i="20"/>
  <c r="Q280" i="20"/>
  <c r="P280" i="20"/>
  <c r="O280" i="20"/>
  <c r="N280" i="20"/>
  <c r="M280" i="20"/>
  <c r="L280" i="20"/>
  <c r="K280" i="20"/>
  <c r="J280" i="20"/>
  <c r="I280" i="20"/>
  <c r="H280" i="20"/>
  <c r="G280" i="20"/>
  <c r="F280" i="20"/>
  <c r="E280" i="20"/>
  <c r="Y279" i="20"/>
  <c r="U279" i="20" s="1"/>
  <c r="X279" i="20"/>
  <c r="W279" i="20"/>
  <c r="V279" i="20"/>
  <c r="T279" i="20"/>
  <c r="S279" i="20"/>
  <c r="R279" i="20"/>
  <c r="Q279" i="20"/>
  <c r="P279" i="20"/>
  <c r="O279" i="20"/>
  <c r="N279" i="20"/>
  <c r="M279" i="20"/>
  <c r="L279" i="20"/>
  <c r="K279" i="20"/>
  <c r="J279" i="20"/>
  <c r="I279" i="20"/>
  <c r="H279" i="20"/>
  <c r="G279" i="20"/>
  <c r="F279" i="20"/>
  <c r="E279" i="20"/>
  <c r="Y278" i="20"/>
  <c r="U278" i="20" s="1"/>
  <c r="X278" i="20"/>
  <c r="W278" i="20"/>
  <c r="V278" i="20"/>
  <c r="T278" i="20"/>
  <c r="S278" i="20"/>
  <c r="R278" i="20"/>
  <c r="Q278" i="20"/>
  <c r="P278" i="20"/>
  <c r="O278" i="20"/>
  <c r="N278" i="20"/>
  <c r="M278" i="20"/>
  <c r="L278" i="20"/>
  <c r="K278" i="20"/>
  <c r="J278" i="20"/>
  <c r="I278" i="20"/>
  <c r="H278" i="20"/>
  <c r="G278" i="20"/>
  <c r="F278" i="20"/>
  <c r="E278" i="20"/>
  <c r="Y277" i="20"/>
  <c r="U277" i="20" s="1"/>
  <c r="X277" i="20"/>
  <c r="W277" i="20"/>
  <c r="V277" i="20"/>
  <c r="T277" i="20"/>
  <c r="S277" i="20"/>
  <c r="R277" i="20"/>
  <c r="Q277" i="20"/>
  <c r="P277" i="20"/>
  <c r="O277" i="20"/>
  <c r="N277" i="20"/>
  <c r="M277" i="20"/>
  <c r="L277" i="20"/>
  <c r="K277" i="20"/>
  <c r="J277" i="20"/>
  <c r="I277" i="20"/>
  <c r="H277" i="20"/>
  <c r="G277" i="20"/>
  <c r="F277" i="20"/>
  <c r="E277" i="20"/>
  <c r="Y276" i="20"/>
  <c r="U276" i="20" s="1"/>
  <c r="X276" i="20"/>
  <c r="W276" i="20"/>
  <c r="V276" i="20"/>
  <c r="T276" i="20"/>
  <c r="S276" i="20"/>
  <c r="R276" i="20"/>
  <c r="Q276" i="20"/>
  <c r="P276" i="20"/>
  <c r="O276" i="20"/>
  <c r="N276" i="20"/>
  <c r="M276" i="20"/>
  <c r="L276" i="20"/>
  <c r="K276" i="20"/>
  <c r="J276" i="20"/>
  <c r="I276" i="20"/>
  <c r="H276" i="20"/>
  <c r="G276" i="20"/>
  <c r="F276" i="20"/>
  <c r="E276" i="20"/>
  <c r="Y275" i="20"/>
  <c r="U275" i="20" s="1"/>
  <c r="X275" i="20"/>
  <c r="W275" i="20"/>
  <c r="V275" i="20"/>
  <c r="T275" i="20"/>
  <c r="S275" i="20"/>
  <c r="R275" i="20"/>
  <c r="Q275" i="20"/>
  <c r="P275" i="20"/>
  <c r="O275" i="20"/>
  <c r="N275" i="20"/>
  <c r="M275" i="20"/>
  <c r="L275" i="20"/>
  <c r="K275" i="20"/>
  <c r="J275" i="20"/>
  <c r="I275" i="20"/>
  <c r="H275" i="20"/>
  <c r="G275" i="20"/>
  <c r="F275" i="20"/>
  <c r="E275" i="20"/>
  <c r="Y274" i="20"/>
  <c r="U274" i="20" s="1"/>
  <c r="X274" i="20"/>
  <c r="W274" i="20"/>
  <c r="V274" i="20"/>
  <c r="T274" i="20"/>
  <c r="S274" i="20"/>
  <c r="R274" i="20"/>
  <c r="Q274" i="20"/>
  <c r="P274" i="20"/>
  <c r="O274" i="20"/>
  <c r="N274" i="20"/>
  <c r="M274" i="20"/>
  <c r="L274" i="20"/>
  <c r="K274" i="20"/>
  <c r="J274" i="20"/>
  <c r="I274" i="20"/>
  <c r="H274" i="20"/>
  <c r="G274" i="20"/>
  <c r="F274" i="20"/>
  <c r="E274" i="20"/>
  <c r="Y273" i="20"/>
  <c r="U273" i="20" s="1"/>
  <c r="X273" i="20"/>
  <c r="W273" i="20"/>
  <c r="V273" i="20"/>
  <c r="T273" i="20"/>
  <c r="S273" i="20"/>
  <c r="R273" i="20"/>
  <c r="Q273" i="20"/>
  <c r="P273" i="20"/>
  <c r="O273" i="20"/>
  <c r="N273" i="20"/>
  <c r="M273" i="20"/>
  <c r="L273" i="20"/>
  <c r="K273" i="20"/>
  <c r="J273" i="20"/>
  <c r="I273" i="20"/>
  <c r="H273" i="20"/>
  <c r="G273" i="20"/>
  <c r="F273" i="20"/>
  <c r="E273" i="20"/>
  <c r="Y272" i="20"/>
  <c r="U272" i="20" s="1"/>
  <c r="X272" i="20"/>
  <c r="W272" i="20"/>
  <c r="V272" i="20"/>
  <c r="T272" i="20"/>
  <c r="S272" i="20"/>
  <c r="R272" i="20"/>
  <c r="Q272" i="20"/>
  <c r="P272" i="20"/>
  <c r="O272" i="20"/>
  <c r="N272" i="20"/>
  <c r="M272" i="20"/>
  <c r="L272" i="20"/>
  <c r="K272" i="20"/>
  <c r="J272" i="20"/>
  <c r="I272" i="20"/>
  <c r="H272" i="20"/>
  <c r="G272" i="20"/>
  <c r="F272" i="20"/>
  <c r="E272" i="20"/>
  <c r="Y271" i="20"/>
  <c r="U271" i="20" s="1"/>
  <c r="X271" i="20"/>
  <c r="W271" i="20"/>
  <c r="V271" i="20"/>
  <c r="T271" i="20"/>
  <c r="S271" i="20"/>
  <c r="R271" i="20"/>
  <c r="Q271" i="20"/>
  <c r="P271" i="20"/>
  <c r="O271" i="20"/>
  <c r="N271" i="20"/>
  <c r="M271" i="20"/>
  <c r="L271" i="20"/>
  <c r="K271" i="20"/>
  <c r="J271" i="20"/>
  <c r="I271" i="20"/>
  <c r="H271" i="20"/>
  <c r="G271" i="20"/>
  <c r="F271" i="20"/>
  <c r="E271" i="20"/>
  <c r="Y270" i="20"/>
  <c r="U270" i="20" s="1"/>
  <c r="X270" i="20"/>
  <c r="W270" i="20"/>
  <c r="V270" i="20"/>
  <c r="T270" i="20"/>
  <c r="S270" i="20"/>
  <c r="R270" i="20"/>
  <c r="Q270" i="20"/>
  <c r="P270" i="20"/>
  <c r="O270" i="20"/>
  <c r="N270" i="20"/>
  <c r="M270" i="20"/>
  <c r="L270" i="20"/>
  <c r="K270" i="20"/>
  <c r="J270" i="20"/>
  <c r="I270" i="20"/>
  <c r="H270" i="20"/>
  <c r="G270" i="20"/>
  <c r="F270" i="20"/>
  <c r="E270" i="20"/>
  <c r="Y269" i="20"/>
  <c r="U269" i="20" s="1"/>
  <c r="X269" i="20"/>
  <c r="W269" i="20"/>
  <c r="V269" i="20"/>
  <c r="T269" i="20"/>
  <c r="S269" i="20"/>
  <c r="R269" i="20"/>
  <c r="Q269" i="20"/>
  <c r="P269" i="20"/>
  <c r="O269" i="20"/>
  <c r="N269" i="20"/>
  <c r="M269" i="20"/>
  <c r="L269" i="20"/>
  <c r="K269" i="20"/>
  <c r="J269" i="20"/>
  <c r="I269" i="20"/>
  <c r="H269" i="20"/>
  <c r="G269" i="20"/>
  <c r="F269" i="20"/>
  <c r="E269" i="20"/>
  <c r="Y268" i="20"/>
  <c r="U268" i="20" s="1"/>
  <c r="X268" i="20"/>
  <c r="W268" i="20"/>
  <c r="V268" i="20"/>
  <c r="T268" i="20"/>
  <c r="S268" i="20"/>
  <c r="R268" i="20"/>
  <c r="Q268" i="20"/>
  <c r="P268" i="20"/>
  <c r="O268" i="20"/>
  <c r="N268" i="20"/>
  <c r="M268" i="20"/>
  <c r="L268" i="20"/>
  <c r="K268" i="20"/>
  <c r="J268" i="20"/>
  <c r="I268" i="20"/>
  <c r="H268" i="20"/>
  <c r="G268" i="20"/>
  <c r="F268" i="20"/>
  <c r="E268" i="20"/>
  <c r="Y267" i="20"/>
  <c r="U267" i="20" s="1"/>
  <c r="X267" i="20"/>
  <c r="W267" i="20"/>
  <c r="V267" i="20"/>
  <c r="T267" i="20"/>
  <c r="S267" i="20"/>
  <c r="R267" i="20"/>
  <c r="Q267" i="20"/>
  <c r="P267" i="20"/>
  <c r="O267" i="20"/>
  <c r="N267" i="20"/>
  <c r="M267" i="20"/>
  <c r="L267" i="20"/>
  <c r="K267" i="20"/>
  <c r="J267" i="20"/>
  <c r="I267" i="20"/>
  <c r="H267" i="20"/>
  <c r="G267" i="20"/>
  <c r="F267" i="20"/>
  <c r="E267" i="20"/>
  <c r="Y266" i="20"/>
  <c r="U266" i="20" s="1"/>
  <c r="X266" i="20"/>
  <c r="W266" i="20"/>
  <c r="V266" i="20"/>
  <c r="T266" i="20"/>
  <c r="S266" i="20"/>
  <c r="R266" i="20"/>
  <c r="Q266" i="20"/>
  <c r="P266" i="20"/>
  <c r="O266" i="20"/>
  <c r="N266" i="20"/>
  <c r="M266" i="20"/>
  <c r="L266" i="20"/>
  <c r="K266" i="20"/>
  <c r="J266" i="20"/>
  <c r="I266" i="20"/>
  <c r="H266" i="20"/>
  <c r="G266" i="20"/>
  <c r="F266" i="20"/>
  <c r="E266" i="20"/>
  <c r="Y265" i="20"/>
  <c r="U265" i="20" s="1"/>
  <c r="X265" i="20"/>
  <c r="W265" i="20"/>
  <c r="V265" i="20"/>
  <c r="T265" i="20"/>
  <c r="S265" i="20"/>
  <c r="R265" i="20"/>
  <c r="Q265" i="20"/>
  <c r="P265" i="20"/>
  <c r="O265" i="20"/>
  <c r="N265" i="20"/>
  <c r="M265" i="20"/>
  <c r="L265" i="20"/>
  <c r="K265" i="20"/>
  <c r="J265" i="20"/>
  <c r="I265" i="20"/>
  <c r="H265" i="20"/>
  <c r="G265" i="20"/>
  <c r="F265" i="20"/>
  <c r="E265" i="20"/>
  <c r="Y264" i="20"/>
  <c r="U264" i="20" s="1"/>
  <c r="X264" i="20"/>
  <c r="W264" i="20"/>
  <c r="V264" i="20"/>
  <c r="T264" i="20"/>
  <c r="S264" i="20"/>
  <c r="R264" i="20"/>
  <c r="Q264" i="20"/>
  <c r="P264" i="20"/>
  <c r="O264" i="20"/>
  <c r="N264" i="20"/>
  <c r="M264" i="20"/>
  <c r="L264" i="20"/>
  <c r="K264" i="20"/>
  <c r="J264" i="20"/>
  <c r="I264" i="20"/>
  <c r="H264" i="20"/>
  <c r="G264" i="20"/>
  <c r="F264" i="20"/>
  <c r="E264" i="20"/>
  <c r="Y263" i="20"/>
  <c r="U263" i="20" s="1"/>
  <c r="X263" i="20"/>
  <c r="W263" i="20"/>
  <c r="V263" i="20"/>
  <c r="T263" i="20"/>
  <c r="S263" i="20"/>
  <c r="R263" i="20"/>
  <c r="Q263" i="20"/>
  <c r="P263" i="20"/>
  <c r="O263" i="20"/>
  <c r="N263" i="20"/>
  <c r="M263" i="20"/>
  <c r="L263" i="20"/>
  <c r="K263" i="20"/>
  <c r="J263" i="20"/>
  <c r="I263" i="20"/>
  <c r="H263" i="20"/>
  <c r="G263" i="20"/>
  <c r="F263" i="20"/>
  <c r="E263" i="20"/>
  <c r="Y262" i="20"/>
  <c r="U262" i="20" s="1"/>
  <c r="X262" i="20"/>
  <c r="W262" i="20"/>
  <c r="V262" i="20"/>
  <c r="T262" i="20"/>
  <c r="S262" i="20"/>
  <c r="R262" i="20"/>
  <c r="Q262" i="20"/>
  <c r="P262" i="20"/>
  <c r="O262" i="20"/>
  <c r="N262" i="20"/>
  <c r="M262" i="20"/>
  <c r="L262" i="20"/>
  <c r="K262" i="20"/>
  <c r="J262" i="20"/>
  <c r="I262" i="20"/>
  <c r="H262" i="20"/>
  <c r="G262" i="20"/>
  <c r="F262" i="20"/>
  <c r="E262" i="20"/>
  <c r="Y261" i="20"/>
  <c r="U261" i="20" s="1"/>
  <c r="X261" i="20"/>
  <c r="W261" i="20"/>
  <c r="V261" i="20"/>
  <c r="T261" i="20"/>
  <c r="S261" i="20"/>
  <c r="R261" i="20"/>
  <c r="Q261" i="20"/>
  <c r="P261" i="20"/>
  <c r="O261" i="20"/>
  <c r="N261" i="20"/>
  <c r="M261" i="20"/>
  <c r="L261" i="20"/>
  <c r="K261" i="20"/>
  <c r="J261" i="20"/>
  <c r="I261" i="20"/>
  <c r="H261" i="20"/>
  <c r="G261" i="20"/>
  <c r="F261" i="20"/>
  <c r="E261" i="20"/>
  <c r="Y260" i="20"/>
  <c r="U260" i="20" s="1"/>
  <c r="X260" i="20"/>
  <c r="W260" i="20"/>
  <c r="V260" i="20"/>
  <c r="T260" i="20"/>
  <c r="S260" i="20"/>
  <c r="R260" i="20"/>
  <c r="Q260" i="20"/>
  <c r="P260" i="20"/>
  <c r="O260" i="20"/>
  <c r="N260" i="20"/>
  <c r="M260" i="20"/>
  <c r="L260" i="20"/>
  <c r="K260" i="20"/>
  <c r="J260" i="20"/>
  <c r="I260" i="20"/>
  <c r="H260" i="20"/>
  <c r="G260" i="20"/>
  <c r="F260" i="20"/>
  <c r="E260" i="20"/>
  <c r="Y259" i="20"/>
  <c r="U259" i="20" s="1"/>
  <c r="X259" i="20"/>
  <c r="W259" i="20"/>
  <c r="V259" i="20"/>
  <c r="T259" i="20"/>
  <c r="S259" i="20"/>
  <c r="R259" i="20"/>
  <c r="Q259" i="20"/>
  <c r="P259" i="20"/>
  <c r="O259" i="20"/>
  <c r="N259" i="20"/>
  <c r="M259" i="20"/>
  <c r="L259" i="20"/>
  <c r="K259" i="20"/>
  <c r="J259" i="20"/>
  <c r="I259" i="20"/>
  <c r="H259" i="20"/>
  <c r="G259" i="20"/>
  <c r="F259" i="20"/>
  <c r="E259" i="20"/>
  <c r="Y258" i="20"/>
  <c r="U258" i="20" s="1"/>
  <c r="X258" i="20"/>
  <c r="W258" i="20"/>
  <c r="V258" i="20"/>
  <c r="T258" i="20"/>
  <c r="S258" i="20"/>
  <c r="R258" i="20"/>
  <c r="Q258" i="20"/>
  <c r="P258" i="20"/>
  <c r="O258" i="20"/>
  <c r="N258" i="20"/>
  <c r="M258" i="20"/>
  <c r="L258" i="20"/>
  <c r="K258" i="20"/>
  <c r="J258" i="20"/>
  <c r="I258" i="20"/>
  <c r="H258" i="20"/>
  <c r="G258" i="20"/>
  <c r="F258" i="20"/>
  <c r="E258" i="20"/>
  <c r="Y257" i="20"/>
  <c r="U257" i="20" s="1"/>
  <c r="X257" i="20"/>
  <c r="W257" i="20"/>
  <c r="V257" i="20"/>
  <c r="T257" i="20"/>
  <c r="S257" i="20"/>
  <c r="R257" i="20"/>
  <c r="Q257" i="20"/>
  <c r="P257" i="20"/>
  <c r="O257" i="20"/>
  <c r="N257" i="20"/>
  <c r="M257" i="20"/>
  <c r="L257" i="20"/>
  <c r="K257" i="20"/>
  <c r="J257" i="20"/>
  <c r="I257" i="20"/>
  <c r="H257" i="20"/>
  <c r="G257" i="20"/>
  <c r="F257" i="20"/>
  <c r="E257" i="20"/>
  <c r="Y256" i="20"/>
  <c r="U256" i="20" s="1"/>
  <c r="X256" i="20"/>
  <c r="W256" i="20"/>
  <c r="V256" i="20"/>
  <c r="T256" i="20"/>
  <c r="S256" i="20"/>
  <c r="R256" i="20"/>
  <c r="Q256" i="20"/>
  <c r="P256" i="20"/>
  <c r="O256" i="20"/>
  <c r="N256" i="20"/>
  <c r="M256" i="20"/>
  <c r="L256" i="20"/>
  <c r="K256" i="20"/>
  <c r="J256" i="20"/>
  <c r="I256" i="20"/>
  <c r="H256" i="20"/>
  <c r="G256" i="20"/>
  <c r="F256" i="20"/>
  <c r="E256" i="20"/>
  <c r="Y255" i="20"/>
  <c r="U255" i="20" s="1"/>
  <c r="X255" i="20"/>
  <c r="W255" i="20"/>
  <c r="V255" i="20"/>
  <c r="T255" i="20"/>
  <c r="S255" i="20"/>
  <c r="R255" i="20"/>
  <c r="Q255" i="20"/>
  <c r="P255" i="20"/>
  <c r="O255" i="20"/>
  <c r="N255" i="20"/>
  <c r="M255" i="20"/>
  <c r="L255" i="20"/>
  <c r="K255" i="20"/>
  <c r="J255" i="20"/>
  <c r="I255" i="20"/>
  <c r="H255" i="20"/>
  <c r="G255" i="20"/>
  <c r="F255" i="20"/>
  <c r="E255" i="20"/>
  <c r="Y254" i="20"/>
  <c r="U254" i="20" s="1"/>
  <c r="X254" i="20"/>
  <c r="W254" i="20"/>
  <c r="V254" i="20"/>
  <c r="T254" i="20"/>
  <c r="S254" i="20"/>
  <c r="R254" i="20"/>
  <c r="Q254" i="20"/>
  <c r="P254" i="20"/>
  <c r="O254" i="20"/>
  <c r="N254" i="20"/>
  <c r="M254" i="20"/>
  <c r="L254" i="20"/>
  <c r="K254" i="20"/>
  <c r="J254" i="20"/>
  <c r="I254" i="20"/>
  <c r="H254" i="20"/>
  <c r="G254" i="20"/>
  <c r="F254" i="20"/>
  <c r="E254" i="20"/>
  <c r="Y253" i="20"/>
  <c r="U253" i="20" s="1"/>
  <c r="X253" i="20"/>
  <c r="W253" i="20"/>
  <c r="V253" i="20"/>
  <c r="T253" i="20"/>
  <c r="S253" i="20"/>
  <c r="R253" i="20"/>
  <c r="Q253" i="20"/>
  <c r="P253" i="20"/>
  <c r="O253" i="20"/>
  <c r="N253" i="20"/>
  <c r="M253" i="20"/>
  <c r="L253" i="20"/>
  <c r="K253" i="20"/>
  <c r="J253" i="20"/>
  <c r="I253" i="20"/>
  <c r="H253" i="20"/>
  <c r="G253" i="20"/>
  <c r="F253" i="20"/>
  <c r="E253" i="20"/>
  <c r="Y252" i="20"/>
  <c r="U252" i="20" s="1"/>
  <c r="X252" i="20"/>
  <c r="W252" i="20"/>
  <c r="V252" i="20"/>
  <c r="T252" i="20"/>
  <c r="S252" i="20"/>
  <c r="R252" i="20"/>
  <c r="Q252" i="20"/>
  <c r="P252" i="20"/>
  <c r="O252" i="20"/>
  <c r="N252" i="20"/>
  <c r="M252" i="20"/>
  <c r="L252" i="20"/>
  <c r="K252" i="20"/>
  <c r="J252" i="20"/>
  <c r="I252" i="20"/>
  <c r="H252" i="20"/>
  <c r="G252" i="20"/>
  <c r="F252" i="20"/>
  <c r="E252" i="20"/>
  <c r="Y251" i="20"/>
  <c r="U251" i="20" s="1"/>
  <c r="X251" i="20"/>
  <c r="W251" i="20"/>
  <c r="V251" i="20"/>
  <c r="T251" i="20"/>
  <c r="S251" i="20"/>
  <c r="R251" i="20"/>
  <c r="Q251" i="20"/>
  <c r="P251" i="20"/>
  <c r="O251" i="20"/>
  <c r="N251" i="20"/>
  <c r="M251" i="20"/>
  <c r="L251" i="20"/>
  <c r="K251" i="20"/>
  <c r="J251" i="20"/>
  <c r="I251" i="20"/>
  <c r="H251" i="20"/>
  <c r="G251" i="20"/>
  <c r="F251" i="20"/>
  <c r="E251" i="20"/>
  <c r="Y250" i="20"/>
  <c r="U250" i="20" s="1"/>
  <c r="X250" i="20"/>
  <c r="W250" i="20"/>
  <c r="V250" i="20"/>
  <c r="T250" i="20"/>
  <c r="S250" i="20"/>
  <c r="R250" i="20"/>
  <c r="Q250" i="20"/>
  <c r="P250" i="20"/>
  <c r="O250" i="20"/>
  <c r="N250" i="20"/>
  <c r="M250" i="20"/>
  <c r="L250" i="20"/>
  <c r="K250" i="20"/>
  <c r="J250" i="20"/>
  <c r="I250" i="20"/>
  <c r="H250" i="20"/>
  <c r="G250" i="20"/>
  <c r="F250" i="20"/>
  <c r="E250" i="20"/>
  <c r="Y249" i="20"/>
  <c r="U249" i="20" s="1"/>
  <c r="X249" i="20"/>
  <c r="W249" i="20"/>
  <c r="V249" i="20"/>
  <c r="T249" i="20"/>
  <c r="S249" i="20"/>
  <c r="R249" i="20"/>
  <c r="Q249" i="20"/>
  <c r="P249" i="20"/>
  <c r="O249" i="20"/>
  <c r="N249" i="20"/>
  <c r="M249" i="20"/>
  <c r="L249" i="20"/>
  <c r="K249" i="20"/>
  <c r="J249" i="20"/>
  <c r="I249" i="20"/>
  <c r="H249" i="20"/>
  <c r="G249" i="20"/>
  <c r="F249" i="20"/>
  <c r="E249" i="20"/>
  <c r="Y248" i="20"/>
  <c r="U248" i="20" s="1"/>
  <c r="X248" i="20"/>
  <c r="W248" i="20"/>
  <c r="V248" i="20"/>
  <c r="T248" i="20"/>
  <c r="S248" i="20"/>
  <c r="R248" i="20"/>
  <c r="Q248" i="20"/>
  <c r="P248" i="20"/>
  <c r="O248" i="20"/>
  <c r="N248" i="20"/>
  <c r="M248" i="20"/>
  <c r="L248" i="20"/>
  <c r="K248" i="20"/>
  <c r="J248" i="20"/>
  <c r="I248" i="20"/>
  <c r="H248" i="20"/>
  <c r="G248" i="20"/>
  <c r="F248" i="20"/>
  <c r="E248" i="20"/>
  <c r="Y247" i="20"/>
  <c r="U247" i="20" s="1"/>
  <c r="X247" i="20"/>
  <c r="W247" i="20"/>
  <c r="V247" i="20"/>
  <c r="T247" i="20"/>
  <c r="S247" i="20"/>
  <c r="R247" i="20"/>
  <c r="Q247" i="20"/>
  <c r="P247" i="20"/>
  <c r="O247" i="20"/>
  <c r="N247" i="20"/>
  <c r="M247" i="20"/>
  <c r="L247" i="20"/>
  <c r="K247" i="20"/>
  <c r="J247" i="20"/>
  <c r="I247" i="20"/>
  <c r="H247" i="20"/>
  <c r="G247" i="20"/>
  <c r="F247" i="20"/>
  <c r="E247" i="20"/>
  <c r="Y246" i="20"/>
  <c r="U246" i="20" s="1"/>
  <c r="X246" i="20"/>
  <c r="W246" i="20"/>
  <c r="V246" i="20"/>
  <c r="T246" i="20"/>
  <c r="S246" i="20"/>
  <c r="R246" i="20"/>
  <c r="Q246" i="20"/>
  <c r="P246" i="20"/>
  <c r="O246" i="20"/>
  <c r="N246" i="20"/>
  <c r="M246" i="20"/>
  <c r="L246" i="20"/>
  <c r="K246" i="20"/>
  <c r="J246" i="20"/>
  <c r="I246" i="20"/>
  <c r="H246" i="20"/>
  <c r="G246" i="20"/>
  <c r="F246" i="20"/>
  <c r="E246" i="20"/>
  <c r="Y245" i="20"/>
  <c r="U245" i="20" s="1"/>
  <c r="X245" i="20"/>
  <c r="W245" i="20"/>
  <c r="V245" i="20"/>
  <c r="T245" i="20"/>
  <c r="S245" i="20"/>
  <c r="R245" i="20"/>
  <c r="Q245" i="20"/>
  <c r="P245" i="20"/>
  <c r="O245" i="20"/>
  <c r="N245" i="20"/>
  <c r="M245" i="20"/>
  <c r="L245" i="20"/>
  <c r="K245" i="20"/>
  <c r="J245" i="20"/>
  <c r="I245" i="20"/>
  <c r="H245" i="20"/>
  <c r="G245" i="20"/>
  <c r="F245" i="20"/>
  <c r="E245" i="20"/>
  <c r="Y244" i="20"/>
  <c r="U244" i="20" s="1"/>
  <c r="X244" i="20"/>
  <c r="W244" i="20"/>
  <c r="V244" i="20"/>
  <c r="T244" i="20"/>
  <c r="S244" i="20"/>
  <c r="R244" i="20"/>
  <c r="Q244" i="20"/>
  <c r="P244" i="20"/>
  <c r="O244" i="20"/>
  <c r="N244" i="20"/>
  <c r="M244" i="20"/>
  <c r="L244" i="20"/>
  <c r="K244" i="20"/>
  <c r="J244" i="20"/>
  <c r="I244" i="20"/>
  <c r="H244" i="20"/>
  <c r="G244" i="20"/>
  <c r="F244" i="20"/>
  <c r="E244" i="20"/>
  <c r="Y243" i="20"/>
  <c r="U243" i="20" s="1"/>
  <c r="X243" i="20"/>
  <c r="W243" i="20"/>
  <c r="V243" i="20"/>
  <c r="T243" i="20"/>
  <c r="S243" i="20"/>
  <c r="R243" i="20"/>
  <c r="Q243" i="20"/>
  <c r="P243" i="20"/>
  <c r="O243" i="20"/>
  <c r="N243" i="20"/>
  <c r="M243" i="20"/>
  <c r="L243" i="20"/>
  <c r="K243" i="20"/>
  <c r="J243" i="20"/>
  <c r="I243" i="20"/>
  <c r="H243" i="20"/>
  <c r="G243" i="20"/>
  <c r="F243" i="20"/>
  <c r="E243" i="20"/>
  <c r="Y242" i="20"/>
  <c r="U242" i="20" s="1"/>
  <c r="X242" i="20"/>
  <c r="W242" i="20"/>
  <c r="V242" i="20"/>
  <c r="T242" i="20"/>
  <c r="S242" i="20"/>
  <c r="R242" i="20"/>
  <c r="Q242" i="20"/>
  <c r="P242" i="20"/>
  <c r="O242" i="20"/>
  <c r="N242" i="20"/>
  <c r="M242" i="20"/>
  <c r="L242" i="20"/>
  <c r="K242" i="20"/>
  <c r="J242" i="20"/>
  <c r="I242" i="20"/>
  <c r="H242" i="20"/>
  <c r="G242" i="20"/>
  <c r="F242" i="20"/>
  <c r="E242" i="20"/>
  <c r="Y241" i="20"/>
  <c r="U241" i="20" s="1"/>
  <c r="X241" i="20"/>
  <c r="W241" i="20"/>
  <c r="V241" i="20"/>
  <c r="T241" i="20"/>
  <c r="S241" i="20"/>
  <c r="R241" i="20"/>
  <c r="Q241" i="20"/>
  <c r="P241" i="20"/>
  <c r="O241" i="20"/>
  <c r="N241" i="20"/>
  <c r="M241" i="20"/>
  <c r="L241" i="20"/>
  <c r="K241" i="20"/>
  <c r="J241" i="20"/>
  <c r="I241" i="20"/>
  <c r="H241" i="20"/>
  <c r="G241" i="20"/>
  <c r="F241" i="20"/>
  <c r="E241" i="20"/>
  <c r="Y240" i="20"/>
  <c r="U240" i="20" s="1"/>
  <c r="X240" i="20"/>
  <c r="W240" i="20"/>
  <c r="V240" i="20"/>
  <c r="T240" i="20"/>
  <c r="S240" i="20"/>
  <c r="R240" i="20"/>
  <c r="Q240" i="20"/>
  <c r="P240" i="20"/>
  <c r="O240" i="20"/>
  <c r="N240" i="20"/>
  <c r="M240" i="20"/>
  <c r="L240" i="20"/>
  <c r="K240" i="20"/>
  <c r="J240" i="20"/>
  <c r="I240" i="20"/>
  <c r="H240" i="20"/>
  <c r="G240" i="20"/>
  <c r="F240" i="20"/>
  <c r="E240" i="20"/>
  <c r="Y239" i="20"/>
  <c r="U239" i="20" s="1"/>
  <c r="X239" i="20"/>
  <c r="W239" i="20"/>
  <c r="V239" i="20"/>
  <c r="T239" i="20"/>
  <c r="S239" i="20"/>
  <c r="R239" i="20"/>
  <c r="Q239" i="20"/>
  <c r="P239" i="20"/>
  <c r="O239" i="20"/>
  <c r="N239" i="20"/>
  <c r="M239" i="20"/>
  <c r="L239" i="20"/>
  <c r="K239" i="20"/>
  <c r="J239" i="20"/>
  <c r="I239" i="20"/>
  <c r="H239" i="20"/>
  <c r="G239" i="20"/>
  <c r="F239" i="20"/>
  <c r="E239" i="20"/>
  <c r="Y238" i="20"/>
  <c r="U238" i="20" s="1"/>
  <c r="X238" i="20"/>
  <c r="W238" i="20"/>
  <c r="V238" i="20"/>
  <c r="T238" i="20"/>
  <c r="S238" i="20"/>
  <c r="R238" i="20"/>
  <c r="Q238" i="20"/>
  <c r="P238" i="20"/>
  <c r="O238" i="20"/>
  <c r="N238" i="20"/>
  <c r="M238" i="20"/>
  <c r="L238" i="20"/>
  <c r="K238" i="20"/>
  <c r="J238" i="20"/>
  <c r="I238" i="20"/>
  <c r="H238" i="20"/>
  <c r="G238" i="20"/>
  <c r="F238" i="20"/>
  <c r="E238" i="20"/>
  <c r="Y237" i="20"/>
  <c r="U237" i="20" s="1"/>
  <c r="X237" i="20"/>
  <c r="W237" i="20"/>
  <c r="V237" i="20"/>
  <c r="T237" i="20"/>
  <c r="S237" i="20"/>
  <c r="R237" i="20"/>
  <c r="Q237" i="20"/>
  <c r="P237" i="20"/>
  <c r="O237" i="20"/>
  <c r="N237" i="20"/>
  <c r="M237" i="20"/>
  <c r="L237" i="20"/>
  <c r="K237" i="20"/>
  <c r="J237" i="20"/>
  <c r="I237" i="20"/>
  <c r="H237" i="20"/>
  <c r="G237" i="20"/>
  <c r="F237" i="20"/>
  <c r="E237" i="20"/>
  <c r="Y236" i="20"/>
  <c r="U236" i="20" s="1"/>
  <c r="X236" i="20"/>
  <c r="W236" i="20"/>
  <c r="V236" i="20"/>
  <c r="T236" i="20"/>
  <c r="S236" i="20"/>
  <c r="R236" i="20"/>
  <c r="Q236" i="20"/>
  <c r="P236" i="20"/>
  <c r="O236" i="20"/>
  <c r="N236" i="20"/>
  <c r="M236" i="20"/>
  <c r="L236" i="20"/>
  <c r="K236" i="20"/>
  <c r="J236" i="20"/>
  <c r="I236" i="20"/>
  <c r="H236" i="20"/>
  <c r="G236" i="20"/>
  <c r="F236" i="20"/>
  <c r="E236" i="20"/>
  <c r="Y235" i="20"/>
  <c r="U235" i="20" s="1"/>
  <c r="X235" i="20"/>
  <c r="W235" i="20"/>
  <c r="V235" i="20"/>
  <c r="T235" i="20"/>
  <c r="S235" i="20"/>
  <c r="R235" i="20"/>
  <c r="Q235" i="20"/>
  <c r="P235" i="20"/>
  <c r="O235" i="20"/>
  <c r="N235" i="20"/>
  <c r="M235" i="20"/>
  <c r="L235" i="20"/>
  <c r="K235" i="20"/>
  <c r="J235" i="20"/>
  <c r="I235" i="20"/>
  <c r="H235" i="20"/>
  <c r="G235" i="20"/>
  <c r="F235" i="20"/>
  <c r="E235" i="20"/>
  <c r="Y234" i="20"/>
  <c r="U234" i="20" s="1"/>
  <c r="X234" i="20"/>
  <c r="W234" i="20"/>
  <c r="V234" i="20"/>
  <c r="T234" i="20"/>
  <c r="S234" i="20"/>
  <c r="R234" i="20"/>
  <c r="Q234" i="20"/>
  <c r="P234" i="20"/>
  <c r="O234" i="20"/>
  <c r="N234" i="20"/>
  <c r="M234" i="20"/>
  <c r="L234" i="20"/>
  <c r="K234" i="20"/>
  <c r="J234" i="20"/>
  <c r="I234" i="20"/>
  <c r="H234" i="20"/>
  <c r="G234" i="20"/>
  <c r="F234" i="20"/>
  <c r="E234" i="20"/>
  <c r="Y233" i="20"/>
  <c r="U233" i="20" s="1"/>
  <c r="X233" i="20"/>
  <c r="W233" i="20"/>
  <c r="V233" i="20"/>
  <c r="T233" i="20"/>
  <c r="S233" i="20"/>
  <c r="R233" i="20"/>
  <c r="Q233" i="20"/>
  <c r="P233" i="20"/>
  <c r="O233" i="20"/>
  <c r="N233" i="20"/>
  <c r="M233" i="20"/>
  <c r="L233" i="20"/>
  <c r="K233" i="20"/>
  <c r="J233" i="20"/>
  <c r="I233" i="20"/>
  <c r="H233" i="20"/>
  <c r="G233" i="20"/>
  <c r="F233" i="20"/>
  <c r="E233" i="20"/>
  <c r="Y232" i="20"/>
  <c r="U232" i="20" s="1"/>
  <c r="X232" i="20"/>
  <c r="W232" i="20"/>
  <c r="V232" i="20"/>
  <c r="T232" i="20"/>
  <c r="S232" i="20"/>
  <c r="R232" i="20"/>
  <c r="Q232" i="20"/>
  <c r="P232" i="20"/>
  <c r="O232" i="20"/>
  <c r="N232" i="20"/>
  <c r="M232" i="20"/>
  <c r="L232" i="20"/>
  <c r="K232" i="20"/>
  <c r="J232" i="20"/>
  <c r="I232" i="20"/>
  <c r="H232" i="20"/>
  <c r="G232" i="20"/>
  <c r="F232" i="20"/>
  <c r="E232" i="20"/>
  <c r="Y231" i="20"/>
  <c r="U231" i="20" s="1"/>
  <c r="X231" i="20"/>
  <c r="W231" i="20"/>
  <c r="V231" i="20"/>
  <c r="T231" i="20"/>
  <c r="S231" i="20"/>
  <c r="R231" i="20"/>
  <c r="Q231" i="20"/>
  <c r="P231" i="20"/>
  <c r="O231" i="20"/>
  <c r="N231" i="20"/>
  <c r="M231" i="20"/>
  <c r="L231" i="20"/>
  <c r="K231" i="20"/>
  <c r="J231" i="20"/>
  <c r="I231" i="20"/>
  <c r="H231" i="20"/>
  <c r="G231" i="20"/>
  <c r="F231" i="20"/>
  <c r="E231" i="20"/>
  <c r="Y230" i="20"/>
  <c r="U230" i="20" s="1"/>
  <c r="X230" i="20"/>
  <c r="W230" i="20"/>
  <c r="V230" i="20"/>
  <c r="T230" i="20"/>
  <c r="S230" i="20"/>
  <c r="R230" i="20"/>
  <c r="Q230" i="20"/>
  <c r="P230" i="20"/>
  <c r="O230" i="20"/>
  <c r="N230" i="20"/>
  <c r="M230" i="20"/>
  <c r="L230" i="20"/>
  <c r="K230" i="20"/>
  <c r="J230" i="20"/>
  <c r="I230" i="20"/>
  <c r="H230" i="20"/>
  <c r="G230" i="20"/>
  <c r="F230" i="20"/>
  <c r="E230" i="20"/>
  <c r="Y229" i="20"/>
  <c r="U229" i="20" s="1"/>
  <c r="X229" i="20"/>
  <c r="W229" i="20"/>
  <c r="V229" i="20"/>
  <c r="T229" i="20"/>
  <c r="S229" i="20"/>
  <c r="R229" i="20"/>
  <c r="Q229" i="20"/>
  <c r="P229" i="20"/>
  <c r="O229" i="20"/>
  <c r="N229" i="20"/>
  <c r="M229" i="20"/>
  <c r="L229" i="20"/>
  <c r="K229" i="20"/>
  <c r="J229" i="20"/>
  <c r="I229" i="20"/>
  <c r="H229" i="20"/>
  <c r="G229" i="20"/>
  <c r="F229" i="20"/>
  <c r="E229" i="20"/>
  <c r="Y228" i="20"/>
  <c r="U228" i="20" s="1"/>
  <c r="X228" i="20"/>
  <c r="W228" i="20"/>
  <c r="V228" i="20"/>
  <c r="T228" i="20"/>
  <c r="S228" i="20"/>
  <c r="R228" i="20"/>
  <c r="Q228" i="20"/>
  <c r="P228" i="20"/>
  <c r="O228" i="20"/>
  <c r="N228" i="20"/>
  <c r="M228" i="20"/>
  <c r="L228" i="20"/>
  <c r="K228" i="20"/>
  <c r="J228" i="20"/>
  <c r="I228" i="20"/>
  <c r="H228" i="20"/>
  <c r="G228" i="20"/>
  <c r="F228" i="20"/>
  <c r="E228" i="20"/>
  <c r="Y227" i="20"/>
  <c r="U227" i="20" s="1"/>
  <c r="X227" i="20"/>
  <c r="W227" i="20"/>
  <c r="V227" i="20"/>
  <c r="T227" i="20"/>
  <c r="S227" i="20"/>
  <c r="R227" i="20"/>
  <c r="Q227" i="20"/>
  <c r="P227" i="20"/>
  <c r="O227" i="20"/>
  <c r="N227" i="20"/>
  <c r="M227" i="20"/>
  <c r="L227" i="20"/>
  <c r="K227" i="20"/>
  <c r="J227" i="20"/>
  <c r="I227" i="20"/>
  <c r="H227" i="20"/>
  <c r="G227" i="20"/>
  <c r="F227" i="20"/>
  <c r="E227" i="20"/>
  <c r="Y226" i="20"/>
  <c r="U226" i="20" s="1"/>
  <c r="X226" i="20"/>
  <c r="W226" i="20"/>
  <c r="V226" i="20"/>
  <c r="T226" i="20"/>
  <c r="S226" i="20"/>
  <c r="R226" i="20"/>
  <c r="Q226" i="20"/>
  <c r="P226" i="20"/>
  <c r="O226" i="20"/>
  <c r="N226" i="20"/>
  <c r="M226" i="20"/>
  <c r="L226" i="20"/>
  <c r="K226" i="20"/>
  <c r="J226" i="20"/>
  <c r="I226" i="20"/>
  <c r="H226" i="20"/>
  <c r="G226" i="20"/>
  <c r="F226" i="20"/>
  <c r="E226" i="20"/>
  <c r="Y225" i="20"/>
  <c r="U225" i="20" s="1"/>
  <c r="X225" i="20"/>
  <c r="W225" i="20"/>
  <c r="V225" i="20"/>
  <c r="T225" i="20"/>
  <c r="S225" i="20"/>
  <c r="R225" i="20"/>
  <c r="Q225" i="20"/>
  <c r="P225" i="20"/>
  <c r="O225" i="20"/>
  <c r="N225" i="20"/>
  <c r="M225" i="20"/>
  <c r="L225" i="20"/>
  <c r="K225" i="20"/>
  <c r="J225" i="20"/>
  <c r="I225" i="20"/>
  <c r="H225" i="20"/>
  <c r="G225" i="20"/>
  <c r="F225" i="20"/>
  <c r="E225" i="20"/>
  <c r="Y224" i="20"/>
  <c r="U224" i="20" s="1"/>
  <c r="X224" i="20"/>
  <c r="W224" i="20"/>
  <c r="V224" i="20"/>
  <c r="T224" i="20"/>
  <c r="S224" i="20"/>
  <c r="R224" i="20"/>
  <c r="Q224" i="20"/>
  <c r="P224" i="20"/>
  <c r="O224" i="20"/>
  <c r="N224" i="20"/>
  <c r="M224" i="20"/>
  <c r="L224" i="20"/>
  <c r="K224" i="20"/>
  <c r="J224" i="20"/>
  <c r="I224" i="20"/>
  <c r="H224" i="20"/>
  <c r="G224" i="20"/>
  <c r="F224" i="20"/>
  <c r="E224" i="20"/>
  <c r="Y223" i="20"/>
  <c r="U223" i="20" s="1"/>
  <c r="X223" i="20"/>
  <c r="W223" i="20"/>
  <c r="V223" i="20"/>
  <c r="T223" i="20"/>
  <c r="S223" i="20"/>
  <c r="R223" i="20"/>
  <c r="Q223" i="20"/>
  <c r="P223" i="20"/>
  <c r="O223" i="20"/>
  <c r="N223" i="20"/>
  <c r="M223" i="20"/>
  <c r="L223" i="20"/>
  <c r="K223" i="20"/>
  <c r="J223" i="20"/>
  <c r="I223" i="20"/>
  <c r="H223" i="20"/>
  <c r="G223" i="20"/>
  <c r="F223" i="20"/>
  <c r="E223" i="20"/>
  <c r="Y222" i="20"/>
  <c r="U222" i="20" s="1"/>
  <c r="X222" i="20"/>
  <c r="W222" i="20"/>
  <c r="V222" i="20"/>
  <c r="T222" i="20"/>
  <c r="S222" i="20"/>
  <c r="R222" i="20"/>
  <c r="Q222" i="20"/>
  <c r="P222" i="20"/>
  <c r="O222" i="20"/>
  <c r="N222" i="20"/>
  <c r="M222" i="20"/>
  <c r="L222" i="20"/>
  <c r="K222" i="20"/>
  <c r="J222" i="20"/>
  <c r="I222" i="20"/>
  <c r="H222" i="20"/>
  <c r="G222" i="20"/>
  <c r="F222" i="20"/>
  <c r="E222" i="20"/>
  <c r="Y221" i="20"/>
  <c r="U221" i="20" s="1"/>
  <c r="X221" i="20"/>
  <c r="W221" i="20"/>
  <c r="V221" i="20"/>
  <c r="T221" i="20"/>
  <c r="S221" i="20"/>
  <c r="R221" i="20"/>
  <c r="Q221" i="20"/>
  <c r="P221" i="20"/>
  <c r="O221" i="20"/>
  <c r="N221" i="20"/>
  <c r="M221" i="20"/>
  <c r="L221" i="20"/>
  <c r="K221" i="20"/>
  <c r="J221" i="20"/>
  <c r="I221" i="20"/>
  <c r="H221" i="20"/>
  <c r="G221" i="20"/>
  <c r="F221" i="20"/>
  <c r="E221" i="20"/>
  <c r="Y220" i="20"/>
  <c r="U220" i="20" s="1"/>
  <c r="X220" i="20"/>
  <c r="W220" i="20"/>
  <c r="V220" i="20"/>
  <c r="T220" i="20"/>
  <c r="S220" i="20"/>
  <c r="R220" i="20"/>
  <c r="Q220" i="20"/>
  <c r="P220" i="20"/>
  <c r="O220" i="20"/>
  <c r="N220" i="20"/>
  <c r="M220" i="20"/>
  <c r="L220" i="20"/>
  <c r="K220" i="20"/>
  <c r="J220" i="20"/>
  <c r="I220" i="20"/>
  <c r="H220" i="20"/>
  <c r="G220" i="20"/>
  <c r="F220" i="20"/>
  <c r="E220" i="20"/>
  <c r="Y219" i="20"/>
  <c r="U219" i="20" s="1"/>
  <c r="X219" i="20"/>
  <c r="W219" i="20"/>
  <c r="V219" i="20"/>
  <c r="T219" i="20"/>
  <c r="S219" i="20"/>
  <c r="R219" i="20"/>
  <c r="Q219" i="20"/>
  <c r="P219" i="20"/>
  <c r="O219" i="20"/>
  <c r="N219" i="20"/>
  <c r="M219" i="20"/>
  <c r="L219" i="20"/>
  <c r="K219" i="20"/>
  <c r="J219" i="20"/>
  <c r="I219" i="20"/>
  <c r="H219" i="20"/>
  <c r="G219" i="20"/>
  <c r="F219" i="20"/>
  <c r="E219" i="20"/>
  <c r="Y218" i="20"/>
  <c r="U218" i="20" s="1"/>
  <c r="X218" i="20"/>
  <c r="W218" i="20"/>
  <c r="V218" i="20"/>
  <c r="T218" i="20"/>
  <c r="S218" i="20"/>
  <c r="R218" i="20"/>
  <c r="Q218" i="20"/>
  <c r="P218" i="20"/>
  <c r="O218" i="20"/>
  <c r="N218" i="20"/>
  <c r="M218" i="20"/>
  <c r="L218" i="20"/>
  <c r="K218" i="20"/>
  <c r="J218" i="20"/>
  <c r="I218" i="20"/>
  <c r="H218" i="20"/>
  <c r="G218" i="20"/>
  <c r="F218" i="20"/>
  <c r="E218" i="20"/>
  <c r="Y217" i="20"/>
  <c r="U217" i="20" s="1"/>
  <c r="X217" i="20"/>
  <c r="W217" i="20"/>
  <c r="V217" i="20"/>
  <c r="T217" i="20"/>
  <c r="S217" i="20"/>
  <c r="R217" i="20"/>
  <c r="Q217" i="20"/>
  <c r="P217" i="20"/>
  <c r="O217" i="20"/>
  <c r="N217" i="20"/>
  <c r="M217" i="20"/>
  <c r="L217" i="20"/>
  <c r="K217" i="20"/>
  <c r="J217" i="20"/>
  <c r="I217" i="20"/>
  <c r="H217" i="20"/>
  <c r="G217" i="20"/>
  <c r="F217" i="20"/>
  <c r="E217" i="20"/>
  <c r="Y216" i="20"/>
  <c r="U216" i="20" s="1"/>
  <c r="X216" i="20"/>
  <c r="W216" i="20"/>
  <c r="V216" i="20"/>
  <c r="T216" i="20"/>
  <c r="S216" i="20"/>
  <c r="R216" i="20"/>
  <c r="Q216" i="20"/>
  <c r="P216" i="20"/>
  <c r="O216" i="20"/>
  <c r="N216" i="20"/>
  <c r="M216" i="20"/>
  <c r="L216" i="20"/>
  <c r="K216" i="20"/>
  <c r="J216" i="20"/>
  <c r="I216" i="20"/>
  <c r="H216" i="20"/>
  <c r="G216" i="20"/>
  <c r="F216" i="20"/>
  <c r="E216" i="20"/>
  <c r="Y215" i="20"/>
  <c r="U215" i="20" s="1"/>
  <c r="X215" i="20"/>
  <c r="W215" i="20"/>
  <c r="V215" i="20"/>
  <c r="T215" i="20"/>
  <c r="S215" i="20"/>
  <c r="R215" i="20"/>
  <c r="Q215" i="20"/>
  <c r="P215" i="20"/>
  <c r="O215" i="20"/>
  <c r="N215" i="20"/>
  <c r="M215" i="20"/>
  <c r="L215" i="20"/>
  <c r="K215" i="20"/>
  <c r="J215" i="20"/>
  <c r="I215" i="20"/>
  <c r="H215" i="20"/>
  <c r="G215" i="20"/>
  <c r="F215" i="20"/>
  <c r="E215" i="20"/>
  <c r="Y214" i="20"/>
  <c r="U214" i="20" s="1"/>
  <c r="X214" i="20"/>
  <c r="W214" i="20"/>
  <c r="V214" i="20"/>
  <c r="T214" i="20"/>
  <c r="S214" i="20"/>
  <c r="R214" i="20"/>
  <c r="Q214" i="20"/>
  <c r="P214" i="20"/>
  <c r="O214" i="20"/>
  <c r="N214" i="20"/>
  <c r="M214" i="20"/>
  <c r="L214" i="20"/>
  <c r="K214" i="20"/>
  <c r="J214" i="20"/>
  <c r="I214" i="20"/>
  <c r="H214" i="20"/>
  <c r="G214" i="20"/>
  <c r="F214" i="20"/>
  <c r="E214" i="20"/>
  <c r="Y213" i="20"/>
  <c r="U213" i="20" s="1"/>
  <c r="X213" i="20"/>
  <c r="W213" i="20"/>
  <c r="V213" i="20"/>
  <c r="T213" i="20"/>
  <c r="S213" i="20"/>
  <c r="R213" i="20"/>
  <c r="Q213" i="20"/>
  <c r="P213" i="20"/>
  <c r="O213" i="20"/>
  <c r="N213" i="20"/>
  <c r="M213" i="20"/>
  <c r="L213" i="20"/>
  <c r="K213" i="20"/>
  <c r="J213" i="20"/>
  <c r="I213" i="20"/>
  <c r="H213" i="20"/>
  <c r="G213" i="20"/>
  <c r="F213" i="20"/>
  <c r="E213" i="20"/>
  <c r="Y212" i="20"/>
  <c r="U212" i="20" s="1"/>
  <c r="X212" i="20"/>
  <c r="W212" i="20"/>
  <c r="V212" i="20"/>
  <c r="T212" i="20"/>
  <c r="S212" i="20"/>
  <c r="R212" i="20"/>
  <c r="Q212" i="20"/>
  <c r="P212" i="20"/>
  <c r="O212" i="20"/>
  <c r="N212" i="20"/>
  <c r="M212" i="20"/>
  <c r="L212" i="20"/>
  <c r="K212" i="20"/>
  <c r="J212" i="20"/>
  <c r="I212" i="20"/>
  <c r="H212" i="20"/>
  <c r="G212" i="20"/>
  <c r="F212" i="20"/>
  <c r="E212" i="20"/>
  <c r="Y211" i="20"/>
  <c r="U211" i="20" s="1"/>
  <c r="X211" i="20"/>
  <c r="W211" i="20"/>
  <c r="V211" i="20"/>
  <c r="T211" i="20"/>
  <c r="S211" i="20"/>
  <c r="R211" i="20"/>
  <c r="Q211" i="20"/>
  <c r="P211" i="20"/>
  <c r="O211" i="20"/>
  <c r="N211" i="20"/>
  <c r="M211" i="20"/>
  <c r="L211" i="20"/>
  <c r="K211" i="20"/>
  <c r="J211" i="20"/>
  <c r="I211" i="20"/>
  <c r="H211" i="20"/>
  <c r="G211" i="20"/>
  <c r="F211" i="20"/>
  <c r="E211" i="20"/>
  <c r="Y210" i="20"/>
  <c r="U210" i="20" s="1"/>
  <c r="X210" i="20"/>
  <c r="W210" i="20"/>
  <c r="V210" i="20"/>
  <c r="T210" i="20"/>
  <c r="S210" i="20"/>
  <c r="R210" i="20"/>
  <c r="Q210" i="20"/>
  <c r="P210" i="20"/>
  <c r="O210" i="20"/>
  <c r="N210" i="20"/>
  <c r="M210" i="20"/>
  <c r="L210" i="20"/>
  <c r="K210" i="20"/>
  <c r="J210" i="20"/>
  <c r="I210" i="20"/>
  <c r="H210" i="20"/>
  <c r="G210" i="20"/>
  <c r="F210" i="20"/>
  <c r="E210" i="20"/>
  <c r="Y209" i="20"/>
  <c r="U209" i="20" s="1"/>
  <c r="X209" i="20"/>
  <c r="W209" i="20"/>
  <c r="V209" i="20"/>
  <c r="T209" i="20"/>
  <c r="S209" i="20"/>
  <c r="R209" i="20"/>
  <c r="Q209" i="20"/>
  <c r="P209" i="20"/>
  <c r="O209" i="20"/>
  <c r="N209" i="20"/>
  <c r="M209" i="20"/>
  <c r="L209" i="20"/>
  <c r="K209" i="20"/>
  <c r="J209" i="20"/>
  <c r="I209" i="20"/>
  <c r="H209" i="20"/>
  <c r="G209" i="20"/>
  <c r="F209" i="20"/>
  <c r="E209" i="20"/>
  <c r="Y208" i="20"/>
  <c r="U208" i="20" s="1"/>
  <c r="X208" i="20"/>
  <c r="W208" i="20"/>
  <c r="V208" i="20"/>
  <c r="T208" i="20"/>
  <c r="S208" i="20"/>
  <c r="R208" i="20"/>
  <c r="Q208" i="20"/>
  <c r="P208" i="20"/>
  <c r="O208" i="20"/>
  <c r="N208" i="20"/>
  <c r="M208" i="20"/>
  <c r="L208" i="20"/>
  <c r="K208" i="20"/>
  <c r="J208" i="20"/>
  <c r="I208" i="20"/>
  <c r="H208" i="20"/>
  <c r="G208" i="20"/>
  <c r="F208" i="20"/>
  <c r="E208" i="20"/>
  <c r="Y207" i="20"/>
  <c r="U207" i="20" s="1"/>
  <c r="X207" i="20"/>
  <c r="W207" i="20"/>
  <c r="V207" i="20"/>
  <c r="T207" i="20"/>
  <c r="S207" i="20"/>
  <c r="R207" i="20"/>
  <c r="Q207" i="20"/>
  <c r="P207" i="20"/>
  <c r="O207" i="20"/>
  <c r="N207" i="20"/>
  <c r="M207" i="20"/>
  <c r="L207" i="20"/>
  <c r="K207" i="20"/>
  <c r="J207" i="20"/>
  <c r="I207" i="20"/>
  <c r="H207" i="20"/>
  <c r="G207" i="20"/>
  <c r="F207" i="20"/>
  <c r="E207" i="20"/>
  <c r="Y206" i="20"/>
  <c r="U206" i="20" s="1"/>
  <c r="X206" i="20"/>
  <c r="W206" i="20"/>
  <c r="V206" i="20"/>
  <c r="T206" i="20"/>
  <c r="S206" i="20"/>
  <c r="R206" i="20"/>
  <c r="Q206" i="20"/>
  <c r="P206" i="20"/>
  <c r="O206" i="20"/>
  <c r="N206" i="20"/>
  <c r="M206" i="20"/>
  <c r="L206" i="20"/>
  <c r="K206" i="20"/>
  <c r="J206" i="20"/>
  <c r="I206" i="20"/>
  <c r="H206" i="20"/>
  <c r="G206" i="20"/>
  <c r="F206" i="20"/>
  <c r="E206" i="20"/>
  <c r="Y205" i="20"/>
  <c r="U205" i="20" s="1"/>
  <c r="X205" i="20"/>
  <c r="W205" i="20"/>
  <c r="V205" i="20"/>
  <c r="T205" i="20"/>
  <c r="S205" i="20"/>
  <c r="R205" i="20"/>
  <c r="Q205" i="20"/>
  <c r="P205" i="20"/>
  <c r="O205" i="20"/>
  <c r="N205" i="20"/>
  <c r="M205" i="20"/>
  <c r="L205" i="20"/>
  <c r="K205" i="20"/>
  <c r="J205" i="20"/>
  <c r="I205" i="20"/>
  <c r="H205" i="20"/>
  <c r="G205" i="20"/>
  <c r="F205" i="20"/>
  <c r="E205" i="20"/>
  <c r="Y204" i="20"/>
  <c r="U204" i="20" s="1"/>
  <c r="X204" i="20"/>
  <c r="W204" i="20"/>
  <c r="V204" i="20"/>
  <c r="T204" i="20"/>
  <c r="S204" i="20"/>
  <c r="R204" i="20"/>
  <c r="Q204" i="20"/>
  <c r="P204" i="20"/>
  <c r="O204" i="20"/>
  <c r="N204" i="20"/>
  <c r="M204" i="20"/>
  <c r="L204" i="20"/>
  <c r="K204" i="20"/>
  <c r="J204" i="20"/>
  <c r="I204" i="20"/>
  <c r="H204" i="20"/>
  <c r="G204" i="20"/>
  <c r="F204" i="20"/>
  <c r="E204" i="20"/>
  <c r="Y203" i="20"/>
  <c r="U203" i="20" s="1"/>
  <c r="X203" i="20"/>
  <c r="W203" i="20"/>
  <c r="V203" i="20"/>
  <c r="T203" i="20"/>
  <c r="S203" i="20"/>
  <c r="R203" i="20"/>
  <c r="Q203" i="20"/>
  <c r="P203" i="20"/>
  <c r="O203" i="20"/>
  <c r="N203" i="20"/>
  <c r="M203" i="20"/>
  <c r="L203" i="20"/>
  <c r="K203" i="20"/>
  <c r="J203" i="20"/>
  <c r="I203" i="20"/>
  <c r="H203" i="20"/>
  <c r="G203" i="20"/>
  <c r="F203" i="20"/>
  <c r="E203" i="20"/>
  <c r="Y202" i="20"/>
  <c r="U202" i="20" s="1"/>
  <c r="X202" i="20"/>
  <c r="W202" i="20"/>
  <c r="V202" i="20"/>
  <c r="T202" i="20"/>
  <c r="S202" i="20"/>
  <c r="R202" i="20"/>
  <c r="Q202" i="20"/>
  <c r="P202" i="20"/>
  <c r="O202" i="20"/>
  <c r="N202" i="20"/>
  <c r="M202" i="20"/>
  <c r="L202" i="20"/>
  <c r="K202" i="20"/>
  <c r="J202" i="20"/>
  <c r="I202" i="20"/>
  <c r="H202" i="20"/>
  <c r="G202" i="20"/>
  <c r="F202" i="20"/>
  <c r="E202" i="20"/>
  <c r="Y201" i="20"/>
  <c r="U201" i="20" s="1"/>
  <c r="X201" i="20"/>
  <c r="W201" i="20"/>
  <c r="V201" i="20"/>
  <c r="T201" i="20"/>
  <c r="S201" i="20"/>
  <c r="R201" i="20"/>
  <c r="Q201" i="20"/>
  <c r="P201" i="20"/>
  <c r="O201" i="20"/>
  <c r="N201" i="20"/>
  <c r="M201" i="20"/>
  <c r="L201" i="20"/>
  <c r="K201" i="20"/>
  <c r="J201" i="20"/>
  <c r="I201" i="20"/>
  <c r="H201" i="20"/>
  <c r="G201" i="20"/>
  <c r="F201" i="20"/>
  <c r="E201" i="20"/>
  <c r="Y200" i="20"/>
  <c r="U200" i="20" s="1"/>
  <c r="X200" i="20"/>
  <c r="W200" i="20"/>
  <c r="V200" i="20"/>
  <c r="T200" i="20"/>
  <c r="S200" i="20"/>
  <c r="R200" i="20"/>
  <c r="Q200" i="20"/>
  <c r="P200" i="20"/>
  <c r="O200" i="20"/>
  <c r="N200" i="20"/>
  <c r="M200" i="20"/>
  <c r="L200" i="20"/>
  <c r="K200" i="20"/>
  <c r="J200" i="20"/>
  <c r="I200" i="20"/>
  <c r="H200" i="20"/>
  <c r="G200" i="20"/>
  <c r="F200" i="20"/>
  <c r="E200" i="20"/>
  <c r="Y199" i="20"/>
  <c r="U199" i="20" s="1"/>
  <c r="X199" i="20"/>
  <c r="W199" i="20"/>
  <c r="V199" i="20"/>
  <c r="T199" i="20"/>
  <c r="S199" i="20"/>
  <c r="R199" i="20"/>
  <c r="Q199" i="20"/>
  <c r="P199" i="20"/>
  <c r="O199" i="20"/>
  <c r="N199" i="20"/>
  <c r="M199" i="20"/>
  <c r="L199" i="20"/>
  <c r="K199" i="20"/>
  <c r="J199" i="20"/>
  <c r="I199" i="20"/>
  <c r="H199" i="20"/>
  <c r="G199" i="20"/>
  <c r="F199" i="20"/>
  <c r="E199" i="20"/>
  <c r="Y198" i="20"/>
  <c r="U198" i="20" s="1"/>
  <c r="X198" i="20"/>
  <c r="W198" i="20"/>
  <c r="V198" i="20"/>
  <c r="T198" i="20"/>
  <c r="S198" i="20"/>
  <c r="R198" i="20"/>
  <c r="Q198" i="20"/>
  <c r="P198" i="20"/>
  <c r="O198" i="20"/>
  <c r="N198" i="20"/>
  <c r="M198" i="20"/>
  <c r="L198" i="20"/>
  <c r="K198" i="20"/>
  <c r="J198" i="20"/>
  <c r="I198" i="20"/>
  <c r="H198" i="20"/>
  <c r="G198" i="20"/>
  <c r="F198" i="20"/>
  <c r="E198" i="20"/>
  <c r="Y197" i="20"/>
  <c r="U197" i="20" s="1"/>
  <c r="X197" i="20"/>
  <c r="W197" i="20"/>
  <c r="V197" i="20"/>
  <c r="T197" i="20"/>
  <c r="S197" i="20"/>
  <c r="R197" i="20"/>
  <c r="Q197" i="20"/>
  <c r="P197" i="20"/>
  <c r="O197" i="20"/>
  <c r="N197" i="20"/>
  <c r="M197" i="20"/>
  <c r="L197" i="20"/>
  <c r="K197" i="20"/>
  <c r="J197" i="20"/>
  <c r="I197" i="20"/>
  <c r="H197" i="20"/>
  <c r="G197" i="20"/>
  <c r="F197" i="20"/>
  <c r="E197" i="20"/>
  <c r="Y196" i="20"/>
  <c r="U196" i="20" s="1"/>
  <c r="X196" i="20"/>
  <c r="W196" i="20"/>
  <c r="V196" i="20"/>
  <c r="T196" i="20"/>
  <c r="S196" i="20"/>
  <c r="R196" i="20"/>
  <c r="Q196" i="20"/>
  <c r="P196" i="20"/>
  <c r="O196" i="20"/>
  <c r="N196" i="20"/>
  <c r="M196" i="20"/>
  <c r="L196" i="20"/>
  <c r="K196" i="20"/>
  <c r="J196" i="20"/>
  <c r="I196" i="20"/>
  <c r="H196" i="20"/>
  <c r="G196" i="20"/>
  <c r="F196" i="20"/>
  <c r="E196" i="20"/>
  <c r="Y195" i="20"/>
  <c r="U195" i="20" s="1"/>
  <c r="X195" i="20"/>
  <c r="W195" i="20"/>
  <c r="V195" i="20"/>
  <c r="T195" i="20"/>
  <c r="S195" i="20"/>
  <c r="R195" i="20"/>
  <c r="Q195" i="20"/>
  <c r="P195" i="20"/>
  <c r="O195" i="20"/>
  <c r="N195" i="20"/>
  <c r="M195" i="20"/>
  <c r="L195" i="20"/>
  <c r="K195" i="20"/>
  <c r="J195" i="20"/>
  <c r="I195" i="20"/>
  <c r="H195" i="20"/>
  <c r="G195" i="20"/>
  <c r="F195" i="20"/>
  <c r="E195" i="20"/>
  <c r="Y194" i="20"/>
  <c r="U194" i="20" s="1"/>
  <c r="X194" i="20"/>
  <c r="W194" i="20"/>
  <c r="V194" i="20"/>
  <c r="T194" i="20"/>
  <c r="S194" i="20"/>
  <c r="R194" i="20"/>
  <c r="Q194" i="20"/>
  <c r="P194" i="20"/>
  <c r="O194" i="20"/>
  <c r="N194" i="20"/>
  <c r="M194" i="20"/>
  <c r="L194" i="20"/>
  <c r="K194" i="20"/>
  <c r="J194" i="20"/>
  <c r="I194" i="20"/>
  <c r="H194" i="20"/>
  <c r="G194" i="20"/>
  <c r="F194" i="20"/>
  <c r="E194" i="20"/>
  <c r="Y193" i="20"/>
  <c r="U193" i="20" s="1"/>
  <c r="X193" i="20"/>
  <c r="W193" i="20"/>
  <c r="V193" i="20"/>
  <c r="T193" i="20"/>
  <c r="S193" i="20"/>
  <c r="R193" i="20"/>
  <c r="Q193" i="20"/>
  <c r="P193" i="20"/>
  <c r="O193" i="20"/>
  <c r="N193" i="20"/>
  <c r="M193" i="20"/>
  <c r="L193" i="20"/>
  <c r="K193" i="20"/>
  <c r="J193" i="20"/>
  <c r="I193" i="20"/>
  <c r="H193" i="20"/>
  <c r="G193" i="20"/>
  <c r="F193" i="20"/>
  <c r="E193" i="20"/>
  <c r="Y192" i="20"/>
  <c r="U192" i="20" s="1"/>
  <c r="X192" i="20"/>
  <c r="W192" i="20"/>
  <c r="V192" i="20"/>
  <c r="T192" i="20"/>
  <c r="S192" i="20"/>
  <c r="R192" i="20"/>
  <c r="Q192" i="20"/>
  <c r="P192" i="20"/>
  <c r="O192" i="20"/>
  <c r="N192" i="20"/>
  <c r="M192" i="20"/>
  <c r="L192" i="20"/>
  <c r="K192" i="20"/>
  <c r="J192" i="20"/>
  <c r="I192" i="20"/>
  <c r="H192" i="20"/>
  <c r="G192" i="20"/>
  <c r="F192" i="20"/>
  <c r="E192" i="20"/>
  <c r="Y191" i="20"/>
  <c r="U191" i="20" s="1"/>
  <c r="X191" i="20"/>
  <c r="W191" i="20"/>
  <c r="V191" i="20"/>
  <c r="T191" i="20"/>
  <c r="S191" i="20"/>
  <c r="R191" i="20"/>
  <c r="Q191" i="20"/>
  <c r="P191" i="20"/>
  <c r="O191" i="20"/>
  <c r="N191" i="20"/>
  <c r="M191" i="20"/>
  <c r="L191" i="20"/>
  <c r="K191" i="20"/>
  <c r="J191" i="20"/>
  <c r="I191" i="20"/>
  <c r="H191" i="20"/>
  <c r="G191" i="20"/>
  <c r="F191" i="20"/>
  <c r="E191" i="20"/>
  <c r="Y190" i="20"/>
  <c r="U190" i="20" s="1"/>
  <c r="X190" i="20"/>
  <c r="W190" i="20"/>
  <c r="V190" i="20"/>
  <c r="T190" i="20"/>
  <c r="S190" i="20"/>
  <c r="R190" i="20"/>
  <c r="Q190" i="20"/>
  <c r="P190" i="20"/>
  <c r="O190" i="20"/>
  <c r="N190" i="20"/>
  <c r="M190" i="20"/>
  <c r="L190" i="20"/>
  <c r="K190" i="20"/>
  <c r="J190" i="20"/>
  <c r="I190" i="20"/>
  <c r="H190" i="20"/>
  <c r="G190" i="20"/>
  <c r="F190" i="20"/>
  <c r="E190" i="20"/>
  <c r="Y189" i="20"/>
  <c r="U189" i="20" s="1"/>
  <c r="X189" i="20"/>
  <c r="W189" i="20"/>
  <c r="V189" i="20"/>
  <c r="T189" i="20"/>
  <c r="S189" i="20"/>
  <c r="R189" i="20"/>
  <c r="Q189" i="20"/>
  <c r="P189" i="20"/>
  <c r="O189" i="20"/>
  <c r="N189" i="20"/>
  <c r="M189" i="20"/>
  <c r="L189" i="20"/>
  <c r="K189" i="20"/>
  <c r="J189" i="20"/>
  <c r="I189" i="20"/>
  <c r="H189" i="20"/>
  <c r="G189" i="20"/>
  <c r="F189" i="20"/>
  <c r="E189" i="20"/>
  <c r="Y188" i="20"/>
  <c r="U188" i="20" s="1"/>
  <c r="X188" i="20"/>
  <c r="W188" i="20"/>
  <c r="V188" i="20"/>
  <c r="T188" i="20"/>
  <c r="S188" i="20"/>
  <c r="R188" i="20"/>
  <c r="Q188" i="20"/>
  <c r="P188" i="20"/>
  <c r="O188" i="20"/>
  <c r="N188" i="20"/>
  <c r="M188" i="20"/>
  <c r="L188" i="20"/>
  <c r="K188" i="20"/>
  <c r="J188" i="20"/>
  <c r="I188" i="20"/>
  <c r="H188" i="20"/>
  <c r="G188" i="20"/>
  <c r="F188" i="20"/>
  <c r="E188" i="20"/>
  <c r="Y187" i="20"/>
  <c r="U187" i="20" s="1"/>
  <c r="X187" i="20"/>
  <c r="W187" i="20"/>
  <c r="V187" i="20"/>
  <c r="T187" i="20"/>
  <c r="S187" i="20"/>
  <c r="R187" i="20"/>
  <c r="Q187" i="20"/>
  <c r="P187" i="20"/>
  <c r="O187" i="20"/>
  <c r="N187" i="20"/>
  <c r="M187" i="20"/>
  <c r="L187" i="20"/>
  <c r="K187" i="20"/>
  <c r="J187" i="20"/>
  <c r="I187" i="20"/>
  <c r="H187" i="20"/>
  <c r="G187" i="20"/>
  <c r="F187" i="20"/>
  <c r="E187" i="20"/>
  <c r="Y186" i="20"/>
  <c r="U186" i="20" s="1"/>
  <c r="X186" i="20"/>
  <c r="W186" i="20"/>
  <c r="V186" i="20"/>
  <c r="T186" i="20"/>
  <c r="S186" i="20"/>
  <c r="R186" i="20"/>
  <c r="Q186" i="20"/>
  <c r="P186" i="20"/>
  <c r="O186" i="20"/>
  <c r="N186" i="20"/>
  <c r="M186" i="20"/>
  <c r="L186" i="20"/>
  <c r="K186" i="20"/>
  <c r="J186" i="20"/>
  <c r="I186" i="20"/>
  <c r="H186" i="20"/>
  <c r="G186" i="20"/>
  <c r="F186" i="20"/>
  <c r="E186" i="20"/>
  <c r="Y185" i="20"/>
  <c r="U185" i="20" s="1"/>
  <c r="X185" i="20"/>
  <c r="W185" i="20"/>
  <c r="V185" i="20"/>
  <c r="T185" i="20"/>
  <c r="S185" i="20"/>
  <c r="R185" i="20"/>
  <c r="Q185" i="20"/>
  <c r="P185" i="20"/>
  <c r="O185" i="20"/>
  <c r="N185" i="20"/>
  <c r="M185" i="20"/>
  <c r="L185" i="20"/>
  <c r="K185" i="20"/>
  <c r="J185" i="20"/>
  <c r="I185" i="20"/>
  <c r="H185" i="20"/>
  <c r="G185" i="20"/>
  <c r="F185" i="20"/>
  <c r="E185" i="20"/>
  <c r="Y184" i="20"/>
  <c r="U184" i="20" s="1"/>
  <c r="X184" i="20"/>
  <c r="W184" i="20"/>
  <c r="V184" i="20"/>
  <c r="T184" i="20"/>
  <c r="S184" i="20"/>
  <c r="R184" i="20"/>
  <c r="Q184" i="20"/>
  <c r="P184" i="20"/>
  <c r="O184" i="20"/>
  <c r="N184" i="20"/>
  <c r="M184" i="20"/>
  <c r="L184" i="20"/>
  <c r="K184" i="20"/>
  <c r="J184" i="20"/>
  <c r="I184" i="20"/>
  <c r="H184" i="20"/>
  <c r="G184" i="20"/>
  <c r="F184" i="20"/>
  <c r="E184" i="20"/>
  <c r="Y183" i="20"/>
  <c r="U183" i="20" s="1"/>
  <c r="X183" i="20"/>
  <c r="W183" i="20"/>
  <c r="V183" i="20"/>
  <c r="T183" i="20"/>
  <c r="S183" i="20"/>
  <c r="R183" i="20"/>
  <c r="Q183" i="20"/>
  <c r="P183" i="20"/>
  <c r="O183" i="20"/>
  <c r="N183" i="20"/>
  <c r="M183" i="20"/>
  <c r="L183" i="20"/>
  <c r="K183" i="20"/>
  <c r="J183" i="20"/>
  <c r="I183" i="20"/>
  <c r="H183" i="20"/>
  <c r="G183" i="20"/>
  <c r="F183" i="20"/>
  <c r="E183" i="20"/>
  <c r="Y182" i="20"/>
  <c r="U182" i="20" s="1"/>
  <c r="X182" i="20"/>
  <c r="W182" i="20"/>
  <c r="V182" i="20"/>
  <c r="T182" i="20"/>
  <c r="S182" i="20"/>
  <c r="R182" i="20"/>
  <c r="Q182" i="20"/>
  <c r="P182" i="20"/>
  <c r="O182" i="20"/>
  <c r="N182" i="20"/>
  <c r="M182" i="20"/>
  <c r="L182" i="20"/>
  <c r="K182" i="20"/>
  <c r="J182" i="20"/>
  <c r="I182" i="20"/>
  <c r="H182" i="20"/>
  <c r="G182" i="20"/>
  <c r="F182" i="20"/>
  <c r="E182" i="20"/>
  <c r="Y181" i="20"/>
  <c r="U181" i="20" s="1"/>
  <c r="X181" i="20"/>
  <c r="W181" i="20"/>
  <c r="V181" i="20"/>
  <c r="T181" i="20"/>
  <c r="S181" i="20"/>
  <c r="R181" i="20"/>
  <c r="Q181" i="20"/>
  <c r="P181" i="20"/>
  <c r="O181" i="20"/>
  <c r="N181" i="20"/>
  <c r="M181" i="20"/>
  <c r="L181" i="20"/>
  <c r="K181" i="20"/>
  <c r="J181" i="20"/>
  <c r="I181" i="20"/>
  <c r="H181" i="20"/>
  <c r="G181" i="20"/>
  <c r="F181" i="20"/>
  <c r="E181" i="20"/>
  <c r="Y180" i="20"/>
  <c r="U180" i="20" s="1"/>
  <c r="X180" i="20"/>
  <c r="W180" i="20"/>
  <c r="V180" i="20"/>
  <c r="T180" i="20"/>
  <c r="S180" i="20"/>
  <c r="R180" i="20"/>
  <c r="Q180" i="20"/>
  <c r="P180" i="20"/>
  <c r="O180" i="20"/>
  <c r="N180" i="20"/>
  <c r="M180" i="20"/>
  <c r="L180" i="20"/>
  <c r="K180" i="20"/>
  <c r="J180" i="20"/>
  <c r="I180" i="20"/>
  <c r="H180" i="20"/>
  <c r="G180" i="20"/>
  <c r="F180" i="20"/>
  <c r="E180" i="20"/>
  <c r="Y179" i="20"/>
  <c r="U179" i="20" s="1"/>
  <c r="X179" i="20"/>
  <c r="W179" i="20"/>
  <c r="V179" i="20"/>
  <c r="T179" i="20"/>
  <c r="S179" i="20"/>
  <c r="R179" i="20"/>
  <c r="Q179" i="20"/>
  <c r="P179" i="20"/>
  <c r="O179" i="20"/>
  <c r="N179" i="20"/>
  <c r="M179" i="20"/>
  <c r="L179" i="20"/>
  <c r="K179" i="20"/>
  <c r="J179" i="20"/>
  <c r="I179" i="20"/>
  <c r="H179" i="20"/>
  <c r="G179" i="20"/>
  <c r="F179" i="20"/>
  <c r="E179" i="20"/>
  <c r="Y178" i="20"/>
  <c r="U178" i="20" s="1"/>
  <c r="X178" i="20"/>
  <c r="W178" i="20"/>
  <c r="V178" i="20"/>
  <c r="T178" i="20"/>
  <c r="S178" i="20"/>
  <c r="R178" i="20"/>
  <c r="Q178" i="20"/>
  <c r="P178" i="20"/>
  <c r="O178" i="20"/>
  <c r="N178" i="20"/>
  <c r="M178" i="20"/>
  <c r="L178" i="20"/>
  <c r="K178" i="20"/>
  <c r="J178" i="20"/>
  <c r="I178" i="20"/>
  <c r="H178" i="20"/>
  <c r="G178" i="20"/>
  <c r="F178" i="20"/>
  <c r="E178" i="20"/>
  <c r="Y177" i="20"/>
  <c r="U177" i="20" s="1"/>
  <c r="X177" i="20"/>
  <c r="W177" i="20"/>
  <c r="V177" i="20"/>
  <c r="T177" i="20"/>
  <c r="S177" i="20"/>
  <c r="R177" i="20"/>
  <c r="Q177" i="20"/>
  <c r="P177" i="20"/>
  <c r="O177" i="20"/>
  <c r="N177" i="20"/>
  <c r="M177" i="20"/>
  <c r="L177" i="20"/>
  <c r="K177" i="20"/>
  <c r="J177" i="20"/>
  <c r="I177" i="20"/>
  <c r="H177" i="20"/>
  <c r="G177" i="20"/>
  <c r="F177" i="20"/>
  <c r="E177" i="20"/>
  <c r="Y176" i="20"/>
  <c r="U176" i="20" s="1"/>
  <c r="X176" i="20"/>
  <c r="W176" i="20"/>
  <c r="V176" i="20"/>
  <c r="T176" i="20"/>
  <c r="S176" i="20"/>
  <c r="R176" i="20"/>
  <c r="Q176" i="20"/>
  <c r="P176" i="20"/>
  <c r="O176" i="20"/>
  <c r="N176" i="20"/>
  <c r="M176" i="20"/>
  <c r="L176" i="20"/>
  <c r="K176" i="20"/>
  <c r="J176" i="20"/>
  <c r="I176" i="20"/>
  <c r="H176" i="20"/>
  <c r="G176" i="20"/>
  <c r="F176" i="20"/>
  <c r="E176" i="20"/>
  <c r="Y175" i="20"/>
  <c r="U175" i="20" s="1"/>
  <c r="X175" i="20"/>
  <c r="W175" i="20"/>
  <c r="V175" i="20"/>
  <c r="T175" i="20"/>
  <c r="S175" i="20"/>
  <c r="R175" i="20"/>
  <c r="Q175" i="20"/>
  <c r="P175" i="20"/>
  <c r="O175" i="20"/>
  <c r="N175" i="20"/>
  <c r="M175" i="20"/>
  <c r="L175" i="20"/>
  <c r="K175" i="20"/>
  <c r="J175" i="20"/>
  <c r="I175" i="20"/>
  <c r="H175" i="20"/>
  <c r="G175" i="20"/>
  <c r="F175" i="20"/>
  <c r="E175" i="20"/>
  <c r="Y174" i="20"/>
  <c r="U174" i="20" s="1"/>
  <c r="X174" i="20"/>
  <c r="W174" i="20"/>
  <c r="V174" i="20"/>
  <c r="T174" i="20"/>
  <c r="S174" i="20"/>
  <c r="R174" i="20"/>
  <c r="Q174" i="20"/>
  <c r="P174" i="20"/>
  <c r="O174" i="20"/>
  <c r="N174" i="20"/>
  <c r="M174" i="20"/>
  <c r="L174" i="20"/>
  <c r="K174" i="20"/>
  <c r="J174" i="20"/>
  <c r="I174" i="20"/>
  <c r="H174" i="20"/>
  <c r="G174" i="20"/>
  <c r="F174" i="20"/>
  <c r="E174" i="20"/>
  <c r="Y173" i="20"/>
  <c r="U173" i="20" s="1"/>
  <c r="X173" i="20"/>
  <c r="W173" i="20"/>
  <c r="V173" i="20"/>
  <c r="T173" i="20"/>
  <c r="S173" i="20"/>
  <c r="R173" i="20"/>
  <c r="Q173" i="20"/>
  <c r="P173" i="20"/>
  <c r="O173" i="20"/>
  <c r="N173" i="20"/>
  <c r="M173" i="20"/>
  <c r="L173" i="20"/>
  <c r="K173" i="20"/>
  <c r="J173" i="20"/>
  <c r="I173" i="20"/>
  <c r="H173" i="20"/>
  <c r="G173" i="20"/>
  <c r="F173" i="20"/>
  <c r="E173" i="20"/>
  <c r="Y172" i="20"/>
  <c r="U172" i="20" s="1"/>
  <c r="X172" i="20"/>
  <c r="W172" i="20"/>
  <c r="V172" i="20"/>
  <c r="T172" i="20"/>
  <c r="S172" i="20"/>
  <c r="R172" i="20"/>
  <c r="Q172" i="20"/>
  <c r="P172" i="20"/>
  <c r="O172" i="20"/>
  <c r="N172" i="20"/>
  <c r="M172" i="20"/>
  <c r="L172" i="20"/>
  <c r="K172" i="20"/>
  <c r="J172" i="20"/>
  <c r="I172" i="20"/>
  <c r="H172" i="20"/>
  <c r="G172" i="20"/>
  <c r="F172" i="20"/>
  <c r="E172" i="20"/>
  <c r="Y171" i="20"/>
  <c r="U171" i="20" s="1"/>
  <c r="X171" i="20"/>
  <c r="W171" i="20"/>
  <c r="V171" i="20"/>
  <c r="T171" i="20"/>
  <c r="S171" i="20"/>
  <c r="R171" i="20"/>
  <c r="Q171" i="20"/>
  <c r="P171" i="20"/>
  <c r="O171" i="20"/>
  <c r="N171" i="20"/>
  <c r="M171" i="20"/>
  <c r="L171" i="20"/>
  <c r="K171" i="20"/>
  <c r="J171" i="20"/>
  <c r="I171" i="20"/>
  <c r="H171" i="20"/>
  <c r="G171" i="20"/>
  <c r="F171" i="20"/>
  <c r="E171" i="20"/>
  <c r="Y170" i="20"/>
  <c r="U170" i="20" s="1"/>
  <c r="X170" i="20"/>
  <c r="W170" i="20"/>
  <c r="V170" i="20"/>
  <c r="T170" i="20"/>
  <c r="S170" i="20"/>
  <c r="R170" i="20"/>
  <c r="Q170" i="20"/>
  <c r="P170" i="20"/>
  <c r="O170" i="20"/>
  <c r="N170" i="20"/>
  <c r="M170" i="20"/>
  <c r="L170" i="20"/>
  <c r="K170" i="20"/>
  <c r="J170" i="20"/>
  <c r="I170" i="20"/>
  <c r="H170" i="20"/>
  <c r="G170" i="20"/>
  <c r="F170" i="20"/>
  <c r="E170" i="20"/>
  <c r="Y169" i="20"/>
  <c r="U169" i="20" s="1"/>
  <c r="X169" i="20"/>
  <c r="W169" i="20"/>
  <c r="V169" i="20"/>
  <c r="T169" i="20"/>
  <c r="S169" i="20"/>
  <c r="R169" i="20"/>
  <c r="Q169" i="20"/>
  <c r="P169" i="20"/>
  <c r="O169" i="20"/>
  <c r="N169" i="20"/>
  <c r="M169" i="20"/>
  <c r="L169" i="20"/>
  <c r="K169" i="20"/>
  <c r="J169" i="20"/>
  <c r="I169" i="20"/>
  <c r="H169" i="20"/>
  <c r="G169" i="20"/>
  <c r="F169" i="20"/>
  <c r="E169" i="20"/>
  <c r="Y168" i="20"/>
  <c r="U168" i="20" s="1"/>
  <c r="X168" i="20"/>
  <c r="W168" i="20"/>
  <c r="V168" i="20"/>
  <c r="T168" i="20"/>
  <c r="S168" i="20"/>
  <c r="R168" i="20"/>
  <c r="Q168" i="20"/>
  <c r="P168" i="20"/>
  <c r="O168" i="20"/>
  <c r="N168" i="20"/>
  <c r="M168" i="20"/>
  <c r="L168" i="20"/>
  <c r="K168" i="20"/>
  <c r="J168" i="20"/>
  <c r="I168" i="20"/>
  <c r="H168" i="20"/>
  <c r="G168" i="20"/>
  <c r="F168" i="20"/>
  <c r="E168" i="20"/>
  <c r="Y167" i="20"/>
  <c r="U167" i="20" s="1"/>
  <c r="X167" i="20"/>
  <c r="W167" i="20"/>
  <c r="V167" i="20"/>
  <c r="T167" i="20"/>
  <c r="S167" i="20"/>
  <c r="R167" i="20"/>
  <c r="Q167" i="20"/>
  <c r="P167" i="20"/>
  <c r="O167" i="20"/>
  <c r="N167" i="20"/>
  <c r="M167" i="20"/>
  <c r="L167" i="20"/>
  <c r="K167" i="20"/>
  <c r="J167" i="20"/>
  <c r="I167" i="20"/>
  <c r="H167" i="20"/>
  <c r="G167" i="20"/>
  <c r="F167" i="20"/>
  <c r="E167" i="20"/>
  <c r="Y166" i="20"/>
  <c r="U166" i="20" s="1"/>
  <c r="X166" i="20"/>
  <c r="W166" i="20"/>
  <c r="V166" i="20"/>
  <c r="T166" i="20"/>
  <c r="S166" i="20"/>
  <c r="R166" i="20"/>
  <c r="Q166" i="20"/>
  <c r="P166" i="20"/>
  <c r="O166" i="20"/>
  <c r="N166" i="20"/>
  <c r="M166" i="20"/>
  <c r="L166" i="20"/>
  <c r="K166" i="20"/>
  <c r="J166" i="20"/>
  <c r="I166" i="20"/>
  <c r="H166" i="20"/>
  <c r="G166" i="20"/>
  <c r="F166" i="20"/>
  <c r="E166" i="20"/>
  <c r="Y165" i="20"/>
  <c r="U165" i="20" s="1"/>
  <c r="X165" i="20"/>
  <c r="W165" i="20"/>
  <c r="V165" i="20"/>
  <c r="T165" i="20"/>
  <c r="S165" i="20"/>
  <c r="R165" i="20"/>
  <c r="Q165" i="20"/>
  <c r="P165" i="20"/>
  <c r="O165" i="20"/>
  <c r="N165" i="20"/>
  <c r="M165" i="20"/>
  <c r="L165" i="20"/>
  <c r="K165" i="20"/>
  <c r="J165" i="20"/>
  <c r="I165" i="20"/>
  <c r="H165" i="20"/>
  <c r="G165" i="20"/>
  <c r="F165" i="20"/>
  <c r="E165" i="20"/>
  <c r="Y164" i="20"/>
  <c r="U164" i="20" s="1"/>
  <c r="X164" i="20"/>
  <c r="W164" i="20"/>
  <c r="V164" i="20"/>
  <c r="T164" i="20"/>
  <c r="S164" i="20"/>
  <c r="R164" i="20"/>
  <c r="Q164" i="20"/>
  <c r="P164" i="20"/>
  <c r="O164" i="20"/>
  <c r="N164" i="20"/>
  <c r="M164" i="20"/>
  <c r="L164" i="20"/>
  <c r="K164" i="20"/>
  <c r="J164" i="20"/>
  <c r="I164" i="20"/>
  <c r="H164" i="20"/>
  <c r="G164" i="20"/>
  <c r="F164" i="20"/>
  <c r="E164" i="20"/>
  <c r="Y163" i="20"/>
  <c r="U163" i="20" s="1"/>
  <c r="X163" i="20"/>
  <c r="W163" i="20"/>
  <c r="V163" i="20"/>
  <c r="T163" i="20"/>
  <c r="S163" i="20"/>
  <c r="R163" i="20"/>
  <c r="Q163" i="20"/>
  <c r="P163" i="20"/>
  <c r="O163" i="20"/>
  <c r="N163" i="20"/>
  <c r="M163" i="20"/>
  <c r="L163" i="20"/>
  <c r="K163" i="20"/>
  <c r="J163" i="20"/>
  <c r="I163" i="20"/>
  <c r="H163" i="20"/>
  <c r="G163" i="20"/>
  <c r="F163" i="20"/>
  <c r="E163" i="20"/>
  <c r="Y162" i="20"/>
  <c r="U162" i="20" s="1"/>
  <c r="X162" i="20"/>
  <c r="W162" i="20"/>
  <c r="V162" i="20"/>
  <c r="T162" i="20"/>
  <c r="S162" i="20"/>
  <c r="R162" i="20"/>
  <c r="Q162" i="20"/>
  <c r="P162" i="20"/>
  <c r="O162" i="20"/>
  <c r="N162" i="20"/>
  <c r="M162" i="20"/>
  <c r="L162" i="20"/>
  <c r="K162" i="20"/>
  <c r="J162" i="20"/>
  <c r="I162" i="20"/>
  <c r="H162" i="20"/>
  <c r="G162" i="20"/>
  <c r="F162" i="20"/>
  <c r="E162" i="20"/>
  <c r="Y161" i="20"/>
  <c r="U161" i="20" s="1"/>
  <c r="X161" i="20"/>
  <c r="W161" i="20"/>
  <c r="V161" i="20"/>
  <c r="T161" i="20"/>
  <c r="S161" i="20"/>
  <c r="R161" i="20"/>
  <c r="Q161" i="20"/>
  <c r="P161" i="20"/>
  <c r="O161" i="20"/>
  <c r="N161" i="20"/>
  <c r="M161" i="20"/>
  <c r="L161" i="20"/>
  <c r="K161" i="20"/>
  <c r="J161" i="20"/>
  <c r="I161" i="20"/>
  <c r="H161" i="20"/>
  <c r="G161" i="20"/>
  <c r="F161" i="20"/>
  <c r="E161" i="20"/>
  <c r="Y160" i="20"/>
  <c r="U160" i="20" s="1"/>
  <c r="X160" i="20"/>
  <c r="W160" i="20"/>
  <c r="V160" i="20"/>
  <c r="T160" i="20"/>
  <c r="S160" i="20"/>
  <c r="R160" i="20"/>
  <c r="Q160" i="20"/>
  <c r="P160" i="20"/>
  <c r="O160" i="20"/>
  <c r="N160" i="20"/>
  <c r="M160" i="20"/>
  <c r="L160" i="20"/>
  <c r="K160" i="20"/>
  <c r="J160" i="20"/>
  <c r="I160" i="20"/>
  <c r="H160" i="20"/>
  <c r="G160" i="20"/>
  <c r="F160" i="20"/>
  <c r="E160" i="20"/>
  <c r="Y159" i="20"/>
  <c r="U159" i="20" s="1"/>
  <c r="X159" i="20"/>
  <c r="W159" i="20"/>
  <c r="V159" i="20"/>
  <c r="T159" i="20"/>
  <c r="S159" i="20"/>
  <c r="R159" i="20"/>
  <c r="Q159" i="20"/>
  <c r="P159" i="20"/>
  <c r="O159" i="20"/>
  <c r="N159" i="20"/>
  <c r="M159" i="20"/>
  <c r="L159" i="20"/>
  <c r="K159" i="20"/>
  <c r="J159" i="20"/>
  <c r="I159" i="20"/>
  <c r="H159" i="20"/>
  <c r="G159" i="20"/>
  <c r="F159" i="20"/>
  <c r="E159" i="20"/>
  <c r="Y158" i="20"/>
  <c r="U158" i="20" s="1"/>
  <c r="X158" i="20"/>
  <c r="W158" i="20"/>
  <c r="V158" i="20"/>
  <c r="T158" i="20"/>
  <c r="S158" i="20"/>
  <c r="R158" i="20"/>
  <c r="Q158" i="20"/>
  <c r="P158" i="20"/>
  <c r="O158" i="20"/>
  <c r="N158" i="20"/>
  <c r="M158" i="20"/>
  <c r="L158" i="20"/>
  <c r="K158" i="20"/>
  <c r="J158" i="20"/>
  <c r="I158" i="20"/>
  <c r="H158" i="20"/>
  <c r="G158" i="20"/>
  <c r="F158" i="20"/>
  <c r="E158" i="20"/>
  <c r="Y157" i="20"/>
  <c r="U157" i="20" s="1"/>
  <c r="X157" i="20"/>
  <c r="W157" i="20"/>
  <c r="V157" i="20"/>
  <c r="T157" i="20"/>
  <c r="S157" i="20"/>
  <c r="R157" i="20"/>
  <c r="Q157" i="20"/>
  <c r="P157" i="20"/>
  <c r="O157" i="20"/>
  <c r="N157" i="20"/>
  <c r="M157" i="20"/>
  <c r="L157" i="20"/>
  <c r="K157" i="20"/>
  <c r="J157" i="20"/>
  <c r="I157" i="20"/>
  <c r="H157" i="20"/>
  <c r="G157" i="20"/>
  <c r="F157" i="20"/>
  <c r="E157" i="20"/>
  <c r="Y156" i="20"/>
  <c r="U156" i="20" s="1"/>
  <c r="X156" i="20"/>
  <c r="W156" i="20"/>
  <c r="V156" i="20"/>
  <c r="T156" i="20"/>
  <c r="S156" i="20"/>
  <c r="R156" i="20"/>
  <c r="Q156" i="20"/>
  <c r="P156" i="20"/>
  <c r="O156" i="20"/>
  <c r="N156" i="20"/>
  <c r="M156" i="20"/>
  <c r="L156" i="20"/>
  <c r="K156" i="20"/>
  <c r="J156" i="20"/>
  <c r="I156" i="20"/>
  <c r="H156" i="20"/>
  <c r="G156" i="20"/>
  <c r="F156" i="20"/>
  <c r="E156" i="20"/>
  <c r="Y155" i="20"/>
  <c r="U155" i="20" s="1"/>
  <c r="X155" i="20"/>
  <c r="W155" i="20"/>
  <c r="V155" i="20"/>
  <c r="T155" i="20"/>
  <c r="S155" i="20"/>
  <c r="R155" i="20"/>
  <c r="Q155" i="20"/>
  <c r="P155" i="20"/>
  <c r="O155" i="20"/>
  <c r="N155" i="20"/>
  <c r="M155" i="20"/>
  <c r="L155" i="20"/>
  <c r="K155" i="20"/>
  <c r="J155" i="20"/>
  <c r="I155" i="20"/>
  <c r="H155" i="20"/>
  <c r="G155" i="20"/>
  <c r="F155" i="20"/>
  <c r="E155" i="20"/>
  <c r="Y154" i="20"/>
  <c r="U154" i="20" s="1"/>
  <c r="X154" i="20"/>
  <c r="W154" i="20"/>
  <c r="V154" i="20"/>
  <c r="T154" i="20"/>
  <c r="S154" i="20"/>
  <c r="R154" i="20"/>
  <c r="Q154" i="20"/>
  <c r="P154" i="20"/>
  <c r="O154" i="20"/>
  <c r="N154" i="20"/>
  <c r="M154" i="20"/>
  <c r="L154" i="20"/>
  <c r="K154" i="20"/>
  <c r="J154" i="20"/>
  <c r="I154" i="20"/>
  <c r="H154" i="20"/>
  <c r="G154" i="20"/>
  <c r="F154" i="20"/>
  <c r="E154" i="20"/>
  <c r="Y153" i="20"/>
  <c r="U153" i="20" s="1"/>
  <c r="X153" i="20"/>
  <c r="W153" i="20"/>
  <c r="V153" i="20"/>
  <c r="T153" i="20"/>
  <c r="S153" i="20"/>
  <c r="R153" i="20"/>
  <c r="Q153" i="20"/>
  <c r="P153" i="20"/>
  <c r="O153" i="20"/>
  <c r="N153" i="20"/>
  <c r="M153" i="20"/>
  <c r="L153" i="20"/>
  <c r="K153" i="20"/>
  <c r="J153" i="20"/>
  <c r="I153" i="20"/>
  <c r="H153" i="20"/>
  <c r="G153" i="20"/>
  <c r="F153" i="20"/>
  <c r="E153" i="20"/>
  <c r="Y152" i="20"/>
  <c r="U152" i="20" s="1"/>
  <c r="X152" i="20"/>
  <c r="W152" i="20"/>
  <c r="V152" i="20"/>
  <c r="T152" i="20"/>
  <c r="S152" i="20"/>
  <c r="R152" i="20"/>
  <c r="Q152" i="20"/>
  <c r="P152" i="20"/>
  <c r="O152" i="20"/>
  <c r="N152" i="20"/>
  <c r="M152" i="20"/>
  <c r="L152" i="20"/>
  <c r="K152" i="20"/>
  <c r="J152" i="20"/>
  <c r="I152" i="20"/>
  <c r="H152" i="20"/>
  <c r="G152" i="20"/>
  <c r="F152" i="20"/>
  <c r="E152" i="20"/>
  <c r="Y151" i="20"/>
  <c r="U151" i="20" s="1"/>
  <c r="X151" i="20"/>
  <c r="W151" i="20"/>
  <c r="V151" i="20"/>
  <c r="T151" i="20"/>
  <c r="S151" i="20"/>
  <c r="R151" i="20"/>
  <c r="Q151" i="20"/>
  <c r="P151" i="20"/>
  <c r="O151" i="20"/>
  <c r="N151" i="20"/>
  <c r="M151" i="20"/>
  <c r="L151" i="20"/>
  <c r="K151" i="20"/>
  <c r="J151" i="20"/>
  <c r="I151" i="20"/>
  <c r="H151" i="20"/>
  <c r="G151" i="20"/>
  <c r="F151" i="20"/>
  <c r="E151" i="20"/>
  <c r="Y150" i="20"/>
  <c r="U150" i="20" s="1"/>
  <c r="X150" i="20"/>
  <c r="W150" i="20"/>
  <c r="V150" i="20"/>
  <c r="T150" i="20"/>
  <c r="S150" i="20"/>
  <c r="R150" i="20"/>
  <c r="Q150" i="20"/>
  <c r="P150" i="20"/>
  <c r="O150" i="20"/>
  <c r="N150" i="20"/>
  <c r="M150" i="20"/>
  <c r="L150" i="20"/>
  <c r="K150" i="20"/>
  <c r="J150" i="20"/>
  <c r="I150" i="20"/>
  <c r="H150" i="20"/>
  <c r="G150" i="20"/>
  <c r="F150" i="20"/>
  <c r="E150" i="20"/>
  <c r="Y149" i="20"/>
  <c r="U149" i="20" s="1"/>
  <c r="X149" i="20"/>
  <c r="W149" i="20"/>
  <c r="V149" i="20"/>
  <c r="T149" i="20"/>
  <c r="S149" i="20"/>
  <c r="R149" i="20"/>
  <c r="Q149" i="20"/>
  <c r="P149" i="20"/>
  <c r="O149" i="20"/>
  <c r="N149" i="20"/>
  <c r="M149" i="20"/>
  <c r="L149" i="20"/>
  <c r="K149" i="20"/>
  <c r="J149" i="20"/>
  <c r="I149" i="20"/>
  <c r="H149" i="20"/>
  <c r="G149" i="20"/>
  <c r="F149" i="20"/>
  <c r="E149" i="20"/>
  <c r="Y148" i="20"/>
  <c r="U148" i="20" s="1"/>
  <c r="X148" i="20"/>
  <c r="W148" i="20"/>
  <c r="V148" i="20"/>
  <c r="T148" i="20"/>
  <c r="S148" i="20"/>
  <c r="R148" i="20"/>
  <c r="Q148" i="20"/>
  <c r="P148" i="20"/>
  <c r="O148" i="20"/>
  <c r="N148" i="20"/>
  <c r="M148" i="20"/>
  <c r="L148" i="20"/>
  <c r="K148" i="20"/>
  <c r="J148" i="20"/>
  <c r="I148" i="20"/>
  <c r="H148" i="20"/>
  <c r="G148" i="20"/>
  <c r="F148" i="20"/>
  <c r="E148" i="20"/>
  <c r="Y147" i="20"/>
  <c r="U147" i="20" s="1"/>
  <c r="X147" i="20"/>
  <c r="W147" i="20"/>
  <c r="V147" i="20"/>
  <c r="T147" i="20"/>
  <c r="S147" i="20"/>
  <c r="R147" i="20"/>
  <c r="Q147" i="20"/>
  <c r="P147" i="20"/>
  <c r="O147" i="20"/>
  <c r="N147" i="20"/>
  <c r="M147" i="20"/>
  <c r="L147" i="20"/>
  <c r="K147" i="20"/>
  <c r="J147" i="20"/>
  <c r="I147" i="20"/>
  <c r="H147" i="20"/>
  <c r="G147" i="20"/>
  <c r="F147" i="20"/>
  <c r="E147" i="20"/>
  <c r="Y146" i="20"/>
  <c r="U146" i="20" s="1"/>
  <c r="X146" i="20"/>
  <c r="W146" i="20"/>
  <c r="V146" i="20"/>
  <c r="T146" i="20"/>
  <c r="S146" i="20"/>
  <c r="R146" i="20"/>
  <c r="Q146" i="20"/>
  <c r="P146" i="20"/>
  <c r="O146" i="20"/>
  <c r="N146" i="20"/>
  <c r="M146" i="20"/>
  <c r="L146" i="20"/>
  <c r="K146" i="20"/>
  <c r="J146" i="20"/>
  <c r="I146" i="20"/>
  <c r="H146" i="20"/>
  <c r="G146" i="20"/>
  <c r="F146" i="20"/>
  <c r="E146" i="20"/>
  <c r="Y145" i="20"/>
  <c r="U145" i="20" s="1"/>
  <c r="X145" i="20"/>
  <c r="W145" i="20"/>
  <c r="V145" i="20"/>
  <c r="T145" i="20"/>
  <c r="S145" i="20"/>
  <c r="R145" i="20"/>
  <c r="Q145" i="20"/>
  <c r="P145" i="20"/>
  <c r="O145" i="20"/>
  <c r="N145" i="20"/>
  <c r="M145" i="20"/>
  <c r="L145" i="20"/>
  <c r="K145" i="20"/>
  <c r="J145" i="20"/>
  <c r="I145" i="20"/>
  <c r="H145" i="20"/>
  <c r="G145" i="20"/>
  <c r="F145" i="20"/>
  <c r="E145" i="20"/>
  <c r="Y144" i="20"/>
  <c r="U144" i="20" s="1"/>
  <c r="X144" i="20"/>
  <c r="W144" i="20"/>
  <c r="V144" i="20"/>
  <c r="T144" i="20"/>
  <c r="S144" i="20"/>
  <c r="R144" i="20"/>
  <c r="Q144" i="20"/>
  <c r="P144" i="20"/>
  <c r="O144" i="20"/>
  <c r="N144" i="20"/>
  <c r="M144" i="20"/>
  <c r="L144" i="20"/>
  <c r="K144" i="20"/>
  <c r="J144" i="20"/>
  <c r="I144" i="20"/>
  <c r="H144" i="20"/>
  <c r="G144" i="20"/>
  <c r="F144" i="20"/>
  <c r="E144" i="20"/>
  <c r="Y143" i="20"/>
  <c r="U143" i="20" s="1"/>
  <c r="X143" i="20"/>
  <c r="W143" i="20"/>
  <c r="V143" i="20"/>
  <c r="T143" i="20"/>
  <c r="S143" i="20"/>
  <c r="R143" i="20"/>
  <c r="Q143" i="20"/>
  <c r="P143" i="20"/>
  <c r="O143" i="20"/>
  <c r="N143" i="20"/>
  <c r="M143" i="20"/>
  <c r="L143" i="20"/>
  <c r="K143" i="20"/>
  <c r="J143" i="20"/>
  <c r="I143" i="20"/>
  <c r="H143" i="20"/>
  <c r="G143" i="20"/>
  <c r="F143" i="20"/>
  <c r="E143" i="20"/>
  <c r="Y142" i="20"/>
  <c r="U142" i="20" s="1"/>
  <c r="X142" i="20"/>
  <c r="W142" i="20"/>
  <c r="V142" i="20"/>
  <c r="T142" i="20"/>
  <c r="S142" i="20"/>
  <c r="R142" i="20"/>
  <c r="Q142" i="20"/>
  <c r="P142" i="20"/>
  <c r="O142" i="20"/>
  <c r="N142" i="20"/>
  <c r="M142" i="20"/>
  <c r="L142" i="20"/>
  <c r="K142" i="20"/>
  <c r="J142" i="20"/>
  <c r="I142" i="20"/>
  <c r="H142" i="20"/>
  <c r="G142" i="20"/>
  <c r="F142" i="20"/>
  <c r="E142" i="20"/>
  <c r="Y141" i="20"/>
  <c r="U141" i="20" s="1"/>
  <c r="X141" i="20"/>
  <c r="W141" i="20"/>
  <c r="V141" i="20"/>
  <c r="T141" i="20"/>
  <c r="S141" i="20"/>
  <c r="R141" i="20"/>
  <c r="Q141" i="20"/>
  <c r="P141" i="20"/>
  <c r="O141" i="20"/>
  <c r="N141" i="20"/>
  <c r="M141" i="20"/>
  <c r="L141" i="20"/>
  <c r="K141" i="20"/>
  <c r="J141" i="20"/>
  <c r="I141" i="20"/>
  <c r="H141" i="20"/>
  <c r="G141" i="20"/>
  <c r="F141" i="20"/>
  <c r="E141" i="20"/>
  <c r="Y140" i="20"/>
  <c r="U140" i="20" s="1"/>
  <c r="X140" i="20"/>
  <c r="W140" i="20"/>
  <c r="V140" i="20"/>
  <c r="T140" i="20"/>
  <c r="S140" i="20"/>
  <c r="R140" i="20"/>
  <c r="Q140" i="20"/>
  <c r="P140" i="20"/>
  <c r="O140" i="20"/>
  <c r="N140" i="20"/>
  <c r="M140" i="20"/>
  <c r="L140" i="20"/>
  <c r="K140" i="20"/>
  <c r="J140" i="20"/>
  <c r="I140" i="20"/>
  <c r="H140" i="20"/>
  <c r="G140" i="20"/>
  <c r="F140" i="20"/>
  <c r="E140" i="20"/>
  <c r="Y139" i="20"/>
  <c r="U139" i="20" s="1"/>
  <c r="X139" i="20"/>
  <c r="W139" i="20"/>
  <c r="V139" i="20"/>
  <c r="T139" i="20"/>
  <c r="S139" i="20"/>
  <c r="R139" i="20"/>
  <c r="Q139" i="20"/>
  <c r="P139" i="20"/>
  <c r="O139" i="20"/>
  <c r="N139" i="20"/>
  <c r="M139" i="20"/>
  <c r="L139" i="20"/>
  <c r="K139" i="20"/>
  <c r="J139" i="20"/>
  <c r="I139" i="20"/>
  <c r="H139" i="20"/>
  <c r="G139" i="20"/>
  <c r="F139" i="20"/>
  <c r="E139" i="20"/>
  <c r="Y138" i="20"/>
  <c r="U138" i="20" s="1"/>
  <c r="X138" i="20"/>
  <c r="W138" i="20"/>
  <c r="V138" i="20"/>
  <c r="T138" i="20"/>
  <c r="S138" i="20"/>
  <c r="R138" i="20"/>
  <c r="Q138" i="20"/>
  <c r="P138" i="20"/>
  <c r="O138" i="20"/>
  <c r="N138" i="20"/>
  <c r="M138" i="20"/>
  <c r="L138" i="20"/>
  <c r="K138" i="20"/>
  <c r="J138" i="20"/>
  <c r="I138" i="20"/>
  <c r="H138" i="20"/>
  <c r="G138" i="20"/>
  <c r="F138" i="20"/>
  <c r="E138" i="20"/>
  <c r="Y137" i="20"/>
  <c r="U137" i="20" s="1"/>
  <c r="X137" i="20"/>
  <c r="W137" i="20"/>
  <c r="V137" i="20"/>
  <c r="T137" i="20"/>
  <c r="S137" i="20"/>
  <c r="R137" i="20"/>
  <c r="Q137" i="20"/>
  <c r="P137" i="20"/>
  <c r="O137" i="20"/>
  <c r="N137" i="20"/>
  <c r="M137" i="20"/>
  <c r="L137" i="20"/>
  <c r="K137" i="20"/>
  <c r="J137" i="20"/>
  <c r="I137" i="20"/>
  <c r="H137" i="20"/>
  <c r="G137" i="20"/>
  <c r="F137" i="20"/>
  <c r="E137" i="20"/>
  <c r="Y136" i="20"/>
  <c r="U136" i="20" s="1"/>
  <c r="X136" i="20"/>
  <c r="W136" i="20"/>
  <c r="V136" i="20"/>
  <c r="T136" i="20"/>
  <c r="S136" i="20"/>
  <c r="R136" i="20"/>
  <c r="Q136" i="20"/>
  <c r="P136" i="20"/>
  <c r="O136" i="20"/>
  <c r="N136" i="20"/>
  <c r="M136" i="20"/>
  <c r="L136" i="20"/>
  <c r="K136" i="20"/>
  <c r="J136" i="20"/>
  <c r="I136" i="20"/>
  <c r="H136" i="20"/>
  <c r="G136" i="20"/>
  <c r="F136" i="20"/>
  <c r="E136" i="20"/>
  <c r="Y135" i="20"/>
  <c r="U135" i="20" s="1"/>
  <c r="X135" i="20"/>
  <c r="W135" i="20"/>
  <c r="V135" i="20"/>
  <c r="T135" i="20"/>
  <c r="S135" i="20"/>
  <c r="R135" i="20"/>
  <c r="Q135" i="20"/>
  <c r="P135" i="20"/>
  <c r="O135" i="20"/>
  <c r="N135" i="20"/>
  <c r="M135" i="20"/>
  <c r="L135" i="20"/>
  <c r="K135" i="20"/>
  <c r="J135" i="20"/>
  <c r="I135" i="20"/>
  <c r="H135" i="20"/>
  <c r="G135" i="20"/>
  <c r="F135" i="20"/>
  <c r="E135" i="20"/>
  <c r="Y134" i="20"/>
  <c r="U134" i="20" s="1"/>
  <c r="X134" i="20"/>
  <c r="W134" i="20"/>
  <c r="V134" i="20"/>
  <c r="T134" i="20"/>
  <c r="S134" i="20"/>
  <c r="R134" i="20"/>
  <c r="Q134" i="20"/>
  <c r="P134" i="20"/>
  <c r="O134" i="20"/>
  <c r="N134" i="20"/>
  <c r="M134" i="20"/>
  <c r="L134" i="20"/>
  <c r="K134" i="20"/>
  <c r="J134" i="20"/>
  <c r="I134" i="20"/>
  <c r="H134" i="20"/>
  <c r="G134" i="20"/>
  <c r="F134" i="20"/>
  <c r="E134" i="20"/>
  <c r="Y133" i="20"/>
  <c r="U133" i="20" s="1"/>
  <c r="X133" i="20"/>
  <c r="W133" i="20"/>
  <c r="V133" i="20"/>
  <c r="T133" i="20"/>
  <c r="S133" i="20"/>
  <c r="R133" i="20"/>
  <c r="Q133" i="20"/>
  <c r="P133" i="20"/>
  <c r="O133" i="20"/>
  <c r="N133" i="20"/>
  <c r="M133" i="20"/>
  <c r="L133" i="20"/>
  <c r="K133" i="20"/>
  <c r="J133" i="20"/>
  <c r="I133" i="20"/>
  <c r="H133" i="20"/>
  <c r="G133" i="20"/>
  <c r="F133" i="20"/>
  <c r="E133" i="20"/>
  <c r="Y132" i="20"/>
  <c r="U132" i="20" s="1"/>
  <c r="X132" i="20"/>
  <c r="W132" i="20"/>
  <c r="V132" i="20"/>
  <c r="T132" i="20"/>
  <c r="S132" i="20"/>
  <c r="R132" i="20"/>
  <c r="Q132" i="20"/>
  <c r="P132" i="20"/>
  <c r="O132" i="20"/>
  <c r="N132" i="20"/>
  <c r="M132" i="20"/>
  <c r="L132" i="20"/>
  <c r="K132" i="20"/>
  <c r="J132" i="20"/>
  <c r="I132" i="20"/>
  <c r="H132" i="20"/>
  <c r="G132" i="20"/>
  <c r="F132" i="20"/>
  <c r="E132" i="20"/>
  <c r="Y131" i="20"/>
  <c r="U131" i="20" s="1"/>
  <c r="X131" i="20"/>
  <c r="W131" i="20"/>
  <c r="V131" i="20"/>
  <c r="T131" i="20"/>
  <c r="S131" i="20"/>
  <c r="R131" i="20"/>
  <c r="Q131" i="20"/>
  <c r="P131" i="20"/>
  <c r="O131" i="20"/>
  <c r="N131" i="20"/>
  <c r="M131" i="20"/>
  <c r="L131" i="20"/>
  <c r="K131" i="20"/>
  <c r="J131" i="20"/>
  <c r="I131" i="20"/>
  <c r="H131" i="20"/>
  <c r="G131" i="20"/>
  <c r="F131" i="20"/>
  <c r="E131" i="20"/>
  <c r="Y130" i="20"/>
  <c r="U130" i="20" s="1"/>
  <c r="X130" i="20"/>
  <c r="W130" i="20"/>
  <c r="V130" i="20"/>
  <c r="T130" i="20"/>
  <c r="S130" i="20"/>
  <c r="R130" i="20"/>
  <c r="Q130" i="20"/>
  <c r="P130" i="20"/>
  <c r="O130" i="20"/>
  <c r="N130" i="20"/>
  <c r="M130" i="20"/>
  <c r="L130" i="20"/>
  <c r="K130" i="20"/>
  <c r="J130" i="20"/>
  <c r="I130" i="20"/>
  <c r="H130" i="20"/>
  <c r="G130" i="20"/>
  <c r="F130" i="20"/>
  <c r="E130" i="20"/>
  <c r="Y129" i="20"/>
  <c r="U129" i="20" s="1"/>
  <c r="X129" i="20"/>
  <c r="W129" i="20"/>
  <c r="V129" i="20"/>
  <c r="T129" i="20"/>
  <c r="S129" i="20"/>
  <c r="R129" i="20"/>
  <c r="Q129" i="20"/>
  <c r="P129" i="20"/>
  <c r="O129" i="20"/>
  <c r="N129" i="20"/>
  <c r="M129" i="20"/>
  <c r="L129" i="20"/>
  <c r="K129" i="20"/>
  <c r="J129" i="20"/>
  <c r="I129" i="20"/>
  <c r="H129" i="20"/>
  <c r="G129" i="20"/>
  <c r="F129" i="20"/>
  <c r="E129" i="20"/>
  <c r="Y128" i="20"/>
  <c r="U128" i="20" s="1"/>
  <c r="X128" i="20"/>
  <c r="W128" i="20"/>
  <c r="V128" i="20"/>
  <c r="T128" i="20"/>
  <c r="S128" i="20"/>
  <c r="R128" i="20"/>
  <c r="Q128" i="20"/>
  <c r="P128" i="20"/>
  <c r="O128" i="20"/>
  <c r="N128" i="20"/>
  <c r="M128" i="20"/>
  <c r="L128" i="20"/>
  <c r="K128" i="20"/>
  <c r="J128" i="20"/>
  <c r="I128" i="20"/>
  <c r="H128" i="20"/>
  <c r="G128" i="20"/>
  <c r="F128" i="20"/>
  <c r="E128" i="20"/>
  <c r="Y127" i="20"/>
  <c r="U127" i="20" s="1"/>
  <c r="X127" i="20"/>
  <c r="W127" i="20"/>
  <c r="V127" i="20"/>
  <c r="T127" i="20"/>
  <c r="S127" i="20"/>
  <c r="R127" i="20"/>
  <c r="Q127" i="20"/>
  <c r="P127" i="20"/>
  <c r="O127" i="20"/>
  <c r="N127" i="20"/>
  <c r="M127" i="20"/>
  <c r="L127" i="20"/>
  <c r="K127" i="20"/>
  <c r="J127" i="20"/>
  <c r="I127" i="20"/>
  <c r="H127" i="20"/>
  <c r="G127" i="20"/>
  <c r="F127" i="20"/>
  <c r="E127" i="20"/>
  <c r="Y126" i="20"/>
  <c r="U126" i="20" s="1"/>
  <c r="X126" i="20"/>
  <c r="W126" i="20"/>
  <c r="V126" i="20"/>
  <c r="T126" i="20"/>
  <c r="S126" i="20"/>
  <c r="R126" i="20"/>
  <c r="Q126" i="20"/>
  <c r="P126" i="20"/>
  <c r="O126" i="20"/>
  <c r="N126" i="20"/>
  <c r="M126" i="20"/>
  <c r="L126" i="20"/>
  <c r="K126" i="20"/>
  <c r="J126" i="20"/>
  <c r="I126" i="20"/>
  <c r="H126" i="20"/>
  <c r="G126" i="20"/>
  <c r="F126" i="20"/>
  <c r="E126" i="20"/>
  <c r="Y125" i="20"/>
  <c r="U125" i="20" s="1"/>
  <c r="X125" i="20"/>
  <c r="W125" i="20"/>
  <c r="V125" i="20"/>
  <c r="T125" i="20"/>
  <c r="S125" i="20"/>
  <c r="R125" i="20"/>
  <c r="Q125" i="20"/>
  <c r="P125" i="20"/>
  <c r="O125" i="20"/>
  <c r="N125" i="20"/>
  <c r="M125" i="20"/>
  <c r="L125" i="20"/>
  <c r="K125" i="20"/>
  <c r="J125" i="20"/>
  <c r="I125" i="20"/>
  <c r="H125" i="20"/>
  <c r="G125" i="20"/>
  <c r="F125" i="20"/>
  <c r="E125" i="20"/>
  <c r="Y124" i="20"/>
  <c r="U124" i="20" s="1"/>
  <c r="X124" i="20"/>
  <c r="W124" i="20"/>
  <c r="V124" i="20"/>
  <c r="T124" i="20"/>
  <c r="S124" i="20"/>
  <c r="R124" i="20"/>
  <c r="Q124" i="20"/>
  <c r="P124" i="20"/>
  <c r="O124" i="20"/>
  <c r="N124" i="20"/>
  <c r="M124" i="20"/>
  <c r="L124" i="20"/>
  <c r="K124" i="20"/>
  <c r="J124" i="20"/>
  <c r="I124" i="20"/>
  <c r="H124" i="20"/>
  <c r="G124" i="20"/>
  <c r="F124" i="20"/>
  <c r="E124" i="20"/>
  <c r="Y123" i="20"/>
  <c r="U123" i="20" s="1"/>
  <c r="X123" i="20"/>
  <c r="W123" i="20"/>
  <c r="V123" i="20"/>
  <c r="T123" i="20"/>
  <c r="S123" i="20"/>
  <c r="R123" i="20"/>
  <c r="Q123" i="20"/>
  <c r="P123" i="20"/>
  <c r="O123" i="20"/>
  <c r="N123" i="20"/>
  <c r="M123" i="20"/>
  <c r="L123" i="20"/>
  <c r="K123" i="20"/>
  <c r="J123" i="20"/>
  <c r="I123" i="20"/>
  <c r="H123" i="20"/>
  <c r="G123" i="20"/>
  <c r="F123" i="20"/>
  <c r="E123" i="20"/>
  <c r="Y122" i="20"/>
  <c r="U122" i="20" s="1"/>
  <c r="X122" i="20"/>
  <c r="W122" i="20"/>
  <c r="V122" i="20"/>
  <c r="T122" i="20"/>
  <c r="S122" i="20"/>
  <c r="R122" i="20"/>
  <c r="Q122" i="20"/>
  <c r="P122" i="20"/>
  <c r="O122" i="20"/>
  <c r="N122" i="20"/>
  <c r="M122" i="20"/>
  <c r="L122" i="20"/>
  <c r="K122" i="20"/>
  <c r="J122" i="20"/>
  <c r="I122" i="20"/>
  <c r="H122" i="20"/>
  <c r="G122" i="20"/>
  <c r="F122" i="20"/>
  <c r="E122" i="20"/>
  <c r="Y121" i="20"/>
  <c r="U121" i="20" s="1"/>
  <c r="X121" i="20"/>
  <c r="W121" i="20"/>
  <c r="V121" i="20"/>
  <c r="T121" i="20"/>
  <c r="S121" i="20"/>
  <c r="R121" i="20"/>
  <c r="Q121" i="20"/>
  <c r="P121" i="20"/>
  <c r="O121" i="20"/>
  <c r="N121" i="20"/>
  <c r="M121" i="20"/>
  <c r="L121" i="20"/>
  <c r="K121" i="20"/>
  <c r="J121" i="20"/>
  <c r="I121" i="20"/>
  <c r="H121" i="20"/>
  <c r="G121" i="20"/>
  <c r="F121" i="20"/>
  <c r="E121" i="20"/>
  <c r="Y120" i="20"/>
  <c r="U120" i="20" s="1"/>
  <c r="X120" i="20"/>
  <c r="W120" i="20"/>
  <c r="V120" i="20"/>
  <c r="T120" i="20"/>
  <c r="S120" i="20"/>
  <c r="R120" i="20"/>
  <c r="Q120" i="20"/>
  <c r="P120" i="20"/>
  <c r="O120" i="20"/>
  <c r="N120" i="20"/>
  <c r="M120" i="20"/>
  <c r="L120" i="20"/>
  <c r="K120" i="20"/>
  <c r="J120" i="20"/>
  <c r="I120" i="20"/>
  <c r="H120" i="20"/>
  <c r="G120" i="20"/>
  <c r="F120" i="20"/>
  <c r="E120" i="20"/>
  <c r="Y119" i="20"/>
  <c r="U119" i="20" s="1"/>
  <c r="X119" i="20"/>
  <c r="W119" i="20"/>
  <c r="V119" i="20"/>
  <c r="T119" i="20"/>
  <c r="S119" i="20"/>
  <c r="R119" i="20"/>
  <c r="Q119" i="20"/>
  <c r="P119" i="20"/>
  <c r="O119" i="20"/>
  <c r="N119" i="20"/>
  <c r="M119" i="20"/>
  <c r="L119" i="20"/>
  <c r="K119" i="20"/>
  <c r="J119" i="20"/>
  <c r="I119" i="20"/>
  <c r="H119" i="20"/>
  <c r="G119" i="20"/>
  <c r="F119" i="20"/>
  <c r="E119" i="20"/>
  <c r="Y118" i="20"/>
  <c r="U118" i="20" s="1"/>
  <c r="X118" i="20"/>
  <c r="W118" i="20"/>
  <c r="V118" i="20"/>
  <c r="T118" i="20"/>
  <c r="S118" i="20"/>
  <c r="R118" i="20"/>
  <c r="Q118" i="20"/>
  <c r="P118" i="20"/>
  <c r="O118" i="20"/>
  <c r="N118" i="20"/>
  <c r="M118" i="20"/>
  <c r="L118" i="20"/>
  <c r="K118" i="20"/>
  <c r="J118" i="20"/>
  <c r="I118" i="20"/>
  <c r="H118" i="20"/>
  <c r="G118" i="20"/>
  <c r="F118" i="20"/>
  <c r="E118" i="20"/>
  <c r="Y117" i="20"/>
  <c r="U117" i="20" s="1"/>
  <c r="X117" i="20"/>
  <c r="W117" i="20"/>
  <c r="V117" i="20"/>
  <c r="T117" i="20"/>
  <c r="S117" i="20"/>
  <c r="R117" i="20"/>
  <c r="Q117" i="20"/>
  <c r="P117" i="20"/>
  <c r="O117" i="20"/>
  <c r="N117" i="20"/>
  <c r="M117" i="20"/>
  <c r="L117" i="20"/>
  <c r="K117" i="20"/>
  <c r="J117" i="20"/>
  <c r="I117" i="20"/>
  <c r="H117" i="20"/>
  <c r="G117" i="20"/>
  <c r="F117" i="20"/>
  <c r="E117" i="20"/>
  <c r="Y116" i="20"/>
  <c r="U116" i="20" s="1"/>
  <c r="X116" i="20"/>
  <c r="W116" i="20"/>
  <c r="V116" i="20"/>
  <c r="T116" i="20"/>
  <c r="S116" i="20"/>
  <c r="R116" i="20"/>
  <c r="Q116" i="20"/>
  <c r="P116" i="20"/>
  <c r="O116" i="20"/>
  <c r="N116" i="20"/>
  <c r="M116" i="20"/>
  <c r="L116" i="20"/>
  <c r="K116" i="20"/>
  <c r="J116" i="20"/>
  <c r="I116" i="20"/>
  <c r="H116" i="20"/>
  <c r="G116" i="20"/>
  <c r="F116" i="20"/>
  <c r="E116" i="20"/>
  <c r="Y115" i="20"/>
  <c r="U115" i="20" s="1"/>
  <c r="X115" i="20"/>
  <c r="W115" i="20"/>
  <c r="V115" i="20"/>
  <c r="T115" i="20"/>
  <c r="S115" i="20"/>
  <c r="R115" i="20"/>
  <c r="Q115" i="20"/>
  <c r="P115" i="20"/>
  <c r="O115" i="20"/>
  <c r="N115" i="20"/>
  <c r="M115" i="20"/>
  <c r="L115" i="20"/>
  <c r="K115" i="20"/>
  <c r="J115" i="20"/>
  <c r="I115" i="20"/>
  <c r="H115" i="20"/>
  <c r="G115" i="20"/>
  <c r="F115" i="20"/>
  <c r="E115" i="20"/>
  <c r="Y114" i="20"/>
  <c r="U114" i="20" s="1"/>
  <c r="X114" i="20"/>
  <c r="W114" i="20"/>
  <c r="V114" i="20"/>
  <c r="T114" i="20"/>
  <c r="S114" i="20"/>
  <c r="R114" i="20"/>
  <c r="Q114" i="20"/>
  <c r="P114" i="20"/>
  <c r="O114" i="20"/>
  <c r="N114" i="20"/>
  <c r="M114" i="20"/>
  <c r="L114" i="20"/>
  <c r="K114" i="20"/>
  <c r="J114" i="20"/>
  <c r="I114" i="20"/>
  <c r="H114" i="20"/>
  <c r="G114" i="20"/>
  <c r="F114" i="20"/>
  <c r="E114" i="20"/>
  <c r="Y113" i="20"/>
  <c r="U113" i="20" s="1"/>
  <c r="X113" i="20"/>
  <c r="W113" i="20"/>
  <c r="V113" i="20"/>
  <c r="T113" i="20"/>
  <c r="S113" i="20"/>
  <c r="R113" i="20"/>
  <c r="Q113" i="20"/>
  <c r="P113" i="20"/>
  <c r="O113" i="20"/>
  <c r="N113" i="20"/>
  <c r="M113" i="20"/>
  <c r="L113" i="20"/>
  <c r="K113" i="20"/>
  <c r="J113" i="20"/>
  <c r="I113" i="20"/>
  <c r="H113" i="20"/>
  <c r="G113" i="20"/>
  <c r="F113" i="20"/>
  <c r="E113" i="20"/>
  <c r="Y112" i="20"/>
  <c r="U112" i="20" s="1"/>
  <c r="X112" i="20"/>
  <c r="W112" i="20"/>
  <c r="V112" i="20"/>
  <c r="T112" i="20"/>
  <c r="S112" i="20"/>
  <c r="R112" i="20"/>
  <c r="Q112" i="20"/>
  <c r="P112" i="20"/>
  <c r="O112" i="20"/>
  <c r="N112" i="20"/>
  <c r="M112" i="20"/>
  <c r="L112" i="20"/>
  <c r="K112" i="20"/>
  <c r="J112" i="20"/>
  <c r="I112" i="20"/>
  <c r="H112" i="20"/>
  <c r="G112" i="20"/>
  <c r="F112" i="20"/>
  <c r="E112" i="20"/>
  <c r="Y111" i="20"/>
  <c r="U111" i="20" s="1"/>
  <c r="X111" i="20"/>
  <c r="W111" i="20"/>
  <c r="V111" i="20"/>
  <c r="T111" i="20"/>
  <c r="S111" i="20"/>
  <c r="R111" i="20"/>
  <c r="Q111" i="20"/>
  <c r="P111" i="20"/>
  <c r="O111" i="20"/>
  <c r="N111" i="20"/>
  <c r="M111" i="20"/>
  <c r="L111" i="20"/>
  <c r="K111" i="20"/>
  <c r="J111" i="20"/>
  <c r="I111" i="20"/>
  <c r="H111" i="20"/>
  <c r="G111" i="20"/>
  <c r="F111" i="20"/>
  <c r="E111" i="20"/>
  <c r="Y110" i="20"/>
  <c r="U110" i="20" s="1"/>
  <c r="X110" i="20"/>
  <c r="W110" i="20"/>
  <c r="V110" i="20"/>
  <c r="T110" i="20"/>
  <c r="S110" i="20"/>
  <c r="R110" i="20"/>
  <c r="Q110" i="20"/>
  <c r="P110" i="20"/>
  <c r="O110" i="20"/>
  <c r="N110" i="20"/>
  <c r="M110" i="20"/>
  <c r="L110" i="20"/>
  <c r="K110" i="20"/>
  <c r="J110" i="20"/>
  <c r="I110" i="20"/>
  <c r="H110" i="20"/>
  <c r="G110" i="20"/>
  <c r="F110" i="20"/>
  <c r="E110" i="20"/>
  <c r="Y109" i="20"/>
  <c r="U109" i="20" s="1"/>
  <c r="X109" i="20"/>
  <c r="W109" i="20"/>
  <c r="V109" i="20"/>
  <c r="T109" i="20"/>
  <c r="S109" i="20"/>
  <c r="R109" i="20"/>
  <c r="Q109" i="20"/>
  <c r="P109" i="20"/>
  <c r="O109" i="20"/>
  <c r="N109" i="20"/>
  <c r="M109" i="20"/>
  <c r="L109" i="20"/>
  <c r="K109" i="20"/>
  <c r="J109" i="20"/>
  <c r="I109" i="20"/>
  <c r="H109" i="20"/>
  <c r="G109" i="20"/>
  <c r="F109" i="20"/>
  <c r="E109" i="20"/>
  <c r="Y108" i="20"/>
  <c r="U108" i="20" s="1"/>
  <c r="X108" i="20"/>
  <c r="W108" i="20"/>
  <c r="V108" i="20"/>
  <c r="T108" i="20"/>
  <c r="S108" i="20"/>
  <c r="R108" i="20"/>
  <c r="Q108" i="20"/>
  <c r="P108" i="20"/>
  <c r="O108" i="20"/>
  <c r="N108" i="20"/>
  <c r="M108" i="20"/>
  <c r="L108" i="20"/>
  <c r="K108" i="20"/>
  <c r="J108" i="20"/>
  <c r="I108" i="20"/>
  <c r="H108" i="20"/>
  <c r="G108" i="20"/>
  <c r="F108" i="20"/>
  <c r="E108" i="20"/>
  <c r="Y107" i="20"/>
  <c r="U107" i="20" s="1"/>
  <c r="X107" i="20"/>
  <c r="W107" i="20"/>
  <c r="V107" i="20"/>
  <c r="T107" i="20"/>
  <c r="S107" i="20"/>
  <c r="R107" i="20"/>
  <c r="Q107" i="20"/>
  <c r="P107" i="20"/>
  <c r="O107" i="20"/>
  <c r="N107" i="20"/>
  <c r="M107" i="20"/>
  <c r="L107" i="20"/>
  <c r="K107" i="20"/>
  <c r="J107" i="20"/>
  <c r="I107" i="20"/>
  <c r="H107" i="20"/>
  <c r="G107" i="20"/>
  <c r="F107" i="20"/>
  <c r="E107" i="20"/>
  <c r="Y106" i="20"/>
  <c r="U106" i="20" s="1"/>
  <c r="X106" i="20"/>
  <c r="W106" i="20"/>
  <c r="V106" i="20"/>
  <c r="T106" i="20"/>
  <c r="S106" i="20"/>
  <c r="R106" i="20"/>
  <c r="Q106" i="20"/>
  <c r="P106" i="20"/>
  <c r="O106" i="20"/>
  <c r="N106" i="20"/>
  <c r="M106" i="20"/>
  <c r="L106" i="20"/>
  <c r="K106" i="20"/>
  <c r="J106" i="20"/>
  <c r="I106" i="20"/>
  <c r="H106" i="20"/>
  <c r="G106" i="20"/>
  <c r="F106" i="20"/>
  <c r="E106" i="20"/>
  <c r="Y105" i="20"/>
  <c r="U105" i="20" s="1"/>
  <c r="X105" i="20"/>
  <c r="W105" i="20"/>
  <c r="V105" i="20"/>
  <c r="T105" i="20"/>
  <c r="S105" i="20"/>
  <c r="R105" i="20"/>
  <c r="Q105" i="20"/>
  <c r="P105" i="20"/>
  <c r="O105" i="20"/>
  <c r="N105" i="20"/>
  <c r="M105" i="20"/>
  <c r="L105" i="20"/>
  <c r="K105" i="20"/>
  <c r="J105" i="20"/>
  <c r="I105" i="20"/>
  <c r="H105" i="20"/>
  <c r="G105" i="20"/>
  <c r="F105" i="20"/>
  <c r="E105" i="20"/>
  <c r="Y104" i="20"/>
  <c r="U104" i="20" s="1"/>
  <c r="X104" i="20"/>
  <c r="W104" i="20"/>
  <c r="V104" i="20"/>
  <c r="T104" i="20"/>
  <c r="S104" i="20"/>
  <c r="R104" i="20"/>
  <c r="Q104" i="20"/>
  <c r="P104" i="20"/>
  <c r="O104" i="20"/>
  <c r="N104" i="20"/>
  <c r="M104" i="20"/>
  <c r="L104" i="20"/>
  <c r="K104" i="20"/>
  <c r="J104" i="20"/>
  <c r="I104" i="20"/>
  <c r="H104" i="20"/>
  <c r="G104" i="20"/>
  <c r="F104" i="20"/>
  <c r="E104" i="20"/>
  <c r="Y103" i="20"/>
  <c r="U103" i="20" s="1"/>
  <c r="X103" i="20"/>
  <c r="W103" i="20"/>
  <c r="V103" i="20"/>
  <c r="T103" i="20"/>
  <c r="S103" i="20"/>
  <c r="R103" i="20"/>
  <c r="Q103" i="20"/>
  <c r="P103" i="20"/>
  <c r="O103" i="20"/>
  <c r="N103" i="20"/>
  <c r="M103" i="20"/>
  <c r="L103" i="20"/>
  <c r="K103" i="20"/>
  <c r="J103" i="20"/>
  <c r="I103" i="20"/>
  <c r="H103" i="20"/>
  <c r="G103" i="20"/>
  <c r="F103" i="20"/>
  <c r="E103" i="20"/>
  <c r="Y102" i="20"/>
  <c r="U102" i="20" s="1"/>
  <c r="X102" i="20"/>
  <c r="W102" i="20"/>
  <c r="V102" i="20"/>
  <c r="T102" i="20"/>
  <c r="S102" i="20"/>
  <c r="R102" i="20"/>
  <c r="Q102" i="20"/>
  <c r="P102" i="20"/>
  <c r="O102" i="20"/>
  <c r="N102" i="20"/>
  <c r="M102" i="20"/>
  <c r="L102" i="20"/>
  <c r="K102" i="20"/>
  <c r="J102" i="20"/>
  <c r="I102" i="20"/>
  <c r="H102" i="20"/>
  <c r="G102" i="20"/>
  <c r="F102" i="20"/>
  <c r="E102" i="20"/>
  <c r="Y101" i="20"/>
  <c r="U101" i="20" s="1"/>
  <c r="X101" i="20"/>
  <c r="W101" i="20"/>
  <c r="V101" i="20"/>
  <c r="T101" i="20"/>
  <c r="S101" i="20"/>
  <c r="R101" i="20"/>
  <c r="Q101" i="20"/>
  <c r="P101" i="20"/>
  <c r="O101" i="20"/>
  <c r="N101" i="20"/>
  <c r="M101" i="20"/>
  <c r="L101" i="20"/>
  <c r="K101" i="20"/>
  <c r="J101" i="20"/>
  <c r="I101" i="20"/>
  <c r="H101" i="20"/>
  <c r="G101" i="20"/>
  <c r="F101" i="20"/>
  <c r="E101" i="20"/>
  <c r="Y100" i="20"/>
  <c r="U100" i="20" s="1"/>
  <c r="X100" i="20"/>
  <c r="W100" i="20"/>
  <c r="V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Y99" i="20"/>
  <c r="U99" i="20" s="1"/>
  <c r="X99" i="20"/>
  <c r="W99" i="20"/>
  <c r="V99" i="20"/>
  <c r="T99" i="20"/>
  <c r="S99" i="20"/>
  <c r="R99" i="20"/>
  <c r="Q99" i="20"/>
  <c r="P99" i="20"/>
  <c r="O99" i="20"/>
  <c r="N99" i="20"/>
  <c r="M99" i="20"/>
  <c r="L99" i="20"/>
  <c r="K99" i="20"/>
  <c r="J99" i="20"/>
  <c r="I99" i="20"/>
  <c r="H99" i="20"/>
  <c r="G99" i="20"/>
  <c r="F99" i="20"/>
  <c r="E99" i="20"/>
  <c r="Y98" i="20"/>
  <c r="U98" i="20" s="1"/>
  <c r="X98" i="20"/>
  <c r="W98" i="20"/>
  <c r="V98" i="20"/>
  <c r="T98" i="20"/>
  <c r="S98" i="20"/>
  <c r="R98" i="20"/>
  <c r="Q98" i="20"/>
  <c r="P98" i="20"/>
  <c r="O98" i="20"/>
  <c r="N98" i="20"/>
  <c r="M98" i="20"/>
  <c r="L98" i="20"/>
  <c r="K98" i="20"/>
  <c r="J98" i="20"/>
  <c r="I98" i="20"/>
  <c r="H98" i="20"/>
  <c r="G98" i="20"/>
  <c r="F98" i="20"/>
  <c r="E98" i="20"/>
  <c r="Y97" i="20"/>
  <c r="U97" i="20" s="1"/>
  <c r="X97" i="20"/>
  <c r="W97" i="20"/>
  <c r="V97" i="20"/>
  <c r="T97" i="20"/>
  <c r="S97" i="20"/>
  <c r="R97" i="20"/>
  <c r="Q97" i="20"/>
  <c r="P97" i="20"/>
  <c r="O97" i="20"/>
  <c r="N97" i="20"/>
  <c r="M97" i="20"/>
  <c r="L97" i="20"/>
  <c r="K97" i="20"/>
  <c r="J97" i="20"/>
  <c r="I97" i="20"/>
  <c r="H97" i="20"/>
  <c r="G97" i="20"/>
  <c r="F97" i="20"/>
  <c r="E97" i="20"/>
  <c r="Y96" i="20"/>
  <c r="U96" i="20" s="1"/>
  <c r="X96" i="20"/>
  <c r="W96" i="20"/>
  <c r="V96" i="20"/>
  <c r="T96" i="20"/>
  <c r="S96" i="20"/>
  <c r="R96" i="20"/>
  <c r="Q96" i="20"/>
  <c r="P96" i="20"/>
  <c r="O96" i="20"/>
  <c r="N96" i="20"/>
  <c r="M96" i="20"/>
  <c r="L96" i="20"/>
  <c r="K96" i="20"/>
  <c r="J96" i="20"/>
  <c r="I96" i="20"/>
  <c r="H96" i="20"/>
  <c r="G96" i="20"/>
  <c r="F96" i="20"/>
  <c r="E96" i="20"/>
  <c r="Y95" i="20"/>
  <c r="U95" i="20" s="1"/>
  <c r="X95" i="20"/>
  <c r="W95" i="20"/>
  <c r="V95" i="20"/>
  <c r="T95" i="20"/>
  <c r="S95" i="20"/>
  <c r="R95" i="20"/>
  <c r="Q95" i="20"/>
  <c r="P95" i="20"/>
  <c r="O95" i="20"/>
  <c r="N95" i="20"/>
  <c r="M95" i="20"/>
  <c r="L95" i="20"/>
  <c r="K95" i="20"/>
  <c r="J95" i="20"/>
  <c r="I95" i="20"/>
  <c r="H95" i="20"/>
  <c r="G95" i="20"/>
  <c r="F95" i="20"/>
  <c r="E95" i="20"/>
  <c r="Y94" i="20"/>
  <c r="U94" i="20" s="1"/>
  <c r="X94" i="20"/>
  <c r="W94" i="20"/>
  <c r="V94" i="20"/>
  <c r="T94" i="20"/>
  <c r="S94" i="20"/>
  <c r="R94" i="20"/>
  <c r="Q94" i="20"/>
  <c r="P94" i="20"/>
  <c r="O94" i="20"/>
  <c r="N94" i="20"/>
  <c r="M94" i="20"/>
  <c r="L94" i="20"/>
  <c r="K94" i="20"/>
  <c r="J94" i="20"/>
  <c r="I94" i="20"/>
  <c r="H94" i="20"/>
  <c r="G94" i="20"/>
  <c r="F94" i="20"/>
  <c r="E94" i="20"/>
  <c r="Y93" i="20"/>
  <c r="U93" i="20" s="1"/>
  <c r="X93" i="20"/>
  <c r="W93" i="20"/>
  <c r="V93" i="20"/>
  <c r="T93" i="20"/>
  <c r="S93" i="20"/>
  <c r="R93" i="20"/>
  <c r="Q93" i="20"/>
  <c r="P93" i="20"/>
  <c r="O93" i="20"/>
  <c r="N93" i="20"/>
  <c r="M93" i="20"/>
  <c r="L93" i="20"/>
  <c r="K93" i="20"/>
  <c r="J93" i="20"/>
  <c r="I93" i="20"/>
  <c r="H93" i="20"/>
  <c r="G93" i="20"/>
  <c r="F93" i="20"/>
  <c r="E93" i="20"/>
  <c r="Y92" i="20"/>
  <c r="U92" i="20" s="1"/>
  <c r="X92" i="20"/>
  <c r="W92" i="20"/>
  <c r="V92" i="20"/>
  <c r="T92" i="20"/>
  <c r="S92" i="20"/>
  <c r="R92" i="20"/>
  <c r="Q92" i="20"/>
  <c r="P92" i="20"/>
  <c r="O92" i="20"/>
  <c r="N92" i="20"/>
  <c r="M92" i="20"/>
  <c r="L92" i="20"/>
  <c r="K92" i="20"/>
  <c r="J92" i="20"/>
  <c r="I92" i="20"/>
  <c r="H92" i="20"/>
  <c r="G92" i="20"/>
  <c r="F92" i="20"/>
  <c r="E92" i="20"/>
  <c r="Y91" i="20"/>
  <c r="U91" i="20" s="1"/>
  <c r="X91" i="20"/>
  <c r="W91" i="20"/>
  <c r="V91" i="20"/>
  <c r="T91" i="20"/>
  <c r="S91" i="20"/>
  <c r="R91" i="20"/>
  <c r="Q91" i="20"/>
  <c r="P91" i="20"/>
  <c r="O91" i="20"/>
  <c r="N91" i="20"/>
  <c r="M91" i="20"/>
  <c r="L91" i="20"/>
  <c r="K91" i="20"/>
  <c r="J91" i="20"/>
  <c r="I91" i="20"/>
  <c r="H91" i="20"/>
  <c r="G91" i="20"/>
  <c r="F91" i="20"/>
  <c r="E91" i="20"/>
  <c r="Y90" i="20"/>
  <c r="U90" i="20" s="1"/>
  <c r="X90" i="20"/>
  <c r="W90" i="20"/>
  <c r="V90" i="20"/>
  <c r="T90" i="20"/>
  <c r="S90" i="20"/>
  <c r="R90" i="20"/>
  <c r="Q90" i="20"/>
  <c r="P90" i="20"/>
  <c r="O90" i="20"/>
  <c r="N90" i="20"/>
  <c r="M90" i="20"/>
  <c r="L90" i="20"/>
  <c r="K90" i="20"/>
  <c r="J90" i="20"/>
  <c r="I90" i="20"/>
  <c r="H90" i="20"/>
  <c r="G90" i="20"/>
  <c r="F90" i="20"/>
  <c r="E90" i="20"/>
  <c r="Y89" i="20"/>
  <c r="U89" i="20" s="1"/>
  <c r="X89" i="20"/>
  <c r="W89" i="20"/>
  <c r="V89" i="20"/>
  <c r="T89" i="20"/>
  <c r="S89" i="20"/>
  <c r="R89" i="20"/>
  <c r="Q89" i="20"/>
  <c r="P89" i="20"/>
  <c r="O89" i="20"/>
  <c r="N89" i="20"/>
  <c r="M89" i="20"/>
  <c r="L89" i="20"/>
  <c r="K89" i="20"/>
  <c r="J89" i="20"/>
  <c r="I89" i="20"/>
  <c r="H89" i="20"/>
  <c r="G89" i="20"/>
  <c r="F89" i="20"/>
  <c r="E89" i="20"/>
  <c r="Y88" i="20"/>
  <c r="U88" i="20" s="1"/>
  <c r="X88" i="20"/>
  <c r="W88" i="20"/>
  <c r="V88" i="20"/>
  <c r="T88" i="20"/>
  <c r="S88" i="20"/>
  <c r="R88" i="20"/>
  <c r="Q88" i="20"/>
  <c r="P88" i="20"/>
  <c r="O88" i="20"/>
  <c r="N88" i="20"/>
  <c r="M88" i="20"/>
  <c r="L88" i="20"/>
  <c r="K88" i="20"/>
  <c r="J88" i="20"/>
  <c r="I88" i="20"/>
  <c r="H88" i="20"/>
  <c r="G88" i="20"/>
  <c r="F88" i="20"/>
  <c r="E88" i="20"/>
  <c r="Y87" i="20"/>
  <c r="U87" i="20" s="1"/>
  <c r="X87" i="20"/>
  <c r="W87" i="20"/>
  <c r="V87" i="20"/>
  <c r="T87" i="20"/>
  <c r="S87" i="20"/>
  <c r="R87" i="20"/>
  <c r="Q87" i="20"/>
  <c r="P87" i="20"/>
  <c r="O87" i="20"/>
  <c r="N87" i="20"/>
  <c r="M87" i="20"/>
  <c r="L87" i="20"/>
  <c r="K87" i="20"/>
  <c r="J87" i="20"/>
  <c r="I87" i="20"/>
  <c r="H87" i="20"/>
  <c r="G87" i="20"/>
  <c r="F87" i="20"/>
  <c r="E87" i="20"/>
  <c r="Y86" i="20"/>
  <c r="U86" i="20" s="1"/>
  <c r="X86" i="20"/>
  <c r="W86" i="20"/>
  <c r="V86" i="20"/>
  <c r="T86" i="20"/>
  <c r="S86" i="20"/>
  <c r="R86" i="20"/>
  <c r="Q86" i="20"/>
  <c r="P86" i="20"/>
  <c r="O86" i="20"/>
  <c r="N86" i="20"/>
  <c r="M86" i="20"/>
  <c r="L86" i="20"/>
  <c r="K86" i="20"/>
  <c r="J86" i="20"/>
  <c r="I86" i="20"/>
  <c r="H86" i="20"/>
  <c r="G86" i="20"/>
  <c r="F86" i="20"/>
  <c r="E86" i="20"/>
  <c r="Y85" i="20"/>
  <c r="U85" i="20" s="1"/>
  <c r="X85" i="20"/>
  <c r="W85" i="20"/>
  <c r="V85" i="20"/>
  <c r="T85" i="20"/>
  <c r="S85" i="20"/>
  <c r="R85" i="20"/>
  <c r="Q85" i="20"/>
  <c r="P85" i="20"/>
  <c r="O85" i="20"/>
  <c r="N85" i="20"/>
  <c r="M85" i="20"/>
  <c r="L85" i="20"/>
  <c r="K85" i="20"/>
  <c r="J85" i="20"/>
  <c r="I85" i="20"/>
  <c r="H85" i="20"/>
  <c r="G85" i="20"/>
  <c r="F85" i="20"/>
  <c r="E85" i="20"/>
  <c r="Y84" i="20"/>
  <c r="U84" i="20" s="1"/>
  <c r="X84" i="20"/>
  <c r="W84" i="20"/>
  <c r="V84" i="20"/>
  <c r="T84" i="20"/>
  <c r="S84" i="20"/>
  <c r="R84" i="20"/>
  <c r="Q84" i="20"/>
  <c r="P84" i="20"/>
  <c r="O84" i="20"/>
  <c r="N84" i="20"/>
  <c r="M84" i="20"/>
  <c r="L84" i="20"/>
  <c r="K84" i="20"/>
  <c r="J84" i="20"/>
  <c r="I84" i="20"/>
  <c r="H84" i="20"/>
  <c r="G84" i="20"/>
  <c r="F84" i="20"/>
  <c r="E84" i="20"/>
  <c r="Y83" i="20"/>
  <c r="U83" i="20" s="1"/>
  <c r="X83" i="20"/>
  <c r="W83" i="20"/>
  <c r="V83" i="20"/>
  <c r="T83" i="20"/>
  <c r="S83" i="20"/>
  <c r="R83" i="20"/>
  <c r="Q83" i="20"/>
  <c r="P83" i="20"/>
  <c r="O83" i="20"/>
  <c r="N83" i="20"/>
  <c r="M83" i="20"/>
  <c r="L83" i="20"/>
  <c r="K83" i="20"/>
  <c r="J83" i="20"/>
  <c r="I83" i="20"/>
  <c r="H83" i="20"/>
  <c r="G83" i="20"/>
  <c r="F83" i="20"/>
  <c r="E83" i="20"/>
  <c r="Y82" i="20"/>
  <c r="U82" i="20" s="1"/>
  <c r="X82" i="20"/>
  <c r="W82" i="20"/>
  <c r="V82" i="20"/>
  <c r="T82" i="20"/>
  <c r="S82" i="20"/>
  <c r="R82" i="20"/>
  <c r="Q82" i="20"/>
  <c r="P82" i="20"/>
  <c r="O82" i="20"/>
  <c r="N82" i="20"/>
  <c r="M82" i="20"/>
  <c r="L82" i="20"/>
  <c r="K82" i="20"/>
  <c r="J82" i="20"/>
  <c r="I82" i="20"/>
  <c r="H82" i="20"/>
  <c r="G82" i="20"/>
  <c r="F82" i="20"/>
  <c r="E82" i="20"/>
  <c r="Y81" i="20"/>
  <c r="U81" i="20" s="1"/>
  <c r="X81" i="20"/>
  <c r="W81" i="20"/>
  <c r="V81" i="20"/>
  <c r="T81" i="20"/>
  <c r="S81" i="20"/>
  <c r="R81" i="20"/>
  <c r="Q81" i="20"/>
  <c r="P81" i="20"/>
  <c r="O81" i="20"/>
  <c r="N81" i="20"/>
  <c r="M81" i="20"/>
  <c r="L81" i="20"/>
  <c r="K81" i="20"/>
  <c r="J81" i="20"/>
  <c r="I81" i="20"/>
  <c r="H81" i="20"/>
  <c r="G81" i="20"/>
  <c r="F81" i="20"/>
  <c r="E81" i="20"/>
  <c r="Y80" i="20"/>
  <c r="U80" i="20" s="1"/>
  <c r="X80" i="20"/>
  <c r="W80" i="20"/>
  <c r="V80" i="20"/>
  <c r="T80" i="20"/>
  <c r="S80" i="20"/>
  <c r="R80" i="20"/>
  <c r="Q80" i="20"/>
  <c r="P80" i="20"/>
  <c r="O80" i="20"/>
  <c r="N80" i="20"/>
  <c r="M80" i="20"/>
  <c r="L80" i="20"/>
  <c r="K80" i="20"/>
  <c r="J80" i="20"/>
  <c r="I80" i="20"/>
  <c r="H80" i="20"/>
  <c r="G80" i="20"/>
  <c r="F80" i="20"/>
  <c r="E80" i="20"/>
  <c r="Y79" i="20"/>
  <c r="U79" i="20" s="1"/>
  <c r="X79" i="20"/>
  <c r="W79" i="20"/>
  <c r="V79" i="20"/>
  <c r="T79" i="20"/>
  <c r="S79" i="20"/>
  <c r="R79" i="20"/>
  <c r="Q79" i="20"/>
  <c r="P79" i="20"/>
  <c r="O79" i="20"/>
  <c r="N79" i="20"/>
  <c r="M79" i="20"/>
  <c r="L79" i="20"/>
  <c r="K79" i="20"/>
  <c r="J79" i="20"/>
  <c r="I79" i="20"/>
  <c r="H79" i="20"/>
  <c r="G79" i="20"/>
  <c r="F79" i="20"/>
  <c r="E79" i="20"/>
  <c r="Y78" i="20"/>
  <c r="U78" i="20" s="1"/>
  <c r="X78" i="20"/>
  <c r="W78" i="20"/>
  <c r="V78" i="20"/>
  <c r="T78" i="20"/>
  <c r="S78" i="20"/>
  <c r="R78" i="20"/>
  <c r="Q78" i="20"/>
  <c r="P78" i="20"/>
  <c r="O78" i="20"/>
  <c r="N78" i="20"/>
  <c r="M78" i="20"/>
  <c r="L78" i="20"/>
  <c r="K78" i="20"/>
  <c r="J78" i="20"/>
  <c r="I78" i="20"/>
  <c r="H78" i="20"/>
  <c r="G78" i="20"/>
  <c r="F78" i="20"/>
  <c r="E78" i="20"/>
  <c r="Y77" i="20"/>
  <c r="U77" i="20" s="1"/>
  <c r="X77" i="20"/>
  <c r="W77" i="20"/>
  <c r="V77" i="20"/>
  <c r="T77" i="20"/>
  <c r="S77" i="20"/>
  <c r="R77" i="20"/>
  <c r="Q77" i="20"/>
  <c r="P77" i="20"/>
  <c r="O77" i="20"/>
  <c r="N77" i="20"/>
  <c r="M77" i="20"/>
  <c r="L77" i="20"/>
  <c r="K77" i="20"/>
  <c r="J77" i="20"/>
  <c r="I77" i="20"/>
  <c r="H77" i="20"/>
  <c r="G77" i="20"/>
  <c r="F77" i="20"/>
  <c r="E77" i="20"/>
  <c r="Y76" i="20"/>
  <c r="U76" i="20" s="1"/>
  <c r="X76" i="20"/>
  <c r="W76" i="20"/>
  <c r="V76" i="20"/>
  <c r="T76" i="20"/>
  <c r="S76" i="20"/>
  <c r="R76" i="20"/>
  <c r="Q76" i="20"/>
  <c r="P76" i="20"/>
  <c r="O76" i="20"/>
  <c r="N76" i="20"/>
  <c r="M76" i="20"/>
  <c r="L76" i="20"/>
  <c r="K76" i="20"/>
  <c r="J76" i="20"/>
  <c r="I76" i="20"/>
  <c r="H76" i="20"/>
  <c r="G76" i="20"/>
  <c r="F76" i="20"/>
  <c r="E76" i="20"/>
  <c r="Y75" i="20"/>
  <c r="U75" i="20" s="1"/>
  <c r="X75" i="20"/>
  <c r="W75" i="20"/>
  <c r="V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Y74" i="20"/>
  <c r="U74" i="20" s="1"/>
  <c r="X74" i="20"/>
  <c r="W74" i="20"/>
  <c r="V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Y73" i="20"/>
  <c r="U73" i="20" s="1"/>
  <c r="X73" i="20"/>
  <c r="W73" i="20"/>
  <c r="V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Y72" i="20"/>
  <c r="U72" i="20" s="1"/>
  <c r="X72" i="20"/>
  <c r="W72" i="20"/>
  <c r="V72" i="20"/>
  <c r="T72" i="20"/>
  <c r="S72" i="20"/>
  <c r="R72" i="20"/>
  <c r="Q72" i="20"/>
  <c r="P72" i="20"/>
  <c r="O72" i="20"/>
  <c r="N72" i="20"/>
  <c r="M72" i="20"/>
  <c r="L72" i="20"/>
  <c r="K72" i="20"/>
  <c r="J72" i="20"/>
  <c r="I72" i="20"/>
  <c r="H72" i="20"/>
  <c r="G72" i="20"/>
  <c r="F72" i="20"/>
  <c r="E72" i="20"/>
  <c r="Y71" i="20"/>
  <c r="U71" i="20" s="1"/>
  <c r="X71" i="20"/>
  <c r="W71" i="20"/>
  <c r="V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G71" i="20"/>
  <c r="F71" i="20"/>
  <c r="E71" i="20"/>
  <c r="Y70" i="20"/>
  <c r="U70" i="20" s="1"/>
  <c r="X70" i="20"/>
  <c r="W70" i="20"/>
  <c r="V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G70" i="20"/>
  <c r="F70" i="20"/>
  <c r="E70" i="20"/>
  <c r="Y69" i="20"/>
  <c r="U69" i="20" s="1"/>
  <c r="X69" i="20"/>
  <c r="W69" i="20"/>
  <c r="V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G69" i="20"/>
  <c r="F69" i="20"/>
  <c r="E69" i="20"/>
  <c r="Y68" i="20"/>
  <c r="U68" i="20" s="1"/>
  <c r="X68" i="20"/>
  <c r="W68" i="20"/>
  <c r="V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G68" i="20"/>
  <c r="F68" i="20"/>
  <c r="E68" i="20"/>
  <c r="Y67" i="20"/>
  <c r="U67" i="20" s="1"/>
  <c r="X67" i="20"/>
  <c r="W67" i="20"/>
  <c r="V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Y66" i="20"/>
  <c r="U66" i="20" s="1"/>
  <c r="X66" i="20"/>
  <c r="W66" i="20"/>
  <c r="V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Y65" i="20"/>
  <c r="U65" i="20" s="1"/>
  <c r="X65" i="20"/>
  <c r="W65" i="20"/>
  <c r="V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Y64" i="20"/>
  <c r="U64" i="20" s="1"/>
  <c r="X64" i="20"/>
  <c r="W64" i="20"/>
  <c r="V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G64" i="20"/>
  <c r="F64" i="20"/>
  <c r="E64" i="20"/>
  <c r="Y63" i="20"/>
  <c r="U63" i="20" s="1"/>
  <c r="X63" i="20"/>
  <c r="W63" i="20"/>
  <c r="V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G63" i="20"/>
  <c r="F63" i="20"/>
  <c r="E63" i="20"/>
  <c r="Y62" i="20"/>
  <c r="U62" i="20" s="1"/>
  <c r="X62" i="20"/>
  <c r="W62" i="20"/>
  <c r="V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G62" i="20"/>
  <c r="F62" i="20"/>
  <c r="E62" i="20"/>
  <c r="Y61" i="20"/>
  <c r="U61" i="20" s="1"/>
  <c r="X61" i="20"/>
  <c r="W61" i="20"/>
  <c r="V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G61" i="20"/>
  <c r="F61" i="20"/>
  <c r="E61" i="20"/>
  <c r="Y60" i="20"/>
  <c r="U60" i="20" s="1"/>
  <c r="X60" i="20"/>
  <c r="W60" i="20"/>
  <c r="V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G60" i="20"/>
  <c r="F60" i="20"/>
  <c r="E60" i="20"/>
  <c r="Y59" i="20"/>
  <c r="U59" i="20" s="1"/>
  <c r="X59" i="20"/>
  <c r="W59" i="20"/>
  <c r="V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G59" i="20"/>
  <c r="F59" i="20"/>
  <c r="E59" i="20"/>
  <c r="Y58" i="20"/>
  <c r="U58" i="20" s="1"/>
  <c r="X58" i="20"/>
  <c r="W58" i="20"/>
  <c r="V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G58" i="20"/>
  <c r="F58" i="20"/>
  <c r="E58" i="20"/>
  <c r="Y57" i="20"/>
  <c r="U57" i="20" s="1"/>
  <c r="X57" i="20"/>
  <c r="W57" i="20"/>
  <c r="V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G57" i="20"/>
  <c r="F57" i="20"/>
  <c r="E57" i="20"/>
  <c r="Y56" i="20"/>
  <c r="U56" i="20" s="1"/>
  <c r="X56" i="20"/>
  <c r="W56" i="20"/>
  <c r="V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G56" i="20"/>
  <c r="F56" i="20"/>
  <c r="E56" i="20"/>
  <c r="Y55" i="20"/>
  <c r="U55" i="20" s="1"/>
  <c r="X55" i="20"/>
  <c r="W55" i="20"/>
  <c r="V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G55" i="20"/>
  <c r="F55" i="20"/>
  <c r="E55" i="20"/>
  <c r="Y54" i="20"/>
  <c r="U54" i="20" s="1"/>
  <c r="X54" i="20"/>
  <c r="W54" i="20"/>
  <c r="V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G54" i="20"/>
  <c r="F54" i="20"/>
  <c r="E54" i="20"/>
  <c r="Y53" i="20"/>
  <c r="U53" i="20" s="1"/>
  <c r="X53" i="20"/>
  <c r="W53" i="20"/>
  <c r="V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G53" i="20"/>
  <c r="F53" i="20"/>
  <c r="E53" i="20"/>
  <c r="Y52" i="20"/>
  <c r="U52" i="20" s="1"/>
  <c r="X52" i="20"/>
  <c r="W52" i="20"/>
  <c r="V52" i="20"/>
  <c r="T52" i="20"/>
  <c r="S52" i="20"/>
  <c r="R52" i="20"/>
  <c r="Q52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Y51" i="20"/>
  <c r="U51" i="20" s="1"/>
  <c r="X51" i="20"/>
  <c r="W51" i="20"/>
  <c r="V51" i="20"/>
  <c r="T51" i="20"/>
  <c r="S51" i="20"/>
  <c r="R51" i="20"/>
  <c r="Q51" i="20"/>
  <c r="P51" i="20"/>
  <c r="O51" i="20"/>
  <c r="N51" i="20"/>
  <c r="M51" i="20"/>
  <c r="L51" i="20"/>
  <c r="K51" i="20"/>
  <c r="J51" i="20"/>
  <c r="I51" i="20"/>
  <c r="H51" i="20"/>
  <c r="G51" i="20"/>
  <c r="F51" i="20"/>
  <c r="E51" i="20"/>
  <c r="Y50" i="20"/>
  <c r="U50" i="20" s="1"/>
  <c r="X50" i="20"/>
  <c r="W50" i="20"/>
  <c r="V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H50" i="20"/>
  <c r="G50" i="20"/>
  <c r="F50" i="20"/>
  <c r="E50" i="20"/>
  <c r="Y49" i="20"/>
  <c r="U49" i="20" s="1"/>
  <c r="X49" i="20"/>
  <c r="W49" i="20"/>
  <c r="V49" i="20"/>
  <c r="T49" i="20"/>
  <c r="S49" i="20"/>
  <c r="R49" i="20"/>
  <c r="Q49" i="20"/>
  <c r="P49" i="20"/>
  <c r="O49" i="20"/>
  <c r="N49" i="20"/>
  <c r="M49" i="20"/>
  <c r="L49" i="20"/>
  <c r="K49" i="20"/>
  <c r="J49" i="20"/>
  <c r="I49" i="20"/>
  <c r="H49" i="20"/>
  <c r="G49" i="20"/>
  <c r="F49" i="20"/>
  <c r="E49" i="20"/>
  <c r="Y48" i="20"/>
  <c r="U48" i="20" s="1"/>
  <c r="X48" i="20"/>
  <c r="W48" i="20"/>
  <c r="V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Y47" i="20"/>
  <c r="U47" i="20" s="1"/>
  <c r="X47" i="20"/>
  <c r="W47" i="20"/>
  <c r="V47" i="20"/>
  <c r="T47" i="20"/>
  <c r="S47" i="20"/>
  <c r="R47" i="20"/>
  <c r="Q47" i="20"/>
  <c r="P47" i="20"/>
  <c r="O47" i="20"/>
  <c r="N47" i="20"/>
  <c r="M47" i="20"/>
  <c r="L47" i="20"/>
  <c r="K47" i="20"/>
  <c r="J47" i="20"/>
  <c r="I47" i="20"/>
  <c r="H47" i="20"/>
  <c r="G47" i="20"/>
  <c r="F47" i="20"/>
  <c r="E47" i="20"/>
  <c r="Y46" i="20"/>
  <c r="U46" i="20" s="1"/>
  <c r="X46" i="20"/>
  <c r="W46" i="20"/>
  <c r="V46" i="20"/>
  <c r="T46" i="20"/>
  <c r="S46" i="20"/>
  <c r="R46" i="20"/>
  <c r="Q46" i="20"/>
  <c r="P46" i="20"/>
  <c r="O46" i="20"/>
  <c r="N46" i="20"/>
  <c r="M46" i="20"/>
  <c r="L46" i="20"/>
  <c r="K46" i="20"/>
  <c r="J46" i="20"/>
  <c r="I46" i="20"/>
  <c r="H46" i="20"/>
  <c r="G46" i="20"/>
  <c r="F46" i="20"/>
  <c r="E46" i="20"/>
  <c r="Y45" i="20"/>
  <c r="U45" i="20" s="1"/>
  <c r="X45" i="20"/>
  <c r="W45" i="20"/>
  <c r="V45" i="20"/>
  <c r="T45" i="20"/>
  <c r="S45" i="20"/>
  <c r="R45" i="20"/>
  <c r="Q45" i="20"/>
  <c r="P45" i="20"/>
  <c r="O45" i="20"/>
  <c r="N45" i="20"/>
  <c r="M45" i="20"/>
  <c r="L45" i="20"/>
  <c r="K45" i="20"/>
  <c r="J45" i="20"/>
  <c r="I45" i="20"/>
  <c r="H45" i="20"/>
  <c r="G45" i="20"/>
  <c r="F45" i="20"/>
  <c r="E45" i="20"/>
  <c r="Y44" i="20"/>
  <c r="U44" i="20" s="1"/>
  <c r="X44" i="20"/>
  <c r="W44" i="20"/>
  <c r="V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H44" i="20"/>
  <c r="G44" i="20"/>
  <c r="F44" i="20"/>
  <c r="E44" i="20"/>
  <c r="Y43" i="20"/>
  <c r="U43" i="20" s="1"/>
  <c r="X43" i="20"/>
  <c r="W43" i="20"/>
  <c r="V43" i="20"/>
  <c r="T43" i="20"/>
  <c r="S43" i="20"/>
  <c r="R43" i="20"/>
  <c r="Q43" i="20"/>
  <c r="P43" i="20"/>
  <c r="O43" i="20"/>
  <c r="N43" i="20"/>
  <c r="M43" i="20"/>
  <c r="L43" i="20"/>
  <c r="K43" i="20"/>
  <c r="J43" i="20"/>
  <c r="I43" i="20"/>
  <c r="H43" i="20"/>
  <c r="G43" i="20"/>
  <c r="F43" i="20"/>
  <c r="E43" i="20"/>
  <c r="Y42" i="20"/>
  <c r="U42" i="20" s="1"/>
  <c r="X42" i="20"/>
  <c r="W42" i="20"/>
  <c r="V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Y41" i="20"/>
  <c r="U41" i="20" s="1"/>
  <c r="X41" i="20"/>
  <c r="W41" i="20"/>
  <c r="V41" i="20"/>
  <c r="T41" i="20"/>
  <c r="S41" i="20"/>
  <c r="R41" i="20"/>
  <c r="Q41" i="20"/>
  <c r="P41" i="20"/>
  <c r="O41" i="20"/>
  <c r="N41" i="20"/>
  <c r="M41" i="20"/>
  <c r="L41" i="20"/>
  <c r="K41" i="20"/>
  <c r="J41" i="20"/>
  <c r="I41" i="20"/>
  <c r="H41" i="20"/>
  <c r="G41" i="20"/>
  <c r="F41" i="20"/>
  <c r="E41" i="20"/>
  <c r="Y40" i="20"/>
  <c r="U40" i="20" s="1"/>
  <c r="X40" i="20"/>
  <c r="W40" i="20"/>
  <c r="V40" i="20"/>
  <c r="T40" i="20"/>
  <c r="S40" i="20"/>
  <c r="R40" i="20"/>
  <c r="Q40" i="20"/>
  <c r="P40" i="20"/>
  <c r="O40" i="20"/>
  <c r="N40" i="20"/>
  <c r="M40" i="20"/>
  <c r="L40" i="20"/>
  <c r="K40" i="20"/>
  <c r="J40" i="20"/>
  <c r="I40" i="20"/>
  <c r="H40" i="20"/>
  <c r="G40" i="20"/>
  <c r="F40" i="20"/>
  <c r="E40" i="20"/>
  <c r="Y39" i="20"/>
  <c r="U39" i="20" s="1"/>
  <c r="X39" i="20"/>
  <c r="W39" i="20"/>
  <c r="V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Y38" i="20"/>
  <c r="U38" i="20" s="1"/>
  <c r="X38" i="20"/>
  <c r="W38" i="20"/>
  <c r="V38" i="20"/>
  <c r="T38" i="20"/>
  <c r="S38" i="20"/>
  <c r="R38" i="20"/>
  <c r="Q38" i="20"/>
  <c r="P38" i="20"/>
  <c r="O38" i="20"/>
  <c r="N38" i="20"/>
  <c r="M38" i="20"/>
  <c r="L38" i="20"/>
  <c r="K38" i="20"/>
  <c r="J38" i="20"/>
  <c r="I38" i="20"/>
  <c r="H38" i="20"/>
  <c r="G38" i="20"/>
  <c r="F38" i="20"/>
  <c r="E38" i="20"/>
  <c r="Y37" i="20"/>
  <c r="U37" i="20" s="1"/>
  <c r="X37" i="20"/>
  <c r="W37" i="20"/>
  <c r="V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H37" i="20"/>
  <c r="G37" i="20"/>
  <c r="F37" i="20"/>
  <c r="E37" i="20"/>
  <c r="Y36" i="20"/>
  <c r="U36" i="20" s="1"/>
  <c r="X36" i="20"/>
  <c r="W36" i="20"/>
  <c r="V36" i="20"/>
  <c r="T36" i="20"/>
  <c r="S36" i="20"/>
  <c r="R36" i="20"/>
  <c r="Q36" i="20"/>
  <c r="P36" i="20"/>
  <c r="O36" i="20"/>
  <c r="N36" i="20"/>
  <c r="M36" i="20"/>
  <c r="L36" i="20"/>
  <c r="K36" i="20"/>
  <c r="J36" i="20"/>
  <c r="I36" i="20"/>
  <c r="H36" i="20"/>
  <c r="G36" i="20"/>
  <c r="F36" i="20"/>
  <c r="E36" i="20"/>
  <c r="Y35" i="20"/>
  <c r="U35" i="20" s="1"/>
  <c r="X35" i="20"/>
  <c r="W35" i="20"/>
  <c r="V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H35" i="20"/>
  <c r="G35" i="20"/>
  <c r="F35" i="20"/>
  <c r="E35" i="20"/>
  <c r="Y34" i="20"/>
  <c r="U34" i="20" s="1"/>
  <c r="X34" i="20"/>
  <c r="W34" i="20"/>
  <c r="V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H34" i="20"/>
  <c r="G34" i="20"/>
  <c r="F34" i="20"/>
  <c r="E34" i="20"/>
  <c r="Y33" i="20"/>
  <c r="U33" i="20" s="1"/>
  <c r="X33" i="20"/>
  <c r="W33" i="20"/>
  <c r="V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Y32" i="20"/>
  <c r="U32" i="20" s="1"/>
  <c r="X32" i="20"/>
  <c r="W32" i="20"/>
  <c r="V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Y31" i="20"/>
  <c r="U31" i="20" s="1"/>
  <c r="X31" i="20"/>
  <c r="W31" i="20"/>
  <c r="V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H31" i="20"/>
  <c r="G31" i="20"/>
  <c r="F31" i="20"/>
  <c r="E31" i="20"/>
  <c r="Y30" i="20"/>
  <c r="U30" i="20" s="1"/>
  <c r="X30" i="20"/>
  <c r="W30" i="20"/>
  <c r="V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Y29" i="20"/>
  <c r="U29" i="20" s="1"/>
  <c r="X29" i="20"/>
  <c r="W29" i="20"/>
  <c r="V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Y28" i="20"/>
  <c r="U28" i="20" s="1"/>
  <c r="X28" i="20"/>
  <c r="W28" i="20"/>
  <c r="V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Y27" i="20"/>
  <c r="U27" i="20" s="1"/>
  <c r="X27" i="20"/>
  <c r="W27" i="20"/>
  <c r="V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Y26" i="20"/>
  <c r="U26" i="20" s="1"/>
  <c r="X26" i="20"/>
  <c r="W26" i="20"/>
  <c r="V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Y25" i="20"/>
  <c r="U25" i="20" s="1"/>
  <c r="X25" i="20"/>
  <c r="W25" i="20"/>
  <c r="V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Y24" i="20"/>
  <c r="U24" i="20" s="1"/>
  <c r="X24" i="20"/>
  <c r="W24" i="20"/>
  <c r="V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Y23" i="20"/>
  <c r="U23" i="20" s="1"/>
  <c r="X23" i="20"/>
  <c r="W23" i="20"/>
  <c r="V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Y22" i="20"/>
  <c r="U22" i="20" s="1"/>
  <c r="X22" i="20"/>
  <c r="W22" i="20"/>
  <c r="V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Y21" i="20"/>
  <c r="U21" i="20" s="1"/>
  <c r="X21" i="20"/>
  <c r="W21" i="20"/>
  <c r="V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Y20" i="20"/>
  <c r="U20" i="20" s="1"/>
  <c r="X20" i="20"/>
  <c r="W20" i="20"/>
  <c r="V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Y19" i="20"/>
  <c r="U19" i="20" s="1"/>
  <c r="X19" i="20"/>
  <c r="W19" i="20"/>
  <c r="V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Y18" i="20"/>
  <c r="U18" i="20" s="1"/>
  <c r="X18" i="20"/>
  <c r="W18" i="20"/>
  <c r="V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Y17" i="20"/>
  <c r="U17" i="20" s="1"/>
  <c r="X17" i="20"/>
  <c r="W17" i="20"/>
  <c r="V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Y16" i="20"/>
  <c r="U16" i="20" s="1"/>
  <c r="X16" i="20"/>
  <c r="W16" i="20"/>
  <c r="V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Y15" i="20"/>
  <c r="U15" i="20" s="1"/>
  <c r="X15" i="20"/>
  <c r="W15" i="20"/>
  <c r="V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Y14" i="20"/>
  <c r="U14" i="20" s="1"/>
  <c r="X14" i="20"/>
  <c r="W14" i="20"/>
  <c r="V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Y13" i="20"/>
  <c r="U13" i="20" s="1"/>
  <c r="X13" i="20"/>
  <c r="W13" i="20"/>
  <c r="V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Y12" i="20"/>
  <c r="U12" i="20" s="1"/>
  <c r="X12" i="20"/>
  <c r="W12" i="20"/>
  <c r="V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Y11" i="20"/>
  <c r="U11" i="20" s="1"/>
  <c r="X11" i="20"/>
  <c r="W11" i="20"/>
  <c r="V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Y10" i="20"/>
  <c r="U10" i="20" s="1"/>
  <c r="X10" i="20"/>
  <c r="W10" i="20"/>
  <c r="V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E10" i="20"/>
  <c r="Y9" i="20"/>
  <c r="U9" i="20" s="1"/>
  <c r="X9" i="20"/>
  <c r="W9" i="20"/>
  <c r="V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Y8" i="20"/>
  <c r="U8" i="20" s="1"/>
  <c r="X8" i="20"/>
  <c r="W8" i="20"/>
  <c r="V8" i="20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E8" i="20"/>
  <c r="Y7" i="20"/>
  <c r="U7" i="20" s="1"/>
  <c r="X7" i="20"/>
  <c r="W7" i="20"/>
  <c r="V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Y6" i="20"/>
  <c r="U6" i="20" s="1"/>
  <c r="X6" i="20"/>
  <c r="W6" i="20"/>
  <c r="V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Y5" i="20"/>
  <c r="U5" i="20" s="1"/>
  <c r="X5" i="20"/>
  <c r="W5" i="20"/>
  <c r="V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Y4" i="20"/>
  <c r="U4" i="20" s="1"/>
  <c r="X4" i="20"/>
  <c r="W4" i="20"/>
  <c r="V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Y3" i="20"/>
  <c r="U3" i="20" s="1"/>
  <c r="X3" i="20"/>
  <c r="W3" i="20"/>
  <c r="V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Y2" i="20"/>
  <c r="U2" i="20" s="1"/>
  <c r="X2" i="20"/>
  <c r="W2" i="20"/>
  <c r="V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F2" i="20"/>
  <c r="E2" i="20"/>
  <c r="C2" i="17" l="1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B2" i="17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2" i="8"/>
  <c r="B4" i="11" l="1"/>
  <c r="B12" i="11"/>
  <c r="S2" i="11"/>
  <c r="B14" i="11"/>
  <c r="U2" i="11"/>
  <c r="B19" i="11"/>
  <c r="R2" i="11"/>
  <c r="B16" i="11"/>
  <c r="Q2" i="11"/>
  <c r="T2" i="11"/>
  <c r="B15" i="11"/>
  <c r="B17" i="11"/>
  <c r="P2" i="11"/>
  <c r="B18" i="11"/>
  <c r="O2" i="11"/>
  <c r="N2" i="11"/>
  <c r="B20" i="11"/>
  <c r="M2" i="11"/>
  <c r="L2" i="11"/>
  <c r="K2" i="11"/>
  <c r="B2" i="11"/>
  <c r="B3" i="11"/>
  <c r="B23" i="11"/>
  <c r="J2" i="11"/>
  <c r="B24" i="11"/>
  <c r="I2" i="11"/>
  <c r="B13" i="11"/>
  <c r="B21" i="11"/>
  <c r="B22" i="11"/>
  <c r="B5" i="11"/>
  <c r="B25" i="11"/>
  <c r="AB2" i="11"/>
  <c r="H2" i="11"/>
  <c r="B6" i="11"/>
  <c r="B26" i="11"/>
  <c r="AA2" i="11"/>
  <c r="G2" i="11"/>
  <c r="G29" i="11" s="1"/>
  <c r="B7" i="11"/>
  <c r="B27" i="11"/>
  <c r="Z2" i="11"/>
  <c r="F2" i="11"/>
  <c r="F29" i="11" s="1"/>
  <c r="B8" i="11"/>
  <c r="B28" i="11"/>
  <c r="Y2" i="11"/>
  <c r="E2" i="11"/>
  <c r="E29" i="11" s="1"/>
  <c r="B9" i="11"/>
  <c r="X2" i="11"/>
  <c r="D2" i="11"/>
  <c r="D29" i="11" s="1"/>
  <c r="W2" i="11"/>
  <c r="C2" i="11"/>
  <c r="C29" i="11" s="1"/>
  <c r="B10" i="11"/>
  <c r="B11" i="11"/>
  <c r="V2" i="11"/>
  <c r="G23" i="4"/>
  <c r="F23" i="4"/>
  <c r="E23" i="4"/>
  <c r="D23" i="4"/>
  <c r="C23" i="4"/>
  <c r="B23" i="4"/>
  <c r="B29" i="1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I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L25" i="1" s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W66" i="15" l="1"/>
  <c r="W31" i="15"/>
  <c r="W159" i="15"/>
  <c r="W24" i="15"/>
  <c r="W69" i="15"/>
  <c r="W206" i="15"/>
  <c r="W50" i="15"/>
  <c r="W158" i="15"/>
  <c r="W21" i="15"/>
  <c r="W150" i="15"/>
  <c r="W103" i="15"/>
  <c r="W104" i="15"/>
  <c r="W98" i="15"/>
  <c r="W229" i="15"/>
  <c r="W112" i="15"/>
  <c r="W130" i="15"/>
  <c r="W202" i="15"/>
  <c r="W74" i="15"/>
  <c r="W180" i="15"/>
  <c r="W37" i="15"/>
  <c r="W139" i="15"/>
  <c r="W120" i="15"/>
  <c r="W145" i="15"/>
  <c r="W224" i="15"/>
  <c r="W4" i="15"/>
  <c r="W157" i="15"/>
  <c r="W65" i="15"/>
  <c r="W133" i="15"/>
  <c r="W108" i="15"/>
  <c r="W183" i="15"/>
  <c r="W214" i="15"/>
  <c r="W111" i="15"/>
  <c r="W250" i="15"/>
  <c r="W233" i="15"/>
  <c r="W140" i="15"/>
  <c r="W9" i="15"/>
  <c r="W246" i="15"/>
  <c r="W160" i="15"/>
  <c r="W49" i="15"/>
  <c r="W171" i="15"/>
  <c r="W141" i="15"/>
  <c r="W89" i="15"/>
  <c r="W174" i="15"/>
  <c r="W62" i="15"/>
  <c r="W129" i="15"/>
  <c r="W189" i="15"/>
  <c r="W84" i="15"/>
  <c r="W64" i="15"/>
  <c r="W223" i="15"/>
  <c r="W238" i="15"/>
  <c r="W117" i="15"/>
  <c r="W156" i="15"/>
  <c r="W119" i="15"/>
  <c r="W19" i="15"/>
  <c r="W251" i="15"/>
  <c r="W162" i="15"/>
  <c r="W80" i="15"/>
  <c r="W155" i="15"/>
  <c r="W114" i="15"/>
  <c r="W196" i="15"/>
  <c r="W248" i="15"/>
  <c r="W10" i="15"/>
  <c r="W167" i="15"/>
  <c r="W34" i="15"/>
  <c r="W234" i="15"/>
  <c r="W46" i="15"/>
  <c r="W97" i="15"/>
  <c r="W45" i="15"/>
  <c r="W127" i="15"/>
  <c r="W235" i="15"/>
  <c r="W142" i="15"/>
  <c r="W219" i="15"/>
  <c r="W164" i="15"/>
  <c r="W137" i="15"/>
  <c r="W17" i="15"/>
  <c r="W212" i="15"/>
  <c r="W199" i="15"/>
  <c r="W165" i="15"/>
  <c r="W200" i="15"/>
  <c r="W26" i="15"/>
  <c r="W67" i="15"/>
  <c r="W20" i="15"/>
  <c r="W36" i="15"/>
  <c r="W182" i="15"/>
  <c r="W75" i="15"/>
  <c r="W73" i="15"/>
  <c r="W29" i="15"/>
  <c r="W242" i="15"/>
  <c r="W107" i="15"/>
  <c r="W70" i="15"/>
  <c r="W231" i="15"/>
  <c r="W44" i="15"/>
  <c r="W121" i="15"/>
  <c r="W102" i="15"/>
  <c r="W184" i="15"/>
  <c r="W56" i="15"/>
  <c r="W208" i="15"/>
  <c r="W23" i="15"/>
  <c r="W110" i="15"/>
  <c r="W213" i="15"/>
  <c r="W96" i="15"/>
  <c r="W118" i="15"/>
  <c r="W124" i="15"/>
  <c r="W151" i="15"/>
  <c r="W2" i="15"/>
  <c r="W93" i="15"/>
  <c r="W16" i="15"/>
  <c r="W168" i="15"/>
  <c r="W131" i="15"/>
  <c r="W72" i="15"/>
  <c r="W22" i="15"/>
  <c r="W187" i="15"/>
  <c r="W99" i="15"/>
  <c r="W88" i="15"/>
  <c r="W53" i="15"/>
  <c r="W218" i="15"/>
  <c r="W83" i="15"/>
  <c r="W101" i="15"/>
  <c r="W115" i="15"/>
  <c r="W181" i="15"/>
  <c r="W195" i="15"/>
  <c r="W205" i="15"/>
  <c r="W147" i="15"/>
  <c r="W14" i="15"/>
  <c r="W90" i="15"/>
  <c r="W122" i="15"/>
  <c r="W41" i="15"/>
  <c r="W252" i="15"/>
  <c r="W79" i="15"/>
  <c r="W185" i="15"/>
  <c r="W54" i="15"/>
  <c r="W81" i="15"/>
  <c r="W86" i="15"/>
  <c r="W220" i="15"/>
  <c r="W87" i="15"/>
  <c r="W59" i="15"/>
  <c r="W92" i="15"/>
  <c r="W204" i="15"/>
  <c r="W27" i="15"/>
  <c r="W207" i="15"/>
  <c r="W226" i="15"/>
  <c r="W138" i="15"/>
  <c r="W149" i="15"/>
  <c r="W198" i="15"/>
  <c r="W132" i="15"/>
  <c r="W106" i="15"/>
  <c r="W253" i="15"/>
  <c r="W211" i="15"/>
  <c r="W116" i="15"/>
  <c r="W243" i="15"/>
  <c r="W146" i="15"/>
  <c r="W193" i="15"/>
  <c r="W30" i="15"/>
  <c r="W188" i="15"/>
  <c r="W11" i="15"/>
  <c r="W192" i="15"/>
  <c r="W3" i="15"/>
  <c r="W125" i="15"/>
  <c r="W6" i="15"/>
  <c r="W148" i="15"/>
  <c r="W172" i="15"/>
  <c r="W25" i="15"/>
  <c r="W225" i="15"/>
  <c r="W163" i="15"/>
  <c r="W105" i="15"/>
  <c r="W58" i="15"/>
  <c r="W215" i="15"/>
  <c r="W175" i="15"/>
  <c r="W173" i="15"/>
  <c r="W186" i="15"/>
  <c r="W100" i="15"/>
  <c r="W135" i="15"/>
  <c r="W152" i="15"/>
  <c r="W255" i="15"/>
  <c r="W39" i="15"/>
  <c r="W52" i="15"/>
  <c r="W176" i="15"/>
  <c r="W47" i="15"/>
  <c r="W134" i="15"/>
  <c r="W78" i="15"/>
  <c r="W8" i="15"/>
  <c r="W55" i="15"/>
  <c r="W201" i="15"/>
  <c r="W28" i="15"/>
  <c r="W161" i="15"/>
  <c r="W247" i="15"/>
  <c r="W153" i="15"/>
  <c r="W33" i="15"/>
  <c r="W43" i="15"/>
  <c r="W76" i="15"/>
  <c r="W237" i="15"/>
  <c r="W128" i="15"/>
  <c r="W85" i="15"/>
  <c r="W143" i="15"/>
  <c r="W136" i="15"/>
  <c r="W61" i="15"/>
  <c r="W170" i="15"/>
  <c r="W210" i="15"/>
  <c r="W18" i="15"/>
  <c r="W32" i="15"/>
  <c r="W240" i="15"/>
  <c r="W256" i="15"/>
  <c r="W12" i="15"/>
  <c r="W217" i="15"/>
  <c r="W178" i="15"/>
  <c r="W15" i="15"/>
  <c r="W144" i="15"/>
  <c r="W51" i="15"/>
  <c r="W91" i="15"/>
  <c r="W68" i="15"/>
  <c r="W5" i="15"/>
  <c r="W60" i="15"/>
  <c r="W203" i="15"/>
  <c r="W190" i="15"/>
  <c r="W38" i="15"/>
  <c r="W154" i="15"/>
  <c r="W42" i="15"/>
  <c r="W71" i="15"/>
  <c r="W191" i="15"/>
  <c r="W239" i="15"/>
  <c r="W236" i="15"/>
  <c r="W123" i="15"/>
  <c r="W166" i="15"/>
  <c r="W177" i="15"/>
  <c r="W82" i="15"/>
  <c r="W95" i="15"/>
  <c r="W57" i="15"/>
  <c r="W13" i="15"/>
  <c r="W109" i="15"/>
  <c r="W230" i="15"/>
  <c r="W7" i="15"/>
  <c r="W245" i="15"/>
  <c r="W94" i="15"/>
  <c r="W194" i="15"/>
  <c r="W221" i="15"/>
  <c r="W222" i="15"/>
  <c r="W232" i="15"/>
  <c r="W113" i="15"/>
  <c r="W48" i="15"/>
  <c r="W169" i="15"/>
  <c r="W257" i="15"/>
  <c r="W63" i="15"/>
  <c r="W216" i="15"/>
  <c r="W227" i="15"/>
  <c r="W35" i="15"/>
  <c r="W40" i="15"/>
  <c r="W209" i="15"/>
  <c r="W228" i="15"/>
  <c r="W254" i="15"/>
  <c r="W197" i="15"/>
  <c r="W126" i="15"/>
  <c r="W249" i="15"/>
  <c r="W244" i="15"/>
  <c r="W77" i="15"/>
  <c r="W241" i="15"/>
  <c r="W179" i="15"/>
  <c r="W21" i="14"/>
  <c r="W165" i="14"/>
  <c r="W92" i="14"/>
  <c r="W111" i="14"/>
  <c r="W7" i="14"/>
  <c r="W142" i="14"/>
  <c r="W175" i="14"/>
  <c r="W32" i="14"/>
  <c r="W18" i="14"/>
  <c r="W159" i="14"/>
  <c r="W114" i="14"/>
  <c r="W83" i="14"/>
  <c r="W99" i="14"/>
  <c r="W5" i="14"/>
  <c r="W81" i="14"/>
  <c r="W69" i="14"/>
  <c r="W90" i="14"/>
  <c r="W149" i="14"/>
  <c r="W151" i="14"/>
  <c r="W140" i="14"/>
  <c r="W170" i="14"/>
  <c r="W152" i="14"/>
  <c r="W108" i="14"/>
  <c r="W112" i="14"/>
  <c r="W82" i="14"/>
  <c r="W3" i="14"/>
  <c r="W91" i="14"/>
  <c r="W169" i="14"/>
  <c r="W22" i="14"/>
  <c r="W156" i="14"/>
  <c r="W33" i="14"/>
  <c r="W12" i="14"/>
  <c r="W58" i="14"/>
  <c r="W68" i="14"/>
  <c r="W9" i="14"/>
  <c r="W64" i="14"/>
  <c r="W19" i="14"/>
  <c r="W141" i="14"/>
  <c r="W4" i="14"/>
  <c r="W50" i="14"/>
  <c r="W127" i="14"/>
  <c r="W161" i="14"/>
  <c r="W63" i="14"/>
  <c r="W173" i="14"/>
  <c r="W61" i="14"/>
  <c r="W37" i="14"/>
  <c r="W157" i="14"/>
  <c r="W73" i="14"/>
  <c r="W89" i="14"/>
  <c r="W119" i="14"/>
  <c r="W10" i="14"/>
  <c r="W65" i="14"/>
  <c r="W25" i="14"/>
  <c r="W115" i="14"/>
  <c r="W87" i="14"/>
  <c r="W100" i="14"/>
  <c r="W145" i="14"/>
  <c r="W85" i="14"/>
  <c r="W45" i="14"/>
  <c r="W150" i="14"/>
  <c r="W129" i="14"/>
  <c r="W163" i="14"/>
  <c r="W11" i="14"/>
  <c r="W40" i="14"/>
  <c r="W88" i="14"/>
  <c r="W113" i="14"/>
  <c r="W51" i="14"/>
  <c r="W120" i="14"/>
  <c r="W14" i="14"/>
  <c r="W96" i="14"/>
  <c r="W107" i="14"/>
  <c r="W6" i="14"/>
  <c r="W102" i="14"/>
  <c r="W103" i="14"/>
  <c r="W16" i="14"/>
  <c r="W46" i="14"/>
  <c r="W98" i="14"/>
  <c r="W155" i="14"/>
  <c r="W134" i="14"/>
  <c r="W126" i="14"/>
  <c r="W48" i="14"/>
  <c r="W41" i="14"/>
  <c r="W168" i="14"/>
  <c r="W13" i="14"/>
  <c r="W39" i="14"/>
  <c r="W43" i="14"/>
  <c r="W136" i="14"/>
  <c r="W84" i="14"/>
  <c r="W116" i="14"/>
  <c r="W28" i="14"/>
  <c r="W164" i="14"/>
  <c r="W121" i="14"/>
  <c r="W71" i="14"/>
  <c r="W2" i="14"/>
  <c r="W106" i="14"/>
  <c r="W31" i="14"/>
  <c r="W36" i="14"/>
  <c r="W27" i="14"/>
  <c r="W110" i="14"/>
  <c r="W135" i="14"/>
  <c r="W178" i="14"/>
  <c r="W146" i="14"/>
  <c r="W104" i="14"/>
  <c r="W154" i="14"/>
  <c r="W94" i="14"/>
  <c r="W77" i="14"/>
  <c r="W139" i="14"/>
  <c r="W70" i="14"/>
  <c r="W35" i="14"/>
  <c r="W109" i="14"/>
  <c r="W49" i="14"/>
  <c r="W17" i="14"/>
  <c r="W177" i="14"/>
  <c r="W117" i="14"/>
  <c r="W55" i="14"/>
  <c r="W15" i="14"/>
  <c r="W171" i="14"/>
  <c r="W105" i="14"/>
  <c r="W166" i="14"/>
  <c r="W59" i="14"/>
  <c r="W162" i="14"/>
  <c r="W66" i="14"/>
  <c r="W138" i="14"/>
  <c r="W118" i="14"/>
  <c r="W167" i="14"/>
  <c r="W144" i="14"/>
  <c r="W122" i="14"/>
  <c r="W93" i="14"/>
  <c r="W44" i="14"/>
  <c r="W52" i="14"/>
  <c r="W60" i="14"/>
  <c r="W147" i="14"/>
  <c r="W23" i="14"/>
  <c r="W29" i="14"/>
  <c r="W42" i="14"/>
  <c r="W101" i="14"/>
  <c r="W133" i="14"/>
  <c r="W160" i="14"/>
  <c r="W79" i="14"/>
  <c r="W75" i="14"/>
  <c r="W153" i="14"/>
  <c r="W80" i="14"/>
  <c r="W131" i="14"/>
  <c r="W62" i="14"/>
  <c r="W148" i="14"/>
  <c r="W56" i="14"/>
  <c r="W123" i="14"/>
  <c r="W53" i="14"/>
  <c r="W86" i="14"/>
  <c r="W20" i="14"/>
  <c r="W57" i="14"/>
  <c r="W26" i="14"/>
  <c r="W174" i="14"/>
  <c r="W54" i="14"/>
  <c r="W78" i="14"/>
  <c r="W143" i="14"/>
  <c r="W172" i="14"/>
  <c r="W158" i="14"/>
  <c r="W130" i="14"/>
  <c r="W176" i="14"/>
  <c r="W124" i="14"/>
  <c r="W30" i="14"/>
  <c r="W137" i="14"/>
  <c r="W95" i="14"/>
  <c r="W47" i="14"/>
  <c r="W38" i="14"/>
  <c r="W97" i="14"/>
  <c r="W34" i="14"/>
  <c r="W8" i="14"/>
  <c r="W72" i="14"/>
  <c r="W132" i="14"/>
  <c r="W76" i="14"/>
  <c r="W74" i="14"/>
  <c r="W67" i="14"/>
  <c r="W125" i="14"/>
  <c r="W128" i="14"/>
  <c r="W24" i="14"/>
  <c r="W3" i="8" l="1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308" i="8"/>
  <c r="W309" i="8"/>
  <c r="W310" i="8"/>
  <c r="W311" i="8"/>
  <c r="W312" i="8"/>
  <c r="W313" i="8"/>
  <c r="W314" i="8"/>
  <c r="W315" i="8"/>
  <c r="W316" i="8"/>
  <c r="W317" i="8"/>
  <c r="W318" i="8"/>
  <c r="W319" i="8"/>
  <c r="W320" i="8"/>
  <c r="W321" i="8"/>
  <c r="W322" i="8"/>
  <c r="W323" i="8"/>
  <c r="W324" i="8"/>
  <c r="W325" i="8"/>
  <c r="W326" i="8"/>
  <c r="W327" i="8"/>
  <c r="W328" i="8"/>
  <c r="W329" i="8"/>
  <c r="W330" i="8"/>
  <c r="W331" i="8"/>
  <c r="W332" i="8"/>
  <c r="W333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60" i="8"/>
  <c r="W461" i="8"/>
  <c r="W462" i="8"/>
  <c r="W463" i="8"/>
  <c r="W464" i="8"/>
  <c r="W465" i="8"/>
  <c r="W466" i="8"/>
  <c r="W467" i="8"/>
  <c r="W2" i="8"/>
  <c r="V2" i="8"/>
  <c r="V3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AG3" i="8" l="1"/>
  <c r="AG4" i="8"/>
  <c r="AG5" i="8"/>
  <c r="AG6" i="8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AG35" i="8"/>
  <c r="AG36" i="8"/>
  <c r="AG37" i="8"/>
  <c r="AG38" i="8"/>
  <c r="AG39" i="8"/>
  <c r="AG40" i="8"/>
  <c r="AG41" i="8"/>
  <c r="AG42" i="8"/>
  <c r="AG43" i="8"/>
  <c r="AG44" i="8"/>
  <c r="AG45" i="8"/>
  <c r="AG46" i="8"/>
  <c r="AG47" i="8"/>
  <c r="AG48" i="8"/>
  <c r="AG49" i="8"/>
  <c r="AG50" i="8"/>
  <c r="AG51" i="8"/>
  <c r="AG52" i="8"/>
  <c r="AG53" i="8"/>
  <c r="AG54" i="8"/>
  <c r="AG55" i="8"/>
  <c r="AG56" i="8"/>
  <c r="AG57" i="8"/>
  <c r="AG58" i="8"/>
  <c r="AG59" i="8"/>
  <c r="AG60" i="8"/>
  <c r="AG61" i="8"/>
  <c r="AG62" i="8"/>
  <c r="AG63" i="8"/>
  <c r="AG64" i="8"/>
  <c r="AG65" i="8"/>
  <c r="AG66" i="8"/>
  <c r="AG67" i="8"/>
  <c r="AG68" i="8"/>
  <c r="AG69" i="8"/>
  <c r="AG70" i="8"/>
  <c r="AG71" i="8"/>
  <c r="AG72" i="8"/>
  <c r="AG73" i="8"/>
  <c r="AG74" i="8"/>
  <c r="AG75" i="8"/>
  <c r="AG76" i="8"/>
  <c r="AG77" i="8"/>
  <c r="AG78" i="8"/>
  <c r="AG79" i="8"/>
  <c r="AG80" i="8"/>
  <c r="AG81" i="8"/>
  <c r="AG82" i="8"/>
  <c r="AG83" i="8"/>
  <c r="AG84" i="8"/>
  <c r="AG85" i="8"/>
  <c r="AG86" i="8"/>
  <c r="AG87" i="8"/>
  <c r="AG88" i="8"/>
  <c r="AG89" i="8"/>
  <c r="AG90" i="8"/>
  <c r="AG91" i="8"/>
  <c r="AG92" i="8"/>
  <c r="AG93" i="8"/>
  <c r="AG94" i="8"/>
  <c r="AG95" i="8"/>
  <c r="AG96" i="8"/>
  <c r="AG97" i="8"/>
  <c r="AG98" i="8"/>
  <c r="AG99" i="8"/>
  <c r="AG100" i="8"/>
  <c r="AG101" i="8"/>
  <c r="AG102" i="8"/>
  <c r="AG103" i="8"/>
  <c r="AG104" i="8"/>
  <c r="AG105" i="8"/>
  <c r="AG106" i="8"/>
  <c r="AG107" i="8"/>
  <c r="AG108" i="8"/>
  <c r="AG109" i="8"/>
  <c r="AG110" i="8"/>
  <c r="AG111" i="8"/>
  <c r="AG112" i="8"/>
  <c r="AG113" i="8"/>
  <c r="AG114" i="8"/>
  <c r="AG115" i="8"/>
  <c r="AG116" i="8"/>
  <c r="AG117" i="8"/>
  <c r="AG118" i="8"/>
  <c r="AG119" i="8"/>
  <c r="AG120" i="8"/>
  <c r="AG121" i="8"/>
  <c r="AG122" i="8"/>
  <c r="AG123" i="8"/>
  <c r="AG124" i="8"/>
  <c r="AG125" i="8"/>
  <c r="AG126" i="8"/>
  <c r="AG127" i="8"/>
  <c r="AG128" i="8"/>
  <c r="AG129" i="8"/>
  <c r="AG130" i="8"/>
  <c r="AG131" i="8"/>
  <c r="AG132" i="8"/>
  <c r="AG133" i="8"/>
  <c r="AG134" i="8"/>
  <c r="AG135" i="8"/>
  <c r="AG136" i="8"/>
  <c r="AG137" i="8"/>
  <c r="AG138" i="8"/>
  <c r="AG139" i="8"/>
  <c r="AG140" i="8"/>
  <c r="AG141" i="8"/>
  <c r="AG142" i="8"/>
  <c r="AG143" i="8"/>
  <c r="AG144" i="8"/>
  <c r="AG145" i="8"/>
  <c r="AG146" i="8"/>
  <c r="AG147" i="8"/>
  <c r="AG148" i="8"/>
  <c r="AG149" i="8"/>
  <c r="AG150" i="8"/>
  <c r="AG151" i="8"/>
  <c r="AG152" i="8"/>
  <c r="AG153" i="8"/>
  <c r="AG154" i="8"/>
  <c r="AG155" i="8"/>
  <c r="AG156" i="8"/>
  <c r="AG157" i="8"/>
  <c r="AG158" i="8"/>
  <c r="AG159" i="8"/>
  <c r="AG160" i="8"/>
  <c r="AG161" i="8"/>
  <c r="AG162" i="8"/>
  <c r="AG163" i="8"/>
  <c r="AG164" i="8"/>
  <c r="AG165" i="8"/>
  <c r="AG166" i="8"/>
  <c r="AG167" i="8"/>
  <c r="AG168" i="8"/>
  <c r="AG169" i="8"/>
  <c r="AG170" i="8"/>
  <c r="AG171" i="8"/>
  <c r="AG172" i="8"/>
  <c r="AG173" i="8"/>
  <c r="AG174" i="8"/>
  <c r="AG175" i="8"/>
  <c r="AG176" i="8"/>
  <c r="AG177" i="8"/>
  <c r="AG178" i="8"/>
  <c r="AG179" i="8"/>
  <c r="AG180" i="8"/>
  <c r="AG181" i="8"/>
  <c r="AG182" i="8"/>
  <c r="AG183" i="8"/>
  <c r="AG184" i="8"/>
  <c r="AG185" i="8"/>
  <c r="AG186" i="8"/>
  <c r="AG187" i="8"/>
  <c r="AG188" i="8"/>
  <c r="AG189" i="8"/>
  <c r="AG190" i="8"/>
  <c r="AG191" i="8"/>
  <c r="AG192" i="8"/>
  <c r="AG193" i="8"/>
  <c r="AG194" i="8"/>
  <c r="AG195" i="8"/>
  <c r="AG196" i="8"/>
  <c r="AG197" i="8"/>
  <c r="AG198" i="8"/>
  <c r="AG199" i="8"/>
  <c r="AG200" i="8"/>
  <c r="AG201" i="8"/>
  <c r="AG202" i="8"/>
  <c r="AG203" i="8"/>
  <c r="AG204" i="8"/>
  <c r="AG205" i="8"/>
  <c r="AG206" i="8"/>
  <c r="AG207" i="8"/>
  <c r="AG208" i="8"/>
  <c r="AG209" i="8"/>
  <c r="AG210" i="8"/>
  <c r="AG211" i="8"/>
  <c r="AG212" i="8"/>
  <c r="AG213" i="8"/>
  <c r="AG214" i="8"/>
  <c r="AG215" i="8"/>
  <c r="AG216" i="8"/>
  <c r="AG217" i="8"/>
  <c r="AG218" i="8"/>
  <c r="AG219" i="8"/>
  <c r="AG220" i="8"/>
  <c r="AG221" i="8"/>
  <c r="AG222" i="8"/>
  <c r="AG223" i="8"/>
  <c r="AG224" i="8"/>
  <c r="AG225" i="8"/>
  <c r="AG226" i="8"/>
  <c r="AG227" i="8"/>
  <c r="AG228" i="8"/>
  <c r="AG229" i="8"/>
  <c r="AG230" i="8"/>
  <c r="AG231" i="8"/>
  <c r="AG232" i="8"/>
  <c r="AG233" i="8"/>
  <c r="AG234" i="8"/>
  <c r="AG235" i="8"/>
  <c r="AG236" i="8"/>
  <c r="AG237" i="8"/>
  <c r="AG238" i="8"/>
  <c r="AG239" i="8"/>
  <c r="AG240" i="8"/>
  <c r="AG241" i="8"/>
  <c r="AG242" i="8"/>
  <c r="AG243" i="8"/>
  <c r="AG244" i="8"/>
  <c r="AG245" i="8"/>
  <c r="AG246" i="8"/>
  <c r="AG247" i="8"/>
  <c r="AG248" i="8"/>
  <c r="AG249" i="8"/>
  <c r="AG250" i="8"/>
  <c r="AG251" i="8"/>
  <c r="AG252" i="8"/>
  <c r="AG253" i="8"/>
  <c r="AG254" i="8"/>
  <c r="AG255" i="8"/>
  <c r="AG256" i="8"/>
  <c r="AG257" i="8"/>
  <c r="AG258" i="8"/>
  <c r="AG259" i="8"/>
  <c r="AG260" i="8"/>
  <c r="AG261" i="8"/>
  <c r="AG262" i="8"/>
  <c r="AG263" i="8"/>
  <c r="AG264" i="8"/>
  <c r="AG265" i="8"/>
  <c r="AG266" i="8"/>
  <c r="AG267" i="8"/>
  <c r="AG268" i="8"/>
  <c r="AG269" i="8"/>
  <c r="AG270" i="8"/>
  <c r="AG271" i="8"/>
  <c r="AG272" i="8"/>
  <c r="AG273" i="8"/>
  <c r="AG274" i="8"/>
  <c r="AG275" i="8"/>
  <c r="AG276" i="8"/>
  <c r="AG277" i="8"/>
  <c r="AG278" i="8"/>
  <c r="AG279" i="8"/>
  <c r="AG280" i="8"/>
  <c r="AG281" i="8"/>
  <c r="AG282" i="8"/>
  <c r="AG283" i="8"/>
  <c r="AG284" i="8"/>
  <c r="AG285" i="8"/>
  <c r="AG286" i="8"/>
  <c r="AG287" i="8"/>
  <c r="AG288" i="8"/>
  <c r="AG289" i="8"/>
  <c r="AG290" i="8"/>
  <c r="AG291" i="8"/>
  <c r="AG292" i="8"/>
  <c r="AG293" i="8"/>
  <c r="AG294" i="8"/>
  <c r="AG295" i="8"/>
  <c r="AG296" i="8"/>
  <c r="AG297" i="8"/>
  <c r="AG298" i="8"/>
  <c r="AG299" i="8"/>
  <c r="AG300" i="8"/>
  <c r="AG301" i="8"/>
  <c r="AG302" i="8"/>
  <c r="AG303" i="8"/>
  <c r="AG304" i="8"/>
  <c r="AG305" i="8"/>
  <c r="AG306" i="8"/>
  <c r="AG307" i="8"/>
  <c r="AG308" i="8"/>
  <c r="AG309" i="8"/>
  <c r="AG310" i="8"/>
  <c r="AG311" i="8"/>
  <c r="AG312" i="8"/>
  <c r="AG313" i="8"/>
  <c r="AG314" i="8"/>
  <c r="AG315" i="8"/>
  <c r="AG316" i="8"/>
  <c r="AG317" i="8"/>
  <c r="AG318" i="8"/>
  <c r="AG319" i="8"/>
  <c r="AG320" i="8"/>
  <c r="AG321" i="8"/>
  <c r="AG322" i="8"/>
  <c r="AG323" i="8"/>
  <c r="AG324" i="8"/>
  <c r="AG325" i="8"/>
  <c r="AG326" i="8"/>
  <c r="AG327" i="8"/>
  <c r="AG328" i="8"/>
  <c r="AG329" i="8"/>
  <c r="AG330" i="8"/>
  <c r="AG331" i="8"/>
  <c r="AG332" i="8"/>
  <c r="AG333" i="8"/>
  <c r="AG334" i="8"/>
  <c r="AG335" i="8"/>
  <c r="AG336" i="8"/>
  <c r="AG337" i="8"/>
  <c r="AG338" i="8"/>
  <c r="AG339" i="8"/>
  <c r="AG340" i="8"/>
  <c r="AG341" i="8"/>
  <c r="AG342" i="8"/>
  <c r="AG343" i="8"/>
  <c r="AG344" i="8"/>
  <c r="AG345" i="8"/>
  <c r="AG346" i="8"/>
  <c r="AG347" i="8"/>
  <c r="AG348" i="8"/>
  <c r="AG349" i="8"/>
  <c r="AG350" i="8"/>
  <c r="AG351" i="8"/>
  <c r="AG352" i="8"/>
  <c r="AG353" i="8"/>
  <c r="AG354" i="8"/>
  <c r="AG355" i="8"/>
  <c r="AG356" i="8"/>
  <c r="AG357" i="8"/>
  <c r="AG358" i="8"/>
  <c r="AG359" i="8"/>
  <c r="AG360" i="8"/>
  <c r="AG361" i="8"/>
  <c r="AG362" i="8"/>
  <c r="AG363" i="8"/>
  <c r="AG364" i="8"/>
  <c r="AG365" i="8"/>
  <c r="AG366" i="8"/>
  <c r="AG367" i="8"/>
  <c r="AG368" i="8"/>
  <c r="AG369" i="8"/>
  <c r="AG370" i="8"/>
  <c r="AG371" i="8"/>
  <c r="AG372" i="8"/>
  <c r="AG373" i="8"/>
  <c r="AG374" i="8"/>
  <c r="AG375" i="8"/>
  <c r="AG376" i="8"/>
  <c r="AG377" i="8"/>
  <c r="AG378" i="8"/>
  <c r="AG379" i="8"/>
  <c r="AG380" i="8"/>
  <c r="AG381" i="8"/>
  <c r="AG382" i="8"/>
  <c r="AG383" i="8"/>
  <c r="AG384" i="8"/>
  <c r="AG385" i="8"/>
  <c r="AG386" i="8"/>
  <c r="AG387" i="8"/>
  <c r="AG388" i="8"/>
  <c r="AG389" i="8"/>
  <c r="AG390" i="8"/>
  <c r="AG391" i="8"/>
  <c r="AG392" i="8"/>
  <c r="AG393" i="8"/>
  <c r="AG394" i="8"/>
  <c r="AG395" i="8"/>
  <c r="AG396" i="8"/>
  <c r="AG397" i="8"/>
  <c r="AG398" i="8"/>
  <c r="AG399" i="8"/>
  <c r="AG400" i="8"/>
  <c r="AG401" i="8"/>
  <c r="AG402" i="8"/>
  <c r="AG403" i="8"/>
  <c r="AG404" i="8"/>
  <c r="AG405" i="8"/>
  <c r="AG406" i="8"/>
  <c r="AG407" i="8"/>
  <c r="AG408" i="8"/>
  <c r="AG409" i="8"/>
  <c r="AG410" i="8"/>
  <c r="AG411" i="8"/>
  <c r="AG412" i="8"/>
  <c r="AG413" i="8"/>
  <c r="AG414" i="8"/>
  <c r="AG415" i="8"/>
  <c r="AG416" i="8"/>
  <c r="AG417" i="8"/>
  <c r="AG418" i="8"/>
  <c r="AG419" i="8"/>
  <c r="AG420" i="8"/>
  <c r="AG421" i="8"/>
  <c r="AG422" i="8"/>
  <c r="AG423" i="8"/>
  <c r="AG424" i="8"/>
  <c r="AG425" i="8"/>
  <c r="AG426" i="8"/>
  <c r="AG427" i="8"/>
  <c r="AG428" i="8"/>
  <c r="AG429" i="8"/>
  <c r="AG430" i="8"/>
  <c r="AG431" i="8"/>
  <c r="AG432" i="8"/>
  <c r="AG433" i="8"/>
  <c r="AG434" i="8"/>
  <c r="AG435" i="8"/>
  <c r="AG436" i="8"/>
  <c r="AG437" i="8"/>
  <c r="AG438" i="8"/>
  <c r="AG439" i="8"/>
  <c r="AG440" i="8"/>
  <c r="AG441" i="8"/>
  <c r="AG442" i="8"/>
  <c r="AG443" i="8"/>
  <c r="AG444" i="8"/>
  <c r="AG445" i="8"/>
  <c r="AG446" i="8"/>
  <c r="AG447" i="8"/>
  <c r="AG448" i="8"/>
  <c r="AG449" i="8"/>
  <c r="AG450" i="8"/>
  <c r="AG451" i="8"/>
  <c r="AG452" i="8"/>
  <c r="AG453" i="8"/>
  <c r="AG454" i="8"/>
  <c r="AG455" i="8"/>
  <c r="AG456" i="8"/>
  <c r="AG457" i="8"/>
  <c r="AG458" i="8"/>
  <c r="AG459" i="8"/>
  <c r="AG460" i="8"/>
  <c r="AG461" i="8"/>
  <c r="AG462" i="8"/>
  <c r="AG463" i="8"/>
  <c r="AG464" i="8"/>
  <c r="AG465" i="8"/>
  <c r="AG466" i="8"/>
  <c r="AG467" i="8"/>
  <c r="AF3" i="8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5" i="8"/>
  <c r="AF26" i="8"/>
  <c r="AF27" i="8"/>
  <c r="AF28" i="8"/>
  <c r="AF29" i="8"/>
  <c r="AF30" i="8"/>
  <c r="AF31" i="8"/>
  <c r="AF32" i="8"/>
  <c r="AF33" i="8"/>
  <c r="AF34" i="8"/>
  <c r="AF35" i="8"/>
  <c r="AF36" i="8"/>
  <c r="AF37" i="8"/>
  <c r="AF38" i="8"/>
  <c r="AF39" i="8"/>
  <c r="AF40" i="8"/>
  <c r="AF41" i="8"/>
  <c r="AF42" i="8"/>
  <c r="AF43" i="8"/>
  <c r="AF44" i="8"/>
  <c r="AF45" i="8"/>
  <c r="AF46" i="8"/>
  <c r="AF47" i="8"/>
  <c r="AF48" i="8"/>
  <c r="AF49" i="8"/>
  <c r="AF50" i="8"/>
  <c r="AF51" i="8"/>
  <c r="AF52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70" i="8"/>
  <c r="AF71" i="8"/>
  <c r="AF72" i="8"/>
  <c r="AF73" i="8"/>
  <c r="AF74" i="8"/>
  <c r="AF75" i="8"/>
  <c r="AF76" i="8"/>
  <c r="AF77" i="8"/>
  <c r="AF78" i="8"/>
  <c r="AF79" i="8"/>
  <c r="AF80" i="8"/>
  <c r="AF81" i="8"/>
  <c r="AF82" i="8"/>
  <c r="AF83" i="8"/>
  <c r="AF84" i="8"/>
  <c r="AF85" i="8"/>
  <c r="AF86" i="8"/>
  <c r="AF87" i="8"/>
  <c r="AF88" i="8"/>
  <c r="AF89" i="8"/>
  <c r="AF90" i="8"/>
  <c r="AF91" i="8"/>
  <c r="AF92" i="8"/>
  <c r="AF93" i="8"/>
  <c r="AF94" i="8"/>
  <c r="AF95" i="8"/>
  <c r="AF96" i="8"/>
  <c r="AF97" i="8"/>
  <c r="AF98" i="8"/>
  <c r="AF99" i="8"/>
  <c r="AF100" i="8"/>
  <c r="AF101" i="8"/>
  <c r="AF102" i="8"/>
  <c r="AF103" i="8"/>
  <c r="AF104" i="8"/>
  <c r="AF105" i="8"/>
  <c r="AF106" i="8"/>
  <c r="AF107" i="8"/>
  <c r="AF108" i="8"/>
  <c r="AF109" i="8"/>
  <c r="AF110" i="8"/>
  <c r="AF111" i="8"/>
  <c r="AF112" i="8"/>
  <c r="AF113" i="8"/>
  <c r="AF114" i="8"/>
  <c r="AF115" i="8"/>
  <c r="AF116" i="8"/>
  <c r="AF117" i="8"/>
  <c r="AF118" i="8"/>
  <c r="AF119" i="8"/>
  <c r="AF120" i="8"/>
  <c r="AF121" i="8"/>
  <c r="AF122" i="8"/>
  <c r="AF123" i="8"/>
  <c r="AF124" i="8"/>
  <c r="AF125" i="8"/>
  <c r="AF126" i="8"/>
  <c r="AF127" i="8"/>
  <c r="AF128" i="8"/>
  <c r="AF129" i="8"/>
  <c r="AF130" i="8"/>
  <c r="AF131" i="8"/>
  <c r="AF132" i="8"/>
  <c r="AF133" i="8"/>
  <c r="AF134" i="8"/>
  <c r="AF135" i="8"/>
  <c r="AF136" i="8"/>
  <c r="AF137" i="8"/>
  <c r="AF138" i="8"/>
  <c r="AF139" i="8"/>
  <c r="AF140" i="8"/>
  <c r="AF141" i="8"/>
  <c r="AF142" i="8"/>
  <c r="AF143" i="8"/>
  <c r="AF144" i="8"/>
  <c r="AF145" i="8"/>
  <c r="AF146" i="8"/>
  <c r="AF147" i="8"/>
  <c r="AF148" i="8"/>
  <c r="AF149" i="8"/>
  <c r="AF150" i="8"/>
  <c r="AF151" i="8"/>
  <c r="AF152" i="8"/>
  <c r="AF153" i="8"/>
  <c r="AF154" i="8"/>
  <c r="AF155" i="8"/>
  <c r="AF156" i="8"/>
  <c r="AF157" i="8"/>
  <c r="AF158" i="8"/>
  <c r="AF159" i="8"/>
  <c r="AF160" i="8"/>
  <c r="AF161" i="8"/>
  <c r="AF162" i="8"/>
  <c r="AF163" i="8"/>
  <c r="AF164" i="8"/>
  <c r="AF165" i="8"/>
  <c r="AF166" i="8"/>
  <c r="AF167" i="8"/>
  <c r="AF168" i="8"/>
  <c r="AF169" i="8"/>
  <c r="AF170" i="8"/>
  <c r="AF171" i="8"/>
  <c r="AF172" i="8"/>
  <c r="AF173" i="8"/>
  <c r="AF174" i="8"/>
  <c r="AF175" i="8"/>
  <c r="AF176" i="8"/>
  <c r="AF177" i="8"/>
  <c r="AF178" i="8"/>
  <c r="AF179" i="8"/>
  <c r="AF180" i="8"/>
  <c r="AF181" i="8"/>
  <c r="AF182" i="8"/>
  <c r="AF183" i="8"/>
  <c r="AF184" i="8"/>
  <c r="AF185" i="8"/>
  <c r="AF186" i="8"/>
  <c r="AF187" i="8"/>
  <c r="AF188" i="8"/>
  <c r="AF189" i="8"/>
  <c r="AF190" i="8"/>
  <c r="AF191" i="8"/>
  <c r="AF192" i="8"/>
  <c r="AF193" i="8"/>
  <c r="AF194" i="8"/>
  <c r="AF195" i="8"/>
  <c r="AF196" i="8"/>
  <c r="AF197" i="8"/>
  <c r="AF198" i="8"/>
  <c r="AF199" i="8"/>
  <c r="AF200" i="8"/>
  <c r="AF201" i="8"/>
  <c r="AF202" i="8"/>
  <c r="AF203" i="8"/>
  <c r="AF204" i="8"/>
  <c r="AF205" i="8"/>
  <c r="AF206" i="8"/>
  <c r="AF207" i="8"/>
  <c r="AF208" i="8"/>
  <c r="AF209" i="8"/>
  <c r="AF210" i="8"/>
  <c r="AF211" i="8"/>
  <c r="AF212" i="8"/>
  <c r="AF213" i="8"/>
  <c r="AF214" i="8"/>
  <c r="AF215" i="8"/>
  <c r="AF216" i="8"/>
  <c r="AF217" i="8"/>
  <c r="AF218" i="8"/>
  <c r="AF219" i="8"/>
  <c r="AF220" i="8"/>
  <c r="AF221" i="8"/>
  <c r="AF222" i="8"/>
  <c r="AF223" i="8"/>
  <c r="AF224" i="8"/>
  <c r="AF225" i="8"/>
  <c r="AF226" i="8"/>
  <c r="AF227" i="8"/>
  <c r="AF228" i="8"/>
  <c r="AF229" i="8"/>
  <c r="AF230" i="8"/>
  <c r="AF231" i="8"/>
  <c r="AF232" i="8"/>
  <c r="AF233" i="8"/>
  <c r="AF234" i="8"/>
  <c r="AF235" i="8"/>
  <c r="AF236" i="8"/>
  <c r="AF237" i="8"/>
  <c r="AF238" i="8"/>
  <c r="AF239" i="8"/>
  <c r="AF240" i="8"/>
  <c r="AF241" i="8"/>
  <c r="AF242" i="8"/>
  <c r="AF243" i="8"/>
  <c r="AF244" i="8"/>
  <c r="AF245" i="8"/>
  <c r="AF246" i="8"/>
  <c r="AF247" i="8"/>
  <c r="AF248" i="8"/>
  <c r="AF249" i="8"/>
  <c r="AF250" i="8"/>
  <c r="AF251" i="8"/>
  <c r="AF252" i="8"/>
  <c r="AF253" i="8"/>
  <c r="AF254" i="8"/>
  <c r="AF255" i="8"/>
  <c r="AF256" i="8"/>
  <c r="AF257" i="8"/>
  <c r="AF258" i="8"/>
  <c r="AF259" i="8"/>
  <c r="AF260" i="8"/>
  <c r="AF261" i="8"/>
  <c r="AF262" i="8"/>
  <c r="AF263" i="8"/>
  <c r="AF264" i="8"/>
  <c r="AF265" i="8"/>
  <c r="AF266" i="8"/>
  <c r="AF267" i="8"/>
  <c r="AF268" i="8"/>
  <c r="AF269" i="8"/>
  <c r="AF270" i="8"/>
  <c r="AF271" i="8"/>
  <c r="AF272" i="8"/>
  <c r="AF273" i="8"/>
  <c r="AF274" i="8"/>
  <c r="AF275" i="8"/>
  <c r="AF276" i="8"/>
  <c r="AF277" i="8"/>
  <c r="AF278" i="8"/>
  <c r="AF279" i="8"/>
  <c r="AF280" i="8"/>
  <c r="AF281" i="8"/>
  <c r="AF282" i="8"/>
  <c r="AF283" i="8"/>
  <c r="AF284" i="8"/>
  <c r="AF285" i="8"/>
  <c r="AF286" i="8"/>
  <c r="AF287" i="8"/>
  <c r="AF288" i="8"/>
  <c r="AF289" i="8"/>
  <c r="AF290" i="8"/>
  <c r="AF291" i="8"/>
  <c r="AF292" i="8"/>
  <c r="AF293" i="8"/>
  <c r="AF294" i="8"/>
  <c r="AF295" i="8"/>
  <c r="AF296" i="8"/>
  <c r="AF297" i="8"/>
  <c r="AF298" i="8"/>
  <c r="AF299" i="8"/>
  <c r="AF300" i="8"/>
  <c r="AF301" i="8"/>
  <c r="AF302" i="8"/>
  <c r="AF303" i="8"/>
  <c r="AF304" i="8"/>
  <c r="AF305" i="8"/>
  <c r="AF306" i="8"/>
  <c r="AF307" i="8"/>
  <c r="AF308" i="8"/>
  <c r="AF309" i="8"/>
  <c r="AF310" i="8"/>
  <c r="AF311" i="8"/>
  <c r="AF312" i="8"/>
  <c r="AF313" i="8"/>
  <c r="AF314" i="8"/>
  <c r="AF315" i="8"/>
  <c r="AF316" i="8"/>
  <c r="AF317" i="8"/>
  <c r="AF318" i="8"/>
  <c r="AF319" i="8"/>
  <c r="AF320" i="8"/>
  <c r="AF321" i="8"/>
  <c r="AF322" i="8"/>
  <c r="AF323" i="8"/>
  <c r="AF324" i="8"/>
  <c r="AF325" i="8"/>
  <c r="AF326" i="8"/>
  <c r="AF327" i="8"/>
  <c r="AF328" i="8"/>
  <c r="AF329" i="8"/>
  <c r="AF330" i="8"/>
  <c r="AF331" i="8"/>
  <c r="AF332" i="8"/>
  <c r="AF333" i="8"/>
  <c r="AF334" i="8"/>
  <c r="AF335" i="8"/>
  <c r="AF336" i="8"/>
  <c r="AF337" i="8"/>
  <c r="AF338" i="8"/>
  <c r="AF339" i="8"/>
  <c r="AF340" i="8"/>
  <c r="AF341" i="8"/>
  <c r="AF342" i="8"/>
  <c r="AF343" i="8"/>
  <c r="AF344" i="8"/>
  <c r="AF345" i="8"/>
  <c r="AF346" i="8"/>
  <c r="AF347" i="8"/>
  <c r="AF348" i="8"/>
  <c r="AF349" i="8"/>
  <c r="AF350" i="8"/>
  <c r="AF351" i="8"/>
  <c r="AF352" i="8"/>
  <c r="AF353" i="8"/>
  <c r="AF354" i="8"/>
  <c r="AF355" i="8"/>
  <c r="AF356" i="8"/>
  <c r="AF357" i="8"/>
  <c r="AF358" i="8"/>
  <c r="AF359" i="8"/>
  <c r="AF360" i="8"/>
  <c r="AF361" i="8"/>
  <c r="AF362" i="8"/>
  <c r="AF363" i="8"/>
  <c r="AF364" i="8"/>
  <c r="AF365" i="8"/>
  <c r="AF366" i="8"/>
  <c r="AF367" i="8"/>
  <c r="AF368" i="8"/>
  <c r="AF369" i="8"/>
  <c r="AF370" i="8"/>
  <c r="AF371" i="8"/>
  <c r="AF372" i="8"/>
  <c r="AF373" i="8"/>
  <c r="AF374" i="8"/>
  <c r="AF375" i="8"/>
  <c r="AF376" i="8"/>
  <c r="AF377" i="8"/>
  <c r="AF378" i="8"/>
  <c r="AF379" i="8"/>
  <c r="AF380" i="8"/>
  <c r="AF381" i="8"/>
  <c r="AF382" i="8"/>
  <c r="AF383" i="8"/>
  <c r="AF384" i="8"/>
  <c r="AF385" i="8"/>
  <c r="AF386" i="8"/>
  <c r="AF387" i="8"/>
  <c r="AF388" i="8"/>
  <c r="AF389" i="8"/>
  <c r="AF390" i="8"/>
  <c r="AF391" i="8"/>
  <c r="AF392" i="8"/>
  <c r="AF393" i="8"/>
  <c r="AF394" i="8"/>
  <c r="AF395" i="8"/>
  <c r="AF396" i="8"/>
  <c r="AF397" i="8"/>
  <c r="AF398" i="8"/>
  <c r="AF399" i="8"/>
  <c r="AF400" i="8"/>
  <c r="AF401" i="8"/>
  <c r="AF402" i="8"/>
  <c r="AF403" i="8"/>
  <c r="AF404" i="8"/>
  <c r="AF405" i="8"/>
  <c r="AF406" i="8"/>
  <c r="AF407" i="8"/>
  <c r="AF408" i="8"/>
  <c r="AF409" i="8"/>
  <c r="AF410" i="8"/>
  <c r="AF411" i="8"/>
  <c r="AF412" i="8"/>
  <c r="AF413" i="8"/>
  <c r="AF414" i="8"/>
  <c r="AF415" i="8"/>
  <c r="AF416" i="8"/>
  <c r="AF417" i="8"/>
  <c r="AF418" i="8"/>
  <c r="AF419" i="8"/>
  <c r="AF420" i="8"/>
  <c r="AF421" i="8"/>
  <c r="AF422" i="8"/>
  <c r="AF423" i="8"/>
  <c r="AF424" i="8"/>
  <c r="AF425" i="8"/>
  <c r="AF426" i="8"/>
  <c r="AF427" i="8"/>
  <c r="AF428" i="8"/>
  <c r="AF429" i="8"/>
  <c r="AF430" i="8"/>
  <c r="AF431" i="8"/>
  <c r="AF432" i="8"/>
  <c r="AF433" i="8"/>
  <c r="AF434" i="8"/>
  <c r="AF435" i="8"/>
  <c r="AF436" i="8"/>
  <c r="AF437" i="8"/>
  <c r="AF438" i="8"/>
  <c r="AF439" i="8"/>
  <c r="AF440" i="8"/>
  <c r="AF441" i="8"/>
  <c r="AF442" i="8"/>
  <c r="AF443" i="8"/>
  <c r="AF444" i="8"/>
  <c r="AF445" i="8"/>
  <c r="AF446" i="8"/>
  <c r="AF447" i="8"/>
  <c r="AF448" i="8"/>
  <c r="AF449" i="8"/>
  <c r="AF450" i="8"/>
  <c r="AF451" i="8"/>
  <c r="AF452" i="8"/>
  <c r="AF453" i="8"/>
  <c r="AF454" i="8"/>
  <c r="AF455" i="8"/>
  <c r="AF456" i="8"/>
  <c r="AF457" i="8"/>
  <c r="AF458" i="8"/>
  <c r="AF459" i="8"/>
  <c r="AF460" i="8"/>
  <c r="AF461" i="8"/>
  <c r="AF462" i="8"/>
  <c r="AF463" i="8"/>
  <c r="AF464" i="8"/>
  <c r="AF465" i="8"/>
  <c r="AF466" i="8"/>
  <c r="AF467" i="8"/>
  <c r="AE3" i="8"/>
  <c r="AE4" i="8"/>
  <c r="AE5" i="8"/>
  <c r="AE6" i="8"/>
  <c r="AE7" i="8"/>
  <c r="AE8" i="8"/>
  <c r="AE9" i="8"/>
  <c r="AE10" i="8"/>
  <c r="AE11" i="8"/>
  <c r="AE12" i="8"/>
  <c r="AE13" i="8"/>
  <c r="AE14" i="8"/>
  <c r="AE15" i="8"/>
  <c r="AE16" i="8"/>
  <c r="AE17" i="8"/>
  <c r="AE18" i="8"/>
  <c r="AE19" i="8"/>
  <c r="AE20" i="8"/>
  <c r="AE21" i="8"/>
  <c r="AE22" i="8"/>
  <c r="AE23" i="8"/>
  <c r="AE24" i="8"/>
  <c r="AE25" i="8"/>
  <c r="AE26" i="8"/>
  <c r="AE27" i="8"/>
  <c r="AE28" i="8"/>
  <c r="AE29" i="8"/>
  <c r="AE30" i="8"/>
  <c r="AE31" i="8"/>
  <c r="AE32" i="8"/>
  <c r="AE33" i="8"/>
  <c r="AE34" i="8"/>
  <c r="AE35" i="8"/>
  <c r="AE36" i="8"/>
  <c r="AE37" i="8"/>
  <c r="AE38" i="8"/>
  <c r="AE39" i="8"/>
  <c r="AE40" i="8"/>
  <c r="AE41" i="8"/>
  <c r="AE42" i="8"/>
  <c r="AE43" i="8"/>
  <c r="AE44" i="8"/>
  <c r="AE45" i="8"/>
  <c r="AE46" i="8"/>
  <c r="AE47" i="8"/>
  <c r="AE48" i="8"/>
  <c r="AE49" i="8"/>
  <c r="AE50" i="8"/>
  <c r="AE51" i="8"/>
  <c r="AE52" i="8"/>
  <c r="AE53" i="8"/>
  <c r="AE54" i="8"/>
  <c r="AE55" i="8"/>
  <c r="AE56" i="8"/>
  <c r="AE57" i="8"/>
  <c r="AE58" i="8"/>
  <c r="AE59" i="8"/>
  <c r="AE60" i="8"/>
  <c r="AE61" i="8"/>
  <c r="AE62" i="8"/>
  <c r="AE63" i="8"/>
  <c r="AE64" i="8"/>
  <c r="AE65" i="8"/>
  <c r="AE66" i="8"/>
  <c r="AE67" i="8"/>
  <c r="AE68" i="8"/>
  <c r="AE69" i="8"/>
  <c r="AE70" i="8"/>
  <c r="AE71" i="8"/>
  <c r="AE72" i="8"/>
  <c r="AE73" i="8"/>
  <c r="AE74" i="8"/>
  <c r="AE75" i="8"/>
  <c r="AE76" i="8"/>
  <c r="AE77" i="8"/>
  <c r="AE78" i="8"/>
  <c r="AE79" i="8"/>
  <c r="AE80" i="8"/>
  <c r="AE81" i="8"/>
  <c r="AE82" i="8"/>
  <c r="AE83" i="8"/>
  <c r="AE84" i="8"/>
  <c r="AE85" i="8"/>
  <c r="AE86" i="8"/>
  <c r="AE87" i="8"/>
  <c r="AE88" i="8"/>
  <c r="AE89" i="8"/>
  <c r="AE90" i="8"/>
  <c r="AE91" i="8"/>
  <c r="AE92" i="8"/>
  <c r="AE93" i="8"/>
  <c r="AE94" i="8"/>
  <c r="AE95" i="8"/>
  <c r="AE96" i="8"/>
  <c r="AE97" i="8"/>
  <c r="AE98" i="8"/>
  <c r="AE99" i="8"/>
  <c r="AE100" i="8"/>
  <c r="AE101" i="8"/>
  <c r="AE102" i="8"/>
  <c r="AE103" i="8"/>
  <c r="AE104" i="8"/>
  <c r="AE105" i="8"/>
  <c r="AE106" i="8"/>
  <c r="AE107" i="8"/>
  <c r="AE108" i="8"/>
  <c r="AE109" i="8"/>
  <c r="AE110" i="8"/>
  <c r="AE111" i="8"/>
  <c r="AE112" i="8"/>
  <c r="AE113" i="8"/>
  <c r="AE114" i="8"/>
  <c r="AE115" i="8"/>
  <c r="AE116" i="8"/>
  <c r="AE117" i="8"/>
  <c r="AE118" i="8"/>
  <c r="AE119" i="8"/>
  <c r="AE120" i="8"/>
  <c r="AE121" i="8"/>
  <c r="AE122" i="8"/>
  <c r="AE123" i="8"/>
  <c r="AE124" i="8"/>
  <c r="AE125" i="8"/>
  <c r="AE126" i="8"/>
  <c r="AE127" i="8"/>
  <c r="AE128" i="8"/>
  <c r="AE129" i="8"/>
  <c r="AE130" i="8"/>
  <c r="AE131" i="8"/>
  <c r="AE132" i="8"/>
  <c r="AE133" i="8"/>
  <c r="AE134" i="8"/>
  <c r="AE135" i="8"/>
  <c r="AE136" i="8"/>
  <c r="AE137" i="8"/>
  <c r="AE138" i="8"/>
  <c r="AE139" i="8"/>
  <c r="AE140" i="8"/>
  <c r="AE141" i="8"/>
  <c r="AE142" i="8"/>
  <c r="AE143" i="8"/>
  <c r="AE144" i="8"/>
  <c r="AE145" i="8"/>
  <c r="AE146" i="8"/>
  <c r="AE147" i="8"/>
  <c r="AE148" i="8"/>
  <c r="AE149" i="8"/>
  <c r="AE150" i="8"/>
  <c r="AE151" i="8"/>
  <c r="AE152" i="8"/>
  <c r="AE153" i="8"/>
  <c r="AE154" i="8"/>
  <c r="AE155" i="8"/>
  <c r="AE156" i="8"/>
  <c r="AE157" i="8"/>
  <c r="AE158" i="8"/>
  <c r="AE159" i="8"/>
  <c r="AE160" i="8"/>
  <c r="AE161" i="8"/>
  <c r="AE162" i="8"/>
  <c r="AE163" i="8"/>
  <c r="AE164" i="8"/>
  <c r="AE165" i="8"/>
  <c r="AE166" i="8"/>
  <c r="AE167" i="8"/>
  <c r="AE168" i="8"/>
  <c r="AE169" i="8"/>
  <c r="AE170" i="8"/>
  <c r="AE171" i="8"/>
  <c r="AE172" i="8"/>
  <c r="AE173" i="8"/>
  <c r="AE174" i="8"/>
  <c r="AE175" i="8"/>
  <c r="AE176" i="8"/>
  <c r="AE177" i="8"/>
  <c r="AE178" i="8"/>
  <c r="AE179" i="8"/>
  <c r="AE180" i="8"/>
  <c r="AE181" i="8"/>
  <c r="AE182" i="8"/>
  <c r="AE183" i="8"/>
  <c r="AE184" i="8"/>
  <c r="AE185" i="8"/>
  <c r="AE186" i="8"/>
  <c r="AE187" i="8"/>
  <c r="AE188" i="8"/>
  <c r="AE189" i="8"/>
  <c r="AE190" i="8"/>
  <c r="AE191" i="8"/>
  <c r="AE192" i="8"/>
  <c r="AE193" i="8"/>
  <c r="AE194" i="8"/>
  <c r="AE195" i="8"/>
  <c r="AE196" i="8"/>
  <c r="AE197" i="8"/>
  <c r="AE198" i="8"/>
  <c r="AE199" i="8"/>
  <c r="AE200" i="8"/>
  <c r="AE201" i="8"/>
  <c r="AE202" i="8"/>
  <c r="AE203" i="8"/>
  <c r="AE204" i="8"/>
  <c r="AE205" i="8"/>
  <c r="AE206" i="8"/>
  <c r="AE207" i="8"/>
  <c r="AE208" i="8"/>
  <c r="AE209" i="8"/>
  <c r="AE210" i="8"/>
  <c r="AE211" i="8"/>
  <c r="AE212" i="8"/>
  <c r="AE213" i="8"/>
  <c r="AE214" i="8"/>
  <c r="AE215" i="8"/>
  <c r="AE216" i="8"/>
  <c r="AE217" i="8"/>
  <c r="AE218" i="8"/>
  <c r="AE219" i="8"/>
  <c r="AE220" i="8"/>
  <c r="AE221" i="8"/>
  <c r="AE222" i="8"/>
  <c r="AE223" i="8"/>
  <c r="AE224" i="8"/>
  <c r="AE225" i="8"/>
  <c r="AE226" i="8"/>
  <c r="AE227" i="8"/>
  <c r="AE228" i="8"/>
  <c r="AE229" i="8"/>
  <c r="AE230" i="8"/>
  <c r="AE231" i="8"/>
  <c r="AE232" i="8"/>
  <c r="AE233" i="8"/>
  <c r="AE234" i="8"/>
  <c r="AE235" i="8"/>
  <c r="AE236" i="8"/>
  <c r="AE237" i="8"/>
  <c r="AE238" i="8"/>
  <c r="AE239" i="8"/>
  <c r="AE240" i="8"/>
  <c r="AE241" i="8"/>
  <c r="AE242" i="8"/>
  <c r="AE243" i="8"/>
  <c r="AE244" i="8"/>
  <c r="AE245" i="8"/>
  <c r="AE246" i="8"/>
  <c r="AE247" i="8"/>
  <c r="AE248" i="8"/>
  <c r="AE249" i="8"/>
  <c r="AE250" i="8"/>
  <c r="AE251" i="8"/>
  <c r="AE252" i="8"/>
  <c r="AE253" i="8"/>
  <c r="AE254" i="8"/>
  <c r="AE255" i="8"/>
  <c r="AE256" i="8"/>
  <c r="AE257" i="8"/>
  <c r="AE258" i="8"/>
  <c r="AE259" i="8"/>
  <c r="AE260" i="8"/>
  <c r="AE261" i="8"/>
  <c r="AE262" i="8"/>
  <c r="AE263" i="8"/>
  <c r="AE264" i="8"/>
  <c r="AE265" i="8"/>
  <c r="AE266" i="8"/>
  <c r="AE267" i="8"/>
  <c r="AE268" i="8"/>
  <c r="AE269" i="8"/>
  <c r="AE270" i="8"/>
  <c r="AE271" i="8"/>
  <c r="AE272" i="8"/>
  <c r="AE273" i="8"/>
  <c r="AE274" i="8"/>
  <c r="AE275" i="8"/>
  <c r="AE276" i="8"/>
  <c r="AE277" i="8"/>
  <c r="AE278" i="8"/>
  <c r="AE279" i="8"/>
  <c r="AE280" i="8"/>
  <c r="AE281" i="8"/>
  <c r="AE282" i="8"/>
  <c r="AE283" i="8"/>
  <c r="AE284" i="8"/>
  <c r="AE285" i="8"/>
  <c r="AE286" i="8"/>
  <c r="AE287" i="8"/>
  <c r="AE288" i="8"/>
  <c r="AE289" i="8"/>
  <c r="AE290" i="8"/>
  <c r="AE291" i="8"/>
  <c r="AE292" i="8"/>
  <c r="AE293" i="8"/>
  <c r="AE294" i="8"/>
  <c r="AE295" i="8"/>
  <c r="AE296" i="8"/>
  <c r="AE297" i="8"/>
  <c r="AE298" i="8"/>
  <c r="AE299" i="8"/>
  <c r="AE300" i="8"/>
  <c r="AE301" i="8"/>
  <c r="AE302" i="8"/>
  <c r="AE303" i="8"/>
  <c r="AE304" i="8"/>
  <c r="AE305" i="8"/>
  <c r="AE306" i="8"/>
  <c r="AE307" i="8"/>
  <c r="AE308" i="8"/>
  <c r="AE309" i="8"/>
  <c r="AE310" i="8"/>
  <c r="AE311" i="8"/>
  <c r="AE312" i="8"/>
  <c r="AE313" i="8"/>
  <c r="AE314" i="8"/>
  <c r="AE315" i="8"/>
  <c r="AE316" i="8"/>
  <c r="AE317" i="8"/>
  <c r="AE318" i="8"/>
  <c r="AE319" i="8"/>
  <c r="AE320" i="8"/>
  <c r="AE321" i="8"/>
  <c r="AE322" i="8"/>
  <c r="AE323" i="8"/>
  <c r="AE324" i="8"/>
  <c r="AE325" i="8"/>
  <c r="AE326" i="8"/>
  <c r="AE327" i="8"/>
  <c r="AE328" i="8"/>
  <c r="AE329" i="8"/>
  <c r="AE330" i="8"/>
  <c r="AE331" i="8"/>
  <c r="AE332" i="8"/>
  <c r="AE333" i="8"/>
  <c r="AE334" i="8"/>
  <c r="AE335" i="8"/>
  <c r="AE336" i="8"/>
  <c r="AE337" i="8"/>
  <c r="AE338" i="8"/>
  <c r="AE339" i="8"/>
  <c r="AE340" i="8"/>
  <c r="AE341" i="8"/>
  <c r="AE342" i="8"/>
  <c r="AE343" i="8"/>
  <c r="AE344" i="8"/>
  <c r="AE345" i="8"/>
  <c r="AE346" i="8"/>
  <c r="AE347" i="8"/>
  <c r="AE348" i="8"/>
  <c r="AE349" i="8"/>
  <c r="AE350" i="8"/>
  <c r="AE351" i="8"/>
  <c r="AE352" i="8"/>
  <c r="AE353" i="8"/>
  <c r="AE354" i="8"/>
  <c r="AE355" i="8"/>
  <c r="AE356" i="8"/>
  <c r="AE357" i="8"/>
  <c r="AE358" i="8"/>
  <c r="AE359" i="8"/>
  <c r="AE360" i="8"/>
  <c r="AE361" i="8"/>
  <c r="AE362" i="8"/>
  <c r="AE363" i="8"/>
  <c r="AE364" i="8"/>
  <c r="AE365" i="8"/>
  <c r="AE366" i="8"/>
  <c r="AE367" i="8"/>
  <c r="AE368" i="8"/>
  <c r="AE369" i="8"/>
  <c r="AE370" i="8"/>
  <c r="AE371" i="8"/>
  <c r="AE372" i="8"/>
  <c r="AE373" i="8"/>
  <c r="AE374" i="8"/>
  <c r="AE375" i="8"/>
  <c r="AE376" i="8"/>
  <c r="AE377" i="8"/>
  <c r="AE378" i="8"/>
  <c r="AE379" i="8"/>
  <c r="AE380" i="8"/>
  <c r="AE381" i="8"/>
  <c r="AE382" i="8"/>
  <c r="AE383" i="8"/>
  <c r="AE384" i="8"/>
  <c r="AE385" i="8"/>
  <c r="AE386" i="8"/>
  <c r="AE387" i="8"/>
  <c r="AE388" i="8"/>
  <c r="AE389" i="8"/>
  <c r="AE390" i="8"/>
  <c r="AE391" i="8"/>
  <c r="AE392" i="8"/>
  <c r="AE393" i="8"/>
  <c r="AE394" i="8"/>
  <c r="AE395" i="8"/>
  <c r="AE396" i="8"/>
  <c r="AE397" i="8"/>
  <c r="AE398" i="8"/>
  <c r="AE399" i="8"/>
  <c r="AE400" i="8"/>
  <c r="AE401" i="8"/>
  <c r="AE402" i="8"/>
  <c r="AE403" i="8"/>
  <c r="AE404" i="8"/>
  <c r="AE405" i="8"/>
  <c r="AE406" i="8"/>
  <c r="AE407" i="8"/>
  <c r="AE408" i="8"/>
  <c r="AE409" i="8"/>
  <c r="AE410" i="8"/>
  <c r="AE411" i="8"/>
  <c r="AE412" i="8"/>
  <c r="AE413" i="8"/>
  <c r="AE414" i="8"/>
  <c r="AE415" i="8"/>
  <c r="AE416" i="8"/>
  <c r="AE417" i="8"/>
  <c r="AE418" i="8"/>
  <c r="AE419" i="8"/>
  <c r="AE420" i="8"/>
  <c r="AE421" i="8"/>
  <c r="AE422" i="8"/>
  <c r="AE423" i="8"/>
  <c r="AE424" i="8"/>
  <c r="AE425" i="8"/>
  <c r="AE426" i="8"/>
  <c r="AE427" i="8"/>
  <c r="AE428" i="8"/>
  <c r="AE429" i="8"/>
  <c r="AE430" i="8"/>
  <c r="AE431" i="8"/>
  <c r="AE432" i="8"/>
  <c r="AE433" i="8"/>
  <c r="AE434" i="8"/>
  <c r="AE435" i="8"/>
  <c r="AE436" i="8"/>
  <c r="AE437" i="8"/>
  <c r="AE438" i="8"/>
  <c r="AE439" i="8"/>
  <c r="AE440" i="8"/>
  <c r="AE441" i="8"/>
  <c r="AE442" i="8"/>
  <c r="AE443" i="8"/>
  <c r="AE444" i="8"/>
  <c r="AE445" i="8"/>
  <c r="AE446" i="8"/>
  <c r="AE447" i="8"/>
  <c r="AE448" i="8"/>
  <c r="AE449" i="8"/>
  <c r="AE450" i="8"/>
  <c r="AE451" i="8"/>
  <c r="AE452" i="8"/>
  <c r="AE453" i="8"/>
  <c r="AE454" i="8"/>
  <c r="AE455" i="8"/>
  <c r="AE456" i="8"/>
  <c r="AE457" i="8"/>
  <c r="AE458" i="8"/>
  <c r="AE459" i="8"/>
  <c r="AE460" i="8"/>
  <c r="AE461" i="8"/>
  <c r="AE462" i="8"/>
  <c r="AE463" i="8"/>
  <c r="AE464" i="8"/>
  <c r="AE465" i="8"/>
  <c r="AE466" i="8"/>
  <c r="AE467" i="8"/>
  <c r="AD3" i="8"/>
  <c r="AD4" i="8"/>
  <c r="AD5" i="8"/>
  <c r="AD6" i="8"/>
  <c r="AD7" i="8"/>
  <c r="AD8" i="8"/>
  <c r="AD9" i="8"/>
  <c r="AD10" i="8"/>
  <c r="AD11" i="8"/>
  <c r="AD12" i="8"/>
  <c r="AD13" i="8"/>
  <c r="AD14" i="8"/>
  <c r="AD15" i="8"/>
  <c r="AD16" i="8"/>
  <c r="AD17" i="8"/>
  <c r="AD18" i="8"/>
  <c r="AD19" i="8"/>
  <c r="AD20" i="8"/>
  <c r="AD21" i="8"/>
  <c r="AD22" i="8"/>
  <c r="AD23" i="8"/>
  <c r="AD24" i="8"/>
  <c r="AD25" i="8"/>
  <c r="AD26" i="8"/>
  <c r="AD27" i="8"/>
  <c r="AD28" i="8"/>
  <c r="AD29" i="8"/>
  <c r="AD30" i="8"/>
  <c r="AD31" i="8"/>
  <c r="AD32" i="8"/>
  <c r="AD33" i="8"/>
  <c r="AD34" i="8"/>
  <c r="AD35" i="8"/>
  <c r="AD36" i="8"/>
  <c r="AD37" i="8"/>
  <c r="AD38" i="8"/>
  <c r="AD39" i="8"/>
  <c r="AD40" i="8"/>
  <c r="AD41" i="8"/>
  <c r="AD42" i="8"/>
  <c r="AD43" i="8"/>
  <c r="AD44" i="8"/>
  <c r="AD45" i="8"/>
  <c r="AD46" i="8"/>
  <c r="AD47" i="8"/>
  <c r="AD48" i="8"/>
  <c r="AD49" i="8"/>
  <c r="AD50" i="8"/>
  <c r="AD51" i="8"/>
  <c r="AD52" i="8"/>
  <c r="AD53" i="8"/>
  <c r="AD54" i="8"/>
  <c r="AD55" i="8"/>
  <c r="AD56" i="8"/>
  <c r="AD57" i="8"/>
  <c r="AD58" i="8"/>
  <c r="AD59" i="8"/>
  <c r="AD60" i="8"/>
  <c r="AD61" i="8"/>
  <c r="AD62" i="8"/>
  <c r="AD63" i="8"/>
  <c r="AD64" i="8"/>
  <c r="AD65" i="8"/>
  <c r="AD66" i="8"/>
  <c r="AD67" i="8"/>
  <c r="AD68" i="8"/>
  <c r="AD69" i="8"/>
  <c r="AD70" i="8"/>
  <c r="AD71" i="8"/>
  <c r="AD72" i="8"/>
  <c r="AD73" i="8"/>
  <c r="AD74" i="8"/>
  <c r="AD75" i="8"/>
  <c r="AD76" i="8"/>
  <c r="AD77" i="8"/>
  <c r="AD78" i="8"/>
  <c r="AD79" i="8"/>
  <c r="AD80" i="8"/>
  <c r="AD81" i="8"/>
  <c r="AD82" i="8"/>
  <c r="AD83" i="8"/>
  <c r="AD84" i="8"/>
  <c r="AD85" i="8"/>
  <c r="AD86" i="8"/>
  <c r="AD87" i="8"/>
  <c r="AD88" i="8"/>
  <c r="AD89" i="8"/>
  <c r="AD90" i="8"/>
  <c r="AD91" i="8"/>
  <c r="AD92" i="8"/>
  <c r="AD93" i="8"/>
  <c r="AD94" i="8"/>
  <c r="AD95" i="8"/>
  <c r="AD96" i="8"/>
  <c r="AD97" i="8"/>
  <c r="AD98" i="8"/>
  <c r="AD99" i="8"/>
  <c r="AD100" i="8"/>
  <c r="AD101" i="8"/>
  <c r="AD102" i="8"/>
  <c r="AD103" i="8"/>
  <c r="AD104" i="8"/>
  <c r="AD105" i="8"/>
  <c r="AD106" i="8"/>
  <c r="AD107" i="8"/>
  <c r="AD108" i="8"/>
  <c r="AD109" i="8"/>
  <c r="AD110" i="8"/>
  <c r="AD111" i="8"/>
  <c r="AD112" i="8"/>
  <c r="AD113" i="8"/>
  <c r="AD114" i="8"/>
  <c r="AD115" i="8"/>
  <c r="AD116" i="8"/>
  <c r="AD117" i="8"/>
  <c r="AD118" i="8"/>
  <c r="AD119" i="8"/>
  <c r="AD120" i="8"/>
  <c r="AD121" i="8"/>
  <c r="AD122" i="8"/>
  <c r="AD123" i="8"/>
  <c r="AD124" i="8"/>
  <c r="AD125" i="8"/>
  <c r="AD126" i="8"/>
  <c r="AD127" i="8"/>
  <c r="AD128" i="8"/>
  <c r="AD129" i="8"/>
  <c r="AD130" i="8"/>
  <c r="AD131" i="8"/>
  <c r="AD132" i="8"/>
  <c r="AD133" i="8"/>
  <c r="AD134" i="8"/>
  <c r="AD135" i="8"/>
  <c r="AD136" i="8"/>
  <c r="AD137" i="8"/>
  <c r="AD138" i="8"/>
  <c r="AD139" i="8"/>
  <c r="AD140" i="8"/>
  <c r="AD141" i="8"/>
  <c r="AD142" i="8"/>
  <c r="AD143" i="8"/>
  <c r="AD144" i="8"/>
  <c r="AD145" i="8"/>
  <c r="AD146" i="8"/>
  <c r="AD147" i="8"/>
  <c r="AD148" i="8"/>
  <c r="AD149" i="8"/>
  <c r="AD150" i="8"/>
  <c r="AD151" i="8"/>
  <c r="AD152" i="8"/>
  <c r="AD153" i="8"/>
  <c r="AD154" i="8"/>
  <c r="AD155" i="8"/>
  <c r="AD156" i="8"/>
  <c r="AD157" i="8"/>
  <c r="AD158" i="8"/>
  <c r="AD159" i="8"/>
  <c r="AD160" i="8"/>
  <c r="AD161" i="8"/>
  <c r="AD162" i="8"/>
  <c r="AD163" i="8"/>
  <c r="AD164" i="8"/>
  <c r="AD165" i="8"/>
  <c r="AD166" i="8"/>
  <c r="AD167" i="8"/>
  <c r="AD168" i="8"/>
  <c r="AD169" i="8"/>
  <c r="AD170" i="8"/>
  <c r="AD171" i="8"/>
  <c r="AD172" i="8"/>
  <c r="AD173" i="8"/>
  <c r="AD174" i="8"/>
  <c r="AD175" i="8"/>
  <c r="AD176" i="8"/>
  <c r="AD177" i="8"/>
  <c r="AD178" i="8"/>
  <c r="AD179" i="8"/>
  <c r="AD180" i="8"/>
  <c r="AD181" i="8"/>
  <c r="AD182" i="8"/>
  <c r="AD183" i="8"/>
  <c r="AD184" i="8"/>
  <c r="AD185" i="8"/>
  <c r="AD186" i="8"/>
  <c r="AD187" i="8"/>
  <c r="AD188" i="8"/>
  <c r="AD189" i="8"/>
  <c r="AD190" i="8"/>
  <c r="AD191" i="8"/>
  <c r="AD192" i="8"/>
  <c r="AD193" i="8"/>
  <c r="AD194" i="8"/>
  <c r="AD195" i="8"/>
  <c r="AD196" i="8"/>
  <c r="AD197" i="8"/>
  <c r="AD198" i="8"/>
  <c r="AD199" i="8"/>
  <c r="AD200" i="8"/>
  <c r="AD201" i="8"/>
  <c r="AD202" i="8"/>
  <c r="AD203" i="8"/>
  <c r="AD204" i="8"/>
  <c r="AD205" i="8"/>
  <c r="AD206" i="8"/>
  <c r="AD207" i="8"/>
  <c r="AD208" i="8"/>
  <c r="AD209" i="8"/>
  <c r="AD210" i="8"/>
  <c r="AD211" i="8"/>
  <c r="AD212" i="8"/>
  <c r="AD213" i="8"/>
  <c r="AD214" i="8"/>
  <c r="AD215" i="8"/>
  <c r="AD216" i="8"/>
  <c r="AD217" i="8"/>
  <c r="AD218" i="8"/>
  <c r="AD219" i="8"/>
  <c r="AD220" i="8"/>
  <c r="AD221" i="8"/>
  <c r="AD222" i="8"/>
  <c r="AD223" i="8"/>
  <c r="AD224" i="8"/>
  <c r="AD225" i="8"/>
  <c r="AD226" i="8"/>
  <c r="AD227" i="8"/>
  <c r="AD228" i="8"/>
  <c r="AD229" i="8"/>
  <c r="AD230" i="8"/>
  <c r="AD231" i="8"/>
  <c r="AD232" i="8"/>
  <c r="AD233" i="8"/>
  <c r="AD234" i="8"/>
  <c r="AD235" i="8"/>
  <c r="AD236" i="8"/>
  <c r="AD237" i="8"/>
  <c r="AD238" i="8"/>
  <c r="AD239" i="8"/>
  <c r="AD240" i="8"/>
  <c r="AD241" i="8"/>
  <c r="AD242" i="8"/>
  <c r="AD243" i="8"/>
  <c r="AD244" i="8"/>
  <c r="AD245" i="8"/>
  <c r="AD246" i="8"/>
  <c r="AD247" i="8"/>
  <c r="AD248" i="8"/>
  <c r="AD249" i="8"/>
  <c r="AD250" i="8"/>
  <c r="AD251" i="8"/>
  <c r="AD252" i="8"/>
  <c r="AD253" i="8"/>
  <c r="AD254" i="8"/>
  <c r="AD255" i="8"/>
  <c r="AD256" i="8"/>
  <c r="AD257" i="8"/>
  <c r="AD258" i="8"/>
  <c r="AD259" i="8"/>
  <c r="AD260" i="8"/>
  <c r="AD261" i="8"/>
  <c r="AD262" i="8"/>
  <c r="AD263" i="8"/>
  <c r="AD264" i="8"/>
  <c r="AD265" i="8"/>
  <c r="AD266" i="8"/>
  <c r="AD267" i="8"/>
  <c r="AD268" i="8"/>
  <c r="AD269" i="8"/>
  <c r="AD270" i="8"/>
  <c r="AD271" i="8"/>
  <c r="AD272" i="8"/>
  <c r="AD273" i="8"/>
  <c r="AD274" i="8"/>
  <c r="AD275" i="8"/>
  <c r="AD276" i="8"/>
  <c r="AD277" i="8"/>
  <c r="AD278" i="8"/>
  <c r="AD279" i="8"/>
  <c r="AD280" i="8"/>
  <c r="AD281" i="8"/>
  <c r="AD282" i="8"/>
  <c r="AD283" i="8"/>
  <c r="AD284" i="8"/>
  <c r="AD285" i="8"/>
  <c r="AD286" i="8"/>
  <c r="AD287" i="8"/>
  <c r="AD288" i="8"/>
  <c r="AD289" i="8"/>
  <c r="AD290" i="8"/>
  <c r="AD291" i="8"/>
  <c r="AD292" i="8"/>
  <c r="AD293" i="8"/>
  <c r="AD294" i="8"/>
  <c r="AD295" i="8"/>
  <c r="AD296" i="8"/>
  <c r="AD297" i="8"/>
  <c r="AD298" i="8"/>
  <c r="AD299" i="8"/>
  <c r="AD300" i="8"/>
  <c r="AD301" i="8"/>
  <c r="AD302" i="8"/>
  <c r="AD303" i="8"/>
  <c r="AD304" i="8"/>
  <c r="AD305" i="8"/>
  <c r="AD306" i="8"/>
  <c r="AD307" i="8"/>
  <c r="AD308" i="8"/>
  <c r="AD309" i="8"/>
  <c r="AD310" i="8"/>
  <c r="AD311" i="8"/>
  <c r="AD312" i="8"/>
  <c r="AD313" i="8"/>
  <c r="AD314" i="8"/>
  <c r="AD315" i="8"/>
  <c r="AD316" i="8"/>
  <c r="AD317" i="8"/>
  <c r="AD318" i="8"/>
  <c r="AD319" i="8"/>
  <c r="AD320" i="8"/>
  <c r="AD321" i="8"/>
  <c r="AD322" i="8"/>
  <c r="AD323" i="8"/>
  <c r="AD324" i="8"/>
  <c r="AD325" i="8"/>
  <c r="AD326" i="8"/>
  <c r="AD327" i="8"/>
  <c r="AD328" i="8"/>
  <c r="AD329" i="8"/>
  <c r="AD330" i="8"/>
  <c r="AD331" i="8"/>
  <c r="AD332" i="8"/>
  <c r="AD333" i="8"/>
  <c r="AD334" i="8"/>
  <c r="AD335" i="8"/>
  <c r="AD336" i="8"/>
  <c r="AD337" i="8"/>
  <c r="AD338" i="8"/>
  <c r="AD339" i="8"/>
  <c r="AD340" i="8"/>
  <c r="AD341" i="8"/>
  <c r="AD342" i="8"/>
  <c r="AD343" i="8"/>
  <c r="AD344" i="8"/>
  <c r="AD345" i="8"/>
  <c r="AD346" i="8"/>
  <c r="AD347" i="8"/>
  <c r="AD348" i="8"/>
  <c r="AD349" i="8"/>
  <c r="AD350" i="8"/>
  <c r="AD351" i="8"/>
  <c r="AD352" i="8"/>
  <c r="AD353" i="8"/>
  <c r="AD354" i="8"/>
  <c r="AD355" i="8"/>
  <c r="AD356" i="8"/>
  <c r="AD357" i="8"/>
  <c r="AD358" i="8"/>
  <c r="AD359" i="8"/>
  <c r="AD360" i="8"/>
  <c r="AD361" i="8"/>
  <c r="AD362" i="8"/>
  <c r="AD363" i="8"/>
  <c r="AD364" i="8"/>
  <c r="AD365" i="8"/>
  <c r="AD366" i="8"/>
  <c r="AD367" i="8"/>
  <c r="AD368" i="8"/>
  <c r="AD369" i="8"/>
  <c r="AD370" i="8"/>
  <c r="AD371" i="8"/>
  <c r="AD372" i="8"/>
  <c r="AD373" i="8"/>
  <c r="AD374" i="8"/>
  <c r="AD375" i="8"/>
  <c r="AD376" i="8"/>
  <c r="AD377" i="8"/>
  <c r="AD378" i="8"/>
  <c r="AD379" i="8"/>
  <c r="AD380" i="8"/>
  <c r="AD381" i="8"/>
  <c r="AD382" i="8"/>
  <c r="AD383" i="8"/>
  <c r="AD384" i="8"/>
  <c r="AD385" i="8"/>
  <c r="AD386" i="8"/>
  <c r="AD387" i="8"/>
  <c r="AD388" i="8"/>
  <c r="AD389" i="8"/>
  <c r="AD390" i="8"/>
  <c r="AD391" i="8"/>
  <c r="AD392" i="8"/>
  <c r="AD393" i="8"/>
  <c r="AD394" i="8"/>
  <c r="AD395" i="8"/>
  <c r="AD396" i="8"/>
  <c r="AD397" i="8"/>
  <c r="AD398" i="8"/>
  <c r="AD399" i="8"/>
  <c r="AD400" i="8"/>
  <c r="AD401" i="8"/>
  <c r="AD402" i="8"/>
  <c r="AD403" i="8"/>
  <c r="AD404" i="8"/>
  <c r="AD405" i="8"/>
  <c r="AD406" i="8"/>
  <c r="AD407" i="8"/>
  <c r="AD408" i="8"/>
  <c r="AD409" i="8"/>
  <c r="AD410" i="8"/>
  <c r="AD411" i="8"/>
  <c r="AD412" i="8"/>
  <c r="AD413" i="8"/>
  <c r="AD414" i="8"/>
  <c r="AD415" i="8"/>
  <c r="AD416" i="8"/>
  <c r="AD417" i="8"/>
  <c r="AD418" i="8"/>
  <c r="AD419" i="8"/>
  <c r="AD420" i="8"/>
  <c r="AD421" i="8"/>
  <c r="AD422" i="8"/>
  <c r="AD423" i="8"/>
  <c r="AD424" i="8"/>
  <c r="AD425" i="8"/>
  <c r="AD426" i="8"/>
  <c r="AD427" i="8"/>
  <c r="AD428" i="8"/>
  <c r="AD429" i="8"/>
  <c r="AD430" i="8"/>
  <c r="AD431" i="8"/>
  <c r="AD432" i="8"/>
  <c r="AD433" i="8"/>
  <c r="AD434" i="8"/>
  <c r="AD435" i="8"/>
  <c r="AD436" i="8"/>
  <c r="AD437" i="8"/>
  <c r="AD438" i="8"/>
  <c r="AD439" i="8"/>
  <c r="AD440" i="8"/>
  <c r="AD441" i="8"/>
  <c r="AD442" i="8"/>
  <c r="AD443" i="8"/>
  <c r="AD444" i="8"/>
  <c r="AD445" i="8"/>
  <c r="AD446" i="8"/>
  <c r="AD447" i="8"/>
  <c r="AD448" i="8"/>
  <c r="AD449" i="8"/>
  <c r="AD450" i="8"/>
  <c r="AD451" i="8"/>
  <c r="AD452" i="8"/>
  <c r="AD453" i="8"/>
  <c r="AD454" i="8"/>
  <c r="AD455" i="8"/>
  <c r="AD456" i="8"/>
  <c r="AD457" i="8"/>
  <c r="AD458" i="8"/>
  <c r="AD459" i="8"/>
  <c r="AD460" i="8"/>
  <c r="AD461" i="8"/>
  <c r="AD462" i="8"/>
  <c r="AD463" i="8"/>
  <c r="AD464" i="8"/>
  <c r="AD465" i="8"/>
  <c r="AD466" i="8"/>
  <c r="AD467" i="8"/>
  <c r="AC3" i="8"/>
  <c r="AC4" i="8"/>
  <c r="AC5" i="8"/>
  <c r="AC6" i="8"/>
  <c r="AC7" i="8"/>
  <c r="AC8" i="8"/>
  <c r="AC9" i="8"/>
  <c r="AC10" i="8"/>
  <c r="AC11" i="8"/>
  <c r="AC12" i="8"/>
  <c r="AC13" i="8"/>
  <c r="AC14" i="8"/>
  <c r="AC15" i="8"/>
  <c r="AC16" i="8"/>
  <c r="AC17" i="8"/>
  <c r="AC18" i="8"/>
  <c r="AC19" i="8"/>
  <c r="AC20" i="8"/>
  <c r="AC21" i="8"/>
  <c r="AC22" i="8"/>
  <c r="AC23" i="8"/>
  <c r="AC24" i="8"/>
  <c r="AC25" i="8"/>
  <c r="AC26" i="8"/>
  <c r="AC27" i="8"/>
  <c r="AC28" i="8"/>
  <c r="AC29" i="8"/>
  <c r="AC30" i="8"/>
  <c r="AC31" i="8"/>
  <c r="AC32" i="8"/>
  <c r="AC33" i="8"/>
  <c r="AC34" i="8"/>
  <c r="AC35" i="8"/>
  <c r="AC36" i="8"/>
  <c r="AC37" i="8"/>
  <c r="AC38" i="8"/>
  <c r="AC39" i="8"/>
  <c r="AC40" i="8"/>
  <c r="AC41" i="8"/>
  <c r="AC42" i="8"/>
  <c r="AC43" i="8"/>
  <c r="AC44" i="8"/>
  <c r="AC45" i="8"/>
  <c r="AC46" i="8"/>
  <c r="AC47" i="8"/>
  <c r="AC48" i="8"/>
  <c r="AC49" i="8"/>
  <c r="AC50" i="8"/>
  <c r="AC51" i="8"/>
  <c r="AC52" i="8"/>
  <c r="AC53" i="8"/>
  <c r="AC54" i="8"/>
  <c r="AC55" i="8"/>
  <c r="AC56" i="8"/>
  <c r="AC57" i="8"/>
  <c r="AC58" i="8"/>
  <c r="AC59" i="8"/>
  <c r="AC60" i="8"/>
  <c r="AC61" i="8"/>
  <c r="AC62" i="8"/>
  <c r="AC63" i="8"/>
  <c r="AC64" i="8"/>
  <c r="AC65" i="8"/>
  <c r="AC66" i="8"/>
  <c r="AC67" i="8"/>
  <c r="AC68" i="8"/>
  <c r="AC69" i="8"/>
  <c r="AC70" i="8"/>
  <c r="AC71" i="8"/>
  <c r="AC72" i="8"/>
  <c r="AC73" i="8"/>
  <c r="AC74" i="8"/>
  <c r="AC75" i="8"/>
  <c r="AC76" i="8"/>
  <c r="AC77" i="8"/>
  <c r="AC78" i="8"/>
  <c r="AC79" i="8"/>
  <c r="AC80" i="8"/>
  <c r="AC81" i="8"/>
  <c r="AC82" i="8"/>
  <c r="AC83" i="8"/>
  <c r="AC84" i="8"/>
  <c r="AC85" i="8"/>
  <c r="AC86" i="8"/>
  <c r="AC87" i="8"/>
  <c r="AC88" i="8"/>
  <c r="AC89" i="8"/>
  <c r="AC90" i="8"/>
  <c r="AC91" i="8"/>
  <c r="AC92" i="8"/>
  <c r="AC93" i="8"/>
  <c r="AC94" i="8"/>
  <c r="AC95" i="8"/>
  <c r="AC96" i="8"/>
  <c r="AC97" i="8"/>
  <c r="AC98" i="8"/>
  <c r="AC99" i="8"/>
  <c r="AC100" i="8"/>
  <c r="AC101" i="8"/>
  <c r="AC102" i="8"/>
  <c r="AC103" i="8"/>
  <c r="AC104" i="8"/>
  <c r="AC105" i="8"/>
  <c r="AC106" i="8"/>
  <c r="AC107" i="8"/>
  <c r="AC108" i="8"/>
  <c r="AC109" i="8"/>
  <c r="AC110" i="8"/>
  <c r="AC111" i="8"/>
  <c r="AC112" i="8"/>
  <c r="AC113" i="8"/>
  <c r="AC114" i="8"/>
  <c r="AC115" i="8"/>
  <c r="AC116" i="8"/>
  <c r="AC117" i="8"/>
  <c r="AC118" i="8"/>
  <c r="AC119" i="8"/>
  <c r="AC120" i="8"/>
  <c r="AC121" i="8"/>
  <c r="AC122" i="8"/>
  <c r="AC123" i="8"/>
  <c r="AC124" i="8"/>
  <c r="AC125" i="8"/>
  <c r="AC126" i="8"/>
  <c r="AC127" i="8"/>
  <c r="AC128" i="8"/>
  <c r="AC129" i="8"/>
  <c r="AC130" i="8"/>
  <c r="AC131" i="8"/>
  <c r="AC132" i="8"/>
  <c r="AC133" i="8"/>
  <c r="AC134" i="8"/>
  <c r="AC135" i="8"/>
  <c r="AC136" i="8"/>
  <c r="AC137" i="8"/>
  <c r="AC138" i="8"/>
  <c r="AC139" i="8"/>
  <c r="AC140" i="8"/>
  <c r="AC141" i="8"/>
  <c r="AC142" i="8"/>
  <c r="AC143" i="8"/>
  <c r="AC144" i="8"/>
  <c r="AC145" i="8"/>
  <c r="AC146" i="8"/>
  <c r="AC147" i="8"/>
  <c r="AC148" i="8"/>
  <c r="AC149" i="8"/>
  <c r="AC150" i="8"/>
  <c r="AC151" i="8"/>
  <c r="AC152" i="8"/>
  <c r="AC153" i="8"/>
  <c r="AC154" i="8"/>
  <c r="AC155" i="8"/>
  <c r="AC156" i="8"/>
  <c r="AC157" i="8"/>
  <c r="AC158" i="8"/>
  <c r="AC159" i="8"/>
  <c r="AC160" i="8"/>
  <c r="AC161" i="8"/>
  <c r="AC162" i="8"/>
  <c r="AC163" i="8"/>
  <c r="AC164" i="8"/>
  <c r="AC165" i="8"/>
  <c r="AC166" i="8"/>
  <c r="AC167" i="8"/>
  <c r="AC168" i="8"/>
  <c r="AC169" i="8"/>
  <c r="AC170" i="8"/>
  <c r="AC171" i="8"/>
  <c r="AC172" i="8"/>
  <c r="AC173" i="8"/>
  <c r="AC174" i="8"/>
  <c r="AC175" i="8"/>
  <c r="AC176" i="8"/>
  <c r="AC177" i="8"/>
  <c r="AC178" i="8"/>
  <c r="AC179" i="8"/>
  <c r="AC180" i="8"/>
  <c r="AC181" i="8"/>
  <c r="AC182" i="8"/>
  <c r="AC183" i="8"/>
  <c r="AC184" i="8"/>
  <c r="AC185" i="8"/>
  <c r="AC186" i="8"/>
  <c r="AC187" i="8"/>
  <c r="AC188" i="8"/>
  <c r="AC189" i="8"/>
  <c r="AC190" i="8"/>
  <c r="AC191" i="8"/>
  <c r="AC192" i="8"/>
  <c r="AC193" i="8"/>
  <c r="AC194" i="8"/>
  <c r="AC195" i="8"/>
  <c r="AC196" i="8"/>
  <c r="AC197" i="8"/>
  <c r="AC198" i="8"/>
  <c r="AC199" i="8"/>
  <c r="AC200" i="8"/>
  <c r="AC201" i="8"/>
  <c r="AC202" i="8"/>
  <c r="AC203" i="8"/>
  <c r="AC204" i="8"/>
  <c r="AC205" i="8"/>
  <c r="AC206" i="8"/>
  <c r="AC207" i="8"/>
  <c r="AC208" i="8"/>
  <c r="AC209" i="8"/>
  <c r="AC210" i="8"/>
  <c r="AC211" i="8"/>
  <c r="AC212" i="8"/>
  <c r="AC213" i="8"/>
  <c r="AC214" i="8"/>
  <c r="AC215" i="8"/>
  <c r="AC216" i="8"/>
  <c r="AC217" i="8"/>
  <c r="AC218" i="8"/>
  <c r="AC219" i="8"/>
  <c r="AC220" i="8"/>
  <c r="AC221" i="8"/>
  <c r="AC222" i="8"/>
  <c r="AC223" i="8"/>
  <c r="AC224" i="8"/>
  <c r="AC225" i="8"/>
  <c r="AC226" i="8"/>
  <c r="AC227" i="8"/>
  <c r="AC228" i="8"/>
  <c r="AC229" i="8"/>
  <c r="AC230" i="8"/>
  <c r="AC231" i="8"/>
  <c r="AC232" i="8"/>
  <c r="AC233" i="8"/>
  <c r="AC234" i="8"/>
  <c r="AC235" i="8"/>
  <c r="AC236" i="8"/>
  <c r="AC237" i="8"/>
  <c r="AC238" i="8"/>
  <c r="AC239" i="8"/>
  <c r="AC240" i="8"/>
  <c r="AC241" i="8"/>
  <c r="AC242" i="8"/>
  <c r="AC243" i="8"/>
  <c r="AC244" i="8"/>
  <c r="AC245" i="8"/>
  <c r="AC246" i="8"/>
  <c r="AC247" i="8"/>
  <c r="AC248" i="8"/>
  <c r="AC249" i="8"/>
  <c r="AC250" i="8"/>
  <c r="AC251" i="8"/>
  <c r="AC252" i="8"/>
  <c r="AC253" i="8"/>
  <c r="AC254" i="8"/>
  <c r="AC255" i="8"/>
  <c r="AC256" i="8"/>
  <c r="AC257" i="8"/>
  <c r="AC258" i="8"/>
  <c r="AC259" i="8"/>
  <c r="AC260" i="8"/>
  <c r="AC261" i="8"/>
  <c r="AC262" i="8"/>
  <c r="AC263" i="8"/>
  <c r="AC264" i="8"/>
  <c r="AC265" i="8"/>
  <c r="AC266" i="8"/>
  <c r="AC267" i="8"/>
  <c r="AC268" i="8"/>
  <c r="AC269" i="8"/>
  <c r="AC270" i="8"/>
  <c r="AC271" i="8"/>
  <c r="AC272" i="8"/>
  <c r="AC273" i="8"/>
  <c r="AC274" i="8"/>
  <c r="AC275" i="8"/>
  <c r="AC276" i="8"/>
  <c r="AC277" i="8"/>
  <c r="AC278" i="8"/>
  <c r="AC279" i="8"/>
  <c r="AC280" i="8"/>
  <c r="AC281" i="8"/>
  <c r="AC282" i="8"/>
  <c r="AC283" i="8"/>
  <c r="AC284" i="8"/>
  <c r="AC285" i="8"/>
  <c r="AC286" i="8"/>
  <c r="AC287" i="8"/>
  <c r="AC288" i="8"/>
  <c r="AC289" i="8"/>
  <c r="AC290" i="8"/>
  <c r="AC291" i="8"/>
  <c r="AC292" i="8"/>
  <c r="AC293" i="8"/>
  <c r="AC294" i="8"/>
  <c r="AC295" i="8"/>
  <c r="AC296" i="8"/>
  <c r="AC297" i="8"/>
  <c r="AC298" i="8"/>
  <c r="AC299" i="8"/>
  <c r="AC300" i="8"/>
  <c r="AC301" i="8"/>
  <c r="AC302" i="8"/>
  <c r="AC303" i="8"/>
  <c r="AC304" i="8"/>
  <c r="AC305" i="8"/>
  <c r="AC306" i="8"/>
  <c r="AC307" i="8"/>
  <c r="AC308" i="8"/>
  <c r="AC309" i="8"/>
  <c r="AC310" i="8"/>
  <c r="AC311" i="8"/>
  <c r="AC312" i="8"/>
  <c r="AC313" i="8"/>
  <c r="AC314" i="8"/>
  <c r="AC315" i="8"/>
  <c r="AC316" i="8"/>
  <c r="AC317" i="8"/>
  <c r="AC318" i="8"/>
  <c r="AC319" i="8"/>
  <c r="AC320" i="8"/>
  <c r="AC321" i="8"/>
  <c r="AC322" i="8"/>
  <c r="AC323" i="8"/>
  <c r="AC324" i="8"/>
  <c r="AC325" i="8"/>
  <c r="AC326" i="8"/>
  <c r="AC327" i="8"/>
  <c r="AC328" i="8"/>
  <c r="AC329" i="8"/>
  <c r="AC330" i="8"/>
  <c r="AC331" i="8"/>
  <c r="AC332" i="8"/>
  <c r="AC333" i="8"/>
  <c r="AC334" i="8"/>
  <c r="AC335" i="8"/>
  <c r="AC336" i="8"/>
  <c r="AC337" i="8"/>
  <c r="AC338" i="8"/>
  <c r="AC339" i="8"/>
  <c r="AC340" i="8"/>
  <c r="AC341" i="8"/>
  <c r="AC342" i="8"/>
  <c r="AC343" i="8"/>
  <c r="AC344" i="8"/>
  <c r="AC345" i="8"/>
  <c r="AC346" i="8"/>
  <c r="AC347" i="8"/>
  <c r="AC348" i="8"/>
  <c r="AC349" i="8"/>
  <c r="AC350" i="8"/>
  <c r="AC351" i="8"/>
  <c r="AC352" i="8"/>
  <c r="AC353" i="8"/>
  <c r="AC354" i="8"/>
  <c r="AC355" i="8"/>
  <c r="AC356" i="8"/>
  <c r="AC357" i="8"/>
  <c r="AC358" i="8"/>
  <c r="AC359" i="8"/>
  <c r="AC360" i="8"/>
  <c r="AC361" i="8"/>
  <c r="AC362" i="8"/>
  <c r="AC363" i="8"/>
  <c r="AC364" i="8"/>
  <c r="AC365" i="8"/>
  <c r="AC366" i="8"/>
  <c r="AC367" i="8"/>
  <c r="AC368" i="8"/>
  <c r="AC369" i="8"/>
  <c r="AC370" i="8"/>
  <c r="AC371" i="8"/>
  <c r="AC372" i="8"/>
  <c r="AC373" i="8"/>
  <c r="AC374" i="8"/>
  <c r="AC375" i="8"/>
  <c r="AC376" i="8"/>
  <c r="AC377" i="8"/>
  <c r="AC378" i="8"/>
  <c r="AC379" i="8"/>
  <c r="AC380" i="8"/>
  <c r="AC381" i="8"/>
  <c r="AC382" i="8"/>
  <c r="AC383" i="8"/>
  <c r="AC384" i="8"/>
  <c r="AC385" i="8"/>
  <c r="AC386" i="8"/>
  <c r="AC387" i="8"/>
  <c r="AC388" i="8"/>
  <c r="AC389" i="8"/>
  <c r="AC390" i="8"/>
  <c r="AC391" i="8"/>
  <c r="AC392" i="8"/>
  <c r="AC393" i="8"/>
  <c r="AC394" i="8"/>
  <c r="AC395" i="8"/>
  <c r="AC396" i="8"/>
  <c r="AC397" i="8"/>
  <c r="AC398" i="8"/>
  <c r="AC399" i="8"/>
  <c r="AC400" i="8"/>
  <c r="AC401" i="8"/>
  <c r="AC402" i="8"/>
  <c r="AC403" i="8"/>
  <c r="AC404" i="8"/>
  <c r="AC405" i="8"/>
  <c r="AC406" i="8"/>
  <c r="AC407" i="8"/>
  <c r="AC408" i="8"/>
  <c r="AC409" i="8"/>
  <c r="AC410" i="8"/>
  <c r="AC411" i="8"/>
  <c r="AC412" i="8"/>
  <c r="AC413" i="8"/>
  <c r="AC414" i="8"/>
  <c r="AC415" i="8"/>
  <c r="AC416" i="8"/>
  <c r="AC417" i="8"/>
  <c r="AC418" i="8"/>
  <c r="AC419" i="8"/>
  <c r="AC420" i="8"/>
  <c r="AC421" i="8"/>
  <c r="AC422" i="8"/>
  <c r="AC423" i="8"/>
  <c r="AC424" i="8"/>
  <c r="AC425" i="8"/>
  <c r="AC426" i="8"/>
  <c r="AC427" i="8"/>
  <c r="AC428" i="8"/>
  <c r="AC429" i="8"/>
  <c r="AC430" i="8"/>
  <c r="AC431" i="8"/>
  <c r="AC432" i="8"/>
  <c r="AC433" i="8"/>
  <c r="AC434" i="8"/>
  <c r="AC435" i="8"/>
  <c r="AC436" i="8"/>
  <c r="AC437" i="8"/>
  <c r="AC438" i="8"/>
  <c r="AC439" i="8"/>
  <c r="AC440" i="8"/>
  <c r="AC441" i="8"/>
  <c r="AC442" i="8"/>
  <c r="AC443" i="8"/>
  <c r="AC444" i="8"/>
  <c r="AC445" i="8"/>
  <c r="AC446" i="8"/>
  <c r="AC447" i="8"/>
  <c r="AC448" i="8"/>
  <c r="AC449" i="8"/>
  <c r="AC450" i="8"/>
  <c r="AC451" i="8"/>
  <c r="AC452" i="8"/>
  <c r="AC453" i="8"/>
  <c r="AC454" i="8"/>
  <c r="AC455" i="8"/>
  <c r="AC456" i="8"/>
  <c r="AC457" i="8"/>
  <c r="AC458" i="8"/>
  <c r="AC459" i="8"/>
  <c r="AC460" i="8"/>
  <c r="AC461" i="8"/>
  <c r="AC462" i="8"/>
  <c r="AC463" i="8"/>
  <c r="AC464" i="8"/>
  <c r="AC465" i="8"/>
  <c r="AC466" i="8"/>
  <c r="AC467" i="8"/>
  <c r="AB3" i="8"/>
  <c r="AB4" i="8"/>
  <c r="AB5" i="8"/>
  <c r="AB6" i="8"/>
  <c r="AB7" i="8"/>
  <c r="AB8" i="8"/>
  <c r="AB9" i="8"/>
  <c r="AB10" i="8"/>
  <c r="AB11" i="8"/>
  <c r="AB12" i="8"/>
  <c r="AB13" i="8"/>
  <c r="AB14" i="8"/>
  <c r="AB15" i="8"/>
  <c r="AB16" i="8"/>
  <c r="AB17" i="8"/>
  <c r="AB18" i="8"/>
  <c r="AB19" i="8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AB105" i="8"/>
  <c r="AB106" i="8"/>
  <c r="AB107" i="8"/>
  <c r="AB108" i="8"/>
  <c r="AB109" i="8"/>
  <c r="AB110" i="8"/>
  <c r="AB111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71" i="8"/>
  <c r="AB172" i="8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AB211" i="8"/>
  <c r="AB212" i="8"/>
  <c r="AB213" i="8"/>
  <c r="AB214" i="8"/>
  <c r="AB215" i="8"/>
  <c r="AB216" i="8"/>
  <c r="AB217" i="8"/>
  <c r="AB218" i="8"/>
  <c r="AB219" i="8"/>
  <c r="AB220" i="8"/>
  <c r="AB221" i="8"/>
  <c r="AB222" i="8"/>
  <c r="AB223" i="8"/>
  <c r="AB224" i="8"/>
  <c r="AB225" i="8"/>
  <c r="AB226" i="8"/>
  <c r="AB227" i="8"/>
  <c r="AB228" i="8"/>
  <c r="AB229" i="8"/>
  <c r="AB230" i="8"/>
  <c r="AB231" i="8"/>
  <c r="AB232" i="8"/>
  <c r="AB233" i="8"/>
  <c r="AB234" i="8"/>
  <c r="AB235" i="8"/>
  <c r="AB236" i="8"/>
  <c r="AB237" i="8"/>
  <c r="AB238" i="8"/>
  <c r="AB239" i="8"/>
  <c r="AB240" i="8"/>
  <c r="AB241" i="8"/>
  <c r="AB242" i="8"/>
  <c r="AB243" i="8"/>
  <c r="AB244" i="8"/>
  <c r="AB245" i="8"/>
  <c r="AB246" i="8"/>
  <c r="AB247" i="8"/>
  <c r="AB248" i="8"/>
  <c r="AB249" i="8"/>
  <c r="AB250" i="8"/>
  <c r="AB251" i="8"/>
  <c r="AB252" i="8"/>
  <c r="AB253" i="8"/>
  <c r="AB254" i="8"/>
  <c r="AB255" i="8"/>
  <c r="AB256" i="8"/>
  <c r="AB257" i="8"/>
  <c r="AB258" i="8"/>
  <c r="AB259" i="8"/>
  <c r="AB260" i="8"/>
  <c r="AB261" i="8"/>
  <c r="AB262" i="8"/>
  <c r="AB263" i="8"/>
  <c r="AB264" i="8"/>
  <c r="AB265" i="8"/>
  <c r="AB266" i="8"/>
  <c r="AB267" i="8"/>
  <c r="AB268" i="8"/>
  <c r="AB269" i="8"/>
  <c r="AB270" i="8"/>
  <c r="AB271" i="8"/>
  <c r="AB272" i="8"/>
  <c r="AB273" i="8"/>
  <c r="AB274" i="8"/>
  <c r="AB275" i="8"/>
  <c r="AB276" i="8"/>
  <c r="AB277" i="8"/>
  <c r="AB278" i="8"/>
  <c r="AB279" i="8"/>
  <c r="AB280" i="8"/>
  <c r="AB281" i="8"/>
  <c r="AB282" i="8"/>
  <c r="AB283" i="8"/>
  <c r="AB284" i="8"/>
  <c r="AB285" i="8"/>
  <c r="AB286" i="8"/>
  <c r="AB287" i="8"/>
  <c r="AB288" i="8"/>
  <c r="AB289" i="8"/>
  <c r="AB290" i="8"/>
  <c r="AB291" i="8"/>
  <c r="AB292" i="8"/>
  <c r="AB293" i="8"/>
  <c r="AB294" i="8"/>
  <c r="AB295" i="8"/>
  <c r="AB296" i="8"/>
  <c r="AB297" i="8"/>
  <c r="AB298" i="8"/>
  <c r="AB299" i="8"/>
  <c r="AB300" i="8"/>
  <c r="AB301" i="8"/>
  <c r="AB302" i="8"/>
  <c r="AB303" i="8"/>
  <c r="AB304" i="8"/>
  <c r="AB305" i="8"/>
  <c r="AB306" i="8"/>
  <c r="AB307" i="8"/>
  <c r="AB308" i="8"/>
  <c r="AB309" i="8"/>
  <c r="AB310" i="8"/>
  <c r="AB311" i="8"/>
  <c r="AB312" i="8"/>
  <c r="AB313" i="8"/>
  <c r="AB314" i="8"/>
  <c r="AB315" i="8"/>
  <c r="AB316" i="8"/>
  <c r="AB317" i="8"/>
  <c r="AB318" i="8"/>
  <c r="AB319" i="8"/>
  <c r="AB320" i="8"/>
  <c r="AB321" i="8"/>
  <c r="AB322" i="8"/>
  <c r="AB323" i="8"/>
  <c r="AB324" i="8"/>
  <c r="AB325" i="8"/>
  <c r="AB326" i="8"/>
  <c r="AB327" i="8"/>
  <c r="AB328" i="8"/>
  <c r="AB329" i="8"/>
  <c r="AB330" i="8"/>
  <c r="AB331" i="8"/>
  <c r="AB332" i="8"/>
  <c r="AB333" i="8"/>
  <c r="AB334" i="8"/>
  <c r="AB335" i="8"/>
  <c r="AB336" i="8"/>
  <c r="AB337" i="8"/>
  <c r="AB338" i="8"/>
  <c r="AB339" i="8"/>
  <c r="AB340" i="8"/>
  <c r="AB341" i="8"/>
  <c r="AB342" i="8"/>
  <c r="AB343" i="8"/>
  <c r="AB344" i="8"/>
  <c r="AB345" i="8"/>
  <c r="AB346" i="8"/>
  <c r="AB347" i="8"/>
  <c r="AB348" i="8"/>
  <c r="AB349" i="8"/>
  <c r="AB350" i="8"/>
  <c r="AB351" i="8"/>
  <c r="AB352" i="8"/>
  <c r="AB353" i="8"/>
  <c r="AB354" i="8"/>
  <c r="AB355" i="8"/>
  <c r="AB356" i="8"/>
  <c r="AB357" i="8"/>
  <c r="AB358" i="8"/>
  <c r="AB359" i="8"/>
  <c r="AB360" i="8"/>
  <c r="AB361" i="8"/>
  <c r="AB362" i="8"/>
  <c r="AB363" i="8"/>
  <c r="AB364" i="8"/>
  <c r="AB365" i="8"/>
  <c r="AB366" i="8"/>
  <c r="AB367" i="8"/>
  <c r="AB368" i="8"/>
  <c r="AB369" i="8"/>
  <c r="AB370" i="8"/>
  <c r="AB371" i="8"/>
  <c r="AB372" i="8"/>
  <c r="AB373" i="8"/>
  <c r="AB374" i="8"/>
  <c r="AB375" i="8"/>
  <c r="AB376" i="8"/>
  <c r="AB377" i="8"/>
  <c r="AB378" i="8"/>
  <c r="AB379" i="8"/>
  <c r="AB380" i="8"/>
  <c r="AB381" i="8"/>
  <c r="AB382" i="8"/>
  <c r="AB383" i="8"/>
  <c r="AB384" i="8"/>
  <c r="AB385" i="8"/>
  <c r="AB386" i="8"/>
  <c r="AB387" i="8"/>
  <c r="AB388" i="8"/>
  <c r="AB389" i="8"/>
  <c r="AB390" i="8"/>
  <c r="AB391" i="8"/>
  <c r="AB392" i="8"/>
  <c r="AB393" i="8"/>
  <c r="AB394" i="8"/>
  <c r="AB395" i="8"/>
  <c r="AB396" i="8"/>
  <c r="AB397" i="8"/>
  <c r="AB398" i="8"/>
  <c r="AB399" i="8"/>
  <c r="AB400" i="8"/>
  <c r="AB401" i="8"/>
  <c r="AB402" i="8"/>
  <c r="AB403" i="8"/>
  <c r="AB404" i="8"/>
  <c r="AB405" i="8"/>
  <c r="AB406" i="8"/>
  <c r="AB407" i="8"/>
  <c r="AB408" i="8"/>
  <c r="AB409" i="8"/>
  <c r="AB410" i="8"/>
  <c r="AB411" i="8"/>
  <c r="AB412" i="8"/>
  <c r="AB413" i="8"/>
  <c r="AB414" i="8"/>
  <c r="AB415" i="8"/>
  <c r="AB416" i="8"/>
  <c r="AB417" i="8"/>
  <c r="AB418" i="8"/>
  <c r="AB419" i="8"/>
  <c r="AB420" i="8"/>
  <c r="AB421" i="8"/>
  <c r="AB422" i="8"/>
  <c r="AB423" i="8"/>
  <c r="AB424" i="8"/>
  <c r="AB425" i="8"/>
  <c r="AB426" i="8"/>
  <c r="AB427" i="8"/>
  <c r="AB428" i="8"/>
  <c r="AB429" i="8"/>
  <c r="AB430" i="8"/>
  <c r="AB431" i="8"/>
  <c r="AB432" i="8"/>
  <c r="AB433" i="8"/>
  <c r="AB434" i="8"/>
  <c r="AB435" i="8"/>
  <c r="AB436" i="8"/>
  <c r="AB437" i="8"/>
  <c r="AB438" i="8"/>
  <c r="AB439" i="8"/>
  <c r="AB440" i="8"/>
  <c r="AB441" i="8"/>
  <c r="AB442" i="8"/>
  <c r="AB443" i="8"/>
  <c r="AB444" i="8"/>
  <c r="AB445" i="8"/>
  <c r="AB446" i="8"/>
  <c r="AB447" i="8"/>
  <c r="AB448" i="8"/>
  <c r="AB449" i="8"/>
  <c r="AB450" i="8"/>
  <c r="AB451" i="8"/>
  <c r="AB452" i="8"/>
  <c r="AB453" i="8"/>
  <c r="AB454" i="8"/>
  <c r="AB455" i="8"/>
  <c r="AB456" i="8"/>
  <c r="AB457" i="8"/>
  <c r="AB458" i="8"/>
  <c r="AB459" i="8"/>
  <c r="AB460" i="8"/>
  <c r="AB461" i="8"/>
  <c r="AB462" i="8"/>
  <c r="AB463" i="8"/>
  <c r="AB464" i="8"/>
  <c r="AB465" i="8"/>
  <c r="AB466" i="8"/>
  <c r="AB467" i="8"/>
  <c r="AA3" i="8"/>
  <c r="AA4" i="8"/>
  <c r="AA5" i="8"/>
  <c r="AA6" i="8"/>
  <c r="AA7" i="8"/>
  <c r="AA8" i="8"/>
  <c r="AA9" i="8"/>
  <c r="AA10" i="8"/>
  <c r="AA11" i="8"/>
  <c r="AA12" i="8"/>
  <c r="AA13" i="8"/>
  <c r="AA14" i="8"/>
  <c r="AA15" i="8"/>
  <c r="AA16" i="8"/>
  <c r="AA17" i="8"/>
  <c r="AA18" i="8"/>
  <c r="AA19" i="8"/>
  <c r="AA20" i="8"/>
  <c r="AA21" i="8"/>
  <c r="AA22" i="8"/>
  <c r="AA23" i="8"/>
  <c r="AA24" i="8"/>
  <c r="AA25" i="8"/>
  <c r="AA26" i="8"/>
  <c r="AA27" i="8"/>
  <c r="AA28" i="8"/>
  <c r="AA29" i="8"/>
  <c r="AA30" i="8"/>
  <c r="AA31" i="8"/>
  <c r="AA32" i="8"/>
  <c r="AA33" i="8"/>
  <c r="AA34" i="8"/>
  <c r="AA35" i="8"/>
  <c r="AA36" i="8"/>
  <c r="AA37" i="8"/>
  <c r="AA38" i="8"/>
  <c r="AA39" i="8"/>
  <c r="AA40" i="8"/>
  <c r="AA41" i="8"/>
  <c r="AA42" i="8"/>
  <c r="AA43" i="8"/>
  <c r="AA44" i="8"/>
  <c r="AA45" i="8"/>
  <c r="AA46" i="8"/>
  <c r="AA47" i="8"/>
  <c r="AA48" i="8"/>
  <c r="AA49" i="8"/>
  <c r="AA50" i="8"/>
  <c r="AA51" i="8"/>
  <c r="AA52" i="8"/>
  <c r="AA53" i="8"/>
  <c r="AA54" i="8"/>
  <c r="AA55" i="8"/>
  <c r="AA56" i="8"/>
  <c r="AA57" i="8"/>
  <c r="AA58" i="8"/>
  <c r="AA59" i="8"/>
  <c r="AA60" i="8"/>
  <c r="AA61" i="8"/>
  <c r="AA62" i="8"/>
  <c r="AA63" i="8"/>
  <c r="AA64" i="8"/>
  <c r="AA65" i="8"/>
  <c r="AA66" i="8"/>
  <c r="AA67" i="8"/>
  <c r="AA68" i="8"/>
  <c r="AA69" i="8"/>
  <c r="AA70" i="8"/>
  <c r="AA71" i="8"/>
  <c r="AA72" i="8"/>
  <c r="AA73" i="8"/>
  <c r="AA74" i="8"/>
  <c r="AA75" i="8"/>
  <c r="AA76" i="8"/>
  <c r="AA77" i="8"/>
  <c r="AA78" i="8"/>
  <c r="AA79" i="8"/>
  <c r="AA80" i="8"/>
  <c r="AA81" i="8"/>
  <c r="AA82" i="8"/>
  <c r="AA83" i="8"/>
  <c r="AA84" i="8"/>
  <c r="AA85" i="8"/>
  <c r="AA86" i="8"/>
  <c r="AA87" i="8"/>
  <c r="AA88" i="8"/>
  <c r="AA89" i="8"/>
  <c r="AA90" i="8"/>
  <c r="AA91" i="8"/>
  <c r="AA92" i="8"/>
  <c r="AA93" i="8"/>
  <c r="AA94" i="8"/>
  <c r="AA95" i="8"/>
  <c r="AA96" i="8"/>
  <c r="AA97" i="8"/>
  <c r="AA98" i="8"/>
  <c r="AA99" i="8"/>
  <c r="AA100" i="8"/>
  <c r="AA101" i="8"/>
  <c r="AA102" i="8"/>
  <c r="AA103" i="8"/>
  <c r="AA104" i="8"/>
  <c r="AA105" i="8"/>
  <c r="AA106" i="8"/>
  <c r="AA107" i="8"/>
  <c r="AA108" i="8"/>
  <c r="AA109" i="8"/>
  <c r="AA110" i="8"/>
  <c r="AA111" i="8"/>
  <c r="AA112" i="8"/>
  <c r="AA113" i="8"/>
  <c r="AA114" i="8"/>
  <c r="AA115" i="8"/>
  <c r="AA116" i="8"/>
  <c r="AA117" i="8"/>
  <c r="AA118" i="8"/>
  <c r="AA119" i="8"/>
  <c r="AA120" i="8"/>
  <c r="AA121" i="8"/>
  <c r="AA122" i="8"/>
  <c r="AA123" i="8"/>
  <c r="AA124" i="8"/>
  <c r="AA125" i="8"/>
  <c r="AA126" i="8"/>
  <c r="AA127" i="8"/>
  <c r="AA128" i="8"/>
  <c r="AA129" i="8"/>
  <c r="AA130" i="8"/>
  <c r="AA131" i="8"/>
  <c r="AA132" i="8"/>
  <c r="AA133" i="8"/>
  <c r="AA134" i="8"/>
  <c r="AA135" i="8"/>
  <c r="AA136" i="8"/>
  <c r="AA137" i="8"/>
  <c r="AA138" i="8"/>
  <c r="AA139" i="8"/>
  <c r="AA140" i="8"/>
  <c r="AA141" i="8"/>
  <c r="AA142" i="8"/>
  <c r="AA143" i="8"/>
  <c r="AA144" i="8"/>
  <c r="AA145" i="8"/>
  <c r="AA146" i="8"/>
  <c r="AA147" i="8"/>
  <c r="AA148" i="8"/>
  <c r="AA149" i="8"/>
  <c r="AA150" i="8"/>
  <c r="AA151" i="8"/>
  <c r="AA152" i="8"/>
  <c r="AA153" i="8"/>
  <c r="AA154" i="8"/>
  <c r="AA155" i="8"/>
  <c r="AA156" i="8"/>
  <c r="AA157" i="8"/>
  <c r="AA158" i="8"/>
  <c r="AA159" i="8"/>
  <c r="AA160" i="8"/>
  <c r="AA161" i="8"/>
  <c r="AA162" i="8"/>
  <c r="AA163" i="8"/>
  <c r="AA164" i="8"/>
  <c r="AA165" i="8"/>
  <c r="AA166" i="8"/>
  <c r="AA167" i="8"/>
  <c r="AA168" i="8"/>
  <c r="AA169" i="8"/>
  <c r="AA170" i="8"/>
  <c r="AA171" i="8"/>
  <c r="AA172" i="8"/>
  <c r="AA173" i="8"/>
  <c r="AA174" i="8"/>
  <c r="AA175" i="8"/>
  <c r="AA176" i="8"/>
  <c r="AA177" i="8"/>
  <c r="AA178" i="8"/>
  <c r="AA179" i="8"/>
  <c r="AA180" i="8"/>
  <c r="AA181" i="8"/>
  <c r="AA182" i="8"/>
  <c r="AA183" i="8"/>
  <c r="AA184" i="8"/>
  <c r="AA185" i="8"/>
  <c r="AA186" i="8"/>
  <c r="AA187" i="8"/>
  <c r="AA188" i="8"/>
  <c r="AA189" i="8"/>
  <c r="AA190" i="8"/>
  <c r="AA191" i="8"/>
  <c r="AA192" i="8"/>
  <c r="AA193" i="8"/>
  <c r="AA194" i="8"/>
  <c r="AA195" i="8"/>
  <c r="AA196" i="8"/>
  <c r="AA197" i="8"/>
  <c r="AA198" i="8"/>
  <c r="AA199" i="8"/>
  <c r="AA200" i="8"/>
  <c r="AA201" i="8"/>
  <c r="AA202" i="8"/>
  <c r="AA203" i="8"/>
  <c r="AA204" i="8"/>
  <c r="AA205" i="8"/>
  <c r="AA206" i="8"/>
  <c r="AA207" i="8"/>
  <c r="AA208" i="8"/>
  <c r="AA209" i="8"/>
  <c r="AA210" i="8"/>
  <c r="AA211" i="8"/>
  <c r="AA212" i="8"/>
  <c r="AA213" i="8"/>
  <c r="AA214" i="8"/>
  <c r="AA215" i="8"/>
  <c r="AA216" i="8"/>
  <c r="AA217" i="8"/>
  <c r="AA218" i="8"/>
  <c r="AA219" i="8"/>
  <c r="AA220" i="8"/>
  <c r="AA221" i="8"/>
  <c r="AA222" i="8"/>
  <c r="AA223" i="8"/>
  <c r="AA224" i="8"/>
  <c r="AA225" i="8"/>
  <c r="AA226" i="8"/>
  <c r="AA227" i="8"/>
  <c r="AA228" i="8"/>
  <c r="AA229" i="8"/>
  <c r="AA230" i="8"/>
  <c r="AA231" i="8"/>
  <c r="AA232" i="8"/>
  <c r="AA233" i="8"/>
  <c r="AA234" i="8"/>
  <c r="AA235" i="8"/>
  <c r="AA236" i="8"/>
  <c r="AA237" i="8"/>
  <c r="AA238" i="8"/>
  <c r="AA239" i="8"/>
  <c r="AA240" i="8"/>
  <c r="AA241" i="8"/>
  <c r="AA242" i="8"/>
  <c r="AA243" i="8"/>
  <c r="AA244" i="8"/>
  <c r="AA245" i="8"/>
  <c r="AA246" i="8"/>
  <c r="AA247" i="8"/>
  <c r="AA248" i="8"/>
  <c r="AA249" i="8"/>
  <c r="AA250" i="8"/>
  <c r="AA251" i="8"/>
  <c r="AA252" i="8"/>
  <c r="AA253" i="8"/>
  <c r="AA254" i="8"/>
  <c r="AA255" i="8"/>
  <c r="AA256" i="8"/>
  <c r="AA257" i="8"/>
  <c r="AA258" i="8"/>
  <c r="AA259" i="8"/>
  <c r="AA260" i="8"/>
  <c r="AA261" i="8"/>
  <c r="AA262" i="8"/>
  <c r="AA263" i="8"/>
  <c r="AA264" i="8"/>
  <c r="AA265" i="8"/>
  <c r="AA266" i="8"/>
  <c r="AA267" i="8"/>
  <c r="AA268" i="8"/>
  <c r="AA269" i="8"/>
  <c r="AA270" i="8"/>
  <c r="AA271" i="8"/>
  <c r="AA272" i="8"/>
  <c r="AA273" i="8"/>
  <c r="AA274" i="8"/>
  <c r="AA275" i="8"/>
  <c r="AA276" i="8"/>
  <c r="AA277" i="8"/>
  <c r="AA278" i="8"/>
  <c r="AA279" i="8"/>
  <c r="AA280" i="8"/>
  <c r="AA281" i="8"/>
  <c r="AA282" i="8"/>
  <c r="AA283" i="8"/>
  <c r="AA284" i="8"/>
  <c r="AA285" i="8"/>
  <c r="AA286" i="8"/>
  <c r="AA287" i="8"/>
  <c r="AA288" i="8"/>
  <c r="AA289" i="8"/>
  <c r="AA290" i="8"/>
  <c r="AA291" i="8"/>
  <c r="AA292" i="8"/>
  <c r="AA293" i="8"/>
  <c r="AA294" i="8"/>
  <c r="AA295" i="8"/>
  <c r="AA296" i="8"/>
  <c r="AA297" i="8"/>
  <c r="AA298" i="8"/>
  <c r="AA299" i="8"/>
  <c r="AA300" i="8"/>
  <c r="AA301" i="8"/>
  <c r="AA302" i="8"/>
  <c r="AA303" i="8"/>
  <c r="AA304" i="8"/>
  <c r="AA305" i="8"/>
  <c r="AA306" i="8"/>
  <c r="AA307" i="8"/>
  <c r="AA308" i="8"/>
  <c r="AA309" i="8"/>
  <c r="AA310" i="8"/>
  <c r="AA311" i="8"/>
  <c r="AA312" i="8"/>
  <c r="AA313" i="8"/>
  <c r="AA314" i="8"/>
  <c r="AA315" i="8"/>
  <c r="AA316" i="8"/>
  <c r="AA317" i="8"/>
  <c r="AA318" i="8"/>
  <c r="AA319" i="8"/>
  <c r="AA320" i="8"/>
  <c r="AA321" i="8"/>
  <c r="AA322" i="8"/>
  <c r="AA323" i="8"/>
  <c r="AA324" i="8"/>
  <c r="AA325" i="8"/>
  <c r="AA326" i="8"/>
  <c r="AA327" i="8"/>
  <c r="AA328" i="8"/>
  <c r="AA329" i="8"/>
  <c r="AA330" i="8"/>
  <c r="AA331" i="8"/>
  <c r="AA332" i="8"/>
  <c r="AA333" i="8"/>
  <c r="AA334" i="8"/>
  <c r="AA335" i="8"/>
  <c r="AA336" i="8"/>
  <c r="AA337" i="8"/>
  <c r="AA338" i="8"/>
  <c r="AA339" i="8"/>
  <c r="AA340" i="8"/>
  <c r="AA341" i="8"/>
  <c r="AA342" i="8"/>
  <c r="AA343" i="8"/>
  <c r="AA344" i="8"/>
  <c r="AA345" i="8"/>
  <c r="AA346" i="8"/>
  <c r="AA347" i="8"/>
  <c r="AA348" i="8"/>
  <c r="AA349" i="8"/>
  <c r="AA350" i="8"/>
  <c r="AA351" i="8"/>
  <c r="AA352" i="8"/>
  <c r="AA353" i="8"/>
  <c r="AA354" i="8"/>
  <c r="AA355" i="8"/>
  <c r="AA356" i="8"/>
  <c r="AA357" i="8"/>
  <c r="AA358" i="8"/>
  <c r="AA359" i="8"/>
  <c r="AA360" i="8"/>
  <c r="AA361" i="8"/>
  <c r="AA362" i="8"/>
  <c r="AA363" i="8"/>
  <c r="AA364" i="8"/>
  <c r="AA365" i="8"/>
  <c r="AA366" i="8"/>
  <c r="AA367" i="8"/>
  <c r="AA368" i="8"/>
  <c r="AA369" i="8"/>
  <c r="AA370" i="8"/>
  <c r="AA371" i="8"/>
  <c r="AA372" i="8"/>
  <c r="AA373" i="8"/>
  <c r="AA374" i="8"/>
  <c r="AA375" i="8"/>
  <c r="AA376" i="8"/>
  <c r="AA377" i="8"/>
  <c r="AA378" i="8"/>
  <c r="AA379" i="8"/>
  <c r="AA380" i="8"/>
  <c r="AA381" i="8"/>
  <c r="AA382" i="8"/>
  <c r="AA383" i="8"/>
  <c r="AA384" i="8"/>
  <c r="AA385" i="8"/>
  <c r="AA386" i="8"/>
  <c r="AA387" i="8"/>
  <c r="AA388" i="8"/>
  <c r="AA389" i="8"/>
  <c r="AA390" i="8"/>
  <c r="AA391" i="8"/>
  <c r="AA392" i="8"/>
  <c r="AA393" i="8"/>
  <c r="AA394" i="8"/>
  <c r="AA395" i="8"/>
  <c r="AA396" i="8"/>
  <c r="AA397" i="8"/>
  <c r="AA398" i="8"/>
  <c r="AA399" i="8"/>
  <c r="AA400" i="8"/>
  <c r="AA401" i="8"/>
  <c r="AA402" i="8"/>
  <c r="AA403" i="8"/>
  <c r="AA404" i="8"/>
  <c r="AA405" i="8"/>
  <c r="AA406" i="8"/>
  <c r="AA407" i="8"/>
  <c r="AA408" i="8"/>
  <c r="AA409" i="8"/>
  <c r="AA410" i="8"/>
  <c r="AA411" i="8"/>
  <c r="AA412" i="8"/>
  <c r="AA413" i="8"/>
  <c r="AA414" i="8"/>
  <c r="AA415" i="8"/>
  <c r="AA416" i="8"/>
  <c r="AA417" i="8"/>
  <c r="AA418" i="8"/>
  <c r="AA419" i="8"/>
  <c r="AA420" i="8"/>
  <c r="AA421" i="8"/>
  <c r="AA422" i="8"/>
  <c r="AA423" i="8"/>
  <c r="AA424" i="8"/>
  <c r="AA425" i="8"/>
  <c r="AA426" i="8"/>
  <c r="AA427" i="8"/>
  <c r="AA428" i="8"/>
  <c r="AA429" i="8"/>
  <c r="AA430" i="8"/>
  <c r="AA431" i="8"/>
  <c r="AA432" i="8"/>
  <c r="AA433" i="8"/>
  <c r="AA434" i="8"/>
  <c r="AA435" i="8"/>
  <c r="AA436" i="8"/>
  <c r="AA437" i="8"/>
  <c r="AA438" i="8"/>
  <c r="AA439" i="8"/>
  <c r="AA440" i="8"/>
  <c r="AA441" i="8"/>
  <c r="AA442" i="8"/>
  <c r="AA443" i="8"/>
  <c r="AA444" i="8"/>
  <c r="AA445" i="8"/>
  <c r="AA446" i="8"/>
  <c r="AA447" i="8"/>
  <c r="AA448" i="8"/>
  <c r="AA449" i="8"/>
  <c r="AA450" i="8"/>
  <c r="AA451" i="8"/>
  <c r="AA452" i="8"/>
  <c r="AA453" i="8"/>
  <c r="AA454" i="8"/>
  <c r="AA455" i="8"/>
  <c r="AA456" i="8"/>
  <c r="AA457" i="8"/>
  <c r="AA458" i="8"/>
  <c r="AA459" i="8"/>
  <c r="AA460" i="8"/>
  <c r="AA461" i="8"/>
  <c r="AA462" i="8"/>
  <c r="AA463" i="8"/>
  <c r="AA464" i="8"/>
  <c r="AA465" i="8"/>
  <c r="AA466" i="8"/>
  <c r="AA467" i="8"/>
  <c r="Z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5" i="8"/>
  <c r="Z76" i="8"/>
  <c r="Z77" i="8"/>
  <c r="Z78" i="8"/>
  <c r="Z79" i="8"/>
  <c r="Z80" i="8"/>
  <c r="Z81" i="8"/>
  <c r="Z82" i="8"/>
  <c r="Z83" i="8"/>
  <c r="Z84" i="8"/>
  <c r="Z85" i="8"/>
  <c r="Z86" i="8"/>
  <c r="Z87" i="8"/>
  <c r="Z88" i="8"/>
  <c r="Z89" i="8"/>
  <c r="Z90" i="8"/>
  <c r="Z91" i="8"/>
  <c r="Z92" i="8"/>
  <c r="Z93" i="8"/>
  <c r="Z94" i="8"/>
  <c r="Z95" i="8"/>
  <c r="Z96" i="8"/>
  <c r="Z97" i="8"/>
  <c r="Z98" i="8"/>
  <c r="Z99" i="8"/>
  <c r="Z100" i="8"/>
  <c r="Z101" i="8"/>
  <c r="Z102" i="8"/>
  <c r="Z103" i="8"/>
  <c r="Z104" i="8"/>
  <c r="Z105" i="8"/>
  <c r="Z106" i="8"/>
  <c r="Z107" i="8"/>
  <c r="Z108" i="8"/>
  <c r="Z109" i="8"/>
  <c r="Z110" i="8"/>
  <c r="Z111" i="8"/>
  <c r="Z112" i="8"/>
  <c r="Z113" i="8"/>
  <c r="Z114" i="8"/>
  <c r="Z115" i="8"/>
  <c r="Z116" i="8"/>
  <c r="Z117" i="8"/>
  <c r="Z118" i="8"/>
  <c r="Z119" i="8"/>
  <c r="Z120" i="8"/>
  <c r="Z121" i="8"/>
  <c r="Z122" i="8"/>
  <c r="Z123" i="8"/>
  <c r="Z124" i="8"/>
  <c r="Z125" i="8"/>
  <c r="Z126" i="8"/>
  <c r="Z127" i="8"/>
  <c r="Z128" i="8"/>
  <c r="Z129" i="8"/>
  <c r="Z130" i="8"/>
  <c r="Z131" i="8"/>
  <c r="Z132" i="8"/>
  <c r="Z133" i="8"/>
  <c r="Z134" i="8"/>
  <c r="Z135" i="8"/>
  <c r="Z136" i="8"/>
  <c r="Z137" i="8"/>
  <c r="Z138" i="8"/>
  <c r="Z139" i="8"/>
  <c r="Z140" i="8"/>
  <c r="Z141" i="8"/>
  <c r="Z142" i="8"/>
  <c r="Z143" i="8"/>
  <c r="Z144" i="8"/>
  <c r="Z145" i="8"/>
  <c r="Z146" i="8"/>
  <c r="Z147" i="8"/>
  <c r="Z148" i="8"/>
  <c r="Z149" i="8"/>
  <c r="Z150" i="8"/>
  <c r="Z151" i="8"/>
  <c r="Z152" i="8"/>
  <c r="Z153" i="8"/>
  <c r="Z154" i="8"/>
  <c r="Z155" i="8"/>
  <c r="Z156" i="8"/>
  <c r="Z157" i="8"/>
  <c r="Z158" i="8"/>
  <c r="Z159" i="8"/>
  <c r="Z160" i="8"/>
  <c r="Z161" i="8"/>
  <c r="Z162" i="8"/>
  <c r="Z163" i="8"/>
  <c r="Z164" i="8"/>
  <c r="Z165" i="8"/>
  <c r="Z166" i="8"/>
  <c r="Z167" i="8"/>
  <c r="Z168" i="8"/>
  <c r="Z169" i="8"/>
  <c r="Z170" i="8"/>
  <c r="Z171" i="8"/>
  <c r="Z172" i="8"/>
  <c r="Z173" i="8"/>
  <c r="Z174" i="8"/>
  <c r="Z175" i="8"/>
  <c r="Z176" i="8"/>
  <c r="Z177" i="8"/>
  <c r="Z178" i="8"/>
  <c r="Z179" i="8"/>
  <c r="Z180" i="8"/>
  <c r="Z181" i="8"/>
  <c r="Z182" i="8"/>
  <c r="Z183" i="8"/>
  <c r="Z184" i="8"/>
  <c r="Z185" i="8"/>
  <c r="Z186" i="8"/>
  <c r="Z187" i="8"/>
  <c r="Z188" i="8"/>
  <c r="Z189" i="8"/>
  <c r="Z190" i="8"/>
  <c r="Z191" i="8"/>
  <c r="Z192" i="8"/>
  <c r="Z193" i="8"/>
  <c r="Z194" i="8"/>
  <c r="Z195" i="8"/>
  <c r="Z196" i="8"/>
  <c r="Z197" i="8"/>
  <c r="Z198" i="8"/>
  <c r="Z199" i="8"/>
  <c r="Z200" i="8"/>
  <c r="Z201" i="8"/>
  <c r="Z202" i="8"/>
  <c r="Z203" i="8"/>
  <c r="Z204" i="8"/>
  <c r="Z205" i="8"/>
  <c r="Z206" i="8"/>
  <c r="Z207" i="8"/>
  <c r="Z208" i="8"/>
  <c r="Z209" i="8"/>
  <c r="Z210" i="8"/>
  <c r="Z211" i="8"/>
  <c r="Z212" i="8"/>
  <c r="Z213" i="8"/>
  <c r="Z214" i="8"/>
  <c r="Z215" i="8"/>
  <c r="Z216" i="8"/>
  <c r="Z217" i="8"/>
  <c r="Z218" i="8"/>
  <c r="Z219" i="8"/>
  <c r="Z220" i="8"/>
  <c r="Z221" i="8"/>
  <c r="Z222" i="8"/>
  <c r="Z223" i="8"/>
  <c r="Z224" i="8"/>
  <c r="Z225" i="8"/>
  <c r="Z226" i="8"/>
  <c r="Z227" i="8"/>
  <c r="Z228" i="8"/>
  <c r="Z229" i="8"/>
  <c r="Z230" i="8"/>
  <c r="Z231" i="8"/>
  <c r="Z232" i="8"/>
  <c r="Z233" i="8"/>
  <c r="Z234" i="8"/>
  <c r="Z235" i="8"/>
  <c r="Z236" i="8"/>
  <c r="Z237" i="8"/>
  <c r="Z238" i="8"/>
  <c r="Z239" i="8"/>
  <c r="Z240" i="8"/>
  <c r="Z241" i="8"/>
  <c r="Z242" i="8"/>
  <c r="Z243" i="8"/>
  <c r="Z244" i="8"/>
  <c r="Z245" i="8"/>
  <c r="Z246" i="8"/>
  <c r="Z247" i="8"/>
  <c r="Z248" i="8"/>
  <c r="Z249" i="8"/>
  <c r="Z250" i="8"/>
  <c r="Z251" i="8"/>
  <c r="Z252" i="8"/>
  <c r="Z253" i="8"/>
  <c r="Z254" i="8"/>
  <c r="Z255" i="8"/>
  <c r="Z256" i="8"/>
  <c r="Z257" i="8"/>
  <c r="Z258" i="8"/>
  <c r="Z259" i="8"/>
  <c r="Z260" i="8"/>
  <c r="Z261" i="8"/>
  <c r="Z262" i="8"/>
  <c r="Z263" i="8"/>
  <c r="Z264" i="8"/>
  <c r="Z265" i="8"/>
  <c r="Z266" i="8"/>
  <c r="Z267" i="8"/>
  <c r="Z268" i="8"/>
  <c r="Z269" i="8"/>
  <c r="Z270" i="8"/>
  <c r="Z271" i="8"/>
  <c r="Z272" i="8"/>
  <c r="Z273" i="8"/>
  <c r="Z274" i="8"/>
  <c r="Z275" i="8"/>
  <c r="Z276" i="8"/>
  <c r="Z277" i="8"/>
  <c r="Z278" i="8"/>
  <c r="Z279" i="8"/>
  <c r="Z280" i="8"/>
  <c r="Z281" i="8"/>
  <c r="Z282" i="8"/>
  <c r="Z283" i="8"/>
  <c r="Z284" i="8"/>
  <c r="Z285" i="8"/>
  <c r="Z286" i="8"/>
  <c r="Z287" i="8"/>
  <c r="Z288" i="8"/>
  <c r="Z289" i="8"/>
  <c r="Z290" i="8"/>
  <c r="Z291" i="8"/>
  <c r="Z292" i="8"/>
  <c r="Z293" i="8"/>
  <c r="Z294" i="8"/>
  <c r="Z295" i="8"/>
  <c r="Z296" i="8"/>
  <c r="Z297" i="8"/>
  <c r="Z298" i="8"/>
  <c r="Z299" i="8"/>
  <c r="Z300" i="8"/>
  <c r="Z301" i="8"/>
  <c r="Z302" i="8"/>
  <c r="Z303" i="8"/>
  <c r="Z304" i="8"/>
  <c r="Z305" i="8"/>
  <c r="Z306" i="8"/>
  <c r="Z307" i="8"/>
  <c r="Z308" i="8"/>
  <c r="Z309" i="8"/>
  <c r="Z310" i="8"/>
  <c r="Z311" i="8"/>
  <c r="Z312" i="8"/>
  <c r="Z313" i="8"/>
  <c r="Z314" i="8"/>
  <c r="Z315" i="8"/>
  <c r="Z316" i="8"/>
  <c r="Z317" i="8"/>
  <c r="Z318" i="8"/>
  <c r="Z319" i="8"/>
  <c r="Z320" i="8"/>
  <c r="Z321" i="8"/>
  <c r="Z322" i="8"/>
  <c r="Z323" i="8"/>
  <c r="Z324" i="8"/>
  <c r="Z325" i="8"/>
  <c r="Z326" i="8"/>
  <c r="Z327" i="8"/>
  <c r="Z328" i="8"/>
  <c r="Z329" i="8"/>
  <c r="Z330" i="8"/>
  <c r="Z331" i="8"/>
  <c r="Z332" i="8"/>
  <c r="Z333" i="8"/>
  <c r="Z334" i="8"/>
  <c r="Z335" i="8"/>
  <c r="Z336" i="8"/>
  <c r="Z337" i="8"/>
  <c r="Z338" i="8"/>
  <c r="Z339" i="8"/>
  <c r="Z340" i="8"/>
  <c r="Z341" i="8"/>
  <c r="Z342" i="8"/>
  <c r="Z343" i="8"/>
  <c r="Z344" i="8"/>
  <c r="Z345" i="8"/>
  <c r="Z346" i="8"/>
  <c r="Z347" i="8"/>
  <c r="Z348" i="8"/>
  <c r="Z349" i="8"/>
  <c r="Z350" i="8"/>
  <c r="Z351" i="8"/>
  <c r="Z352" i="8"/>
  <c r="Z353" i="8"/>
  <c r="Z354" i="8"/>
  <c r="Z355" i="8"/>
  <c r="Z356" i="8"/>
  <c r="Z357" i="8"/>
  <c r="Z358" i="8"/>
  <c r="Z359" i="8"/>
  <c r="Z360" i="8"/>
  <c r="Z361" i="8"/>
  <c r="Z362" i="8"/>
  <c r="Z363" i="8"/>
  <c r="Z364" i="8"/>
  <c r="Z365" i="8"/>
  <c r="Z366" i="8"/>
  <c r="Z367" i="8"/>
  <c r="Z368" i="8"/>
  <c r="Z369" i="8"/>
  <c r="Z370" i="8"/>
  <c r="Z371" i="8"/>
  <c r="Z372" i="8"/>
  <c r="Z373" i="8"/>
  <c r="Z374" i="8"/>
  <c r="Z375" i="8"/>
  <c r="Z376" i="8"/>
  <c r="Z377" i="8"/>
  <c r="Z378" i="8"/>
  <c r="Z379" i="8"/>
  <c r="Z380" i="8"/>
  <c r="Z381" i="8"/>
  <c r="Z382" i="8"/>
  <c r="Z383" i="8"/>
  <c r="Z384" i="8"/>
  <c r="Z385" i="8"/>
  <c r="Z386" i="8"/>
  <c r="Z387" i="8"/>
  <c r="Z388" i="8"/>
  <c r="Z389" i="8"/>
  <c r="Z390" i="8"/>
  <c r="Z391" i="8"/>
  <c r="Z392" i="8"/>
  <c r="Z393" i="8"/>
  <c r="Z394" i="8"/>
  <c r="Z395" i="8"/>
  <c r="Z396" i="8"/>
  <c r="Z397" i="8"/>
  <c r="Z398" i="8"/>
  <c r="Z399" i="8"/>
  <c r="Z400" i="8"/>
  <c r="Z401" i="8"/>
  <c r="Z402" i="8"/>
  <c r="Z403" i="8"/>
  <c r="Z404" i="8"/>
  <c r="Z405" i="8"/>
  <c r="Z406" i="8"/>
  <c r="Z407" i="8"/>
  <c r="Z408" i="8"/>
  <c r="Z409" i="8"/>
  <c r="Z410" i="8"/>
  <c r="Z411" i="8"/>
  <c r="Z412" i="8"/>
  <c r="Z413" i="8"/>
  <c r="Z414" i="8"/>
  <c r="Z415" i="8"/>
  <c r="Z416" i="8"/>
  <c r="Z417" i="8"/>
  <c r="Z418" i="8"/>
  <c r="Z419" i="8"/>
  <c r="Z420" i="8"/>
  <c r="Z421" i="8"/>
  <c r="Z422" i="8"/>
  <c r="Z423" i="8"/>
  <c r="Z424" i="8"/>
  <c r="Z425" i="8"/>
  <c r="Z426" i="8"/>
  <c r="Z427" i="8"/>
  <c r="Z428" i="8"/>
  <c r="Z429" i="8"/>
  <c r="Z430" i="8"/>
  <c r="Z431" i="8"/>
  <c r="Z432" i="8"/>
  <c r="Z433" i="8"/>
  <c r="Z434" i="8"/>
  <c r="Z435" i="8"/>
  <c r="Z436" i="8"/>
  <c r="Z437" i="8"/>
  <c r="Z438" i="8"/>
  <c r="Z439" i="8"/>
  <c r="Z440" i="8"/>
  <c r="Z441" i="8"/>
  <c r="Z442" i="8"/>
  <c r="Z443" i="8"/>
  <c r="Z444" i="8"/>
  <c r="Z445" i="8"/>
  <c r="Z446" i="8"/>
  <c r="Z447" i="8"/>
  <c r="Z448" i="8"/>
  <c r="Z449" i="8"/>
  <c r="Z450" i="8"/>
  <c r="Z451" i="8"/>
  <c r="Z452" i="8"/>
  <c r="Z453" i="8"/>
  <c r="Z454" i="8"/>
  <c r="Z455" i="8"/>
  <c r="Z456" i="8"/>
  <c r="Z457" i="8"/>
  <c r="Z458" i="8"/>
  <c r="Z459" i="8"/>
  <c r="Z460" i="8"/>
  <c r="Z461" i="8"/>
  <c r="Z462" i="8"/>
  <c r="Z463" i="8"/>
  <c r="Z464" i="8"/>
  <c r="Z465" i="8"/>
  <c r="Z466" i="8"/>
  <c r="Z467" i="8"/>
  <c r="AG2" i="8"/>
  <c r="AF2" i="8"/>
  <c r="AE2" i="8"/>
  <c r="AD2" i="8"/>
  <c r="AC2" i="8"/>
  <c r="AB2" i="8"/>
  <c r="AA2" i="8"/>
  <c r="Z2" i="8"/>
  <c r="Y3" i="8"/>
  <c r="Y4" i="8"/>
  <c r="Y5" i="8"/>
  <c r="Y6" i="8"/>
  <c r="Y7" i="8"/>
  <c r="Y8" i="8"/>
  <c r="Y9" i="8"/>
  <c r="Y10" i="8"/>
  <c r="Y11" i="8"/>
  <c r="Y12" i="8"/>
  <c r="Y13" i="8"/>
  <c r="Y14" i="8"/>
  <c r="Y15" i="8"/>
  <c r="Y16" i="8"/>
  <c r="Y17" i="8"/>
  <c r="Y18" i="8"/>
  <c r="Y19" i="8"/>
  <c r="Y20" i="8"/>
  <c r="Y21" i="8"/>
  <c r="Y22" i="8"/>
  <c r="Y23" i="8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Y37" i="8"/>
  <c r="Y38" i="8"/>
  <c r="Y39" i="8"/>
  <c r="Y40" i="8"/>
  <c r="Y41" i="8"/>
  <c r="Y42" i="8"/>
  <c r="Y43" i="8"/>
  <c r="Y44" i="8"/>
  <c r="Y45" i="8"/>
  <c r="Y46" i="8"/>
  <c r="Y47" i="8"/>
  <c r="Y48" i="8"/>
  <c r="Y49" i="8"/>
  <c r="Y50" i="8"/>
  <c r="Y51" i="8"/>
  <c r="Y52" i="8"/>
  <c r="Y53" i="8"/>
  <c r="Y54" i="8"/>
  <c r="Y55" i="8"/>
  <c r="Y56" i="8"/>
  <c r="Y57" i="8"/>
  <c r="Y58" i="8"/>
  <c r="Y59" i="8"/>
  <c r="Y60" i="8"/>
  <c r="Y61" i="8"/>
  <c r="Y62" i="8"/>
  <c r="Y63" i="8"/>
  <c r="Y64" i="8"/>
  <c r="Y65" i="8"/>
  <c r="Y66" i="8"/>
  <c r="Y67" i="8"/>
  <c r="Y68" i="8"/>
  <c r="Y69" i="8"/>
  <c r="Y70" i="8"/>
  <c r="Y71" i="8"/>
  <c r="Y72" i="8"/>
  <c r="Y73" i="8"/>
  <c r="Y74" i="8"/>
  <c r="Y75" i="8"/>
  <c r="Y76" i="8"/>
  <c r="Y77" i="8"/>
  <c r="Y78" i="8"/>
  <c r="Y79" i="8"/>
  <c r="Y80" i="8"/>
  <c r="Y81" i="8"/>
  <c r="Y82" i="8"/>
  <c r="Y83" i="8"/>
  <c r="Y84" i="8"/>
  <c r="Y85" i="8"/>
  <c r="Y86" i="8"/>
  <c r="Y87" i="8"/>
  <c r="Y88" i="8"/>
  <c r="Y89" i="8"/>
  <c r="Y90" i="8"/>
  <c r="Y91" i="8"/>
  <c r="Y92" i="8"/>
  <c r="Y93" i="8"/>
  <c r="Y94" i="8"/>
  <c r="Y95" i="8"/>
  <c r="Y96" i="8"/>
  <c r="Y97" i="8"/>
  <c r="Y98" i="8"/>
  <c r="Y99" i="8"/>
  <c r="Y100" i="8"/>
  <c r="Y101" i="8"/>
  <c r="Y102" i="8"/>
  <c r="Y103" i="8"/>
  <c r="Y104" i="8"/>
  <c r="Y105" i="8"/>
  <c r="Y106" i="8"/>
  <c r="Y107" i="8"/>
  <c r="Y108" i="8"/>
  <c r="Y109" i="8"/>
  <c r="Y110" i="8"/>
  <c r="Y111" i="8"/>
  <c r="Y112" i="8"/>
  <c r="Y113" i="8"/>
  <c r="Y114" i="8"/>
  <c r="Y115" i="8"/>
  <c r="Y116" i="8"/>
  <c r="Y117" i="8"/>
  <c r="Y118" i="8"/>
  <c r="Y119" i="8"/>
  <c r="Y120" i="8"/>
  <c r="Y121" i="8"/>
  <c r="Y122" i="8"/>
  <c r="Y123" i="8"/>
  <c r="Y124" i="8"/>
  <c r="Y125" i="8"/>
  <c r="Y126" i="8"/>
  <c r="Y127" i="8"/>
  <c r="Y128" i="8"/>
  <c r="Y129" i="8"/>
  <c r="Y130" i="8"/>
  <c r="Y131" i="8"/>
  <c r="Y132" i="8"/>
  <c r="Y133" i="8"/>
  <c r="Y134" i="8"/>
  <c r="Y135" i="8"/>
  <c r="Y136" i="8"/>
  <c r="Y137" i="8"/>
  <c r="Y138" i="8"/>
  <c r="Y139" i="8"/>
  <c r="Y140" i="8"/>
  <c r="Y141" i="8"/>
  <c r="Y142" i="8"/>
  <c r="Y143" i="8"/>
  <c r="Y144" i="8"/>
  <c r="Y145" i="8"/>
  <c r="Y146" i="8"/>
  <c r="Y147" i="8"/>
  <c r="Y148" i="8"/>
  <c r="Y149" i="8"/>
  <c r="Y150" i="8"/>
  <c r="Y151" i="8"/>
  <c r="Y152" i="8"/>
  <c r="Y153" i="8"/>
  <c r="Y154" i="8"/>
  <c r="Y155" i="8"/>
  <c r="Y156" i="8"/>
  <c r="Y157" i="8"/>
  <c r="Y158" i="8"/>
  <c r="Y159" i="8"/>
  <c r="Y160" i="8"/>
  <c r="Y161" i="8"/>
  <c r="Y162" i="8"/>
  <c r="Y163" i="8"/>
  <c r="Y164" i="8"/>
  <c r="Y165" i="8"/>
  <c r="Y166" i="8"/>
  <c r="Y167" i="8"/>
  <c r="Y168" i="8"/>
  <c r="Y169" i="8"/>
  <c r="Y170" i="8"/>
  <c r="Y171" i="8"/>
  <c r="Y172" i="8"/>
  <c r="Y173" i="8"/>
  <c r="Y174" i="8"/>
  <c r="Y175" i="8"/>
  <c r="Y176" i="8"/>
  <c r="Y177" i="8"/>
  <c r="Y178" i="8"/>
  <c r="Y179" i="8"/>
  <c r="Y180" i="8"/>
  <c r="Y181" i="8"/>
  <c r="Y182" i="8"/>
  <c r="Y183" i="8"/>
  <c r="Y184" i="8"/>
  <c r="Y185" i="8"/>
  <c r="Y186" i="8"/>
  <c r="Y187" i="8"/>
  <c r="Y188" i="8"/>
  <c r="Y189" i="8"/>
  <c r="Y190" i="8"/>
  <c r="Y191" i="8"/>
  <c r="Y192" i="8"/>
  <c r="Y193" i="8"/>
  <c r="Y194" i="8"/>
  <c r="Y195" i="8"/>
  <c r="Y196" i="8"/>
  <c r="Y197" i="8"/>
  <c r="Y198" i="8"/>
  <c r="Y199" i="8"/>
  <c r="Y200" i="8"/>
  <c r="Y201" i="8"/>
  <c r="Y202" i="8"/>
  <c r="Y203" i="8"/>
  <c r="Y204" i="8"/>
  <c r="Y205" i="8"/>
  <c r="Y206" i="8"/>
  <c r="Y207" i="8"/>
  <c r="Y208" i="8"/>
  <c r="Y209" i="8"/>
  <c r="Y210" i="8"/>
  <c r="Y211" i="8"/>
  <c r="Y212" i="8"/>
  <c r="Y213" i="8"/>
  <c r="Y214" i="8"/>
  <c r="Y215" i="8"/>
  <c r="Y216" i="8"/>
  <c r="Y217" i="8"/>
  <c r="Y218" i="8"/>
  <c r="Y219" i="8"/>
  <c r="Y220" i="8"/>
  <c r="Y221" i="8"/>
  <c r="Y222" i="8"/>
  <c r="Y223" i="8"/>
  <c r="Y224" i="8"/>
  <c r="Y225" i="8"/>
  <c r="Y226" i="8"/>
  <c r="Y227" i="8"/>
  <c r="Y228" i="8"/>
  <c r="Y229" i="8"/>
  <c r="Y230" i="8"/>
  <c r="Y231" i="8"/>
  <c r="Y232" i="8"/>
  <c r="Y233" i="8"/>
  <c r="Y234" i="8"/>
  <c r="Y235" i="8"/>
  <c r="Y236" i="8"/>
  <c r="Y237" i="8"/>
  <c r="Y238" i="8"/>
  <c r="Y239" i="8"/>
  <c r="Y240" i="8"/>
  <c r="Y241" i="8"/>
  <c r="Y242" i="8"/>
  <c r="Y243" i="8"/>
  <c r="Y244" i="8"/>
  <c r="Y245" i="8"/>
  <c r="Y246" i="8"/>
  <c r="Y247" i="8"/>
  <c r="Y248" i="8"/>
  <c r="Y249" i="8"/>
  <c r="Y250" i="8"/>
  <c r="Y251" i="8"/>
  <c r="Y252" i="8"/>
  <c r="Y253" i="8"/>
  <c r="Y254" i="8"/>
  <c r="Y255" i="8"/>
  <c r="Y256" i="8"/>
  <c r="Y257" i="8"/>
  <c r="Y258" i="8"/>
  <c r="Y259" i="8"/>
  <c r="Y260" i="8"/>
  <c r="Y261" i="8"/>
  <c r="Y262" i="8"/>
  <c r="Y263" i="8"/>
  <c r="Y264" i="8"/>
  <c r="Y265" i="8"/>
  <c r="Y266" i="8"/>
  <c r="Y267" i="8"/>
  <c r="Y268" i="8"/>
  <c r="Y269" i="8"/>
  <c r="Y270" i="8"/>
  <c r="Y271" i="8"/>
  <c r="Y272" i="8"/>
  <c r="Y273" i="8"/>
  <c r="Y274" i="8"/>
  <c r="Y275" i="8"/>
  <c r="Y276" i="8"/>
  <c r="Y277" i="8"/>
  <c r="Y278" i="8"/>
  <c r="Y279" i="8"/>
  <c r="Y280" i="8"/>
  <c r="Y281" i="8"/>
  <c r="Y282" i="8"/>
  <c r="Y283" i="8"/>
  <c r="Y284" i="8"/>
  <c r="Y285" i="8"/>
  <c r="Y286" i="8"/>
  <c r="Y287" i="8"/>
  <c r="Y288" i="8"/>
  <c r="Y289" i="8"/>
  <c r="Y290" i="8"/>
  <c r="Y291" i="8"/>
  <c r="Y292" i="8"/>
  <c r="Y293" i="8"/>
  <c r="Y294" i="8"/>
  <c r="Y295" i="8"/>
  <c r="Y296" i="8"/>
  <c r="Y297" i="8"/>
  <c r="Y298" i="8"/>
  <c r="Y299" i="8"/>
  <c r="Y300" i="8"/>
  <c r="Y301" i="8"/>
  <c r="Y302" i="8"/>
  <c r="Y303" i="8"/>
  <c r="Y304" i="8"/>
  <c r="Y305" i="8"/>
  <c r="Y306" i="8"/>
  <c r="Y307" i="8"/>
  <c r="Y308" i="8"/>
  <c r="Y309" i="8"/>
  <c r="Y310" i="8"/>
  <c r="Y311" i="8"/>
  <c r="Y312" i="8"/>
  <c r="Y313" i="8"/>
  <c r="Y314" i="8"/>
  <c r="Y315" i="8"/>
  <c r="Y316" i="8"/>
  <c r="Y317" i="8"/>
  <c r="Y318" i="8"/>
  <c r="Y319" i="8"/>
  <c r="Y320" i="8"/>
  <c r="Y321" i="8"/>
  <c r="Y322" i="8"/>
  <c r="Y323" i="8"/>
  <c r="Y324" i="8"/>
  <c r="Y325" i="8"/>
  <c r="Y326" i="8"/>
  <c r="Y327" i="8"/>
  <c r="Y328" i="8"/>
  <c r="Y329" i="8"/>
  <c r="Y330" i="8"/>
  <c r="Y331" i="8"/>
  <c r="Y332" i="8"/>
  <c r="Y333" i="8"/>
  <c r="Y334" i="8"/>
  <c r="Y335" i="8"/>
  <c r="Y336" i="8"/>
  <c r="Y337" i="8"/>
  <c r="Y338" i="8"/>
  <c r="Y339" i="8"/>
  <c r="Y340" i="8"/>
  <c r="Y341" i="8"/>
  <c r="Y342" i="8"/>
  <c r="Y343" i="8"/>
  <c r="Y344" i="8"/>
  <c r="Y345" i="8"/>
  <c r="Y346" i="8"/>
  <c r="Y347" i="8"/>
  <c r="Y348" i="8"/>
  <c r="Y349" i="8"/>
  <c r="Y350" i="8"/>
  <c r="Y351" i="8"/>
  <c r="Y352" i="8"/>
  <c r="Y353" i="8"/>
  <c r="Y354" i="8"/>
  <c r="Y355" i="8"/>
  <c r="Y356" i="8"/>
  <c r="Y357" i="8"/>
  <c r="Y358" i="8"/>
  <c r="Y359" i="8"/>
  <c r="Y360" i="8"/>
  <c r="Y361" i="8"/>
  <c r="Y362" i="8"/>
  <c r="Y363" i="8"/>
  <c r="Y364" i="8"/>
  <c r="Y365" i="8"/>
  <c r="Y366" i="8"/>
  <c r="Y367" i="8"/>
  <c r="Y368" i="8"/>
  <c r="Y369" i="8"/>
  <c r="Y370" i="8"/>
  <c r="Y371" i="8"/>
  <c r="Y372" i="8"/>
  <c r="Y373" i="8"/>
  <c r="Y374" i="8"/>
  <c r="Y375" i="8"/>
  <c r="Y376" i="8"/>
  <c r="Y377" i="8"/>
  <c r="Y378" i="8"/>
  <c r="Y379" i="8"/>
  <c r="Y380" i="8"/>
  <c r="Y381" i="8"/>
  <c r="Y382" i="8"/>
  <c r="Y383" i="8"/>
  <c r="Y384" i="8"/>
  <c r="Y385" i="8"/>
  <c r="Y386" i="8"/>
  <c r="Y387" i="8"/>
  <c r="Y388" i="8"/>
  <c r="Y389" i="8"/>
  <c r="Y390" i="8"/>
  <c r="Y391" i="8"/>
  <c r="Y392" i="8"/>
  <c r="Y393" i="8"/>
  <c r="Y394" i="8"/>
  <c r="Y395" i="8"/>
  <c r="Y396" i="8"/>
  <c r="Y397" i="8"/>
  <c r="Y398" i="8"/>
  <c r="Y399" i="8"/>
  <c r="Y400" i="8"/>
  <c r="Y401" i="8"/>
  <c r="Y402" i="8"/>
  <c r="Y403" i="8"/>
  <c r="Y404" i="8"/>
  <c r="Y405" i="8"/>
  <c r="Y406" i="8"/>
  <c r="Y407" i="8"/>
  <c r="Y408" i="8"/>
  <c r="Y409" i="8"/>
  <c r="Y410" i="8"/>
  <c r="Y411" i="8"/>
  <c r="Y412" i="8"/>
  <c r="Y413" i="8"/>
  <c r="Y414" i="8"/>
  <c r="Y415" i="8"/>
  <c r="Y416" i="8"/>
  <c r="Y417" i="8"/>
  <c r="Y418" i="8"/>
  <c r="Y419" i="8"/>
  <c r="Y420" i="8"/>
  <c r="Y421" i="8"/>
  <c r="Y422" i="8"/>
  <c r="Y423" i="8"/>
  <c r="Y424" i="8"/>
  <c r="Y425" i="8"/>
  <c r="Y426" i="8"/>
  <c r="Y427" i="8"/>
  <c r="Y428" i="8"/>
  <c r="Y429" i="8"/>
  <c r="Y430" i="8"/>
  <c r="Y431" i="8"/>
  <c r="Y432" i="8"/>
  <c r="Y433" i="8"/>
  <c r="Y434" i="8"/>
  <c r="Y435" i="8"/>
  <c r="Y436" i="8"/>
  <c r="Y437" i="8"/>
  <c r="Y438" i="8"/>
  <c r="Y439" i="8"/>
  <c r="Y440" i="8"/>
  <c r="Y441" i="8"/>
  <c r="Y442" i="8"/>
  <c r="Y443" i="8"/>
  <c r="Y444" i="8"/>
  <c r="Y445" i="8"/>
  <c r="Y446" i="8"/>
  <c r="Y447" i="8"/>
  <c r="Y448" i="8"/>
  <c r="Y449" i="8"/>
  <c r="Y450" i="8"/>
  <c r="Y451" i="8"/>
  <c r="Y452" i="8"/>
  <c r="Y453" i="8"/>
  <c r="Y454" i="8"/>
  <c r="Y455" i="8"/>
  <c r="Y456" i="8"/>
  <c r="Y457" i="8"/>
  <c r="Y458" i="8"/>
  <c r="Y459" i="8"/>
  <c r="Y460" i="8"/>
  <c r="Y461" i="8"/>
  <c r="Y462" i="8"/>
  <c r="Y463" i="8"/>
  <c r="Y464" i="8"/>
  <c r="Y465" i="8"/>
  <c r="Y466" i="8"/>
  <c r="Y467" i="8"/>
  <c r="Y2" i="8"/>
  <c r="X2" i="8"/>
  <c r="X3" i="8"/>
  <c r="X4" i="8"/>
  <c r="X5" i="8"/>
  <c r="X6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X333" i="8"/>
  <c r="X334" i="8"/>
  <c r="X335" i="8"/>
  <c r="X336" i="8"/>
  <c r="X337" i="8"/>
  <c r="X338" i="8"/>
  <c r="X339" i="8"/>
  <c r="X340" i="8"/>
  <c r="X341" i="8"/>
  <c r="X342" i="8"/>
  <c r="X343" i="8"/>
  <c r="X344" i="8"/>
  <c r="X345" i="8"/>
  <c r="X346" i="8"/>
  <c r="X347" i="8"/>
  <c r="X348" i="8"/>
  <c r="X349" i="8"/>
  <c r="X350" i="8"/>
  <c r="X351" i="8"/>
  <c r="X352" i="8"/>
  <c r="X353" i="8"/>
  <c r="X354" i="8"/>
  <c r="X355" i="8"/>
  <c r="X356" i="8"/>
  <c r="X357" i="8"/>
  <c r="X358" i="8"/>
  <c r="X359" i="8"/>
  <c r="X360" i="8"/>
  <c r="X361" i="8"/>
  <c r="X362" i="8"/>
  <c r="X363" i="8"/>
  <c r="X364" i="8"/>
  <c r="X365" i="8"/>
  <c r="X366" i="8"/>
  <c r="X367" i="8"/>
  <c r="X368" i="8"/>
  <c r="X369" i="8"/>
  <c r="X370" i="8"/>
  <c r="X371" i="8"/>
  <c r="X372" i="8"/>
  <c r="X373" i="8"/>
  <c r="X374" i="8"/>
  <c r="X375" i="8"/>
  <c r="X376" i="8"/>
  <c r="X377" i="8"/>
  <c r="X378" i="8"/>
  <c r="X379" i="8"/>
  <c r="X380" i="8"/>
  <c r="X381" i="8"/>
  <c r="X382" i="8"/>
  <c r="X383" i="8"/>
  <c r="X384" i="8"/>
  <c r="X385" i="8"/>
  <c r="X386" i="8"/>
  <c r="X387" i="8"/>
  <c r="X388" i="8"/>
  <c r="X389" i="8"/>
  <c r="X390" i="8"/>
  <c r="X391" i="8"/>
  <c r="X392" i="8"/>
  <c r="X393" i="8"/>
  <c r="X394" i="8"/>
  <c r="X395" i="8"/>
  <c r="X396" i="8"/>
  <c r="X397" i="8"/>
  <c r="X398" i="8"/>
  <c r="X399" i="8"/>
  <c r="X400" i="8"/>
  <c r="X401" i="8"/>
  <c r="X402" i="8"/>
  <c r="X403" i="8"/>
  <c r="X404" i="8"/>
  <c r="X405" i="8"/>
  <c r="X406" i="8"/>
  <c r="X407" i="8"/>
  <c r="X408" i="8"/>
  <c r="X409" i="8"/>
  <c r="X410" i="8"/>
  <c r="X411" i="8"/>
  <c r="X412" i="8"/>
  <c r="X413" i="8"/>
  <c r="X414" i="8"/>
  <c r="X415" i="8"/>
  <c r="X416" i="8"/>
  <c r="X417" i="8"/>
  <c r="X418" i="8"/>
  <c r="X419" i="8"/>
  <c r="X420" i="8"/>
  <c r="X421" i="8"/>
  <c r="X422" i="8"/>
  <c r="X423" i="8"/>
  <c r="X424" i="8"/>
  <c r="X425" i="8"/>
  <c r="X426" i="8"/>
  <c r="X427" i="8"/>
  <c r="X428" i="8"/>
  <c r="X429" i="8"/>
  <c r="X430" i="8"/>
  <c r="X431" i="8"/>
  <c r="X432" i="8"/>
  <c r="X433" i="8"/>
  <c r="X434" i="8"/>
  <c r="X435" i="8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X460" i="8"/>
  <c r="X461" i="8"/>
  <c r="X462" i="8"/>
  <c r="X463" i="8"/>
  <c r="X464" i="8"/>
  <c r="X465" i="8"/>
  <c r="X466" i="8"/>
  <c r="X467" i="8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R349" i="8"/>
  <c r="R350" i="8"/>
  <c r="R351" i="8"/>
  <c r="R352" i="8"/>
  <c r="R353" i="8"/>
  <c r="R354" i="8"/>
  <c r="R355" i="8"/>
  <c r="R356" i="8"/>
  <c r="R357" i="8"/>
  <c r="R358" i="8"/>
  <c r="R359" i="8"/>
  <c r="R360" i="8"/>
  <c r="R361" i="8"/>
  <c r="R362" i="8"/>
  <c r="R363" i="8"/>
  <c r="R364" i="8"/>
  <c r="R365" i="8"/>
  <c r="R366" i="8"/>
  <c r="R367" i="8"/>
  <c r="R368" i="8"/>
  <c r="R369" i="8"/>
  <c r="R370" i="8"/>
  <c r="R371" i="8"/>
  <c r="R372" i="8"/>
  <c r="R373" i="8"/>
  <c r="R374" i="8"/>
  <c r="R375" i="8"/>
  <c r="R376" i="8"/>
  <c r="R377" i="8"/>
  <c r="R378" i="8"/>
  <c r="R379" i="8"/>
  <c r="R380" i="8"/>
  <c r="R381" i="8"/>
  <c r="R382" i="8"/>
  <c r="R383" i="8"/>
  <c r="R384" i="8"/>
  <c r="R385" i="8"/>
  <c r="R386" i="8"/>
  <c r="R387" i="8"/>
  <c r="R388" i="8"/>
  <c r="R389" i="8"/>
  <c r="R390" i="8"/>
  <c r="R391" i="8"/>
  <c r="R392" i="8"/>
  <c r="R393" i="8"/>
  <c r="R394" i="8"/>
  <c r="R395" i="8"/>
  <c r="R396" i="8"/>
  <c r="R397" i="8"/>
  <c r="R398" i="8"/>
  <c r="R399" i="8"/>
  <c r="R400" i="8"/>
  <c r="R401" i="8"/>
  <c r="R402" i="8"/>
  <c r="R403" i="8"/>
  <c r="R404" i="8"/>
  <c r="R405" i="8"/>
  <c r="R406" i="8"/>
  <c r="R407" i="8"/>
  <c r="R408" i="8"/>
  <c r="R409" i="8"/>
  <c r="R410" i="8"/>
  <c r="R411" i="8"/>
  <c r="R412" i="8"/>
  <c r="R413" i="8"/>
  <c r="R414" i="8"/>
  <c r="R415" i="8"/>
  <c r="R416" i="8"/>
  <c r="R417" i="8"/>
  <c r="R418" i="8"/>
  <c r="R419" i="8"/>
  <c r="R420" i="8"/>
  <c r="R421" i="8"/>
  <c r="R422" i="8"/>
  <c r="R423" i="8"/>
  <c r="R424" i="8"/>
  <c r="R425" i="8"/>
  <c r="R426" i="8"/>
  <c r="R427" i="8"/>
  <c r="R428" i="8"/>
  <c r="R429" i="8"/>
  <c r="R430" i="8"/>
  <c r="R431" i="8"/>
  <c r="R432" i="8"/>
  <c r="R433" i="8"/>
  <c r="R434" i="8"/>
  <c r="R435" i="8"/>
  <c r="R436" i="8"/>
  <c r="R437" i="8"/>
  <c r="R438" i="8"/>
  <c r="R439" i="8"/>
  <c r="R440" i="8"/>
  <c r="R441" i="8"/>
  <c r="R442" i="8"/>
  <c r="R443" i="8"/>
  <c r="R444" i="8"/>
  <c r="R445" i="8"/>
  <c r="R446" i="8"/>
  <c r="R447" i="8"/>
  <c r="R448" i="8"/>
  <c r="R449" i="8"/>
  <c r="R450" i="8"/>
  <c r="R451" i="8"/>
  <c r="R452" i="8"/>
  <c r="R453" i="8"/>
  <c r="R454" i="8"/>
  <c r="R455" i="8"/>
  <c r="R456" i="8"/>
  <c r="R457" i="8"/>
  <c r="R458" i="8"/>
  <c r="R459" i="8"/>
  <c r="R460" i="8"/>
  <c r="R461" i="8"/>
  <c r="R462" i="8"/>
  <c r="R463" i="8"/>
  <c r="R464" i="8"/>
  <c r="R465" i="8"/>
  <c r="R466" i="8"/>
  <c r="R467" i="8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Q462" i="8"/>
  <c r="Q463" i="8"/>
  <c r="Q464" i="8"/>
  <c r="Q465" i="8"/>
  <c r="Q466" i="8"/>
  <c r="Q467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R2" i="8"/>
  <c r="Q2" i="8"/>
  <c r="P2" i="8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2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2" i="10"/>
  <c r="D3" i="8"/>
  <c r="H3" i="8" s="1"/>
  <c r="D4" i="8"/>
  <c r="H4" i="8" s="1"/>
  <c r="D5" i="8"/>
  <c r="H5" i="8" s="1"/>
  <c r="D6" i="8"/>
  <c r="H6" i="8" s="1"/>
  <c r="D7" i="8"/>
  <c r="H7" i="8" s="1"/>
  <c r="D8" i="8"/>
  <c r="H8" i="8" s="1"/>
  <c r="D9" i="8"/>
  <c r="D10" i="8"/>
  <c r="D11" i="8"/>
  <c r="D12" i="8"/>
  <c r="D13" i="8"/>
  <c r="D14" i="8"/>
  <c r="D15" i="8"/>
  <c r="D16" i="8"/>
  <c r="H16" i="8" s="1"/>
  <c r="D17" i="8"/>
  <c r="H17" i="8" s="1"/>
  <c r="D18" i="8"/>
  <c r="H18" i="8" s="1"/>
  <c r="D19" i="8"/>
  <c r="H19" i="8" s="1"/>
  <c r="D20" i="8"/>
  <c r="H20" i="8" s="1"/>
  <c r="D21" i="8"/>
  <c r="H21" i="8" s="1"/>
  <c r="D22" i="8"/>
  <c r="H22" i="8" s="1"/>
  <c r="D23" i="8"/>
  <c r="H23" i="8" s="1"/>
  <c r="D24" i="8"/>
  <c r="H24" i="8" s="1"/>
  <c r="D25" i="8"/>
  <c r="H25" i="8" s="1"/>
  <c r="D26" i="8"/>
  <c r="H26" i="8" s="1"/>
  <c r="D27" i="8"/>
  <c r="H27" i="8" s="1"/>
  <c r="D28" i="8"/>
  <c r="H28" i="8" s="1"/>
  <c r="D29" i="8"/>
  <c r="H29" i="8" s="1"/>
  <c r="D30" i="8"/>
  <c r="D31" i="8"/>
  <c r="H31" i="8" s="1"/>
  <c r="D32" i="8"/>
  <c r="H32" i="8" s="1"/>
  <c r="D33" i="8"/>
  <c r="H33" i="8" s="1"/>
  <c r="D34" i="8"/>
  <c r="H34" i="8" s="1"/>
  <c r="D35" i="8"/>
  <c r="H35" i="8" s="1"/>
  <c r="D36" i="8"/>
  <c r="H36" i="8" s="1"/>
  <c r="D37" i="8"/>
  <c r="H37" i="8" s="1"/>
  <c r="D38" i="8"/>
  <c r="H38" i="8" s="1"/>
  <c r="D39" i="8"/>
  <c r="H39" i="8" s="1"/>
  <c r="D40" i="8"/>
  <c r="H40" i="8" s="1"/>
  <c r="D41" i="8"/>
  <c r="H41" i="8" s="1"/>
  <c r="D42" i="8"/>
  <c r="H42" i="8" s="1"/>
  <c r="D43" i="8"/>
  <c r="D44" i="8"/>
  <c r="H44" i="8" s="1"/>
  <c r="D45" i="8"/>
  <c r="H45" i="8" s="1"/>
  <c r="D46" i="8"/>
  <c r="H46" i="8" s="1"/>
  <c r="D47" i="8"/>
  <c r="H47" i="8" s="1"/>
  <c r="D48" i="8"/>
  <c r="H48" i="8" s="1"/>
  <c r="D49" i="8"/>
  <c r="H49" i="8" s="1"/>
  <c r="D50" i="8"/>
  <c r="H50" i="8" s="1"/>
  <c r="D51" i="8"/>
  <c r="H51" i="8" s="1"/>
  <c r="D52" i="8"/>
  <c r="H52" i="8" s="1"/>
  <c r="D53" i="8"/>
  <c r="H53" i="8" s="1"/>
  <c r="D54" i="8"/>
  <c r="H54" i="8" s="1"/>
  <c r="D55" i="8"/>
  <c r="H55" i="8" s="1"/>
  <c r="D56" i="8"/>
  <c r="H56" i="8" s="1"/>
  <c r="D57" i="8"/>
  <c r="H57" i="8" s="1"/>
  <c r="D58" i="8"/>
  <c r="H58" i="8" s="1"/>
  <c r="D59" i="8"/>
  <c r="H59" i="8" s="1"/>
  <c r="D60" i="8"/>
  <c r="H60" i="8" s="1"/>
  <c r="D61" i="8"/>
  <c r="H61" i="8" s="1"/>
  <c r="D62" i="8"/>
  <c r="H62" i="8" s="1"/>
  <c r="D63" i="8"/>
  <c r="H63" i="8" s="1"/>
  <c r="D64" i="8"/>
  <c r="H64" i="8" s="1"/>
  <c r="D65" i="8"/>
  <c r="H65" i="8" s="1"/>
  <c r="D66" i="8"/>
  <c r="H66" i="8" s="1"/>
  <c r="D67" i="8"/>
  <c r="H67" i="8" s="1"/>
  <c r="D68" i="8"/>
  <c r="H68" i="8" s="1"/>
  <c r="D69" i="8"/>
  <c r="H69" i="8" s="1"/>
  <c r="D70" i="8"/>
  <c r="H70" i="8" s="1"/>
  <c r="D71" i="8"/>
  <c r="H71" i="8" s="1"/>
  <c r="D72" i="8"/>
  <c r="H72" i="8" s="1"/>
  <c r="D73" i="8"/>
  <c r="H73" i="8" s="1"/>
  <c r="D74" i="8"/>
  <c r="H74" i="8" s="1"/>
  <c r="D75" i="8"/>
  <c r="H75" i="8" s="1"/>
  <c r="D76" i="8"/>
  <c r="H76" i="8" s="1"/>
  <c r="D77" i="8"/>
  <c r="H77" i="8" s="1"/>
  <c r="D78" i="8"/>
  <c r="H78" i="8" s="1"/>
  <c r="D79" i="8"/>
  <c r="H79" i="8" s="1"/>
  <c r="D80" i="8"/>
  <c r="H80" i="8" s="1"/>
  <c r="D81" i="8"/>
  <c r="H81" i="8" s="1"/>
  <c r="D82" i="8"/>
  <c r="H82" i="8" s="1"/>
  <c r="D83" i="8"/>
  <c r="D84" i="8"/>
  <c r="H84" i="8" s="1"/>
  <c r="D85" i="8"/>
  <c r="H85" i="8" s="1"/>
  <c r="D86" i="8"/>
  <c r="H86" i="8" s="1"/>
  <c r="D87" i="8"/>
  <c r="H87" i="8" s="1"/>
  <c r="D88" i="8"/>
  <c r="H88" i="8" s="1"/>
  <c r="D89" i="8"/>
  <c r="H89" i="8" s="1"/>
  <c r="D90" i="8"/>
  <c r="H90" i="8" s="1"/>
  <c r="D91" i="8"/>
  <c r="H91" i="8" s="1"/>
  <c r="D92" i="8"/>
  <c r="H92" i="8" s="1"/>
  <c r="D93" i="8"/>
  <c r="H93" i="8" s="1"/>
  <c r="D94" i="8"/>
  <c r="H94" i="8" s="1"/>
  <c r="D95" i="8"/>
  <c r="H95" i="8" s="1"/>
  <c r="D96" i="8"/>
  <c r="H96" i="8" s="1"/>
  <c r="D97" i="8"/>
  <c r="H97" i="8" s="1"/>
  <c r="D98" i="8"/>
  <c r="H98" i="8" s="1"/>
  <c r="D99" i="8"/>
  <c r="H99" i="8" s="1"/>
  <c r="D100" i="8"/>
  <c r="H100" i="8" s="1"/>
  <c r="D101" i="8"/>
  <c r="H101" i="8" s="1"/>
  <c r="D102" i="8"/>
  <c r="H102" i="8" s="1"/>
  <c r="D103" i="8"/>
  <c r="H103" i="8" s="1"/>
  <c r="D104" i="8"/>
  <c r="H104" i="8" s="1"/>
  <c r="D105" i="8"/>
  <c r="H105" i="8" s="1"/>
  <c r="D106" i="8"/>
  <c r="H106" i="8" s="1"/>
  <c r="D107" i="8"/>
  <c r="H107" i="8" s="1"/>
  <c r="D108" i="8"/>
  <c r="H108" i="8" s="1"/>
  <c r="D109" i="8"/>
  <c r="H109" i="8" s="1"/>
  <c r="D110" i="8"/>
  <c r="H110" i="8" s="1"/>
  <c r="D111" i="8"/>
  <c r="H111" i="8" s="1"/>
  <c r="D112" i="8"/>
  <c r="H112" i="8" s="1"/>
  <c r="D113" i="8"/>
  <c r="H113" i="8" s="1"/>
  <c r="D114" i="8"/>
  <c r="H114" i="8" s="1"/>
  <c r="D115" i="8"/>
  <c r="H115" i="8" s="1"/>
  <c r="D116" i="8"/>
  <c r="H116" i="8" s="1"/>
  <c r="D117" i="8"/>
  <c r="H117" i="8" s="1"/>
  <c r="D118" i="8"/>
  <c r="H118" i="8" s="1"/>
  <c r="D119" i="8"/>
  <c r="H119" i="8" s="1"/>
  <c r="D120" i="8"/>
  <c r="H120" i="8" s="1"/>
  <c r="D121" i="8"/>
  <c r="H121" i="8" s="1"/>
  <c r="D122" i="8"/>
  <c r="H122" i="8" s="1"/>
  <c r="D123" i="8"/>
  <c r="H123" i="8" s="1"/>
  <c r="D124" i="8"/>
  <c r="D125" i="8"/>
  <c r="H125" i="8" s="1"/>
  <c r="D126" i="8"/>
  <c r="H126" i="8" s="1"/>
  <c r="D127" i="8"/>
  <c r="H127" i="8" s="1"/>
  <c r="D128" i="8"/>
  <c r="H128" i="8" s="1"/>
  <c r="D129" i="8"/>
  <c r="H129" i="8" s="1"/>
  <c r="D130" i="8"/>
  <c r="H130" i="8" s="1"/>
  <c r="D131" i="8"/>
  <c r="H131" i="8" s="1"/>
  <c r="D132" i="8"/>
  <c r="H132" i="8" s="1"/>
  <c r="D133" i="8"/>
  <c r="H133" i="8" s="1"/>
  <c r="D134" i="8"/>
  <c r="H134" i="8" s="1"/>
  <c r="D135" i="8"/>
  <c r="H135" i="8" s="1"/>
  <c r="D136" i="8"/>
  <c r="H136" i="8" s="1"/>
  <c r="D137" i="8"/>
  <c r="H137" i="8" s="1"/>
  <c r="D138" i="8"/>
  <c r="H138" i="8" s="1"/>
  <c r="D139" i="8"/>
  <c r="H139" i="8" s="1"/>
  <c r="D140" i="8"/>
  <c r="H140" i="8" s="1"/>
  <c r="D141" i="8"/>
  <c r="H141" i="8" s="1"/>
  <c r="D142" i="8"/>
  <c r="H142" i="8" s="1"/>
  <c r="D143" i="8"/>
  <c r="H143" i="8" s="1"/>
  <c r="D144" i="8"/>
  <c r="H144" i="8" s="1"/>
  <c r="D145" i="8"/>
  <c r="H145" i="8" s="1"/>
  <c r="D146" i="8"/>
  <c r="H146" i="8" s="1"/>
  <c r="D147" i="8"/>
  <c r="H147" i="8" s="1"/>
  <c r="D148" i="8"/>
  <c r="H148" i="8" s="1"/>
  <c r="D149" i="8"/>
  <c r="H149" i="8" s="1"/>
  <c r="D150" i="8"/>
  <c r="H150" i="8" s="1"/>
  <c r="D151" i="8"/>
  <c r="H151" i="8" s="1"/>
  <c r="D152" i="8"/>
  <c r="H152" i="8" s="1"/>
  <c r="D153" i="8"/>
  <c r="H153" i="8" s="1"/>
  <c r="D154" i="8"/>
  <c r="H154" i="8" s="1"/>
  <c r="D155" i="8"/>
  <c r="H155" i="8" s="1"/>
  <c r="D156" i="8"/>
  <c r="H156" i="8" s="1"/>
  <c r="D157" i="8"/>
  <c r="H157" i="8" s="1"/>
  <c r="D158" i="8"/>
  <c r="H158" i="8" s="1"/>
  <c r="D159" i="8"/>
  <c r="H159" i="8" s="1"/>
  <c r="D160" i="8"/>
  <c r="H160" i="8" s="1"/>
  <c r="D161" i="8"/>
  <c r="H161" i="8" s="1"/>
  <c r="D162" i="8"/>
  <c r="H162" i="8" s="1"/>
  <c r="D163" i="8"/>
  <c r="H163" i="8" s="1"/>
  <c r="D164" i="8"/>
  <c r="D165" i="8"/>
  <c r="D166" i="8"/>
  <c r="D167" i="8"/>
  <c r="D168" i="8"/>
  <c r="H168" i="8" s="1"/>
  <c r="D169" i="8"/>
  <c r="H169" i="8" s="1"/>
  <c r="D170" i="8"/>
  <c r="H170" i="8" s="1"/>
  <c r="D171" i="8"/>
  <c r="H171" i="8" s="1"/>
  <c r="D172" i="8"/>
  <c r="H172" i="8" s="1"/>
  <c r="D173" i="8"/>
  <c r="H173" i="8" s="1"/>
  <c r="D174" i="8"/>
  <c r="H174" i="8" s="1"/>
  <c r="D175" i="8"/>
  <c r="H175" i="8" s="1"/>
  <c r="D176" i="8"/>
  <c r="H176" i="8" s="1"/>
  <c r="D177" i="8"/>
  <c r="H177" i="8" s="1"/>
  <c r="D178" i="8"/>
  <c r="H178" i="8" s="1"/>
  <c r="D179" i="8"/>
  <c r="H179" i="8" s="1"/>
  <c r="D180" i="8"/>
  <c r="H180" i="8" s="1"/>
  <c r="D181" i="8"/>
  <c r="H181" i="8" s="1"/>
  <c r="D182" i="8"/>
  <c r="H182" i="8" s="1"/>
  <c r="D183" i="8"/>
  <c r="H183" i="8" s="1"/>
  <c r="D184" i="8"/>
  <c r="H184" i="8" s="1"/>
  <c r="D185" i="8"/>
  <c r="H185" i="8" s="1"/>
  <c r="D186" i="8"/>
  <c r="H186" i="8" s="1"/>
  <c r="D187" i="8"/>
  <c r="H187" i="8" s="1"/>
  <c r="D188" i="8"/>
  <c r="H188" i="8" s="1"/>
  <c r="D189" i="8"/>
  <c r="H189" i="8" s="1"/>
  <c r="D190" i="8"/>
  <c r="H190" i="8" s="1"/>
  <c r="D191" i="8"/>
  <c r="H191" i="8" s="1"/>
  <c r="D192" i="8"/>
  <c r="H192" i="8" s="1"/>
  <c r="D193" i="8"/>
  <c r="H193" i="8" s="1"/>
  <c r="D194" i="8"/>
  <c r="H194" i="8" s="1"/>
  <c r="D195" i="8"/>
  <c r="H195" i="8" s="1"/>
  <c r="D196" i="8"/>
  <c r="H196" i="8" s="1"/>
  <c r="D197" i="8"/>
  <c r="H197" i="8" s="1"/>
  <c r="D198" i="8"/>
  <c r="H198" i="8" s="1"/>
  <c r="D199" i="8"/>
  <c r="H199" i="8" s="1"/>
  <c r="D200" i="8"/>
  <c r="H200" i="8" s="1"/>
  <c r="D201" i="8"/>
  <c r="H201" i="8" s="1"/>
  <c r="D202" i="8"/>
  <c r="H202" i="8" s="1"/>
  <c r="D203" i="8"/>
  <c r="H203" i="8" s="1"/>
  <c r="D204" i="8"/>
  <c r="D205" i="8"/>
  <c r="D206" i="8"/>
  <c r="H206" i="8" s="1"/>
  <c r="D207" i="8"/>
  <c r="H207" i="8" s="1"/>
  <c r="D208" i="8"/>
  <c r="H208" i="8" s="1"/>
  <c r="D209" i="8"/>
  <c r="H209" i="8" s="1"/>
  <c r="D210" i="8"/>
  <c r="H210" i="8" s="1"/>
  <c r="D211" i="8"/>
  <c r="H211" i="8" s="1"/>
  <c r="D212" i="8"/>
  <c r="H212" i="8" s="1"/>
  <c r="D213" i="8"/>
  <c r="H213" i="8" s="1"/>
  <c r="D214" i="8"/>
  <c r="H214" i="8" s="1"/>
  <c r="D215" i="8"/>
  <c r="H215" i="8" s="1"/>
  <c r="D216" i="8"/>
  <c r="H216" i="8" s="1"/>
  <c r="D217" i="8"/>
  <c r="H217" i="8" s="1"/>
  <c r="D218" i="8"/>
  <c r="H218" i="8" s="1"/>
  <c r="D219" i="8"/>
  <c r="H219" i="8" s="1"/>
  <c r="D220" i="8"/>
  <c r="H220" i="8" s="1"/>
  <c r="D221" i="8"/>
  <c r="H221" i="8" s="1"/>
  <c r="D222" i="8"/>
  <c r="H222" i="8" s="1"/>
  <c r="D223" i="8"/>
  <c r="H223" i="8" s="1"/>
  <c r="D224" i="8"/>
  <c r="H224" i="8" s="1"/>
  <c r="D225" i="8"/>
  <c r="H225" i="8" s="1"/>
  <c r="D226" i="8"/>
  <c r="H226" i="8" s="1"/>
  <c r="D227" i="8"/>
  <c r="H227" i="8" s="1"/>
  <c r="D228" i="8"/>
  <c r="H228" i="8" s="1"/>
  <c r="D229" i="8"/>
  <c r="H229" i="8" s="1"/>
  <c r="D230" i="8"/>
  <c r="H230" i="8" s="1"/>
  <c r="D231" i="8"/>
  <c r="H231" i="8" s="1"/>
  <c r="D232" i="8"/>
  <c r="H232" i="8" s="1"/>
  <c r="D233" i="8"/>
  <c r="H233" i="8" s="1"/>
  <c r="D234" i="8"/>
  <c r="H234" i="8" s="1"/>
  <c r="D235" i="8"/>
  <c r="H235" i="8" s="1"/>
  <c r="D236" i="8"/>
  <c r="H236" i="8" s="1"/>
  <c r="D237" i="8"/>
  <c r="H237" i="8" s="1"/>
  <c r="D238" i="8"/>
  <c r="H238" i="8" s="1"/>
  <c r="D239" i="8"/>
  <c r="H239" i="8" s="1"/>
  <c r="D240" i="8"/>
  <c r="H240" i="8" s="1"/>
  <c r="D241" i="8"/>
  <c r="H241" i="8" s="1"/>
  <c r="D242" i="8"/>
  <c r="H242" i="8" s="1"/>
  <c r="D243" i="8"/>
  <c r="H243" i="8" s="1"/>
  <c r="D244" i="8"/>
  <c r="D245" i="8"/>
  <c r="H245" i="8" s="1"/>
  <c r="D246" i="8"/>
  <c r="H246" i="8" s="1"/>
  <c r="D247" i="8"/>
  <c r="H247" i="8" s="1"/>
  <c r="D248" i="8"/>
  <c r="H248" i="8" s="1"/>
  <c r="D249" i="8"/>
  <c r="H249" i="8" s="1"/>
  <c r="D250" i="8"/>
  <c r="H250" i="8" s="1"/>
  <c r="D251" i="8"/>
  <c r="H251" i="8" s="1"/>
  <c r="D252" i="8"/>
  <c r="H252" i="8" s="1"/>
  <c r="D253" i="8"/>
  <c r="H253" i="8" s="1"/>
  <c r="D254" i="8"/>
  <c r="H254" i="8" s="1"/>
  <c r="D255" i="8"/>
  <c r="H255" i="8" s="1"/>
  <c r="D256" i="8"/>
  <c r="H256" i="8" s="1"/>
  <c r="D257" i="8"/>
  <c r="H257" i="8" s="1"/>
  <c r="D258" i="8"/>
  <c r="H258" i="8" s="1"/>
  <c r="D259" i="8"/>
  <c r="H259" i="8" s="1"/>
  <c r="D260" i="8"/>
  <c r="H260" i="8" s="1"/>
  <c r="D261" i="8"/>
  <c r="H261" i="8" s="1"/>
  <c r="D262" i="8"/>
  <c r="H262" i="8" s="1"/>
  <c r="D263" i="8"/>
  <c r="H263" i="8" s="1"/>
  <c r="D264" i="8"/>
  <c r="H264" i="8" s="1"/>
  <c r="D265" i="8"/>
  <c r="H265" i="8" s="1"/>
  <c r="D266" i="8"/>
  <c r="H266" i="8" s="1"/>
  <c r="D267" i="8"/>
  <c r="H267" i="8" s="1"/>
  <c r="D268" i="8"/>
  <c r="H268" i="8" s="1"/>
  <c r="D269" i="8"/>
  <c r="H269" i="8" s="1"/>
  <c r="D270" i="8"/>
  <c r="H270" i="8" s="1"/>
  <c r="D271" i="8"/>
  <c r="H271" i="8" s="1"/>
  <c r="D272" i="8"/>
  <c r="H272" i="8" s="1"/>
  <c r="D273" i="8"/>
  <c r="H273" i="8" s="1"/>
  <c r="D274" i="8"/>
  <c r="H274" i="8" s="1"/>
  <c r="D275" i="8"/>
  <c r="H275" i="8" s="1"/>
  <c r="D276" i="8"/>
  <c r="H276" i="8" s="1"/>
  <c r="D277" i="8"/>
  <c r="H277" i="8" s="1"/>
  <c r="D278" i="8"/>
  <c r="H278" i="8" s="1"/>
  <c r="D279" i="8"/>
  <c r="H279" i="8" s="1"/>
  <c r="D280" i="8"/>
  <c r="H280" i="8" s="1"/>
  <c r="D281" i="8"/>
  <c r="H281" i="8" s="1"/>
  <c r="D282" i="8"/>
  <c r="H282" i="8" s="1"/>
  <c r="D283" i="8"/>
  <c r="H283" i="8" s="1"/>
  <c r="D284" i="8"/>
  <c r="H284" i="8" s="1"/>
  <c r="D285" i="8"/>
  <c r="H285" i="8" s="1"/>
  <c r="D286" i="8"/>
  <c r="H286" i="8" s="1"/>
  <c r="D287" i="8"/>
  <c r="H287" i="8" s="1"/>
  <c r="D288" i="8"/>
  <c r="H288" i="8" s="1"/>
  <c r="D289" i="8"/>
  <c r="H289" i="8" s="1"/>
  <c r="D290" i="8"/>
  <c r="H290" i="8" s="1"/>
  <c r="D291" i="8"/>
  <c r="H291" i="8" s="1"/>
  <c r="D292" i="8"/>
  <c r="H292" i="8" s="1"/>
  <c r="D293" i="8"/>
  <c r="H293" i="8" s="1"/>
  <c r="D294" i="8"/>
  <c r="H294" i="8" s="1"/>
  <c r="D295" i="8"/>
  <c r="H295" i="8" s="1"/>
  <c r="D296" i="8"/>
  <c r="H296" i="8" s="1"/>
  <c r="D297" i="8"/>
  <c r="H297" i="8" s="1"/>
  <c r="D298" i="8"/>
  <c r="H298" i="8" s="1"/>
  <c r="D299" i="8"/>
  <c r="H299" i="8" s="1"/>
  <c r="D300" i="8"/>
  <c r="H300" i="8" s="1"/>
  <c r="D301" i="8"/>
  <c r="H301" i="8" s="1"/>
  <c r="D302" i="8"/>
  <c r="H302" i="8" s="1"/>
  <c r="D303" i="8"/>
  <c r="H303" i="8" s="1"/>
  <c r="D304" i="8"/>
  <c r="H304" i="8" s="1"/>
  <c r="D305" i="8"/>
  <c r="H305" i="8" s="1"/>
  <c r="D306" i="8"/>
  <c r="H306" i="8" s="1"/>
  <c r="D307" i="8"/>
  <c r="H307" i="8" s="1"/>
  <c r="D308" i="8"/>
  <c r="H308" i="8" s="1"/>
  <c r="D309" i="8"/>
  <c r="H309" i="8" s="1"/>
  <c r="D310" i="8"/>
  <c r="H310" i="8" s="1"/>
  <c r="D311" i="8"/>
  <c r="H311" i="8" s="1"/>
  <c r="D312" i="8"/>
  <c r="H312" i="8" s="1"/>
  <c r="D313" i="8"/>
  <c r="H313" i="8" s="1"/>
  <c r="D314" i="8"/>
  <c r="H314" i="8" s="1"/>
  <c r="D315" i="8"/>
  <c r="H315" i="8" s="1"/>
  <c r="D316" i="8"/>
  <c r="H316" i="8" s="1"/>
  <c r="D317" i="8"/>
  <c r="H317" i="8" s="1"/>
  <c r="D318" i="8"/>
  <c r="H318" i="8" s="1"/>
  <c r="D319" i="8"/>
  <c r="H319" i="8" s="1"/>
  <c r="D320" i="8"/>
  <c r="H320" i="8" s="1"/>
  <c r="D321" i="8"/>
  <c r="H321" i="8" s="1"/>
  <c r="D322" i="8"/>
  <c r="H322" i="8" s="1"/>
  <c r="D323" i="8"/>
  <c r="D324" i="8"/>
  <c r="H324" i="8" s="1"/>
  <c r="D325" i="8"/>
  <c r="D326" i="8"/>
  <c r="H326" i="8" s="1"/>
  <c r="D327" i="8"/>
  <c r="H327" i="8" s="1"/>
  <c r="D328" i="8"/>
  <c r="H328" i="8" s="1"/>
  <c r="D329" i="8"/>
  <c r="H329" i="8" s="1"/>
  <c r="D330" i="8"/>
  <c r="H330" i="8" s="1"/>
  <c r="D331" i="8"/>
  <c r="D332" i="8"/>
  <c r="H332" i="8" s="1"/>
  <c r="D333" i="8"/>
  <c r="H333" i="8" s="1"/>
  <c r="D334" i="8"/>
  <c r="H334" i="8" s="1"/>
  <c r="D335" i="8"/>
  <c r="H335" i="8" s="1"/>
  <c r="D336" i="8"/>
  <c r="H336" i="8" s="1"/>
  <c r="D337" i="8"/>
  <c r="H337" i="8" s="1"/>
  <c r="D338" i="8"/>
  <c r="H338" i="8" s="1"/>
  <c r="D339" i="8"/>
  <c r="H339" i="8" s="1"/>
  <c r="D340" i="8"/>
  <c r="H340" i="8" s="1"/>
  <c r="D341" i="8"/>
  <c r="H341" i="8" s="1"/>
  <c r="D342" i="8"/>
  <c r="H342" i="8" s="1"/>
  <c r="D343" i="8"/>
  <c r="H343" i="8" s="1"/>
  <c r="D344" i="8"/>
  <c r="H344" i="8" s="1"/>
  <c r="D345" i="8"/>
  <c r="H345" i="8" s="1"/>
  <c r="D346" i="8"/>
  <c r="H346" i="8" s="1"/>
  <c r="D347" i="8"/>
  <c r="H347" i="8" s="1"/>
  <c r="D348" i="8"/>
  <c r="H348" i="8" s="1"/>
  <c r="D349" i="8"/>
  <c r="D350" i="8"/>
  <c r="H350" i="8" s="1"/>
  <c r="D351" i="8"/>
  <c r="H351" i="8" s="1"/>
  <c r="D352" i="8"/>
  <c r="H352" i="8" s="1"/>
  <c r="D353" i="8"/>
  <c r="H353" i="8" s="1"/>
  <c r="D354" i="8"/>
  <c r="H354" i="8" s="1"/>
  <c r="D355" i="8"/>
  <c r="H355" i="8" s="1"/>
  <c r="D356" i="8"/>
  <c r="H356" i="8" s="1"/>
  <c r="D357" i="8"/>
  <c r="H357" i="8" s="1"/>
  <c r="D358" i="8"/>
  <c r="H358" i="8" s="1"/>
  <c r="D359" i="8"/>
  <c r="H359" i="8" s="1"/>
  <c r="D360" i="8"/>
  <c r="H360" i="8" s="1"/>
  <c r="D361" i="8"/>
  <c r="H361" i="8" s="1"/>
  <c r="D362" i="8"/>
  <c r="H362" i="8" s="1"/>
  <c r="D363" i="8"/>
  <c r="D364" i="8"/>
  <c r="D365" i="8"/>
  <c r="H365" i="8" s="1"/>
  <c r="D366" i="8"/>
  <c r="H366" i="8" s="1"/>
  <c r="D367" i="8"/>
  <c r="H367" i="8" s="1"/>
  <c r="D368" i="8"/>
  <c r="H368" i="8" s="1"/>
  <c r="D369" i="8"/>
  <c r="H369" i="8" s="1"/>
  <c r="D370" i="8"/>
  <c r="H370" i="8" s="1"/>
  <c r="D371" i="8"/>
  <c r="H371" i="8" s="1"/>
  <c r="D372" i="8"/>
  <c r="H372" i="8" s="1"/>
  <c r="D373" i="8"/>
  <c r="H373" i="8" s="1"/>
  <c r="D374" i="8"/>
  <c r="H374" i="8" s="1"/>
  <c r="D375" i="8"/>
  <c r="H375" i="8" s="1"/>
  <c r="D376" i="8"/>
  <c r="H376" i="8" s="1"/>
  <c r="D377" i="8"/>
  <c r="H377" i="8" s="1"/>
  <c r="D378" i="8"/>
  <c r="H378" i="8" s="1"/>
  <c r="D379" i="8"/>
  <c r="H379" i="8" s="1"/>
  <c r="D380" i="8"/>
  <c r="H380" i="8" s="1"/>
  <c r="D381" i="8"/>
  <c r="H381" i="8" s="1"/>
  <c r="D382" i="8"/>
  <c r="H382" i="8" s="1"/>
  <c r="D383" i="8"/>
  <c r="H383" i="8" s="1"/>
  <c r="D384" i="8"/>
  <c r="H384" i="8" s="1"/>
  <c r="D385" i="8"/>
  <c r="H385" i="8" s="1"/>
  <c r="D386" i="8"/>
  <c r="H386" i="8" s="1"/>
  <c r="D387" i="8"/>
  <c r="H387" i="8" s="1"/>
  <c r="D388" i="8"/>
  <c r="H388" i="8" s="1"/>
  <c r="D389" i="8"/>
  <c r="H389" i="8" s="1"/>
  <c r="D390" i="8"/>
  <c r="H390" i="8" s="1"/>
  <c r="D391" i="8"/>
  <c r="H391" i="8" s="1"/>
  <c r="D392" i="8"/>
  <c r="H392" i="8" s="1"/>
  <c r="D393" i="8"/>
  <c r="H393" i="8" s="1"/>
  <c r="D394" i="8"/>
  <c r="H394" i="8" s="1"/>
  <c r="D395" i="8"/>
  <c r="H395" i="8" s="1"/>
  <c r="D396" i="8"/>
  <c r="H396" i="8" s="1"/>
  <c r="D397" i="8"/>
  <c r="H397" i="8" s="1"/>
  <c r="D398" i="8"/>
  <c r="H398" i="8" s="1"/>
  <c r="D399" i="8"/>
  <c r="H399" i="8" s="1"/>
  <c r="D400" i="8"/>
  <c r="H400" i="8" s="1"/>
  <c r="D401" i="8"/>
  <c r="H401" i="8" s="1"/>
  <c r="D402" i="8"/>
  <c r="H402" i="8" s="1"/>
  <c r="D403" i="8"/>
  <c r="D404" i="8"/>
  <c r="D405" i="8"/>
  <c r="D406" i="8"/>
  <c r="H406" i="8" s="1"/>
  <c r="D407" i="8"/>
  <c r="H407" i="8" s="1"/>
  <c r="D408" i="8"/>
  <c r="H408" i="8" s="1"/>
  <c r="D409" i="8"/>
  <c r="H409" i="8" s="1"/>
  <c r="D410" i="8"/>
  <c r="H410" i="8" s="1"/>
  <c r="D411" i="8"/>
  <c r="H411" i="8" s="1"/>
  <c r="D412" i="8"/>
  <c r="H412" i="8" s="1"/>
  <c r="D413" i="8"/>
  <c r="H413" i="8" s="1"/>
  <c r="D414" i="8"/>
  <c r="H414" i="8" s="1"/>
  <c r="D415" i="8"/>
  <c r="H415" i="8" s="1"/>
  <c r="D416" i="8"/>
  <c r="H416" i="8" s="1"/>
  <c r="D417" i="8"/>
  <c r="H417" i="8" s="1"/>
  <c r="D418" i="8"/>
  <c r="H418" i="8" s="1"/>
  <c r="D419" i="8"/>
  <c r="H419" i="8" s="1"/>
  <c r="D420" i="8"/>
  <c r="H420" i="8" s="1"/>
  <c r="D421" i="8"/>
  <c r="H421" i="8" s="1"/>
  <c r="D422" i="8"/>
  <c r="H422" i="8" s="1"/>
  <c r="D423" i="8"/>
  <c r="H423" i="8" s="1"/>
  <c r="D424" i="8"/>
  <c r="H424" i="8" s="1"/>
  <c r="D425" i="8"/>
  <c r="H425" i="8" s="1"/>
  <c r="D426" i="8"/>
  <c r="H426" i="8" s="1"/>
  <c r="D427" i="8"/>
  <c r="H427" i="8" s="1"/>
  <c r="D428" i="8"/>
  <c r="H428" i="8" s="1"/>
  <c r="D429" i="8"/>
  <c r="H429" i="8" s="1"/>
  <c r="D430" i="8"/>
  <c r="H430" i="8" s="1"/>
  <c r="D431" i="8"/>
  <c r="H431" i="8" s="1"/>
  <c r="D432" i="8"/>
  <c r="H432" i="8" s="1"/>
  <c r="D433" i="8"/>
  <c r="H433" i="8" s="1"/>
  <c r="D434" i="8"/>
  <c r="H434" i="8" s="1"/>
  <c r="D435" i="8"/>
  <c r="H435" i="8" s="1"/>
  <c r="D436" i="8"/>
  <c r="H436" i="8" s="1"/>
  <c r="D437" i="8"/>
  <c r="H437" i="8" s="1"/>
  <c r="D438" i="8"/>
  <c r="H438" i="8" s="1"/>
  <c r="D439" i="8"/>
  <c r="H439" i="8" s="1"/>
  <c r="D440" i="8"/>
  <c r="H440" i="8" s="1"/>
  <c r="D441" i="8"/>
  <c r="H441" i="8" s="1"/>
  <c r="D442" i="8"/>
  <c r="H442" i="8" s="1"/>
  <c r="D443" i="8"/>
  <c r="D444" i="8"/>
  <c r="D445" i="8"/>
  <c r="D446" i="8"/>
  <c r="D447" i="8"/>
  <c r="D448" i="8"/>
  <c r="H448" i="8" s="1"/>
  <c r="D449" i="8"/>
  <c r="H449" i="8" s="1"/>
  <c r="D450" i="8"/>
  <c r="H450" i="8" s="1"/>
  <c r="D451" i="8"/>
  <c r="H451" i="8" s="1"/>
  <c r="D452" i="8"/>
  <c r="H452" i="8" s="1"/>
  <c r="D453" i="8"/>
  <c r="H453" i="8" s="1"/>
  <c r="D454" i="8"/>
  <c r="H454" i="8" s="1"/>
  <c r="D455" i="8"/>
  <c r="H455" i="8" s="1"/>
  <c r="D456" i="8"/>
  <c r="H456" i="8" s="1"/>
  <c r="D457" i="8"/>
  <c r="H457" i="8" s="1"/>
  <c r="D458" i="8"/>
  <c r="H458" i="8" s="1"/>
  <c r="D459" i="8"/>
  <c r="H459" i="8" s="1"/>
  <c r="D460" i="8"/>
  <c r="H460" i="8" s="1"/>
  <c r="D461" i="8"/>
  <c r="H461" i="8" s="1"/>
  <c r="D462" i="8"/>
  <c r="H462" i="8" s="1"/>
  <c r="D463" i="8"/>
  <c r="H463" i="8" s="1"/>
  <c r="D464" i="8"/>
  <c r="H464" i="8" s="1"/>
  <c r="D465" i="8"/>
  <c r="H465" i="8" s="1"/>
  <c r="D466" i="8"/>
  <c r="H466" i="8" s="1"/>
  <c r="D467" i="8"/>
  <c r="H467" i="8" s="1"/>
  <c r="D2" i="8"/>
  <c r="H2" i="8" s="1"/>
  <c r="H9" i="8"/>
  <c r="H10" i="8"/>
  <c r="H11" i="8"/>
  <c r="H12" i="8"/>
  <c r="H13" i="8"/>
  <c r="H14" i="8"/>
  <c r="H15" i="8"/>
  <c r="H30" i="8"/>
  <c r="H43" i="8"/>
  <c r="H83" i="8"/>
  <c r="H124" i="8"/>
  <c r="H164" i="8"/>
  <c r="H165" i="8"/>
  <c r="H166" i="8"/>
  <c r="H167" i="8"/>
  <c r="H204" i="8"/>
  <c r="H205" i="8"/>
  <c r="H244" i="8"/>
  <c r="H323" i="8"/>
  <c r="H325" i="8"/>
  <c r="H331" i="8"/>
  <c r="H349" i="8"/>
  <c r="H363" i="8"/>
  <c r="H364" i="8"/>
  <c r="H403" i="8"/>
  <c r="H404" i="8"/>
  <c r="H405" i="8"/>
  <c r="H443" i="8"/>
  <c r="H444" i="8"/>
  <c r="H445" i="8"/>
  <c r="H446" i="8"/>
  <c r="H447" i="8"/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F3" i="1"/>
  <c r="AB3" i="1" s="1"/>
  <c r="AF4" i="1"/>
  <c r="AB4" i="1" s="1"/>
  <c r="AF5" i="1"/>
  <c r="AB5" i="1" s="1"/>
  <c r="AF6" i="1"/>
  <c r="AB6" i="1" s="1"/>
  <c r="AF7" i="1"/>
  <c r="AB7" i="1" s="1"/>
  <c r="AF8" i="1"/>
  <c r="AB8" i="1" s="1"/>
  <c r="AF9" i="1"/>
  <c r="AB9" i="1" s="1"/>
  <c r="AF10" i="1"/>
  <c r="AB10" i="1" s="1"/>
  <c r="AF11" i="1"/>
  <c r="AB11" i="1" s="1"/>
  <c r="AF12" i="1"/>
  <c r="AB12" i="1" s="1"/>
  <c r="AF13" i="1"/>
  <c r="AB13" i="1" s="1"/>
  <c r="AF14" i="1"/>
  <c r="AB14" i="1" s="1"/>
  <c r="AF15" i="1"/>
  <c r="AB15" i="1" s="1"/>
  <c r="AF16" i="1"/>
  <c r="AB16" i="1" s="1"/>
  <c r="AF17" i="1"/>
  <c r="AB17" i="1" s="1"/>
  <c r="AF18" i="1"/>
  <c r="AB18" i="1" s="1"/>
  <c r="AF19" i="1"/>
  <c r="AB19" i="1" s="1"/>
  <c r="AF20" i="1"/>
  <c r="AB20" i="1" s="1"/>
  <c r="AF21" i="1"/>
  <c r="AB21" i="1" s="1"/>
  <c r="AF22" i="1"/>
  <c r="AB22" i="1" s="1"/>
  <c r="AF23" i="1"/>
  <c r="AB23" i="1" s="1"/>
  <c r="AF24" i="1"/>
  <c r="AB24" i="1" s="1"/>
  <c r="AF25" i="1"/>
  <c r="AB25" i="1" s="1"/>
  <c r="AF26" i="1"/>
  <c r="AB26" i="1" s="1"/>
  <c r="AF27" i="1"/>
  <c r="AB27" i="1" s="1"/>
  <c r="AF28" i="1"/>
  <c r="AB28" i="1" s="1"/>
  <c r="AF29" i="1"/>
  <c r="AB29" i="1" s="1"/>
  <c r="AF30" i="1"/>
  <c r="AB30" i="1" s="1"/>
  <c r="AF31" i="1"/>
  <c r="AB31" i="1" s="1"/>
  <c r="AF32" i="1"/>
  <c r="AB32" i="1" s="1"/>
  <c r="AF33" i="1"/>
  <c r="AB33" i="1" s="1"/>
  <c r="AF34" i="1"/>
  <c r="AB34" i="1" s="1"/>
  <c r="AF35" i="1"/>
  <c r="AB35" i="1" s="1"/>
  <c r="AF36" i="1"/>
  <c r="AB36" i="1" s="1"/>
  <c r="AF37" i="1"/>
  <c r="AB37" i="1" s="1"/>
  <c r="AF38" i="1"/>
  <c r="AB38" i="1" s="1"/>
  <c r="AF39" i="1"/>
  <c r="AB39" i="1" s="1"/>
  <c r="AF40" i="1"/>
  <c r="AB40" i="1" s="1"/>
  <c r="AF41" i="1"/>
  <c r="AB41" i="1" s="1"/>
  <c r="AF42" i="1"/>
  <c r="AB42" i="1" s="1"/>
  <c r="AF43" i="1"/>
  <c r="AB43" i="1" s="1"/>
  <c r="AF44" i="1"/>
  <c r="AB44" i="1" s="1"/>
  <c r="AF45" i="1"/>
  <c r="AB45" i="1" s="1"/>
  <c r="AF46" i="1"/>
  <c r="AB46" i="1" s="1"/>
  <c r="AF47" i="1"/>
  <c r="AB47" i="1" s="1"/>
  <c r="AF48" i="1"/>
  <c r="AB48" i="1" s="1"/>
  <c r="AF49" i="1"/>
  <c r="AB49" i="1" s="1"/>
  <c r="AF50" i="1"/>
  <c r="AB50" i="1" s="1"/>
  <c r="AF51" i="1"/>
  <c r="AB51" i="1" s="1"/>
  <c r="AF52" i="1"/>
  <c r="AB52" i="1" s="1"/>
  <c r="AF53" i="1"/>
  <c r="AB53" i="1" s="1"/>
  <c r="AF54" i="1"/>
  <c r="AB54" i="1" s="1"/>
  <c r="AF55" i="1"/>
  <c r="AB55" i="1" s="1"/>
  <c r="AF56" i="1"/>
  <c r="AB56" i="1" s="1"/>
  <c r="AF57" i="1"/>
  <c r="AB57" i="1" s="1"/>
  <c r="AF58" i="1"/>
  <c r="AB58" i="1" s="1"/>
  <c r="AF59" i="1"/>
  <c r="AB59" i="1" s="1"/>
  <c r="AF60" i="1"/>
  <c r="AB60" i="1" s="1"/>
  <c r="AF61" i="1"/>
  <c r="AB61" i="1" s="1"/>
  <c r="AF62" i="1"/>
  <c r="AB62" i="1" s="1"/>
  <c r="AF63" i="1"/>
  <c r="AB63" i="1" s="1"/>
  <c r="AF64" i="1"/>
  <c r="AB64" i="1" s="1"/>
  <c r="AF65" i="1"/>
  <c r="AB65" i="1" s="1"/>
  <c r="AF66" i="1"/>
  <c r="AB66" i="1" s="1"/>
  <c r="AF67" i="1"/>
  <c r="AB67" i="1" s="1"/>
  <c r="AF68" i="1"/>
  <c r="AB68" i="1" s="1"/>
  <c r="AF69" i="1"/>
  <c r="AB69" i="1" s="1"/>
  <c r="AF70" i="1"/>
  <c r="AB70" i="1" s="1"/>
  <c r="AF71" i="1"/>
  <c r="AB71" i="1" s="1"/>
  <c r="AF72" i="1"/>
  <c r="AB72" i="1" s="1"/>
  <c r="AF73" i="1"/>
  <c r="AB73" i="1" s="1"/>
  <c r="AF74" i="1"/>
  <c r="AB74" i="1" s="1"/>
  <c r="AF75" i="1"/>
  <c r="AB75" i="1" s="1"/>
  <c r="AF76" i="1"/>
  <c r="AB76" i="1" s="1"/>
  <c r="AF77" i="1"/>
  <c r="AB77" i="1" s="1"/>
  <c r="AF78" i="1"/>
  <c r="AB78" i="1" s="1"/>
  <c r="AF79" i="1"/>
  <c r="AB79" i="1" s="1"/>
  <c r="AF80" i="1"/>
  <c r="AB80" i="1" s="1"/>
  <c r="AF81" i="1"/>
  <c r="AB81" i="1" s="1"/>
  <c r="AF82" i="1"/>
  <c r="AB82" i="1" s="1"/>
  <c r="AF83" i="1"/>
  <c r="AB83" i="1" s="1"/>
  <c r="AF84" i="1"/>
  <c r="AB84" i="1" s="1"/>
  <c r="AF85" i="1"/>
  <c r="AB85" i="1" s="1"/>
  <c r="AF86" i="1"/>
  <c r="AB86" i="1" s="1"/>
  <c r="AF87" i="1"/>
  <c r="AB87" i="1" s="1"/>
  <c r="AF88" i="1"/>
  <c r="AB88" i="1" s="1"/>
  <c r="AF89" i="1"/>
  <c r="AB89" i="1" s="1"/>
  <c r="AF90" i="1"/>
  <c r="AB90" i="1" s="1"/>
  <c r="AF91" i="1"/>
  <c r="AB91" i="1" s="1"/>
  <c r="AF92" i="1"/>
  <c r="AB92" i="1" s="1"/>
  <c r="AF93" i="1"/>
  <c r="AB93" i="1" s="1"/>
  <c r="AF94" i="1"/>
  <c r="AB94" i="1" s="1"/>
  <c r="AF95" i="1"/>
  <c r="AB95" i="1" s="1"/>
  <c r="AF96" i="1"/>
  <c r="AB96" i="1" s="1"/>
  <c r="AF97" i="1"/>
  <c r="AB97" i="1" s="1"/>
  <c r="AF98" i="1"/>
  <c r="AB98" i="1" s="1"/>
  <c r="AF99" i="1"/>
  <c r="AB99" i="1" s="1"/>
  <c r="AF100" i="1"/>
  <c r="AB100" i="1" s="1"/>
  <c r="AF101" i="1"/>
  <c r="AB101" i="1" s="1"/>
  <c r="AF102" i="1"/>
  <c r="AB102" i="1" s="1"/>
  <c r="AF103" i="1"/>
  <c r="AB103" i="1" s="1"/>
  <c r="AF104" i="1"/>
  <c r="AB104" i="1" s="1"/>
  <c r="AF105" i="1"/>
  <c r="AB105" i="1" s="1"/>
  <c r="AF106" i="1"/>
  <c r="AB106" i="1" s="1"/>
  <c r="AF107" i="1"/>
  <c r="AB107" i="1" s="1"/>
  <c r="AF108" i="1"/>
  <c r="AB108" i="1" s="1"/>
  <c r="AF109" i="1"/>
  <c r="AB109" i="1" s="1"/>
  <c r="AF110" i="1"/>
  <c r="AB110" i="1" s="1"/>
  <c r="AF111" i="1"/>
  <c r="AB111" i="1" s="1"/>
  <c r="AF112" i="1"/>
  <c r="AB112" i="1" s="1"/>
  <c r="AF113" i="1"/>
  <c r="AB113" i="1" s="1"/>
  <c r="AF114" i="1"/>
  <c r="AB114" i="1" s="1"/>
  <c r="AF115" i="1"/>
  <c r="AB115" i="1" s="1"/>
  <c r="AF116" i="1"/>
  <c r="AB116" i="1" s="1"/>
  <c r="AF117" i="1"/>
  <c r="AB117" i="1" s="1"/>
  <c r="AF118" i="1"/>
  <c r="AB118" i="1" s="1"/>
  <c r="AF119" i="1"/>
  <c r="AB119" i="1" s="1"/>
  <c r="AF120" i="1"/>
  <c r="AB120" i="1" s="1"/>
  <c r="AF121" i="1"/>
  <c r="AB121" i="1" s="1"/>
  <c r="AF122" i="1"/>
  <c r="AB122" i="1" s="1"/>
  <c r="AF123" i="1"/>
  <c r="AB123" i="1" s="1"/>
  <c r="AF124" i="1"/>
  <c r="AB124" i="1" s="1"/>
  <c r="AF125" i="1"/>
  <c r="AB125" i="1" s="1"/>
  <c r="AF126" i="1"/>
  <c r="AB126" i="1" s="1"/>
  <c r="AF127" i="1"/>
  <c r="AB127" i="1" s="1"/>
  <c r="AF128" i="1"/>
  <c r="AB128" i="1" s="1"/>
  <c r="AF129" i="1"/>
  <c r="AB129" i="1" s="1"/>
  <c r="AF130" i="1"/>
  <c r="AB130" i="1" s="1"/>
  <c r="AF131" i="1"/>
  <c r="AB131" i="1" s="1"/>
  <c r="AF132" i="1"/>
  <c r="AB132" i="1" s="1"/>
  <c r="AF133" i="1"/>
  <c r="AB133" i="1" s="1"/>
  <c r="AF134" i="1"/>
  <c r="AB134" i="1" s="1"/>
  <c r="AF135" i="1"/>
  <c r="AB135" i="1" s="1"/>
  <c r="AF136" i="1"/>
  <c r="AB136" i="1" s="1"/>
  <c r="AF137" i="1"/>
  <c r="AB137" i="1" s="1"/>
  <c r="AF138" i="1"/>
  <c r="AB138" i="1" s="1"/>
  <c r="AF139" i="1"/>
  <c r="AB139" i="1" s="1"/>
  <c r="AF140" i="1"/>
  <c r="AB140" i="1" s="1"/>
  <c r="AF141" i="1"/>
  <c r="AB141" i="1" s="1"/>
  <c r="AF142" i="1"/>
  <c r="AB142" i="1" s="1"/>
  <c r="AF143" i="1"/>
  <c r="AB143" i="1" s="1"/>
  <c r="AF144" i="1"/>
  <c r="AB144" i="1" s="1"/>
  <c r="AF145" i="1"/>
  <c r="AB145" i="1" s="1"/>
  <c r="AF146" i="1"/>
  <c r="AB146" i="1" s="1"/>
  <c r="AF147" i="1"/>
  <c r="AB147" i="1" s="1"/>
  <c r="AF148" i="1"/>
  <c r="AB148" i="1" s="1"/>
  <c r="AF149" i="1"/>
  <c r="AB149" i="1" s="1"/>
  <c r="AF150" i="1"/>
  <c r="AB150" i="1" s="1"/>
  <c r="AF151" i="1"/>
  <c r="AB151" i="1" s="1"/>
  <c r="AF152" i="1"/>
  <c r="AB152" i="1" s="1"/>
  <c r="AF153" i="1"/>
  <c r="AB153" i="1" s="1"/>
  <c r="AF154" i="1"/>
  <c r="AB154" i="1" s="1"/>
  <c r="AF155" i="1"/>
  <c r="AB155" i="1" s="1"/>
  <c r="AF156" i="1"/>
  <c r="AB156" i="1" s="1"/>
  <c r="AF157" i="1"/>
  <c r="AB157" i="1" s="1"/>
  <c r="AF158" i="1"/>
  <c r="AB158" i="1" s="1"/>
  <c r="AF159" i="1"/>
  <c r="AB159" i="1" s="1"/>
  <c r="AF160" i="1"/>
  <c r="AB160" i="1" s="1"/>
  <c r="AF161" i="1"/>
  <c r="AB161" i="1" s="1"/>
  <c r="AF162" i="1"/>
  <c r="AB162" i="1" s="1"/>
  <c r="AF163" i="1"/>
  <c r="AB163" i="1" s="1"/>
  <c r="AF164" i="1"/>
  <c r="AB164" i="1" s="1"/>
  <c r="AF165" i="1"/>
  <c r="AB165" i="1" s="1"/>
  <c r="AF166" i="1"/>
  <c r="AB166" i="1" s="1"/>
  <c r="AF167" i="1"/>
  <c r="AB167" i="1" s="1"/>
  <c r="AF168" i="1"/>
  <c r="AB168" i="1" s="1"/>
  <c r="AF169" i="1"/>
  <c r="AB169" i="1" s="1"/>
  <c r="AF170" i="1"/>
  <c r="AB170" i="1" s="1"/>
  <c r="AF171" i="1"/>
  <c r="AB171" i="1" s="1"/>
  <c r="AF172" i="1"/>
  <c r="AB172" i="1" s="1"/>
  <c r="AF173" i="1"/>
  <c r="AB173" i="1" s="1"/>
  <c r="AF174" i="1"/>
  <c r="AB174" i="1" s="1"/>
  <c r="AF175" i="1"/>
  <c r="AB175" i="1" s="1"/>
  <c r="AF176" i="1"/>
  <c r="AB176" i="1" s="1"/>
  <c r="AF177" i="1"/>
  <c r="AB177" i="1" s="1"/>
  <c r="AF178" i="1"/>
  <c r="AB178" i="1" s="1"/>
  <c r="AF179" i="1"/>
  <c r="AB179" i="1" s="1"/>
  <c r="AF180" i="1"/>
  <c r="AB180" i="1" s="1"/>
  <c r="AF181" i="1"/>
  <c r="AB181" i="1" s="1"/>
  <c r="AF182" i="1"/>
  <c r="AB182" i="1" s="1"/>
  <c r="AF183" i="1"/>
  <c r="AB183" i="1" s="1"/>
  <c r="AF184" i="1"/>
  <c r="AB184" i="1" s="1"/>
  <c r="AF185" i="1"/>
  <c r="AB185" i="1" s="1"/>
  <c r="AF186" i="1"/>
  <c r="AB186" i="1" s="1"/>
  <c r="AF187" i="1"/>
  <c r="AB187" i="1" s="1"/>
  <c r="AF188" i="1"/>
  <c r="AB188" i="1" s="1"/>
  <c r="AF189" i="1"/>
  <c r="AB189" i="1" s="1"/>
  <c r="AF190" i="1"/>
  <c r="AB190" i="1" s="1"/>
  <c r="AF191" i="1"/>
  <c r="AB191" i="1" s="1"/>
  <c r="AF192" i="1"/>
  <c r="AB192" i="1" s="1"/>
  <c r="AF193" i="1"/>
  <c r="AB193" i="1" s="1"/>
  <c r="AF194" i="1"/>
  <c r="AB194" i="1" s="1"/>
  <c r="AF195" i="1"/>
  <c r="AB195" i="1" s="1"/>
  <c r="AF196" i="1"/>
  <c r="AB196" i="1" s="1"/>
  <c r="AF197" i="1"/>
  <c r="AB197" i="1" s="1"/>
  <c r="AF198" i="1"/>
  <c r="AB198" i="1" s="1"/>
  <c r="AF199" i="1"/>
  <c r="AB199" i="1" s="1"/>
  <c r="AF200" i="1"/>
  <c r="AB200" i="1" s="1"/>
  <c r="AF201" i="1"/>
  <c r="AB201" i="1" s="1"/>
  <c r="AF202" i="1"/>
  <c r="AB202" i="1" s="1"/>
  <c r="AF203" i="1"/>
  <c r="AB203" i="1" s="1"/>
  <c r="AF204" i="1"/>
  <c r="AB204" i="1" s="1"/>
  <c r="AF205" i="1"/>
  <c r="AB205" i="1" s="1"/>
  <c r="AF206" i="1"/>
  <c r="AB206" i="1" s="1"/>
  <c r="AF207" i="1"/>
  <c r="AB207" i="1" s="1"/>
  <c r="AF208" i="1"/>
  <c r="AB208" i="1" s="1"/>
  <c r="AF209" i="1"/>
  <c r="AB209" i="1" s="1"/>
  <c r="AF210" i="1"/>
  <c r="AB210" i="1" s="1"/>
  <c r="AF211" i="1"/>
  <c r="AB211" i="1" s="1"/>
  <c r="AF212" i="1"/>
  <c r="AB212" i="1" s="1"/>
  <c r="AF213" i="1"/>
  <c r="AB213" i="1" s="1"/>
  <c r="AF214" i="1"/>
  <c r="AB214" i="1" s="1"/>
  <c r="AF215" i="1"/>
  <c r="AB215" i="1" s="1"/>
  <c r="AF216" i="1"/>
  <c r="AB216" i="1" s="1"/>
  <c r="AF217" i="1"/>
  <c r="AB217" i="1" s="1"/>
  <c r="AF218" i="1"/>
  <c r="AB218" i="1" s="1"/>
  <c r="AF219" i="1"/>
  <c r="AB219" i="1" s="1"/>
  <c r="AF220" i="1"/>
  <c r="AB220" i="1" s="1"/>
  <c r="AF221" i="1"/>
  <c r="AB221" i="1" s="1"/>
  <c r="AF222" i="1"/>
  <c r="AB222" i="1" s="1"/>
  <c r="AF223" i="1"/>
  <c r="AB223" i="1" s="1"/>
  <c r="AF224" i="1"/>
  <c r="AB224" i="1" s="1"/>
  <c r="AF225" i="1"/>
  <c r="AB225" i="1" s="1"/>
  <c r="AF226" i="1"/>
  <c r="AB226" i="1" s="1"/>
  <c r="AF227" i="1"/>
  <c r="AB227" i="1" s="1"/>
  <c r="AF228" i="1"/>
  <c r="AB228" i="1" s="1"/>
  <c r="AF229" i="1"/>
  <c r="AB229" i="1" s="1"/>
  <c r="AF230" i="1"/>
  <c r="AB230" i="1" s="1"/>
  <c r="AF231" i="1"/>
  <c r="AB231" i="1" s="1"/>
  <c r="AF232" i="1"/>
  <c r="AB232" i="1" s="1"/>
  <c r="AF233" i="1"/>
  <c r="AB233" i="1" s="1"/>
  <c r="AF234" i="1"/>
  <c r="AB234" i="1" s="1"/>
  <c r="AF235" i="1"/>
  <c r="AB235" i="1" s="1"/>
  <c r="AF236" i="1"/>
  <c r="AB236" i="1" s="1"/>
  <c r="AF237" i="1"/>
  <c r="AB237" i="1" s="1"/>
  <c r="AF238" i="1"/>
  <c r="AB238" i="1" s="1"/>
  <c r="AF239" i="1"/>
  <c r="AB239" i="1" s="1"/>
  <c r="AF240" i="1"/>
  <c r="AB240" i="1" s="1"/>
  <c r="AF241" i="1"/>
  <c r="AB241" i="1" s="1"/>
  <c r="AF242" i="1"/>
  <c r="AB242" i="1" s="1"/>
  <c r="AF243" i="1"/>
  <c r="AB243" i="1" s="1"/>
  <c r="AF244" i="1"/>
  <c r="AB244" i="1" s="1"/>
  <c r="AF245" i="1"/>
  <c r="AB245" i="1" s="1"/>
  <c r="AF246" i="1"/>
  <c r="AB246" i="1" s="1"/>
  <c r="AF247" i="1"/>
  <c r="AB247" i="1" s="1"/>
  <c r="AF248" i="1"/>
  <c r="AB248" i="1" s="1"/>
  <c r="AF249" i="1"/>
  <c r="AB249" i="1" s="1"/>
  <c r="AF250" i="1"/>
  <c r="AB250" i="1" s="1"/>
  <c r="AF251" i="1"/>
  <c r="AB251" i="1" s="1"/>
  <c r="AF252" i="1"/>
  <c r="AB252" i="1" s="1"/>
  <c r="AF253" i="1"/>
  <c r="AB253" i="1" s="1"/>
  <c r="AF254" i="1"/>
  <c r="AB254" i="1" s="1"/>
  <c r="AF255" i="1"/>
  <c r="AB255" i="1" s="1"/>
  <c r="AF256" i="1"/>
  <c r="AB256" i="1" s="1"/>
  <c r="AF257" i="1"/>
  <c r="AB257" i="1" s="1"/>
  <c r="AF258" i="1"/>
  <c r="AB258" i="1" s="1"/>
  <c r="AF259" i="1"/>
  <c r="AB259" i="1" s="1"/>
  <c r="AF260" i="1"/>
  <c r="AB260" i="1" s="1"/>
  <c r="AF261" i="1"/>
  <c r="AB261" i="1" s="1"/>
  <c r="AF262" i="1"/>
  <c r="AB262" i="1" s="1"/>
  <c r="AF263" i="1"/>
  <c r="AB263" i="1" s="1"/>
  <c r="AF264" i="1"/>
  <c r="AB264" i="1" s="1"/>
  <c r="AF265" i="1"/>
  <c r="AB265" i="1" s="1"/>
  <c r="AF266" i="1"/>
  <c r="AB266" i="1" s="1"/>
  <c r="AF267" i="1"/>
  <c r="AB267" i="1" s="1"/>
  <c r="AF268" i="1"/>
  <c r="AB268" i="1" s="1"/>
  <c r="AF269" i="1"/>
  <c r="AB269" i="1" s="1"/>
  <c r="AF270" i="1"/>
  <c r="AB270" i="1" s="1"/>
  <c r="AF271" i="1"/>
  <c r="AB271" i="1" s="1"/>
  <c r="AF272" i="1"/>
  <c r="AB272" i="1" s="1"/>
  <c r="AF273" i="1"/>
  <c r="AB273" i="1" s="1"/>
  <c r="AF274" i="1"/>
  <c r="AB274" i="1" s="1"/>
  <c r="AF275" i="1"/>
  <c r="AB275" i="1" s="1"/>
  <c r="AF276" i="1"/>
  <c r="AB276" i="1" s="1"/>
  <c r="AF277" i="1"/>
  <c r="AB277" i="1" s="1"/>
  <c r="AF278" i="1"/>
  <c r="AB278" i="1" s="1"/>
  <c r="AF279" i="1"/>
  <c r="AB279" i="1" s="1"/>
  <c r="AF280" i="1"/>
  <c r="AB280" i="1" s="1"/>
  <c r="AF281" i="1"/>
  <c r="AB281" i="1" s="1"/>
  <c r="AF282" i="1"/>
  <c r="AB282" i="1" s="1"/>
  <c r="AF283" i="1"/>
  <c r="AB283" i="1" s="1"/>
  <c r="AF284" i="1"/>
  <c r="AB284" i="1" s="1"/>
  <c r="AF285" i="1"/>
  <c r="AB285" i="1" s="1"/>
  <c r="AF286" i="1"/>
  <c r="AB286" i="1" s="1"/>
  <c r="AF287" i="1"/>
  <c r="AB287" i="1" s="1"/>
  <c r="AF288" i="1"/>
  <c r="AB288" i="1" s="1"/>
  <c r="AF289" i="1"/>
  <c r="AB289" i="1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AD2" i="1"/>
  <c r="AC2" i="1"/>
  <c r="AF2" i="1"/>
  <c r="AB2" i="1" s="1"/>
  <c r="Y2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V2" i="1" l="1"/>
  <c r="U2" i="1"/>
  <c r="T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L4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3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" i="1"/>
  <c r="BC12" i="1"/>
  <c r="BB12" i="1"/>
  <c r="BA12" i="1"/>
  <c r="AZ12" i="1"/>
  <c r="AY12" i="1"/>
  <c r="AX12" i="1"/>
  <c r="AW12" i="1"/>
  <c r="AV12" i="1"/>
  <c r="AH430" i="8" l="1"/>
  <c r="AH254" i="8"/>
  <c r="AH109" i="8" l="1"/>
  <c r="AH106" i="8"/>
  <c r="AH138" i="8"/>
  <c r="AH397" i="8"/>
  <c r="AH2" i="8"/>
  <c r="AH87" i="8"/>
  <c r="AH358" i="8"/>
  <c r="AH261" i="8"/>
  <c r="AH20" i="8"/>
  <c r="AH250" i="8"/>
  <c r="AH219" i="8"/>
  <c r="AH326" i="8"/>
  <c r="AH117" i="8"/>
  <c r="AH132" i="8"/>
  <c r="AH309" i="8"/>
  <c r="AH80" i="8"/>
  <c r="AH227" i="8"/>
  <c r="AH104" i="8"/>
  <c r="AH340" i="8"/>
  <c r="AH415" i="8"/>
  <c r="AH339" i="8"/>
  <c r="AH229" i="8"/>
  <c r="AH105" i="8"/>
  <c r="AH425" i="8"/>
  <c r="AH222" i="8"/>
  <c r="AH382" i="8"/>
  <c r="AH244" i="8"/>
  <c r="AH48" i="8"/>
  <c r="AH454" i="8"/>
  <c r="AH387" i="8"/>
  <c r="AH346" i="8"/>
  <c r="AH188" i="8"/>
  <c r="AH149" i="8"/>
  <c r="AH135" i="8"/>
  <c r="AH236" i="8"/>
  <c r="AH238" i="8"/>
  <c r="AH289" i="8"/>
  <c r="AH276" i="8"/>
  <c r="AH218" i="8"/>
  <c r="AH223" i="8"/>
  <c r="AH312" i="8"/>
  <c r="AH352" i="8"/>
  <c r="AH445" i="8"/>
  <c r="AH37" i="8"/>
  <c r="AH334" i="8"/>
  <c r="AH60" i="8"/>
  <c r="AH77" i="8"/>
  <c r="AH47" i="8"/>
  <c r="AH251" i="8"/>
  <c r="AH171" i="8"/>
  <c r="AH34" i="8"/>
  <c r="AH11" i="8"/>
  <c r="AH55" i="8"/>
  <c r="AH343" i="8"/>
  <c r="AH292" i="8"/>
  <c r="AH74" i="8"/>
  <c r="AH62" i="8"/>
  <c r="AH429" i="8"/>
  <c r="AH283" i="8"/>
  <c r="AH217" i="8"/>
  <c r="AH427" i="8"/>
  <c r="AH315" i="8"/>
  <c r="AH357" i="8"/>
  <c r="AH341" i="8"/>
  <c r="AH198" i="8"/>
  <c r="AH189" i="8"/>
  <c r="AH205" i="8"/>
  <c r="AH353" i="8"/>
  <c r="AH444" i="8"/>
  <c r="AH204" i="8"/>
  <c r="AH286" i="8"/>
  <c r="AH275" i="8"/>
  <c r="AH114" i="8"/>
  <c r="AH422" i="8"/>
  <c r="AH7" i="8"/>
  <c r="AH267" i="8"/>
  <c r="AH155" i="8"/>
  <c r="AH364" i="8"/>
  <c r="AH118" i="8"/>
  <c r="AH57" i="8"/>
  <c r="AH181" i="8"/>
  <c r="AH168" i="8"/>
  <c r="AH40" i="8"/>
  <c r="AH304" i="8"/>
  <c r="AH390" i="8"/>
  <c r="AH123" i="8"/>
  <c r="AH363" i="8"/>
  <c r="AH327" i="8"/>
  <c r="AH381" i="8"/>
  <c r="AH316" i="8"/>
  <c r="AH337" i="8"/>
  <c r="AH351" i="8"/>
  <c r="AH36" i="8"/>
  <c r="AH169" i="8"/>
  <c r="AH356" i="8"/>
  <c r="AH325" i="8"/>
  <c r="AH21" i="8"/>
  <c r="AH366" i="8"/>
  <c r="AH441" i="8"/>
  <c r="AH72" i="8"/>
  <c r="AH266" i="8"/>
  <c r="AH187" i="8"/>
  <c r="AH389" i="8"/>
  <c r="AH370" i="8"/>
  <c r="AH116" i="8"/>
  <c r="AH281" i="8"/>
  <c r="AH145" i="8"/>
  <c r="AH274" i="8"/>
  <c r="AH344" i="8"/>
  <c r="AH90" i="8"/>
  <c r="AH317" i="8"/>
  <c r="AH414" i="8"/>
  <c r="AH164" i="8"/>
  <c r="AH125" i="8"/>
  <c r="AH199" i="8"/>
  <c r="AH163" i="8"/>
  <c r="AH431" i="8"/>
  <c r="AH460" i="8"/>
  <c r="AH288" i="8"/>
  <c r="AH119" i="8"/>
  <c r="AH113" i="8"/>
  <c r="AH268" i="8"/>
  <c r="AH102" i="8"/>
  <c r="AH310" i="8"/>
  <c r="AH285" i="8"/>
  <c r="AH179" i="8"/>
  <c r="AH295" i="8"/>
  <c r="AH348" i="8"/>
  <c r="AH426" i="8"/>
  <c r="AH17" i="8"/>
  <c r="AH153" i="8"/>
  <c r="AH122" i="8"/>
  <c r="AH255" i="8"/>
  <c r="AH355" i="8"/>
  <c r="AH443" i="8"/>
  <c r="AH159" i="8"/>
  <c r="AH61" i="8"/>
  <c r="AH151" i="8"/>
  <c r="AH170" i="8"/>
  <c r="AH252" i="8"/>
  <c r="AH160" i="8"/>
  <c r="AH264" i="8"/>
  <c r="AH32" i="8"/>
  <c r="AH82" i="8"/>
  <c r="AH112" i="8"/>
  <c r="AH141" i="8"/>
  <c r="AH136" i="8"/>
  <c r="AH144" i="8"/>
  <c r="AH399" i="8"/>
  <c r="AH85" i="8"/>
  <c r="AH374" i="8"/>
  <c r="AH392" i="8"/>
  <c r="AH30" i="8"/>
  <c r="AH361" i="8"/>
  <c r="AH324" i="8"/>
  <c r="AH265" i="8"/>
  <c r="AH83" i="8"/>
  <c r="AH161" i="8"/>
  <c r="AH195" i="8"/>
  <c r="AH371" i="8"/>
  <c r="AH4" i="8"/>
  <c r="AH383" i="8"/>
  <c r="AH12" i="8"/>
  <c r="AH345" i="8"/>
  <c r="AH323" i="8"/>
  <c r="AH311" i="8"/>
  <c r="AH129" i="8"/>
  <c r="AH359" i="8"/>
  <c r="AH147" i="8"/>
  <c r="AH406" i="8"/>
  <c r="AH412" i="8"/>
  <c r="AH376" i="8"/>
  <c r="AH18" i="8"/>
  <c r="AH97" i="8"/>
  <c r="AH458" i="8"/>
  <c r="AH86" i="8"/>
  <c r="AH294" i="8"/>
  <c r="AH447" i="8"/>
  <c r="AH156" i="8"/>
  <c r="AH347" i="8"/>
  <c r="AH203" i="8"/>
  <c r="AH377" i="8"/>
  <c r="AH128" i="8"/>
  <c r="AH186" i="8"/>
  <c r="AH9" i="8"/>
  <c r="AH79" i="8"/>
  <c r="AH463" i="8"/>
  <c r="AH367" i="8"/>
  <c r="AH291" i="8"/>
  <c r="AH360" i="8"/>
  <c r="AH178" i="8"/>
  <c r="AH10" i="8"/>
  <c r="AH65" i="8"/>
  <c r="AH277" i="8"/>
  <c r="AH76" i="8"/>
  <c r="AH349" i="8"/>
  <c r="AH180" i="8"/>
  <c r="AH368" i="8"/>
  <c r="AH143" i="8"/>
  <c r="AH89" i="8"/>
  <c r="AH66" i="8"/>
  <c r="AH152" i="8"/>
  <c r="AH226" i="8"/>
  <c r="AH24" i="8"/>
  <c r="AH273" i="8"/>
  <c r="AH400" i="8"/>
  <c r="AH150" i="8"/>
  <c r="AH402" i="8"/>
  <c r="AH434" i="8"/>
  <c r="AH154" i="8"/>
  <c r="AH214" i="8"/>
  <c r="AH247" i="8"/>
  <c r="AH213" i="8"/>
  <c r="AH421" i="8"/>
  <c r="AH386" i="8"/>
  <c r="AH234" i="8"/>
  <c r="AH272" i="8"/>
  <c r="AH5" i="8"/>
  <c r="AH92" i="8"/>
  <c r="AH413" i="8"/>
  <c r="AH215" i="8"/>
  <c r="AH166" i="8"/>
  <c r="AH70" i="8"/>
  <c r="AH207" i="8"/>
  <c r="AH438" i="8"/>
  <c r="AH405" i="8"/>
  <c r="AH107" i="8"/>
  <c r="AH457" i="8"/>
  <c r="AH257" i="8"/>
  <c r="AH403" i="8"/>
  <c r="AH448" i="8"/>
  <c r="AH193" i="8"/>
  <c r="AH39" i="8"/>
  <c r="AH95" i="8"/>
  <c r="AH200" i="8"/>
  <c r="AH299" i="8"/>
  <c r="AH435" i="8"/>
  <c r="AH385" i="8"/>
  <c r="AH245" i="8"/>
  <c r="AH148" i="8"/>
  <c r="AH258" i="8"/>
  <c r="AH297" i="8"/>
  <c r="AH350" i="8"/>
  <c r="AH284" i="8"/>
  <c r="AH269" i="8"/>
  <c r="AH158" i="8"/>
  <c r="AH322" i="8"/>
  <c r="AH342" i="8"/>
  <c r="AH69" i="8"/>
  <c r="AH126" i="8"/>
  <c r="AH318" i="8"/>
  <c r="AH194" i="8"/>
  <c r="AH209" i="8"/>
  <c r="AH404" i="8"/>
  <c r="AH256" i="8"/>
  <c r="AH411" i="8"/>
  <c r="AH417" i="8"/>
  <c r="AH183" i="8"/>
  <c r="AH461" i="8"/>
  <c r="AH88" i="8"/>
  <c r="AH56" i="8"/>
  <c r="AH14" i="8"/>
  <c r="AH240" i="8"/>
  <c r="AH99" i="8"/>
  <c r="AH420" i="8"/>
  <c r="AH450" i="8"/>
  <c r="AH243" i="8"/>
  <c r="AH146" i="8"/>
  <c r="AH13" i="8"/>
  <c r="AH58" i="8"/>
  <c r="AH278" i="8"/>
  <c r="AH379" i="8"/>
  <c r="AH108" i="8"/>
  <c r="AH271" i="8"/>
  <c r="AH331" i="8"/>
  <c r="AH464" i="8"/>
  <c r="AH216" i="8"/>
  <c r="AH375" i="8"/>
  <c r="AH53" i="8"/>
  <c r="AH424" i="8"/>
  <c r="AH191" i="8"/>
  <c r="AH120" i="8"/>
  <c r="AH237" i="8"/>
  <c r="AH287" i="8"/>
  <c r="AH388" i="8"/>
  <c r="AH455" i="8"/>
  <c r="AH396" i="8"/>
  <c r="AH175" i="8"/>
  <c r="AH206" i="8"/>
  <c r="AH27" i="8"/>
  <c r="AH394" i="8"/>
  <c r="AH419" i="8"/>
  <c r="AH446" i="8"/>
  <c r="AH391" i="8"/>
  <c r="AH139" i="8"/>
  <c r="AH228" i="8"/>
  <c r="AH26" i="8"/>
  <c r="AH210" i="8"/>
  <c r="AH372" i="8"/>
  <c r="AH321" i="8"/>
  <c r="AH466" i="8"/>
  <c r="AH19" i="8"/>
  <c r="AH201" i="8"/>
  <c r="AH225" i="8"/>
  <c r="AH91" i="8"/>
  <c r="AH115" i="8"/>
  <c r="AH330" i="8"/>
  <c r="AH63" i="8"/>
  <c r="AH197" i="8"/>
  <c r="AH38" i="8"/>
  <c r="AH409" i="8"/>
  <c r="AH407" i="8"/>
  <c r="AH333" i="8"/>
  <c r="AH365" i="8"/>
  <c r="AH185" i="8"/>
  <c r="AH174" i="8"/>
  <c r="AH248" i="8"/>
  <c r="AH73" i="8"/>
  <c r="AH233" i="8"/>
  <c r="AH282" i="8"/>
  <c r="AH306" i="8"/>
  <c r="AH280" i="8"/>
  <c r="AH98" i="8"/>
  <c r="AH140" i="8"/>
  <c r="AH127" i="8"/>
  <c r="AH408" i="8"/>
  <c r="AH35" i="8"/>
  <c r="AH134" i="8"/>
  <c r="AH211" i="8"/>
  <c r="AH296" i="8"/>
  <c r="AH432" i="8"/>
  <c r="AH137" i="8"/>
  <c r="AH242" i="8"/>
  <c r="AH313" i="8"/>
  <c r="AH67" i="8"/>
  <c r="AH131" i="8"/>
  <c r="AH449" i="8"/>
  <c r="AH452" i="8"/>
  <c r="AH221" i="8"/>
  <c r="AH428" i="8"/>
  <c r="AH33" i="8"/>
  <c r="AH336" i="8"/>
  <c r="AH308" i="8"/>
  <c r="AH208" i="8"/>
  <c r="AH51" i="8"/>
  <c r="AH332" i="8"/>
  <c r="AH253" i="8"/>
  <c r="AH230" i="8"/>
  <c r="AH184" i="8"/>
  <c r="AH298" i="8"/>
  <c r="AH162" i="8"/>
  <c r="AH8" i="8"/>
  <c r="AH459" i="8"/>
  <c r="AH290" i="8"/>
  <c r="AH305" i="8"/>
  <c r="AH293" i="8"/>
  <c r="AH224" i="8"/>
  <c r="AH440" i="8"/>
  <c r="AH378" i="8"/>
  <c r="AH302" i="8"/>
  <c r="AH71" i="8"/>
  <c r="AH314" i="8"/>
  <c r="AH373" i="8"/>
  <c r="AH121" i="8"/>
  <c r="AH167" i="8"/>
  <c r="AH307" i="8"/>
  <c r="AH338" i="8"/>
  <c r="AH182" i="8"/>
  <c r="AH241" i="8"/>
  <c r="AH462" i="8"/>
  <c r="AH439" i="8"/>
  <c r="AH212" i="8"/>
  <c r="AH103" i="8"/>
  <c r="AH259" i="8"/>
  <c r="AH300" i="8"/>
  <c r="AH3" i="8"/>
  <c r="AH232" i="8"/>
  <c r="AH320" i="8"/>
  <c r="AH29" i="8"/>
  <c r="AH64" i="8"/>
  <c r="AH49" i="8"/>
  <c r="AH192" i="8"/>
  <c r="AH328" i="8"/>
  <c r="AH41" i="8"/>
  <c r="AH111" i="8"/>
  <c r="AH96" i="8"/>
  <c r="AH437" i="8"/>
  <c r="AH456" i="8"/>
  <c r="AH15" i="8"/>
  <c r="AH220" i="8"/>
  <c r="AH303" i="8"/>
  <c r="AH142" i="8"/>
  <c r="AH231" i="8"/>
  <c r="AH177" i="8"/>
  <c r="AH165" i="8"/>
  <c r="AH239" i="8"/>
  <c r="AH249" i="8"/>
  <c r="AH433" i="8"/>
  <c r="AH416" i="8"/>
  <c r="AH467" i="8"/>
  <c r="AH465" i="8"/>
  <c r="AH133" i="8"/>
  <c r="AH369" i="8"/>
  <c r="AH84" i="8"/>
  <c r="AH335" i="8"/>
  <c r="AH262" i="8"/>
  <c r="AH380" i="8"/>
  <c r="AH68" i="8"/>
  <c r="AH395" i="8"/>
  <c r="AH398" i="8"/>
  <c r="AH31" i="8"/>
  <c r="AH393" i="8"/>
  <c r="AH202" i="8"/>
  <c r="AH130" i="8"/>
  <c r="AH196" i="8"/>
  <c r="AH319" i="8"/>
  <c r="AH176" i="8"/>
  <c r="AH75" i="8"/>
  <c r="AH50" i="8"/>
  <c r="AH45" i="8"/>
  <c r="AH354" i="8"/>
  <c r="AH81" i="8"/>
  <c r="AH110" i="8"/>
  <c r="AH16" i="8"/>
  <c r="AH384" i="8"/>
  <c r="AH59" i="8"/>
  <c r="AH270" i="8"/>
  <c r="AH329" i="8"/>
  <c r="AH453" i="8"/>
  <c r="AH436" i="8"/>
  <c r="AH172" i="8"/>
  <c r="AH100" i="8"/>
  <c r="AH93" i="8"/>
  <c r="AH22" i="8"/>
  <c r="AH173" i="8"/>
  <c r="AH78" i="8"/>
  <c r="AH423" i="8"/>
  <c r="AH43" i="8"/>
  <c r="AH362" i="8"/>
  <c r="AH94" i="8"/>
  <c r="AH401" i="8"/>
  <c r="AH124" i="8"/>
  <c r="AH301" i="8"/>
  <c r="AH263" i="8"/>
  <c r="AH25" i="8"/>
  <c r="AH28" i="8"/>
  <c r="AH442" i="8"/>
  <c r="AH42" i="8"/>
  <c r="AH451" i="8"/>
  <c r="AH279" i="8"/>
  <c r="AH54" i="8"/>
  <c r="AH44" i="8"/>
  <c r="AH6" i="8"/>
  <c r="AH157" i="8" l="1"/>
  <c r="AH235" i="8"/>
  <c r="AH46" i="8"/>
  <c r="AH260" i="8"/>
  <c r="AH410" i="8"/>
  <c r="AH23" i="8"/>
  <c r="AH101" i="8"/>
  <c r="AH52" i="8"/>
  <c r="AH418" i="8"/>
  <c r="AH190" i="8"/>
  <c r="AH246" i="8"/>
  <c r="X2" i="17" l="1"/>
  <c r="AG263" i="1" l="1"/>
  <c r="AG203" i="1"/>
  <c r="AG159" i="1"/>
  <c r="AG70" i="1"/>
  <c r="AG14" i="1"/>
  <c r="AG191" i="1"/>
  <c r="AG281" i="1"/>
  <c r="AG165" i="1"/>
  <c r="AG81" i="1"/>
  <c r="AG216" i="1"/>
  <c r="AG125" i="1"/>
  <c r="AG10" i="1"/>
  <c r="AG257" i="1"/>
  <c r="AG206" i="1"/>
  <c r="AG155" i="1"/>
  <c r="AG129" i="1"/>
  <c r="AG89" i="1"/>
  <c r="AG200" i="1"/>
  <c r="AG171" i="1"/>
  <c r="AG35" i="1"/>
  <c r="AG11" i="1"/>
  <c r="AG122" i="1"/>
  <c r="AG91" i="1"/>
  <c r="AG181" i="1"/>
  <c r="AG23" i="1"/>
  <c r="AG184" i="1"/>
  <c r="AG235" i="1"/>
  <c r="AG44" i="1"/>
  <c r="AG177" i="1"/>
  <c r="AG63" i="1"/>
  <c r="AG131" i="1"/>
  <c r="AG119" i="1"/>
  <c r="AG90" i="1"/>
  <c r="AG57" i="1"/>
  <c r="AG144" i="1"/>
  <c r="AG158" i="1"/>
  <c r="AG48" i="1"/>
  <c r="AG175" i="1"/>
  <c r="AG105" i="1"/>
  <c r="AG92" i="1"/>
  <c r="AG210" i="1"/>
  <c r="AG59" i="1"/>
  <c r="AG5" i="1"/>
  <c r="AG182" i="1"/>
  <c r="AG75" i="1"/>
  <c r="AG62" i="1"/>
  <c r="AG223" i="1"/>
  <c r="AG217" i="1"/>
  <c r="AG258" i="1"/>
  <c r="AG85" i="1"/>
  <c r="AG115" i="1"/>
  <c r="AG46" i="1"/>
  <c r="AG123" i="1"/>
  <c r="AG196" i="1"/>
  <c r="AG224" i="1"/>
  <c r="AG251" i="1"/>
  <c r="AG45" i="1"/>
  <c r="AG54" i="1"/>
  <c r="AG176" i="1"/>
  <c r="AG221" i="1"/>
  <c r="AG273" i="1"/>
  <c r="AG32" i="1"/>
  <c r="AG249" i="1"/>
  <c r="AG9" i="1"/>
  <c r="AG283" i="1" l="1"/>
  <c r="AG161" i="1"/>
  <c r="AG22" i="1"/>
  <c r="AG65" i="1"/>
  <c r="AG124" i="1"/>
  <c r="AG262" i="1"/>
  <c r="AG108" i="1"/>
  <c r="AG134" i="1"/>
  <c r="AG133" i="1"/>
  <c r="AG240" i="1"/>
  <c r="AG169" i="1"/>
  <c r="AG7" i="1"/>
  <c r="AG146" i="1"/>
  <c r="AG202" i="1"/>
  <c r="AG58" i="1"/>
  <c r="AG26" i="1"/>
  <c r="AG280" i="1"/>
  <c r="AG39" i="1"/>
  <c r="AG239" i="1"/>
  <c r="AG80" i="1"/>
  <c r="AG83" i="1"/>
  <c r="AG179" i="1"/>
  <c r="AG33" i="1"/>
  <c r="AG288" i="1"/>
  <c r="AG183" i="1"/>
  <c r="AG254" i="1"/>
  <c r="AG243" i="1"/>
  <c r="AG73" i="1"/>
  <c r="AG237" i="1"/>
  <c r="AG269" i="1"/>
  <c r="AG275" i="1"/>
  <c r="AG15" i="1"/>
  <c r="AG147" i="1"/>
  <c r="AG150" i="1"/>
  <c r="AG42" i="1"/>
  <c r="AG229" i="1"/>
  <c r="AG79" i="1"/>
  <c r="AG287" i="1"/>
  <c r="AG138" i="1"/>
  <c r="AG107" i="1"/>
  <c r="AG96" i="1"/>
  <c r="AG106" i="1"/>
  <c r="AG270" i="1"/>
  <c r="AG250" i="1"/>
  <c r="AG16" i="1"/>
  <c r="AG248" i="1"/>
  <c r="AG266" i="1"/>
  <c r="AG3" i="1"/>
  <c r="AG289" i="1"/>
  <c r="AG2" i="1"/>
  <c r="AG186" i="1"/>
  <c r="AG228" i="1"/>
  <c r="AG31" i="1"/>
  <c r="AG24" i="1"/>
  <c r="AG234" i="1"/>
  <c r="AG255" i="1"/>
  <c r="AG77" i="1"/>
  <c r="AG49" i="1"/>
  <c r="AG267" i="1"/>
  <c r="AG274" i="1"/>
  <c r="AG20" i="1"/>
  <c r="AG43" i="1"/>
  <c r="AG195" i="1"/>
  <c r="AG136" i="1"/>
  <c r="AG253" i="1"/>
  <c r="AG139" i="1"/>
  <c r="AG261" i="1"/>
  <c r="AG84" i="1"/>
  <c r="AG113" i="1"/>
  <c r="AG100" i="1"/>
  <c r="AG71" i="1"/>
  <c r="AG284" i="1"/>
  <c r="AG30" i="1"/>
  <c r="AG135" i="1"/>
  <c r="AG13" i="1"/>
  <c r="AG227" i="1"/>
  <c r="AG82" i="1"/>
  <c r="AG265" i="1"/>
  <c r="AG28" i="1"/>
  <c r="AG285" i="1"/>
  <c r="AG110" i="1"/>
  <c r="AG18" i="1"/>
  <c r="AG72" i="1"/>
  <c r="AG148" i="1"/>
  <c r="AG214" i="1"/>
  <c r="AG198" i="1"/>
  <c r="AG4" i="1"/>
  <c r="AG236" i="1"/>
  <c r="AG246" i="1"/>
  <c r="AG213" i="1"/>
  <c r="AG241" i="1"/>
  <c r="AG174" i="1"/>
  <c r="AG168" i="1"/>
  <c r="AG163" i="1"/>
  <c r="AG37" i="1"/>
  <c r="AG12" i="1"/>
  <c r="AG173" i="1"/>
  <c r="AG153" i="1"/>
  <c r="AG8" i="1"/>
  <c r="AG140" i="1"/>
  <c r="AG67" i="1"/>
  <c r="AG211" i="1"/>
  <c r="AG52" i="1"/>
  <c r="AG61" i="1"/>
  <c r="AG220" i="1"/>
  <c r="AG114" i="1"/>
  <c r="AG64" i="1"/>
  <c r="AG152" i="1"/>
  <c r="AG50" i="1"/>
  <c r="AG17" i="1"/>
  <c r="AG127" i="1"/>
  <c r="AG170" i="1"/>
  <c r="AG209" i="1"/>
  <c r="AG149" i="1"/>
  <c r="AG199" i="1"/>
  <c r="AG102" i="1"/>
  <c r="AG164" i="1"/>
  <c r="AG66" i="1"/>
  <c r="AG21" i="1"/>
  <c r="AG78" i="1"/>
  <c r="AG259" i="1"/>
  <c r="AG231" i="1"/>
  <c r="AG151" i="1"/>
  <c r="AG121" i="1"/>
  <c r="AG256" i="1"/>
  <c r="AG142" i="1"/>
  <c r="AG86" i="1"/>
  <c r="AG29" i="1"/>
  <c r="AG88" i="1"/>
  <c r="AG230" i="1"/>
  <c r="AG162" i="1"/>
  <c r="AG68" i="1"/>
  <c r="AG47" i="1"/>
  <c r="AG53" i="1"/>
  <c r="AG97" i="1"/>
  <c r="AG204" i="1"/>
  <c r="AG252" i="1"/>
  <c r="AG94" i="1"/>
  <c r="AG154" i="1"/>
  <c r="AG111" i="1"/>
  <c r="AG279" i="1"/>
  <c r="AG219" i="1"/>
  <c r="AG145" i="1"/>
  <c r="AG218" i="1"/>
  <c r="AG197" i="1"/>
  <c r="AG286" i="1"/>
  <c r="AG60" i="1"/>
  <c r="AG167" i="1"/>
  <c r="AG112" i="1"/>
  <c r="AG185" i="1"/>
  <c r="AG226" i="1"/>
  <c r="AG99" i="1"/>
  <c r="AG6" i="1"/>
  <c r="AG276" i="1"/>
  <c r="AG41" i="1"/>
  <c r="AG180" i="1"/>
  <c r="AG272" i="1"/>
  <c r="AG109" i="1"/>
  <c r="AG40" i="1"/>
  <c r="AG27" i="1"/>
  <c r="AG215" i="1"/>
  <c r="AG76" i="1"/>
  <c r="AG132" i="1"/>
  <c r="AG232" i="1"/>
  <c r="AG157" i="1"/>
  <c r="AG188" i="1"/>
  <c r="AG172" i="1"/>
  <c r="AG201" i="1"/>
  <c r="AG277" i="1"/>
  <c r="AG264" i="1"/>
  <c r="AG56" i="1"/>
  <c r="AG192" i="1"/>
  <c r="AG69" i="1"/>
  <c r="AG278" i="1"/>
  <c r="AG120" i="1"/>
  <c r="AG166" i="1"/>
  <c r="AG25" i="1"/>
  <c r="AG189" i="1"/>
  <c r="AG98" i="1"/>
  <c r="AG93" i="1"/>
  <c r="AG268" i="1"/>
  <c r="AG38" i="1"/>
  <c r="AG19" i="1"/>
  <c r="AG143" i="1"/>
  <c r="AG247" i="1"/>
  <c r="AG225" i="1"/>
  <c r="AG271" i="1"/>
  <c r="AG55" i="1"/>
  <c r="AG130" i="1"/>
  <c r="AG51" i="1"/>
  <c r="AG128" i="1"/>
  <c r="AG205" i="1"/>
  <c r="AG207" i="1"/>
  <c r="AG95" i="1"/>
  <c r="AG242" i="1"/>
  <c r="AG260" i="1"/>
  <c r="AG160" i="1"/>
  <c r="AG104" i="1"/>
  <c r="AG34" i="1"/>
  <c r="AG74" i="1"/>
  <c r="AG87" i="1"/>
  <c r="AG117" i="1"/>
  <c r="AG101" i="1"/>
  <c r="AG118" i="1"/>
  <c r="AG116" i="1"/>
  <c r="AG208" i="1"/>
  <c r="AG245" i="1"/>
  <c r="AG141" i="1"/>
  <c r="AG103" i="1"/>
  <c r="AG282" i="1"/>
  <c r="AG178" i="1"/>
  <c r="AG36" i="1"/>
  <c r="AG212" i="1"/>
  <c r="AG190" i="1"/>
  <c r="AG126" i="1"/>
  <c r="AG194" i="1"/>
  <c r="AG193" i="1"/>
  <c r="AG222" i="1"/>
  <c r="AG244" i="1"/>
  <c r="AG233" i="1"/>
  <c r="AG156" i="1"/>
  <c r="AG187" i="1"/>
  <c r="W75" i="23" l="1"/>
  <c r="W36" i="23"/>
  <c r="W258" i="23"/>
  <c r="W196" i="23"/>
  <c r="W178" i="23"/>
  <c r="W128" i="23"/>
  <c r="W224" i="23"/>
  <c r="W230" i="23"/>
  <c r="W17" i="23"/>
  <c r="W213" i="23"/>
  <c r="W100" i="23"/>
  <c r="W245" i="23"/>
  <c r="W286" i="23"/>
  <c r="W142" i="23"/>
  <c r="W114" i="23"/>
  <c r="W198" i="23"/>
  <c r="W31" i="23"/>
  <c r="W220" i="23"/>
  <c r="W214" i="23"/>
  <c r="W253" i="23"/>
  <c r="W16" i="23"/>
  <c r="W3" i="23"/>
  <c r="W61" i="23"/>
  <c r="W148" i="23"/>
  <c r="W136" i="23"/>
  <c r="W250" i="23"/>
  <c r="W289" i="23"/>
  <c r="W232" i="23"/>
  <c r="W101" i="23"/>
  <c r="W19" i="23"/>
  <c r="W132" i="23"/>
  <c r="W180" i="23"/>
  <c r="W236" i="23"/>
  <c r="W23" i="23"/>
  <c r="W247" i="23"/>
  <c r="W231" i="23"/>
  <c r="W42" i="23"/>
  <c r="W168" i="23"/>
  <c r="W215" i="23"/>
  <c r="W259" i="23"/>
  <c r="W67" i="23"/>
  <c r="W110" i="23"/>
  <c r="W146" i="23"/>
  <c r="W70" i="23"/>
  <c r="W35" i="23"/>
  <c r="W208" i="23"/>
  <c r="W76" i="23"/>
  <c r="W279" i="23"/>
  <c r="W165" i="23"/>
  <c r="W135" i="23"/>
  <c r="W99" i="23"/>
  <c r="W201" i="23"/>
  <c r="W29" i="23"/>
  <c r="W158" i="23"/>
  <c r="W260" i="23"/>
  <c r="W30" i="23"/>
  <c r="W277" i="23"/>
  <c r="W133" i="23"/>
  <c r="W54" i="23"/>
  <c r="W109" i="23"/>
  <c r="W94" i="23"/>
  <c r="W287" i="23"/>
  <c r="W39" i="23"/>
  <c r="W122" i="23"/>
  <c r="W217" i="23"/>
  <c r="W68" i="23"/>
  <c r="W130" i="23"/>
  <c r="W55" i="23"/>
  <c r="W73" i="23"/>
  <c r="W221" i="23"/>
  <c r="W172" i="23"/>
  <c r="W8" i="23"/>
  <c r="W193" i="23"/>
  <c r="W164" i="23"/>
  <c r="W173" i="23"/>
  <c r="W82" i="23"/>
  <c r="W77" i="23"/>
  <c r="AG238" i="1"/>
  <c r="W238" i="23" s="1"/>
  <c r="AG137" i="1"/>
  <c r="W137" i="23" s="1"/>
  <c r="Z77" i="24" l="1"/>
  <c r="AO77" i="24"/>
  <c r="AH77" i="24"/>
  <c r="AS77" i="24"/>
  <c r="AA77" i="24"/>
  <c r="AB77" i="24"/>
  <c r="AC77" i="24"/>
  <c r="AD77" i="24"/>
  <c r="AE77" i="24"/>
  <c r="AK77" i="24"/>
  <c r="AJ77" i="24"/>
  <c r="AF77" i="24"/>
  <c r="AG77" i="24"/>
  <c r="AI77" i="24"/>
  <c r="AL77" i="24"/>
  <c r="AM77" i="24"/>
  <c r="AN77" i="24"/>
  <c r="AP77" i="24"/>
  <c r="AQ77" i="24"/>
  <c r="AR77" i="24"/>
  <c r="Y77" i="24"/>
  <c r="Z54" i="24"/>
  <c r="AL54" i="24"/>
  <c r="AM54" i="24"/>
  <c r="AN54" i="24"/>
  <c r="AO54" i="24"/>
  <c r="AP54" i="24"/>
  <c r="AQ54" i="24"/>
  <c r="AR54" i="24"/>
  <c r="AS54" i="24"/>
  <c r="AE54" i="24"/>
  <c r="AD54" i="24"/>
  <c r="AC54" i="24"/>
  <c r="AK54" i="24"/>
  <c r="AA54" i="24"/>
  <c r="AB54" i="24"/>
  <c r="Y54" i="24"/>
  <c r="AF54" i="24"/>
  <c r="AG54" i="24"/>
  <c r="AH54" i="24"/>
  <c r="AI54" i="24"/>
  <c r="AJ54" i="24"/>
  <c r="Z82" i="24"/>
  <c r="AM82" i="24"/>
  <c r="AL82" i="24"/>
  <c r="AN82" i="24"/>
  <c r="AO82" i="24"/>
  <c r="AP82" i="24"/>
  <c r="AQ82" i="24"/>
  <c r="AR82" i="24"/>
  <c r="AS82" i="24"/>
  <c r="AE82" i="24"/>
  <c r="AD82" i="24"/>
  <c r="AA82" i="24"/>
  <c r="AB82" i="24"/>
  <c r="AC82" i="24"/>
  <c r="AF82" i="24"/>
  <c r="AG82" i="24"/>
  <c r="AH82" i="24"/>
  <c r="AI82" i="24"/>
  <c r="Y82" i="24"/>
  <c r="AK82" i="24"/>
  <c r="AJ82" i="24"/>
  <c r="AF247" i="24"/>
  <c r="AS247" i="24"/>
  <c r="AH247" i="24"/>
  <c r="Y247" i="24"/>
  <c r="Z247" i="24"/>
  <c r="AG247" i="24"/>
  <c r="AI247" i="24"/>
  <c r="AJ247" i="24"/>
  <c r="AK247" i="24"/>
  <c r="AL247" i="24"/>
  <c r="AM247" i="24"/>
  <c r="AN247" i="24"/>
  <c r="AO247" i="24"/>
  <c r="AP247" i="24"/>
  <c r="AA247" i="24"/>
  <c r="AB247" i="24"/>
  <c r="AC247" i="24"/>
  <c r="AD247" i="24"/>
  <c r="AE247" i="24"/>
  <c r="AQ247" i="24"/>
  <c r="AR247" i="24"/>
  <c r="AR173" i="24"/>
  <c r="AK173" i="24"/>
  <c r="AE173" i="24"/>
  <c r="AD173" i="24"/>
  <c r="AF173" i="24"/>
  <c r="AG173" i="24"/>
  <c r="AH173" i="24"/>
  <c r="AI173" i="24"/>
  <c r="AJ173" i="24"/>
  <c r="AL173" i="24"/>
  <c r="AM173" i="24"/>
  <c r="AN173" i="24"/>
  <c r="Z173" i="24"/>
  <c r="AA173" i="24"/>
  <c r="AB173" i="24"/>
  <c r="AS173" i="24"/>
  <c r="Y173" i="24"/>
  <c r="AQ173" i="24"/>
  <c r="AP173" i="24"/>
  <c r="AC173" i="24"/>
  <c r="AO173" i="24"/>
  <c r="AD101" i="24"/>
  <c r="AJ101" i="24"/>
  <c r="AK101" i="24"/>
  <c r="AL101" i="24"/>
  <c r="AM101" i="24"/>
  <c r="AN101" i="24"/>
  <c r="AO101" i="24"/>
  <c r="AP101" i="24"/>
  <c r="AQ101" i="24"/>
  <c r="AR101" i="24"/>
  <c r="AB101" i="24"/>
  <c r="Z101" i="24"/>
  <c r="AA101" i="24"/>
  <c r="AC101" i="24"/>
  <c r="AE101" i="24"/>
  <c r="AF101" i="24"/>
  <c r="AG101" i="24"/>
  <c r="AI101" i="24"/>
  <c r="AS101" i="24"/>
  <c r="Y101" i="24"/>
  <c r="AH101" i="24"/>
  <c r="Z55" i="24"/>
  <c r="AM55" i="24"/>
  <c r="AN55" i="24"/>
  <c r="AO55" i="24"/>
  <c r="AP55" i="24"/>
  <c r="AQ55" i="24"/>
  <c r="AR55" i="24"/>
  <c r="AS55" i="24"/>
  <c r="AA55" i="24"/>
  <c r="AF55" i="24"/>
  <c r="AB55" i="24"/>
  <c r="AC55" i="24"/>
  <c r="AD55" i="24"/>
  <c r="AE55" i="24"/>
  <c r="AG55" i="24"/>
  <c r="AH55" i="24"/>
  <c r="AI55" i="24"/>
  <c r="AJ55" i="24"/>
  <c r="AK55" i="24"/>
  <c r="AL55" i="24"/>
  <c r="Y55" i="24"/>
  <c r="AF215" i="24"/>
  <c r="AS215" i="24"/>
  <c r="AC215" i="24"/>
  <c r="AQ215" i="24"/>
  <c r="AE215" i="24"/>
  <c r="AG215" i="24"/>
  <c r="AH215" i="24"/>
  <c r="AI215" i="24"/>
  <c r="AJ215" i="24"/>
  <c r="AK215" i="24"/>
  <c r="AL215" i="24"/>
  <c r="AM215" i="24"/>
  <c r="AN215" i="24"/>
  <c r="Z215" i="24"/>
  <c r="AA215" i="24"/>
  <c r="AB215" i="24"/>
  <c r="AD215" i="24"/>
  <c r="AR215" i="24"/>
  <c r="AO215" i="24"/>
  <c r="AP215" i="24"/>
  <c r="Y215" i="24"/>
  <c r="AF232" i="24"/>
  <c r="AS232" i="24"/>
  <c r="AR232" i="24"/>
  <c r="AK232" i="24"/>
  <c r="AJ232" i="24"/>
  <c r="AL232" i="24"/>
  <c r="AM232" i="24"/>
  <c r="AN232" i="24"/>
  <c r="AO232" i="24"/>
  <c r="AP232" i="24"/>
  <c r="AQ232" i="24"/>
  <c r="AB232" i="24"/>
  <c r="Z232" i="24"/>
  <c r="AA232" i="24"/>
  <c r="AC232" i="24"/>
  <c r="AD232" i="24"/>
  <c r="AE232" i="24"/>
  <c r="AG232" i="24"/>
  <c r="AH232" i="24"/>
  <c r="AI232" i="24"/>
  <c r="Y232" i="24"/>
  <c r="AF220" i="24"/>
  <c r="AS220" i="24"/>
  <c r="AN220" i="24"/>
  <c r="AG220" i="24"/>
  <c r="AC220" i="24"/>
  <c r="AD220" i="24"/>
  <c r="AE220" i="24"/>
  <c r="AH220" i="24"/>
  <c r="AI220" i="24"/>
  <c r="AJ220" i="24"/>
  <c r="AK220" i="24"/>
  <c r="AL220" i="24"/>
  <c r="AM220" i="24"/>
  <c r="Y220" i="24"/>
  <c r="Z220" i="24"/>
  <c r="AA220" i="24"/>
  <c r="AB220" i="24"/>
  <c r="AR220" i="24"/>
  <c r="AO220" i="24"/>
  <c r="AQ220" i="24"/>
  <c r="AP220" i="24"/>
  <c r="AF230" i="24"/>
  <c r="AS230" i="24"/>
  <c r="AN230" i="24"/>
  <c r="AG230" i="24"/>
  <c r="AA230" i="24"/>
  <c r="AB230" i="24"/>
  <c r="AC230" i="24"/>
  <c r="AD230" i="24"/>
  <c r="AE230" i="24"/>
  <c r="AH230" i="24"/>
  <c r="AI230" i="24"/>
  <c r="AJ230" i="24"/>
  <c r="AK230" i="24"/>
  <c r="AQ230" i="24"/>
  <c r="Z230" i="24"/>
  <c r="AP230" i="24"/>
  <c r="AM230" i="24"/>
  <c r="AO230" i="24"/>
  <c r="AR230" i="24"/>
  <c r="AL230" i="24"/>
  <c r="Y230" i="24"/>
  <c r="W252" i="23"/>
  <c r="W49" i="23"/>
  <c r="W12" i="23"/>
  <c r="W4" i="23"/>
  <c r="W118" i="23"/>
  <c r="W256" i="23"/>
  <c r="W181" i="23"/>
  <c r="W272" i="23"/>
  <c r="W265" i="23"/>
  <c r="W204" i="23"/>
  <c r="W60" i="23"/>
  <c r="W197" i="23"/>
  <c r="W243" i="23"/>
  <c r="W264" i="23"/>
  <c r="W25" i="23"/>
  <c r="W237" i="23"/>
  <c r="W153" i="23"/>
  <c r="W190" i="23"/>
  <c r="W129" i="23"/>
  <c r="W112" i="23"/>
  <c r="W271" i="23"/>
  <c r="W24" i="23"/>
  <c r="W64" i="23"/>
  <c r="W143" i="23"/>
  <c r="W141" i="23"/>
  <c r="W216" i="23"/>
  <c r="W51" i="23"/>
  <c r="W15" i="23"/>
  <c r="AF217" i="24"/>
  <c r="AS217" i="24"/>
  <c r="AH217" i="24"/>
  <c r="Z217" i="24"/>
  <c r="AN217" i="24"/>
  <c r="AO217" i="24"/>
  <c r="AP217" i="24"/>
  <c r="AQ217" i="24"/>
  <c r="AR217" i="24"/>
  <c r="AE217" i="24"/>
  <c r="AA217" i="24"/>
  <c r="AB217" i="24"/>
  <c r="Y217" i="24"/>
  <c r="AC217" i="24"/>
  <c r="AD217" i="24"/>
  <c r="AG217" i="24"/>
  <c r="AI217" i="24"/>
  <c r="AJ217" i="24"/>
  <c r="AK217" i="24"/>
  <c r="AL217" i="24"/>
  <c r="AM217" i="24"/>
  <c r="AD110" i="24"/>
  <c r="AS110" i="24"/>
  <c r="Z110" i="24"/>
  <c r="AA110" i="24"/>
  <c r="AB110" i="24"/>
  <c r="AC110" i="24"/>
  <c r="AE110" i="24"/>
  <c r="AF110" i="24"/>
  <c r="AG110" i="24"/>
  <c r="AL110" i="24"/>
  <c r="AK110" i="24"/>
  <c r="AH110" i="24"/>
  <c r="AI110" i="24"/>
  <c r="AJ110" i="24"/>
  <c r="AM110" i="24"/>
  <c r="AR110" i="24"/>
  <c r="AN110" i="24"/>
  <c r="AO110" i="24"/>
  <c r="AP110" i="24"/>
  <c r="AQ110" i="24"/>
  <c r="Y110" i="24"/>
  <c r="AD122" i="24"/>
  <c r="AK122" i="24"/>
  <c r="AO122" i="24"/>
  <c r="AP122" i="24"/>
  <c r="AQ122" i="24"/>
  <c r="AC122" i="24"/>
  <c r="AB122" i="24"/>
  <c r="AE122" i="24"/>
  <c r="AF122" i="24"/>
  <c r="AG122" i="24"/>
  <c r="AH122" i="24"/>
  <c r="AI122" i="24"/>
  <c r="AJ122" i="24"/>
  <c r="AL122" i="24"/>
  <c r="AM122" i="24"/>
  <c r="AN122" i="24"/>
  <c r="AR122" i="24"/>
  <c r="AS122" i="24"/>
  <c r="Z122" i="24"/>
  <c r="AA122" i="24"/>
  <c r="Y122" i="24"/>
  <c r="AF253" i="24"/>
  <c r="AQ253" i="24"/>
  <c r="AJ253" i="24"/>
  <c r="AG253" i="24"/>
  <c r="AH253" i="24"/>
  <c r="AI253" i="24"/>
  <c r="AK253" i="24"/>
  <c r="AL253" i="24"/>
  <c r="AM253" i="24"/>
  <c r="AN253" i="24"/>
  <c r="AO253" i="24"/>
  <c r="AP253" i="24"/>
  <c r="AR253" i="24"/>
  <c r="AS253" i="24"/>
  <c r="AD253" i="24"/>
  <c r="AE253" i="24"/>
  <c r="Y253" i="24"/>
  <c r="Z253" i="24"/>
  <c r="AA253" i="24"/>
  <c r="AB253" i="24"/>
  <c r="AC253" i="24"/>
  <c r="Z73" i="24"/>
  <c r="AK73" i="24"/>
  <c r="AL73" i="24"/>
  <c r="AD73" i="24"/>
  <c r="AE73" i="24"/>
  <c r="AF73" i="24"/>
  <c r="AG73" i="24"/>
  <c r="AH73" i="24"/>
  <c r="AI73" i="24"/>
  <c r="AJ73" i="24"/>
  <c r="AM73" i="24"/>
  <c r="AN73" i="24"/>
  <c r="AO73" i="24"/>
  <c r="AP73" i="24"/>
  <c r="AQ73" i="24"/>
  <c r="AR73" i="24"/>
  <c r="AS73" i="24"/>
  <c r="AA73" i="24"/>
  <c r="AB73" i="24"/>
  <c r="AC73" i="24"/>
  <c r="Y73" i="24"/>
  <c r="AF214" i="24"/>
  <c r="AS214" i="24"/>
  <c r="AA214" i="24"/>
  <c r="AO214" i="24"/>
  <c r="Z214" i="24"/>
  <c r="AB214" i="24"/>
  <c r="AC214" i="24"/>
  <c r="AD214" i="24"/>
  <c r="AE214" i="24"/>
  <c r="AG214" i="24"/>
  <c r="AH214" i="24"/>
  <c r="AI214" i="24"/>
  <c r="AJ214" i="24"/>
  <c r="AP214" i="24"/>
  <c r="AK214" i="24"/>
  <c r="AL214" i="24"/>
  <c r="AM214" i="24"/>
  <c r="AN214" i="24"/>
  <c r="AQ214" i="24"/>
  <c r="AR214" i="24"/>
  <c r="Y214" i="24"/>
  <c r="AR135" i="24"/>
  <c r="AK135" i="24"/>
  <c r="AI135" i="24"/>
  <c r="AJ135" i="24"/>
  <c r="AL135" i="24"/>
  <c r="AM135" i="24"/>
  <c r="AN135" i="24"/>
  <c r="AO135" i="24"/>
  <c r="AP135" i="24"/>
  <c r="AQ135" i="24"/>
  <c r="AB135" i="24"/>
  <c r="AH135" i="24"/>
  <c r="AS135" i="24"/>
  <c r="Z135" i="24"/>
  <c r="Y135" i="24"/>
  <c r="AE135" i="24"/>
  <c r="AF135" i="24"/>
  <c r="AG135" i="24"/>
  <c r="AA135" i="24"/>
  <c r="AC135" i="24"/>
  <c r="AD135" i="24"/>
  <c r="AF236" i="24"/>
  <c r="AS236" i="24"/>
  <c r="AE236" i="24"/>
  <c r="AD236" i="24"/>
  <c r="AG236" i="24"/>
  <c r="AH236" i="24"/>
  <c r="AI236" i="24"/>
  <c r="AJ236" i="24"/>
  <c r="AK236" i="24"/>
  <c r="AL236" i="24"/>
  <c r="AM236" i="24"/>
  <c r="AN236" i="24"/>
  <c r="AO236" i="24"/>
  <c r="AP236" i="24"/>
  <c r="AQ236" i="24"/>
  <c r="AR236" i="24"/>
  <c r="Y236" i="24"/>
  <c r="Z236" i="24"/>
  <c r="AA236" i="24"/>
  <c r="AB236" i="24"/>
  <c r="AC236" i="24"/>
  <c r="Z61" i="24"/>
  <c r="AS61" i="24"/>
  <c r="AA61" i="24"/>
  <c r="AB61" i="24"/>
  <c r="AC61" i="24"/>
  <c r="AD61" i="24"/>
  <c r="AF61" i="24"/>
  <c r="AL61" i="24"/>
  <c r="AE61" i="24"/>
  <c r="AG61" i="24"/>
  <c r="AH61" i="24"/>
  <c r="AI61" i="24"/>
  <c r="AJ61" i="24"/>
  <c r="AK61" i="24"/>
  <c r="AM61" i="24"/>
  <c r="AN61" i="24"/>
  <c r="AR61" i="24"/>
  <c r="AO61" i="24"/>
  <c r="AP61" i="24"/>
  <c r="AQ61" i="24"/>
  <c r="Y61" i="24"/>
  <c r="AD286" i="24"/>
  <c r="AQ286" i="24"/>
  <c r="AM286" i="24"/>
  <c r="AC286" i="24"/>
  <c r="Y286" i="24"/>
  <c r="AE286" i="24"/>
  <c r="AF286" i="24"/>
  <c r="AG286" i="24"/>
  <c r="AH286" i="24"/>
  <c r="AI286" i="24"/>
  <c r="AJ286" i="24"/>
  <c r="AK286" i="24"/>
  <c r="AL286" i="24"/>
  <c r="AN286" i="24"/>
  <c r="AS286" i="24"/>
  <c r="AP286" i="24"/>
  <c r="Z286" i="24"/>
  <c r="AA286" i="24"/>
  <c r="AB286" i="24"/>
  <c r="AO286" i="24"/>
  <c r="AR286" i="24"/>
  <c r="AF258" i="24"/>
  <c r="AA258" i="24"/>
  <c r="AO258" i="24"/>
  <c r="Z258" i="24"/>
  <c r="AB258" i="24"/>
  <c r="AC258" i="24"/>
  <c r="AD258" i="24"/>
  <c r="AE258" i="24"/>
  <c r="AG258" i="24"/>
  <c r="AH258" i="24"/>
  <c r="AI258" i="24"/>
  <c r="AJ258" i="24"/>
  <c r="AP258" i="24"/>
  <c r="AK258" i="24"/>
  <c r="AL258" i="24"/>
  <c r="AM258" i="24"/>
  <c r="AN258" i="24"/>
  <c r="AQ258" i="24"/>
  <c r="AR258" i="24"/>
  <c r="AS258" i="24"/>
  <c r="Y258" i="24"/>
  <c r="W171" i="23"/>
  <c r="W6" i="23"/>
  <c r="W152" i="23"/>
  <c r="W170" i="23"/>
  <c r="W121" i="23"/>
  <c r="W188" i="23"/>
  <c r="W185" i="23"/>
  <c r="W14" i="23"/>
  <c r="W207" i="23"/>
  <c r="W113" i="23"/>
  <c r="W47" i="23"/>
  <c r="W218" i="23"/>
  <c r="W225" i="23"/>
  <c r="W7" i="23"/>
  <c r="W160" i="23"/>
  <c r="W88" i="23"/>
  <c r="W66" i="23"/>
  <c r="W199" i="23"/>
  <c r="W10" i="23"/>
  <c r="W177" i="23"/>
  <c r="W103" i="23"/>
  <c r="W276" i="23"/>
  <c r="W134" i="23"/>
  <c r="W157" i="23"/>
  <c r="W246" i="23"/>
  <c r="W266" i="23"/>
  <c r="W282" i="23"/>
  <c r="W228" i="23"/>
  <c r="AR132" i="24"/>
  <c r="AK132" i="24"/>
  <c r="AC132" i="24"/>
  <c r="AD132" i="24"/>
  <c r="AE132" i="24"/>
  <c r="AF132" i="24"/>
  <c r="AG132" i="24"/>
  <c r="AH132" i="24"/>
  <c r="AI132" i="24"/>
  <c r="AJ132" i="24"/>
  <c r="AQ132" i="24"/>
  <c r="Z132" i="24"/>
  <c r="AA132" i="24"/>
  <c r="AB132" i="24"/>
  <c r="AL132" i="24"/>
  <c r="AS132" i="24"/>
  <c r="AM132" i="24"/>
  <c r="AN132" i="24"/>
  <c r="AO132" i="24"/>
  <c r="AP132" i="24"/>
  <c r="Y132" i="24"/>
  <c r="AD114" i="24"/>
  <c r="AB114" i="24"/>
  <c r="AC114" i="24"/>
  <c r="AE114" i="24"/>
  <c r="AF114" i="24"/>
  <c r="AG114" i="24"/>
  <c r="AH114" i="24"/>
  <c r="AI114" i="24"/>
  <c r="AJ114" i="24"/>
  <c r="AK114" i="24"/>
  <c r="AP114" i="24"/>
  <c r="AO114" i="24"/>
  <c r="Z114" i="24"/>
  <c r="AA114" i="24"/>
  <c r="AL114" i="24"/>
  <c r="AM114" i="24"/>
  <c r="AS114" i="24"/>
  <c r="Y114" i="24"/>
  <c r="AR114" i="24"/>
  <c r="AN114" i="24"/>
  <c r="AQ114" i="24"/>
  <c r="Z17" i="24"/>
  <c r="AA17" i="24"/>
  <c r="AB17" i="24"/>
  <c r="AM17" i="24"/>
  <c r="AN17" i="24"/>
  <c r="AO17" i="24"/>
  <c r="AP17" i="24"/>
  <c r="AQ17" i="24"/>
  <c r="AR17" i="24"/>
  <c r="AS17" i="24"/>
  <c r="AF17" i="24"/>
  <c r="AE17" i="24"/>
  <c r="AD17" i="24"/>
  <c r="AC17" i="24"/>
  <c r="AG17" i="24"/>
  <c r="AH17" i="24"/>
  <c r="AL17" i="24"/>
  <c r="AI17" i="24"/>
  <c r="AJ17" i="24"/>
  <c r="AK17" i="24"/>
  <c r="Y17" i="24"/>
  <c r="AF260" i="24"/>
  <c r="AC260" i="24"/>
  <c r="AQ260" i="24"/>
  <c r="AH260" i="24"/>
  <c r="AK260" i="24"/>
  <c r="AL260" i="24"/>
  <c r="AM260" i="24"/>
  <c r="AN260" i="24"/>
  <c r="AO260" i="24"/>
  <c r="AP260" i="24"/>
  <c r="AE260" i="24"/>
  <c r="AG260" i="24"/>
  <c r="AI260" i="24"/>
  <c r="AJ260" i="24"/>
  <c r="AR260" i="24"/>
  <c r="AS260" i="24"/>
  <c r="Z260" i="24"/>
  <c r="AA260" i="24"/>
  <c r="AB260" i="24"/>
  <c r="AD260" i="24"/>
  <c r="Y260" i="24"/>
  <c r="Z36" i="24"/>
  <c r="AA36" i="24"/>
  <c r="AB36" i="24"/>
  <c r="AJ36" i="24"/>
  <c r="AK36" i="24"/>
  <c r="AL36" i="24"/>
  <c r="AM36" i="24"/>
  <c r="AN36" i="24"/>
  <c r="AO36" i="24"/>
  <c r="AP36" i="24"/>
  <c r="AQ36" i="24"/>
  <c r="AR36" i="24"/>
  <c r="AC36" i="24"/>
  <c r="AS36" i="24"/>
  <c r="AF36" i="24"/>
  <c r="AE36" i="24"/>
  <c r="Y36" i="24"/>
  <c r="AD36" i="24"/>
  <c r="AG36" i="24"/>
  <c r="AH36" i="24"/>
  <c r="AI36" i="24"/>
  <c r="W89" i="23"/>
  <c r="W115" i="23"/>
  <c r="W189" i="23"/>
  <c r="W119" i="23"/>
  <c r="W80" i="23"/>
  <c r="W278" i="23"/>
  <c r="W242" i="23"/>
  <c r="W105" i="23"/>
  <c r="W206" i="23"/>
  <c r="W50" i="23"/>
  <c r="W53" i="23"/>
  <c r="W163" i="23"/>
  <c r="W182" i="23"/>
  <c r="W212" i="23"/>
  <c r="AD128" i="24"/>
  <c r="AQ128" i="24"/>
  <c r="AA128" i="24"/>
  <c r="AB128" i="24"/>
  <c r="AJ128" i="24"/>
  <c r="AO128" i="24"/>
  <c r="AP128" i="24"/>
  <c r="AR128" i="24"/>
  <c r="AS128" i="24"/>
  <c r="AG128" i="24"/>
  <c r="Z128" i="24"/>
  <c r="AC128" i="24"/>
  <c r="AE128" i="24"/>
  <c r="AF128" i="24"/>
  <c r="AM128" i="24"/>
  <c r="AH128" i="24"/>
  <c r="AI128" i="24"/>
  <c r="AK128" i="24"/>
  <c r="AL128" i="24"/>
  <c r="AN128" i="24"/>
  <c r="Y128" i="24"/>
  <c r="AR133" i="24"/>
  <c r="AK133" i="24"/>
  <c r="AE133" i="24"/>
  <c r="AF133" i="24"/>
  <c r="AG133" i="24"/>
  <c r="AH133" i="24"/>
  <c r="AI133" i="24"/>
  <c r="AJ133" i="24"/>
  <c r="AL133" i="24"/>
  <c r="AM133" i="24"/>
  <c r="AO133" i="24"/>
  <c r="AP133" i="24"/>
  <c r="AQ133" i="24"/>
  <c r="AS133" i="24"/>
  <c r="Z133" i="24"/>
  <c r="AA133" i="24"/>
  <c r="AB133" i="24"/>
  <c r="AC133" i="24"/>
  <c r="AD133" i="24"/>
  <c r="Y133" i="24"/>
  <c r="AN133" i="24"/>
  <c r="AF259" i="24"/>
  <c r="AB259" i="24"/>
  <c r="AP259" i="24"/>
  <c r="AD259" i="24"/>
  <c r="AH259" i="24"/>
  <c r="AI259" i="24"/>
  <c r="AJ259" i="24"/>
  <c r="AK259" i="24"/>
  <c r="AL259" i="24"/>
  <c r="AM259" i="24"/>
  <c r="AS259" i="24"/>
  <c r="Z259" i="24"/>
  <c r="AA259" i="24"/>
  <c r="AC259" i="24"/>
  <c r="AO259" i="24"/>
  <c r="AE259" i="24"/>
  <c r="AG259" i="24"/>
  <c r="AN259" i="24"/>
  <c r="AQ259" i="24"/>
  <c r="AR259" i="24"/>
  <c r="Y259" i="24"/>
  <c r="Z30" i="24"/>
  <c r="AA30" i="24"/>
  <c r="AB30" i="24"/>
  <c r="AL30" i="24"/>
  <c r="AM30" i="24"/>
  <c r="AN30" i="24"/>
  <c r="AO30" i="24"/>
  <c r="AP30" i="24"/>
  <c r="AQ30" i="24"/>
  <c r="AR30" i="24"/>
  <c r="AS30" i="24"/>
  <c r="AE30" i="24"/>
  <c r="AC30" i="24"/>
  <c r="AD30" i="24"/>
  <c r="AF30" i="24"/>
  <c r="AG30" i="24"/>
  <c r="AH30" i="24"/>
  <c r="AI30" i="24"/>
  <c r="AJ30" i="24"/>
  <c r="AK30" i="24"/>
  <c r="Y30" i="24"/>
  <c r="Z70" i="24"/>
  <c r="AH70" i="24"/>
  <c r="AI70" i="24"/>
  <c r="AA70" i="24"/>
  <c r="AO70" i="24"/>
  <c r="AP70" i="24"/>
  <c r="AQ70" i="24"/>
  <c r="AR70" i="24"/>
  <c r="AS70" i="24"/>
  <c r="AF70" i="24"/>
  <c r="AE70" i="24"/>
  <c r="AB70" i="24"/>
  <c r="AC70" i="24"/>
  <c r="AL70" i="24"/>
  <c r="AD70" i="24"/>
  <c r="AG70" i="24"/>
  <c r="AJ70" i="24"/>
  <c r="AK70" i="24"/>
  <c r="AM70" i="24"/>
  <c r="AN70" i="24"/>
  <c r="Y70" i="24"/>
  <c r="AD109" i="24"/>
  <c r="AR109" i="24"/>
  <c r="AS109" i="24"/>
  <c r="Z109" i="24"/>
  <c r="AA109" i="24"/>
  <c r="AB109" i="24"/>
  <c r="AC109" i="24"/>
  <c r="AE109" i="24"/>
  <c r="AF109" i="24"/>
  <c r="AK109" i="24"/>
  <c r="AG109" i="24"/>
  <c r="AH109" i="24"/>
  <c r="AI109" i="24"/>
  <c r="AJ109" i="24"/>
  <c r="AL109" i="24"/>
  <c r="AM109" i="24"/>
  <c r="AN109" i="24"/>
  <c r="AO109" i="24"/>
  <c r="AP109" i="24"/>
  <c r="AQ109" i="24"/>
  <c r="Y109" i="24"/>
  <c r="W167" i="23"/>
  <c r="W147" i="23"/>
  <c r="W40" i="23"/>
  <c r="W209" i="23"/>
  <c r="W104" i="23"/>
  <c r="W44" i="23"/>
  <c r="W107" i="23"/>
  <c r="W126" i="23"/>
  <c r="W175" i="23"/>
  <c r="W235" i="23"/>
  <c r="W159" i="23"/>
  <c r="W284" i="23"/>
  <c r="W273" i="23"/>
  <c r="W62" i="23"/>
  <c r="W169" i="23"/>
  <c r="W95" i="23"/>
  <c r="AD100" i="24"/>
  <c r="AI100" i="24"/>
  <c r="AJ100" i="24"/>
  <c r="AK100" i="24"/>
  <c r="AL100" i="24"/>
  <c r="AM100" i="24"/>
  <c r="AN100" i="24"/>
  <c r="AO100" i="24"/>
  <c r="AP100" i="24"/>
  <c r="AQ100" i="24"/>
  <c r="AA100" i="24"/>
  <c r="AR100" i="24"/>
  <c r="AS100" i="24"/>
  <c r="Z100" i="24"/>
  <c r="AB100" i="24"/>
  <c r="Y100" i="24"/>
  <c r="AE100" i="24"/>
  <c r="AC100" i="24"/>
  <c r="AG100" i="24"/>
  <c r="AH100" i="24"/>
  <c r="AF100" i="24"/>
  <c r="Z67" i="24"/>
  <c r="AE67" i="24"/>
  <c r="AF67" i="24"/>
  <c r="AG67" i="24"/>
  <c r="AR67" i="24"/>
  <c r="AA67" i="24"/>
  <c r="AB67" i="24"/>
  <c r="AC67" i="24"/>
  <c r="AD67" i="24"/>
  <c r="AH67" i="24"/>
  <c r="AI67" i="24"/>
  <c r="AN67" i="24"/>
  <c r="AM67" i="24"/>
  <c r="AP67" i="24"/>
  <c r="Y67" i="24"/>
  <c r="AQ67" i="24"/>
  <c r="AS67" i="24"/>
  <c r="AJ67" i="24"/>
  <c r="AK67" i="24"/>
  <c r="AL67" i="24"/>
  <c r="AO67" i="24"/>
  <c r="AD99" i="24"/>
  <c r="AH99" i="24"/>
  <c r="AI99" i="24"/>
  <c r="AJ99" i="24"/>
  <c r="AK99" i="24"/>
  <c r="AL99" i="24"/>
  <c r="AM99" i="24"/>
  <c r="AN99" i="24"/>
  <c r="AO99" i="24"/>
  <c r="AP99" i="24"/>
  <c r="Z99" i="24"/>
  <c r="AA99" i="24"/>
  <c r="AB99" i="24"/>
  <c r="AC99" i="24"/>
  <c r="AE99" i="24"/>
  <c r="AF99" i="24"/>
  <c r="Y99" i="24"/>
  <c r="AS99" i="24"/>
  <c r="AR99" i="24"/>
  <c r="AG99" i="24"/>
  <c r="AQ99" i="24"/>
  <c r="AD287" i="24"/>
  <c r="Y287" i="24"/>
  <c r="AQ287" i="24"/>
  <c r="AA287" i="24"/>
  <c r="AO287" i="24"/>
  <c r="AH287" i="24"/>
  <c r="AI287" i="24"/>
  <c r="AJ287" i="24"/>
  <c r="AK287" i="24"/>
  <c r="AL287" i="24"/>
  <c r="AM287" i="24"/>
  <c r="AN287" i="24"/>
  <c r="AP287" i="24"/>
  <c r="AR287" i="24"/>
  <c r="AS287" i="24"/>
  <c r="AB287" i="24"/>
  <c r="AC287" i="24"/>
  <c r="AE287" i="24"/>
  <c r="Z287" i="24"/>
  <c r="AF287" i="24"/>
  <c r="AG287" i="24"/>
  <c r="AR180" i="24"/>
  <c r="AK180" i="24"/>
  <c r="AM180" i="24"/>
  <c r="AL180" i="24"/>
  <c r="AN180" i="24"/>
  <c r="AO180" i="24"/>
  <c r="AP180" i="24"/>
  <c r="AQ180" i="24"/>
  <c r="AS180" i="24"/>
  <c r="AD180" i="24"/>
  <c r="Z180" i="24"/>
  <c r="AA180" i="24"/>
  <c r="AB180" i="24"/>
  <c r="AC180" i="24"/>
  <c r="AE180" i="24"/>
  <c r="AF180" i="24"/>
  <c r="AG180" i="24"/>
  <c r="AH180" i="24"/>
  <c r="AI180" i="24"/>
  <c r="AJ180" i="24"/>
  <c r="Y180" i="24"/>
  <c r="Z68" i="24"/>
  <c r="AF68" i="24"/>
  <c r="AG68" i="24"/>
  <c r="AH68" i="24"/>
  <c r="AS68" i="24"/>
  <c r="AC68" i="24"/>
  <c r="AD68" i="24"/>
  <c r="AE68" i="24"/>
  <c r="AI68" i="24"/>
  <c r="AJ68" i="24"/>
  <c r="AK68" i="24"/>
  <c r="AL68" i="24"/>
  <c r="AM68" i="24"/>
  <c r="AN68" i="24"/>
  <c r="AO68" i="24"/>
  <c r="AP68" i="24"/>
  <c r="AQ68" i="24"/>
  <c r="AR68" i="24"/>
  <c r="AA68" i="24"/>
  <c r="AB68" i="24"/>
  <c r="Y68" i="24"/>
  <c r="W174" i="23"/>
  <c r="W69" i="23"/>
  <c r="W21" i="23"/>
  <c r="W98" i="23"/>
  <c r="W149" i="23"/>
  <c r="W222" i="23"/>
  <c r="W203" i="23"/>
  <c r="W274" i="23"/>
  <c r="W166" i="23"/>
  <c r="W91" i="23"/>
  <c r="W22" i="23"/>
  <c r="W202" i="23"/>
  <c r="W150" i="23"/>
  <c r="W234" i="23"/>
  <c r="W37" i="23"/>
  <c r="W275" i="23"/>
  <c r="W13" i="23"/>
  <c r="Z29" i="24"/>
  <c r="AA29" i="24"/>
  <c r="AB29" i="24"/>
  <c r="AI29" i="24"/>
  <c r="AJ29" i="24"/>
  <c r="AK29" i="24"/>
  <c r="AL29" i="24"/>
  <c r="AM29" i="24"/>
  <c r="AN29" i="24"/>
  <c r="AO29" i="24"/>
  <c r="AP29" i="24"/>
  <c r="AQ29" i="24"/>
  <c r="AR29" i="24"/>
  <c r="AS29" i="24"/>
  <c r="AC29" i="24"/>
  <c r="AD29" i="24"/>
  <c r="AE29" i="24"/>
  <c r="AF29" i="24"/>
  <c r="AG29" i="24"/>
  <c r="AH29" i="24"/>
  <c r="Y29" i="24"/>
  <c r="Z19" i="24"/>
  <c r="AA19" i="24"/>
  <c r="AB19" i="24"/>
  <c r="AS19" i="24"/>
  <c r="AC19" i="24"/>
  <c r="AD19" i="24"/>
  <c r="AE19" i="24"/>
  <c r="AF19" i="24"/>
  <c r="AG19" i="24"/>
  <c r="AL19" i="24"/>
  <c r="AK19" i="24"/>
  <c r="AH19" i="24"/>
  <c r="AI19" i="24"/>
  <c r="AJ19" i="24"/>
  <c r="AM19" i="24"/>
  <c r="AN19" i="24"/>
  <c r="AO19" i="24"/>
  <c r="AP19" i="24"/>
  <c r="AQ19" i="24"/>
  <c r="AR19" i="24"/>
  <c r="Y19" i="24"/>
  <c r="AD277" i="24"/>
  <c r="AQ277" i="24"/>
  <c r="AA277" i="24"/>
  <c r="AO277" i="24"/>
  <c r="AJ277" i="24"/>
  <c r="AK277" i="24"/>
  <c r="AL277" i="24"/>
  <c r="AM277" i="24"/>
  <c r="AN277" i="24"/>
  <c r="AP277" i="24"/>
  <c r="AR277" i="24"/>
  <c r="AS277" i="24"/>
  <c r="AB277" i="24"/>
  <c r="AC277" i="24"/>
  <c r="AE277" i="24"/>
  <c r="AF277" i="24"/>
  <c r="AG277" i="24"/>
  <c r="AH277" i="24"/>
  <c r="AI277" i="24"/>
  <c r="Y277" i="24"/>
  <c r="Z277" i="24"/>
  <c r="AR193" i="24"/>
  <c r="AK193" i="24"/>
  <c r="AE193" i="24"/>
  <c r="Z193" i="24"/>
  <c r="AA193" i="24"/>
  <c r="AB193" i="24"/>
  <c r="AC193" i="24"/>
  <c r="AD193" i="24"/>
  <c r="AF193" i="24"/>
  <c r="AG193" i="24"/>
  <c r="AH193" i="24"/>
  <c r="AI193" i="24"/>
  <c r="AO193" i="24"/>
  <c r="AN193" i="24"/>
  <c r="Y193" i="24"/>
  <c r="AM193" i="24"/>
  <c r="AJ193" i="24"/>
  <c r="AL193" i="24"/>
  <c r="AP193" i="24"/>
  <c r="AQ193" i="24"/>
  <c r="AS193" i="24"/>
  <c r="AF245" i="24"/>
  <c r="AS245" i="24"/>
  <c r="AC245" i="24"/>
  <c r="AQ245" i="24"/>
  <c r="Z245" i="24"/>
  <c r="AA245" i="24"/>
  <c r="AB245" i="24"/>
  <c r="AD245" i="24"/>
  <c r="AE245" i="24"/>
  <c r="AG245" i="24"/>
  <c r="AH245" i="24"/>
  <c r="AM245" i="24"/>
  <c r="Y245" i="24"/>
  <c r="AL245" i="24"/>
  <c r="AO245" i="24"/>
  <c r="AP245" i="24"/>
  <c r="AI245" i="24"/>
  <c r="AJ245" i="24"/>
  <c r="AK245" i="24"/>
  <c r="AN245" i="24"/>
  <c r="AR245" i="24"/>
  <c r="AF238" i="24"/>
  <c r="AS238" i="24"/>
  <c r="AJ238" i="24"/>
  <c r="AB238" i="24"/>
  <c r="AN238" i="24"/>
  <c r="AO238" i="24"/>
  <c r="AP238" i="24"/>
  <c r="AQ238" i="24"/>
  <c r="AR238" i="24"/>
  <c r="AE238" i="24"/>
  <c r="AD238" i="24"/>
  <c r="AA238" i="24"/>
  <c r="AC238" i="24"/>
  <c r="AG238" i="24"/>
  <c r="AH238" i="24"/>
  <c r="AI238" i="24"/>
  <c r="AK238" i="24"/>
  <c r="Y238" i="24"/>
  <c r="AL238" i="24"/>
  <c r="AM238" i="24"/>
  <c r="Z238" i="24"/>
  <c r="W233" i="23"/>
  <c r="W257" i="23"/>
  <c r="W34" i="23"/>
  <c r="W239" i="23"/>
  <c r="W285" i="23"/>
  <c r="W92" i="23"/>
  <c r="W223" i="23"/>
  <c r="W33" i="23"/>
  <c r="W176" i="23"/>
  <c r="W32" i="23"/>
  <c r="W210" i="23"/>
  <c r="W120" i="23"/>
  <c r="W186" i="23"/>
  <c r="W97" i="23"/>
  <c r="AR198" i="24"/>
  <c r="AK198" i="24"/>
  <c r="AD198" i="24"/>
  <c r="AQ198" i="24"/>
  <c r="AS198" i="24"/>
  <c r="Z198" i="24"/>
  <c r="AA198" i="24"/>
  <c r="AB198" i="24"/>
  <c r="AC198" i="24"/>
  <c r="AI198" i="24"/>
  <c r="AH198" i="24"/>
  <c r="Y198" i="24"/>
  <c r="AG198" i="24"/>
  <c r="AO198" i="24"/>
  <c r="AP198" i="24"/>
  <c r="AE198" i="24"/>
  <c r="AF198" i="24"/>
  <c r="AJ198" i="24"/>
  <c r="AL198" i="24"/>
  <c r="AM198" i="24"/>
  <c r="AN198" i="24"/>
  <c r="Z76" i="24"/>
  <c r="AN76" i="24"/>
  <c r="AG76" i="24"/>
  <c r="AP76" i="24"/>
  <c r="AQ76" i="24"/>
  <c r="AR76" i="24"/>
  <c r="AS76" i="24"/>
  <c r="AA76" i="24"/>
  <c r="AB76" i="24"/>
  <c r="AH76" i="24"/>
  <c r="AC76" i="24"/>
  <c r="AD76" i="24"/>
  <c r="AE76" i="24"/>
  <c r="AF76" i="24"/>
  <c r="AI76" i="24"/>
  <c r="AJ76" i="24"/>
  <c r="AK76" i="24"/>
  <c r="AL76" i="24"/>
  <c r="Y76" i="24"/>
  <c r="AM76" i="24"/>
  <c r="AO76" i="24"/>
  <c r="AR208" i="24"/>
  <c r="AA208" i="24"/>
  <c r="AN208" i="24"/>
  <c r="AE208" i="24"/>
  <c r="AG208" i="24"/>
  <c r="AI208" i="24"/>
  <c r="AK208" i="24"/>
  <c r="AL208" i="24"/>
  <c r="AM208" i="24"/>
  <c r="Z208" i="24"/>
  <c r="AB208" i="24"/>
  <c r="AC208" i="24"/>
  <c r="AD208" i="24"/>
  <c r="AF208" i="24"/>
  <c r="AH208" i="24"/>
  <c r="AJ208" i="24"/>
  <c r="AO208" i="24"/>
  <c r="AP208" i="24"/>
  <c r="AQ208" i="24"/>
  <c r="AS208" i="24"/>
  <c r="Y208" i="24"/>
  <c r="AR164" i="24"/>
  <c r="AK164" i="24"/>
  <c r="AG164" i="24"/>
  <c r="Z164" i="24"/>
  <c r="AL164" i="24"/>
  <c r="AM164" i="24"/>
  <c r="AN164" i="24"/>
  <c r="AO164" i="24"/>
  <c r="AP164" i="24"/>
  <c r="AQ164" i="24"/>
  <c r="AS164" i="24"/>
  <c r="AC164" i="24"/>
  <c r="AB164" i="24"/>
  <c r="AA164" i="24"/>
  <c r="AD164" i="24"/>
  <c r="AE164" i="24"/>
  <c r="Y164" i="24"/>
  <c r="AF164" i="24"/>
  <c r="AH164" i="24"/>
  <c r="AI164" i="24"/>
  <c r="AJ164" i="24"/>
  <c r="AR168" i="24"/>
  <c r="AK168" i="24"/>
  <c r="AP168" i="24"/>
  <c r="AH168" i="24"/>
  <c r="AE168" i="24"/>
  <c r="AF168" i="24"/>
  <c r="AG168" i="24"/>
  <c r="AI168" i="24"/>
  <c r="AJ168" i="24"/>
  <c r="AL168" i="24"/>
  <c r="AM168" i="24"/>
  <c r="AN168" i="24"/>
  <c r="AO168" i="24"/>
  <c r="Z168" i="24"/>
  <c r="AA168" i="24"/>
  <c r="AB168" i="24"/>
  <c r="AC168" i="24"/>
  <c r="AQ168" i="24"/>
  <c r="AS168" i="24"/>
  <c r="AD168" i="24"/>
  <c r="Y168" i="24"/>
  <c r="AR137" i="24"/>
  <c r="AK137" i="24"/>
  <c r="AN137" i="24"/>
  <c r="AO137" i="24"/>
  <c r="AP137" i="24"/>
  <c r="AQ137" i="24"/>
  <c r="AS137" i="24"/>
  <c r="Z137" i="24"/>
  <c r="AF137" i="24"/>
  <c r="AJ137" i="24"/>
  <c r="AL137" i="24"/>
  <c r="AM137" i="24"/>
  <c r="AB137" i="24"/>
  <c r="AA137" i="24"/>
  <c r="AC137" i="24"/>
  <c r="AD137" i="24"/>
  <c r="AE137" i="24"/>
  <c r="AG137" i="24"/>
  <c r="AH137" i="24"/>
  <c r="AI137" i="24"/>
  <c r="Y137" i="24"/>
  <c r="W5" i="23"/>
  <c r="W268" i="23"/>
  <c r="W58" i="23"/>
  <c r="W244" i="23"/>
  <c r="W138" i="23"/>
  <c r="W140" i="23"/>
  <c r="W125" i="23"/>
  <c r="W161" i="23"/>
  <c r="W270" i="23"/>
  <c r="W229" i="23"/>
  <c r="W227" i="23"/>
  <c r="W63" i="23"/>
  <c r="W48" i="23"/>
  <c r="W71" i="23"/>
  <c r="W200" i="23"/>
  <c r="AF250" i="24"/>
  <c r="AN250" i="24"/>
  <c r="AG250" i="24"/>
  <c r="Z250" i="24"/>
  <c r="AA250" i="24"/>
  <c r="AB250" i="24"/>
  <c r="AC250" i="24"/>
  <c r="AD250" i="24"/>
  <c r="AE250" i="24"/>
  <c r="AL250" i="24"/>
  <c r="Y250" i="24"/>
  <c r="AK250" i="24"/>
  <c r="AQ250" i="24"/>
  <c r="AR250" i="24"/>
  <c r="AH250" i="24"/>
  <c r="AI250" i="24"/>
  <c r="AJ250" i="24"/>
  <c r="AM250" i="24"/>
  <c r="AO250" i="24"/>
  <c r="AP250" i="24"/>
  <c r="AS250" i="24"/>
  <c r="AR136" i="24"/>
  <c r="AK136" i="24"/>
  <c r="AL136" i="24"/>
  <c r="AM136" i="24"/>
  <c r="AN136" i="24"/>
  <c r="AO136" i="24"/>
  <c r="AP136" i="24"/>
  <c r="AQ136" i="24"/>
  <c r="AS136" i="24"/>
  <c r="AD136" i="24"/>
  <c r="Z136" i="24"/>
  <c r="AA136" i="24"/>
  <c r="AB136" i="24"/>
  <c r="AC136" i="24"/>
  <c r="AE136" i="24"/>
  <c r="AF136" i="24"/>
  <c r="AG136" i="24"/>
  <c r="AH136" i="24"/>
  <c r="AI136" i="24"/>
  <c r="AJ136" i="24"/>
  <c r="Y136" i="24"/>
  <c r="Z23" i="24"/>
  <c r="AA23" i="24"/>
  <c r="AB23" i="24"/>
  <c r="AK23" i="24"/>
  <c r="AL23" i="24"/>
  <c r="AM23" i="24"/>
  <c r="AN23" i="24"/>
  <c r="AO23" i="24"/>
  <c r="AP23" i="24"/>
  <c r="AQ23" i="24"/>
  <c r="AR23" i="24"/>
  <c r="AS23" i="24"/>
  <c r="AD23" i="24"/>
  <c r="AC23" i="24"/>
  <c r="AE23" i="24"/>
  <c r="AF23" i="24"/>
  <c r="AG23" i="24"/>
  <c r="AH23" i="24"/>
  <c r="AI23" i="24"/>
  <c r="AJ23" i="24"/>
  <c r="Y23" i="24"/>
  <c r="AD94" i="24"/>
  <c r="AQ94" i="24"/>
  <c r="Z94" i="24"/>
  <c r="AA94" i="24"/>
  <c r="AB94" i="24"/>
  <c r="AC94" i="24"/>
  <c r="AE94" i="24"/>
  <c r="AF94" i="24"/>
  <c r="AG94" i="24"/>
  <c r="AH94" i="24"/>
  <c r="AM94" i="24"/>
  <c r="AI94" i="24"/>
  <c r="AJ94" i="24"/>
  <c r="AK94" i="24"/>
  <c r="AL94" i="24"/>
  <c r="AN94" i="24"/>
  <c r="AO94" i="24"/>
  <c r="AP94" i="24"/>
  <c r="AR94" i="24"/>
  <c r="AS94" i="24"/>
  <c r="Y94" i="24"/>
  <c r="Z31" i="24"/>
  <c r="AA31" i="24"/>
  <c r="AB31" i="24"/>
  <c r="AO31" i="24"/>
  <c r="AP31" i="24"/>
  <c r="AQ31" i="24"/>
  <c r="AR31" i="24"/>
  <c r="AS31" i="24"/>
  <c r="AC31" i="24"/>
  <c r="AH31" i="24"/>
  <c r="AG31" i="24"/>
  <c r="AF31" i="24"/>
  <c r="AI31" i="24"/>
  <c r="AJ31" i="24"/>
  <c r="AK31" i="24"/>
  <c r="AL31" i="24"/>
  <c r="AM31" i="24"/>
  <c r="AN31" i="24"/>
  <c r="AD31" i="24"/>
  <c r="Y31" i="24"/>
  <c r="AE31" i="24"/>
  <c r="Z42" i="24"/>
  <c r="AA42" i="24"/>
  <c r="AB42" i="24"/>
  <c r="AH42" i="24"/>
  <c r="AI42" i="24"/>
  <c r="AJ42" i="24"/>
  <c r="AK42" i="24"/>
  <c r="AL42" i="24"/>
  <c r="AM42" i="24"/>
  <c r="AN42" i="24"/>
  <c r="AO42" i="24"/>
  <c r="AP42" i="24"/>
  <c r="AC42" i="24"/>
  <c r="AD42" i="24"/>
  <c r="AE42" i="24"/>
  <c r="AF42" i="24"/>
  <c r="AG42" i="24"/>
  <c r="AQ42" i="24"/>
  <c r="AR42" i="24"/>
  <c r="AS42" i="24"/>
  <c r="Y42" i="24"/>
  <c r="W192" i="23"/>
  <c r="W205" i="23"/>
  <c r="W123" i="23"/>
  <c r="W38" i="23"/>
  <c r="W41" i="23"/>
  <c r="W156" i="23"/>
  <c r="W267" i="23"/>
  <c r="W78" i="23"/>
  <c r="W249" i="23"/>
  <c r="W179" i="23"/>
  <c r="W195" i="23"/>
  <c r="W144" i="23"/>
  <c r="W155" i="23"/>
  <c r="W184" i="23"/>
  <c r="W45" i="23"/>
  <c r="W241" i="23"/>
  <c r="W255" i="23"/>
  <c r="AF231" i="24"/>
  <c r="AS231" i="24"/>
  <c r="AP231" i="24"/>
  <c r="AI231" i="24"/>
  <c r="AE231" i="24"/>
  <c r="AG231" i="24"/>
  <c r="AH231" i="24"/>
  <c r="AJ231" i="24"/>
  <c r="AK231" i="24"/>
  <c r="AL231" i="24"/>
  <c r="AM231" i="24"/>
  <c r="AN231" i="24"/>
  <c r="AO231" i="24"/>
  <c r="AQ231" i="24"/>
  <c r="AR231" i="24"/>
  <c r="AD231" i="24"/>
  <c r="Y231" i="24"/>
  <c r="Z231" i="24"/>
  <c r="AA231" i="24"/>
  <c r="AB231" i="24"/>
  <c r="AC231" i="24"/>
  <c r="AR201" i="24"/>
  <c r="AN201" i="24"/>
  <c r="AG201" i="24"/>
  <c r="AD201" i="24"/>
  <c r="AE201" i="24"/>
  <c r="AF201" i="24"/>
  <c r="AH201" i="24"/>
  <c r="AI201" i="24"/>
  <c r="AJ201" i="24"/>
  <c r="AK201" i="24"/>
  <c r="AL201" i="24"/>
  <c r="AM201" i="24"/>
  <c r="AO201" i="24"/>
  <c r="AP201" i="24"/>
  <c r="AQ201" i="24"/>
  <c r="AS201" i="24"/>
  <c r="Z201" i="24"/>
  <c r="AA201" i="24"/>
  <c r="Y201" i="24"/>
  <c r="AB201" i="24"/>
  <c r="AC201" i="24"/>
  <c r="AR148" i="24"/>
  <c r="AK148" i="24"/>
  <c r="AP148" i="24"/>
  <c r="AQ148" i="24"/>
  <c r="AS148" i="24"/>
  <c r="Z148" i="24"/>
  <c r="AA148" i="24"/>
  <c r="AB148" i="24"/>
  <c r="AH148" i="24"/>
  <c r="AC148" i="24"/>
  <c r="AD148" i="24"/>
  <c r="AE148" i="24"/>
  <c r="AF148" i="24"/>
  <c r="AG148" i="24"/>
  <c r="AI148" i="24"/>
  <c r="AJ148" i="24"/>
  <c r="AL148" i="24"/>
  <c r="AM148" i="24"/>
  <c r="AN148" i="24"/>
  <c r="AO148" i="24"/>
  <c r="Y148" i="24"/>
  <c r="AR130" i="24"/>
  <c r="AK130" i="24"/>
  <c r="Z130" i="24"/>
  <c r="AA130" i="24"/>
  <c r="AB130" i="24"/>
  <c r="AC130" i="24"/>
  <c r="AD130" i="24"/>
  <c r="AE130" i="24"/>
  <c r="AF130" i="24"/>
  <c r="AM130" i="24"/>
  <c r="AG130" i="24"/>
  <c r="AH130" i="24"/>
  <c r="AI130" i="24"/>
  <c r="AP130" i="24"/>
  <c r="AO130" i="24"/>
  <c r="AJ130" i="24"/>
  <c r="AL130" i="24"/>
  <c r="AN130" i="24"/>
  <c r="AQ130" i="24"/>
  <c r="AS130" i="24"/>
  <c r="Y130" i="24"/>
  <c r="Z3" i="24"/>
  <c r="AA3" i="24"/>
  <c r="AB3" i="24"/>
  <c r="AI3" i="24"/>
  <c r="AO3" i="24"/>
  <c r="AR3" i="24"/>
  <c r="AS3" i="24"/>
  <c r="AC3" i="24"/>
  <c r="AD3" i="24"/>
  <c r="AJ3" i="24"/>
  <c r="AE3" i="24"/>
  <c r="AF3" i="24"/>
  <c r="AG3" i="24"/>
  <c r="AH3" i="24"/>
  <c r="AK3" i="24"/>
  <c r="AL3" i="24"/>
  <c r="AM3" i="24"/>
  <c r="AN3" i="24"/>
  <c r="AP3" i="24"/>
  <c r="AQ3" i="24"/>
  <c r="Y3" i="24"/>
  <c r="AR146" i="24"/>
  <c r="AK146" i="24"/>
  <c r="AL146" i="24"/>
  <c r="AM146" i="24"/>
  <c r="AN146" i="24"/>
  <c r="AO146" i="24"/>
  <c r="AP146" i="24"/>
  <c r="AQ146" i="24"/>
  <c r="AS146" i="24"/>
  <c r="AD146" i="24"/>
  <c r="Z146" i="24"/>
  <c r="AA146" i="24"/>
  <c r="AB146" i="24"/>
  <c r="AC146" i="24"/>
  <c r="AE146" i="24"/>
  <c r="AF146" i="24"/>
  <c r="AG146" i="24"/>
  <c r="AH146" i="24"/>
  <c r="Y146" i="24"/>
  <c r="AI146" i="24"/>
  <c r="AJ146" i="24"/>
  <c r="W26" i="23"/>
  <c r="W28" i="23"/>
  <c r="W111" i="23"/>
  <c r="W283" i="23"/>
  <c r="W106" i="23"/>
  <c r="W72" i="23"/>
  <c r="W90" i="23"/>
  <c r="W85" i="23"/>
  <c r="W262" i="23"/>
  <c r="W9" i="23"/>
  <c r="W127" i="23"/>
  <c r="W194" i="23"/>
  <c r="Z16" i="24"/>
  <c r="AA16" i="24"/>
  <c r="AB16" i="24"/>
  <c r="AJ16" i="24"/>
  <c r="AK16" i="24"/>
  <c r="AL16" i="24"/>
  <c r="AM16" i="24"/>
  <c r="AN16" i="24"/>
  <c r="AO16" i="24"/>
  <c r="AP16" i="24"/>
  <c r="AQ16" i="24"/>
  <c r="AR16" i="24"/>
  <c r="AC16" i="24"/>
  <c r="AD16" i="24"/>
  <c r="AE16" i="24"/>
  <c r="AF16" i="24"/>
  <c r="AG16" i="24"/>
  <c r="AH16" i="24"/>
  <c r="AI16" i="24"/>
  <c r="AS16" i="24"/>
  <c r="Y16" i="24"/>
  <c r="AR178" i="24"/>
  <c r="AK178" i="24"/>
  <c r="AP178" i="24"/>
  <c r="AH178" i="24"/>
  <c r="AC178" i="24"/>
  <c r="AD178" i="24"/>
  <c r="AE178" i="24"/>
  <c r="AF178" i="24"/>
  <c r="AG178" i="24"/>
  <c r="AI178" i="24"/>
  <c r="AJ178" i="24"/>
  <c r="AL178" i="24"/>
  <c r="AM178" i="24"/>
  <c r="Z178" i="24"/>
  <c r="AA178" i="24"/>
  <c r="AS178" i="24"/>
  <c r="Y178" i="24"/>
  <c r="AQ178" i="24"/>
  <c r="AO178" i="24"/>
  <c r="AB178" i="24"/>
  <c r="AN178" i="24"/>
  <c r="AR196" i="24"/>
  <c r="AI196" i="24"/>
  <c r="AB196" i="24"/>
  <c r="AK196" i="24"/>
  <c r="AL196" i="24"/>
  <c r="AM196" i="24"/>
  <c r="AN196" i="24"/>
  <c r="AO196" i="24"/>
  <c r="AP196" i="24"/>
  <c r="AQ196" i="24"/>
  <c r="AS196" i="24"/>
  <c r="AC196" i="24"/>
  <c r="AA196" i="24"/>
  <c r="Z196" i="24"/>
  <c r="Y196" i="24"/>
  <c r="AD196" i="24"/>
  <c r="AE196" i="24"/>
  <c r="AF196" i="24"/>
  <c r="AG196" i="24"/>
  <c r="AH196" i="24"/>
  <c r="AJ196" i="24"/>
  <c r="AD289" i="24"/>
  <c r="AQ289" i="24"/>
  <c r="AF289" i="24"/>
  <c r="AP289" i="24"/>
  <c r="AR289" i="24"/>
  <c r="AS289" i="24"/>
  <c r="Y289" i="24"/>
  <c r="Z289" i="24"/>
  <c r="AA289" i="24"/>
  <c r="AB289" i="24"/>
  <c r="AC289" i="24"/>
  <c r="AI289" i="24"/>
  <c r="AJ289" i="24"/>
  <c r="AE289" i="24"/>
  <c r="AG289" i="24"/>
  <c r="AH289" i="24"/>
  <c r="AM289" i="24"/>
  <c r="AN289" i="24"/>
  <c r="AO289" i="24"/>
  <c r="AL289" i="24"/>
  <c r="AK289" i="24"/>
  <c r="AR158" i="24"/>
  <c r="AK158" i="24"/>
  <c r="AP158" i="24"/>
  <c r="Z158" i="24"/>
  <c r="AA158" i="24"/>
  <c r="AB158" i="24"/>
  <c r="AH158" i="24"/>
  <c r="AC158" i="24"/>
  <c r="AD158" i="24"/>
  <c r="AE158" i="24"/>
  <c r="AF158" i="24"/>
  <c r="AG158" i="24"/>
  <c r="AI158" i="24"/>
  <c r="AO158" i="24"/>
  <c r="AN158" i="24"/>
  <c r="AM158" i="24"/>
  <c r="Y158" i="24"/>
  <c r="AJ158" i="24"/>
  <c r="AL158" i="24"/>
  <c r="AQ158" i="24"/>
  <c r="AS158" i="24"/>
  <c r="W187" i="23"/>
  <c r="W117" i="23"/>
  <c r="W59" i="23"/>
  <c r="W116" i="23"/>
  <c r="W102" i="23"/>
  <c r="W11" i="23"/>
  <c r="W154" i="23"/>
  <c r="W27" i="23"/>
  <c r="W83" i="23"/>
  <c r="W43" i="23"/>
  <c r="W52" i="23"/>
  <c r="W281" i="23"/>
  <c r="W191" i="23"/>
  <c r="W254" i="23"/>
  <c r="W240" i="23"/>
  <c r="W162" i="23"/>
  <c r="W57" i="23"/>
  <c r="Z75" i="24"/>
  <c r="AM75" i="24"/>
  <c r="AF75" i="24"/>
  <c r="AL75" i="24"/>
  <c r="AN75" i="24"/>
  <c r="AO75" i="24"/>
  <c r="AP75" i="24"/>
  <c r="AQ75" i="24"/>
  <c r="AR75" i="24"/>
  <c r="AS75" i="24"/>
  <c r="AD75" i="24"/>
  <c r="AC75" i="24"/>
  <c r="AG75" i="24"/>
  <c r="AE75" i="24"/>
  <c r="Y75" i="24"/>
  <c r="AA75" i="24"/>
  <c r="AB75" i="24"/>
  <c r="AH75" i="24"/>
  <c r="AI75" i="24"/>
  <c r="AJ75" i="24"/>
  <c r="AK75" i="24"/>
  <c r="AR172" i="24"/>
  <c r="AK172" i="24"/>
  <c r="AC172" i="24"/>
  <c r="AQ172" i="24"/>
  <c r="Z172" i="24"/>
  <c r="AA172" i="24"/>
  <c r="AB172" i="24"/>
  <c r="AD172" i="24"/>
  <c r="AE172" i="24"/>
  <c r="AF172" i="24"/>
  <c r="AG172" i="24"/>
  <c r="AH172" i="24"/>
  <c r="AI172" i="24"/>
  <c r="AO172" i="24"/>
  <c r="AJ172" i="24"/>
  <c r="AL172" i="24"/>
  <c r="AM172" i="24"/>
  <c r="AN172" i="24"/>
  <c r="AP172" i="24"/>
  <c r="AS172" i="24"/>
  <c r="Y172" i="24"/>
  <c r="AD279" i="24"/>
  <c r="AQ279" i="24"/>
  <c r="AF279" i="24"/>
  <c r="AS279" i="24"/>
  <c r="Z279" i="24"/>
  <c r="AA279" i="24"/>
  <c r="AB279" i="24"/>
  <c r="AC279" i="24"/>
  <c r="AE279" i="24"/>
  <c r="AG279" i="24"/>
  <c r="AK279" i="24"/>
  <c r="AN279" i="24"/>
  <c r="AO279" i="24"/>
  <c r="AP279" i="24"/>
  <c r="AR279" i="24"/>
  <c r="AH279" i="24"/>
  <c r="AL279" i="24"/>
  <c r="AM279" i="24"/>
  <c r="AJ279" i="24"/>
  <c r="Y279" i="24"/>
  <c r="AI279" i="24"/>
  <c r="AF221" i="24"/>
  <c r="AS221" i="24"/>
  <c r="AP221" i="24"/>
  <c r="AI221" i="24"/>
  <c r="AH221" i="24"/>
  <c r="AJ221" i="24"/>
  <c r="AK221" i="24"/>
  <c r="AL221" i="24"/>
  <c r="AM221" i="24"/>
  <c r="AN221" i="24"/>
  <c r="AO221" i="24"/>
  <c r="AQ221" i="24"/>
  <c r="AR221" i="24"/>
  <c r="Z221" i="24"/>
  <c r="Y221" i="24"/>
  <c r="AB221" i="24"/>
  <c r="AC221" i="24"/>
  <c r="AD221" i="24"/>
  <c r="AE221" i="24"/>
  <c r="AG221" i="24"/>
  <c r="AA221" i="24"/>
  <c r="AF213" i="24"/>
  <c r="AS213" i="24"/>
  <c r="AH213" i="24"/>
  <c r="AM213" i="24"/>
  <c r="Z213" i="24"/>
  <c r="AA213" i="24"/>
  <c r="AB213" i="24"/>
  <c r="AC213" i="24"/>
  <c r="AD213" i="24"/>
  <c r="AK213" i="24"/>
  <c r="AJ213" i="24"/>
  <c r="AI213" i="24"/>
  <c r="AG213" i="24"/>
  <c r="AE213" i="24"/>
  <c r="AN213" i="24"/>
  <c r="AO213" i="24"/>
  <c r="Y213" i="24"/>
  <c r="AP213" i="24"/>
  <c r="AR213" i="24"/>
  <c r="AQ213" i="24"/>
  <c r="AL213" i="24"/>
  <c r="Z39" i="24"/>
  <c r="AA39" i="24"/>
  <c r="AB39" i="24"/>
  <c r="AS39" i="24"/>
  <c r="AC39" i="24"/>
  <c r="AD39" i="24"/>
  <c r="AE39" i="24"/>
  <c r="AF39" i="24"/>
  <c r="AG39" i="24"/>
  <c r="AL39" i="24"/>
  <c r="AH39" i="24"/>
  <c r="AI39" i="24"/>
  <c r="AJ39" i="24"/>
  <c r="AK39" i="24"/>
  <c r="AM39" i="24"/>
  <c r="AN39" i="24"/>
  <c r="AO39" i="24"/>
  <c r="AP39" i="24"/>
  <c r="AQ39" i="24"/>
  <c r="Y39" i="24"/>
  <c r="AR39" i="24"/>
  <c r="AR142" i="24"/>
  <c r="AK142" i="24"/>
  <c r="AC142" i="24"/>
  <c r="AD142" i="24"/>
  <c r="AE142" i="24"/>
  <c r="AF142" i="24"/>
  <c r="AG142" i="24"/>
  <c r="AH142" i="24"/>
  <c r="AI142" i="24"/>
  <c r="AJ142" i="24"/>
  <c r="AQ142" i="24"/>
  <c r="Z142" i="24"/>
  <c r="AA142" i="24"/>
  <c r="AB142" i="24"/>
  <c r="AL142" i="24"/>
  <c r="AM142" i="24"/>
  <c r="Y142" i="24"/>
  <c r="AS142" i="24"/>
  <c r="AP142" i="24"/>
  <c r="AN142" i="24"/>
  <c r="AO142" i="24"/>
  <c r="Z35" i="24"/>
  <c r="AA35" i="24"/>
  <c r="AB35" i="24"/>
  <c r="AG35" i="24"/>
  <c r="AH35" i="24"/>
  <c r="AI35" i="24"/>
  <c r="AJ35" i="24"/>
  <c r="AK35" i="24"/>
  <c r="AL35" i="24"/>
  <c r="AM35" i="24"/>
  <c r="AN35" i="24"/>
  <c r="AO35" i="24"/>
  <c r="AC35" i="24"/>
  <c r="AD35" i="24"/>
  <c r="AE35" i="24"/>
  <c r="AS35" i="24"/>
  <c r="AR35" i="24"/>
  <c r="AF35" i="24"/>
  <c r="Y35" i="24"/>
  <c r="AP35" i="24"/>
  <c r="AQ35" i="24"/>
  <c r="AR165" i="24"/>
  <c r="AK165" i="24"/>
  <c r="AI165" i="24"/>
  <c r="AB165" i="24"/>
  <c r="AP165" i="24"/>
  <c r="AQ165" i="24"/>
  <c r="AS165" i="24"/>
  <c r="Z165" i="24"/>
  <c r="AA165" i="24"/>
  <c r="AG165" i="24"/>
  <c r="AC165" i="24"/>
  <c r="AD165" i="24"/>
  <c r="AE165" i="24"/>
  <c r="AF165" i="24"/>
  <c r="AH165" i="24"/>
  <c r="AJ165" i="24"/>
  <c r="AL165" i="24"/>
  <c r="AM165" i="24"/>
  <c r="AN165" i="24"/>
  <c r="AO165" i="24"/>
  <c r="Y165" i="24"/>
  <c r="AF224" i="24"/>
  <c r="AS224" i="24"/>
  <c r="AA224" i="24"/>
  <c r="AO224" i="24"/>
  <c r="Z224" i="24"/>
  <c r="AB224" i="24"/>
  <c r="AC224" i="24"/>
  <c r="AD224" i="24"/>
  <c r="AE224" i="24"/>
  <c r="AG224" i="24"/>
  <c r="AH224" i="24"/>
  <c r="AM224" i="24"/>
  <c r="AI224" i="24"/>
  <c r="AJ224" i="24"/>
  <c r="AK224" i="24"/>
  <c r="AL224" i="24"/>
  <c r="AN224" i="24"/>
  <c r="AP224" i="24"/>
  <c r="AQ224" i="24"/>
  <c r="AR224" i="24"/>
  <c r="Y224" i="24"/>
  <c r="Z8" i="24"/>
  <c r="AA8" i="24"/>
  <c r="AB8" i="24"/>
  <c r="AO8" i="24"/>
  <c r="AC8" i="24"/>
  <c r="AD8" i="24"/>
  <c r="AE8" i="24"/>
  <c r="AF8" i="24"/>
  <c r="AG8" i="24"/>
  <c r="AH8" i="24"/>
  <c r="AM8" i="24"/>
  <c r="AI8" i="24"/>
  <c r="AJ8" i="24"/>
  <c r="AK8" i="24"/>
  <c r="AL8" i="24"/>
  <c r="AN8" i="24"/>
  <c r="AP8" i="24"/>
  <c r="AQ8" i="24"/>
  <c r="AR8" i="24"/>
  <c r="AS8" i="24"/>
  <c r="Y8" i="24"/>
  <c r="W263" i="23"/>
  <c r="W131" i="23"/>
  <c r="W280" i="23"/>
  <c r="W108" i="23"/>
  <c r="W251" i="23"/>
  <c r="W261" i="23"/>
  <c r="W87" i="23"/>
  <c r="W93" i="23"/>
  <c r="W96" i="23"/>
  <c r="W18" i="23"/>
  <c r="W151" i="23"/>
  <c r="W65" i="23"/>
  <c r="W124" i="23"/>
  <c r="W248" i="23"/>
  <c r="W269" i="23"/>
  <c r="W226" i="23"/>
  <c r="W79" i="23"/>
  <c r="W86" i="23"/>
  <c r="W46" i="23"/>
  <c r="W84" i="23"/>
  <c r="W219" i="23"/>
  <c r="W74" i="23"/>
  <c r="W20" i="23"/>
  <c r="W211" i="23"/>
  <c r="W145" i="23"/>
  <c r="W288" i="23"/>
  <c r="W183" i="23"/>
  <c r="W139" i="23"/>
  <c r="W2" i="23"/>
  <c r="W56" i="23"/>
  <c r="W81" i="23"/>
  <c r="Z63" i="24" l="1"/>
  <c r="AA63" i="24"/>
  <c r="AB63" i="24"/>
  <c r="AC63" i="24"/>
  <c r="AE63" i="24"/>
  <c r="AF63" i="24"/>
  <c r="AN63" i="24"/>
  <c r="AD63" i="24"/>
  <c r="AG63" i="24"/>
  <c r="AH63" i="24"/>
  <c r="AM63" i="24"/>
  <c r="AI63" i="24"/>
  <c r="AJ63" i="24"/>
  <c r="AK63" i="24"/>
  <c r="AL63" i="24"/>
  <c r="AO63" i="24"/>
  <c r="AP63" i="24"/>
  <c r="AQ63" i="24"/>
  <c r="AR63" i="24"/>
  <c r="AS63" i="24"/>
  <c r="Y63" i="24"/>
  <c r="Z37" i="24"/>
  <c r="AA37" i="24"/>
  <c r="AB37" i="24"/>
  <c r="AM37" i="24"/>
  <c r="AN37" i="24"/>
  <c r="AO37" i="24"/>
  <c r="AP37" i="24"/>
  <c r="AQ37" i="24"/>
  <c r="AR37" i="24"/>
  <c r="AS37" i="24"/>
  <c r="AF37" i="24"/>
  <c r="AC37" i="24"/>
  <c r="AD37" i="24"/>
  <c r="AE37" i="24"/>
  <c r="AG37" i="24"/>
  <c r="AH37" i="24"/>
  <c r="AI37" i="24"/>
  <c r="AJ37" i="24"/>
  <c r="AK37" i="24"/>
  <c r="AL37" i="24"/>
  <c r="Y37" i="24"/>
  <c r="AR179" i="24"/>
  <c r="AK179" i="24"/>
  <c r="AS179" i="24"/>
  <c r="AJ179" i="24"/>
  <c r="AG179" i="24"/>
  <c r="AH179" i="24"/>
  <c r="AI179" i="24"/>
  <c r="AL179" i="24"/>
  <c r="AM179" i="24"/>
  <c r="AN179" i="24"/>
  <c r="AO179" i="24"/>
  <c r="AP179" i="24"/>
  <c r="AQ179" i="24"/>
  <c r="Z179" i="24"/>
  <c r="Y179" i="24"/>
  <c r="AA179" i="24"/>
  <c r="AB179" i="24"/>
  <c r="AC179" i="24"/>
  <c r="AD179" i="24"/>
  <c r="AE179" i="24"/>
  <c r="AF179" i="24"/>
  <c r="AF234" i="24"/>
  <c r="AS234" i="24"/>
  <c r="AA234" i="24"/>
  <c r="AO234" i="24"/>
  <c r="Z234" i="24"/>
  <c r="AB234" i="24"/>
  <c r="AC234" i="24"/>
  <c r="AD234" i="24"/>
  <c r="AE234" i="24"/>
  <c r="AK234" i="24"/>
  <c r="AG234" i="24"/>
  <c r="AH234" i="24"/>
  <c r="AI234" i="24"/>
  <c r="AJ234" i="24"/>
  <c r="AL234" i="24"/>
  <c r="AM234" i="24"/>
  <c r="AN234" i="24"/>
  <c r="AP234" i="24"/>
  <c r="AQ234" i="24"/>
  <c r="AR234" i="24"/>
  <c r="Y234" i="24"/>
  <c r="AD272" i="24"/>
  <c r="AQ272" i="24"/>
  <c r="AL272" i="24"/>
  <c r="AE272" i="24"/>
  <c r="AK272" i="24"/>
  <c r="AM272" i="24"/>
  <c r="AN272" i="24"/>
  <c r="AO272" i="24"/>
  <c r="AP272" i="24"/>
  <c r="AR272" i="24"/>
  <c r="AS272" i="24"/>
  <c r="Y272" i="24"/>
  <c r="AB272" i="24"/>
  <c r="Z272" i="24"/>
  <c r="AA272" i="24"/>
  <c r="AC272" i="24"/>
  <c r="AF272" i="24"/>
  <c r="AG272" i="24"/>
  <c r="AH272" i="24"/>
  <c r="AI272" i="24"/>
  <c r="AJ272" i="24"/>
  <c r="AF229" i="24"/>
  <c r="AS229" i="24"/>
  <c r="AL229" i="24"/>
  <c r="AD229" i="24"/>
  <c r="Z229" i="24"/>
  <c r="AA229" i="24"/>
  <c r="AB229" i="24"/>
  <c r="AC229" i="24"/>
  <c r="AE229" i="24"/>
  <c r="AG229" i="24"/>
  <c r="AM229" i="24"/>
  <c r="AH229" i="24"/>
  <c r="AI229" i="24"/>
  <c r="AJ229" i="24"/>
  <c r="AK229" i="24"/>
  <c r="AN229" i="24"/>
  <c r="AO229" i="24"/>
  <c r="AP229" i="24"/>
  <c r="AQ229" i="24"/>
  <c r="AR229" i="24"/>
  <c r="Y229" i="24"/>
  <c r="Z14" i="24"/>
  <c r="AA14" i="24"/>
  <c r="AB14" i="24"/>
  <c r="AD14" i="24"/>
  <c r="AE14" i="24"/>
  <c r="AF14" i="24"/>
  <c r="AG14" i="24"/>
  <c r="AH14" i="24"/>
  <c r="AI14" i="24"/>
  <c r="AJ14" i="24"/>
  <c r="AK14" i="24"/>
  <c r="AL14" i="24"/>
  <c r="AQ14" i="24"/>
  <c r="AP14" i="24"/>
  <c r="AC14" i="24"/>
  <c r="AM14" i="24"/>
  <c r="AN14" i="24"/>
  <c r="AO14" i="24"/>
  <c r="AR14" i="24"/>
  <c r="AS14" i="24"/>
  <c r="Y14" i="24"/>
  <c r="Z51" i="24"/>
  <c r="AI51" i="24"/>
  <c r="AJ51" i="24"/>
  <c r="AK51" i="24"/>
  <c r="AL51" i="24"/>
  <c r="AM51" i="24"/>
  <c r="AN51" i="24"/>
  <c r="AO51" i="24"/>
  <c r="AP51" i="24"/>
  <c r="AQ51" i="24"/>
  <c r="AB51" i="24"/>
  <c r="AA51" i="24"/>
  <c r="AC51" i="24"/>
  <c r="AD51" i="24"/>
  <c r="AE51" i="24"/>
  <c r="AF51" i="24"/>
  <c r="AG51" i="24"/>
  <c r="AH51" i="24"/>
  <c r="AR51" i="24"/>
  <c r="AS51" i="24"/>
  <c r="Y51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P27" i="24"/>
  <c r="AL27" i="24"/>
  <c r="AM27" i="24"/>
  <c r="AN27" i="24"/>
  <c r="AO27" i="24"/>
  <c r="AQ27" i="24"/>
  <c r="AR27" i="24"/>
  <c r="AS27" i="24"/>
  <c r="Y27" i="24"/>
  <c r="AR202" i="24"/>
  <c r="AO202" i="24"/>
  <c r="AH202" i="24"/>
  <c r="AG202" i="24"/>
  <c r="AI202" i="24"/>
  <c r="AJ202" i="24"/>
  <c r="AK202" i="24"/>
  <c r="AL202" i="24"/>
  <c r="AM202" i="24"/>
  <c r="AN202" i="24"/>
  <c r="AP202" i="24"/>
  <c r="AQ202" i="24"/>
  <c r="Z202" i="24"/>
  <c r="AA202" i="24"/>
  <c r="AB202" i="24"/>
  <c r="AC202" i="24"/>
  <c r="AD202" i="24"/>
  <c r="AE202" i="24"/>
  <c r="Y202" i="24"/>
  <c r="AF202" i="24"/>
  <c r="AS202" i="24"/>
  <c r="AF216" i="24"/>
  <c r="AS216" i="24"/>
  <c r="AE216" i="24"/>
  <c r="AJ216" i="24"/>
  <c r="AK216" i="24"/>
  <c r="AL216" i="24"/>
  <c r="AM216" i="24"/>
  <c r="AN216" i="24"/>
  <c r="AO216" i="24"/>
  <c r="AP216" i="24"/>
  <c r="AQ216" i="24"/>
  <c r="AR216" i="24"/>
  <c r="AA216" i="24"/>
  <c r="Y216" i="24"/>
  <c r="Z216" i="24"/>
  <c r="AB216" i="24"/>
  <c r="AC216" i="24"/>
  <c r="AD216" i="24"/>
  <c r="AG216" i="24"/>
  <c r="AH216" i="24"/>
  <c r="AI216" i="24"/>
  <c r="AR154" i="24"/>
  <c r="AK154" i="24"/>
  <c r="AG154" i="24"/>
  <c r="AH154" i="24"/>
  <c r="AI154" i="24"/>
  <c r="AJ154" i="24"/>
  <c r="AL154" i="24"/>
  <c r="AM154" i="24"/>
  <c r="AN154" i="24"/>
  <c r="AO154" i="24"/>
  <c r="Z154" i="24"/>
  <c r="AA154" i="24"/>
  <c r="AB154" i="24"/>
  <c r="AC154" i="24"/>
  <c r="AD154" i="24"/>
  <c r="AE154" i="24"/>
  <c r="AF154" i="24"/>
  <c r="AP154" i="24"/>
  <c r="AQ154" i="24"/>
  <c r="AS154" i="24"/>
  <c r="Y154" i="24"/>
  <c r="AD283" i="24"/>
  <c r="AQ283" i="24"/>
  <c r="AN283" i="24"/>
  <c r="AG283" i="24"/>
  <c r="AM283" i="24"/>
  <c r="AO283" i="24"/>
  <c r="AP283" i="24"/>
  <c r="AR283" i="24"/>
  <c r="AS283" i="24"/>
  <c r="Z283" i="24"/>
  <c r="AE283" i="24"/>
  <c r="Y283" i="24"/>
  <c r="AL283" i="24"/>
  <c r="AA283" i="24"/>
  <c r="AB283" i="24"/>
  <c r="AC283" i="24"/>
  <c r="AF283" i="24"/>
  <c r="AH283" i="24"/>
  <c r="AI283" i="24"/>
  <c r="AJ283" i="24"/>
  <c r="AK283" i="24"/>
  <c r="AD267" i="24"/>
  <c r="Y267" i="24"/>
  <c r="AQ267" i="24"/>
  <c r="AA267" i="24"/>
  <c r="AO267" i="24"/>
  <c r="AL267" i="24"/>
  <c r="AM267" i="24"/>
  <c r="AN267" i="24"/>
  <c r="AP267" i="24"/>
  <c r="AR267" i="24"/>
  <c r="AS267" i="24"/>
  <c r="AE267" i="24"/>
  <c r="AH267" i="24"/>
  <c r="Z267" i="24"/>
  <c r="AB267" i="24"/>
  <c r="AC267" i="24"/>
  <c r="AF267" i="24"/>
  <c r="AG267" i="24"/>
  <c r="AK267" i="24"/>
  <c r="AI267" i="24"/>
  <c r="AJ267" i="24"/>
  <c r="AR161" i="24"/>
  <c r="AK161" i="24"/>
  <c r="AA161" i="24"/>
  <c r="AO161" i="24"/>
  <c r="Z161" i="24"/>
  <c r="AB161" i="24"/>
  <c r="AC161" i="24"/>
  <c r="AD161" i="24"/>
  <c r="AE161" i="24"/>
  <c r="AF161" i="24"/>
  <c r="AG161" i="24"/>
  <c r="AM161" i="24"/>
  <c r="AL161" i="24"/>
  <c r="AH161" i="24"/>
  <c r="AI161" i="24"/>
  <c r="AJ161" i="24"/>
  <c r="AN161" i="24"/>
  <c r="AP161" i="24"/>
  <c r="AQ161" i="24"/>
  <c r="AS161" i="24"/>
  <c r="Y161" i="24"/>
  <c r="Z33" i="24"/>
  <c r="AA33" i="24"/>
  <c r="AB33" i="24"/>
  <c r="AC33" i="24"/>
  <c r="AD33" i="24"/>
  <c r="AE33" i="24"/>
  <c r="AF33" i="24"/>
  <c r="AG33" i="24"/>
  <c r="AH33" i="24"/>
  <c r="AI33" i="24"/>
  <c r="AN33" i="24"/>
  <c r="AM33" i="24"/>
  <c r="AJ33" i="24"/>
  <c r="AK33" i="24"/>
  <c r="AL33" i="24"/>
  <c r="AO33" i="24"/>
  <c r="AP33" i="24"/>
  <c r="AQ33" i="24"/>
  <c r="AR33" i="24"/>
  <c r="AS33" i="24"/>
  <c r="Y33" i="24"/>
  <c r="Z22" i="24"/>
  <c r="AA22" i="24"/>
  <c r="AB22" i="24"/>
  <c r="AH22" i="24"/>
  <c r="AI22" i="24"/>
  <c r="AJ22" i="24"/>
  <c r="AK22" i="24"/>
  <c r="AL22" i="24"/>
  <c r="AM22" i="24"/>
  <c r="AN22" i="24"/>
  <c r="AO22" i="24"/>
  <c r="AP22" i="24"/>
  <c r="AQ22" i="24"/>
  <c r="AR22" i="24"/>
  <c r="AS22" i="24"/>
  <c r="AD22" i="24"/>
  <c r="AE22" i="24"/>
  <c r="AF22" i="24"/>
  <c r="AG22" i="24"/>
  <c r="AC22" i="24"/>
  <c r="Y22" i="24"/>
  <c r="AD273" i="24"/>
  <c r="AQ273" i="24"/>
  <c r="AN273" i="24"/>
  <c r="AG273" i="24"/>
  <c r="AP273" i="24"/>
  <c r="AR273" i="24"/>
  <c r="AS273" i="24"/>
  <c r="Z273" i="24"/>
  <c r="AA273" i="24"/>
  <c r="Y273" i="24"/>
  <c r="AB273" i="24"/>
  <c r="AH273" i="24"/>
  <c r="AC273" i="24"/>
  <c r="AE273" i="24"/>
  <c r="AI273" i="24"/>
  <c r="AJ273" i="24"/>
  <c r="AK273" i="24"/>
  <c r="AL273" i="24"/>
  <c r="AF273" i="24"/>
  <c r="AM273" i="24"/>
  <c r="AO273" i="24"/>
  <c r="AR182" i="24"/>
  <c r="AK182" i="24"/>
  <c r="AC182" i="24"/>
  <c r="AQ182" i="24"/>
  <c r="Z182" i="24"/>
  <c r="AA182" i="24"/>
  <c r="AB182" i="24"/>
  <c r="AD182" i="24"/>
  <c r="AE182" i="24"/>
  <c r="AF182" i="24"/>
  <c r="AG182" i="24"/>
  <c r="AM182" i="24"/>
  <c r="AH182" i="24"/>
  <c r="AI182" i="24"/>
  <c r="AJ182" i="24"/>
  <c r="AL182" i="24"/>
  <c r="AN182" i="24"/>
  <c r="AO182" i="24"/>
  <c r="AP182" i="24"/>
  <c r="AS182" i="24"/>
  <c r="Y182" i="24"/>
  <c r="AD266" i="24"/>
  <c r="AQ266" i="24"/>
  <c r="AM266" i="24"/>
  <c r="AH266" i="24"/>
  <c r="AI266" i="24"/>
  <c r="AJ266" i="24"/>
  <c r="AK266" i="24"/>
  <c r="Y266" i="24"/>
  <c r="AL266" i="24"/>
  <c r="AN266" i="24"/>
  <c r="AO266" i="24"/>
  <c r="AP266" i="24"/>
  <c r="AR266" i="24"/>
  <c r="AS266" i="24"/>
  <c r="Z266" i="24"/>
  <c r="AB266" i="24"/>
  <c r="AC266" i="24"/>
  <c r="AE266" i="24"/>
  <c r="AF266" i="24"/>
  <c r="AG266" i="24"/>
  <c r="AA266" i="24"/>
  <c r="AR188" i="24"/>
  <c r="AK188" i="24"/>
  <c r="AP188" i="24"/>
  <c r="AH188" i="24"/>
  <c r="AA188" i="24"/>
  <c r="AB188" i="24"/>
  <c r="AC188" i="24"/>
  <c r="AD188" i="24"/>
  <c r="AE188" i="24"/>
  <c r="AF188" i="24"/>
  <c r="AG188" i="24"/>
  <c r="AI188" i="24"/>
  <c r="AJ188" i="24"/>
  <c r="AQ188" i="24"/>
  <c r="AO188" i="24"/>
  <c r="AN188" i="24"/>
  <c r="Y188" i="24"/>
  <c r="Z188" i="24"/>
  <c r="AM188" i="24"/>
  <c r="AL188" i="24"/>
  <c r="AS188" i="24"/>
  <c r="AR141" i="24"/>
  <c r="AK141" i="24"/>
  <c r="AA141" i="24"/>
  <c r="AB141" i="24"/>
  <c r="AC141" i="24"/>
  <c r="AD141" i="24"/>
  <c r="AE141" i="24"/>
  <c r="AF141" i="24"/>
  <c r="AG141" i="24"/>
  <c r="AH141" i="24"/>
  <c r="AO141" i="24"/>
  <c r="AN141" i="24"/>
  <c r="AP141" i="24"/>
  <c r="AQ141" i="24"/>
  <c r="AS141" i="24"/>
  <c r="Z141" i="24"/>
  <c r="AI141" i="24"/>
  <c r="AJ141" i="24"/>
  <c r="AL141" i="24"/>
  <c r="AM141" i="24"/>
  <c r="Y141" i="24"/>
  <c r="AD118" i="24"/>
  <c r="AG118" i="24"/>
  <c r="AJ118" i="24"/>
  <c r="AK118" i="24"/>
  <c r="AL118" i="24"/>
  <c r="AM118" i="24"/>
  <c r="AN118" i="24"/>
  <c r="AO118" i="24"/>
  <c r="Z118" i="24"/>
  <c r="AA118" i="24"/>
  <c r="AB118" i="24"/>
  <c r="AC118" i="24"/>
  <c r="AQ118" i="24"/>
  <c r="AE118" i="24"/>
  <c r="AF118" i="24"/>
  <c r="AS118" i="24"/>
  <c r="AH118" i="24"/>
  <c r="AI118" i="24"/>
  <c r="AP118" i="24"/>
  <c r="AR118" i="24"/>
  <c r="Y118" i="24"/>
  <c r="Z86" i="24"/>
  <c r="AD86" i="24"/>
  <c r="AQ86" i="24"/>
  <c r="AC86" i="24"/>
  <c r="AE86" i="24"/>
  <c r="AF86" i="24"/>
  <c r="AG86" i="24"/>
  <c r="AH86" i="24"/>
  <c r="AI86" i="24"/>
  <c r="AJ86" i="24"/>
  <c r="AK86" i="24"/>
  <c r="AL86" i="24"/>
  <c r="AR86" i="24"/>
  <c r="AP86" i="24"/>
  <c r="AA86" i="24"/>
  <c r="AB86" i="24"/>
  <c r="AM86" i="24"/>
  <c r="AN86" i="24"/>
  <c r="AO86" i="24"/>
  <c r="AS86" i="24"/>
  <c r="Y86" i="24"/>
  <c r="Z11" i="24"/>
  <c r="AA11" i="24"/>
  <c r="AB11" i="24"/>
  <c r="AO11" i="24"/>
  <c r="AL11" i="24"/>
  <c r="AM11" i="24"/>
  <c r="AN11" i="24"/>
  <c r="AP11" i="24"/>
  <c r="AQ11" i="24"/>
  <c r="AR11" i="24"/>
  <c r="AS11" i="24"/>
  <c r="AE11" i="24"/>
  <c r="AC11" i="24"/>
  <c r="AD11" i="24"/>
  <c r="AF11" i="24"/>
  <c r="AG11" i="24"/>
  <c r="AH11" i="24"/>
  <c r="AI11" i="24"/>
  <c r="AJ11" i="24"/>
  <c r="AK11" i="24"/>
  <c r="Y11" i="24"/>
  <c r="AD111" i="24"/>
  <c r="Z111" i="24"/>
  <c r="AA111" i="24"/>
  <c r="AB111" i="24"/>
  <c r="AC111" i="24"/>
  <c r="AE111" i="24"/>
  <c r="AF111" i="24"/>
  <c r="AG111" i="24"/>
  <c r="AH111" i="24"/>
  <c r="AM111" i="24"/>
  <c r="AI111" i="24"/>
  <c r="AJ111" i="24"/>
  <c r="AK111" i="24"/>
  <c r="AL111" i="24"/>
  <c r="AN111" i="24"/>
  <c r="AO111" i="24"/>
  <c r="AP111" i="24"/>
  <c r="AQ111" i="24"/>
  <c r="AR111" i="24"/>
  <c r="AS111" i="24"/>
  <c r="Y111" i="24"/>
  <c r="AR156" i="24"/>
  <c r="AK156" i="24"/>
  <c r="AL156" i="24"/>
  <c r="AM156" i="24"/>
  <c r="AN156" i="24"/>
  <c r="AO156" i="24"/>
  <c r="AP156" i="24"/>
  <c r="AQ156" i="24"/>
  <c r="AS156" i="24"/>
  <c r="AD156" i="24"/>
  <c r="Z156" i="24"/>
  <c r="AA156" i="24"/>
  <c r="AB156" i="24"/>
  <c r="AC156" i="24"/>
  <c r="AE156" i="24"/>
  <c r="AF156" i="24"/>
  <c r="AG156" i="24"/>
  <c r="AH156" i="24"/>
  <c r="AI156" i="24"/>
  <c r="AJ156" i="24"/>
  <c r="Y156" i="24"/>
  <c r="AD125" i="24"/>
  <c r="AN125" i="24"/>
  <c r="AS125" i="24"/>
  <c r="AG125" i="24"/>
  <c r="Z125" i="24"/>
  <c r="AA125" i="24"/>
  <c r="AB125" i="24"/>
  <c r="AC125" i="24"/>
  <c r="AE125" i="24"/>
  <c r="AF125" i="24"/>
  <c r="AM125" i="24"/>
  <c r="AH125" i="24"/>
  <c r="AI125" i="24"/>
  <c r="AJ125" i="24"/>
  <c r="AK125" i="24"/>
  <c r="AL125" i="24"/>
  <c r="AO125" i="24"/>
  <c r="AP125" i="24"/>
  <c r="Y125" i="24"/>
  <c r="AQ125" i="24"/>
  <c r="AR125" i="24"/>
  <c r="AF223" i="24"/>
  <c r="AS223" i="24"/>
  <c r="AM223" i="24"/>
  <c r="AQ223" i="24"/>
  <c r="AR223" i="24"/>
  <c r="Z223" i="24"/>
  <c r="AA223" i="24"/>
  <c r="AB223" i="24"/>
  <c r="AC223" i="24"/>
  <c r="AI223" i="24"/>
  <c r="Y223" i="24"/>
  <c r="AH223" i="24"/>
  <c r="AL223" i="24"/>
  <c r="AN223" i="24"/>
  <c r="AD223" i="24"/>
  <c r="AE223" i="24"/>
  <c r="AG223" i="24"/>
  <c r="AJ223" i="24"/>
  <c r="AK223" i="24"/>
  <c r="AP223" i="24"/>
  <c r="AO223" i="24"/>
  <c r="AD91" i="24"/>
  <c r="AQ91" i="24"/>
  <c r="AN91" i="24"/>
  <c r="AO91" i="24"/>
  <c r="AP91" i="24"/>
  <c r="AR91" i="24"/>
  <c r="AS91" i="24"/>
  <c r="Z91" i="24"/>
  <c r="AA91" i="24"/>
  <c r="AG91" i="24"/>
  <c r="AF91" i="24"/>
  <c r="AB91" i="24"/>
  <c r="AC91" i="24"/>
  <c r="AE91" i="24"/>
  <c r="AL91" i="24"/>
  <c r="AK91" i="24"/>
  <c r="AH91" i="24"/>
  <c r="AI91" i="24"/>
  <c r="AJ91" i="24"/>
  <c r="AM91" i="24"/>
  <c r="Y91" i="24"/>
  <c r="AD284" i="24"/>
  <c r="AQ284" i="24"/>
  <c r="AP284" i="24"/>
  <c r="AI284" i="24"/>
  <c r="AS284" i="24"/>
  <c r="Z284" i="24"/>
  <c r="AA284" i="24"/>
  <c r="AB284" i="24"/>
  <c r="AC284" i="24"/>
  <c r="AE284" i="24"/>
  <c r="AJ284" i="24"/>
  <c r="Y284" i="24"/>
  <c r="AH284" i="24"/>
  <c r="AK284" i="24"/>
  <c r="AL284" i="24"/>
  <c r="AG284" i="24"/>
  <c r="AM284" i="24"/>
  <c r="AF284" i="24"/>
  <c r="AN284" i="24"/>
  <c r="AO284" i="24"/>
  <c r="AR284" i="24"/>
  <c r="AR163" i="24"/>
  <c r="AK163" i="24"/>
  <c r="AE163" i="24"/>
  <c r="AG163" i="24"/>
  <c r="AH163" i="24"/>
  <c r="AI163" i="24"/>
  <c r="AJ163" i="24"/>
  <c r="AL163" i="24"/>
  <c r="AM163" i="24"/>
  <c r="AN163" i="24"/>
  <c r="AO163" i="24"/>
  <c r="AP163" i="24"/>
  <c r="Y163" i="24"/>
  <c r="Z163" i="24"/>
  <c r="AA163" i="24"/>
  <c r="AB163" i="24"/>
  <c r="AC163" i="24"/>
  <c r="AD163" i="24"/>
  <c r="AF163" i="24"/>
  <c r="AQ163" i="24"/>
  <c r="AS163" i="24"/>
  <c r="AF246" i="24"/>
  <c r="AS246" i="24"/>
  <c r="AE246" i="24"/>
  <c r="AB246" i="24"/>
  <c r="AC246" i="24"/>
  <c r="AD246" i="24"/>
  <c r="AG246" i="24"/>
  <c r="AH246" i="24"/>
  <c r="AI246" i="24"/>
  <c r="AJ246" i="24"/>
  <c r="AK246" i="24"/>
  <c r="AL246" i="24"/>
  <c r="AQ246" i="24"/>
  <c r="AM246" i="24"/>
  <c r="AN246" i="24"/>
  <c r="AO246" i="24"/>
  <c r="AP246" i="24"/>
  <c r="AR246" i="24"/>
  <c r="Y246" i="24"/>
  <c r="Z246" i="24"/>
  <c r="AA246" i="24"/>
  <c r="AD121" i="24"/>
  <c r="AJ121" i="24"/>
  <c r="AN121" i="24"/>
  <c r="AO121" i="24"/>
  <c r="AP121" i="24"/>
  <c r="AB121" i="24"/>
  <c r="Z121" i="24"/>
  <c r="AA121" i="24"/>
  <c r="AC121" i="24"/>
  <c r="AE121" i="24"/>
  <c r="AL121" i="24"/>
  <c r="AK121" i="24"/>
  <c r="Y121" i="24"/>
  <c r="AI121" i="24"/>
  <c r="AF121" i="24"/>
  <c r="AG121" i="24"/>
  <c r="AH121" i="24"/>
  <c r="AM121" i="24"/>
  <c r="AQ121" i="24"/>
  <c r="AR121" i="24"/>
  <c r="AS121" i="24"/>
  <c r="AR143" i="24"/>
  <c r="AK143" i="24"/>
  <c r="AE143" i="24"/>
  <c r="AF143" i="24"/>
  <c r="AG143" i="24"/>
  <c r="AH143" i="24"/>
  <c r="AI143" i="24"/>
  <c r="AJ143" i="24"/>
  <c r="AL143" i="24"/>
  <c r="AM143" i="24"/>
  <c r="AP143" i="24"/>
  <c r="AQ143" i="24"/>
  <c r="AS143" i="24"/>
  <c r="Z143" i="24"/>
  <c r="AN143" i="24"/>
  <c r="AA143" i="24"/>
  <c r="AB143" i="24"/>
  <c r="Y143" i="24"/>
  <c r="AC143" i="24"/>
  <c r="AD143" i="24"/>
  <c r="AO143" i="24"/>
  <c r="Z4" i="24"/>
  <c r="AA4" i="24"/>
  <c r="AB4" i="24"/>
  <c r="AI4" i="24"/>
  <c r="AO4" i="24"/>
  <c r="AC4" i="24"/>
  <c r="AD4" i="24"/>
  <c r="AE4" i="24"/>
  <c r="AF4" i="24"/>
  <c r="AG4" i="24"/>
  <c r="AH4" i="24"/>
  <c r="AJ4" i="24"/>
  <c r="AP4" i="24"/>
  <c r="AN4" i="24"/>
  <c r="AK4" i="24"/>
  <c r="AL4" i="24"/>
  <c r="AM4" i="24"/>
  <c r="AQ4" i="24"/>
  <c r="AR4" i="24"/>
  <c r="AS4" i="24"/>
  <c r="Y4" i="24"/>
  <c r="Z79" i="24"/>
  <c r="AQ79" i="24"/>
  <c r="AJ79" i="24"/>
  <c r="AC79" i="24"/>
  <c r="AD79" i="24"/>
  <c r="AE79" i="24"/>
  <c r="AF79" i="24"/>
  <c r="AG79" i="24"/>
  <c r="AH79" i="24"/>
  <c r="AI79" i="24"/>
  <c r="AK79" i="24"/>
  <c r="AL79" i="24"/>
  <c r="AR79" i="24"/>
  <c r="AP79" i="24"/>
  <c r="AO79" i="24"/>
  <c r="AA79" i="24"/>
  <c r="AB79" i="24"/>
  <c r="AM79" i="24"/>
  <c r="AN79" i="24"/>
  <c r="AS79" i="24"/>
  <c r="Y79" i="24"/>
  <c r="AD102" i="24"/>
  <c r="AK102" i="24"/>
  <c r="AL102" i="24"/>
  <c r="AM102" i="24"/>
  <c r="AN102" i="24"/>
  <c r="AO102" i="24"/>
  <c r="AP102" i="24"/>
  <c r="AQ102" i="24"/>
  <c r="AR102" i="24"/>
  <c r="AS102" i="24"/>
  <c r="AC102" i="24"/>
  <c r="AB102" i="24"/>
  <c r="Z102" i="24"/>
  <c r="AA102" i="24"/>
  <c r="AE102" i="24"/>
  <c r="AF102" i="24"/>
  <c r="AG102" i="24"/>
  <c r="AH102" i="24"/>
  <c r="AI102" i="24"/>
  <c r="AJ102" i="24"/>
  <c r="Y102" i="24"/>
  <c r="Z28" i="24"/>
  <c r="AA28" i="24"/>
  <c r="AB28" i="24"/>
  <c r="AF28" i="24"/>
  <c r="AG28" i="24"/>
  <c r="AH28" i="24"/>
  <c r="AI28" i="24"/>
  <c r="AJ28" i="24"/>
  <c r="AK28" i="24"/>
  <c r="AL28" i="24"/>
  <c r="AM28" i="24"/>
  <c r="AN28" i="24"/>
  <c r="AS28" i="24"/>
  <c r="AC28" i="24"/>
  <c r="AD28" i="24"/>
  <c r="AR28" i="24"/>
  <c r="AE28" i="24"/>
  <c r="AO28" i="24"/>
  <c r="AP28" i="24"/>
  <c r="AQ28" i="24"/>
  <c r="Y28" i="24"/>
  <c r="Z41" i="24"/>
  <c r="AA41" i="24"/>
  <c r="AB41" i="24"/>
  <c r="AE41" i="24"/>
  <c r="AF41" i="24"/>
  <c r="AG41" i="24"/>
  <c r="AH41" i="24"/>
  <c r="AI41" i="24"/>
  <c r="AJ41" i="24"/>
  <c r="AK41" i="24"/>
  <c r="AL41" i="24"/>
  <c r="AM41" i="24"/>
  <c r="AR41" i="24"/>
  <c r="AN41" i="24"/>
  <c r="AO41" i="24"/>
  <c r="AP41" i="24"/>
  <c r="AQ41" i="24"/>
  <c r="AS41" i="24"/>
  <c r="AC41" i="24"/>
  <c r="AD41" i="24"/>
  <c r="Y41" i="24"/>
  <c r="AR140" i="24"/>
  <c r="AK140" i="24"/>
  <c r="Z140" i="24"/>
  <c r="AA140" i="24"/>
  <c r="AB140" i="24"/>
  <c r="AC140" i="24"/>
  <c r="AD140" i="24"/>
  <c r="AE140" i="24"/>
  <c r="AF140" i="24"/>
  <c r="AM140" i="24"/>
  <c r="AG140" i="24"/>
  <c r="AH140" i="24"/>
  <c r="AI140" i="24"/>
  <c r="AJ140" i="24"/>
  <c r="AQ140" i="24"/>
  <c r="AL140" i="24"/>
  <c r="AN140" i="24"/>
  <c r="AO140" i="24"/>
  <c r="AP140" i="24"/>
  <c r="AS140" i="24"/>
  <c r="Y140" i="24"/>
  <c r="AD92" i="24"/>
  <c r="AQ92" i="24"/>
  <c r="AP92" i="24"/>
  <c r="AR92" i="24"/>
  <c r="AS92" i="24"/>
  <c r="Z92" i="24"/>
  <c r="AA92" i="24"/>
  <c r="AB92" i="24"/>
  <c r="AC92" i="24"/>
  <c r="AI92" i="24"/>
  <c r="AE92" i="24"/>
  <c r="AF92" i="24"/>
  <c r="AG92" i="24"/>
  <c r="AH92" i="24"/>
  <c r="AJ92" i="24"/>
  <c r="AK92" i="24"/>
  <c r="AL92" i="24"/>
  <c r="AM92" i="24"/>
  <c r="Y92" i="24"/>
  <c r="AN92" i="24"/>
  <c r="AO92" i="24"/>
  <c r="AR166" i="24"/>
  <c r="AK166" i="24"/>
  <c r="AL166" i="24"/>
  <c r="AD166" i="24"/>
  <c r="Z166" i="24"/>
  <c r="AA166" i="24"/>
  <c r="AB166" i="24"/>
  <c r="AC166" i="24"/>
  <c r="AE166" i="24"/>
  <c r="AF166" i="24"/>
  <c r="AM166" i="24"/>
  <c r="AJ166" i="24"/>
  <c r="AG166" i="24"/>
  <c r="AH166" i="24"/>
  <c r="AI166" i="24"/>
  <c r="AN166" i="24"/>
  <c r="AO166" i="24"/>
  <c r="AP166" i="24"/>
  <c r="AQ166" i="24"/>
  <c r="AS166" i="24"/>
  <c r="Y166" i="24"/>
  <c r="AR159" i="24"/>
  <c r="AK159" i="24"/>
  <c r="AS159" i="24"/>
  <c r="Z159" i="24"/>
  <c r="AA159" i="24"/>
  <c r="AB159" i="24"/>
  <c r="AC159" i="24"/>
  <c r="AJ159" i="24"/>
  <c r="AH159" i="24"/>
  <c r="AI159" i="24"/>
  <c r="AL159" i="24"/>
  <c r="AM159" i="24"/>
  <c r="AN159" i="24"/>
  <c r="AO159" i="24"/>
  <c r="AP159" i="24"/>
  <c r="AQ159" i="24"/>
  <c r="AD159" i="24"/>
  <c r="AE159" i="24"/>
  <c r="AF159" i="24"/>
  <c r="AG159" i="24"/>
  <c r="Y159" i="24"/>
  <c r="Z53" i="24"/>
  <c r="AK53" i="24"/>
  <c r="AL53" i="24"/>
  <c r="AM53" i="24"/>
  <c r="AN53" i="24"/>
  <c r="AO53" i="24"/>
  <c r="AP53" i="24"/>
  <c r="AQ53" i="24"/>
  <c r="AR53" i="24"/>
  <c r="AS53" i="24"/>
  <c r="AD53" i="24"/>
  <c r="AA53" i="24"/>
  <c r="AB53" i="24"/>
  <c r="AC53" i="24"/>
  <c r="AE53" i="24"/>
  <c r="AF53" i="24"/>
  <c r="AG53" i="24"/>
  <c r="AH53" i="24"/>
  <c r="AI53" i="24"/>
  <c r="AJ53" i="24"/>
  <c r="Y53" i="24"/>
  <c r="AR157" i="24"/>
  <c r="AK157" i="24"/>
  <c r="AN157" i="24"/>
  <c r="AQ157" i="24"/>
  <c r="AS157" i="24"/>
  <c r="Z157" i="24"/>
  <c r="AF157" i="24"/>
  <c r="AM157" i="24"/>
  <c r="AO157" i="24"/>
  <c r="AP157" i="24"/>
  <c r="AD157" i="24"/>
  <c r="AA157" i="24"/>
  <c r="AB157" i="24"/>
  <c r="AC157" i="24"/>
  <c r="AE157" i="24"/>
  <c r="AG157" i="24"/>
  <c r="AH157" i="24"/>
  <c r="AI157" i="24"/>
  <c r="AJ157" i="24"/>
  <c r="Y157" i="24"/>
  <c r="AL157" i="24"/>
  <c r="AR170" i="24"/>
  <c r="AK170" i="24"/>
  <c r="AM170" i="24"/>
  <c r="AO170" i="24"/>
  <c r="AP170" i="24"/>
  <c r="AQ170" i="24"/>
  <c r="AS170" i="24"/>
  <c r="Z170" i="24"/>
  <c r="AA170" i="24"/>
  <c r="AF170" i="24"/>
  <c r="AB170" i="24"/>
  <c r="AC170" i="24"/>
  <c r="AD170" i="24"/>
  <c r="AE170" i="24"/>
  <c r="AG170" i="24"/>
  <c r="AH170" i="24"/>
  <c r="AI170" i="24"/>
  <c r="AJ170" i="24"/>
  <c r="AL170" i="24"/>
  <c r="AN170" i="24"/>
  <c r="Y170" i="24"/>
  <c r="Z64" i="24"/>
  <c r="AB64" i="24"/>
  <c r="AC64" i="24"/>
  <c r="AD64" i="24"/>
  <c r="AG64" i="24"/>
  <c r="AO64" i="24"/>
  <c r="AE64" i="24"/>
  <c r="AF64" i="24"/>
  <c r="AH64" i="24"/>
  <c r="AI64" i="24"/>
  <c r="AJ64" i="24"/>
  <c r="AK64" i="24"/>
  <c r="AL64" i="24"/>
  <c r="AM64" i="24"/>
  <c r="AN64" i="24"/>
  <c r="AS64" i="24"/>
  <c r="AA64" i="24"/>
  <c r="AP64" i="24"/>
  <c r="AQ64" i="24"/>
  <c r="AR64" i="24"/>
  <c r="Y64" i="24"/>
  <c r="Z12" i="24"/>
  <c r="AA12" i="24"/>
  <c r="AB12" i="24"/>
  <c r="AO12" i="24"/>
  <c r="AQ12" i="24"/>
  <c r="AR12" i="24"/>
  <c r="AS12" i="24"/>
  <c r="AC12" i="24"/>
  <c r="AD12" i="24"/>
  <c r="AI12" i="24"/>
  <c r="AH12" i="24"/>
  <c r="AG12" i="24"/>
  <c r="AN12" i="24"/>
  <c r="AP12" i="24"/>
  <c r="AE12" i="24"/>
  <c r="AF12" i="24"/>
  <c r="AJ12" i="24"/>
  <c r="AK12" i="24"/>
  <c r="AL12" i="24"/>
  <c r="AM12" i="24"/>
  <c r="Y12" i="24"/>
  <c r="Z85" i="24"/>
  <c r="AC85" i="24"/>
  <c r="AP85" i="24"/>
  <c r="AA85" i="24"/>
  <c r="AB85" i="24"/>
  <c r="AD85" i="24"/>
  <c r="AE85" i="24"/>
  <c r="AF85" i="24"/>
  <c r="AG85" i="24"/>
  <c r="AH85" i="24"/>
  <c r="AI85" i="24"/>
  <c r="AN85" i="24"/>
  <c r="AJ85" i="24"/>
  <c r="AK85" i="24"/>
  <c r="AL85" i="24"/>
  <c r="AM85" i="24"/>
  <c r="AO85" i="24"/>
  <c r="AQ85" i="24"/>
  <c r="AR85" i="24"/>
  <c r="AS85" i="24"/>
  <c r="Y85" i="24"/>
  <c r="Z74" i="24"/>
  <c r="AL74" i="24"/>
  <c r="AE74" i="24"/>
  <c r="AI74" i="24"/>
  <c r="AJ74" i="24"/>
  <c r="AK74" i="24"/>
  <c r="AM74" i="24"/>
  <c r="AN74" i="24"/>
  <c r="AO74" i="24"/>
  <c r="AP74" i="24"/>
  <c r="AQ74" i="24"/>
  <c r="AR74" i="24"/>
  <c r="AA74" i="24"/>
  <c r="AB74" i="24"/>
  <c r="AC74" i="24"/>
  <c r="AD74" i="24"/>
  <c r="AF74" i="24"/>
  <c r="AG74" i="24"/>
  <c r="AH74" i="24"/>
  <c r="Y74" i="24"/>
  <c r="AS74" i="24"/>
  <c r="AF219" i="24"/>
  <c r="AS219" i="24"/>
  <c r="AL219" i="24"/>
  <c r="AD219" i="24"/>
  <c r="Z219" i="24"/>
  <c r="AA219" i="24"/>
  <c r="AB219" i="24"/>
  <c r="AC219" i="24"/>
  <c r="AE219" i="24"/>
  <c r="AG219" i="24"/>
  <c r="AH219" i="24"/>
  <c r="AI219" i="24"/>
  <c r="AO219" i="24"/>
  <c r="Y219" i="24"/>
  <c r="AJ219" i="24"/>
  <c r="AK219" i="24"/>
  <c r="AM219" i="24"/>
  <c r="AN219" i="24"/>
  <c r="AP219" i="24"/>
  <c r="AQ219" i="24"/>
  <c r="AR219" i="24"/>
  <c r="AD274" i="24"/>
  <c r="AQ274" i="24"/>
  <c r="AP274" i="24"/>
  <c r="AI274" i="24"/>
  <c r="Z274" i="24"/>
  <c r="AA274" i="24"/>
  <c r="AB274" i="24"/>
  <c r="AC274" i="24"/>
  <c r="AE274" i="24"/>
  <c r="AF274" i="24"/>
  <c r="AG274" i="24"/>
  <c r="Y274" i="24"/>
  <c r="AL274" i="24"/>
  <c r="AJ274" i="24"/>
  <c r="AK274" i="24"/>
  <c r="AM274" i="24"/>
  <c r="AN274" i="24"/>
  <c r="AO274" i="24"/>
  <c r="AR274" i="24"/>
  <c r="AS274" i="24"/>
  <c r="AH274" i="24"/>
  <c r="AD124" i="24"/>
  <c r="AM124" i="24"/>
  <c r="AR124" i="24"/>
  <c r="AS124" i="24"/>
  <c r="AF124" i="24"/>
  <c r="AP124" i="24"/>
  <c r="AQ124" i="24"/>
  <c r="Z124" i="24"/>
  <c r="AH124" i="24"/>
  <c r="AN124" i="24"/>
  <c r="AO124" i="24"/>
  <c r="AC124" i="24"/>
  <c r="AA124" i="24"/>
  <c r="AB124" i="24"/>
  <c r="AE124" i="24"/>
  <c r="AG124" i="24"/>
  <c r="AI124" i="24"/>
  <c r="AJ124" i="24"/>
  <c r="AK124" i="24"/>
  <c r="Y124" i="24"/>
  <c r="AL124" i="24"/>
  <c r="AR187" i="24"/>
  <c r="AK187" i="24"/>
  <c r="AN187" i="24"/>
  <c r="AF187" i="24"/>
  <c r="Y187" i="24"/>
  <c r="Z187" i="24"/>
  <c r="AA187" i="24"/>
  <c r="AB187" i="24"/>
  <c r="AC187" i="24"/>
  <c r="AD187" i="24"/>
  <c r="AE187" i="24"/>
  <c r="AL187" i="24"/>
  <c r="AG187" i="24"/>
  <c r="AH187" i="24"/>
  <c r="AI187" i="24"/>
  <c r="AJ187" i="24"/>
  <c r="AM187" i="24"/>
  <c r="AO187" i="24"/>
  <c r="AP187" i="24"/>
  <c r="AQ187" i="24"/>
  <c r="AS187" i="24"/>
  <c r="AR192" i="24"/>
  <c r="AK192" i="24"/>
  <c r="AC192" i="24"/>
  <c r="AQ192" i="24"/>
  <c r="Z192" i="24"/>
  <c r="AA192" i="24"/>
  <c r="AB192" i="24"/>
  <c r="AD192" i="24"/>
  <c r="AE192" i="24"/>
  <c r="AJ192" i="24"/>
  <c r="AF192" i="24"/>
  <c r="AG192" i="24"/>
  <c r="AH192" i="24"/>
  <c r="AI192" i="24"/>
  <c r="AL192" i="24"/>
  <c r="AM192" i="24"/>
  <c r="AN192" i="24"/>
  <c r="AO192" i="24"/>
  <c r="AP192" i="24"/>
  <c r="AS192" i="24"/>
  <c r="Y192" i="24"/>
  <c r="AD268" i="24"/>
  <c r="AQ268" i="24"/>
  <c r="AC268" i="24"/>
  <c r="AR268" i="24"/>
  <c r="AP268" i="24"/>
  <c r="AS268" i="24"/>
  <c r="Y268" i="24"/>
  <c r="Z268" i="24"/>
  <c r="AA268" i="24"/>
  <c r="AB268" i="24"/>
  <c r="AE268" i="24"/>
  <c r="AI268" i="24"/>
  <c r="AM268" i="24"/>
  <c r="AN268" i="24"/>
  <c r="AO268" i="24"/>
  <c r="AF268" i="24"/>
  <c r="AG268" i="24"/>
  <c r="AH268" i="24"/>
  <c r="AJ268" i="24"/>
  <c r="AK268" i="24"/>
  <c r="AL268" i="24"/>
  <c r="AF257" i="24"/>
  <c r="Z257" i="24"/>
  <c r="AN257" i="24"/>
  <c r="AA257" i="24"/>
  <c r="AB257" i="24"/>
  <c r="AC257" i="24"/>
  <c r="AD257" i="24"/>
  <c r="AE257" i="24"/>
  <c r="AG257" i="24"/>
  <c r="AL257" i="24"/>
  <c r="AK257" i="24"/>
  <c r="AH257" i="24"/>
  <c r="Y257" i="24"/>
  <c r="AJ257" i="24"/>
  <c r="AM257" i="24"/>
  <c r="AO257" i="24"/>
  <c r="AQ257" i="24"/>
  <c r="AR257" i="24"/>
  <c r="AP257" i="24"/>
  <c r="AS257" i="24"/>
  <c r="AI257" i="24"/>
  <c r="AR149" i="24"/>
  <c r="AK149" i="24"/>
  <c r="AS149" i="24"/>
  <c r="Z149" i="24"/>
  <c r="AA149" i="24"/>
  <c r="AB149" i="24"/>
  <c r="AC149" i="24"/>
  <c r="AD149" i="24"/>
  <c r="AJ149" i="24"/>
  <c r="AN149" i="24"/>
  <c r="AO149" i="24"/>
  <c r="AP149" i="24"/>
  <c r="AQ149" i="24"/>
  <c r="AE149" i="24"/>
  <c r="AF149" i="24"/>
  <c r="AG149" i="24"/>
  <c r="AH149" i="24"/>
  <c r="AI149" i="24"/>
  <c r="AL149" i="24"/>
  <c r="Y149" i="24"/>
  <c r="AM149" i="24"/>
  <c r="AD107" i="24"/>
  <c r="AP107" i="24"/>
  <c r="AQ107" i="24"/>
  <c r="AR107" i="24"/>
  <c r="AS107" i="24"/>
  <c r="Z107" i="24"/>
  <c r="AA107" i="24"/>
  <c r="AB107" i="24"/>
  <c r="AC107" i="24"/>
  <c r="AI107" i="24"/>
  <c r="AE107" i="24"/>
  <c r="AF107" i="24"/>
  <c r="AG107" i="24"/>
  <c r="AH107" i="24"/>
  <c r="AJ107" i="24"/>
  <c r="AK107" i="24"/>
  <c r="AL107" i="24"/>
  <c r="AM107" i="24"/>
  <c r="Y107" i="24"/>
  <c r="AO107" i="24"/>
  <c r="AN107" i="24"/>
  <c r="AF242" i="24"/>
  <c r="AS242" i="24"/>
  <c r="AR242" i="24"/>
  <c r="AK242" i="24"/>
  <c r="AH242" i="24"/>
  <c r="AI242" i="24"/>
  <c r="AJ242" i="24"/>
  <c r="AL242" i="24"/>
  <c r="AM242" i="24"/>
  <c r="AN242" i="24"/>
  <c r="AO242" i="24"/>
  <c r="AP242" i="24"/>
  <c r="AQ242" i="24"/>
  <c r="Z242" i="24"/>
  <c r="Y242" i="24"/>
  <c r="AA242" i="24"/>
  <c r="AB242" i="24"/>
  <c r="AC242" i="24"/>
  <c r="AD242" i="24"/>
  <c r="AE242" i="24"/>
  <c r="AG242" i="24"/>
  <c r="AR177" i="24"/>
  <c r="AK177" i="24"/>
  <c r="AN177" i="24"/>
  <c r="AF177" i="24"/>
  <c r="Z177" i="24"/>
  <c r="AA177" i="24"/>
  <c r="AB177" i="24"/>
  <c r="AC177" i="24"/>
  <c r="AD177" i="24"/>
  <c r="AE177" i="24"/>
  <c r="AG177" i="24"/>
  <c r="AH177" i="24"/>
  <c r="AO177" i="24"/>
  <c r="AI177" i="24"/>
  <c r="AJ177" i="24"/>
  <c r="AL177" i="24"/>
  <c r="AM177" i="24"/>
  <c r="AP177" i="24"/>
  <c r="AQ177" i="24"/>
  <c r="AS177" i="24"/>
  <c r="Y177" i="24"/>
  <c r="AD129" i="24"/>
  <c r="AR129" i="24"/>
  <c r="AK129" i="24"/>
  <c r="AS129" i="24"/>
  <c r="Z129" i="24"/>
  <c r="AA129" i="24"/>
  <c r="AB129" i="24"/>
  <c r="AC129" i="24"/>
  <c r="AJ129" i="24"/>
  <c r="AL129" i="24"/>
  <c r="AM129" i="24"/>
  <c r="AN129" i="24"/>
  <c r="AO129" i="24"/>
  <c r="AP129" i="24"/>
  <c r="AQ129" i="24"/>
  <c r="AE129" i="24"/>
  <c r="AF129" i="24"/>
  <c r="AG129" i="24"/>
  <c r="AH129" i="24"/>
  <c r="AI129" i="24"/>
  <c r="Y129" i="24"/>
  <c r="Z6" i="24"/>
  <c r="AA6" i="24"/>
  <c r="AB6" i="24"/>
  <c r="AI6" i="24"/>
  <c r="AO6" i="24"/>
  <c r="AL6" i="24"/>
  <c r="AM6" i="24"/>
  <c r="AN6" i="24"/>
  <c r="AP6" i="24"/>
  <c r="AQ6" i="24"/>
  <c r="AR6" i="24"/>
  <c r="AS6" i="24"/>
  <c r="AD6" i="24"/>
  <c r="AC6" i="24"/>
  <c r="AE6" i="24"/>
  <c r="AF6" i="24"/>
  <c r="AG6" i="24"/>
  <c r="AH6" i="24"/>
  <c r="AJ6" i="24"/>
  <c r="AK6" i="24"/>
  <c r="Y6" i="24"/>
  <c r="AR171" i="24"/>
  <c r="AK171" i="24"/>
  <c r="AA171" i="24"/>
  <c r="AO171" i="24"/>
  <c r="Z171" i="24"/>
  <c r="AB171" i="24"/>
  <c r="AC171" i="24"/>
  <c r="AD171" i="24"/>
  <c r="AE171" i="24"/>
  <c r="AJ171" i="24"/>
  <c r="AI171" i="24"/>
  <c r="AF171" i="24"/>
  <c r="Y171" i="24"/>
  <c r="AG171" i="24"/>
  <c r="AH171" i="24"/>
  <c r="AL171" i="24"/>
  <c r="AM171" i="24"/>
  <c r="AN171" i="24"/>
  <c r="AP171" i="24"/>
  <c r="AQ171" i="24"/>
  <c r="AS171" i="24"/>
  <c r="Z65" i="24"/>
  <c r="AC65" i="24"/>
  <c r="AD65" i="24"/>
  <c r="AE65" i="24"/>
  <c r="AP65" i="24"/>
  <c r="AK65" i="24"/>
  <c r="AL65" i="24"/>
  <c r="AM65" i="24"/>
  <c r="AN65" i="24"/>
  <c r="AO65" i="24"/>
  <c r="AQ65" i="24"/>
  <c r="AR65" i="24"/>
  <c r="AS65" i="24"/>
  <c r="AA65" i="24"/>
  <c r="AB65" i="24"/>
  <c r="AJ65" i="24"/>
  <c r="AI65" i="24"/>
  <c r="AH65" i="24"/>
  <c r="Y65" i="24"/>
  <c r="AG65" i="24"/>
  <c r="AF65" i="24"/>
  <c r="Z5" i="24"/>
  <c r="AA5" i="24"/>
  <c r="AB5" i="24"/>
  <c r="AI5" i="24"/>
  <c r="AO5" i="24"/>
  <c r="AF5" i="24"/>
  <c r="AG5" i="24"/>
  <c r="AH5" i="24"/>
  <c r="AJ5" i="24"/>
  <c r="AK5" i="24"/>
  <c r="AL5" i="24"/>
  <c r="AM5" i="24"/>
  <c r="AN5" i="24"/>
  <c r="AP5" i="24"/>
  <c r="AQ5" i="24"/>
  <c r="AR5" i="24"/>
  <c r="AS5" i="24"/>
  <c r="AC5" i="24"/>
  <c r="AD5" i="24"/>
  <c r="AE5" i="24"/>
  <c r="Y5" i="24"/>
  <c r="AF233" i="24"/>
  <c r="AS233" i="24"/>
  <c r="AM233" i="24"/>
  <c r="AO233" i="24"/>
  <c r="AP233" i="24"/>
  <c r="AQ233" i="24"/>
  <c r="AR233" i="24"/>
  <c r="Z233" i="24"/>
  <c r="AA233" i="24"/>
  <c r="AG233" i="24"/>
  <c r="AE233" i="24"/>
  <c r="Y233" i="24"/>
  <c r="AB233" i="24"/>
  <c r="AC233" i="24"/>
  <c r="AD233" i="24"/>
  <c r="AH233" i="24"/>
  <c r="AI233" i="24"/>
  <c r="AJ233" i="24"/>
  <c r="AK233" i="24"/>
  <c r="AL233" i="24"/>
  <c r="AN233" i="24"/>
  <c r="AD98" i="24"/>
  <c r="AG98" i="24"/>
  <c r="AH98" i="24"/>
  <c r="AI98" i="24"/>
  <c r="AJ98" i="24"/>
  <c r="AK98" i="24"/>
  <c r="AL98" i="24"/>
  <c r="AM98" i="24"/>
  <c r="AN98" i="24"/>
  <c r="AO98" i="24"/>
  <c r="AP98" i="24"/>
  <c r="AQ98" i="24"/>
  <c r="AR98" i="24"/>
  <c r="AS98" i="24"/>
  <c r="Z98" i="24"/>
  <c r="AA98" i="24"/>
  <c r="AB98" i="24"/>
  <c r="AC98" i="24"/>
  <c r="AE98" i="24"/>
  <c r="AF98" i="24"/>
  <c r="Y98" i="24"/>
  <c r="Z44" i="24"/>
  <c r="AA44" i="24"/>
  <c r="AB44" i="24"/>
  <c r="AN44" i="24"/>
  <c r="AO44" i="24"/>
  <c r="AP44" i="24"/>
  <c r="AQ44" i="24"/>
  <c r="AR44" i="24"/>
  <c r="AS44" i="24"/>
  <c r="AG44" i="24"/>
  <c r="AC44" i="24"/>
  <c r="AD44" i="24"/>
  <c r="AE44" i="24"/>
  <c r="AF44" i="24"/>
  <c r="AH44" i="24"/>
  <c r="AI44" i="24"/>
  <c r="AJ44" i="24"/>
  <c r="AK44" i="24"/>
  <c r="AL44" i="24"/>
  <c r="AM44" i="24"/>
  <c r="Y44" i="24"/>
  <c r="AD278" i="24"/>
  <c r="AQ278" i="24"/>
  <c r="AC278" i="24"/>
  <c r="AR278" i="24"/>
  <c r="AN278" i="24"/>
  <c r="AO278" i="24"/>
  <c r="AP278" i="24"/>
  <c r="AS278" i="24"/>
  <c r="Z278" i="24"/>
  <c r="AA278" i="24"/>
  <c r="AG278" i="24"/>
  <c r="Y278" i="24"/>
  <c r="AI278" i="24"/>
  <c r="AB278" i="24"/>
  <c r="AE278" i="24"/>
  <c r="AF278" i="24"/>
  <c r="AH278" i="24"/>
  <c r="AL278" i="24"/>
  <c r="AM278" i="24"/>
  <c r="AJ278" i="24"/>
  <c r="AK278" i="24"/>
  <c r="Z10" i="24"/>
  <c r="AA10" i="24"/>
  <c r="AB10" i="24"/>
  <c r="AO10" i="24"/>
  <c r="AH10" i="24"/>
  <c r="AI10" i="24"/>
  <c r="AJ10" i="24"/>
  <c r="AK10" i="24"/>
  <c r="AL10" i="24"/>
  <c r="AM10" i="24"/>
  <c r="AN10" i="24"/>
  <c r="AP10" i="24"/>
  <c r="AQ10" i="24"/>
  <c r="AR10" i="24"/>
  <c r="AS10" i="24"/>
  <c r="AC10" i="24"/>
  <c r="AD10" i="24"/>
  <c r="AE10" i="24"/>
  <c r="AF10" i="24"/>
  <c r="AG10" i="24"/>
  <c r="Y10" i="24"/>
  <c r="AR190" i="24"/>
  <c r="AK190" i="24"/>
  <c r="AM190" i="24"/>
  <c r="AI190" i="24"/>
  <c r="AJ190" i="24"/>
  <c r="AL190" i="24"/>
  <c r="AN190" i="24"/>
  <c r="AO190" i="24"/>
  <c r="AP190" i="24"/>
  <c r="AQ190" i="24"/>
  <c r="AS190" i="24"/>
  <c r="AB190" i="24"/>
  <c r="Z190" i="24"/>
  <c r="AA190" i="24"/>
  <c r="AC190" i="24"/>
  <c r="AD190" i="24"/>
  <c r="AE190" i="24"/>
  <c r="AF190" i="24"/>
  <c r="AG190" i="24"/>
  <c r="AH190" i="24"/>
  <c r="Y190" i="24"/>
  <c r="AD120" i="24"/>
  <c r="AI120" i="24"/>
  <c r="AM120" i="24"/>
  <c r="AN120" i="24"/>
  <c r="AO120" i="24"/>
  <c r="AA120" i="24"/>
  <c r="AP120" i="24"/>
  <c r="AQ120" i="24"/>
  <c r="AR120" i="24"/>
  <c r="AS120" i="24"/>
  <c r="AE120" i="24"/>
  <c r="Z120" i="24"/>
  <c r="AB120" i="24"/>
  <c r="AC120" i="24"/>
  <c r="AF120" i="24"/>
  <c r="AG120" i="24"/>
  <c r="AH120" i="24"/>
  <c r="AJ120" i="24"/>
  <c r="AK120" i="24"/>
  <c r="AL120" i="24"/>
  <c r="Y120" i="24"/>
  <c r="AR212" i="24"/>
  <c r="AE212" i="24"/>
  <c r="AS212" i="24"/>
  <c r="AQ212" i="24"/>
  <c r="AC212" i="24"/>
  <c r="AD212" i="24"/>
  <c r="AJ212" i="24"/>
  <c r="AM212" i="24"/>
  <c r="AN212" i="24"/>
  <c r="AO212" i="24"/>
  <c r="AP212" i="24"/>
  <c r="AB212" i="24"/>
  <c r="Z212" i="24"/>
  <c r="AA212" i="24"/>
  <c r="AF212" i="24"/>
  <c r="AG212" i="24"/>
  <c r="AH212" i="24"/>
  <c r="AI212" i="24"/>
  <c r="AK212" i="24"/>
  <c r="AL212" i="24"/>
  <c r="Y212" i="24"/>
  <c r="AD269" i="24"/>
  <c r="AQ269" i="24"/>
  <c r="AF269" i="24"/>
  <c r="Y269" i="24"/>
  <c r="Z269" i="24"/>
  <c r="AA269" i="24"/>
  <c r="AB269" i="24"/>
  <c r="AC269" i="24"/>
  <c r="AE269" i="24"/>
  <c r="AG269" i="24"/>
  <c r="AH269" i="24"/>
  <c r="AI269" i="24"/>
  <c r="AM269" i="24"/>
  <c r="AS269" i="24"/>
  <c r="AJ269" i="24"/>
  <c r="AK269" i="24"/>
  <c r="AL269" i="24"/>
  <c r="AN269" i="24"/>
  <c r="AO269" i="24"/>
  <c r="AP269" i="24"/>
  <c r="AR269" i="24"/>
  <c r="Z81" i="24"/>
  <c r="AS81" i="24"/>
  <c r="AL81" i="24"/>
  <c r="AI81" i="24"/>
  <c r="AJ81" i="24"/>
  <c r="AK81" i="24"/>
  <c r="AM81" i="24"/>
  <c r="AN81" i="24"/>
  <c r="AO81" i="24"/>
  <c r="AP81" i="24"/>
  <c r="AQ81" i="24"/>
  <c r="AR81" i="24"/>
  <c r="AB81" i="24"/>
  <c r="AA81" i="24"/>
  <c r="AC81" i="24"/>
  <c r="AD81" i="24"/>
  <c r="AE81" i="24"/>
  <c r="AF81" i="24"/>
  <c r="AG81" i="24"/>
  <c r="AH81" i="24"/>
  <c r="Y81" i="24"/>
  <c r="AR151" i="24"/>
  <c r="AK151" i="24"/>
  <c r="AA151" i="24"/>
  <c r="AB151" i="24"/>
  <c r="AC151" i="24"/>
  <c r="AD151" i="24"/>
  <c r="AE151" i="24"/>
  <c r="AF151" i="24"/>
  <c r="AG151" i="24"/>
  <c r="AH151" i="24"/>
  <c r="AO151" i="24"/>
  <c r="AP151" i="24"/>
  <c r="AQ151" i="24"/>
  <c r="AS151" i="24"/>
  <c r="Y151" i="24"/>
  <c r="AN151" i="24"/>
  <c r="Z151" i="24"/>
  <c r="AL151" i="24"/>
  <c r="AI151" i="24"/>
  <c r="AM151" i="24"/>
  <c r="AJ151" i="24"/>
  <c r="Z21" i="24"/>
  <c r="AA21" i="24"/>
  <c r="AB21" i="24"/>
  <c r="AE21" i="24"/>
  <c r="AF21" i="24"/>
  <c r="AG21" i="24"/>
  <c r="AH21" i="24"/>
  <c r="AI21" i="24"/>
  <c r="AJ21" i="24"/>
  <c r="AK21" i="24"/>
  <c r="AL21" i="24"/>
  <c r="AM21" i="24"/>
  <c r="AR21" i="24"/>
  <c r="AC21" i="24"/>
  <c r="AQ21" i="24"/>
  <c r="AP21" i="24"/>
  <c r="AD21" i="24"/>
  <c r="AN21" i="24"/>
  <c r="AO21" i="24"/>
  <c r="AS21" i="24"/>
  <c r="Y21" i="24"/>
  <c r="AD104" i="24"/>
  <c r="AM104" i="24"/>
  <c r="AN104" i="24"/>
  <c r="AO104" i="24"/>
  <c r="AP104" i="24"/>
  <c r="AQ104" i="24"/>
  <c r="AR104" i="24"/>
  <c r="AS104" i="24"/>
  <c r="Z104" i="24"/>
  <c r="AF104" i="24"/>
  <c r="AE104" i="24"/>
  <c r="AL104" i="24"/>
  <c r="AB104" i="24"/>
  <c r="AA104" i="24"/>
  <c r="AC104" i="24"/>
  <c r="AG104" i="24"/>
  <c r="AH104" i="24"/>
  <c r="AI104" i="24"/>
  <c r="AJ104" i="24"/>
  <c r="AK104" i="24"/>
  <c r="Y104" i="24"/>
  <c r="Z80" i="24"/>
  <c r="AR80" i="24"/>
  <c r="AK80" i="24"/>
  <c r="AF80" i="24"/>
  <c r="AG80" i="24"/>
  <c r="AH80" i="24"/>
  <c r="AI80" i="24"/>
  <c r="AJ80" i="24"/>
  <c r="AL80" i="24"/>
  <c r="AM80" i="24"/>
  <c r="AN80" i="24"/>
  <c r="AO80" i="24"/>
  <c r="AP80" i="24"/>
  <c r="AQ80" i="24"/>
  <c r="AS80" i="24"/>
  <c r="Y80" i="24"/>
  <c r="AA80" i="24"/>
  <c r="AB80" i="24"/>
  <c r="AC80" i="24"/>
  <c r="AD80" i="24"/>
  <c r="AE80" i="24"/>
  <c r="AR199" i="24"/>
  <c r="AL199" i="24"/>
  <c r="AE199" i="24"/>
  <c r="Z199" i="24"/>
  <c r="AA199" i="24"/>
  <c r="AB199" i="24"/>
  <c r="AC199" i="24"/>
  <c r="AD199" i="24"/>
  <c r="AF199" i="24"/>
  <c r="AG199" i="24"/>
  <c r="AM199" i="24"/>
  <c r="AH199" i="24"/>
  <c r="AI199" i="24"/>
  <c r="AJ199" i="24"/>
  <c r="AK199" i="24"/>
  <c r="AN199" i="24"/>
  <c r="AO199" i="24"/>
  <c r="AP199" i="24"/>
  <c r="AQ199" i="24"/>
  <c r="AS199" i="24"/>
  <c r="Y199" i="24"/>
  <c r="AR153" i="24"/>
  <c r="AK153" i="24"/>
  <c r="AE153" i="24"/>
  <c r="AF153" i="24"/>
  <c r="AG153" i="24"/>
  <c r="AH153" i="24"/>
  <c r="AI153" i="24"/>
  <c r="AJ153" i="24"/>
  <c r="AL153" i="24"/>
  <c r="AM153" i="24"/>
  <c r="AQ153" i="24"/>
  <c r="AS153" i="24"/>
  <c r="AA153" i="24"/>
  <c r="Z153" i="24"/>
  <c r="AB153" i="24"/>
  <c r="AC153" i="24"/>
  <c r="AD153" i="24"/>
  <c r="AN153" i="24"/>
  <c r="AO153" i="24"/>
  <c r="AP153" i="24"/>
  <c r="Y153" i="24"/>
  <c r="Z83" i="24"/>
  <c r="AA83" i="24"/>
  <c r="AN83" i="24"/>
  <c r="AP83" i="24"/>
  <c r="AQ83" i="24"/>
  <c r="AR83" i="24"/>
  <c r="AS83" i="24"/>
  <c r="AB83" i="24"/>
  <c r="AC83" i="24"/>
  <c r="AH83" i="24"/>
  <c r="AD83" i="24"/>
  <c r="AE83" i="24"/>
  <c r="AF83" i="24"/>
  <c r="AG83" i="24"/>
  <c r="AI83" i="24"/>
  <c r="AJ83" i="24"/>
  <c r="AK83" i="24"/>
  <c r="AL83" i="24"/>
  <c r="AO83" i="24"/>
  <c r="Y83" i="24"/>
  <c r="AM83" i="24"/>
  <c r="AD116" i="24"/>
  <c r="AE116" i="24"/>
  <c r="AF116" i="24"/>
  <c r="AG116" i="24"/>
  <c r="AH116" i="24"/>
  <c r="AI116" i="24"/>
  <c r="AJ116" i="24"/>
  <c r="AK116" i="24"/>
  <c r="AL116" i="24"/>
  <c r="AM116" i="24"/>
  <c r="AR116" i="24"/>
  <c r="Z116" i="24"/>
  <c r="AA116" i="24"/>
  <c r="AQ116" i="24"/>
  <c r="AP116" i="24"/>
  <c r="AS116" i="24"/>
  <c r="AB116" i="24"/>
  <c r="AC116" i="24"/>
  <c r="AN116" i="24"/>
  <c r="AO116" i="24"/>
  <c r="Y116" i="24"/>
  <c r="AR175" i="24"/>
  <c r="AK175" i="24"/>
  <c r="AI175" i="24"/>
  <c r="AB175" i="24"/>
  <c r="AN175" i="24"/>
  <c r="AO175" i="24"/>
  <c r="AP175" i="24"/>
  <c r="AQ175" i="24"/>
  <c r="AS175" i="24"/>
  <c r="AE175" i="24"/>
  <c r="Z175" i="24"/>
  <c r="AA175" i="24"/>
  <c r="AC175" i="24"/>
  <c r="AD175" i="24"/>
  <c r="AF175" i="24"/>
  <c r="AG175" i="24"/>
  <c r="AH175" i="24"/>
  <c r="AJ175" i="24"/>
  <c r="AL175" i="24"/>
  <c r="AM175" i="24"/>
  <c r="Y175" i="24"/>
  <c r="Z56" i="24"/>
  <c r="AN56" i="24"/>
  <c r="AO56" i="24"/>
  <c r="AP56" i="24"/>
  <c r="AQ56" i="24"/>
  <c r="AR56" i="24"/>
  <c r="AS56" i="24"/>
  <c r="AA56" i="24"/>
  <c r="AB56" i="24"/>
  <c r="AG56" i="24"/>
  <c r="AF56" i="24"/>
  <c r="AC56" i="24"/>
  <c r="AD56" i="24"/>
  <c r="AE56" i="24"/>
  <c r="AH56" i="24"/>
  <c r="AI56" i="24"/>
  <c r="AJ56" i="24"/>
  <c r="AK56" i="24"/>
  <c r="AL56" i="24"/>
  <c r="AM56" i="24"/>
  <c r="Y56" i="24"/>
  <c r="Z18" i="24"/>
  <c r="AA18" i="24"/>
  <c r="AB18" i="24"/>
  <c r="AP18" i="24"/>
  <c r="AQ18" i="24"/>
  <c r="AR18" i="24"/>
  <c r="AS18" i="24"/>
  <c r="AC18" i="24"/>
  <c r="AD18" i="24"/>
  <c r="AI18" i="24"/>
  <c r="AE18" i="24"/>
  <c r="AF18" i="24"/>
  <c r="AG18" i="24"/>
  <c r="AH18" i="24"/>
  <c r="AJ18" i="24"/>
  <c r="AK18" i="24"/>
  <c r="AL18" i="24"/>
  <c r="AM18" i="24"/>
  <c r="AN18" i="24"/>
  <c r="AO18" i="24"/>
  <c r="Y18" i="24"/>
  <c r="Z69" i="24"/>
  <c r="AG69" i="24"/>
  <c r="AH69" i="24"/>
  <c r="AI69" i="24"/>
  <c r="AK69" i="24"/>
  <c r="AL69" i="24"/>
  <c r="AM69" i="24"/>
  <c r="AN69" i="24"/>
  <c r="AO69" i="24"/>
  <c r="AP69" i="24"/>
  <c r="AQ69" i="24"/>
  <c r="AR69" i="24"/>
  <c r="AS69" i="24"/>
  <c r="AA69" i="24"/>
  <c r="AB69" i="24"/>
  <c r="AC69" i="24"/>
  <c r="AD69" i="24"/>
  <c r="AE69" i="24"/>
  <c r="AF69" i="24"/>
  <c r="AJ69" i="24"/>
  <c r="Y69" i="24"/>
  <c r="AR209" i="24"/>
  <c r="AB209" i="24"/>
  <c r="AO209" i="24"/>
  <c r="AH209" i="24"/>
  <c r="AJ209" i="24"/>
  <c r="AL209" i="24"/>
  <c r="AP209" i="24"/>
  <c r="AQ209" i="24"/>
  <c r="Z209" i="24"/>
  <c r="AM209" i="24"/>
  <c r="AN209" i="24"/>
  <c r="AS209" i="24"/>
  <c r="AC209" i="24"/>
  <c r="AA209" i="24"/>
  <c r="AD209" i="24"/>
  <c r="AE209" i="24"/>
  <c r="AF209" i="24"/>
  <c r="AG209" i="24"/>
  <c r="AI209" i="24"/>
  <c r="AK209" i="24"/>
  <c r="Y209" i="24"/>
  <c r="AD119" i="24"/>
  <c r="AH119" i="24"/>
  <c r="AL119" i="24"/>
  <c r="AM119" i="24"/>
  <c r="AN119" i="24"/>
  <c r="Z119" i="24"/>
  <c r="AF119" i="24"/>
  <c r="AG119" i="24"/>
  <c r="AI119" i="24"/>
  <c r="AJ119" i="24"/>
  <c r="AK119" i="24"/>
  <c r="AO119" i="24"/>
  <c r="AP119" i="24"/>
  <c r="AQ119" i="24"/>
  <c r="AA119" i="24"/>
  <c r="AB119" i="24"/>
  <c r="AC119" i="24"/>
  <c r="AE119" i="24"/>
  <c r="AR119" i="24"/>
  <c r="AS119" i="24"/>
  <c r="Y119" i="24"/>
  <c r="Z66" i="24"/>
  <c r="AD66" i="24"/>
  <c r="AE66" i="24"/>
  <c r="AF66" i="24"/>
  <c r="AQ66" i="24"/>
  <c r="AP66" i="24"/>
  <c r="AR66" i="24"/>
  <c r="AS66" i="24"/>
  <c r="AA66" i="24"/>
  <c r="AI66" i="24"/>
  <c r="AB66" i="24"/>
  <c r="AC66" i="24"/>
  <c r="AG66" i="24"/>
  <c r="AH66" i="24"/>
  <c r="AJ66" i="24"/>
  <c r="AK66" i="24"/>
  <c r="AL66" i="24"/>
  <c r="AM66" i="24"/>
  <c r="AO66" i="24"/>
  <c r="AN66" i="24"/>
  <c r="Y66" i="24"/>
  <c r="AF237" i="24"/>
  <c r="AS237" i="24"/>
  <c r="AH237" i="24"/>
  <c r="Z237" i="24"/>
  <c r="AJ237" i="24"/>
  <c r="AK237" i="24"/>
  <c r="AL237" i="24"/>
  <c r="AM237" i="24"/>
  <c r="AN237" i="24"/>
  <c r="AO237" i="24"/>
  <c r="AP237" i="24"/>
  <c r="AQ237" i="24"/>
  <c r="AR237" i="24"/>
  <c r="AA237" i="24"/>
  <c r="AB237" i="24"/>
  <c r="AC237" i="24"/>
  <c r="AD237" i="24"/>
  <c r="AE237" i="24"/>
  <c r="AG237" i="24"/>
  <c r="AI237" i="24"/>
  <c r="Y237" i="24"/>
  <c r="Z43" i="24"/>
  <c r="AA43" i="24"/>
  <c r="AB43" i="24"/>
  <c r="AK43" i="24"/>
  <c r="AL43" i="24"/>
  <c r="AM43" i="24"/>
  <c r="AN43" i="24"/>
  <c r="AO43" i="24"/>
  <c r="AP43" i="24"/>
  <c r="AQ43" i="24"/>
  <c r="AR43" i="24"/>
  <c r="AS43" i="24"/>
  <c r="AD43" i="24"/>
  <c r="AC43" i="24"/>
  <c r="AE43" i="24"/>
  <c r="AF43" i="24"/>
  <c r="AG43" i="24"/>
  <c r="AH43" i="24"/>
  <c r="AI43" i="24"/>
  <c r="AJ43" i="24"/>
  <c r="Y43" i="24"/>
  <c r="AR176" i="24"/>
  <c r="AK176" i="24"/>
  <c r="AL176" i="24"/>
  <c r="AD176" i="24"/>
  <c r="AS176" i="24"/>
  <c r="Z176" i="24"/>
  <c r="AA176" i="24"/>
  <c r="AB176" i="24"/>
  <c r="AC176" i="24"/>
  <c r="AI176" i="24"/>
  <c r="AH176" i="24"/>
  <c r="AE176" i="24"/>
  <c r="AF176" i="24"/>
  <c r="AG176" i="24"/>
  <c r="AJ176" i="24"/>
  <c r="AM176" i="24"/>
  <c r="AN176" i="24"/>
  <c r="Y176" i="24"/>
  <c r="AO176" i="24"/>
  <c r="AP176" i="24"/>
  <c r="AQ176" i="24"/>
  <c r="AF226" i="24"/>
  <c r="AS226" i="24"/>
  <c r="AE226" i="24"/>
  <c r="AH226" i="24"/>
  <c r="Y226" i="24"/>
  <c r="AI226" i="24"/>
  <c r="AJ226" i="24"/>
  <c r="AK226" i="24"/>
  <c r="AL226" i="24"/>
  <c r="AM226" i="24"/>
  <c r="AN226" i="24"/>
  <c r="AO226" i="24"/>
  <c r="AP226" i="24"/>
  <c r="AQ226" i="24"/>
  <c r="AR226" i="24"/>
  <c r="AC226" i="24"/>
  <c r="AD226" i="24"/>
  <c r="AG226" i="24"/>
  <c r="Z226" i="24"/>
  <c r="AA226" i="24"/>
  <c r="AB226" i="24"/>
  <c r="AD285" i="24"/>
  <c r="AQ285" i="24"/>
  <c r="AS285" i="24"/>
  <c r="AK285" i="24"/>
  <c r="Z285" i="24"/>
  <c r="AA285" i="24"/>
  <c r="AB285" i="24"/>
  <c r="AC285" i="24"/>
  <c r="AE285" i="24"/>
  <c r="AF285" i="24"/>
  <c r="AG285" i="24"/>
  <c r="AH285" i="24"/>
  <c r="AI285" i="24"/>
  <c r="AN285" i="24"/>
  <c r="AJ285" i="24"/>
  <c r="AL285" i="24"/>
  <c r="AM285" i="24"/>
  <c r="AO285" i="24"/>
  <c r="Y285" i="24"/>
  <c r="AP285" i="24"/>
  <c r="AR285" i="24"/>
  <c r="AR203" i="24"/>
  <c r="AP203" i="24"/>
  <c r="AI203" i="24"/>
  <c r="AK203" i="24"/>
  <c r="AL203" i="24"/>
  <c r="AM203" i="24"/>
  <c r="AN203" i="24"/>
  <c r="AO203" i="24"/>
  <c r="AQ203" i="24"/>
  <c r="AS203" i="24"/>
  <c r="AC203" i="24"/>
  <c r="AB203" i="24"/>
  <c r="Y203" i="24"/>
  <c r="AA203" i="24"/>
  <c r="Z203" i="24"/>
  <c r="AD203" i="24"/>
  <c r="AE203" i="24"/>
  <c r="AJ203" i="24"/>
  <c r="AF203" i="24"/>
  <c r="AG203" i="24"/>
  <c r="AH203" i="24"/>
  <c r="AD126" i="24"/>
  <c r="AO126" i="24"/>
  <c r="Z126" i="24"/>
  <c r="AH126" i="24"/>
  <c r="AC126" i="24"/>
  <c r="AE126" i="24"/>
  <c r="AF126" i="24"/>
  <c r="AG126" i="24"/>
  <c r="AI126" i="24"/>
  <c r="AJ126" i="24"/>
  <c r="AK126" i="24"/>
  <c r="AL126" i="24"/>
  <c r="AS126" i="24"/>
  <c r="AM126" i="24"/>
  <c r="AB126" i="24"/>
  <c r="Y126" i="24"/>
  <c r="AA126" i="24"/>
  <c r="AN126" i="24"/>
  <c r="AQ126" i="24"/>
  <c r="AP126" i="24"/>
  <c r="AR126" i="24"/>
  <c r="AM2" i="24"/>
  <c r="AP2" i="24"/>
  <c r="AI2" i="24"/>
  <c r="Y2" i="24"/>
  <c r="AQ2" i="24"/>
  <c r="AR2" i="24"/>
  <c r="AS2" i="24"/>
  <c r="Z2" i="24"/>
  <c r="AA2" i="24"/>
  <c r="AB2" i="24"/>
  <c r="AC2" i="24"/>
  <c r="AG2" i="24"/>
  <c r="AL2" i="24"/>
  <c r="AD2" i="24"/>
  <c r="AE2" i="24"/>
  <c r="AF2" i="24"/>
  <c r="AH2" i="24"/>
  <c r="AJ2" i="24"/>
  <c r="AK2" i="24"/>
  <c r="AN2" i="24"/>
  <c r="AO2" i="24"/>
  <c r="AD96" i="24"/>
  <c r="AQ96" i="24"/>
  <c r="AC96" i="24"/>
  <c r="AE96" i="24"/>
  <c r="AF96" i="24"/>
  <c r="AG96" i="24"/>
  <c r="AH96" i="24"/>
  <c r="AI96" i="24"/>
  <c r="AJ96" i="24"/>
  <c r="AK96" i="24"/>
  <c r="AL96" i="24"/>
  <c r="AR96" i="24"/>
  <c r="AM96" i="24"/>
  <c r="AN96" i="24"/>
  <c r="AO96" i="24"/>
  <c r="AP96" i="24"/>
  <c r="AS96" i="24"/>
  <c r="Z96" i="24"/>
  <c r="AA96" i="24"/>
  <c r="AB96" i="24"/>
  <c r="Y96" i="24"/>
  <c r="Z57" i="24"/>
  <c r="AO57" i="24"/>
  <c r="AP57" i="24"/>
  <c r="AQ57" i="24"/>
  <c r="AR57" i="24"/>
  <c r="AS57" i="24"/>
  <c r="AA57" i="24"/>
  <c r="AB57" i="24"/>
  <c r="AC57" i="24"/>
  <c r="AH57" i="24"/>
  <c r="AD57" i="24"/>
  <c r="AE57" i="24"/>
  <c r="AF57" i="24"/>
  <c r="AG57" i="24"/>
  <c r="AI57" i="24"/>
  <c r="AJ57" i="24"/>
  <c r="AK57" i="24"/>
  <c r="AL57" i="24"/>
  <c r="AM57" i="24"/>
  <c r="AN57" i="24"/>
  <c r="Y57" i="24"/>
  <c r="AF255" i="24"/>
  <c r="AS255" i="24"/>
  <c r="AL255" i="24"/>
  <c r="AN255" i="24"/>
  <c r="AO255" i="24"/>
  <c r="AP255" i="24"/>
  <c r="AQ255" i="24"/>
  <c r="AR255" i="24"/>
  <c r="Z255" i="24"/>
  <c r="AE255" i="24"/>
  <c r="AD255" i="24"/>
  <c r="Y255" i="24"/>
  <c r="AM255" i="24"/>
  <c r="AA255" i="24"/>
  <c r="AB255" i="24"/>
  <c r="AC255" i="24"/>
  <c r="AG255" i="24"/>
  <c r="AH255" i="24"/>
  <c r="AI255" i="24"/>
  <c r="AJ255" i="24"/>
  <c r="AK255" i="24"/>
  <c r="AR174" i="24"/>
  <c r="AK174" i="24"/>
  <c r="AG174" i="24"/>
  <c r="Z174" i="24"/>
  <c r="AI174" i="24"/>
  <c r="AJ174" i="24"/>
  <c r="AL174" i="24"/>
  <c r="AM174" i="24"/>
  <c r="AN174" i="24"/>
  <c r="AO174" i="24"/>
  <c r="AP174" i="24"/>
  <c r="AQ174" i="24"/>
  <c r="AS174" i="24"/>
  <c r="AA174" i="24"/>
  <c r="Y174" i="24"/>
  <c r="AD174" i="24"/>
  <c r="AE174" i="24"/>
  <c r="AF174" i="24"/>
  <c r="AH174" i="24"/>
  <c r="AB174" i="24"/>
  <c r="AC174" i="24"/>
  <c r="Z40" i="24"/>
  <c r="AA40" i="24"/>
  <c r="AB40" i="24"/>
  <c r="AC40" i="24"/>
  <c r="AD40" i="24"/>
  <c r="AE40" i="24"/>
  <c r="AF40" i="24"/>
  <c r="AG40" i="24"/>
  <c r="AH40" i="24"/>
  <c r="AI40" i="24"/>
  <c r="AJ40" i="24"/>
  <c r="AO40" i="24"/>
  <c r="AN40" i="24"/>
  <c r="AM40" i="24"/>
  <c r="AK40" i="24"/>
  <c r="AL40" i="24"/>
  <c r="AP40" i="24"/>
  <c r="AQ40" i="24"/>
  <c r="AR40" i="24"/>
  <c r="AS40" i="24"/>
  <c r="Y40" i="24"/>
  <c r="AR189" i="24"/>
  <c r="AK189" i="24"/>
  <c r="AS189" i="24"/>
  <c r="AJ189" i="24"/>
  <c r="AE189" i="24"/>
  <c r="AF189" i="24"/>
  <c r="AG189" i="24"/>
  <c r="AH189" i="24"/>
  <c r="AI189" i="24"/>
  <c r="AL189" i="24"/>
  <c r="AM189" i="24"/>
  <c r="AN189" i="24"/>
  <c r="AO189" i="24"/>
  <c r="AP189" i="24"/>
  <c r="AQ189" i="24"/>
  <c r="AA189" i="24"/>
  <c r="AB189" i="24"/>
  <c r="AC189" i="24"/>
  <c r="AD189" i="24"/>
  <c r="Y189" i="24"/>
  <c r="Z189" i="24"/>
  <c r="AD88" i="24"/>
  <c r="AQ88" i="24"/>
  <c r="AH88" i="24"/>
  <c r="AI88" i="24"/>
  <c r="AJ88" i="24"/>
  <c r="AK88" i="24"/>
  <c r="AL88" i="24"/>
  <c r="AM88" i="24"/>
  <c r="AN88" i="24"/>
  <c r="AO88" i="24"/>
  <c r="AP88" i="24"/>
  <c r="Z88" i="24"/>
  <c r="AA88" i="24"/>
  <c r="AB88" i="24"/>
  <c r="AC88" i="24"/>
  <c r="AE88" i="24"/>
  <c r="AF88" i="24"/>
  <c r="AG88" i="24"/>
  <c r="AR88" i="24"/>
  <c r="AS88" i="24"/>
  <c r="Y88" i="24"/>
  <c r="Z25" i="24"/>
  <c r="AA25" i="24"/>
  <c r="AB25" i="24"/>
  <c r="AQ25" i="24"/>
  <c r="AR25" i="24"/>
  <c r="AS25" i="24"/>
  <c r="AC25" i="24"/>
  <c r="AD25" i="24"/>
  <c r="AE25" i="24"/>
  <c r="AJ25" i="24"/>
  <c r="AF25" i="24"/>
  <c r="AG25" i="24"/>
  <c r="AH25" i="24"/>
  <c r="AI25" i="24"/>
  <c r="AK25" i="24"/>
  <c r="AL25" i="24"/>
  <c r="AM25" i="24"/>
  <c r="AN25" i="24"/>
  <c r="AO25" i="24"/>
  <c r="AP25" i="24"/>
  <c r="Y25" i="24"/>
  <c r="Z32" i="24"/>
  <c r="AA32" i="24"/>
  <c r="AB32" i="24"/>
  <c r="AR32" i="24"/>
  <c r="AS32" i="24"/>
  <c r="AC32" i="24"/>
  <c r="AD32" i="24"/>
  <c r="AE32" i="24"/>
  <c r="AF32" i="24"/>
  <c r="AK32" i="24"/>
  <c r="AG32" i="24"/>
  <c r="AH32" i="24"/>
  <c r="AI32" i="24"/>
  <c r="AJ32" i="24"/>
  <c r="AL32" i="24"/>
  <c r="AM32" i="24"/>
  <c r="AN32" i="24"/>
  <c r="AO32" i="24"/>
  <c r="AP32" i="24"/>
  <c r="AQ32" i="24"/>
  <c r="Y32" i="24"/>
  <c r="AD270" i="24"/>
  <c r="AQ270" i="24"/>
  <c r="AH270" i="24"/>
  <c r="Z270" i="24"/>
  <c r="AB270" i="24"/>
  <c r="AC270" i="24"/>
  <c r="AE270" i="24"/>
  <c r="AF270" i="24"/>
  <c r="AG270" i="24"/>
  <c r="AI270" i="24"/>
  <c r="Y270" i="24"/>
  <c r="AJ270" i="24"/>
  <c r="AK270" i="24"/>
  <c r="AL270" i="24"/>
  <c r="AM270" i="24"/>
  <c r="AR270" i="24"/>
  <c r="AO270" i="24"/>
  <c r="AP270" i="24"/>
  <c r="AS270" i="24"/>
  <c r="AA270" i="24"/>
  <c r="AN270" i="24"/>
  <c r="AD282" i="24"/>
  <c r="AQ282" i="24"/>
  <c r="AL282" i="24"/>
  <c r="AE282" i="24"/>
  <c r="Y282" i="24"/>
  <c r="AI282" i="24"/>
  <c r="AJ282" i="24"/>
  <c r="AK282" i="24"/>
  <c r="AM282" i="24"/>
  <c r="AN282" i="24"/>
  <c r="AO282" i="24"/>
  <c r="AP282" i="24"/>
  <c r="AR282" i="24"/>
  <c r="AS282" i="24"/>
  <c r="Z282" i="24"/>
  <c r="AG282" i="24"/>
  <c r="AH282" i="24"/>
  <c r="AC282" i="24"/>
  <c r="AA282" i="24"/>
  <c r="AB282" i="24"/>
  <c r="AF282" i="24"/>
  <c r="Z50" i="24"/>
  <c r="AH50" i="24"/>
  <c r="AI50" i="24"/>
  <c r="AJ50" i="24"/>
  <c r="AK50" i="24"/>
  <c r="AL50" i="24"/>
  <c r="AM50" i="24"/>
  <c r="AN50" i="24"/>
  <c r="AO50" i="24"/>
  <c r="AP50" i="24"/>
  <c r="AA50" i="24"/>
  <c r="AQ50" i="24"/>
  <c r="AR50" i="24"/>
  <c r="AS50" i="24"/>
  <c r="AB50" i="24"/>
  <c r="AC50" i="24"/>
  <c r="AD50" i="24"/>
  <c r="AE50" i="24"/>
  <c r="AF50" i="24"/>
  <c r="Y50" i="24"/>
  <c r="AG50" i="24"/>
  <c r="AD105" i="24"/>
  <c r="AN105" i="24"/>
  <c r="AO105" i="24"/>
  <c r="AP105" i="24"/>
  <c r="AQ105" i="24"/>
  <c r="AR105" i="24"/>
  <c r="AS105" i="24"/>
  <c r="Z105" i="24"/>
  <c r="AA105" i="24"/>
  <c r="AG105" i="24"/>
  <c r="AB105" i="24"/>
  <c r="AC105" i="24"/>
  <c r="AE105" i="24"/>
  <c r="AF105" i="24"/>
  <c r="AH105" i="24"/>
  <c r="AI105" i="24"/>
  <c r="AJ105" i="24"/>
  <c r="AK105" i="24"/>
  <c r="AL105" i="24"/>
  <c r="AM105" i="24"/>
  <c r="Y105" i="24"/>
  <c r="AR139" i="24"/>
  <c r="AK139" i="24"/>
  <c r="AS139" i="24"/>
  <c r="Z139" i="24"/>
  <c r="AA139" i="24"/>
  <c r="AB139" i="24"/>
  <c r="AC139" i="24"/>
  <c r="AD139" i="24"/>
  <c r="AJ139" i="24"/>
  <c r="AM139" i="24"/>
  <c r="AN139" i="24"/>
  <c r="AO139" i="24"/>
  <c r="AP139" i="24"/>
  <c r="AQ139" i="24"/>
  <c r="AE139" i="24"/>
  <c r="AF139" i="24"/>
  <c r="AG139" i="24"/>
  <c r="AH139" i="24"/>
  <c r="AI139" i="24"/>
  <c r="AL139" i="24"/>
  <c r="Y139" i="24"/>
  <c r="AD93" i="24"/>
  <c r="AQ93" i="24"/>
  <c r="AS93" i="24"/>
  <c r="Z93" i="24"/>
  <c r="AA93" i="24"/>
  <c r="AB93" i="24"/>
  <c r="AC93" i="24"/>
  <c r="AE93" i="24"/>
  <c r="AF93" i="24"/>
  <c r="AK93" i="24"/>
  <c r="AJ93" i="24"/>
  <c r="AL93" i="24"/>
  <c r="AM93" i="24"/>
  <c r="AN93" i="24"/>
  <c r="AO93" i="24"/>
  <c r="AP93" i="24"/>
  <c r="AR93" i="24"/>
  <c r="AG93" i="24"/>
  <c r="AH93" i="24"/>
  <c r="AI93" i="24"/>
  <c r="Y93" i="24"/>
  <c r="AR162" i="24"/>
  <c r="AK162" i="24"/>
  <c r="AC162" i="24"/>
  <c r="AQ162" i="24"/>
  <c r="AB162" i="24"/>
  <c r="AD162" i="24"/>
  <c r="AE162" i="24"/>
  <c r="AF162" i="24"/>
  <c r="AG162" i="24"/>
  <c r="AH162" i="24"/>
  <c r="AI162" i="24"/>
  <c r="AJ162" i="24"/>
  <c r="AL162" i="24"/>
  <c r="AS162" i="24"/>
  <c r="AM162" i="24"/>
  <c r="AN162" i="24"/>
  <c r="AO162" i="24"/>
  <c r="AP162" i="24"/>
  <c r="Z162" i="24"/>
  <c r="AA162" i="24"/>
  <c r="Y162" i="24"/>
  <c r="AF241" i="24"/>
  <c r="AS241" i="24"/>
  <c r="AP241" i="24"/>
  <c r="AI241" i="24"/>
  <c r="AC241" i="24"/>
  <c r="AD241" i="24"/>
  <c r="AE241" i="24"/>
  <c r="AG241" i="24"/>
  <c r="AH241" i="24"/>
  <c r="AJ241" i="24"/>
  <c r="AK241" i="24"/>
  <c r="AL241" i="24"/>
  <c r="AM241" i="24"/>
  <c r="AN241" i="24"/>
  <c r="AO241" i="24"/>
  <c r="Y241" i="24"/>
  <c r="AQ241" i="24"/>
  <c r="AR241" i="24"/>
  <c r="Z241" i="24"/>
  <c r="AA241" i="24"/>
  <c r="AB241" i="24"/>
  <c r="AR147" i="24"/>
  <c r="AK147" i="24"/>
  <c r="AN147" i="24"/>
  <c r="AO147" i="24"/>
  <c r="AP147" i="24"/>
  <c r="AQ147" i="24"/>
  <c r="AS147" i="24"/>
  <c r="Z147" i="24"/>
  <c r="AF147" i="24"/>
  <c r="AL147" i="24"/>
  <c r="Y147" i="24"/>
  <c r="AM147" i="24"/>
  <c r="AC147" i="24"/>
  <c r="AB147" i="24"/>
  <c r="AA147" i="24"/>
  <c r="AD147" i="24"/>
  <c r="AE147" i="24"/>
  <c r="AG147" i="24"/>
  <c r="AH147" i="24"/>
  <c r="AI147" i="24"/>
  <c r="AJ147" i="24"/>
  <c r="AD115" i="24"/>
  <c r="AC115" i="24"/>
  <c r="AE115" i="24"/>
  <c r="AF115" i="24"/>
  <c r="AG115" i="24"/>
  <c r="AH115" i="24"/>
  <c r="AI115" i="24"/>
  <c r="AJ115" i="24"/>
  <c r="AK115" i="24"/>
  <c r="AL115" i="24"/>
  <c r="AQ115" i="24"/>
  <c r="AM115" i="24"/>
  <c r="AN115" i="24"/>
  <c r="AO115" i="24"/>
  <c r="AP115" i="24"/>
  <c r="AR115" i="24"/>
  <c r="AS115" i="24"/>
  <c r="Z115" i="24"/>
  <c r="Y115" i="24"/>
  <c r="AB115" i="24"/>
  <c r="AA115" i="24"/>
  <c r="AR160" i="24"/>
  <c r="AK160" i="24"/>
  <c r="AC160" i="24"/>
  <c r="AD160" i="24"/>
  <c r="AE160" i="24"/>
  <c r="AM160" i="24"/>
  <c r="AQ160" i="24"/>
  <c r="AS160" i="24"/>
  <c r="Z160" i="24"/>
  <c r="AH160" i="24"/>
  <c r="AA160" i="24"/>
  <c r="AB160" i="24"/>
  <c r="AF160" i="24"/>
  <c r="AG160" i="24"/>
  <c r="AI160" i="24"/>
  <c r="AJ160" i="24"/>
  <c r="AL160" i="24"/>
  <c r="AN160" i="24"/>
  <c r="AO160" i="24"/>
  <c r="AP160" i="24"/>
  <c r="Y160" i="24"/>
  <c r="AD264" i="24"/>
  <c r="AQ264" i="24"/>
  <c r="AP264" i="24"/>
  <c r="AA264" i="24"/>
  <c r="AI264" i="24"/>
  <c r="Y264" i="24"/>
  <c r="Z264" i="24"/>
  <c r="AB264" i="24"/>
  <c r="AC264" i="24"/>
  <c r="AE264" i="24"/>
  <c r="AF264" i="24"/>
  <c r="AG264" i="24"/>
  <c r="AH264" i="24"/>
  <c r="AJ264" i="24"/>
  <c r="AN264" i="24"/>
  <c r="AO264" i="24"/>
  <c r="AR264" i="24"/>
  <c r="AK264" i="24"/>
  <c r="AL264" i="24"/>
  <c r="AM264" i="24"/>
  <c r="AS264" i="24"/>
  <c r="AD90" i="24"/>
  <c r="AQ90" i="24"/>
  <c r="AL90" i="24"/>
  <c r="AM90" i="24"/>
  <c r="AN90" i="24"/>
  <c r="AO90" i="24"/>
  <c r="AP90" i="24"/>
  <c r="AR90" i="24"/>
  <c r="AS90" i="24"/>
  <c r="AE90" i="24"/>
  <c r="Z90" i="24"/>
  <c r="AA90" i="24"/>
  <c r="AB90" i="24"/>
  <c r="AC90" i="24"/>
  <c r="AF90" i="24"/>
  <c r="AG90" i="24"/>
  <c r="AH90" i="24"/>
  <c r="AI90" i="24"/>
  <c r="AJ90" i="24"/>
  <c r="AK90" i="24"/>
  <c r="Y90" i="24"/>
  <c r="Z72" i="24"/>
  <c r="AJ72" i="24"/>
  <c r="AK72" i="24"/>
  <c r="AC72" i="24"/>
  <c r="AA72" i="24"/>
  <c r="AB72" i="24"/>
  <c r="AD72" i="24"/>
  <c r="AE72" i="24"/>
  <c r="AF72" i="24"/>
  <c r="AG72" i="24"/>
  <c r="AH72" i="24"/>
  <c r="AI72" i="24"/>
  <c r="AP72" i="24"/>
  <c r="AO72" i="24"/>
  <c r="AN72" i="24"/>
  <c r="AQ72" i="24"/>
  <c r="AR72" i="24"/>
  <c r="AS72" i="24"/>
  <c r="AL72" i="24"/>
  <c r="AM72" i="24"/>
  <c r="Y72" i="24"/>
  <c r="AD106" i="24"/>
  <c r="AO106" i="24"/>
  <c r="AP106" i="24"/>
  <c r="AQ106" i="24"/>
  <c r="AR106" i="24"/>
  <c r="AS106" i="24"/>
  <c r="Z106" i="24"/>
  <c r="AA106" i="24"/>
  <c r="AB106" i="24"/>
  <c r="AH106" i="24"/>
  <c r="AG106" i="24"/>
  <c r="AC106" i="24"/>
  <c r="AE106" i="24"/>
  <c r="AF106" i="24"/>
  <c r="AI106" i="24"/>
  <c r="AJ106" i="24"/>
  <c r="AK106" i="24"/>
  <c r="AL106" i="24"/>
  <c r="AM106" i="24"/>
  <c r="AN106" i="24"/>
  <c r="Y106" i="24"/>
  <c r="AF244" i="24"/>
  <c r="AS244" i="24"/>
  <c r="AA244" i="24"/>
  <c r="AO244" i="24"/>
  <c r="AQ244" i="24"/>
  <c r="AR244" i="24"/>
  <c r="Z244" i="24"/>
  <c r="AB244" i="24"/>
  <c r="AC244" i="24"/>
  <c r="AI244" i="24"/>
  <c r="AD244" i="24"/>
  <c r="AE244" i="24"/>
  <c r="AG244" i="24"/>
  <c r="AH244" i="24"/>
  <c r="AJ244" i="24"/>
  <c r="Y244" i="24"/>
  <c r="AK244" i="24"/>
  <c r="AL244" i="24"/>
  <c r="AM244" i="24"/>
  <c r="AN244" i="24"/>
  <c r="AP244" i="24"/>
  <c r="AD276" i="24"/>
  <c r="AQ276" i="24"/>
  <c r="AM276" i="24"/>
  <c r="AF276" i="24"/>
  <c r="AG276" i="24"/>
  <c r="AH276" i="24"/>
  <c r="AI276" i="24"/>
  <c r="AJ276" i="24"/>
  <c r="AK276" i="24"/>
  <c r="AL276" i="24"/>
  <c r="AN276" i="24"/>
  <c r="AO276" i="24"/>
  <c r="AP276" i="24"/>
  <c r="AA276" i="24"/>
  <c r="AB276" i="24"/>
  <c r="AC276" i="24"/>
  <c r="Z276" i="24"/>
  <c r="AE276" i="24"/>
  <c r="Y276" i="24"/>
  <c r="AR276" i="24"/>
  <c r="AS276" i="24"/>
  <c r="AF222" i="24"/>
  <c r="AS222" i="24"/>
  <c r="AR222" i="24"/>
  <c r="AK222" i="24"/>
  <c r="AM222" i="24"/>
  <c r="AN222" i="24"/>
  <c r="AO222" i="24"/>
  <c r="AP222" i="24"/>
  <c r="AQ222" i="24"/>
  <c r="AD222" i="24"/>
  <c r="Z222" i="24"/>
  <c r="AA222" i="24"/>
  <c r="AB222" i="24"/>
  <c r="AC222" i="24"/>
  <c r="AE222" i="24"/>
  <c r="AG222" i="24"/>
  <c r="Y222" i="24"/>
  <c r="AH222" i="24"/>
  <c r="AI222" i="24"/>
  <c r="AJ222" i="24"/>
  <c r="AL222" i="24"/>
  <c r="AF240" i="24"/>
  <c r="AS240" i="24"/>
  <c r="AN240" i="24"/>
  <c r="AG240" i="24"/>
  <c r="Z240" i="24"/>
  <c r="AA240" i="24"/>
  <c r="AB240" i="24"/>
  <c r="AC240" i="24"/>
  <c r="AD240" i="24"/>
  <c r="AE240" i="24"/>
  <c r="AH240" i="24"/>
  <c r="AI240" i="24"/>
  <c r="AO240" i="24"/>
  <c r="Y240" i="24"/>
  <c r="AM240" i="24"/>
  <c r="AL240" i="24"/>
  <c r="AP240" i="24"/>
  <c r="AJ240" i="24"/>
  <c r="AK240" i="24"/>
  <c r="AR240" i="24"/>
  <c r="AQ240" i="24"/>
  <c r="AR194" i="24"/>
  <c r="AG194" i="24"/>
  <c r="Z194" i="24"/>
  <c r="AD194" i="24"/>
  <c r="AE194" i="24"/>
  <c r="AF194" i="24"/>
  <c r="AH194" i="24"/>
  <c r="AI194" i="24"/>
  <c r="AJ194" i="24"/>
  <c r="AK194" i="24"/>
  <c r="AL194" i="24"/>
  <c r="AM194" i="24"/>
  <c r="AS194" i="24"/>
  <c r="AN194" i="24"/>
  <c r="AO194" i="24"/>
  <c r="AP194" i="24"/>
  <c r="AQ194" i="24"/>
  <c r="Y194" i="24"/>
  <c r="AB194" i="24"/>
  <c r="AA194" i="24"/>
  <c r="AC194" i="24"/>
  <c r="Z45" i="24"/>
  <c r="AA45" i="24"/>
  <c r="AB45" i="24"/>
  <c r="AQ45" i="24"/>
  <c r="AR45" i="24"/>
  <c r="AS45" i="24"/>
  <c r="AC45" i="24"/>
  <c r="AD45" i="24"/>
  <c r="AE45" i="24"/>
  <c r="AJ45" i="24"/>
  <c r="AI45" i="24"/>
  <c r="AH45" i="24"/>
  <c r="AK45" i="24"/>
  <c r="AF45" i="24"/>
  <c r="AG45" i="24"/>
  <c r="AL45" i="24"/>
  <c r="AM45" i="24"/>
  <c r="AN45" i="24"/>
  <c r="AO45" i="24"/>
  <c r="AP45" i="24"/>
  <c r="Y45" i="24"/>
  <c r="AR167" i="24"/>
  <c r="AK167" i="24"/>
  <c r="AN167" i="24"/>
  <c r="AF167" i="24"/>
  <c r="AA167" i="24"/>
  <c r="Y167" i="24"/>
  <c r="AB167" i="24"/>
  <c r="AC167" i="24"/>
  <c r="AD167" i="24"/>
  <c r="AE167" i="24"/>
  <c r="AG167" i="24"/>
  <c r="AH167" i="24"/>
  <c r="AI167" i="24"/>
  <c r="AJ167" i="24"/>
  <c r="AQ167" i="24"/>
  <c r="AL167" i="24"/>
  <c r="AM167" i="24"/>
  <c r="AO167" i="24"/>
  <c r="AP167" i="24"/>
  <c r="AS167" i="24"/>
  <c r="Z167" i="24"/>
  <c r="AD89" i="24"/>
  <c r="AQ89" i="24"/>
  <c r="AJ89" i="24"/>
  <c r="AK89" i="24"/>
  <c r="AL89" i="24"/>
  <c r="AM89" i="24"/>
  <c r="AN89" i="24"/>
  <c r="AO89" i="24"/>
  <c r="AP89" i="24"/>
  <c r="AR89" i="24"/>
  <c r="AS89" i="24"/>
  <c r="AB89" i="24"/>
  <c r="AA89" i="24"/>
  <c r="AF89" i="24"/>
  <c r="AG89" i="24"/>
  <c r="AH89" i="24"/>
  <c r="AI89" i="24"/>
  <c r="Z89" i="24"/>
  <c r="AC89" i="24"/>
  <c r="AE89" i="24"/>
  <c r="Y89" i="24"/>
  <c r="Z7" i="24"/>
  <c r="AA7" i="24"/>
  <c r="AB7" i="24"/>
  <c r="AO7" i="24"/>
  <c r="AQ7" i="24"/>
  <c r="AR7" i="24"/>
  <c r="AS7" i="24"/>
  <c r="AC7" i="24"/>
  <c r="AD7" i="24"/>
  <c r="AI7" i="24"/>
  <c r="AH7" i="24"/>
  <c r="AG7" i="24"/>
  <c r="Y7" i="24"/>
  <c r="AE7" i="24"/>
  <c r="AF7" i="24"/>
  <c r="AJ7" i="24"/>
  <c r="AK7" i="24"/>
  <c r="AL7" i="24"/>
  <c r="AM7" i="24"/>
  <c r="AN7" i="24"/>
  <c r="AP7" i="24"/>
  <c r="AF243" i="24"/>
  <c r="AS243" i="24"/>
  <c r="AM243" i="24"/>
  <c r="AL243" i="24"/>
  <c r="AN243" i="24"/>
  <c r="AO243" i="24"/>
  <c r="AP243" i="24"/>
  <c r="AQ243" i="24"/>
  <c r="AR243" i="24"/>
  <c r="AD243" i="24"/>
  <c r="Y243" i="24"/>
  <c r="AC243" i="24"/>
  <c r="AE243" i="24"/>
  <c r="AG243" i="24"/>
  <c r="AH243" i="24"/>
  <c r="AI243" i="24"/>
  <c r="AJ243" i="24"/>
  <c r="AK243" i="24"/>
  <c r="AA243" i="24"/>
  <c r="Z243" i="24"/>
  <c r="AB243" i="24"/>
  <c r="AR205" i="24"/>
  <c r="AS205" i="24"/>
  <c r="AK205" i="24"/>
  <c r="AQ205" i="24"/>
  <c r="Z205" i="24"/>
  <c r="AA205" i="24"/>
  <c r="AB205" i="24"/>
  <c r="AC205" i="24"/>
  <c r="AD205" i="24"/>
  <c r="AI205" i="24"/>
  <c r="Y205" i="24"/>
  <c r="AH205" i="24"/>
  <c r="AE205" i="24"/>
  <c r="AF205" i="24"/>
  <c r="AG205" i="24"/>
  <c r="AJ205" i="24"/>
  <c r="AL205" i="24"/>
  <c r="AM205" i="24"/>
  <c r="AN205" i="24"/>
  <c r="AO205" i="24"/>
  <c r="AP205" i="24"/>
  <c r="AD288" i="24"/>
  <c r="AQ288" i="24"/>
  <c r="AC288" i="24"/>
  <c r="AR288" i="24"/>
  <c r="AL288" i="24"/>
  <c r="AM288" i="24"/>
  <c r="Y288" i="24"/>
  <c r="AN288" i="24"/>
  <c r="AO288" i="24"/>
  <c r="AP288" i="24"/>
  <c r="AS288" i="24"/>
  <c r="AE288" i="24"/>
  <c r="AB288" i="24"/>
  <c r="AF288" i="24"/>
  <c r="AG288" i="24"/>
  <c r="AH288" i="24"/>
  <c r="AI288" i="24"/>
  <c r="AJ288" i="24"/>
  <c r="AK288" i="24"/>
  <c r="AA288" i="24"/>
  <c r="Z288" i="24"/>
  <c r="AD127" i="24"/>
  <c r="AP127" i="24"/>
  <c r="Z127" i="24"/>
  <c r="AA127" i="24"/>
  <c r="AI127" i="24"/>
  <c r="AJ127" i="24"/>
  <c r="AK127" i="24"/>
  <c r="AL127" i="24"/>
  <c r="AM127" i="24"/>
  <c r="AN127" i="24"/>
  <c r="AO127" i="24"/>
  <c r="AQ127" i="24"/>
  <c r="AR127" i="24"/>
  <c r="AE127" i="24"/>
  <c r="Y127" i="24"/>
  <c r="AF127" i="24"/>
  <c r="AG127" i="24"/>
  <c r="AH127" i="24"/>
  <c r="AS127" i="24"/>
  <c r="AC127" i="24"/>
  <c r="AB127" i="24"/>
  <c r="AR184" i="24"/>
  <c r="AK184" i="24"/>
  <c r="AG184" i="24"/>
  <c r="Z184" i="24"/>
  <c r="AF184" i="24"/>
  <c r="AH184" i="24"/>
  <c r="AI184" i="24"/>
  <c r="AJ184" i="24"/>
  <c r="AL184" i="24"/>
  <c r="AM184" i="24"/>
  <c r="AN184" i="24"/>
  <c r="AO184" i="24"/>
  <c r="AP184" i="24"/>
  <c r="AQ184" i="24"/>
  <c r="Y184" i="24"/>
  <c r="AS184" i="24"/>
  <c r="AB184" i="24"/>
  <c r="AA184" i="24"/>
  <c r="AD184" i="24"/>
  <c r="AE184" i="24"/>
  <c r="AC184" i="24"/>
  <c r="AR200" i="24"/>
  <c r="AM200" i="24"/>
  <c r="AF200" i="24"/>
  <c r="AA200" i="24"/>
  <c r="AB200" i="24"/>
  <c r="AC200" i="24"/>
  <c r="AD200" i="24"/>
  <c r="AE200" i="24"/>
  <c r="AG200" i="24"/>
  <c r="AH200" i="24"/>
  <c r="AI200" i="24"/>
  <c r="AJ200" i="24"/>
  <c r="AP200" i="24"/>
  <c r="AO200" i="24"/>
  <c r="Z200" i="24"/>
  <c r="AK200" i="24"/>
  <c r="AL200" i="24"/>
  <c r="AN200" i="24"/>
  <c r="AQ200" i="24"/>
  <c r="AS200" i="24"/>
  <c r="Y200" i="24"/>
  <c r="AF225" i="24"/>
  <c r="AS225" i="24"/>
  <c r="AC225" i="24"/>
  <c r="AQ225" i="24"/>
  <c r="AB225" i="24"/>
  <c r="AD225" i="24"/>
  <c r="AE225" i="24"/>
  <c r="AG225" i="24"/>
  <c r="AH225" i="24"/>
  <c r="AI225" i="24"/>
  <c r="AJ225" i="24"/>
  <c r="AK225" i="24"/>
  <c r="AL225" i="24"/>
  <c r="AR225" i="24"/>
  <c r="Z225" i="24"/>
  <c r="Y225" i="24"/>
  <c r="AA225" i="24"/>
  <c r="AP225" i="24"/>
  <c r="AM225" i="24"/>
  <c r="AN225" i="24"/>
  <c r="AO225" i="24"/>
  <c r="AR197" i="24"/>
  <c r="AJ197" i="24"/>
  <c r="AC197" i="24"/>
  <c r="AN197" i="24"/>
  <c r="AO197" i="24"/>
  <c r="AP197" i="24"/>
  <c r="AQ197" i="24"/>
  <c r="AS197" i="24"/>
  <c r="Z197" i="24"/>
  <c r="AF197" i="24"/>
  <c r="AA197" i="24"/>
  <c r="AB197" i="24"/>
  <c r="AD197" i="24"/>
  <c r="AE197" i="24"/>
  <c r="AG197" i="24"/>
  <c r="AH197" i="24"/>
  <c r="AI197" i="24"/>
  <c r="AK197" i="24"/>
  <c r="AL197" i="24"/>
  <c r="Y197" i="24"/>
  <c r="AM197" i="24"/>
  <c r="AD280" i="24"/>
  <c r="AQ280" i="24"/>
  <c r="AH280" i="24"/>
  <c r="Z280" i="24"/>
  <c r="AA280" i="24"/>
  <c r="AB280" i="24"/>
  <c r="AC280" i="24"/>
  <c r="AE280" i="24"/>
  <c r="AF280" i="24"/>
  <c r="AG280" i="24"/>
  <c r="AI280" i="24"/>
  <c r="AJ280" i="24"/>
  <c r="AK280" i="24"/>
  <c r="AO280" i="24"/>
  <c r="AL280" i="24"/>
  <c r="AM280" i="24"/>
  <c r="AN280" i="24"/>
  <c r="AP280" i="24"/>
  <c r="AR280" i="24"/>
  <c r="AS280" i="24"/>
  <c r="Y280" i="24"/>
  <c r="AD113" i="24"/>
  <c r="AA113" i="24"/>
  <c r="AB113" i="24"/>
  <c r="AC113" i="24"/>
  <c r="AE113" i="24"/>
  <c r="AF113" i="24"/>
  <c r="AG113" i="24"/>
  <c r="AH113" i="24"/>
  <c r="AI113" i="24"/>
  <c r="AJ113" i="24"/>
  <c r="AO113" i="24"/>
  <c r="AK113" i="24"/>
  <c r="AL113" i="24"/>
  <c r="AM113" i="24"/>
  <c r="AN113" i="24"/>
  <c r="AP113" i="24"/>
  <c r="AQ113" i="24"/>
  <c r="AR113" i="24"/>
  <c r="AS113" i="24"/>
  <c r="Z113" i="24"/>
  <c r="Y113" i="24"/>
  <c r="AD265" i="24"/>
  <c r="AQ265" i="24"/>
  <c r="AS265" i="24"/>
  <c r="AK265" i="24"/>
  <c r="AC265" i="24"/>
  <c r="AE265" i="24"/>
  <c r="AF265" i="24"/>
  <c r="Y265" i="24"/>
  <c r="AG265" i="24"/>
  <c r="AH265" i="24"/>
  <c r="AI265" i="24"/>
  <c r="AJ265" i="24"/>
  <c r="AL265" i="24"/>
  <c r="AM265" i="24"/>
  <c r="AN265" i="24"/>
  <c r="Z265" i="24"/>
  <c r="AA265" i="24"/>
  <c r="AB265" i="24"/>
  <c r="AO265" i="24"/>
  <c r="AP265" i="24"/>
  <c r="AR265" i="24"/>
  <c r="AF227" i="24"/>
  <c r="AS227" i="24"/>
  <c r="AH227" i="24"/>
  <c r="Y227" i="24"/>
  <c r="Z227" i="24"/>
  <c r="AL227" i="24"/>
  <c r="AM227" i="24"/>
  <c r="AN227" i="24"/>
  <c r="AO227" i="24"/>
  <c r="AP227" i="24"/>
  <c r="AQ227" i="24"/>
  <c r="AR227" i="24"/>
  <c r="AC227" i="24"/>
  <c r="AA227" i="24"/>
  <c r="AB227" i="24"/>
  <c r="AD227" i="24"/>
  <c r="AE227" i="24"/>
  <c r="AG227" i="24"/>
  <c r="AI227" i="24"/>
  <c r="AJ227" i="24"/>
  <c r="AK227" i="24"/>
  <c r="AR210" i="24"/>
  <c r="AC210" i="24"/>
  <c r="AP210" i="24"/>
  <c r="AK210" i="24"/>
  <c r="AD210" i="24"/>
  <c r="Z210" i="24"/>
  <c r="AA210" i="24"/>
  <c r="AB210" i="24"/>
  <c r="AE210" i="24"/>
  <c r="AF210" i="24"/>
  <c r="AG210" i="24"/>
  <c r="AM210" i="24"/>
  <c r="AL210" i="24"/>
  <c r="AH210" i="24"/>
  <c r="AI210" i="24"/>
  <c r="AJ210" i="24"/>
  <c r="AN210" i="24"/>
  <c r="AO210" i="24"/>
  <c r="AQ210" i="24"/>
  <c r="AS210" i="24"/>
  <c r="Y210" i="24"/>
  <c r="Z15" i="24"/>
  <c r="AA15" i="24"/>
  <c r="AB15" i="24"/>
  <c r="AG15" i="24"/>
  <c r="AH15" i="24"/>
  <c r="AI15" i="24"/>
  <c r="AJ15" i="24"/>
  <c r="AK15" i="24"/>
  <c r="AL15" i="24"/>
  <c r="AM15" i="24"/>
  <c r="AN15" i="24"/>
  <c r="AO15" i="24"/>
  <c r="AP15" i="24"/>
  <c r="AQ15" i="24"/>
  <c r="AR15" i="24"/>
  <c r="AS15" i="24"/>
  <c r="AC15" i="24"/>
  <c r="AD15" i="24"/>
  <c r="AE15" i="24"/>
  <c r="AF15" i="24"/>
  <c r="Y15" i="24"/>
  <c r="AF249" i="24"/>
  <c r="AS249" i="24"/>
  <c r="AL249" i="24"/>
  <c r="AD249" i="24"/>
  <c r="AP249" i="24"/>
  <c r="AQ249" i="24"/>
  <c r="AR249" i="24"/>
  <c r="Z249" i="24"/>
  <c r="AA249" i="24"/>
  <c r="AH249" i="24"/>
  <c r="AB249" i="24"/>
  <c r="AC249" i="24"/>
  <c r="AE249" i="24"/>
  <c r="AG249" i="24"/>
  <c r="AI249" i="24"/>
  <c r="AJ249" i="24"/>
  <c r="AK249" i="24"/>
  <c r="AM249" i="24"/>
  <c r="Y249" i="24"/>
  <c r="AN249" i="24"/>
  <c r="AO249" i="24"/>
  <c r="AR150" i="24"/>
  <c r="AK150" i="24"/>
  <c r="Z150" i="24"/>
  <c r="AA150" i="24"/>
  <c r="AB150" i="24"/>
  <c r="AC150" i="24"/>
  <c r="AD150" i="24"/>
  <c r="AE150" i="24"/>
  <c r="AF150" i="24"/>
  <c r="AM150" i="24"/>
  <c r="AG150" i="24"/>
  <c r="AH150" i="24"/>
  <c r="AI150" i="24"/>
  <c r="AJ150" i="24"/>
  <c r="AL150" i="24"/>
  <c r="AS150" i="24"/>
  <c r="AQ150" i="24"/>
  <c r="Y150" i="24"/>
  <c r="AP150" i="24"/>
  <c r="AN150" i="24"/>
  <c r="AO150" i="24"/>
  <c r="AR181" i="24"/>
  <c r="AK181" i="24"/>
  <c r="AA181" i="24"/>
  <c r="AO181" i="24"/>
  <c r="AQ181" i="24"/>
  <c r="AS181" i="24"/>
  <c r="Z181" i="24"/>
  <c r="AB181" i="24"/>
  <c r="AC181" i="24"/>
  <c r="AH181" i="24"/>
  <c r="AG181" i="24"/>
  <c r="AD181" i="24"/>
  <c r="AE181" i="24"/>
  <c r="AF181" i="24"/>
  <c r="AI181" i="24"/>
  <c r="AJ181" i="24"/>
  <c r="AL181" i="24"/>
  <c r="AM181" i="24"/>
  <c r="AN181" i="24"/>
  <c r="AP181" i="24"/>
  <c r="Y181" i="24"/>
  <c r="Z78" i="24"/>
  <c r="AP78" i="24"/>
  <c r="AI78" i="24"/>
  <c r="AA78" i="24"/>
  <c r="AB78" i="24"/>
  <c r="AC78" i="24"/>
  <c r="AD78" i="24"/>
  <c r="AE78" i="24"/>
  <c r="AF78" i="24"/>
  <c r="AG78" i="24"/>
  <c r="AH78" i="24"/>
  <c r="AN78" i="24"/>
  <c r="AJ78" i="24"/>
  <c r="AK78" i="24"/>
  <c r="AL78" i="24"/>
  <c r="AM78" i="24"/>
  <c r="AO78" i="24"/>
  <c r="AQ78" i="24"/>
  <c r="AR78" i="24"/>
  <c r="AS78" i="24"/>
  <c r="Y78" i="24"/>
  <c r="AR185" i="24"/>
  <c r="AK185" i="24"/>
  <c r="AI185" i="24"/>
  <c r="AB185" i="24"/>
  <c r="AL185" i="24"/>
  <c r="AM185" i="24"/>
  <c r="AN185" i="24"/>
  <c r="AO185" i="24"/>
  <c r="AP185" i="24"/>
  <c r="AQ185" i="24"/>
  <c r="AS185" i="24"/>
  <c r="AC185" i="24"/>
  <c r="Z185" i="24"/>
  <c r="AA185" i="24"/>
  <c r="AD185" i="24"/>
  <c r="AE185" i="24"/>
  <c r="AF185" i="24"/>
  <c r="AG185" i="24"/>
  <c r="AH185" i="24"/>
  <c r="AJ185" i="24"/>
  <c r="Y185" i="24"/>
  <c r="AF256" i="24"/>
  <c r="AM256" i="24"/>
  <c r="AQ256" i="24"/>
  <c r="AR256" i="24"/>
  <c r="AS256" i="24"/>
  <c r="Z256" i="24"/>
  <c r="AA256" i="24"/>
  <c r="AB256" i="24"/>
  <c r="AC256" i="24"/>
  <c r="AI256" i="24"/>
  <c r="AD256" i="24"/>
  <c r="AE256" i="24"/>
  <c r="AG256" i="24"/>
  <c r="AH256" i="24"/>
  <c r="AJ256" i="24"/>
  <c r="AK256" i="24"/>
  <c r="AL256" i="24"/>
  <c r="AN256" i="24"/>
  <c r="AO256" i="24"/>
  <c r="AP256" i="24"/>
  <c r="Y256" i="24"/>
  <c r="Z26" i="24"/>
  <c r="AA26" i="24"/>
  <c r="AB26" i="24"/>
  <c r="AC26" i="24"/>
  <c r="AD26" i="24"/>
  <c r="AE26" i="24"/>
  <c r="AF26" i="24"/>
  <c r="AG26" i="24"/>
  <c r="AH26" i="24"/>
  <c r="AM26" i="24"/>
  <c r="AL26" i="24"/>
  <c r="AK26" i="24"/>
  <c r="AI26" i="24"/>
  <c r="AJ26" i="24"/>
  <c r="AR26" i="24"/>
  <c r="AN26" i="24"/>
  <c r="AO26" i="24"/>
  <c r="AP26" i="24"/>
  <c r="AQ26" i="24"/>
  <c r="AS26" i="24"/>
  <c r="Y26" i="24"/>
  <c r="AF235" i="24"/>
  <c r="AS235" i="24"/>
  <c r="AC235" i="24"/>
  <c r="AQ235" i="24"/>
  <c r="Z235" i="24"/>
  <c r="AA235" i="24"/>
  <c r="AB235" i="24"/>
  <c r="AD235" i="24"/>
  <c r="AE235" i="24"/>
  <c r="AG235" i="24"/>
  <c r="AH235" i="24"/>
  <c r="AI235" i="24"/>
  <c r="AJ235" i="24"/>
  <c r="AO235" i="24"/>
  <c r="AN235" i="24"/>
  <c r="AK235" i="24"/>
  <c r="AL235" i="24"/>
  <c r="Y235" i="24"/>
  <c r="AP235" i="24"/>
  <c r="AR235" i="24"/>
  <c r="AM235" i="24"/>
  <c r="AR152" i="24"/>
  <c r="AK152" i="24"/>
  <c r="AC152" i="24"/>
  <c r="AD152" i="24"/>
  <c r="AE152" i="24"/>
  <c r="AF152" i="24"/>
  <c r="AG152" i="24"/>
  <c r="AH152" i="24"/>
  <c r="AI152" i="24"/>
  <c r="AJ152" i="24"/>
  <c r="AQ152" i="24"/>
  <c r="Z152" i="24"/>
  <c r="AA152" i="24"/>
  <c r="AB152" i="24"/>
  <c r="AL152" i="24"/>
  <c r="AM152" i="24"/>
  <c r="AN152" i="24"/>
  <c r="AO152" i="24"/>
  <c r="AP152" i="24"/>
  <c r="AS152" i="24"/>
  <c r="Y152" i="24"/>
  <c r="Z49" i="24"/>
  <c r="AG49" i="24"/>
  <c r="AH49" i="24"/>
  <c r="AI49" i="24"/>
  <c r="AJ49" i="24"/>
  <c r="AK49" i="24"/>
  <c r="AL49" i="24"/>
  <c r="AM49" i="24"/>
  <c r="AN49" i="24"/>
  <c r="AO49" i="24"/>
  <c r="AA49" i="24"/>
  <c r="AB49" i="24"/>
  <c r="AC49" i="24"/>
  <c r="AD49" i="24"/>
  <c r="AE49" i="24"/>
  <c r="AS49" i="24"/>
  <c r="AR49" i="24"/>
  <c r="AF49" i="24"/>
  <c r="AP49" i="24"/>
  <c r="AQ49" i="24"/>
  <c r="Y49" i="24"/>
  <c r="AD123" i="24"/>
  <c r="AL123" i="24"/>
  <c r="AQ123" i="24"/>
  <c r="AR123" i="24"/>
  <c r="AE123" i="24"/>
  <c r="AJ123" i="24"/>
  <c r="AK123" i="24"/>
  <c r="AM123" i="24"/>
  <c r="AN123" i="24"/>
  <c r="AO123" i="24"/>
  <c r="AP123" i="24"/>
  <c r="AS123" i="24"/>
  <c r="AA123" i="24"/>
  <c r="Z123" i="24"/>
  <c r="AB123" i="24"/>
  <c r="AC123" i="24"/>
  <c r="AF123" i="24"/>
  <c r="AG123" i="24"/>
  <c r="AH123" i="24"/>
  <c r="AI123" i="24"/>
  <c r="Y123" i="24"/>
  <c r="AR206" i="24"/>
  <c r="AL206" i="24"/>
  <c r="Z206" i="24"/>
  <c r="AA206" i="24"/>
  <c r="AC206" i="24"/>
  <c r="AE206" i="24"/>
  <c r="AF206" i="24"/>
  <c r="AG206" i="24"/>
  <c r="AM206" i="24"/>
  <c r="AB206" i="24"/>
  <c r="AD206" i="24"/>
  <c r="AH206" i="24"/>
  <c r="AI206" i="24"/>
  <c r="AJ206" i="24"/>
  <c r="AK206" i="24"/>
  <c r="AN206" i="24"/>
  <c r="AO206" i="24"/>
  <c r="AP206" i="24"/>
  <c r="AQ206" i="24"/>
  <c r="Y206" i="24"/>
  <c r="AS206" i="24"/>
  <c r="AD271" i="24"/>
  <c r="AQ271" i="24"/>
  <c r="AJ271" i="24"/>
  <c r="AB271" i="24"/>
  <c r="AG271" i="24"/>
  <c r="AH271" i="24"/>
  <c r="AI271" i="24"/>
  <c r="AK271" i="24"/>
  <c r="AL271" i="24"/>
  <c r="AM271" i="24"/>
  <c r="AN271" i="24"/>
  <c r="Y271" i="24"/>
  <c r="AO271" i="24"/>
  <c r="AP271" i="24"/>
  <c r="AR271" i="24"/>
  <c r="AF271" i="24"/>
  <c r="AS271" i="24"/>
  <c r="AA271" i="24"/>
  <c r="AE271" i="24"/>
  <c r="Z271" i="24"/>
  <c r="AC271" i="24"/>
  <c r="AF248" i="24"/>
  <c r="AS248" i="24"/>
  <c r="AJ248" i="24"/>
  <c r="AB248" i="24"/>
  <c r="AL248" i="24"/>
  <c r="Y248" i="24"/>
  <c r="AM248" i="24"/>
  <c r="AN248" i="24"/>
  <c r="AO248" i="24"/>
  <c r="AP248" i="24"/>
  <c r="AQ248" i="24"/>
  <c r="AR248" i="24"/>
  <c r="AC248" i="24"/>
  <c r="AA248" i="24"/>
  <c r="AG248" i="24"/>
  <c r="AH248" i="24"/>
  <c r="AI248" i="24"/>
  <c r="AK248" i="24"/>
  <c r="Z248" i="24"/>
  <c r="AD248" i="24"/>
  <c r="AE248" i="24"/>
  <c r="Z34" i="24"/>
  <c r="AA34" i="24"/>
  <c r="AB34" i="24"/>
  <c r="AD34" i="24"/>
  <c r="AE34" i="24"/>
  <c r="AF34" i="24"/>
  <c r="AG34" i="24"/>
  <c r="AH34" i="24"/>
  <c r="AI34" i="24"/>
  <c r="AJ34" i="24"/>
  <c r="AK34" i="24"/>
  <c r="AL34" i="24"/>
  <c r="AQ34" i="24"/>
  <c r="AM34" i="24"/>
  <c r="AN34" i="24"/>
  <c r="AO34" i="24"/>
  <c r="AP34" i="24"/>
  <c r="AR34" i="24"/>
  <c r="AS34" i="24"/>
  <c r="AC34" i="24"/>
  <c r="Y34" i="24"/>
  <c r="AD112" i="24"/>
  <c r="Z112" i="24"/>
  <c r="AA112" i="24"/>
  <c r="AB112" i="24"/>
  <c r="AC112" i="24"/>
  <c r="AE112" i="24"/>
  <c r="AF112" i="24"/>
  <c r="AG112" i="24"/>
  <c r="AH112" i="24"/>
  <c r="AI112" i="24"/>
  <c r="AN112" i="24"/>
  <c r="AM112" i="24"/>
  <c r="AP112" i="24"/>
  <c r="AQ112" i="24"/>
  <c r="AR112" i="24"/>
  <c r="AS112" i="24"/>
  <c r="AJ112" i="24"/>
  <c r="AK112" i="24"/>
  <c r="AL112" i="24"/>
  <c r="Y112" i="24"/>
  <c r="AO112" i="24"/>
  <c r="AD87" i="24"/>
  <c r="AQ87" i="24"/>
  <c r="AF87" i="24"/>
  <c r="AG87" i="24"/>
  <c r="AH87" i="24"/>
  <c r="AI87" i="24"/>
  <c r="AJ87" i="24"/>
  <c r="AK87" i="24"/>
  <c r="AL87" i="24"/>
  <c r="AM87" i="24"/>
  <c r="AN87" i="24"/>
  <c r="AO87" i="24"/>
  <c r="AP87" i="24"/>
  <c r="AR87" i="24"/>
  <c r="AS87" i="24"/>
  <c r="Y87" i="24"/>
  <c r="Z87" i="24"/>
  <c r="AA87" i="24"/>
  <c r="AB87" i="24"/>
  <c r="AC87" i="24"/>
  <c r="AE87" i="24"/>
  <c r="AF254" i="24"/>
  <c r="AR254" i="24"/>
  <c r="AK254" i="24"/>
  <c r="AJ254" i="24"/>
  <c r="AL254" i="24"/>
  <c r="AM254" i="24"/>
  <c r="AN254" i="24"/>
  <c r="AO254" i="24"/>
  <c r="AP254" i="24"/>
  <c r="AQ254" i="24"/>
  <c r="AS254" i="24"/>
  <c r="AB254" i="24"/>
  <c r="Z254" i="24"/>
  <c r="AA254" i="24"/>
  <c r="AC254" i="24"/>
  <c r="AD254" i="24"/>
  <c r="AE254" i="24"/>
  <c r="AG254" i="24"/>
  <c r="AH254" i="24"/>
  <c r="AI254" i="24"/>
  <c r="Y254" i="24"/>
  <c r="AR145" i="24"/>
  <c r="AK145" i="24"/>
  <c r="AI145" i="24"/>
  <c r="AJ145" i="24"/>
  <c r="AL145" i="24"/>
  <c r="AM145" i="24"/>
  <c r="AN145" i="24"/>
  <c r="AO145" i="24"/>
  <c r="AP145" i="24"/>
  <c r="AQ145" i="24"/>
  <c r="AB145" i="24"/>
  <c r="AS145" i="24"/>
  <c r="AA145" i="24"/>
  <c r="Z145" i="24"/>
  <c r="AC145" i="24"/>
  <c r="AD145" i="24"/>
  <c r="AE145" i="24"/>
  <c r="AF145" i="24"/>
  <c r="AG145" i="24"/>
  <c r="AH145" i="24"/>
  <c r="Y145" i="24"/>
  <c r="AF251" i="24"/>
  <c r="AO251" i="24"/>
  <c r="AH251" i="24"/>
  <c r="Z251" i="24"/>
  <c r="AA251" i="24"/>
  <c r="AB251" i="24"/>
  <c r="AC251" i="24"/>
  <c r="AD251" i="24"/>
  <c r="AE251" i="24"/>
  <c r="AG251" i="24"/>
  <c r="AI251" i="24"/>
  <c r="AJ251" i="24"/>
  <c r="AP251" i="24"/>
  <c r="AK251" i="24"/>
  <c r="AL251" i="24"/>
  <c r="AM251" i="24"/>
  <c r="AN251" i="24"/>
  <c r="AQ251" i="24"/>
  <c r="AR251" i="24"/>
  <c r="AS251" i="24"/>
  <c r="Y251" i="24"/>
  <c r="AR191" i="24"/>
  <c r="AK191" i="24"/>
  <c r="AA191" i="24"/>
  <c r="AO191" i="24"/>
  <c r="AN191" i="24"/>
  <c r="AP191" i="24"/>
  <c r="AQ191" i="24"/>
  <c r="AS191" i="24"/>
  <c r="Z191" i="24"/>
  <c r="AF191" i="24"/>
  <c r="AE191" i="24"/>
  <c r="AB191" i="24"/>
  <c r="AC191" i="24"/>
  <c r="AD191" i="24"/>
  <c r="AG191" i="24"/>
  <c r="AH191" i="24"/>
  <c r="AI191" i="24"/>
  <c r="AJ191" i="24"/>
  <c r="AL191" i="24"/>
  <c r="AM191" i="24"/>
  <c r="Y191" i="24"/>
  <c r="Z9" i="24"/>
  <c r="AA9" i="24"/>
  <c r="AB9" i="24"/>
  <c r="AO9" i="24"/>
  <c r="AD9" i="24"/>
  <c r="AE9" i="24"/>
  <c r="AF9" i="24"/>
  <c r="AG9" i="24"/>
  <c r="AH9" i="24"/>
  <c r="AI9" i="24"/>
  <c r="AJ9" i="24"/>
  <c r="AK9" i="24"/>
  <c r="AL9" i="24"/>
  <c r="AR9" i="24"/>
  <c r="AQ9" i="24"/>
  <c r="AC9" i="24"/>
  <c r="AM9" i="24"/>
  <c r="AN9" i="24"/>
  <c r="AP9" i="24"/>
  <c r="AS9" i="24"/>
  <c r="Y9" i="24"/>
  <c r="AR155" i="24"/>
  <c r="AK155" i="24"/>
  <c r="AI155" i="24"/>
  <c r="AJ155" i="24"/>
  <c r="AL155" i="24"/>
  <c r="AM155" i="24"/>
  <c r="AN155" i="24"/>
  <c r="AO155" i="24"/>
  <c r="AP155" i="24"/>
  <c r="AQ155" i="24"/>
  <c r="AB155" i="24"/>
  <c r="AC155" i="24"/>
  <c r="AA155" i="24"/>
  <c r="Z155" i="24"/>
  <c r="AD155" i="24"/>
  <c r="AE155" i="24"/>
  <c r="AF155" i="24"/>
  <c r="AG155" i="24"/>
  <c r="AH155" i="24"/>
  <c r="Y155" i="24"/>
  <c r="AS155" i="24"/>
  <c r="Z71" i="24"/>
  <c r="AI71" i="24"/>
  <c r="AJ71" i="24"/>
  <c r="AB71" i="24"/>
  <c r="AS71" i="24"/>
  <c r="AA71" i="24"/>
  <c r="AC71" i="24"/>
  <c r="AD71" i="24"/>
  <c r="AE71" i="24"/>
  <c r="AL71" i="24"/>
  <c r="AF71" i="24"/>
  <c r="AG71" i="24"/>
  <c r="AH71" i="24"/>
  <c r="AK71" i="24"/>
  <c r="AM71" i="24"/>
  <c r="AN71" i="24"/>
  <c r="AO71" i="24"/>
  <c r="AP71" i="24"/>
  <c r="AQ71" i="24"/>
  <c r="AR71" i="24"/>
  <c r="Y71" i="24"/>
  <c r="AD97" i="24"/>
  <c r="AF97" i="24"/>
  <c r="AG97" i="24"/>
  <c r="AH97" i="24"/>
  <c r="AI97" i="24"/>
  <c r="AJ97" i="24"/>
  <c r="AK97" i="24"/>
  <c r="AL97" i="24"/>
  <c r="AM97" i="24"/>
  <c r="AN97" i="24"/>
  <c r="AS97" i="24"/>
  <c r="Z97" i="24"/>
  <c r="AA97" i="24"/>
  <c r="AB97" i="24"/>
  <c r="AR97" i="24"/>
  <c r="AP97" i="24"/>
  <c r="AQ97" i="24"/>
  <c r="AC97" i="24"/>
  <c r="AE97" i="24"/>
  <c r="AO97" i="24"/>
  <c r="Y97" i="24"/>
  <c r="Z13" i="24"/>
  <c r="AA13" i="24"/>
  <c r="AB13" i="24"/>
  <c r="AO13" i="24"/>
  <c r="AC13" i="24"/>
  <c r="AD13" i="24"/>
  <c r="AE13" i="24"/>
  <c r="AF13" i="24"/>
  <c r="AG13" i="24"/>
  <c r="AH13" i="24"/>
  <c r="AM13" i="24"/>
  <c r="AI13" i="24"/>
  <c r="AJ13" i="24"/>
  <c r="AK13" i="24"/>
  <c r="AL13" i="24"/>
  <c r="AN13" i="24"/>
  <c r="AP13" i="24"/>
  <c r="AQ13" i="24"/>
  <c r="AR13" i="24"/>
  <c r="AS13" i="24"/>
  <c r="Y13" i="24"/>
  <c r="AF218" i="24"/>
  <c r="AS218" i="24"/>
  <c r="AJ218" i="24"/>
  <c r="AB218" i="24"/>
  <c r="AR218" i="24"/>
  <c r="Z218" i="24"/>
  <c r="AA218" i="24"/>
  <c r="AC218" i="24"/>
  <c r="AD218" i="24"/>
  <c r="AK218" i="24"/>
  <c r="Y218" i="24"/>
  <c r="AI218" i="24"/>
  <c r="AM218" i="24"/>
  <c r="AL218" i="24"/>
  <c r="AE218" i="24"/>
  <c r="AG218" i="24"/>
  <c r="AH218" i="24"/>
  <c r="AO218" i="24"/>
  <c r="AP218" i="24"/>
  <c r="AQ218" i="24"/>
  <c r="AN218" i="24"/>
  <c r="Z60" i="24"/>
  <c r="AR60" i="24"/>
  <c r="AS60" i="24"/>
  <c r="AA60" i="24"/>
  <c r="AB60" i="24"/>
  <c r="AC60" i="24"/>
  <c r="AD60" i="24"/>
  <c r="AE60" i="24"/>
  <c r="AK60" i="24"/>
  <c r="AQ60" i="24"/>
  <c r="AI60" i="24"/>
  <c r="AF60" i="24"/>
  <c r="AG60" i="24"/>
  <c r="AH60" i="24"/>
  <c r="AJ60" i="24"/>
  <c r="AL60" i="24"/>
  <c r="AM60" i="24"/>
  <c r="AN60" i="24"/>
  <c r="AP60" i="24"/>
  <c r="Y60" i="24"/>
  <c r="AO60" i="24"/>
  <c r="Z20" i="24"/>
  <c r="AA20" i="24"/>
  <c r="AB20" i="24"/>
  <c r="AC20" i="24"/>
  <c r="AD20" i="24"/>
  <c r="AE20" i="24"/>
  <c r="AF20" i="24"/>
  <c r="AG20" i="24"/>
  <c r="AH20" i="24"/>
  <c r="AI20" i="24"/>
  <c r="AJ20" i="24"/>
  <c r="AO20" i="24"/>
  <c r="AK20" i="24"/>
  <c r="AL20" i="24"/>
  <c r="AM20" i="24"/>
  <c r="AN20" i="24"/>
  <c r="AP20" i="24"/>
  <c r="AQ20" i="24"/>
  <c r="AR20" i="24"/>
  <c r="AS20" i="24"/>
  <c r="Y20" i="24"/>
  <c r="Z52" i="24"/>
  <c r="AJ52" i="24"/>
  <c r="AK52" i="24"/>
  <c r="AL52" i="24"/>
  <c r="AM52" i="24"/>
  <c r="AN52" i="24"/>
  <c r="AO52" i="24"/>
  <c r="AP52" i="24"/>
  <c r="AQ52" i="24"/>
  <c r="AR52" i="24"/>
  <c r="AC52" i="24"/>
  <c r="AS52" i="24"/>
  <c r="AB52" i="24"/>
  <c r="AA52" i="24"/>
  <c r="AD52" i="24"/>
  <c r="AE52" i="24"/>
  <c r="AF52" i="24"/>
  <c r="AG52" i="24"/>
  <c r="AH52" i="24"/>
  <c r="Y52" i="24"/>
  <c r="AI52" i="24"/>
  <c r="AR195" i="24"/>
  <c r="AH195" i="24"/>
  <c r="AA195" i="24"/>
  <c r="AG195" i="24"/>
  <c r="AI195" i="24"/>
  <c r="AJ195" i="24"/>
  <c r="AK195" i="24"/>
  <c r="AL195" i="24"/>
  <c r="AM195" i="24"/>
  <c r="AN195" i="24"/>
  <c r="AO195" i="24"/>
  <c r="AP195" i="24"/>
  <c r="Z195" i="24"/>
  <c r="AB195" i="24"/>
  <c r="AC195" i="24"/>
  <c r="AD195" i="24"/>
  <c r="AE195" i="24"/>
  <c r="AF195" i="24"/>
  <c r="AQ195" i="24"/>
  <c r="AS195" i="24"/>
  <c r="Y195" i="24"/>
  <c r="AR131" i="24"/>
  <c r="AK131" i="24"/>
  <c r="AA131" i="24"/>
  <c r="AB131" i="24"/>
  <c r="AC131" i="24"/>
  <c r="AD131" i="24"/>
  <c r="AE131" i="24"/>
  <c r="AF131" i="24"/>
  <c r="AG131" i="24"/>
  <c r="AH131" i="24"/>
  <c r="AO131" i="24"/>
  <c r="AM131" i="24"/>
  <c r="AN131" i="24"/>
  <c r="AP131" i="24"/>
  <c r="AQ131" i="24"/>
  <c r="AS131" i="24"/>
  <c r="Z131" i="24"/>
  <c r="AI131" i="24"/>
  <c r="Y131" i="24"/>
  <c r="AJ131" i="24"/>
  <c r="AL131" i="24"/>
  <c r="AD95" i="24"/>
  <c r="AQ95" i="24"/>
  <c r="AA95" i="24"/>
  <c r="AB95" i="24"/>
  <c r="AC95" i="24"/>
  <c r="AE95" i="24"/>
  <c r="AF95" i="24"/>
  <c r="AG95" i="24"/>
  <c r="AH95" i="24"/>
  <c r="AI95" i="24"/>
  <c r="AJ95" i="24"/>
  <c r="AO95" i="24"/>
  <c r="AN95" i="24"/>
  <c r="Z95" i="24"/>
  <c r="AK95" i="24"/>
  <c r="AS95" i="24"/>
  <c r="AL95" i="24"/>
  <c r="AM95" i="24"/>
  <c r="AP95" i="24"/>
  <c r="AR95" i="24"/>
  <c r="Y95" i="24"/>
  <c r="AR207" i="24"/>
  <c r="Z207" i="24"/>
  <c r="AM207" i="24"/>
  <c r="AB207" i="24"/>
  <c r="Y207" i="24"/>
  <c r="AD207" i="24"/>
  <c r="AF207" i="24"/>
  <c r="AH207" i="24"/>
  <c r="AI207" i="24"/>
  <c r="AJ207" i="24"/>
  <c r="AP207" i="24"/>
  <c r="AS207" i="24"/>
  <c r="AE207" i="24"/>
  <c r="AC207" i="24"/>
  <c r="AA207" i="24"/>
  <c r="AG207" i="24"/>
  <c r="AK207" i="24"/>
  <c r="AL207" i="24"/>
  <c r="AN207" i="24"/>
  <c r="AO207" i="24"/>
  <c r="AQ207" i="24"/>
  <c r="AD263" i="24"/>
  <c r="AQ263" i="24"/>
  <c r="AN263" i="24"/>
  <c r="Z263" i="24"/>
  <c r="AA263" i="24"/>
  <c r="AG263" i="24"/>
  <c r="AR263" i="24"/>
  <c r="Y263" i="24"/>
  <c r="AS263" i="24"/>
  <c r="AB263" i="24"/>
  <c r="AC263" i="24"/>
  <c r="AI263" i="24"/>
  <c r="AH263" i="24"/>
  <c r="AJ263" i="24"/>
  <c r="AK263" i="24"/>
  <c r="AL263" i="24"/>
  <c r="AM263" i="24"/>
  <c r="AO263" i="24"/>
  <c r="AP263" i="24"/>
  <c r="AE263" i="24"/>
  <c r="AF263" i="24"/>
  <c r="AR169" i="24"/>
  <c r="AK169" i="24"/>
  <c r="AS169" i="24"/>
  <c r="AJ169" i="24"/>
  <c r="AI169" i="24"/>
  <c r="AL169" i="24"/>
  <c r="AM169" i="24"/>
  <c r="AN169" i="24"/>
  <c r="AO169" i="24"/>
  <c r="AP169" i="24"/>
  <c r="AQ169" i="24"/>
  <c r="AB169" i="24"/>
  <c r="AA169" i="24"/>
  <c r="Z169" i="24"/>
  <c r="AC169" i="24"/>
  <c r="AD169" i="24"/>
  <c r="AE169" i="24"/>
  <c r="AF169" i="24"/>
  <c r="AG169" i="24"/>
  <c r="AH169" i="24"/>
  <c r="Y169" i="24"/>
  <c r="AF228" i="24"/>
  <c r="AS228" i="24"/>
  <c r="AJ228" i="24"/>
  <c r="AB228" i="24"/>
  <c r="AP228" i="24"/>
  <c r="AQ228" i="24"/>
  <c r="AR228" i="24"/>
  <c r="Z228" i="24"/>
  <c r="AA228" i="24"/>
  <c r="AH228" i="24"/>
  <c r="Y228" i="24"/>
  <c r="AG228" i="24"/>
  <c r="AN228" i="24"/>
  <c r="AO228" i="24"/>
  <c r="AC228" i="24"/>
  <c r="AD228" i="24"/>
  <c r="AE228" i="24"/>
  <c r="AI228" i="24"/>
  <c r="AK228" i="24"/>
  <c r="AL228" i="24"/>
  <c r="AM228" i="24"/>
  <c r="Z84" i="24"/>
  <c r="AB84" i="24"/>
  <c r="AO84" i="24"/>
  <c r="AS84" i="24"/>
  <c r="AA84" i="24"/>
  <c r="AC84" i="24"/>
  <c r="AD84" i="24"/>
  <c r="AE84" i="24"/>
  <c r="AF84" i="24"/>
  <c r="AK84" i="24"/>
  <c r="AJ84" i="24"/>
  <c r="AQ84" i="24"/>
  <c r="AR84" i="24"/>
  <c r="AG84" i="24"/>
  <c r="Y84" i="24"/>
  <c r="AH84" i="24"/>
  <c r="AI84" i="24"/>
  <c r="AL84" i="24"/>
  <c r="AM84" i="24"/>
  <c r="AN84" i="24"/>
  <c r="AP84" i="24"/>
  <c r="Z62" i="24"/>
  <c r="AA62" i="24"/>
  <c r="AB62" i="24"/>
  <c r="AD62" i="24"/>
  <c r="AE62" i="24"/>
  <c r="AG62" i="24"/>
  <c r="AM62" i="24"/>
  <c r="AN62" i="24"/>
  <c r="AO62" i="24"/>
  <c r="AP62" i="24"/>
  <c r="AQ62" i="24"/>
  <c r="AR62" i="24"/>
  <c r="AS62" i="24"/>
  <c r="AC62" i="24"/>
  <c r="AJ62" i="24"/>
  <c r="AK62" i="24"/>
  <c r="AL62" i="24"/>
  <c r="AF62" i="24"/>
  <c r="AH62" i="24"/>
  <c r="AI62" i="24"/>
  <c r="Y62" i="24"/>
  <c r="Z46" i="24"/>
  <c r="AA46" i="24"/>
  <c r="AB46" i="24"/>
  <c r="AC46" i="24"/>
  <c r="AD46" i="24"/>
  <c r="AE46" i="24"/>
  <c r="AF46" i="24"/>
  <c r="AG46" i="24"/>
  <c r="AH46" i="24"/>
  <c r="AM46" i="24"/>
  <c r="AI46" i="24"/>
  <c r="AJ46" i="24"/>
  <c r="AK46" i="24"/>
  <c r="AL46" i="24"/>
  <c r="AN46" i="24"/>
  <c r="AO46" i="24"/>
  <c r="AP46" i="24"/>
  <c r="AQ46" i="24"/>
  <c r="AR46" i="24"/>
  <c r="AS46" i="24"/>
  <c r="Y46" i="24"/>
  <c r="Z38" i="24"/>
  <c r="AA38" i="24"/>
  <c r="AB38" i="24"/>
  <c r="AP38" i="24"/>
  <c r="AQ38" i="24"/>
  <c r="AR38" i="24"/>
  <c r="AS38" i="24"/>
  <c r="AC38" i="24"/>
  <c r="AD38" i="24"/>
  <c r="AI38" i="24"/>
  <c r="AH38" i="24"/>
  <c r="AE38" i="24"/>
  <c r="AF38" i="24"/>
  <c r="AG38" i="24"/>
  <c r="AJ38" i="24"/>
  <c r="AK38" i="24"/>
  <c r="AL38" i="24"/>
  <c r="AM38" i="24"/>
  <c r="AN38" i="24"/>
  <c r="Y38" i="24"/>
  <c r="AO38" i="24"/>
  <c r="AR138" i="24"/>
  <c r="AK138" i="24"/>
  <c r="AP138" i="24"/>
  <c r="AQ138" i="24"/>
  <c r="AS138" i="24"/>
  <c r="Z138" i="24"/>
  <c r="AA138" i="24"/>
  <c r="AB138" i="24"/>
  <c r="AH138" i="24"/>
  <c r="AC138" i="24"/>
  <c r="AD138" i="24"/>
  <c r="AE138" i="24"/>
  <c r="AF138" i="24"/>
  <c r="AG138" i="24"/>
  <c r="AI138" i="24"/>
  <c r="AO138" i="24"/>
  <c r="AN138" i="24"/>
  <c r="AJ138" i="24"/>
  <c r="AL138" i="24"/>
  <c r="AM138" i="24"/>
  <c r="Y138" i="24"/>
  <c r="AR134" i="24"/>
  <c r="AK134" i="24"/>
  <c r="AG134" i="24"/>
  <c r="AH134" i="24"/>
  <c r="AI134" i="24"/>
  <c r="AJ134" i="24"/>
  <c r="AL134" i="24"/>
  <c r="AM134" i="24"/>
  <c r="AN134" i="24"/>
  <c r="AO134" i="24"/>
  <c r="Z134" i="24"/>
  <c r="AA134" i="24"/>
  <c r="AB134" i="24"/>
  <c r="AC134" i="24"/>
  <c r="AD134" i="24"/>
  <c r="AE134" i="24"/>
  <c r="AS134" i="24"/>
  <c r="AQ134" i="24"/>
  <c r="Y134" i="24"/>
  <c r="AF134" i="24"/>
  <c r="AP134" i="24"/>
  <c r="Z24" i="24"/>
  <c r="AA24" i="24"/>
  <c r="AB24" i="24"/>
  <c r="AN24" i="24"/>
  <c r="AO24" i="24"/>
  <c r="AP24" i="24"/>
  <c r="AQ24" i="24"/>
  <c r="AR24" i="24"/>
  <c r="AS24" i="24"/>
  <c r="AG24" i="24"/>
  <c r="AF24" i="24"/>
  <c r="AC24" i="24"/>
  <c r="AD24" i="24"/>
  <c r="AE24" i="24"/>
  <c r="AH24" i="24"/>
  <c r="AI24" i="24"/>
  <c r="AJ24" i="24"/>
  <c r="AK24" i="24"/>
  <c r="AL24" i="24"/>
  <c r="AM24" i="24"/>
  <c r="Y24" i="24"/>
  <c r="Z59" i="24"/>
  <c r="AQ59" i="24"/>
  <c r="AR59" i="24"/>
  <c r="AS59" i="24"/>
  <c r="AA59" i="24"/>
  <c r="AB59" i="24"/>
  <c r="AC59" i="24"/>
  <c r="AD59" i="24"/>
  <c r="AE59" i="24"/>
  <c r="AJ59" i="24"/>
  <c r="AF59" i="24"/>
  <c r="AG59" i="24"/>
  <c r="AH59" i="24"/>
  <c r="AI59" i="24"/>
  <c r="AK59" i="24"/>
  <c r="AL59" i="24"/>
  <c r="AM59" i="24"/>
  <c r="AN59" i="24"/>
  <c r="AO59" i="24"/>
  <c r="AP59" i="24"/>
  <c r="Y59" i="24"/>
  <c r="AF239" i="24"/>
  <c r="AS239" i="24"/>
  <c r="AL239" i="24"/>
  <c r="AD239" i="24"/>
  <c r="AR239" i="24"/>
  <c r="Z239" i="24"/>
  <c r="AA239" i="24"/>
  <c r="AB239" i="24"/>
  <c r="AC239" i="24"/>
  <c r="AJ239" i="24"/>
  <c r="AE239" i="24"/>
  <c r="Y239" i="24"/>
  <c r="AG239" i="24"/>
  <c r="AH239" i="24"/>
  <c r="AI239" i="24"/>
  <c r="AK239" i="24"/>
  <c r="AM239" i="24"/>
  <c r="AN239" i="24"/>
  <c r="AO239" i="24"/>
  <c r="AP239" i="24"/>
  <c r="AQ239" i="24"/>
  <c r="AF252" i="24"/>
  <c r="AP252" i="24"/>
  <c r="AI252" i="24"/>
  <c r="AC252" i="24"/>
  <c r="AD252" i="24"/>
  <c r="AE252" i="24"/>
  <c r="AG252" i="24"/>
  <c r="AH252" i="24"/>
  <c r="AJ252" i="24"/>
  <c r="AK252" i="24"/>
  <c r="AL252" i="24"/>
  <c r="AM252" i="24"/>
  <c r="AS252" i="24"/>
  <c r="Z252" i="24"/>
  <c r="AA252" i="24"/>
  <c r="AB252" i="24"/>
  <c r="AR252" i="24"/>
  <c r="Y252" i="24"/>
  <c r="AN252" i="24"/>
  <c r="AO252" i="24"/>
  <c r="AQ252" i="24"/>
  <c r="AD117" i="24"/>
  <c r="AF117" i="24"/>
  <c r="AG117" i="24"/>
  <c r="AH117" i="24"/>
  <c r="AI117" i="24"/>
  <c r="AJ117" i="24"/>
  <c r="AK117" i="24"/>
  <c r="AL117" i="24"/>
  <c r="AM117" i="24"/>
  <c r="AN117" i="24"/>
  <c r="AS117" i="24"/>
  <c r="AO117" i="24"/>
  <c r="AP117" i="24"/>
  <c r="AQ117" i="24"/>
  <c r="AR117" i="24"/>
  <c r="Z117" i="24"/>
  <c r="AA117" i="24"/>
  <c r="AB117" i="24"/>
  <c r="AC117" i="24"/>
  <c r="AE117" i="24"/>
  <c r="Y117" i="24"/>
  <c r="Z58" i="24"/>
  <c r="AP58" i="24"/>
  <c r="AQ58" i="24"/>
  <c r="AR58" i="24"/>
  <c r="AS58" i="24"/>
  <c r="AA58" i="24"/>
  <c r="AB58" i="24"/>
  <c r="AC58" i="24"/>
  <c r="AD58" i="24"/>
  <c r="AI58" i="24"/>
  <c r="AH58" i="24"/>
  <c r="AG58" i="24"/>
  <c r="AE58" i="24"/>
  <c r="AF58" i="24"/>
  <c r="AJ58" i="24"/>
  <c r="AK58" i="24"/>
  <c r="AL58" i="24"/>
  <c r="AM58" i="24"/>
  <c r="AN58" i="24"/>
  <c r="AO58" i="24"/>
  <c r="Y58" i="24"/>
  <c r="AD103" i="24"/>
  <c r="AL103" i="24"/>
  <c r="AM103" i="24"/>
  <c r="AN103" i="24"/>
  <c r="AO103" i="24"/>
  <c r="AP103" i="24"/>
  <c r="AQ103" i="24"/>
  <c r="AR103" i="24"/>
  <c r="AS103" i="24"/>
  <c r="AE103" i="24"/>
  <c r="Z103" i="24"/>
  <c r="AA103" i="24"/>
  <c r="AB103" i="24"/>
  <c r="AC103" i="24"/>
  <c r="AF103" i="24"/>
  <c r="AG103" i="24"/>
  <c r="AH103" i="24"/>
  <c r="AI103" i="24"/>
  <c r="AJ103" i="24"/>
  <c r="AK103" i="24"/>
  <c r="Y103" i="24"/>
  <c r="AR183" i="24"/>
  <c r="AK183" i="24"/>
  <c r="AE183" i="24"/>
  <c r="AB183" i="24"/>
  <c r="AC183" i="24"/>
  <c r="AD183" i="24"/>
  <c r="AF183" i="24"/>
  <c r="AG183" i="24"/>
  <c r="AH183" i="24"/>
  <c r="AI183" i="24"/>
  <c r="AJ183" i="24"/>
  <c r="AL183" i="24"/>
  <c r="AQ183" i="24"/>
  <c r="Z183" i="24"/>
  <c r="AP183" i="24"/>
  <c r="AO183" i="24"/>
  <c r="Y183" i="24"/>
  <c r="AA183" i="24"/>
  <c r="AM183" i="24"/>
  <c r="AN183" i="24"/>
  <c r="AS183" i="24"/>
  <c r="AD261" i="24"/>
  <c r="AQ261" i="24"/>
  <c r="AJ261" i="24"/>
  <c r="AM261" i="24"/>
  <c r="AN261" i="24"/>
  <c r="AO261" i="24"/>
  <c r="AP261" i="24"/>
  <c r="AR261" i="24"/>
  <c r="AS261" i="24"/>
  <c r="AB261" i="24"/>
  <c r="Y261" i="24"/>
  <c r="Z261" i="24"/>
  <c r="AA261" i="24"/>
  <c r="AC261" i="24"/>
  <c r="AE261" i="24"/>
  <c r="AI261" i="24"/>
  <c r="AG261" i="24"/>
  <c r="AH261" i="24"/>
  <c r="AF261" i="24"/>
  <c r="AL261" i="24"/>
  <c r="AK261" i="24"/>
  <c r="AR211" i="24"/>
  <c r="AD211" i="24"/>
  <c r="AQ211" i="24"/>
  <c r="AN211" i="24"/>
  <c r="Z211" i="24"/>
  <c r="AA211" i="24"/>
  <c r="AG211" i="24"/>
  <c r="AE211" i="24"/>
  <c r="AF211" i="24"/>
  <c r="AH211" i="24"/>
  <c r="AI211" i="24"/>
  <c r="AJ211" i="24"/>
  <c r="AK211" i="24"/>
  <c r="AL211" i="24"/>
  <c r="AM211" i="24"/>
  <c r="AO211" i="24"/>
  <c r="AP211" i="24"/>
  <c r="AS211" i="24"/>
  <c r="AB211" i="24"/>
  <c r="AC211" i="24"/>
  <c r="Y211" i="24"/>
  <c r="AD108" i="24"/>
  <c r="AQ108" i="24"/>
  <c r="AR108" i="24"/>
  <c r="AS108" i="24"/>
  <c r="Z108" i="24"/>
  <c r="AA108" i="24"/>
  <c r="AB108" i="24"/>
  <c r="AC108" i="24"/>
  <c r="AE108" i="24"/>
  <c r="AJ108" i="24"/>
  <c r="AI108" i="24"/>
  <c r="AN108" i="24"/>
  <c r="AO108" i="24"/>
  <c r="AP108" i="24"/>
  <c r="AF108" i="24"/>
  <c r="AG108" i="24"/>
  <c r="AH108" i="24"/>
  <c r="AK108" i="24"/>
  <c r="Y108" i="24"/>
  <c r="AL108" i="24"/>
  <c r="AM108" i="24"/>
  <c r="AD281" i="24"/>
  <c r="AQ281" i="24"/>
  <c r="AJ281" i="24"/>
  <c r="AB281" i="24"/>
  <c r="AE281" i="24"/>
  <c r="AF281" i="24"/>
  <c r="AG281" i="24"/>
  <c r="AH281" i="24"/>
  <c r="AI281" i="24"/>
  <c r="AK281" i="24"/>
  <c r="AL281" i="24"/>
  <c r="AM281" i="24"/>
  <c r="AN281" i="24"/>
  <c r="AO281" i="24"/>
  <c r="Y281" i="24"/>
  <c r="Z281" i="24"/>
  <c r="AP281" i="24"/>
  <c r="AR281" i="24"/>
  <c r="AS281" i="24"/>
  <c r="AC281" i="24"/>
  <c r="AA281" i="24"/>
  <c r="AD262" i="24"/>
  <c r="AQ262" i="24"/>
  <c r="AL262" i="24"/>
  <c r="AO262" i="24"/>
  <c r="AP262" i="24"/>
  <c r="AR262" i="24"/>
  <c r="AS262" i="24"/>
  <c r="AE262" i="24"/>
  <c r="AF262" i="24"/>
  <c r="AG262" i="24"/>
  <c r="AH262" i="24"/>
  <c r="AI262" i="24"/>
  <c r="AJ262" i="24"/>
  <c r="AK262" i="24"/>
  <c r="AM262" i="24"/>
  <c r="AN262" i="24"/>
  <c r="Z262" i="24"/>
  <c r="Y262" i="24"/>
  <c r="AA262" i="24"/>
  <c r="AC262" i="24"/>
  <c r="AB262" i="24"/>
  <c r="AR144" i="24"/>
  <c r="AK144" i="24"/>
  <c r="AG144" i="24"/>
  <c r="AH144" i="24"/>
  <c r="AI144" i="24"/>
  <c r="AJ144" i="24"/>
  <c r="AL144" i="24"/>
  <c r="AM144" i="24"/>
  <c r="AN144" i="24"/>
  <c r="AO144" i="24"/>
  <c r="Z144" i="24"/>
  <c r="AA144" i="24"/>
  <c r="AB144" i="24"/>
  <c r="AC144" i="24"/>
  <c r="AD144" i="24"/>
  <c r="AE144" i="24"/>
  <c r="AF144" i="24"/>
  <c r="AP144" i="24"/>
  <c r="AQ144" i="24"/>
  <c r="AS144" i="24"/>
  <c r="Y144" i="24"/>
  <c r="Z48" i="24"/>
  <c r="AA48" i="24"/>
  <c r="AB48" i="24"/>
  <c r="AF48" i="24"/>
  <c r="AG48" i="24"/>
  <c r="AH48" i="24"/>
  <c r="AI48" i="24"/>
  <c r="AJ48" i="24"/>
  <c r="AK48" i="24"/>
  <c r="AL48" i="24"/>
  <c r="AM48" i="24"/>
  <c r="AN48" i="24"/>
  <c r="AS48" i="24"/>
  <c r="AO48" i="24"/>
  <c r="AP48" i="24"/>
  <c r="AQ48" i="24"/>
  <c r="AR48" i="24"/>
  <c r="AC48" i="24"/>
  <c r="AE48" i="24"/>
  <c r="Y48" i="24"/>
  <c r="AD48" i="24"/>
  <c r="AR186" i="24"/>
  <c r="AK186" i="24"/>
  <c r="AL186" i="24"/>
  <c r="AD186" i="24"/>
  <c r="AP186" i="24"/>
  <c r="AQ186" i="24"/>
  <c r="AS186" i="24"/>
  <c r="Z186" i="24"/>
  <c r="AA186" i="24"/>
  <c r="AG186" i="24"/>
  <c r="AF186" i="24"/>
  <c r="AB186" i="24"/>
  <c r="AC186" i="24"/>
  <c r="AE186" i="24"/>
  <c r="AH186" i="24"/>
  <c r="AI186" i="24"/>
  <c r="AJ186" i="24"/>
  <c r="AM186" i="24"/>
  <c r="AN186" i="24"/>
  <c r="AO186" i="24"/>
  <c r="Y186" i="24"/>
  <c r="AD275" i="24"/>
  <c r="AQ275" i="24"/>
  <c r="AS275" i="24"/>
  <c r="AK275" i="24"/>
  <c r="AA275" i="24"/>
  <c r="AB275" i="24"/>
  <c r="AC275" i="24"/>
  <c r="AE275" i="24"/>
  <c r="AF275" i="24"/>
  <c r="AG275" i="24"/>
  <c r="AH275" i="24"/>
  <c r="AI275" i="24"/>
  <c r="AJ275" i="24"/>
  <c r="AL275" i="24"/>
  <c r="AP275" i="24"/>
  <c r="AO275" i="24"/>
  <c r="Z275" i="24"/>
  <c r="AM275" i="24"/>
  <c r="AN275" i="24"/>
  <c r="Y275" i="24"/>
  <c r="AR275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P47" i="24"/>
  <c r="AO47" i="24"/>
  <c r="AL47" i="24"/>
  <c r="AM47" i="24"/>
  <c r="AN47" i="24"/>
  <c r="AQ47" i="24"/>
  <c r="AR47" i="24"/>
  <c r="AS47" i="24"/>
  <c r="Y47" i="24"/>
  <c r="AR204" i="24"/>
  <c r="AQ204" i="24"/>
  <c r="AJ204" i="24"/>
  <c r="AN204" i="24"/>
  <c r="AO204" i="24"/>
  <c r="AP204" i="24"/>
  <c r="AS204" i="24"/>
  <c r="Z204" i="24"/>
  <c r="AA204" i="24"/>
  <c r="AF204" i="24"/>
  <c r="AB204" i="24"/>
  <c r="AC204" i="24"/>
  <c r="AD204" i="24"/>
  <c r="AE204" i="24"/>
  <c r="AG204" i="24"/>
  <c r="AH204" i="24"/>
  <c r="AI204" i="24"/>
  <c r="AK204" i="24"/>
  <c r="AL204" i="24"/>
  <c r="AM204" i="24"/>
  <c r="Y204" i="24"/>
  <c r="P23" i="24" l="1"/>
  <c r="N23" i="24"/>
  <c r="M23" i="24"/>
  <c r="K23" i="24"/>
  <c r="I23" i="24"/>
  <c r="H23" i="24"/>
  <c r="F23" i="24"/>
  <c r="E23" i="24"/>
  <c r="D23" i="24"/>
  <c r="C23" i="24"/>
  <c r="V23" i="24"/>
  <c r="U23" i="24"/>
  <c r="T23" i="24"/>
  <c r="B23" i="24"/>
  <c r="Q23" i="24"/>
  <c r="O23" i="24"/>
  <c r="L23" i="24"/>
  <c r="R23" i="24"/>
  <c r="G23" i="24"/>
  <c r="J23" i="24"/>
  <c r="S23" i="24"/>
</calcChain>
</file>

<file path=xl/sharedStrings.xml><?xml version="1.0" encoding="utf-8"?>
<sst xmlns="http://schemas.openxmlformats.org/spreadsheetml/2006/main" count="11956" uniqueCount="1755">
  <si>
    <t>#</t>
  </si>
  <si>
    <t>Name</t>
  </si>
  <si>
    <t>Team</t>
  </si>
  <si>
    <t>G</t>
  </si>
  <si>
    <t>PA</t>
  </si>
  <si>
    <t>HR</t>
  </si>
  <si>
    <t>R</t>
  </si>
  <si>
    <t>RBI</t>
  </si>
  <si>
    <t>SB</t>
  </si>
  <si>
    <t>BB%</t>
  </si>
  <si>
    <t>K%</t>
  </si>
  <si>
    <t>ISO</t>
  </si>
  <si>
    <t>BABIP</t>
  </si>
  <si>
    <t>AVG</t>
  </si>
  <si>
    <t>OBP</t>
  </si>
  <si>
    <t>SLG</t>
  </si>
  <si>
    <t>wOBA</t>
  </si>
  <si>
    <t>xwOBA</t>
  </si>
  <si>
    <t>wRC+</t>
  </si>
  <si>
    <t>BsR</t>
  </si>
  <si>
    <t>Off</t>
  </si>
  <si>
    <t>Def</t>
  </si>
  <si>
    <t>WAR</t>
  </si>
  <si>
    <t>Mookie Betts</t>
  </si>
  <si>
    <t>LAD</t>
  </si>
  <si>
    <t>Ronald Acuña Jr.</t>
  </si>
  <si>
    <t>ATL</t>
  </si>
  <si>
    <t>Freddie Freeman</t>
  </si>
  <si>
    <t>Shohei Ohtani</t>
  </si>
  <si>
    <t>LAA</t>
  </si>
  <si>
    <t>Matt Olson</t>
  </si>
  <si>
    <t>Corey Seager</t>
  </si>
  <si>
    <t>TEX</t>
  </si>
  <si>
    <t>Marcus Semien</t>
  </si>
  <si>
    <t>Julio Rodríguez</t>
  </si>
  <si>
    <t>SEA</t>
  </si>
  <si>
    <t>Corbin Carroll</t>
  </si>
  <si>
    <t>ARI</t>
  </si>
  <si>
    <t>Bobby Witt Jr.</t>
  </si>
  <si>
    <t>KCR</t>
  </si>
  <si>
    <t>Juan Soto</t>
  </si>
  <si>
    <t>SDP</t>
  </si>
  <si>
    <t>Francisco Lindor</t>
  </si>
  <si>
    <t>NYM</t>
  </si>
  <si>
    <t>William Contreras</t>
  </si>
  <si>
    <t>MIL</t>
  </si>
  <si>
    <t>Austin Riley</t>
  </si>
  <si>
    <t>José Ramírez</t>
  </si>
  <si>
    <t>CLE</t>
  </si>
  <si>
    <t>Luis Robert Jr.</t>
  </si>
  <si>
    <t>CHW</t>
  </si>
  <si>
    <t>Kyle Tucker</t>
  </si>
  <si>
    <t>HOU</t>
  </si>
  <si>
    <t>Aaron Judge</t>
  </si>
  <si>
    <t>NYY</t>
  </si>
  <si>
    <t>Dansby Swanson</t>
  </si>
  <si>
    <t>CHC</t>
  </si>
  <si>
    <t>Gunnar Henderson</t>
  </si>
  <si>
    <t>BAL</t>
  </si>
  <si>
    <t>Nico Hoerner</t>
  </si>
  <si>
    <t>Cal Raleigh</t>
  </si>
  <si>
    <t>Adolis García</t>
  </si>
  <si>
    <t>Adley Rutschman</t>
  </si>
  <si>
    <t>Wander Franco</t>
  </si>
  <si>
    <t>TBR</t>
  </si>
  <si>
    <t>Yandy Díaz</t>
  </si>
  <si>
    <t>Fernando Tatis Jr.</t>
  </si>
  <si>
    <t>Yordan Alvarez</t>
  </si>
  <si>
    <t>J.P. Crawford</t>
  </si>
  <si>
    <t>Xander Bogaerts</t>
  </si>
  <si>
    <t>Ketel Marte</t>
  </si>
  <si>
    <t>Sean Murphy</t>
  </si>
  <si>
    <t>Brandon Nimmo</t>
  </si>
  <si>
    <t>TJ Friedl</t>
  </si>
  <si>
    <t>CIN</t>
  </si>
  <si>
    <t>Ha-Seong Kim</t>
  </si>
  <si>
    <t>Isaac Paredes</t>
  </si>
  <si>
    <t>Cody Bellinger</t>
  </si>
  <si>
    <t>Christian Walker</t>
  </si>
  <si>
    <t>Jonah Heim</t>
  </si>
  <si>
    <t>Jose Altuve</t>
  </si>
  <si>
    <t>Alex Bregman</t>
  </si>
  <si>
    <t>James Outman</t>
  </si>
  <si>
    <t>Chas McCormick</t>
  </si>
  <si>
    <t>Will Smith</t>
  </si>
  <si>
    <t>Thairo Estrada</t>
  </si>
  <si>
    <t>SFG</t>
  </si>
  <si>
    <t>Christian Yelich</t>
  </si>
  <si>
    <t>Bryson Stott</t>
  </si>
  <si>
    <t>PHI</t>
  </si>
  <si>
    <t>Andrés Giménez</t>
  </si>
  <si>
    <t>Michael Harris II</t>
  </si>
  <si>
    <t>Ozzie Albies</t>
  </si>
  <si>
    <t>Trea Turner</t>
  </si>
  <si>
    <t>Paul Goldschmidt</t>
  </si>
  <si>
    <t>STL</t>
  </si>
  <si>
    <t>Bo Bichette</t>
  </si>
  <si>
    <t>TOR</t>
  </si>
  <si>
    <t>Manny Machado</t>
  </si>
  <si>
    <t>Luis Arraez</t>
  </si>
  <si>
    <t>MIA</t>
  </si>
  <si>
    <t>Ian Happ</t>
  </si>
  <si>
    <t>Jeimer Candelario</t>
  </si>
  <si>
    <t>2 Tms</t>
  </si>
  <si>
    <t>Matt Chapman</t>
  </si>
  <si>
    <t>Randy Arozarena</t>
  </si>
  <si>
    <t>Gleyber Torres</t>
  </si>
  <si>
    <t>Josh Lowe</t>
  </si>
  <si>
    <t>Nolan Jones</t>
  </si>
  <si>
    <t>COL</t>
  </si>
  <si>
    <t>Ke'Bryan Hayes</t>
  </si>
  <si>
    <t>PIT</t>
  </si>
  <si>
    <t>Lars Nootbaar</t>
  </si>
  <si>
    <t>Matt McLain</t>
  </si>
  <si>
    <t>Willy Adames</t>
  </si>
  <si>
    <t>Rafael Devers</t>
  </si>
  <si>
    <t>BOS</t>
  </si>
  <si>
    <t>Seiya Suzuki</t>
  </si>
  <si>
    <t>Max Muncy</t>
  </si>
  <si>
    <t>Brandon Marsh</t>
  </si>
  <si>
    <t>Bryce Harper</t>
  </si>
  <si>
    <t>Geraldo Perdomo</t>
  </si>
  <si>
    <t>Mike Trout</t>
  </si>
  <si>
    <t>Eugenio Suárez</t>
  </si>
  <si>
    <t>Steven Kwan</t>
  </si>
  <si>
    <t>Patrick Bailey</t>
  </si>
  <si>
    <t>Brandon Lowe</t>
  </si>
  <si>
    <t>Jake Burger</t>
  </si>
  <si>
    <t>Lane Thomas</t>
  </si>
  <si>
    <t>WSN</t>
  </si>
  <si>
    <t>Anthony Santander</t>
  </si>
  <si>
    <t>Jose Siri</t>
  </si>
  <si>
    <t>Nolan Arenado</t>
  </si>
  <si>
    <t>Jeremy Peña</t>
  </si>
  <si>
    <t>Jack Suwinski</t>
  </si>
  <si>
    <t>Josh Jung</t>
  </si>
  <si>
    <t>Pete Alonso</t>
  </si>
  <si>
    <t>Luke Raley</t>
  </si>
  <si>
    <t>Marcell Ozuna</t>
  </si>
  <si>
    <t>Francisco Alvarez</t>
  </si>
  <si>
    <t>Nolan Gorman</t>
  </si>
  <si>
    <t>Jeff McNeil</t>
  </si>
  <si>
    <t>Jason Heyward</t>
  </si>
  <si>
    <t>Ryan Jeffers</t>
  </si>
  <si>
    <t>MIN</t>
  </si>
  <si>
    <t>Orlando Arcia</t>
  </si>
  <si>
    <t>Bryan Reynolds</t>
  </si>
  <si>
    <t>Willson Contreras</t>
  </si>
  <si>
    <t>Edouard Julien</t>
  </si>
  <si>
    <t>Mitch Garver</t>
  </si>
  <si>
    <t>Leody Taveras</t>
  </si>
  <si>
    <t>Josh Naylor</t>
  </si>
  <si>
    <t>Kerry Carpenter</t>
  </si>
  <si>
    <t>DET</t>
  </si>
  <si>
    <t>Jarren Duran</t>
  </si>
  <si>
    <t>Wilmer Flores</t>
  </si>
  <si>
    <t>Max Kepler</t>
  </si>
  <si>
    <t>Riley Greene</t>
  </si>
  <si>
    <t>Nathaniel Lowe</t>
  </si>
  <si>
    <t>George Springer</t>
  </si>
  <si>
    <t>Brandon Drury</t>
  </si>
  <si>
    <t>CJ Abrams</t>
  </si>
  <si>
    <t>Alex Verdugo</t>
  </si>
  <si>
    <t>J.D. Davis</t>
  </si>
  <si>
    <t>J.D. Martinez</t>
  </si>
  <si>
    <t>Kevin Kiermaier</t>
  </si>
  <si>
    <t>Austin Hays</t>
  </si>
  <si>
    <t>LaMonte Wade Jr.</t>
  </si>
  <si>
    <t>Ryan Noda</t>
  </si>
  <si>
    <t>OAK</t>
  </si>
  <si>
    <t>Willi Castro</t>
  </si>
  <si>
    <t>Lourdes Gurriel Jr.</t>
  </si>
  <si>
    <t>Brendan Donovan</t>
  </si>
  <si>
    <t>Yainer Diaz</t>
  </si>
  <si>
    <t>Maikel Garcia</t>
  </si>
  <si>
    <t>Teoscar Hernández</t>
  </si>
  <si>
    <t>Jake Rogers</t>
  </si>
  <si>
    <t>Daulton Varsho</t>
  </si>
  <si>
    <t>Brandon Belt</t>
  </si>
  <si>
    <t>Chris Taylor</t>
  </si>
  <si>
    <t>Danny Jansen</t>
  </si>
  <si>
    <t>Adam Duvall</t>
  </si>
  <si>
    <t>Cedric Mullins</t>
  </si>
  <si>
    <t>Luis Rengifo</t>
  </si>
  <si>
    <t>Jorge Soler</t>
  </si>
  <si>
    <t>Whit Merrifield</t>
  </si>
  <si>
    <t>Anthony Volpe</t>
  </si>
  <si>
    <t>Tommy Edman</t>
  </si>
  <si>
    <t>Mike Yastrzemski</t>
  </si>
  <si>
    <t>Ezequiel Tovar</t>
  </si>
  <si>
    <t>Spencer Steer</t>
  </si>
  <si>
    <t>Tommy Pham</t>
  </si>
  <si>
    <t>Brent Rooker</t>
  </si>
  <si>
    <t>Triston Casas</t>
  </si>
  <si>
    <t>Mauricio Dubón</t>
  </si>
  <si>
    <t>Mike Tauchman</t>
  </si>
  <si>
    <t>Kyle Farmer</t>
  </si>
  <si>
    <t>Jake Meyers</t>
  </si>
  <si>
    <t>Gabriel Moreno</t>
  </si>
  <si>
    <t>Ryan O'Hearn</t>
  </si>
  <si>
    <t>Jazz Chisholm Jr.</t>
  </si>
  <si>
    <t>Mark Canha</t>
  </si>
  <si>
    <t>Jon Berti</t>
  </si>
  <si>
    <t>Eddie Rosario</t>
  </si>
  <si>
    <t>Jorge Polanco</t>
  </si>
  <si>
    <t>Jake Fraley</t>
  </si>
  <si>
    <t>Taylor Ward</t>
  </si>
  <si>
    <t>Ryan Mountcastle</t>
  </si>
  <si>
    <t>Michael A. Taylor</t>
  </si>
  <si>
    <t>Alejandro Kirk</t>
  </si>
  <si>
    <t>Harold Ramírez</t>
  </si>
  <si>
    <t>Will Benson</t>
  </si>
  <si>
    <t>Carlos Santana</t>
  </si>
  <si>
    <t>Trent Grisham</t>
  </si>
  <si>
    <t>Elly De La Cruz</t>
  </si>
  <si>
    <t>J.T. Realmuto</t>
  </si>
  <si>
    <t>Mickey Moniak</t>
  </si>
  <si>
    <t>Ryan McMahon</t>
  </si>
  <si>
    <t>Jarred Kelenic</t>
  </si>
  <si>
    <t>Connor Joe</t>
  </si>
  <si>
    <t>Jesús Sánchez</t>
  </si>
  <si>
    <t>Andy Ibáñez</t>
  </si>
  <si>
    <t>Esteury Ruiz</t>
  </si>
  <si>
    <t>Kyle Schwarber</t>
  </si>
  <si>
    <t>Justin Turner</t>
  </si>
  <si>
    <t>Aaron Hicks</t>
  </si>
  <si>
    <t>Elvis Andrus</t>
  </si>
  <si>
    <t>Spencer Torkelson</t>
  </si>
  <si>
    <t>Donovan Solano</t>
  </si>
  <si>
    <t>Alec Bohm</t>
  </si>
  <si>
    <t>Andrew McCutchen</t>
  </si>
  <si>
    <t>Michael Conforto</t>
  </si>
  <si>
    <t>Carlos Correa</t>
  </si>
  <si>
    <t>Joey Wiemer</t>
  </si>
  <si>
    <t>Zach McKinstry</t>
  </si>
  <si>
    <t>Josh Rojas</t>
  </si>
  <si>
    <t>Harrison Bader</t>
  </si>
  <si>
    <t>Taylor Walls</t>
  </si>
  <si>
    <t>Jake Cronenworth</t>
  </si>
  <si>
    <t>Nick Castellanos</t>
  </si>
  <si>
    <t>DJ LeMahieu</t>
  </si>
  <si>
    <t>Vladimir Guerrero Jr.</t>
  </si>
  <si>
    <t>Christopher Morel</t>
  </si>
  <si>
    <t>Kyle Isbel</t>
  </si>
  <si>
    <t>Ramón Urías</t>
  </si>
  <si>
    <t>Ezequiel Duran</t>
  </si>
  <si>
    <t>Owen Miller</t>
  </si>
  <si>
    <t>Anthony Rizzo</t>
  </si>
  <si>
    <t>Ramón Laureano</t>
  </si>
  <si>
    <t>Randal Grichuk</t>
  </si>
  <si>
    <t>Jonathan India</t>
  </si>
  <si>
    <t>Christian Vázquez</t>
  </si>
  <si>
    <t>Drew Waters</t>
  </si>
  <si>
    <t>Yan Gomes</t>
  </si>
  <si>
    <t>Yoán Moncada</t>
  </si>
  <si>
    <t>Alex Kirilloff</t>
  </si>
  <si>
    <t>Blake Sabol</t>
  </si>
  <si>
    <t>Cavan Biggio</t>
  </si>
  <si>
    <t>Joc Pederson</t>
  </si>
  <si>
    <t>Zach Neto</t>
  </si>
  <si>
    <t>Javier Báez</t>
  </si>
  <si>
    <t>Charlie Blackmon</t>
  </si>
  <si>
    <t>Akil Baddoo</t>
  </si>
  <si>
    <t>Alek Thomas</t>
  </si>
  <si>
    <t>Joey Gallo</t>
  </si>
  <si>
    <t>Byron Buxton</t>
  </si>
  <si>
    <t>Matt Vierling</t>
  </si>
  <si>
    <t>Will Brennan</t>
  </si>
  <si>
    <t>Manuel Margot</t>
  </si>
  <si>
    <t>Connor Wong</t>
  </si>
  <si>
    <t>Shea Langeliers</t>
  </si>
  <si>
    <t>Brenton Doyle</t>
  </si>
  <si>
    <t>Hunter Renfroe</t>
  </si>
  <si>
    <t>Christian Bethancourt</t>
  </si>
  <si>
    <t>Brandon Crawford</t>
  </si>
  <si>
    <t>Andruw Monasterio</t>
  </si>
  <si>
    <t>Eloy Jiménez</t>
  </si>
  <si>
    <t>Masataka Yoshida</t>
  </si>
  <si>
    <t>Robbie Grossman</t>
  </si>
  <si>
    <t>Jorge Mateo</t>
  </si>
  <si>
    <t>Michael Massey</t>
  </si>
  <si>
    <t>Josh Bell</t>
  </si>
  <si>
    <t>Ty France</t>
  </si>
  <si>
    <t>Brian Anderson</t>
  </si>
  <si>
    <t>Miguel Rojas</t>
  </si>
  <si>
    <t>Brice Turang</t>
  </si>
  <si>
    <t>Gabriel Arias</t>
  </si>
  <si>
    <t>Garrett Cooper</t>
  </si>
  <si>
    <t>Alex Call</t>
  </si>
  <si>
    <t>Jordan Walker</t>
  </si>
  <si>
    <t>Bryan De La Cruz</t>
  </si>
  <si>
    <t>Paul DeJong</t>
  </si>
  <si>
    <t>3 Tms</t>
  </si>
  <si>
    <t>Matt Thaiss</t>
  </si>
  <si>
    <t>Jake McCarthy</t>
  </si>
  <si>
    <t>Corey Julks</t>
  </si>
  <si>
    <t>Nick Fortes</t>
  </si>
  <si>
    <t>Jace Peterson</t>
  </si>
  <si>
    <t>Edward Olivares</t>
  </si>
  <si>
    <t>Adam Frazier</t>
  </si>
  <si>
    <t>Amed Rosario</t>
  </si>
  <si>
    <t>Andrew Vaughn</t>
  </si>
  <si>
    <t>Myles Straw</t>
  </si>
  <si>
    <t>Luis García</t>
  </si>
  <si>
    <t>Daniel Vogelbach</t>
  </si>
  <si>
    <t>Isiah Kiner-Falefa</t>
  </si>
  <si>
    <t>Tony Kemp</t>
  </si>
  <si>
    <t>Miguel Vargas</t>
  </si>
  <si>
    <t>Seth Brown</t>
  </si>
  <si>
    <t>Yasmani Grandal</t>
  </si>
  <si>
    <t>Andrew Benintendi</t>
  </si>
  <si>
    <t>Elias Díaz</t>
  </si>
  <si>
    <t>Ji Hwan Bae</t>
  </si>
  <si>
    <t>Joey Meneses</t>
  </si>
  <si>
    <t>David Peralta</t>
  </si>
  <si>
    <t>Dominic Smith</t>
  </si>
  <si>
    <t>Mike Moustakas</t>
  </si>
  <si>
    <t>Salvador Perez</t>
  </si>
  <si>
    <t>Yuli Gurriel</t>
  </si>
  <si>
    <t>MJ Melendez</t>
  </si>
  <si>
    <t>Starling Marte</t>
  </si>
  <si>
    <t>Brett Baty</t>
  </si>
  <si>
    <t>Nick Senzel</t>
  </si>
  <si>
    <t>Keibert Ruiz</t>
  </si>
  <si>
    <t>Nick Allen</t>
  </si>
  <si>
    <t>Oswaldo Cabrera</t>
  </si>
  <si>
    <t>Aledmys Díaz</t>
  </si>
  <si>
    <t>Nick Pratto</t>
  </si>
  <si>
    <t>Tim Anderson</t>
  </si>
  <si>
    <t>Tyler Stephenson</t>
  </si>
  <si>
    <t>Joey Wendle</t>
  </si>
  <si>
    <t>Giancarlo Stanton</t>
  </si>
  <si>
    <t>Alec Burleson</t>
  </si>
  <si>
    <t>Eduardo Escobar</t>
  </si>
  <si>
    <t>José Abreu</t>
  </si>
  <si>
    <t>Kris Bryant</t>
  </si>
  <si>
    <t>Rowdy Tellez</t>
  </si>
  <si>
    <t>Martín Maldonado</t>
  </si>
  <si>
    <t>Miguel Cabrera</t>
  </si>
  <si>
    <t>Gavin Sheets</t>
  </si>
  <si>
    <t>Jean Segura</t>
  </si>
  <si>
    <t>Enrique Hernández</t>
  </si>
  <si>
    <t>Jurickson Profar</t>
  </si>
  <si>
    <t>SLUG</t>
  </si>
  <si>
    <t>Events</t>
  </si>
  <si>
    <t>EV</t>
  </si>
  <si>
    <t>maxEV</t>
  </si>
  <si>
    <t>LA</t>
  </si>
  <si>
    <t>Barrels</t>
  </si>
  <si>
    <t>Barrel%</t>
  </si>
  <si>
    <t>HardHit</t>
  </si>
  <si>
    <t>HardHit%</t>
  </si>
  <si>
    <t>xBA</t>
  </si>
  <si>
    <t>xSLG</t>
  </si>
  <si>
    <t>HR/PA</t>
  </si>
  <si>
    <t>R/PA</t>
  </si>
  <si>
    <t>RBI/PA</t>
  </si>
  <si>
    <t>SB/PA</t>
  </si>
  <si>
    <t>Hard Hit%</t>
  </si>
  <si>
    <t>LD%</t>
  </si>
  <si>
    <t>GB%</t>
  </si>
  <si>
    <t>FB%</t>
  </si>
  <si>
    <t>Spd</t>
  </si>
  <si>
    <t>O-Swing%</t>
  </si>
  <si>
    <t>Contact%</t>
  </si>
  <si>
    <t>CSW%</t>
  </si>
  <si>
    <t>CStr%</t>
  </si>
  <si>
    <t>SwStr%</t>
  </si>
  <si>
    <t>Whiff%</t>
  </si>
  <si>
    <t>GB%(NEG)</t>
  </si>
  <si>
    <t>O-Swing%(NEG)</t>
  </si>
  <si>
    <t>K/9</t>
  </si>
  <si>
    <t>BB/9</t>
  </si>
  <si>
    <t>K/BB</t>
  </si>
  <si>
    <t>HR/9</t>
  </si>
  <si>
    <t>K-BB%</t>
  </si>
  <si>
    <t>WHIP</t>
  </si>
  <si>
    <t>LOB%</t>
  </si>
  <si>
    <t>ERA-</t>
  </si>
  <si>
    <t>FIP-</t>
  </si>
  <si>
    <t>xFIP-</t>
  </si>
  <si>
    <t>ERA</t>
  </si>
  <si>
    <t>FIP</t>
  </si>
  <si>
    <t>E-F</t>
  </si>
  <si>
    <t>xFIP</t>
  </si>
  <si>
    <t>SIERA</t>
  </si>
  <si>
    <t>Félix Bautista</t>
  </si>
  <si>
    <t>Jacob deGrom</t>
  </si>
  <si>
    <t>Robert Stephenson</t>
  </si>
  <si>
    <t>A.J. Puk</t>
  </si>
  <si>
    <t>Pete Fairbanks</t>
  </si>
  <si>
    <t>Tanner Scott</t>
  </si>
  <si>
    <t>Jhoan Duran</t>
  </si>
  <si>
    <t>Joe Kelly</t>
  </si>
  <si>
    <t>José Alvarado</t>
  </si>
  <si>
    <t>Matt Brash</t>
  </si>
  <si>
    <t>JoJo Romero</t>
  </si>
  <si>
    <t>Tarik Skubal</t>
  </si>
  <si>
    <t>Gabe Speier</t>
  </si>
  <si>
    <t>Trevor Megill</t>
  </si>
  <si>
    <t>Spencer Strider</t>
  </si>
  <si>
    <t>Aroldis Chapman</t>
  </si>
  <si>
    <t>Caleb Thielbar</t>
  </si>
  <si>
    <t>Fernando Cruz</t>
  </si>
  <si>
    <t>Devin Williams</t>
  </si>
  <si>
    <t>Ryan Pressly</t>
  </si>
  <si>
    <t>Jeff Hoffman</t>
  </si>
  <si>
    <t>Bryan Abreu</t>
  </si>
  <si>
    <t>Yimi García</t>
  </si>
  <si>
    <t>Andrés Muñoz</t>
  </si>
  <si>
    <t>Clay Holmes</t>
  </si>
  <si>
    <t>Yennier Cano</t>
  </si>
  <si>
    <t>Joe Jiménez</t>
  </si>
  <si>
    <t>Hunter Harvey</t>
  </si>
  <si>
    <t>A.J. Minter</t>
  </si>
  <si>
    <t>Josh Hader</t>
  </si>
  <si>
    <t>Tyler Glasnow</t>
  </si>
  <si>
    <t>Raisel Iglesias</t>
  </si>
  <si>
    <t>Chris Martin</t>
  </si>
  <si>
    <t>Josh Sborz</t>
  </si>
  <si>
    <t>Evan Phillips</t>
  </si>
  <si>
    <t>Matt Strahm</t>
  </si>
  <si>
    <t>Camilo Doval</t>
  </si>
  <si>
    <t>Kyle Nelson</t>
  </si>
  <si>
    <t>Ryan Helsley</t>
  </si>
  <si>
    <t>Sam Hentges</t>
  </si>
  <si>
    <t>Andrew Nardi</t>
  </si>
  <si>
    <t>Logan Webb</t>
  </si>
  <si>
    <t>Adbert Alzolay</t>
  </si>
  <si>
    <t>Jason Adam</t>
  </si>
  <si>
    <t>Danny Coulombe</t>
  </si>
  <si>
    <t>Tim Mayza</t>
  </si>
  <si>
    <t>Michael King</t>
  </si>
  <si>
    <t>Craig Kimbrel</t>
  </si>
  <si>
    <t>Will Vest</t>
  </si>
  <si>
    <t>Paul Sewald</t>
  </si>
  <si>
    <t>Keynan Middleton</t>
  </si>
  <si>
    <t>Shawn Armstrong</t>
  </si>
  <si>
    <t>Joel Payamps</t>
  </si>
  <si>
    <t>Jimmy Cordero</t>
  </si>
  <si>
    <t>Trevor Richards</t>
  </si>
  <si>
    <t>Erik Swanson</t>
  </si>
  <si>
    <t>Jesse Chavez</t>
  </si>
  <si>
    <t>Zach Eflin</t>
  </si>
  <si>
    <t>Mark Leiter Jr.</t>
  </si>
  <si>
    <t>Gregory Santos</t>
  </si>
  <si>
    <t>Dylan Floro</t>
  </si>
  <si>
    <t>Cristopher Sánchez</t>
  </si>
  <si>
    <t>Kevin Gausman</t>
  </si>
  <si>
    <t>David Bednar</t>
  </si>
  <si>
    <t>Dauri Moreta</t>
  </si>
  <si>
    <t>Brusdar Graterol</t>
  </si>
  <si>
    <t>Griffin Jax</t>
  </si>
  <si>
    <t>Jakob Junis</t>
  </si>
  <si>
    <t>Pierce Johnson</t>
  </si>
  <si>
    <t>Pablo López</t>
  </si>
  <si>
    <t>Jordan Hicks</t>
  </si>
  <si>
    <t>Alex Vesia</t>
  </si>
  <si>
    <t>Max Fried</t>
  </si>
  <si>
    <t>Matt Moore</t>
  </si>
  <si>
    <t>Emmanuel Clase</t>
  </si>
  <si>
    <t>Ryan Walker</t>
  </si>
  <si>
    <t>Luke Jackson</t>
  </si>
  <si>
    <t>Giovanny Gallegos</t>
  </si>
  <si>
    <t>Hoby Milner</t>
  </si>
  <si>
    <t>Chris Sale</t>
  </si>
  <si>
    <t>Ian Hamilton</t>
  </si>
  <si>
    <t>Nick Pivetta</t>
  </si>
  <si>
    <t>Joe Ryan</t>
  </si>
  <si>
    <t>Brandon Woodruff</t>
  </si>
  <si>
    <t>Freddy Peralta</t>
  </si>
  <si>
    <t>Jason Foley</t>
  </si>
  <si>
    <t>Andre Pallante</t>
  </si>
  <si>
    <t>Nick Lodolo</t>
  </si>
  <si>
    <t>Julian Merryweather</t>
  </si>
  <si>
    <t>Drew Rasmussen</t>
  </si>
  <si>
    <t>Kevin Ginkel</t>
  </si>
  <si>
    <t>Nick Anderson</t>
  </si>
  <si>
    <t>Tyler Alexander</t>
  </si>
  <si>
    <t>Brennan Bernardino</t>
  </si>
  <si>
    <t>Ryan Borucki</t>
  </si>
  <si>
    <t>Jordan Romano</t>
  </si>
  <si>
    <t>Scott McGough</t>
  </si>
  <si>
    <t>Ryan Pepiot</t>
  </si>
  <si>
    <t>David Robertson</t>
  </si>
  <si>
    <t>Justin Topa</t>
  </si>
  <si>
    <t>Bowden Francis</t>
  </si>
  <si>
    <t>Tyler Holton</t>
  </si>
  <si>
    <t>Zack Wheeler</t>
  </si>
  <si>
    <t>Chris Devenski</t>
  </si>
  <si>
    <t>Justin Steele</t>
  </si>
  <si>
    <t>Braxton Garrett</t>
  </si>
  <si>
    <t>Caleb Ferguson</t>
  </si>
  <si>
    <t>Brendan White</t>
  </si>
  <si>
    <t>Steven Okert</t>
  </si>
  <si>
    <t>Jose Hernandez</t>
  </si>
  <si>
    <t>John Brebbia</t>
  </si>
  <si>
    <t>Gerrit Cole</t>
  </si>
  <si>
    <t>Colin Holderman</t>
  </si>
  <si>
    <t>Alexis Díaz</t>
  </si>
  <si>
    <t>Phil Maton</t>
  </si>
  <si>
    <t>Tommy Kahnle</t>
  </si>
  <si>
    <t>Gregory Soto</t>
  </si>
  <si>
    <t>Luis Castillo</t>
  </si>
  <si>
    <t>Taylor Rogers</t>
  </si>
  <si>
    <t>José Soriano</t>
  </si>
  <si>
    <t>Zac Gallen</t>
  </si>
  <si>
    <t>Eli Morgan</t>
  </si>
  <si>
    <t>Robert Garcia</t>
  </si>
  <si>
    <t>Framber Valdez</t>
  </si>
  <si>
    <t>Victor González</t>
  </si>
  <si>
    <t>Hunter Brown</t>
  </si>
  <si>
    <t>Michael Tonkin</t>
  </si>
  <si>
    <t>John King</t>
  </si>
  <si>
    <t>Hunter Greene</t>
  </si>
  <si>
    <t>Jesús Luzardo</t>
  </si>
  <si>
    <t>Garrett Whitlock</t>
  </si>
  <si>
    <t>Nick Sandlin</t>
  </si>
  <si>
    <t>Reynaldo López</t>
  </si>
  <si>
    <t>Scott Alexander</t>
  </si>
  <si>
    <t>Aaron Nola</t>
  </si>
  <si>
    <t>George Kirby</t>
  </si>
  <si>
    <t>Aaron Bummer</t>
  </si>
  <si>
    <t>Trevor Gott</t>
  </si>
  <si>
    <t>Joe Musgrove</t>
  </si>
  <si>
    <t>Trevor Stephan</t>
  </si>
  <si>
    <t>Rafael Montero</t>
  </si>
  <si>
    <t>Chasen Shreve</t>
  </si>
  <si>
    <t>Max Scherzer</t>
  </si>
  <si>
    <t>Brock Burke</t>
  </si>
  <si>
    <t>Kenta Maeda</t>
  </si>
  <si>
    <t>José Cisnero</t>
  </si>
  <si>
    <t>Logan Gilbert</t>
  </si>
  <si>
    <t>Hector Neris</t>
  </si>
  <si>
    <t>Clayton Kershaw</t>
  </si>
  <si>
    <t>Kyle Bradish</t>
  </si>
  <si>
    <t>Ryan Brasier</t>
  </si>
  <si>
    <t>Griffin Canning</t>
  </si>
  <si>
    <t>Alex Cobb</t>
  </si>
  <si>
    <t>Taj Bradley</t>
  </si>
  <si>
    <t>Cole Ragans</t>
  </si>
  <si>
    <t>Chris Stratton</t>
  </si>
  <si>
    <t>Mitch Keller</t>
  </si>
  <si>
    <t>Yusei Kikuchi</t>
  </si>
  <si>
    <t>Sean Manaea</t>
  </si>
  <si>
    <t>Kevin Kelly</t>
  </si>
  <si>
    <t>Brad Hand</t>
  </si>
  <si>
    <t>Louie Varland</t>
  </si>
  <si>
    <t>Kenley Jansen</t>
  </si>
  <si>
    <t>Keaton Winn</t>
  </si>
  <si>
    <t>Jake Bird</t>
  </si>
  <si>
    <t>Carlos Estévez</t>
  </si>
  <si>
    <t>Chris Murphy</t>
  </si>
  <si>
    <t>Kirby Yates</t>
  </si>
  <si>
    <t>Michael Grove</t>
  </si>
  <si>
    <t>Julio Urías</t>
  </si>
  <si>
    <t>Josh Winckowski</t>
  </si>
  <si>
    <t>Andrew Chafin</t>
  </si>
  <si>
    <t>Peter Strzelecki</t>
  </si>
  <si>
    <t>Yohan Ramirez</t>
  </si>
  <si>
    <t>David Peterson</t>
  </si>
  <si>
    <t>Eury Pérez</t>
  </si>
  <si>
    <t>Sam Moll</t>
  </si>
  <si>
    <t>Scott Barlow</t>
  </si>
  <si>
    <t>Bobby Miller</t>
  </si>
  <si>
    <t>Michael Fulmer</t>
  </si>
  <si>
    <t>Sonny Gray</t>
  </si>
  <si>
    <t>Domingo Germán</t>
  </si>
  <si>
    <t>Bailey Ober</t>
  </si>
  <si>
    <t>Nick Martinez</t>
  </si>
  <si>
    <t>Angel Zerpa</t>
  </si>
  <si>
    <t>Seth Lugo</t>
  </si>
  <si>
    <t>Emilio Pagán</t>
  </si>
  <si>
    <t>Carlos Hernández</t>
  </si>
  <si>
    <t>Tyler Rogers</t>
  </si>
  <si>
    <t>Zack Thompson</t>
  </si>
  <si>
    <t>Adam Ottavino</t>
  </si>
  <si>
    <t>Kodai Senga</t>
  </si>
  <si>
    <t>Kutter Crawford</t>
  </si>
  <si>
    <t>Grayson Rodriguez</t>
  </si>
  <si>
    <t>Brooks Raley</t>
  </si>
  <si>
    <t>Andrés Machado</t>
  </si>
  <si>
    <t>Corbin Burnes</t>
  </si>
  <si>
    <t>Enyel De Los Santos</t>
  </si>
  <si>
    <t>Kyle Finnegan</t>
  </si>
  <si>
    <t>Taylor Clarke</t>
  </si>
  <si>
    <t>Zack Littell</t>
  </si>
  <si>
    <t>James Karinchak</t>
  </si>
  <si>
    <t>Yu Darvish</t>
  </si>
  <si>
    <t>Shane McClanahan</t>
  </si>
  <si>
    <t>Blake Snell</t>
  </si>
  <si>
    <t>Reese Olson</t>
  </si>
  <si>
    <t>Jeff Brigham</t>
  </si>
  <si>
    <t>Elvis Peguero</t>
  </si>
  <si>
    <t>José Berríos</t>
  </si>
  <si>
    <t>José Leclerc</t>
  </si>
  <si>
    <t>Bryan Woo</t>
  </si>
  <si>
    <t>Jordan Weems</t>
  </si>
  <si>
    <t>Merrill Kelly</t>
  </si>
  <si>
    <t>Alex Young</t>
  </si>
  <si>
    <t>Bryan Shaw</t>
  </si>
  <si>
    <t>James Paxton</t>
  </si>
  <si>
    <t>Beau Brieske</t>
  </si>
  <si>
    <t>Michael Rucker</t>
  </si>
  <si>
    <t>Dylan Cease</t>
  </si>
  <si>
    <t>John Schreiber</t>
  </si>
  <si>
    <t>Colin Poche</t>
  </si>
  <si>
    <t>Lucas Erceg</t>
  </si>
  <si>
    <t>Génesis Cabrera</t>
  </si>
  <si>
    <t>Ian Gibaut</t>
  </si>
  <si>
    <t>Ross Stripling</t>
  </si>
  <si>
    <t>Bryan Baker</t>
  </si>
  <si>
    <t>Reid Detmers</t>
  </si>
  <si>
    <t>Aaron Civale</t>
  </si>
  <si>
    <t>Lucas Giolito</t>
  </si>
  <si>
    <t>Joe Mantiply</t>
  </si>
  <si>
    <t>Ron Marinaccio</t>
  </si>
  <si>
    <t>Chase Silseth</t>
  </si>
  <si>
    <t>Tristan Beck</t>
  </si>
  <si>
    <t>Jonathan Hernández</t>
  </si>
  <si>
    <t>Shelby Miller</t>
  </si>
  <si>
    <t>Seth Martinez</t>
  </si>
  <si>
    <t>Justin Lawrence</t>
  </si>
  <si>
    <t>Bryce Miller</t>
  </si>
  <si>
    <t>Brayan Bello</t>
  </si>
  <si>
    <t>Tayler Saucedo</t>
  </si>
  <si>
    <t>Nathan Eovaldi</t>
  </si>
  <si>
    <t>Tanner Bibee</t>
  </si>
  <si>
    <t>Steven Matz</t>
  </si>
  <si>
    <t>Yunior Marte</t>
  </si>
  <si>
    <t>Joe La Sorsa</t>
  </si>
  <si>
    <t>Cody Bradford</t>
  </si>
  <si>
    <t>Jose A. Ferrer</t>
  </si>
  <si>
    <t>Tom Cosgrove</t>
  </si>
  <si>
    <t>MacKenzie Gore</t>
  </si>
  <si>
    <t>Jordan Montgomery</t>
  </si>
  <si>
    <t>Marcus Stroman</t>
  </si>
  <si>
    <t>Cooper Criswell</t>
  </si>
  <si>
    <t>Ryan Yarbrough</t>
  </si>
  <si>
    <t>Andre Jackson</t>
  </si>
  <si>
    <t>Huascar Brazoban</t>
  </si>
  <si>
    <t>Sandy Alcantara</t>
  </si>
  <si>
    <t>Tyler Wells</t>
  </si>
  <si>
    <t>Buck Farmer</t>
  </si>
  <si>
    <t>Jose Cuas</t>
  </si>
  <si>
    <t>Ben Lively</t>
  </si>
  <si>
    <t>Matthew Boyd</t>
  </si>
  <si>
    <t>Cory Abbott</t>
  </si>
  <si>
    <t>Miguel Castro</t>
  </si>
  <si>
    <t>Drew VerHagen</t>
  </si>
  <si>
    <t>Jalen Beeks</t>
  </si>
  <si>
    <t>Richard Bleier</t>
  </si>
  <si>
    <t>Nick Ramirez</t>
  </si>
  <si>
    <t>Eduardo Rodriguez</t>
  </si>
  <si>
    <t>Brandon Pfaadt</t>
  </si>
  <si>
    <t>Lance Lynn</t>
  </si>
  <si>
    <t>Nate Pearson</t>
  </si>
  <si>
    <t>Cionel Pérez</t>
  </si>
  <si>
    <t>Clarke Schmidt</t>
  </si>
  <si>
    <t>Tucker Davidson</t>
  </si>
  <si>
    <t>Shane Bieber</t>
  </si>
  <si>
    <t>Ryne Stanek</t>
  </si>
  <si>
    <t>Mason Miller</t>
  </si>
  <si>
    <t>Carmen Mlodzinski</t>
  </si>
  <si>
    <t>Yency Almonte</t>
  </si>
  <si>
    <t>Tanner Banks</t>
  </si>
  <si>
    <t>Tim Hill</t>
  </si>
  <si>
    <t>Adrián Martínez</t>
  </si>
  <si>
    <t>Aaron Loup</t>
  </si>
  <si>
    <t>Tanner Houck</t>
  </si>
  <si>
    <t>Andrew Abbott</t>
  </si>
  <si>
    <t>Jameson Taillon</t>
  </si>
  <si>
    <t>Bryse Wilson</t>
  </si>
  <si>
    <t>Dominic Leone</t>
  </si>
  <si>
    <t>Seranthony Domínguez</t>
  </si>
  <si>
    <t>Pedro Avila</t>
  </si>
  <si>
    <t>Cole Irvin</t>
  </si>
  <si>
    <t>Hayden Wesneski</t>
  </si>
  <si>
    <t>Chris Bassitt</t>
  </si>
  <si>
    <t>Nestor Cortes</t>
  </si>
  <si>
    <t>Jorge López</t>
  </si>
  <si>
    <t>Anthony DeSclafani</t>
  </si>
  <si>
    <t>Andrew Heaney</t>
  </si>
  <si>
    <t>Ranger Suárez</t>
  </si>
  <si>
    <t>Drew Smith</t>
  </si>
  <si>
    <t>Jimmy Lambert</t>
  </si>
  <si>
    <t>Drew Smyly</t>
  </si>
  <si>
    <t>JT Chargois</t>
  </si>
  <si>
    <t>George Soriano</t>
  </si>
  <si>
    <t>Alec Marsh</t>
  </si>
  <si>
    <t>Kyle Gibson</t>
  </si>
  <si>
    <t>Austin Voth</t>
  </si>
  <si>
    <t>Emmet Sheehan</t>
  </si>
  <si>
    <t>Matt Koch</t>
  </si>
  <si>
    <t>Justin Verlander</t>
  </si>
  <si>
    <t>Mason Thompson</t>
  </si>
  <si>
    <t>Alex Faedo</t>
  </si>
  <si>
    <t>Grant Anderson</t>
  </si>
  <si>
    <t>Alex Lange</t>
  </si>
  <si>
    <t>Wandy Peralta</t>
  </si>
  <si>
    <t>Charlie Morton</t>
  </si>
  <si>
    <t>Adrian Houser</t>
  </si>
  <si>
    <t>Colin Rea</t>
  </si>
  <si>
    <t>Dylan Covey</t>
  </si>
  <si>
    <t>Jacob Webb</t>
  </si>
  <si>
    <t>Brady Singer</t>
  </si>
  <si>
    <t>Steven Wilson</t>
  </si>
  <si>
    <t>Michael Wacha</t>
  </si>
  <si>
    <t>Kendall Graveman</t>
  </si>
  <si>
    <t>Brent Honeywell</t>
  </si>
  <si>
    <t>Drey Jameson</t>
  </si>
  <si>
    <t>Jovani Moran</t>
  </si>
  <si>
    <t>Jon Gray</t>
  </si>
  <si>
    <t>Logan Allen</t>
  </si>
  <si>
    <t>Erasmo Ramírez</t>
  </si>
  <si>
    <t>Paul Blackburn</t>
  </si>
  <si>
    <t>Brent Suter</t>
  </si>
  <si>
    <t>Grant Hartwig</t>
  </si>
  <si>
    <t>Dean Kremer</t>
  </si>
  <si>
    <t>Collin McHugh</t>
  </si>
  <si>
    <t>Vince Velasquez</t>
  </si>
  <si>
    <t>Javier Assad</t>
  </si>
  <si>
    <t>Dane Dunning</t>
  </si>
  <si>
    <t>Zack Greinke</t>
  </si>
  <si>
    <t>Shintaro Fujinami</t>
  </si>
  <si>
    <t>Mike Baumann</t>
  </si>
  <si>
    <t>Jack Flaherty</t>
  </si>
  <si>
    <t>Jake Diekman</t>
  </si>
  <si>
    <t>Phil Bickford</t>
  </si>
  <si>
    <t>Kyle Hendricks</t>
  </si>
  <si>
    <t>Michael Soroka</t>
  </si>
  <si>
    <t>Mauricio Llovera</t>
  </si>
  <si>
    <t>Albert Abreu</t>
  </si>
  <si>
    <t>Lucas Sims</t>
  </si>
  <si>
    <t>JP Sears</t>
  </si>
  <si>
    <t>Austin Cox</t>
  </si>
  <si>
    <t>Gavin Williams</t>
  </si>
  <si>
    <t>Gavin Hollowell</t>
  </si>
  <si>
    <t>Peter Lambert</t>
  </si>
  <si>
    <t>Edward Cabrera</t>
  </si>
  <si>
    <t>Hyun Jin Ryu</t>
  </si>
  <si>
    <t>Josh Winder</t>
  </si>
  <si>
    <t>Andrew Wantz</t>
  </si>
  <si>
    <t>Brandon Williamson</t>
  </si>
  <si>
    <t>Bailey Falter</t>
  </si>
  <si>
    <t>Andrew Vasquez</t>
  </si>
  <si>
    <t>Mason Englert</t>
  </si>
  <si>
    <t>Bryan Hoeing</t>
  </si>
  <si>
    <t>Jhony Brito</t>
  </si>
  <si>
    <t>Josh Fleming</t>
  </si>
  <si>
    <t>Julio Teheran</t>
  </si>
  <si>
    <t>Luke Weaver</t>
  </si>
  <si>
    <t>José Ruiz</t>
  </si>
  <si>
    <t>Jordan Wicks</t>
  </si>
  <si>
    <t>Osvaldo Bido</t>
  </si>
  <si>
    <t>Cristian Javier</t>
  </si>
  <si>
    <t>Matt Waldron</t>
  </si>
  <si>
    <t>Carlos Rodón</t>
  </si>
  <si>
    <t>Luis Medina</t>
  </si>
  <si>
    <t>Joey Wentz</t>
  </si>
  <si>
    <t>Luis Severino</t>
  </si>
  <si>
    <t>Hogan Harris</t>
  </si>
  <si>
    <t>Mike Clevinger</t>
  </si>
  <si>
    <t>Graham Ashcraft</t>
  </si>
  <si>
    <t>Bryce Elder</t>
  </si>
  <si>
    <t>Derek Law</t>
  </si>
  <si>
    <t>Austin Pruitt</t>
  </si>
  <si>
    <t>Ken Waldichuk</t>
  </si>
  <si>
    <t>José Quintana</t>
  </si>
  <si>
    <t>Rich Hill</t>
  </si>
  <si>
    <t>Peyton Battenfield</t>
  </si>
  <si>
    <t>Ronel Blanco</t>
  </si>
  <si>
    <t>Dustin May</t>
  </si>
  <si>
    <t>Taijuan Walker</t>
  </si>
  <si>
    <t>Michael Lorenzen</t>
  </si>
  <si>
    <t>Miles Mikolas</t>
  </si>
  <si>
    <t>Jaime Barria</t>
  </si>
  <si>
    <t>Johan Oviedo</t>
  </si>
  <si>
    <t>Xzavion Curry</t>
  </si>
  <si>
    <t>Johnny Cueto</t>
  </si>
  <si>
    <t>J.P. France</t>
  </si>
  <si>
    <t>Joan Adon</t>
  </si>
  <si>
    <t>Yonny Chirinos</t>
  </si>
  <si>
    <t>Alex Wood</t>
  </si>
  <si>
    <t>Eric Lauer</t>
  </si>
  <si>
    <t>Zach Davies</t>
  </si>
  <si>
    <t>Patrick Sandoval</t>
  </si>
  <si>
    <t>Patrick Corbin</t>
  </si>
  <si>
    <t>Brandon Bielak</t>
  </si>
  <si>
    <t>Wade Miley</t>
  </si>
  <si>
    <t>Tony Gonsolin</t>
  </si>
  <si>
    <t>Carl Edwards Jr.</t>
  </si>
  <si>
    <t>Noah Syndergaard</t>
  </si>
  <si>
    <t>Noah Davis</t>
  </si>
  <si>
    <t>Chris Flexen</t>
  </si>
  <si>
    <t>Josiah Gray</t>
  </si>
  <si>
    <t>José Butto</t>
  </si>
  <si>
    <t>Gavin Stone</t>
  </si>
  <si>
    <t>Jake Irvin</t>
  </si>
  <si>
    <t>Matthew Liberatore</t>
  </si>
  <si>
    <t>José Urquidy</t>
  </si>
  <si>
    <t>Sam Long</t>
  </si>
  <si>
    <t>Jesse Scholtens</t>
  </si>
  <si>
    <t>Trevor Williams</t>
  </si>
  <si>
    <t>Dallas Keuchel</t>
  </si>
  <si>
    <t>Matt Manning</t>
  </si>
  <si>
    <t>Tylor Megill</t>
  </si>
  <si>
    <t>Joey Lucchesi</t>
  </si>
  <si>
    <t>Martín Pérez</t>
  </si>
  <si>
    <t>Carlos Carrasco</t>
  </si>
  <si>
    <t>Connor Seabold</t>
  </si>
  <si>
    <t>Jordan Lyles</t>
  </si>
  <si>
    <t>Ty Blach</t>
  </si>
  <si>
    <t>Touki Toussaint</t>
  </si>
  <si>
    <t>Chase Anderson</t>
  </si>
  <si>
    <t>Roansy Contreras</t>
  </si>
  <si>
    <t>James Kaprielian</t>
  </si>
  <si>
    <t>Marco Gonzales</t>
  </si>
  <si>
    <t>Randy Vásquez</t>
  </si>
  <si>
    <t>Tyler Anderson</t>
  </si>
  <si>
    <t>Jake Woodford</t>
  </si>
  <si>
    <t>Spencer Turnbull</t>
  </si>
  <si>
    <t>Daniel Lynch IV</t>
  </si>
  <si>
    <t>Austin Gomber</t>
  </si>
  <si>
    <t>Kyle Freeland</t>
  </si>
  <si>
    <t>Ryne Nelson</t>
  </si>
  <si>
    <t>Corey Kluber</t>
  </si>
  <si>
    <t>Tommy Henry</t>
  </si>
  <si>
    <t>Dakota Hudson</t>
  </si>
  <si>
    <t>Trevor May</t>
  </si>
  <si>
    <t>Michael Kopech</t>
  </si>
  <si>
    <t>Quinn Priester</t>
  </si>
  <si>
    <t>Kyle Muller</t>
  </si>
  <si>
    <t>Cal Quantrill</t>
  </si>
  <si>
    <t>Daniel Duarte</t>
  </si>
  <si>
    <t>Ryan Feltner</t>
  </si>
  <si>
    <t>Ryan Weathers</t>
  </si>
  <si>
    <t>Alek Manoah</t>
  </si>
  <si>
    <t>José Ureña</t>
  </si>
  <si>
    <t>Luis L. Ortiz</t>
  </si>
  <si>
    <t>José Suarez</t>
  </si>
  <si>
    <t>Thaddeus Ward</t>
  </si>
  <si>
    <t>Adam Wainwright</t>
  </si>
  <si>
    <t>Hunter Gaddis</t>
  </si>
  <si>
    <t>Chad Kuhl</t>
  </si>
  <si>
    <t>Karl Kauffmann</t>
  </si>
  <si>
    <t>Jared Shuster</t>
  </si>
  <si>
    <t>Daniel Bard</t>
  </si>
  <si>
    <t>Brad Keller</t>
  </si>
  <si>
    <t>IP</t>
  </si>
  <si>
    <t>O-Swing% (pi)</t>
  </si>
  <si>
    <t>Z-Swing% (pi)</t>
  </si>
  <si>
    <t>Swing% (pi)</t>
  </si>
  <si>
    <t>O-Contact% (pi)</t>
  </si>
  <si>
    <t>Z-Contact% (pi)</t>
  </si>
  <si>
    <t>Contact% (pi)</t>
  </si>
  <si>
    <t>Zone% (pi)</t>
  </si>
  <si>
    <t>SV</t>
  </si>
  <si>
    <t>HLD</t>
  </si>
  <si>
    <t>SO</t>
  </si>
  <si>
    <t>SV+HLD</t>
  </si>
  <si>
    <t>BS</t>
  </si>
  <si>
    <t>SVHLD/OPP</t>
  </si>
  <si>
    <t>Rk</t>
  </si>
  <si>
    <t>Age</t>
  </si>
  <si>
    <t>Tm</t>
  </si>
  <si>
    <t>GS</t>
  </si>
  <si>
    <t>Wgs</t>
  </si>
  <si>
    <t>Lgs</t>
  </si>
  <si>
    <t>ND</t>
  </si>
  <si>
    <t>Wchp</t>
  </si>
  <si>
    <t>Ltuf</t>
  </si>
  <si>
    <t>Wtm</t>
  </si>
  <si>
    <t>Ltm</t>
  </si>
  <si>
    <t>tmW-L%</t>
  </si>
  <si>
    <t>Wlst</t>
  </si>
  <si>
    <t>Lsv</t>
  </si>
  <si>
    <t>CG</t>
  </si>
  <si>
    <t>SHO</t>
  </si>
  <si>
    <t>QS</t>
  </si>
  <si>
    <t>QS%</t>
  </si>
  <si>
    <t>GmScA</t>
  </si>
  <si>
    <t>Best</t>
  </si>
  <si>
    <t>Wrst</t>
  </si>
  <si>
    <t>BQR</t>
  </si>
  <si>
    <t>BQS</t>
  </si>
  <si>
    <t>sDR</t>
  </si>
  <si>
    <t>lDR</t>
  </si>
  <si>
    <t>RS/GS</t>
  </si>
  <si>
    <t>RS/IP</t>
  </si>
  <si>
    <t>IP/GS</t>
  </si>
  <si>
    <t>Pit/GS</t>
  </si>
  <si>
    <t>&lt;80</t>
  </si>
  <si>
    <t>80-99</t>
  </si>
  <si>
    <t>100-119</t>
  </si>
  <si>
    <t>≥120</t>
  </si>
  <si>
    <t>Max</t>
  </si>
  <si>
    <t>Name-additional</t>
  </si>
  <si>
    <t>Andrew Abbott*</t>
  </si>
  <si>
    <t>abbotan01</t>
  </si>
  <si>
    <t>Joan Adon</t>
  </si>
  <si>
    <t>adonjo01</t>
  </si>
  <si>
    <t>Keegan Akin*</t>
  </si>
  <si>
    <t>akinke01</t>
  </si>
  <si>
    <t>Sandy Alcantara</t>
  </si>
  <si>
    <t>alcansa01</t>
  </si>
  <si>
    <t>Scott Alexander*</t>
  </si>
  <si>
    <t>alexasc02</t>
  </si>
  <si>
    <t>Tyler Alexander*</t>
  </si>
  <si>
    <t>alexaty01</t>
  </si>
  <si>
    <t>Kolby Allard*</t>
  </si>
  <si>
    <t>allarko01</t>
  </si>
  <si>
    <t>Logan Allen*</t>
  </si>
  <si>
    <t>allenlo02</t>
  </si>
  <si>
    <t>Chase Anderson</t>
  </si>
  <si>
    <t>TOT</t>
  </si>
  <si>
    <t>anderch01</t>
  </si>
  <si>
    <t>Tyler Anderson*</t>
  </si>
  <si>
    <t>anderty01</t>
  </si>
  <si>
    <t>Tejay Antone</t>
  </si>
  <si>
    <t>antonte01</t>
  </si>
  <si>
    <t>Shawn Armstrong</t>
  </si>
  <si>
    <t>armstsh01</t>
  </si>
  <si>
    <t>Graham Ashcraft</t>
  </si>
  <si>
    <t>ashcrgr01</t>
  </si>
  <si>
    <t>Javier Assad</t>
  </si>
  <si>
    <t>assadja01</t>
  </si>
  <si>
    <t>Pedro Avila</t>
  </si>
  <si>
    <t>avilape01</t>
  </si>
  <si>
    <t>Tanner Banks*</t>
  </si>
  <si>
    <t>banksta01</t>
  </si>
  <si>
    <t>Matt Barnes</t>
  </si>
  <si>
    <t>barnema01</t>
  </si>
  <si>
    <t>Jaime Barria</t>
  </si>
  <si>
    <t>barrija01</t>
  </si>
  <si>
    <t>Chris Bassitt</t>
  </si>
  <si>
    <t>bassich01</t>
  </si>
  <si>
    <t>Peyton Battenfield</t>
  </si>
  <si>
    <t>battepe01</t>
  </si>
  <si>
    <t>Tristan Beck</t>
  </si>
  <si>
    <t>becktr01</t>
  </si>
  <si>
    <t>Jalen Beeks*</t>
  </si>
  <si>
    <t>beeksja02</t>
  </si>
  <si>
    <t>Brayan Bello</t>
  </si>
  <si>
    <t>bellobr01</t>
  </si>
  <si>
    <t>Brennan Bernardino*</t>
  </si>
  <si>
    <t>bernabr01</t>
  </si>
  <si>
    <t>José Berríos</t>
  </si>
  <si>
    <t>berrijo01</t>
  </si>
  <si>
    <t>Tanner Bibee</t>
  </si>
  <si>
    <t>bibeeta01</t>
  </si>
  <si>
    <t>Osvaldo Bido</t>
  </si>
  <si>
    <t>bidoos01</t>
  </si>
  <si>
    <t>Shane Bieber</t>
  </si>
  <si>
    <t>biebesh01</t>
  </si>
  <si>
    <t>Brandon Bielak</t>
  </si>
  <si>
    <t>bielabr01</t>
  </si>
  <si>
    <t>Jake Bird</t>
  </si>
  <si>
    <t>birdja01</t>
  </si>
  <si>
    <t>Ty Blach*</t>
  </si>
  <si>
    <t>blachty01</t>
  </si>
  <si>
    <t>Paul Blackburn</t>
  </si>
  <si>
    <t>blackpa01</t>
  </si>
  <si>
    <t>Ronel Blanco</t>
  </si>
  <si>
    <t>blancro01</t>
  </si>
  <si>
    <t>Ryan Borucki*</t>
  </si>
  <si>
    <t>borucry01</t>
  </si>
  <si>
    <t>Matthew Boyd*</t>
  </si>
  <si>
    <t>boydma01</t>
  </si>
  <si>
    <t>Joe Boyle</t>
  </si>
  <si>
    <t>boylejo01</t>
  </si>
  <si>
    <t>Cody Bradford*</t>
  </si>
  <si>
    <t>bradfco01</t>
  </si>
  <si>
    <t>Kyle Bradish</t>
  </si>
  <si>
    <t>bradiky01</t>
  </si>
  <si>
    <t>Taj Bradley</t>
  </si>
  <si>
    <t>bradlta01</t>
  </si>
  <si>
    <t>John Brebbia</t>
  </si>
  <si>
    <t>brebbjo01</t>
  </si>
  <si>
    <t>Beau Brieske</t>
  </si>
  <si>
    <t>briesbe01</t>
  </si>
  <si>
    <t>Jhony Brito</t>
  </si>
  <si>
    <t>britojh01</t>
  </si>
  <si>
    <t>Connor Brogdon</t>
  </si>
  <si>
    <t>brogdco01</t>
  </si>
  <si>
    <t>Hunter Brown</t>
  </si>
  <si>
    <t>brownhu01</t>
  </si>
  <si>
    <t>Kris Bubic*</t>
  </si>
  <si>
    <t>bubickr01</t>
  </si>
  <si>
    <t>Madison Bumgarner*</t>
  </si>
  <si>
    <t>bumgama01</t>
  </si>
  <si>
    <t>Corbin Burnes</t>
  </si>
  <si>
    <t>burneco01</t>
  </si>
  <si>
    <t>José Butto</t>
  </si>
  <si>
    <t>buttojo01</t>
  </si>
  <si>
    <t>Edward Cabrera</t>
  </si>
  <si>
    <t>cabreed02</t>
  </si>
  <si>
    <t>Griffin Canning</t>
  </si>
  <si>
    <t>cannigr01</t>
  </si>
  <si>
    <t>Carlos Carrasco</t>
  </si>
  <si>
    <t>carraca01</t>
  </si>
  <si>
    <t>Luis Castillo</t>
  </si>
  <si>
    <t>castilu02</t>
  </si>
  <si>
    <t>Dylan Cease</t>
  </si>
  <si>
    <t>ceasedy01</t>
  </si>
  <si>
    <t>Slade Cecconi</t>
  </si>
  <si>
    <t>ceccosl01</t>
  </si>
  <si>
    <t>Luis Cessa</t>
  </si>
  <si>
    <t>cessalu01</t>
  </si>
  <si>
    <t>JT Chargois</t>
  </si>
  <si>
    <t>chargjt01</t>
  </si>
  <si>
    <t>Jesse Chavez</t>
  </si>
  <si>
    <t>chaveje01</t>
  </si>
  <si>
    <t>Yonny Chirinos</t>
  </si>
  <si>
    <t>chiriyo01</t>
  </si>
  <si>
    <t>Aaron Civale</t>
  </si>
  <si>
    <t>civalaa01</t>
  </si>
  <si>
    <t>Taylor Clarke</t>
  </si>
  <si>
    <t>clarkta01</t>
  </si>
  <si>
    <t>Mike Clevinger</t>
  </si>
  <si>
    <t>clevimi01</t>
  </si>
  <si>
    <t>Alex Cobb</t>
  </si>
  <si>
    <t>cobbal01</t>
  </si>
  <si>
    <t>Gerrit Cole</t>
  </si>
  <si>
    <t>colege01</t>
  </si>
  <si>
    <t>Dylan Coleman</t>
  </si>
  <si>
    <t>colemdy01</t>
  </si>
  <si>
    <t>Roansy Contreras</t>
  </si>
  <si>
    <t>contrro01</t>
  </si>
  <si>
    <t>Patrick Corbin*</t>
  </si>
  <si>
    <t>corbipa01</t>
  </si>
  <si>
    <t>Jimmy Cordero</t>
  </si>
  <si>
    <t>cordeji01</t>
  </si>
  <si>
    <t>Nestor Cortes*</t>
  </si>
  <si>
    <t>cortene01</t>
  </si>
  <si>
    <t>Dylan Covey</t>
  </si>
  <si>
    <t>coveydy01</t>
  </si>
  <si>
    <t>Austin Cox*</t>
  </si>
  <si>
    <t>coxau01</t>
  </si>
  <si>
    <t>Kutter Crawford</t>
  </si>
  <si>
    <t>crawfku01</t>
  </si>
  <si>
    <t>Fernando Cruz</t>
  </si>
  <si>
    <t>cruzfe01</t>
  </si>
  <si>
    <t>Steven Cruz</t>
  </si>
  <si>
    <t>cruzst01</t>
  </si>
  <si>
    <t>Jose Cuas</t>
  </si>
  <si>
    <t>cuasjo01</t>
  </si>
  <si>
    <t>Johnny Cueto</t>
  </si>
  <si>
    <t>cuetojo01</t>
  </si>
  <si>
    <t>Xzavion Curry</t>
  </si>
  <si>
    <t>curryxz01</t>
  </si>
  <si>
    <t>Yu Darvish</t>
  </si>
  <si>
    <t>darviyu01</t>
  </si>
  <si>
    <t>Tucker Davidson*</t>
  </si>
  <si>
    <t>davidtu01</t>
  </si>
  <si>
    <t>Zach Davies</t>
  </si>
  <si>
    <t>davieza02</t>
  </si>
  <si>
    <t>Noah Davis</t>
  </si>
  <si>
    <t>davisno01</t>
  </si>
  <si>
    <t>José De León</t>
  </si>
  <si>
    <t>deleojo03</t>
  </si>
  <si>
    <t>Jacob deGrom</t>
  </si>
  <si>
    <t>degroja01</t>
  </si>
  <si>
    <t>Matt Dermody*</t>
  </si>
  <si>
    <t>dermoma01</t>
  </si>
  <si>
    <t>Anthony DeSclafani</t>
  </si>
  <si>
    <t>desclan01</t>
  </si>
  <si>
    <t>Reid Detmers*</t>
  </si>
  <si>
    <t>detmere01</t>
  </si>
  <si>
    <t>Jhonathan Diaz*</t>
  </si>
  <si>
    <t>diazjh01</t>
  </si>
  <si>
    <t>Miguel Díaz</t>
  </si>
  <si>
    <t>diazmi02</t>
  </si>
  <si>
    <t>Dylan Dodd*</t>
  </si>
  <si>
    <t>dodddy01</t>
  </si>
  <si>
    <t>Shawn Dubin</t>
  </si>
  <si>
    <t>dubinsh01</t>
  </si>
  <si>
    <t>Dane Dunning</t>
  </si>
  <si>
    <t>dunnida01</t>
  </si>
  <si>
    <t>Zach Eflin</t>
  </si>
  <si>
    <t>eflinza01</t>
  </si>
  <si>
    <t>Bryce Elder</t>
  </si>
  <si>
    <t>elderbr01</t>
  </si>
  <si>
    <t>Mason Englert</t>
  </si>
  <si>
    <t>englema01</t>
  </si>
  <si>
    <t>Nathan Eovaldi</t>
  </si>
  <si>
    <t>eovalna01</t>
  </si>
  <si>
    <t>Joey Estes</t>
  </si>
  <si>
    <t>estesjo01</t>
  </si>
  <si>
    <t>Alex Faedo</t>
  </si>
  <si>
    <t>faedoal01</t>
  </si>
  <si>
    <t>Bailey Falter*</t>
  </si>
  <si>
    <t>falteba01</t>
  </si>
  <si>
    <t>Calvin Faucher</t>
  </si>
  <si>
    <t>fauchca01</t>
  </si>
  <si>
    <t>Ryan Feltner</t>
  </si>
  <si>
    <t>feltnry01</t>
  </si>
  <si>
    <t>Caleb Ferguson*</t>
  </si>
  <si>
    <t>ferguca01</t>
  </si>
  <si>
    <t>Jack Flaherty</t>
  </si>
  <si>
    <t>flaheja01</t>
  </si>
  <si>
    <t>Josh Fleming*</t>
  </si>
  <si>
    <t>flemijo01</t>
  </si>
  <si>
    <t>Chris Flexen</t>
  </si>
  <si>
    <t>flexech01</t>
  </si>
  <si>
    <t>J.P. France</t>
  </si>
  <si>
    <t>francjp01</t>
  </si>
  <si>
    <t>Kyle Freeland*</t>
  </si>
  <si>
    <t>freelky01</t>
  </si>
  <si>
    <t>Max Fried*</t>
  </si>
  <si>
    <t>friedma01</t>
  </si>
  <si>
    <t>Shintaro Fujinami</t>
  </si>
  <si>
    <t>fujinsh01</t>
  </si>
  <si>
    <t>Michael Fulmer</t>
  </si>
  <si>
    <t>fulmemi01</t>
  </si>
  <si>
    <t>Hunter Gaddis</t>
  </si>
  <si>
    <t>gaddihu01</t>
  </si>
  <si>
    <t>Zac Gallen</t>
  </si>
  <si>
    <t>galleza01</t>
  </si>
  <si>
    <t>Luis Garcia</t>
  </si>
  <si>
    <t>garcilu05</t>
  </si>
  <si>
    <t>Braxton Garrett*</t>
  </si>
  <si>
    <t>garrebr01</t>
  </si>
  <si>
    <t>Justin Garza</t>
  </si>
  <si>
    <t>garzaju01</t>
  </si>
  <si>
    <t>Kevin Gausman</t>
  </si>
  <si>
    <t>gausmke01</t>
  </si>
  <si>
    <t>Domingo Germán</t>
  </si>
  <si>
    <t>germado01</t>
  </si>
  <si>
    <t>Kyle Gibson</t>
  </si>
  <si>
    <t>gibsoky01</t>
  </si>
  <si>
    <t>Logan Gilbert</t>
  </si>
  <si>
    <t>gilbelo01</t>
  </si>
  <si>
    <t>Lucas Giolito</t>
  </si>
  <si>
    <t>giolilu01</t>
  </si>
  <si>
    <t>Sawyer Gipson-Long</t>
  </si>
  <si>
    <t>gipsosa01</t>
  </si>
  <si>
    <t>Tyler Glasnow</t>
  </si>
  <si>
    <t>glasnty01</t>
  </si>
  <si>
    <t>Austin Gomber*</t>
  </si>
  <si>
    <t>gombeau01</t>
  </si>
  <si>
    <t>Tony Gonsolin</t>
  </si>
  <si>
    <t>gonsoto01</t>
  </si>
  <si>
    <t>Marco Gonzales*</t>
  </si>
  <si>
    <t>gonzama02</t>
  </si>
  <si>
    <t>Victor González*</t>
  </si>
  <si>
    <t>gonzavi02</t>
  </si>
  <si>
    <t>MacKenzie Gore*</t>
  </si>
  <si>
    <t>gorema01</t>
  </si>
  <si>
    <t>Brusdar Graterol</t>
  </si>
  <si>
    <t>gratebr01</t>
  </si>
  <si>
    <t>Jon Gray</t>
  </si>
  <si>
    <t>grayjo02</t>
  </si>
  <si>
    <t>Josiah Gray</t>
  </si>
  <si>
    <t>grayjo03</t>
  </si>
  <si>
    <t>Sonny Gray</t>
  </si>
  <si>
    <t>grayso01</t>
  </si>
  <si>
    <t>Hunter Greene</t>
  </si>
  <si>
    <t>greenhu01</t>
  </si>
  <si>
    <t>Zack Greinke</t>
  </si>
  <si>
    <t>greinza01</t>
  </si>
  <si>
    <t>Michael Grove</t>
  </si>
  <si>
    <t>grovemi01</t>
  </si>
  <si>
    <t>Javy Guerra</t>
  </si>
  <si>
    <t>guerrja02</t>
  </si>
  <si>
    <t>Ian Hamilton</t>
  </si>
  <si>
    <t>hamilia01</t>
  </si>
  <si>
    <t>Emerson Hancock</t>
  </si>
  <si>
    <t>hancoem01</t>
  </si>
  <si>
    <t>Hogan Harris*</t>
  </si>
  <si>
    <t>harriho03</t>
  </si>
  <si>
    <t>Kyle Harrison*</t>
  </si>
  <si>
    <t>harriky01</t>
  </si>
  <si>
    <t>Thomas Hatch</t>
  </si>
  <si>
    <t>hatchto01</t>
  </si>
  <si>
    <t>Andrew Heaney*</t>
  </si>
  <si>
    <t>heanean01</t>
  </si>
  <si>
    <t>Kyle Hendricks</t>
  </si>
  <si>
    <t>hendrky01</t>
  </si>
  <si>
    <t>Tommy Henry*</t>
  </si>
  <si>
    <t>henryto01</t>
  </si>
  <si>
    <t>Jimmy Herget</t>
  </si>
  <si>
    <t>hergeji01</t>
  </si>
  <si>
    <t>Carlos Hernández</t>
  </si>
  <si>
    <t>hernaca04</t>
  </si>
  <si>
    <t>Rich Hill*</t>
  </si>
  <si>
    <t>hillri01</t>
  </si>
  <si>
    <t>Bryan Hoeing</t>
  </si>
  <si>
    <t>hoeinbr01</t>
  </si>
  <si>
    <t>Tyler Holton*</t>
  </si>
  <si>
    <t>holtoty01</t>
  </si>
  <si>
    <t>Tanner Houck</t>
  </si>
  <si>
    <t>houckta01</t>
  </si>
  <si>
    <t>Adrian Houser</t>
  </si>
  <si>
    <t>housead01</t>
  </si>
  <si>
    <t>Dakota Hudson</t>
  </si>
  <si>
    <t>hudsoda02</t>
  </si>
  <si>
    <t>Cole Irvin*</t>
  </si>
  <si>
    <t>irvinco01</t>
  </si>
  <si>
    <t>Jake Irvin</t>
  </si>
  <si>
    <t>irvinja01</t>
  </si>
  <si>
    <t>Andre Jackson</t>
  </si>
  <si>
    <t>jacksan01</t>
  </si>
  <si>
    <t>Joe Jacques*</t>
  </si>
  <si>
    <t>jacqujo01</t>
  </si>
  <si>
    <t>Drey Jameson</t>
  </si>
  <si>
    <t>jamesdr01</t>
  </si>
  <si>
    <t>Cristian Javier</t>
  </si>
  <si>
    <t>javiecr01</t>
  </si>
  <si>
    <t>Dany Jiménez</t>
  </si>
  <si>
    <t>jimenda01</t>
  </si>
  <si>
    <t>Jakob Junis</t>
  </si>
  <si>
    <t>junisja01</t>
  </si>
  <si>
    <t>Janson Junk</t>
  </si>
  <si>
    <t>junkja01</t>
  </si>
  <si>
    <t>James Kaprielian</t>
  </si>
  <si>
    <t>kaprija01</t>
  </si>
  <si>
    <t>Karl Kauffmann</t>
  </si>
  <si>
    <t>kauffka01</t>
  </si>
  <si>
    <t>Brad Keller</t>
  </si>
  <si>
    <t>kellebr01</t>
  </si>
  <si>
    <t>Mitch Keller</t>
  </si>
  <si>
    <t>kellemi03</t>
  </si>
  <si>
    <t>Trevor Kelley</t>
  </si>
  <si>
    <t>kelletr01</t>
  </si>
  <si>
    <t>Merrill Kelly</t>
  </si>
  <si>
    <t>kellyme01</t>
  </si>
  <si>
    <t>Brett Kennedy</t>
  </si>
  <si>
    <t>kennebr02</t>
  </si>
  <si>
    <t>Clayton Kershaw*</t>
  </si>
  <si>
    <t>kershcl01</t>
  </si>
  <si>
    <t>Dallas Keuchel*</t>
  </si>
  <si>
    <t>keuchda01</t>
  </si>
  <si>
    <t>Yusei Kikuchi*</t>
  </si>
  <si>
    <t>kikucyu01</t>
  </si>
  <si>
    <t>Caleb Kilian</t>
  </si>
  <si>
    <t>kiliaca01</t>
  </si>
  <si>
    <t>Michael King</t>
  </si>
  <si>
    <t>kingmi01</t>
  </si>
  <si>
    <t>George Kirby</t>
  </si>
  <si>
    <t>kirbyge01</t>
  </si>
  <si>
    <t>Corey Kluber</t>
  </si>
  <si>
    <t>klubeco01</t>
  </si>
  <si>
    <t>Reiss Knehr</t>
  </si>
  <si>
    <t>knehrre01</t>
  </si>
  <si>
    <t>Michael Kopech</t>
  </si>
  <si>
    <t>kopecmi01</t>
  </si>
  <si>
    <t>Dean Kremer</t>
  </si>
  <si>
    <t>kremede01</t>
  </si>
  <si>
    <t>Chad Kuhl</t>
  </si>
  <si>
    <t>kuhlch01</t>
  </si>
  <si>
    <t>Jimmy Lambert</t>
  </si>
  <si>
    <t>lambeji01</t>
  </si>
  <si>
    <t>Peter Lambert</t>
  </si>
  <si>
    <t>lambepe01</t>
  </si>
  <si>
    <t>Dinelson Lamet</t>
  </si>
  <si>
    <t>lametdi01</t>
  </si>
  <si>
    <t>Eric Lauer*</t>
  </si>
  <si>
    <t>lauerer01</t>
  </si>
  <si>
    <t>Derek Law</t>
  </si>
  <si>
    <t>lawde01</t>
  </si>
  <si>
    <t>Dylan Lee*</t>
  </si>
  <si>
    <t>leedy01</t>
  </si>
  <si>
    <t>Matthew Liberatore*</t>
  </si>
  <si>
    <t>liberma01</t>
  </si>
  <si>
    <t>Zack Littell</t>
  </si>
  <si>
    <t>litteza01</t>
  </si>
  <si>
    <t>Ben Lively</t>
  </si>
  <si>
    <t>livelbe01</t>
  </si>
  <si>
    <t>Nick Lodolo*</t>
  </si>
  <si>
    <t>lodolni01</t>
  </si>
  <si>
    <t>Sam Long*</t>
  </si>
  <si>
    <t>longsa01</t>
  </si>
  <si>
    <t>Pablo López</t>
  </si>
  <si>
    <t>lopezpa01</t>
  </si>
  <si>
    <t>Michael Lorenzen</t>
  </si>
  <si>
    <t>lorenmi01</t>
  </si>
  <si>
    <t>Joey Lucchesi*</t>
  </si>
  <si>
    <t>lucchjo01</t>
  </si>
  <si>
    <t>Seth Lugo</t>
  </si>
  <si>
    <t>lugose01</t>
  </si>
  <si>
    <t>Jesús Luzardo*</t>
  </si>
  <si>
    <t>luzarje01</t>
  </si>
  <si>
    <t>Jordan Lyles</t>
  </si>
  <si>
    <t>lylesjo01</t>
  </si>
  <si>
    <t>Daniel Lynch IV*</t>
  </si>
  <si>
    <t>lynchda02</t>
  </si>
  <si>
    <t>Lance Lynn</t>
  </si>
  <si>
    <t>lynnla01</t>
  </si>
  <si>
    <t>Kenta Maeda</t>
  </si>
  <si>
    <t>maedake01</t>
  </si>
  <si>
    <t>Tyler Mahle</t>
  </si>
  <si>
    <t>mahlety01</t>
  </si>
  <si>
    <t>Sean Manaea*</t>
  </si>
  <si>
    <t>manaese01</t>
  </si>
  <si>
    <t>Matt Manning</t>
  </si>
  <si>
    <t>mannima02</t>
  </si>
  <si>
    <t>Alek Manoah</t>
  </si>
  <si>
    <t>manoaal01</t>
  </si>
  <si>
    <t>Joe Mantiply*</t>
  </si>
  <si>
    <t>mantijo01</t>
  </si>
  <si>
    <t>Germán Márquez</t>
  </si>
  <si>
    <t>marquge01</t>
  </si>
  <si>
    <t>Alec Marsh</t>
  </si>
  <si>
    <t>marshal01</t>
  </si>
  <si>
    <t>Adrián Martinez</t>
  </si>
  <si>
    <t>martiad01</t>
  </si>
  <si>
    <t>Nick Martinez</t>
  </si>
  <si>
    <t>martini01</t>
  </si>
  <si>
    <t>Steven Matz*</t>
  </si>
  <si>
    <t>matzst01</t>
  </si>
  <si>
    <t>Dustin May</t>
  </si>
  <si>
    <t>maydu01</t>
  </si>
  <si>
    <t>Mike Mayers</t>
  </si>
  <si>
    <t>mayermi01</t>
  </si>
  <si>
    <t>James McArthur</t>
  </si>
  <si>
    <t>mcartja01</t>
  </si>
  <si>
    <t>Shane McClanahan*</t>
  </si>
  <si>
    <t>mcclash01</t>
  </si>
  <si>
    <t>Easton McGee</t>
  </si>
  <si>
    <t>mcgeeea01</t>
  </si>
  <si>
    <t>Scott McGough</t>
  </si>
  <si>
    <t>mcgousc01</t>
  </si>
  <si>
    <t>Collin McHugh</t>
  </si>
  <si>
    <t>mchugco01</t>
  </si>
  <si>
    <t>Triston McKenzie</t>
  </si>
  <si>
    <t>mckentr01</t>
  </si>
  <si>
    <t>John Means*</t>
  </si>
  <si>
    <t>meansjo01</t>
  </si>
  <si>
    <t>Luis Medina</t>
  </si>
  <si>
    <t>medinlu02</t>
  </si>
  <si>
    <t>Trevor Megill</t>
  </si>
  <si>
    <t>megiltr01</t>
  </si>
  <si>
    <t>Tylor Megill</t>
  </si>
  <si>
    <t>megilty01</t>
  </si>
  <si>
    <t>Miles Mikolas</t>
  </si>
  <si>
    <t>mikolmi01</t>
  </si>
  <si>
    <t>Wade Miley*</t>
  </si>
  <si>
    <t>mileywa01</t>
  </si>
  <si>
    <t>Bobby Miller</t>
  </si>
  <si>
    <t>millebo06</t>
  </si>
  <si>
    <t>Bryce Miller</t>
  </si>
  <si>
    <t>millebr04</t>
  </si>
  <si>
    <t>Mason Miller</t>
  </si>
  <si>
    <t>millema03</t>
  </si>
  <si>
    <t>Shelby Miller</t>
  </si>
  <si>
    <t>millesh01</t>
  </si>
  <si>
    <t>Tommy Milone*</t>
  </si>
  <si>
    <t>milonto01</t>
  </si>
  <si>
    <t>Carmen Mlodzinski</t>
  </si>
  <si>
    <t>mlodzca01</t>
  </si>
  <si>
    <t>Sam Moll*</t>
  </si>
  <si>
    <t>mollsa01</t>
  </si>
  <si>
    <t>Jordan Montgomery*</t>
  </si>
  <si>
    <t>montgjo01</t>
  </si>
  <si>
    <t>Adrián Morejón*</t>
  </si>
  <si>
    <t>morejad01</t>
  </si>
  <si>
    <t>Charlie Morton</t>
  </si>
  <si>
    <t>mortoch02</t>
  </si>
  <si>
    <t>Kyle Muller*</t>
  </si>
  <si>
    <t>mulleky01</t>
  </si>
  <si>
    <t>Joe Musgrove</t>
  </si>
  <si>
    <t>musgrjo01</t>
  </si>
  <si>
    <t>Zach Neal</t>
  </si>
  <si>
    <t>nealza01</t>
  </si>
  <si>
    <t>Kyle Nelson*</t>
  </si>
  <si>
    <t>nelsoky01</t>
  </si>
  <si>
    <t>Ryne Nelson</t>
  </si>
  <si>
    <t>nelsory01</t>
  </si>
  <si>
    <t>Sean Newcomb*</t>
  </si>
  <si>
    <t>newcose01</t>
  </si>
  <si>
    <t>Aaron Nola</t>
  </si>
  <si>
    <t>nolaaa01</t>
  </si>
  <si>
    <t>Bailey Ober</t>
  </si>
  <si>
    <t>oberba01</t>
  </si>
  <si>
    <t>Shohei Ohtani</t>
  </si>
  <si>
    <t>ohtansh01</t>
  </si>
  <si>
    <t>Steven Okert*</t>
  </si>
  <si>
    <t>okertst01</t>
  </si>
  <si>
    <t>Adam Oller</t>
  </si>
  <si>
    <t>ollerad01</t>
  </si>
  <si>
    <t>Reese Olson</t>
  </si>
  <si>
    <t>olsonre01</t>
  </si>
  <si>
    <t>Kaleb Ort</t>
  </si>
  <si>
    <t>ortka01</t>
  </si>
  <si>
    <t>Luis Ortiz</t>
  </si>
  <si>
    <t>ortizlu03</t>
  </si>
  <si>
    <t>Connor Overton</t>
  </si>
  <si>
    <t>overtco01</t>
  </si>
  <si>
    <t>Johan Oviedo</t>
  </si>
  <si>
    <t>oviedjo01</t>
  </si>
  <si>
    <t>James Paxton*</t>
  </si>
  <si>
    <t>paxtoja01</t>
  </si>
  <si>
    <t>Ryan Pepiot</t>
  </si>
  <si>
    <t>pepiory01</t>
  </si>
  <si>
    <t>Freddy Peralta</t>
  </si>
  <si>
    <t>peralfr01</t>
  </si>
  <si>
    <t>Eury Pérez</t>
  </si>
  <si>
    <t>perezeu02</t>
  </si>
  <si>
    <t>Francisco Pérez*</t>
  </si>
  <si>
    <t>perezfr01</t>
  </si>
  <si>
    <t>Martín Pérez*</t>
  </si>
  <si>
    <t>perezma02</t>
  </si>
  <si>
    <t>David Peterson*</t>
  </si>
  <si>
    <t>peterda01</t>
  </si>
  <si>
    <t>Brandon Pfaadt</t>
  </si>
  <si>
    <t>pfaadbr01</t>
  </si>
  <si>
    <t>Connor Phillips</t>
  </si>
  <si>
    <t>phillco01</t>
  </si>
  <si>
    <t>Nick Pivetta</t>
  </si>
  <si>
    <t>pivetni01</t>
  </si>
  <si>
    <t>Zach Plesac</t>
  </si>
  <si>
    <t>plesaza01</t>
  </si>
  <si>
    <t>Quinn Priester</t>
  </si>
  <si>
    <t>priesqu01</t>
  </si>
  <si>
    <t>Austin Pruitt</t>
  </si>
  <si>
    <t>pruitau01</t>
  </si>
  <si>
    <t>Cal Quantrill</t>
  </si>
  <si>
    <t>quantca01</t>
  </si>
  <si>
    <t>José Quintana*</t>
  </si>
  <si>
    <t>quintjo01</t>
  </si>
  <si>
    <t>Cole Ragans*</t>
  </si>
  <si>
    <t>raganco01</t>
  </si>
  <si>
    <t>Erasmo Ramírez</t>
  </si>
  <si>
    <t>ramirer02</t>
  </si>
  <si>
    <t>Drew Rasmussen</t>
  </si>
  <si>
    <t>rasmudr01</t>
  </si>
  <si>
    <t>Robbie Ray*</t>
  </si>
  <si>
    <t>rayro02</t>
  </si>
  <si>
    <t>Colin Rea</t>
  </si>
  <si>
    <t>reaco01</t>
  </si>
  <si>
    <t>Denyi Reyes</t>
  </si>
  <si>
    <t>reyesde02</t>
  </si>
  <si>
    <t>Trevor Richards</t>
  </si>
  <si>
    <t>richatr01</t>
  </si>
  <si>
    <t>Lyon Richardson</t>
  </si>
  <si>
    <t>richaly01</t>
  </si>
  <si>
    <t>Nick Robertson</t>
  </si>
  <si>
    <t>roberni01</t>
  </si>
  <si>
    <t>Carlos Rodón*</t>
  </si>
  <si>
    <t>rodonca01</t>
  </si>
  <si>
    <t>Eduardo Rodriguez*</t>
  </si>
  <si>
    <t>rodried05</t>
  </si>
  <si>
    <t>Grayson Rodriguez</t>
  </si>
  <si>
    <t>rodrigr01</t>
  </si>
  <si>
    <t>Yerry Rodríguez</t>
  </si>
  <si>
    <t>rodriye01</t>
  </si>
  <si>
    <t>Trevor Rogers*</t>
  </si>
  <si>
    <t>rogertr01</t>
  </si>
  <si>
    <t>Drew Rom*</t>
  </si>
  <si>
    <t>romdr01</t>
  </si>
  <si>
    <t>Kenny Rosenberg*</t>
  </si>
  <si>
    <t>rosenke01</t>
  </si>
  <si>
    <t>Drew Rucinski</t>
  </si>
  <si>
    <t>rucindr01</t>
  </si>
  <si>
    <t>José Ruiz</t>
  </si>
  <si>
    <t>ruizjo01</t>
  </si>
  <si>
    <t>Jackson Rutledge</t>
  </si>
  <si>
    <t>rutleja01</t>
  </si>
  <si>
    <t>Joe Ryan</t>
  </si>
  <si>
    <t>ryanjo04</t>
  </si>
  <si>
    <t>Hyun Jin Ryu*</t>
  </si>
  <si>
    <t>ryuhy01</t>
  </si>
  <si>
    <t>Chris Sale*</t>
  </si>
  <si>
    <t>salech01</t>
  </si>
  <si>
    <t>Cristopher Sánchez*</t>
  </si>
  <si>
    <t>sanchcr01</t>
  </si>
  <si>
    <t>Patrick Sandoval*</t>
  </si>
  <si>
    <t>sandopa02</t>
  </si>
  <si>
    <t>Max Scherzer</t>
  </si>
  <si>
    <t>scherma01</t>
  </si>
  <si>
    <t>Clarke Schmidt</t>
  </si>
  <si>
    <t>schmicl01</t>
  </si>
  <si>
    <t>Jesse Scholtens</t>
  </si>
  <si>
    <t>scholje01</t>
  </si>
  <si>
    <t>John Schreiber</t>
  </si>
  <si>
    <t>schrejo01</t>
  </si>
  <si>
    <t>Tayler Scott</t>
  </si>
  <si>
    <t>scottta02</t>
  </si>
  <si>
    <t>Connor Seabold</t>
  </si>
  <si>
    <t>seaboco01</t>
  </si>
  <si>
    <t>JP Sears*</t>
  </si>
  <si>
    <t>searsjp01</t>
  </si>
  <si>
    <t>Colin Selby</t>
  </si>
  <si>
    <t>selbyco01</t>
  </si>
  <si>
    <t>Kodai Senga</t>
  </si>
  <si>
    <t>sengako01</t>
  </si>
  <si>
    <t>Antonio Senzatela</t>
  </si>
  <si>
    <t>senzaan01</t>
  </si>
  <si>
    <t>Luis Severino</t>
  </si>
  <si>
    <t>severlu01</t>
  </si>
  <si>
    <t>Emmet Sheehan</t>
  </si>
  <si>
    <t>sheehem01</t>
  </si>
  <si>
    <t>Jared Shuster*</t>
  </si>
  <si>
    <t>shustja01</t>
  </si>
  <si>
    <t>Chase Silseth</t>
  </si>
  <si>
    <t>silsech01</t>
  </si>
  <si>
    <t>Brady Singer</t>
  </si>
  <si>
    <t>singebr01</t>
  </si>
  <si>
    <t>Tarik Skubal*</t>
  </si>
  <si>
    <t>skubata01</t>
  </si>
  <si>
    <t>Devin Smeltzer*</t>
  </si>
  <si>
    <t>smeltde01</t>
  </si>
  <si>
    <t>AJ Smith-Shawver</t>
  </si>
  <si>
    <t>smithaj01</t>
  </si>
  <si>
    <t>Drew Smyly*</t>
  </si>
  <si>
    <t>smylydr01</t>
  </si>
  <si>
    <t>Blake Snell*</t>
  </si>
  <si>
    <t>snellbl01</t>
  </si>
  <si>
    <t>Collin Snider</t>
  </si>
  <si>
    <t>snideco01</t>
  </si>
  <si>
    <t>George Soriano</t>
  </si>
  <si>
    <t>soriage01</t>
  </si>
  <si>
    <t>Michael Soroka</t>
  </si>
  <si>
    <t>sorokmi01</t>
  </si>
  <si>
    <t>Carson Spiers</t>
  </si>
  <si>
    <t>spierca01</t>
  </si>
  <si>
    <t>Jeffrey Springs*</t>
  </si>
  <si>
    <t>sprinje01</t>
  </si>
  <si>
    <t>Josh Staumont</t>
  </si>
  <si>
    <t>staumjo01</t>
  </si>
  <si>
    <t>Justin Steele*</t>
  </si>
  <si>
    <t>steelju01</t>
  </si>
  <si>
    <t>Gavin Stone</t>
  </si>
  <si>
    <t>stonega01</t>
  </si>
  <si>
    <t>Levi Stoudt</t>
  </si>
  <si>
    <t>stoudle01</t>
  </si>
  <si>
    <t>Matt Strahm*</t>
  </si>
  <si>
    <t>strahma01</t>
  </si>
  <si>
    <t>stridsp01</t>
  </si>
  <si>
    <t>Ross Stripling</t>
  </si>
  <si>
    <t>stripro01</t>
  </si>
  <si>
    <t>Marcus Stroman</t>
  </si>
  <si>
    <t>stromma01</t>
  </si>
  <si>
    <t>José Suarez*</t>
  </si>
  <si>
    <t>suarejo01</t>
  </si>
  <si>
    <t>Ranger Suárez*</t>
  </si>
  <si>
    <t>suarera01</t>
  </si>
  <si>
    <t>Brent Suter*</t>
  </si>
  <si>
    <t>suterbr01</t>
  </si>
  <si>
    <t>Noah Syndergaard</t>
  </si>
  <si>
    <t>syndeno01</t>
  </si>
  <si>
    <t>Jameson Taillon</t>
  </si>
  <si>
    <t>taillja01</t>
  </si>
  <si>
    <t>Freddy Tarnok</t>
  </si>
  <si>
    <t>tarnofr01</t>
  </si>
  <si>
    <t>Josh Taylor*</t>
  </si>
  <si>
    <t>taylojo02</t>
  </si>
  <si>
    <t>Julio Teheran</t>
  </si>
  <si>
    <t>teherju01</t>
  </si>
  <si>
    <t>Zack Thompson*</t>
  </si>
  <si>
    <t>thompza02</t>
  </si>
  <si>
    <t>Trent Thornton</t>
  </si>
  <si>
    <t>thorntr01</t>
  </si>
  <si>
    <t>Touki Toussaint</t>
  </si>
  <si>
    <t>toussto01</t>
  </si>
  <si>
    <t>Spencer Turnbull</t>
  </si>
  <si>
    <t>turnbsp01</t>
  </si>
  <si>
    <t>José Ureña</t>
  </si>
  <si>
    <t>urenajo01</t>
  </si>
  <si>
    <t>Julio Urías*</t>
  </si>
  <si>
    <t>uriasju01</t>
  </si>
  <si>
    <t>José Urquidy</t>
  </si>
  <si>
    <t>urquijo01</t>
  </si>
  <si>
    <t>Framber Valdez*</t>
  </si>
  <si>
    <t>valdefr01</t>
  </si>
  <si>
    <t>Louie Varland</t>
  </si>
  <si>
    <t>varlalo01</t>
  </si>
  <si>
    <t>Randy Vásquez</t>
  </si>
  <si>
    <t>vasqura02</t>
  </si>
  <si>
    <t>Vince Velasquez</t>
  </si>
  <si>
    <t>velasvi01</t>
  </si>
  <si>
    <t>Justin Verlander</t>
  </si>
  <si>
    <t>verlaju01</t>
  </si>
  <si>
    <t>Alex Vesia*</t>
  </si>
  <si>
    <t>vesiaal01</t>
  </si>
  <si>
    <t>Will Vest</t>
  </si>
  <si>
    <t>vestwi01</t>
  </si>
  <si>
    <t>Darius Vines</t>
  </si>
  <si>
    <t>vinesda01</t>
  </si>
  <si>
    <t>Michael Wacha</t>
  </si>
  <si>
    <t>wachami01</t>
  </si>
  <si>
    <t>Adam Wainwright</t>
  </si>
  <si>
    <t>wainwad01</t>
  </si>
  <si>
    <t>Ken Waldichuk*</t>
  </si>
  <si>
    <t>waldike01</t>
  </si>
  <si>
    <t>Matt Waldron</t>
  </si>
  <si>
    <t>waldrma01</t>
  </si>
  <si>
    <t>Ryan Walker</t>
  </si>
  <si>
    <t>walkery01</t>
  </si>
  <si>
    <t>Taijuan Walker</t>
  </si>
  <si>
    <t>walketa01</t>
  </si>
  <si>
    <t>Andrew Wantz</t>
  </si>
  <si>
    <t>wantzan01</t>
  </si>
  <si>
    <t>Spenser Watkins</t>
  </si>
  <si>
    <t>watkisp01</t>
  </si>
  <si>
    <t>Ryan Weathers*</t>
  </si>
  <si>
    <t>weathry01</t>
  </si>
  <si>
    <t>Luke Weaver</t>
  </si>
  <si>
    <t>weavelu01</t>
  </si>
  <si>
    <t>Logan Webb</t>
  </si>
  <si>
    <t>webblo01</t>
  </si>
  <si>
    <t>Tyler Wells</t>
  </si>
  <si>
    <t>wellsty01</t>
  </si>
  <si>
    <t>Joey Wentz*</t>
  </si>
  <si>
    <t>wentzjo01</t>
  </si>
  <si>
    <t>Hayden Wesneski</t>
  </si>
  <si>
    <t>wesneha01</t>
  </si>
  <si>
    <t>Zack Wheeler</t>
  </si>
  <si>
    <t>wheelza01</t>
  </si>
  <si>
    <t>Brendan White</t>
  </si>
  <si>
    <t>whitebr01</t>
  </si>
  <si>
    <t>Garrett Whitlock</t>
  </si>
  <si>
    <t>whitlga01</t>
  </si>
  <si>
    <t>Jordan Wicks*</t>
  </si>
  <si>
    <t>wicksjo01</t>
  </si>
  <si>
    <t>Gavin Williams</t>
  </si>
  <si>
    <t>williga01</t>
  </si>
  <si>
    <t>Trevor Williams</t>
  </si>
  <si>
    <t>willitr01</t>
  </si>
  <si>
    <t>Brandon Williamson*</t>
  </si>
  <si>
    <t>willibr02</t>
  </si>
  <si>
    <t>Allan Winans</t>
  </si>
  <si>
    <t>winanal01</t>
  </si>
  <si>
    <t>Josh Winckowski</t>
  </si>
  <si>
    <t>winckjo01</t>
  </si>
  <si>
    <t>Keaton Winn</t>
  </si>
  <si>
    <t>winnke01</t>
  </si>
  <si>
    <t>Jackson Wolf*</t>
  </si>
  <si>
    <t>wolfja01</t>
  </si>
  <si>
    <t>Bryan Woo</t>
  </si>
  <si>
    <t>woobr01</t>
  </si>
  <si>
    <t>Alex Wood*</t>
  </si>
  <si>
    <t>woodal02</t>
  </si>
  <si>
    <t>Jake Woodford</t>
  </si>
  <si>
    <t>woodfja01</t>
  </si>
  <si>
    <t>Brandon Woodruff</t>
  </si>
  <si>
    <t>woodrbr01</t>
  </si>
  <si>
    <t>Kyle Wright</t>
  </si>
  <si>
    <t>wrighky01</t>
  </si>
  <si>
    <t>Ryan Yarbrough*</t>
  </si>
  <si>
    <t>yarbrry01</t>
  </si>
  <si>
    <t>Rob Zastryzny*</t>
  </si>
  <si>
    <t>zastrro01</t>
  </si>
  <si>
    <t>Angel Zerpa*</t>
  </si>
  <si>
    <t>zerpaan01</t>
  </si>
  <si>
    <t>FILTER</t>
  </si>
  <si>
    <t>XFIP</t>
  </si>
  <si>
    <t>BARREL%</t>
  </si>
  <si>
    <t>HARD HIT%</t>
  </si>
  <si>
    <t>Z-Swing%</t>
  </si>
  <si>
    <t>Swing%</t>
  </si>
  <si>
    <t>O-Contact%</t>
  </si>
  <si>
    <t>Z-Contact%</t>
  </si>
  <si>
    <t>Zone%</t>
  </si>
  <si>
    <t>F-Strike%</t>
  </si>
  <si>
    <t>B%</t>
  </si>
  <si>
    <t>Ryan Thompson</t>
  </si>
  <si>
    <t>Abner Uribe</t>
  </si>
  <si>
    <t>Luis Frías</t>
  </si>
  <si>
    <t>s-era</t>
  </si>
  <si>
    <t>Zack Gelof</t>
  </si>
  <si>
    <t>Edmundo Sosa</t>
  </si>
  <si>
    <t>Patrick Wisdom</t>
  </si>
  <si>
    <t>JJ Bleday</t>
  </si>
  <si>
    <t>Elehuris Montero</t>
  </si>
  <si>
    <t>AB</t>
  </si>
  <si>
    <t>SUM</t>
  </si>
  <si>
    <t>SV/HLD%</t>
  </si>
  <si>
    <t>YEAR</t>
  </si>
  <si>
    <t>Albert Pujols</t>
  </si>
  <si>
    <t>Austin Slater</t>
  </si>
  <si>
    <t>Jesse Winker</t>
  </si>
  <si>
    <t>Rhys Hoskins</t>
  </si>
  <si>
    <t>Ji Man Choi</t>
  </si>
  <si>
    <t>Nick Gordon</t>
  </si>
  <si>
    <t>Tyler O'Neill</t>
  </si>
  <si>
    <t>Christian Arroyo</t>
  </si>
  <si>
    <t>Trey Mancini</t>
  </si>
  <si>
    <t>Luis Urías</t>
  </si>
  <si>
    <t>Brendan Rodgers</t>
  </si>
  <si>
    <t>Gio Urshela</t>
  </si>
  <si>
    <t>Joey Votto</t>
  </si>
  <si>
    <t>Luke Voit</t>
  </si>
  <si>
    <t>Gary Sánchez</t>
  </si>
  <si>
    <t>Nelson Cruz</t>
  </si>
  <si>
    <t>C.J. Cron</t>
  </si>
  <si>
    <t>Oscar Gonzalez</t>
  </si>
  <si>
    <t>AJ Pollock</t>
  </si>
  <si>
    <t>Tyler Naquin</t>
  </si>
  <si>
    <t>Jose Miranda</t>
  </si>
  <si>
    <t>Ben Gamel</t>
  </si>
  <si>
    <t>Harold Castro</t>
  </si>
  <si>
    <t>Gavin Lux</t>
  </si>
  <si>
    <t>Travis d'Arnaud</t>
  </si>
  <si>
    <t>Eric Hosmer</t>
  </si>
  <si>
    <t>Darin Ruf</t>
  </si>
  <si>
    <t>Yadiel Hernandez</t>
  </si>
  <si>
    <t>Emmanuel Rivera</t>
  </si>
  <si>
    <t>Victor Caratini</t>
  </si>
  <si>
    <t>Yonathan Daza</t>
  </si>
  <si>
    <t>Rafael Ortega</t>
  </si>
  <si>
    <t>Tyrone Taylor</t>
  </si>
  <si>
    <t>Kolten Wong</t>
  </si>
  <si>
    <t>Austin Nola</t>
  </si>
  <si>
    <t>Oneil Cruz</t>
  </si>
  <si>
    <t>Eric Haase</t>
  </si>
  <si>
    <t>Luis Guillorme</t>
  </si>
  <si>
    <t>Trevor Story</t>
  </si>
  <si>
    <t>Hunter Dozier</t>
  </si>
  <si>
    <t>Dylan Carlson</t>
  </si>
  <si>
    <t>Josh Donaldson</t>
  </si>
  <si>
    <t>Jesús Aguilar</t>
  </si>
  <si>
    <t>Santiago Espinal</t>
  </si>
  <si>
    <t>Bobby Dalbec</t>
  </si>
  <si>
    <t>Kole Calhoun</t>
  </si>
  <si>
    <t>Victor Reyes</t>
  </si>
  <si>
    <t>César Hernández</t>
  </si>
  <si>
    <t>Raimel Tapia</t>
  </si>
  <si>
    <t>Carson Kelly</t>
  </si>
  <si>
    <t>Tomás Nido</t>
  </si>
  <si>
    <t>Kevin Newman</t>
  </si>
  <si>
    <t>Josh Harrison</t>
  </si>
  <si>
    <t>Abraham Toro</t>
  </si>
  <si>
    <t>Avisaíl García</t>
  </si>
  <si>
    <t>José Iglesias</t>
  </si>
  <si>
    <t>Jose Trevino</t>
  </si>
  <si>
    <t>Chad Pinder</t>
  </si>
  <si>
    <t>Jared Walsh</t>
  </si>
  <si>
    <t>Rougned Odor</t>
  </si>
  <si>
    <t>Franmil Reyes</t>
  </si>
  <si>
    <t>Jacob Stallings</t>
  </si>
  <si>
    <t>Nicky Lopez</t>
  </si>
  <si>
    <t>Maikel Franco</t>
  </si>
  <si>
    <t>Gilberto Celestino</t>
  </si>
  <si>
    <t>Jonathan Schoop</t>
  </si>
  <si>
    <t>Jackie Bradley Jr.</t>
  </si>
  <si>
    <t>Luis González</t>
  </si>
  <si>
    <t>Max Stassi</t>
  </si>
  <si>
    <t>Michael Chavis</t>
  </si>
  <si>
    <t>Leury García</t>
  </si>
  <si>
    <t>Andrew Velazquez</t>
  </si>
  <si>
    <t>Tucker Barnhart</t>
  </si>
  <si>
    <t>Victor Robles</t>
  </si>
  <si>
    <t>Austin Hedges</t>
  </si>
  <si>
    <t>CS</t>
  </si>
  <si>
    <t>RE24</t>
  </si>
  <si>
    <t>wSB</t>
  </si>
  <si>
    <t>UBR</t>
  </si>
  <si>
    <t>wGDP</t>
  </si>
  <si>
    <t>BSR</t>
  </si>
  <si>
    <t>HR-sum</t>
  </si>
  <si>
    <t>R-SUM</t>
  </si>
  <si>
    <t>etc.</t>
  </si>
  <si>
    <t>SWSTR%-sum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</si>
</sst>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7"/>
      <color rgb="FFFFFFFF"/>
      <name val="Segoe UI"/>
      <family val="2"/>
    </font>
    <font>
      <sz val="7"/>
      <color rgb="FF000000"/>
      <name val="Segoe U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7"/>
      <color theme="1"/>
      <name val="Segoe UI"/>
      <family val="2"/>
    </font>
    <font>
      <b/>
      <sz val="7"/>
      <color rgb="FF000000"/>
      <name val="Segoe UI"/>
      <family val="2"/>
    </font>
    <font>
      <sz val="7"/>
      <color theme="1"/>
      <name val="Segoe UI"/>
      <family val="2"/>
    </font>
    <font>
      <sz val="11"/>
      <color theme="1"/>
      <name val="Calibri"/>
      <family val="2"/>
      <scheme val="minor"/>
    </font>
    <font>
      <sz val="8"/>
      <color rgb="FF000000"/>
      <name val="Arial Unicode MS"/>
    </font>
  </fonts>
  <fills count="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 style="thick">
        <color rgb="FF333333"/>
      </left>
      <right/>
      <top/>
      <bottom/>
      <diagonal/>
    </border>
    <border>
      <left style="medium">
        <color rgb="FFEEEEEE"/>
      </left>
      <right style="medium">
        <color rgb="FFEEEEEE"/>
      </right>
      <top style="medium">
        <color rgb="FFEEEEEE"/>
      </top>
      <bottom style="medium">
        <color rgb="FFEEEEEE"/>
      </bottom>
      <diagonal/>
    </border>
    <border>
      <left style="thick">
        <color rgb="FF333333"/>
      </left>
      <right style="medium">
        <color rgb="FFEEEEEE"/>
      </right>
      <top style="medium">
        <color rgb="FFEEEEEE"/>
      </top>
      <bottom style="medium">
        <color rgb="FFEEEEEE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9" fontId="9" fillId="0" borderId="0" applyFont="0" applyFill="0" applyBorder="0" applyAlignment="0" applyProtection="0"/>
  </cellStyleXfs>
  <cellXfs count="67">
    <xf numFmtId="0" fontId="0" fillId="0" borderId="0" xfId="0"/>
    <xf numFmtId="0" fontId="1" fillId="3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left" vertical="center" wrapText="1"/>
    </xf>
    <xf numFmtId="0" fontId="1" fillId="3" borderId="0" xfId="0" applyFont="1" applyFill="1" applyAlignment="1">
      <alignment horizontal="right" vertical="center" wrapText="1"/>
    </xf>
    <xf numFmtId="0" fontId="1" fillId="3" borderId="1" xfId="0" applyFont="1" applyFill="1" applyBorder="1" applyAlignment="1">
      <alignment horizontal="right" vertical="center" wrapText="1"/>
    </xf>
    <xf numFmtId="0" fontId="2" fillId="2" borderId="2" xfId="0" applyFont="1" applyFill="1" applyBorder="1" applyAlignment="1">
      <alignment vertical="center"/>
    </xf>
    <xf numFmtId="0" fontId="2" fillId="2" borderId="2" xfId="0" applyFont="1" applyFill="1" applyBorder="1" applyAlignment="1">
      <alignment horizontal="left" vertical="center"/>
    </xf>
    <xf numFmtId="0" fontId="3" fillId="2" borderId="2" xfId="1" applyFill="1" applyBorder="1" applyAlignment="1">
      <alignment horizontal="left" vertical="center"/>
    </xf>
    <xf numFmtId="0" fontId="2" fillId="2" borderId="2" xfId="0" applyFont="1" applyFill="1" applyBorder="1" applyAlignment="1">
      <alignment horizontal="right" vertical="center"/>
    </xf>
    <xf numFmtId="10" fontId="2" fillId="2" borderId="3" xfId="0" applyNumberFormat="1" applyFont="1" applyFill="1" applyBorder="1" applyAlignment="1">
      <alignment horizontal="right" vertical="center"/>
    </xf>
    <xf numFmtId="10" fontId="2" fillId="2" borderId="2" xfId="0" applyNumberFormat="1" applyFont="1" applyFill="1" applyBorder="1" applyAlignment="1">
      <alignment horizontal="right" vertical="center"/>
    </xf>
    <xf numFmtId="0" fontId="2" fillId="2" borderId="3" xfId="0" applyFont="1" applyFill="1" applyBorder="1" applyAlignment="1">
      <alignment horizontal="right" vertical="center"/>
    </xf>
    <xf numFmtId="0" fontId="2" fillId="4" borderId="2" xfId="0" applyFont="1" applyFill="1" applyBorder="1" applyAlignment="1">
      <alignment vertical="center"/>
    </xf>
    <xf numFmtId="0" fontId="2" fillId="4" borderId="2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right" vertical="center"/>
    </xf>
    <xf numFmtId="10" fontId="2" fillId="4" borderId="3" xfId="0" applyNumberFormat="1" applyFont="1" applyFill="1" applyBorder="1" applyAlignment="1">
      <alignment horizontal="right" vertical="center"/>
    </xf>
    <xf numFmtId="10" fontId="2" fillId="4" borderId="2" xfId="0" applyNumberFormat="1" applyFont="1" applyFill="1" applyBorder="1" applyAlignment="1">
      <alignment horizontal="right" vertical="center"/>
    </xf>
    <xf numFmtId="0" fontId="2" fillId="4" borderId="3" xfId="0" applyFont="1" applyFill="1" applyBorder="1" applyAlignment="1">
      <alignment horizontal="right" vertical="center"/>
    </xf>
    <xf numFmtId="0" fontId="0" fillId="0" borderId="0" xfId="0" applyFill="1" applyBorder="1" applyAlignment="1"/>
    <xf numFmtId="0" fontId="0" fillId="0" borderId="4" xfId="0" applyFill="1" applyBorder="1" applyAlignment="1"/>
    <xf numFmtId="0" fontId="4" fillId="0" borderId="5" xfId="0" applyFont="1" applyFill="1" applyBorder="1" applyAlignment="1">
      <alignment horizontal="center"/>
    </xf>
    <xf numFmtId="10" fontId="0" fillId="0" borderId="0" xfId="0" applyNumberFormat="1"/>
    <xf numFmtId="0" fontId="0" fillId="0" borderId="0" xfId="0" applyFill="1"/>
    <xf numFmtId="2" fontId="2" fillId="2" borderId="2" xfId="0" applyNumberFormat="1" applyFont="1" applyFill="1" applyBorder="1" applyAlignment="1">
      <alignment horizontal="right" vertical="center"/>
    </xf>
    <xf numFmtId="10" fontId="1" fillId="3" borderId="0" xfId="0" applyNumberFormat="1" applyFont="1" applyFill="1" applyAlignment="1">
      <alignment horizontal="right" vertical="center" wrapText="1"/>
    </xf>
    <xf numFmtId="2" fontId="1" fillId="3" borderId="0" xfId="0" applyNumberFormat="1" applyFont="1" applyFill="1" applyAlignment="1">
      <alignment horizontal="right" vertical="center" wrapText="1"/>
    </xf>
    <xf numFmtId="2" fontId="0" fillId="0" borderId="0" xfId="0" applyNumberFormat="1"/>
    <xf numFmtId="0" fontId="6" fillId="3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horizontal="right" vertical="center" wrapText="1"/>
    </xf>
    <xf numFmtId="0" fontId="8" fillId="2" borderId="2" xfId="0" applyFont="1" applyFill="1" applyBorder="1" applyAlignment="1">
      <alignment vertical="center"/>
    </xf>
    <xf numFmtId="0" fontId="8" fillId="4" borderId="2" xfId="0" applyFont="1" applyFill="1" applyBorder="1" applyAlignment="1">
      <alignment vertical="center"/>
    </xf>
    <xf numFmtId="0" fontId="8" fillId="2" borderId="0" xfId="0" applyFont="1" applyFill="1" applyAlignment="1">
      <alignment horizontal="left" vertical="center"/>
    </xf>
    <xf numFmtId="0" fontId="8" fillId="2" borderId="0" xfId="0" applyFont="1" applyFill="1" applyAlignment="1">
      <alignment horizontal="right" vertical="center"/>
    </xf>
    <xf numFmtId="0" fontId="8" fillId="4" borderId="0" xfId="0" applyFont="1" applyFill="1" applyAlignment="1">
      <alignment horizontal="right" vertical="center"/>
    </xf>
    <xf numFmtId="0" fontId="4" fillId="0" borderId="6" xfId="0" applyFont="1" applyFill="1" applyBorder="1" applyAlignment="1">
      <alignment horizontal="center"/>
    </xf>
    <xf numFmtId="0" fontId="0" fillId="0" borderId="7" xfId="0" applyFill="1" applyBorder="1" applyAlignment="1"/>
    <xf numFmtId="0" fontId="5" fillId="5" borderId="0" xfId="0" applyFont="1" applyFill="1" applyBorder="1" applyAlignment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8" borderId="7" xfId="0" applyFill="1" applyBorder="1" applyAlignment="1"/>
    <xf numFmtId="0" fontId="0" fillId="2" borderId="0" xfId="0" applyFill="1"/>
    <xf numFmtId="0" fontId="10" fillId="0" borderId="0" xfId="0" applyFont="1" applyAlignment="1">
      <alignment vertical="center"/>
    </xf>
    <xf numFmtId="9" fontId="0" fillId="0" borderId="0" xfId="0" applyNumberFormat="1"/>
    <xf numFmtId="10" fontId="1" fillId="3" borderId="0" xfId="2" applyNumberFormat="1" applyFont="1" applyFill="1" applyAlignment="1">
      <alignment horizontal="right" vertical="center" wrapText="1"/>
    </xf>
    <xf numFmtId="10" fontId="2" fillId="2" borderId="2" xfId="2" applyNumberFormat="1" applyFont="1" applyFill="1" applyBorder="1" applyAlignment="1">
      <alignment horizontal="right" vertical="center"/>
    </xf>
    <xf numFmtId="10" fontId="0" fillId="0" borderId="0" xfId="2" applyNumberFormat="1" applyFont="1"/>
    <xf numFmtId="0" fontId="7" fillId="4" borderId="1" xfId="0" applyFont="1" applyFill="1" applyBorder="1" applyAlignment="1">
      <alignment horizontal="right" vertical="center" wrapText="1"/>
    </xf>
    <xf numFmtId="0" fontId="3" fillId="4" borderId="2" xfId="1" applyFill="1" applyBorder="1" applyAlignment="1">
      <alignment horizontal="left" vertical="center"/>
    </xf>
    <xf numFmtId="10" fontId="2" fillId="2" borderId="0" xfId="0" applyNumberFormat="1" applyFont="1" applyFill="1" applyBorder="1" applyAlignment="1">
      <alignment horizontal="right" vertical="center"/>
    </xf>
    <xf numFmtId="0" fontId="1" fillId="3" borderId="0" xfId="0" applyFont="1" applyFill="1" applyBorder="1" applyAlignment="1">
      <alignment horizontal="right" vertical="center" wrapText="1"/>
    </xf>
    <xf numFmtId="0" fontId="2" fillId="2" borderId="0" xfId="0" applyFont="1" applyFill="1" applyBorder="1" applyAlignment="1">
      <alignment horizontal="left" vertical="center"/>
    </xf>
    <xf numFmtId="0" fontId="0" fillId="0" borderId="2" xfId="0" applyFill="1" applyBorder="1"/>
    <xf numFmtId="0" fontId="2" fillId="5" borderId="2" xfId="0" applyFont="1" applyFill="1" applyBorder="1" applyAlignment="1">
      <alignment vertical="center"/>
    </xf>
    <xf numFmtId="0" fontId="3" fillId="5" borderId="2" xfId="1" applyFill="1" applyBorder="1" applyAlignment="1">
      <alignment horizontal="left" vertical="center"/>
    </xf>
    <xf numFmtId="0" fontId="2" fillId="5" borderId="2" xfId="0" applyFont="1" applyFill="1" applyBorder="1" applyAlignment="1">
      <alignment horizontal="right" vertical="center"/>
    </xf>
    <xf numFmtId="10" fontId="2" fillId="5" borderId="3" xfId="0" applyNumberFormat="1" applyFont="1" applyFill="1" applyBorder="1" applyAlignment="1">
      <alignment horizontal="right" vertical="center"/>
    </xf>
    <xf numFmtId="10" fontId="2" fillId="5" borderId="2" xfId="0" applyNumberFormat="1" applyFont="1" applyFill="1" applyBorder="1" applyAlignment="1">
      <alignment horizontal="right" vertical="center"/>
    </xf>
    <xf numFmtId="0" fontId="2" fillId="5" borderId="3" xfId="0" applyFont="1" applyFill="1" applyBorder="1" applyAlignment="1">
      <alignment horizontal="right" vertical="center"/>
    </xf>
    <xf numFmtId="0" fontId="2" fillId="5" borderId="2" xfId="0" applyFont="1" applyFill="1" applyBorder="1" applyAlignment="1">
      <alignment horizontal="left" vertical="center"/>
    </xf>
    <xf numFmtId="0" fontId="4" fillId="0" borderId="7" xfId="0" applyFont="1" applyFill="1" applyBorder="1" applyAlignment="1">
      <alignment horizontal="center"/>
    </xf>
    <xf numFmtId="0" fontId="0" fillId="0" borderId="7" xfId="0" applyBorder="1"/>
    <xf numFmtId="0" fontId="0" fillId="0" borderId="9" xfId="0" applyBorder="1"/>
    <xf numFmtId="0" fontId="0" fillId="0" borderId="8" xfId="0" applyBorder="1"/>
    <xf numFmtId="0" fontId="0" fillId="0" borderId="0" xfId="0" applyBorder="1"/>
    <xf numFmtId="0" fontId="0" fillId="0" borderId="0" xfId="0" applyFill="1" applyBorder="1"/>
  </cellXfs>
  <cellStyles count="3">
    <cellStyle name="Hyperlink" xfId="1" builtinId="8"/>
    <cellStyle name="Normal" xfId="0" builtinId="0"/>
    <cellStyle name="Percent" xfId="2" builtinId="5"/>
  </cellStyles>
  <dxfs count="48">
    <dxf>
      <font>
        <color rgb="FF00610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6600"/>
        </patternFill>
      </fill>
    </dxf>
    <dxf>
      <fill>
        <patternFill>
          <fgColor rgb="FFC00000"/>
          <bgColor rgb="FFC00000"/>
        </patternFill>
      </fill>
    </dxf>
    <dxf>
      <font>
        <color rgb="FF00610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6600"/>
        </patternFill>
      </fill>
    </dxf>
    <dxf>
      <fill>
        <patternFill>
          <fgColor rgb="FFC00000"/>
          <bgColor rgb="FFC00000"/>
        </patternFill>
      </fill>
    </dxf>
    <dxf>
      <font>
        <color rgb="FF00610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6600"/>
        </patternFill>
      </fill>
    </dxf>
    <dxf>
      <fill>
        <patternFill>
          <fgColor rgb="FFC00000"/>
          <bgColor rgb="FFC00000"/>
        </patternFill>
      </fill>
    </dxf>
    <dxf>
      <font>
        <color rgb="FF00610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6600"/>
        </patternFill>
      </fill>
    </dxf>
    <dxf>
      <fill>
        <patternFill>
          <fgColor rgb="FFC00000"/>
          <bgColor rgb="FFC00000"/>
        </patternFill>
      </fill>
    </dxf>
    <dxf>
      <font>
        <color rgb="FF00610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6600"/>
        </patternFill>
      </fill>
    </dxf>
    <dxf>
      <fill>
        <patternFill>
          <fgColor rgb="FFC00000"/>
          <bgColor rgb="FFC00000"/>
        </patternFill>
      </fill>
    </dxf>
    <dxf>
      <font>
        <color rgb="FF00610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6600"/>
        </patternFill>
      </fill>
    </dxf>
    <dxf>
      <fill>
        <patternFill>
          <fgColor rgb="FFC00000"/>
          <bgColor rgb="FFC00000"/>
        </patternFill>
      </fill>
    </dxf>
    <dxf>
      <font>
        <color rgb="FF00610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6600"/>
        </patternFill>
      </fill>
    </dxf>
    <dxf>
      <fill>
        <patternFill>
          <fgColor rgb="FFC00000"/>
          <bgColor rgb="FFC00000"/>
        </patternFill>
      </fill>
    </dxf>
    <dxf>
      <font>
        <color rgb="FF00610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6600"/>
        </patternFill>
      </fill>
    </dxf>
    <dxf>
      <fill>
        <patternFill>
          <fgColor rgb="FFC00000"/>
          <bgColor rgb="FFC00000"/>
        </patternFill>
      </fill>
    </dxf>
  </dxfs>
  <tableStyles count="0" defaultTableStyle="TableStyleMedium2" defaultPivotStyle="PivotStyleLight16"/>
  <colors>
    <mruColors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eagueStatsSGPInv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IPS PIT '24"/>
      <sheetName val="ZIPS HIT '24"/>
      <sheetName val="SGP PIT '24"/>
      <sheetName val="SGP HIT '24"/>
      <sheetName val="SGP Pitchers"/>
      <sheetName val="SGP Hitters"/>
      <sheetName val="3YR RUNNING AVG SGP"/>
      <sheetName val="2023"/>
      <sheetName val="2022"/>
      <sheetName val="2021"/>
      <sheetName val="Hitters"/>
      <sheetName val="Sheet1"/>
      <sheetName val="AUC Calc HIT POOL"/>
      <sheetName val="Pitchers"/>
      <sheetName val="QS PITCH"/>
      <sheetName val="AUC Calc Pitch POOL"/>
    </sheetNames>
    <sheetDataSet>
      <sheetData sheetId="0"/>
      <sheetData sheetId="1"/>
      <sheetData sheetId="2"/>
      <sheetData sheetId="3"/>
      <sheetData sheetId="4">
        <row r="1">
          <cell r="B1" t="str">
            <v>Name</v>
          </cell>
          <cell r="C1" t="str">
            <v>Team</v>
          </cell>
          <cell r="D1" t="str">
            <v>IP</v>
          </cell>
          <cell r="E1" t="str">
            <v>SO/SGP</v>
          </cell>
          <cell r="F1" t="str">
            <v>QS/SGP</v>
          </cell>
          <cell r="G1" t="str">
            <v>ERA/SGP</v>
          </cell>
          <cell r="H1" t="str">
            <v>WHIP/SGP</v>
          </cell>
          <cell r="I1" t="str">
            <v>K/BB/SGP</v>
          </cell>
          <cell r="J1" t="str">
            <v>SV+HLD/SGP</v>
          </cell>
          <cell r="K1" t="str">
            <v>SUM</v>
          </cell>
          <cell r="L1" t="str">
            <v>VAR</v>
          </cell>
          <cell r="M1" t="str">
            <v>ER</v>
          </cell>
          <cell r="N1" t="str">
            <v>H+BB</v>
          </cell>
          <cell r="O1" t="str">
            <v>BB</v>
          </cell>
          <cell r="P1" t="str">
            <v>K</v>
          </cell>
        </row>
        <row r="2">
          <cell r="B2" t="str">
            <v>Gerrit Cole</v>
          </cell>
          <cell r="C2" t="str">
            <v>NYY</v>
          </cell>
          <cell r="D2">
            <v>209</v>
          </cell>
          <cell r="E2">
            <v>4.0609756097560981</v>
          </cell>
          <cell r="F2">
            <v>5.0232558139534884</v>
          </cell>
          <cell r="G2">
            <v>4.4419560005130334</v>
          </cell>
          <cell r="H2">
            <v>5.4677177753880946</v>
          </cell>
          <cell r="I2">
            <v>3.5956305683249585</v>
          </cell>
          <cell r="J2">
            <v>0</v>
          </cell>
          <cell r="K2">
            <v>22.589535767935672</v>
          </cell>
          <cell r="L2">
            <v>16.451475437433807</v>
          </cell>
          <cell r="M2">
            <v>61</v>
          </cell>
          <cell r="N2">
            <v>204.82</v>
          </cell>
          <cell r="O2">
            <v>48</v>
          </cell>
          <cell r="P2">
            <v>222</v>
          </cell>
        </row>
        <row r="3">
          <cell r="B3" t="str">
            <v>Logan Webb</v>
          </cell>
          <cell r="C3" t="str">
            <v>SFG</v>
          </cell>
          <cell r="D3">
            <v>216</v>
          </cell>
          <cell r="E3">
            <v>3.5487804878048781</v>
          </cell>
          <cell r="F3">
            <v>5.0232558139534884</v>
          </cell>
          <cell r="G3">
            <v>2.5067454085945204</v>
          </cell>
          <cell r="H3">
            <v>3.6811819481555714</v>
          </cell>
          <cell r="I3">
            <v>5.2635393185476982</v>
          </cell>
          <cell r="J3">
            <v>0</v>
          </cell>
          <cell r="K3">
            <v>20.023502977056154</v>
          </cell>
          <cell r="L3">
            <v>13.885442646554289</v>
          </cell>
          <cell r="M3">
            <v>78</v>
          </cell>
          <cell r="N3">
            <v>231.12</v>
          </cell>
          <cell r="O3">
            <v>31</v>
          </cell>
          <cell r="P3">
            <v>194</v>
          </cell>
        </row>
        <row r="4">
          <cell r="B4" t="str">
            <v>George Kirby</v>
          </cell>
          <cell r="C4" t="str">
            <v>SEA</v>
          </cell>
          <cell r="D4">
            <v>190.66666666665995</v>
          </cell>
          <cell r="E4">
            <v>3.1463414634146343</v>
          </cell>
          <cell r="F4">
            <v>4.1860465116279073</v>
          </cell>
          <cell r="G4">
            <v>1.9747697897156145</v>
          </cell>
          <cell r="H4">
            <v>3.9276057143911647</v>
          </cell>
          <cell r="I4">
            <v>6.4743349917475079</v>
          </cell>
          <cell r="J4">
            <v>0</v>
          </cell>
          <cell r="K4">
            <v>19.709098470896826</v>
          </cell>
          <cell r="L4">
            <v>13.571038140394961</v>
          </cell>
          <cell r="M4">
            <v>71</v>
          </cell>
          <cell r="N4">
            <v>198.29333333332636</v>
          </cell>
          <cell r="O4">
            <v>19</v>
          </cell>
          <cell r="P4">
            <v>172</v>
          </cell>
        </row>
        <row r="5">
          <cell r="B5" t="str">
            <v>Zach Eflin</v>
          </cell>
          <cell r="C5" t="str">
            <v>TBR</v>
          </cell>
          <cell r="D5">
            <v>177.66666666665995</v>
          </cell>
          <cell r="E5">
            <v>3.4024390243902443</v>
          </cell>
          <cell r="F5">
            <v>3.558139534883721</v>
          </cell>
          <cell r="G5">
            <v>1.4617154526211353</v>
          </cell>
          <cell r="H5">
            <v>4.0833482036767057</v>
          </cell>
          <cell r="I5">
            <v>6.2258667322350609</v>
          </cell>
          <cell r="J5">
            <v>0</v>
          </cell>
          <cell r="K5">
            <v>18.731508947806869</v>
          </cell>
          <cell r="L5">
            <v>12.593448617305004</v>
          </cell>
          <cell r="M5">
            <v>69</v>
          </cell>
          <cell r="N5">
            <v>181.21999999999315</v>
          </cell>
          <cell r="O5">
            <v>24</v>
          </cell>
          <cell r="P5">
            <v>186</v>
          </cell>
        </row>
        <row r="6">
          <cell r="B6" t="str">
            <v>Zack Wheeler</v>
          </cell>
          <cell r="C6" t="str">
            <v>PHI</v>
          </cell>
          <cell r="D6">
            <v>192</v>
          </cell>
          <cell r="E6">
            <v>3.8780487804878052</v>
          </cell>
          <cell r="F6">
            <v>4.3953488372093021</v>
          </cell>
          <cell r="G6">
            <v>1.2111172038557585</v>
          </cell>
          <cell r="H6">
            <v>3.1673331803173053</v>
          </cell>
          <cell r="I6">
            <v>4.7021234817945441</v>
          </cell>
          <cell r="J6">
            <v>0</v>
          </cell>
          <cell r="K6">
            <v>17.353971483664715</v>
          </cell>
          <cell r="L6">
            <v>11.21591115316285</v>
          </cell>
          <cell r="M6">
            <v>77</v>
          </cell>
          <cell r="N6">
            <v>207.36</v>
          </cell>
          <cell r="O6">
            <v>39</v>
          </cell>
          <cell r="P6">
            <v>212</v>
          </cell>
        </row>
        <row r="7">
          <cell r="B7" t="str">
            <v>Spencer Strider</v>
          </cell>
          <cell r="C7" t="str">
            <v>ATL</v>
          </cell>
          <cell r="D7">
            <v>186.66666666665995</v>
          </cell>
          <cell r="E7">
            <v>5.1402439024390247</v>
          </cell>
          <cell r="F7">
            <v>3.7674418604651163</v>
          </cell>
          <cell r="G7">
            <v>0.45718826013283242</v>
          </cell>
          <cell r="H7">
            <v>2.9072511652604822</v>
          </cell>
          <cell r="I7">
            <v>4.7909843322831529</v>
          </cell>
          <cell r="J7">
            <v>0</v>
          </cell>
          <cell r="K7">
            <v>17.063109520580607</v>
          </cell>
          <cell r="L7">
            <v>10.925049190078742</v>
          </cell>
          <cell r="M7">
            <v>80</v>
          </cell>
          <cell r="N7">
            <v>203.46666666665936</v>
          </cell>
          <cell r="O7">
            <v>58</v>
          </cell>
          <cell r="P7">
            <v>281</v>
          </cell>
        </row>
        <row r="8">
          <cell r="B8" t="str">
            <v>Zac Gallen</v>
          </cell>
          <cell r="C8" t="str">
            <v>ARI</v>
          </cell>
          <cell r="D8">
            <v>210</v>
          </cell>
          <cell r="E8">
            <v>4.024390243902439</v>
          </cell>
          <cell r="F8">
            <v>4.1860465116279073</v>
          </cell>
          <cell r="G8">
            <v>1.7414171543876942</v>
          </cell>
          <cell r="H8">
            <v>2.5562600528493205</v>
          </cell>
          <cell r="I8">
            <v>3.6691789600658171</v>
          </cell>
          <cell r="J8">
            <v>0</v>
          </cell>
          <cell r="K8">
            <v>16.177292922833178</v>
          </cell>
          <cell r="L8">
            <v>10.039232592331313</v>
          </cell>
          <cell r="M8">
            <v>81</v>
          </cell>
          <cell r="N8">
            <v>235.20000000000002</v>
          </cell>
          <cell r="O8">
            <v>47</v>
          </cell>
          <cell r="P8">
            <v>220</v>
          </cell>
        </row>
        <row r="9">
          <cell r="B9" t="str">
            <v>Pablo López</v>
          </cell>
          <cell r="C9" t="str">
            <v>MIN</v>
          </cell>
          <cell r="D9">
            <v>194</v>
          </cell>
          <cell r="E9">
            <v>4.2804878048780486</v>
          </cell>
          <cell r="F9">
            <v>4.1860465116279073</v>
          </cell>
          <cell r="G9">
            <v>1.0527440305094298</v>
          </cell>
          <cell r="H9">
            <v>1.8139953682655665</v>
          </cell>
          <cell r="I9">
            <v>4.2041655849657582</v>
          </cell>
          <cell r="J9">
            <v>0</v>
          </cell>
          <cell r="K9">
            <v>15.53743930024671</v>
          </cell>
          <cell r="L9">
            <v>9.3993789697448449</v>
          </cell>
          <cell r="M9">
            <v>79</v>
          </cell>
          <cell r="N9">
            <v>223.1</v>
          </cell>
          <cell r="O9">
            <v>48</v>
          </cell>
          <cell r="P9">
            <v>234</v>
          </cell>
        </row>
        <row r="10">
          <cell r="B10" t="str">
            <v>Kevin Gausman</v>
          </cell>
          <cell r="C10" t="str">
            <v>TOR</v>
          </cell>
          <cell r="D10">
            <v>185</v>
          </cell>
          <cell r="E10">
            <v>4.3353658536585371</v>
          </cell>
          <cell r="F10">
            <v>4.1860465116279073</v>
          </cell>
          <cell r="G10">
            <v>2.4805077931423498</v>
          </cell>
          <cell r="H10">
            <v>1.1784789107661273</v>
          </cell>
          <cell r="I10">
            <v>3.1467912890195837</v>
          </cell>
          <cell r="J10">
            <v>0</v>
          </cell>
          <cell r="K10">
            <v>15.327190358214505</v>
          </cell>
          <cell r="L10">
            <v>9.1891300277126398</v>
          </cell>
          <cell r="M10">
            <v>65</v>
          </cell>
          <cell r="N10">
            <v>218.29999999999998</v>
          </cell>
          <cell r="O10">
            <v>55</v>
          </cell>
          <cell r="P10">
            <v>237</v>
          </cell>
        </row>
        <row r="11">
          <cell r="B11" t="str">
            <v>Logan Gilbert</v>
          </cell>
          <cell r="C11" t="str">
            <v>SEA</v>
          </cell>
          <cell r="D11">
            <v>190.66666666665995</v>
          </cell>
          <cell r="E11">
            <v>3.4573170731707319</v>
          </cell>
          <cell r="F11">
            <v>3.7674418604651163</v>
          </cell>
          <cell r="G11">
            <v>0.84734598318499632</v>
          </cell>
          <cell r="H11">
            <v>3.1501827276250931</v>
          </cell>
          <cell r="I11">
            <v>4.0404361004941727</v>
          </cell>
          <cell r="J11">
            <v>0</v>
          </cell>
          <cell r="K11">
            <v>15.262723744940111</v>
          </cell>
          <cell r="L11">
            <v>9.1246634144382455</v>
          </cell>
          <cell r="M11">
            <v>79</v>
          </cell>
          <cell r="N11">
            <v>205.91999999999277</v>
          </cell>
          <cell r="O11">
            <v>36</v>
          </cell>
          <cell r="P11">
            <v>189</v>
          </cell>
        </row>
        <row r="12">
          <cell r="B12" t="str">
            <v>Kyle Bradish</v>
          </cell>
          <cell r="C12" t="str">
            <v>BAL</v>
          </cell>
          <cell r="D12">
            <v>168.66666666665995</v>
          </cell>
          <cell r="E12">
            <v>3.0731707317073171</v>
          </cell>
          <cell r="F12">
            <v>3.7674418604651163</v>
          </cell>
          <cell r="G12">
            <v>3.2106921142977822</v>
          </cell>
          <cell r="H12">
            <v>3.5650283133214504</v>
          </cell>
          <cell r="I12">
            <v>1.5211847104017624</v>
          </cell>
          <cell r="J12">
            <v>0</v>
          </cell>
          <cell r="K12">
            <v>15.137517730193428</v>
          </cell>
          <cell r="L12">
            <v>8.9994573996915648</v>
          </cell>
          <cell r="M12">
            <v>53</v>
          </cell>
          <cell r="N12">
            <v>175.41333333332636</v>
          </cell>
          <cell r="O12">
            <v>44</v>
          </cell>
          <cell r="P12">
            <v>168</v>
          </cell>
        </row>
        <row r="13">
          <cell r="B13" t="str">
            <v>Luis Castillo</v>
          </cell>
          <cell r="C13" t="str">
            <v>SEA</v>
          </cell>
          <cell r="D13">
            <v>197</v>
          </cell>
          <cell r="E13">
            <v>4.0060975609756095</v>
          </cell>
          <cell r="F13">
            <v>3.7674418604651163</v>
          </cell>
          <cell r="G13">
            <v>2.0756856165796815</v>
          </cell>
          <cell r="H13">
            <v>2.832474187092326</v>
          </cell>
          <cell r="I13">
            <v>2.0963363480764126</v>
          </cell>
          <cell r="J13">
            <v>0</v>
          </cell>
          <cell r="K13">
            <v>14.778035573189147</v>
          </cell>
          <cell r="L13">
            <v>8.6399752426872816</v>
          </cell>
          <cell r="M13">
            <v>73</v>
          </cell>
          <cell r="N13">
            <v>216.70000000000002</v>
          </cell>
          <cell r="O13">
            <v>56</v>
          </cell>
          <cell r="P13">
            <v>219</v>
          </cell>
        </row>
        <row r="14">
          <cell r="B14" t="str">
            <v>Justin Steele</v>
          </cell>
          <cell r="C14" t="str">
            <v>CHC</v>
          </cell>
          <cell r="D14">
            <v>173.33333333332999</v>
          </cell>
          <cell r="E14">
            <v>3.2195121951219514</v>
          </cell>
          <cell r="F14">
            <v>4.1860465116279073</v>
          </cell>
          <cell r="G14">
            <v>2.6294076027584592</v>
          </cell>
          <cell r="H14">
            <v>1.2996438569606392</v>
          </cell>
          <cell r="I14">
            <v>3.3463682167442808</v>
          </cell>
          <cell r="J14">
            <v>0</v>
          </cell>
          <cell r="K14">
            <v>14.680978383213239</v>
          </cell>
          <cell r="L14">
            <v>8.5429180527113751</v>
          </cell>
          <cell r="M14">
            <v>59</v>
          </cell>
          <cell r="N14">
            <v>202.79999999999606</v>
          </cell>
          <cell r="O14">
            <v>36</v>
          </cell>
          <cell r="P14">
            <v>176</v>
          </cell>
        </row>
        <row r="15">
          <cell r="B15" t="str">
            <v>Félix Bautista</v>
          </cell>
          <cell r="C15" t="str">
            <v>BAL</v>
          </cell>
          <cell r="D15">
            <v>61</v>
          </cell>
          <cell r="E15">
            <v>2.0121951219512195</v>
          </cell>
          <cell r="F15">
            <v>0</v>
          </cell>
          <cell r="G15">
            <v>2.8507283440855433</v>
          </cell>
          <cell r="H15">
            <v>2.3555863899971938</v>
          </cell>
          <cell r="I15">
            <v>1.5724777343046101</v>
          </cell>
          <cell r="J15">
            <v>4.08</v>
          </cell>
          <cell r="K15">
            <v>12.870987590338567</v>
          </cell>
          <cell r="L15">
            <v>6.7329272598367025</v>
          </cell>
          <cell r="M15">
            <v>10</v>
          </cell>
          <cell r="N15">
            <v>56.120000000000005</v>
          </cell>
          <cell r="O15">
            <v>26</v>
          </cell>
          <cell r="P15">
            <v>110</v>
          </cell>
        </row>
        <row r="16">
          <cell r="B16" t="str">
            <v>Framber Valdez</v>
          </cell>
          <cell r="C16" t="str">
            <v>HOU</v>
          </cell>
          <cell r="D16">
            <v>198</v>
          </cell>
          <cell r="E16">
            <v>3.6585365853658538</v>
          </cell>
          <cell r="F16">
            <v>4.1860465116279073</v>
          </cell>
          <cell r="G16">
            <v>1.7163833176798897</v>
          </cell>
          <cell r="H16">
            <v>2.2431846883122186</v>
          </cell>
          <cell r="I16">
            <v>1.0054742000530104</v>
          </cell>
          <cell r="J16">
            <v>0</v>
          </cell>
          <cell r="K16">
            <v>12.80962530303888</v>
          </cell>
          <cell r="L16">
            <v>6.6715649725370154</v>
          </cell>
          <cell r="M16">
            <v>76</v>
          </cell>
          <cell r="N16">
            <v>223.73999999999998</v>
          </cell>
          <cell r="O16">
            <v>57</v>
          </cell>
          <cell r="P16">
            <v>200</v>
          </cell>
        </row>
        <row r="17">
          <cell r="B17" t="str">
            <v>Sonny Gray</v>
          </cell>
          <cell r="C17" t="str">
            <v>MIN</v>
          </cell>
          <cell r="D17">
            <v>184</v>
          </cell>
          <cell r="E17">
            <v>3.3475609756097562</v>
          </cell>
          <cell r="F17">
            <v>3.558139534883721</v>
          </cell>
          <cell r="G17">
            <v>3.5562466902711281</v>
          </cell>
          <cell r="H17">
            <v>1.7405208842384232</v>
          </cell>
          <cell r="I17">
            <v>0.48624726636299392</v>
          </cell>
          <cell r="J17">
            <v>0</v>
          </cell>
          <cell r="K17">
            <v>12.688715351366023</v>
          </cell>
          <cell r="L17">
            <v>6.5506550208641583</v>
          </cell>
          <cell r="M17">
            <v>57</v>
          </cell>
          <cell r="N17">
            <v>211.6</v>
          </cell>
          <cell r="O17">
            <v>55</v>
          </cell>
          <cell r="P17">
            <v>183</v>
          </cell>
        </row>
        <row r="18">
          <cell r="B18" t="str">
            <v>Corbin Burnes</v>
          </cell>
          <cell r="C18" t="str">
            <v>MIL</v>
          </cell>
          <cell r="D18">
            <v>193.66666666665995</v>
          </cell>
          <cell r="E18">
            <v>3.6585365853658538</v>
          </cell>
          <cell r="F18">
            <v>3.9767441860465116</v>
          </cell>
          <cell r="G18">
            <v>1.8749225871459922</v>
          </cell>
          <cell r="H18">
            <v>3.385429164203738</v>
          </cell>
          <cell r="I18">
            <v>-0.36583600649633657</v>
          </cell>
          <cell r="J18">
            <v>0</v>
          </cell>
          <cell r="K18">
            <v>12.52979651626576</v>
          </cell>
          <cell r="L18">
            <v>6.3917361857638957</v>
          </cell>
          <cell r="M18">
            <v>73</v>
          </cell>
          <cell r="N18">
            <v>207.22333333332617</v>
          </cell>
          <cell r="O18">
            <v>66</v>
          </cell>
          <cell r="P18">
            <v>200</v>
          </cell>
        </row>
        <row r="19">
          <cell r="B19" t="str">
            <v>Tanner Scott</v>
          </cell>
          <cell r="C19" t="str">
            <v>MIA</v>
          </cell>
          <cell r="D19">
            <v>78</v>
          </cell>
          <cell r="E19">
            <v>1.902439024390244</v>
          </cell>
          <cell r="F19">
            <v>0</v>
          </cell>
          <cell r="G19">
            <v>2.3942525776353483</v>
          </cell>
          <cell r="H19">
            <v>2.3042081084418422</v>
          </cell>
          <cell r="I19">
            <v>1.6037587392310815</v>
          </cell>
          <cell r="J19">
            <v>4.3199999999999994</v>
          </cell>
          <cell r="K19">
            <v>12.524658449698514</v>
          </cell>
          <cell r="L19">
            <v>6.3865981191966492</v>
          </cell>
          <cell r="M19">
            <v>20</v>
          </cell>
          <cell r="N19">
            <v>77.22</v>
          </cell>
          <cell r="O19">
            <v>24</v>
          </cell>
          <cell r="P19">
            <v>104</v>
          </cell>
        </row>
        <row r="20">
          <cell r="B20" t="str">
            <v>Bailey Ober</v>
          </cell>
          <cell r="C20" t="str">
            <v>MIN</v>
          </cell>
          <cell r="D20">
            <v>144.33333333332999</v>
          </cell>
          <cell r="E20">
            <v>2.6707317073170733</v>
          </cell>
          <cell r="F20">
            <v>2.5116279069767442</v>
          </cell>
          <cell r="G20">
            <v>1.3927860104541494</v>
          </cell>
          <cell r="H20">
            <v>2.6749759780948752</v>
          </cell>
          <cell r="I20">
            <v>3.0139754805392593</v>
          </cell>
          <cell r="J20">
            <v>0</v>
          </cell>
          <cell r="K20">
            <v>12.264097083382101</v>
          </cell>
          <cell r="L20">
            <v>6.1260367528802364</v>
          </cell>
          <cell r="M20">
            <v>55</v>
          </cell>
          <cell r="N20">
            <v>154.43666666666309</v>
          </cell>
          <cell r="O20">
            <v>29</v>
          </cell>
          <cell r="P20">
            <v>146</v>
          </cell>
        </row>
        <row r="21">
          <cell r="B21" t="str">
            <v>Yennier Cano</v>
          </cell>
          <cell r="C21" t="str">
            <v>BAL</v>
          </cell>
          <cell r="D21">
            <v>72.666666666660007</v>
          </cell>
          <cell r="E21">
            <v>1.1890243902439024</v>
          </cell>
          <cell r="F21">
            <v>0</v>
          </cell>
          <cell r="G21">
            <v>2.5128297306402718</v>
          </cell>
          <cell r="H21">
            <v>2.0762053500307811</v>
          </cell>
          <cell r="I21">
            <v>1.4303350864386675</v>
          </cell>
          <cell r="J21">
            <v>4.68</v>
          </cell>
          <cell r="K21">
            <v>11.888394557353623</v>
          </cell>
          <cell r="L21">
            <v>5.7503342268517583</v>
          </cell>
          <cell r="M21">
            <v>17</v>
          </cell>
          <cell r="N21">
            <v>72.666666666660007</v>
          </cell>
          <cell r="O21">
            <v>13</v>
          </cell>
          <cell r="P21">
            <v>65</v>
          </cell>
        </row>
        <row r="22">
          <cell r="B22" t="str">
            <v>Freddy Peralta</v>
          </cell>
          <cell r="C22" t="str">
            <v>MIL</v>
          </cell>
          <cell r="D22">
            <v>165.66666666665995</v>
          </cell>
          <cell r="E22">
            <v>3.8414634146341466</v>
          </cell>
          <cell r="F22">
            <v>3.3488372093023258</v>
          </cell>
          <cell r="G22">
            <v>0.41589114539451144</v>
          </cell>
          <cell r="H22">
            <v>2.1229604980678274</v>
          </cell>
          <cell r="I22">
            <v>1.97965224224558</v>
          </cell>
          <cell r="J22">
            <v>0</v>
          </cell>
          <cell r="K22">
            <v>11.708804509644391</v>
          </cell>
          <cell r="L22">
            <v>5.570744179142527</v>
          </cell>
          <cell r="M22">
            <v>71</v>
          </cell>
          <cell r="N22">
            <v>185.54666666665915</v>
          </cell>
          <cell r="O22">
            <v>54</v>
          </cell>
          <cell r="P22">
            <v>210</v>
          </cell>
        </row>
        <row r="23">
          <cell r="B23" t="str">
            <v>Evan Phillips</v>
          </cell>
          <cell r="C23" t="str">
            <v>LAD</v>
          </cell>
          <cell r="D23">
            <v>61.333333333330003</v>
          </cell>
          <cell r="E23">
            <v>1.2073170731707317</v>
          </cell>
          <cell r="F23">
            <v>0</v>
          </cell>
          <cell r="G23">
            <v>2.2113287315395698</v>
          </cell>
          <cell r="H23">
            <v>3.0289067570419377</v>
          </cell>
          <cell r="I23">
            <v>1.4897389067643547</v>
          </cell>
          <cell r="J23">
            <v>3.5999999999999996</v>
          </cell>
          <cell r="K23">
            <v>11.537291468516594</v>
          </cell>
          <cell r="L23">
            <v>5.3992311380147298</v>
          </cell>
          <cell r="M23">
            <v>14</v>
          </cell>
          <cell r="N23">
            <v>50.906666666663902</v>
          </cell>
          <cell r="O23">
            <v>13</v>
          </cell>
          <cell r="P23">
            <v>66</v>
          </cell>
        </row>
        <row r="24">
          <cell r="B24" t="str">
            <v>Clayton Kershaw</v>
          </cell>
          <cell r="C24" t="str">
            <v>LAD</v>
          </cell>
          <cell r="D24">
            <v>131.66666666665995</v>
          </cell>
          <cell r="E24">
            <v>2.50609756097561</v>
          </cell>
          <cell r="F24">
            <v>2.3023255813953489</v>
          </cell>
          <cell r="G24">
            <v>3.4340117222541306</v>
          </cell>
          <cell r="H24">
            <v>2.6225724658884428</v>
          </cell>
          <cell r="I24">
            <v>0.5816739226749269</v>
          </cell>
          <cell r="J24">
            <v>0</v>
          </cell>
          <cell r="K24">
            <v>11.446681253188459</v>
          </cell>
          <cell r="L24">
            <v>5.3086209226865941</v>
          </cell>
          <cell r="M24">
            <v>36</v>
          </cell>
          <cell r="N24">
            <v>139.56666666665956</v>
          </cell>
          <cell r="O24">
            <v>40</v>
          </cell>
          <cell r="P24">
            <v>137</v>
          </cell>
        </row>
        <row r="25">
          <cell r="B25" t="str">
            <v>Jordan Montgomery</v>
          </cell>
          <cell r="C25" t="str">
            <v>2 Tms</v>
          </cell>
          <cell r="D25">
            <v>188.66666666665995</v>
          </cell>
          <cell r="E25">
            <v>3.0365853658536586</v>
          </cell>
          <cell r="F25">
            <v>4.1860465116279073</v>
          </cell>
          <cell r="G25">
            <v>2.4183982398598434</v>
          </cell>
          <cell r="H25">
            <v>1.0039710002825271</v>
          </cell>
          <cell r="I25">
            <v>0.75580049066787691</v>
          </cell>
          <cell r="J25">
            <v>0</v>
          </cell>
          <cell r="K25">
            <v>11.400801608291815</v>
          </cell>
          <cell r="L25">
            <v>5.2627412777899503</v>
          </cell>
          <cell r="M25">
            <v>67</v>
          </cell>
          <cell r="N25">
            <v>224.51333333332533</v>
          </cell>
          <cell r="O25">
            <v>48</v>
          </cell>
          <cell r="P25">
            <v>166</v>
          </cell>
        </row>
        <row r="26">
          <cell r="B26" t="str">
            <v>Joe Ryan</v>
          </cell>
          <cell r="C26" t="str">
            <v>MIN</v>
          </cell>
          <cell r="D26">
            <v>161.66666666665995</v>
          </cell>
          <cell r="E26">
            <v>3.6036585365853662</v>
          </cell>
          <cell r="F26">
            <v>2.9302325581395348</v>
          </cell>
          <cell r="G26">
            <v>-1.3003062386050226</v>
          </cell>
          <cell r="H26">
            <v>1.2290718139243972</v>
          </cell>
          <cell r="I26">
            <v>4.8463436746346975</v>
          </cell>
          <cell r="J26">
            <v>0</v>
          </cell>
          <cell r="K26">
            <v>11.309000344678973</v>
          </cell>
          <cell r="L26">
            <v>5.1709400141771082</v>
          </cell>
          <cell r="M26">
            <v>81</v>
          </cell>
          <cell r="N26">
            <v>189.14999999999213</v>
          </cell>
          <cell r="O26">
            <v>34</v>
          </cell>
          <cell r="P26">
            <v>197</v>
          </cell>
        </row>
        <row r="27">
          <cell r="B27" t="str">
            <v>Tarik Skubal</v>
          </cell>
          <cell r="C27" t="str">
            <v>DET</v>
          </cell>
          <cell r="D27">
            <v>80.333333333329975</v>
          </cell>
          <cell r="E27">
            <v>1.8658536585365855</v>
          </cell>
          <cell r="F27">
            <v>1.0465116279069768</v>
          </cell>
          <cell r="G27">
            <v>1.7473138504290859</v>
          </cell>
          <cell r="H27">
            <v>3.2104571931588848</v>
          </cell>
          <cell r="I27">
            <v>3.4245115163427919</v>
          </cell>
          <cell r="J27">
            <v>0</v>
          </cell>
          <cell r="K27">
            <v>11.294647846374325</v>
          </cell>
          <cell r="L27">
            <v>5.1565875158724603</v>
          </cell>
          <cell r="M27">
            <v>25</v>
          </cell>
          <cell r="N27">
            <v>72.299999999996984</v>
          </cell>
          <cell r="O27">
            <v>14</v>
          </cell>
          <cell r="P27">
            <v>102</v>
          </cell>
        </row>
        <row r="28">
          <cell r="B28" t="str">
            <v>Blake Snell</v>
          </cell>
          <cell r="C28" t="str">
            <v>SDP</v>
          </cell>
          <cell r="D28">
            <v>180</v>
          </cell>
          <cell r="E28">
            <v>4.2804878048780486</v>
          </cell>
          <cell r="F28">
            <v>4.1860465116279073</v>
          </cell>
          <cell r="G28">
            <v>5.0306422078206143</v>
          </cell>
          <cell r="H28">
            <v>0.96756211509876</v>
          </cell>
          <cell r="I28">
            <v>-3.245067402645883</v>
          </cell>
          <cell r="J28">
            <v>0</v>
          </cell>
          <cell r="K28">
            <v>11.219671236779448</v>
          </cell>
          <cell r="L28">
            <v>5.0816109062775832</v>
          </cell>
          <cell r="M28">
            <v>45</v>
          </cell>
          <cell r="N28">
            <v>214.2</v>
          </cell>
          <cell r="O28">
            <v>99</v>
          </cell>
          <cell r="P28">
            <v>234</v>
          </cell>
        </row>
        <row r="29">
          <cell r="B29" t="str">
            <v>Braxton Garrett</v>
          </cell>
          <cell r="C29" t="str">
            <v>MIA</v>
          </cell>
          <cell r="D29">
            <v>159.66666666665995</v>
          </cell>
          <cell r="E29">
            <v>2.8536585365853662</v>
          </cell>
          <cell r="F29">
            <v>2.0930232558139537</v>
          </cell>
          <cell r="G29">
            <v>0.90483886123570445</v>
          </cell>
          <cell r="H29">
            <v>1.5543781341064535</v>
          </cell>
          <cell r="I29">
            <v>3.5648472407672265</v>
          </cell>
          <cell r="J29">
            <v>0</v>
          </cell>
          <cell r="K29">
            <v>10.970746028508705</v>
          </cell>
          <cell r="L29">
            <v>4.8326856980068404</v>
          </cell>
          <cell r="M29">
            <v>65</v>
          </cell>
          <cell r="N29">
            <v>183.61666666665892</v>
          </cell>
          <cell r="O29">
            <v>29</v>
          </cell>
          <cell r="P29">
            <v>156</v>
          </cell>
        </row>
        <row r="30">
          <cell r="B30" t="str">
            <v>Devin Williams</v>
          </cell>
          <cell r="C30" t="str">
            <v>MIL</v>
          </cell>
          <cell r="D30">
            <v>58.666666666660007</v>
          </cell>
          <cell r="E30">
            <v>1.5914634146341464</v>
          </cell>
          <cell r="F30">
            <v>0</v>
          </cell>
          <cell r="G30">
            <v>2.6867978798161585</v>
          </cell>
          <cell r="H30">
            <v>2.2726876755883989</v>
          </cell>
          <cell r="I30">
            <v>-6.3049001219727785E-2</v>
          </cell>
          <cell r="J30">
            <v>4.3199999999999994</v>
          </cell>
          <cell r="K30">
            <v>10.807899968818976</v>
          </cell>
          <cell r="L30">
            <v>4.6698396383171117</v>
          </cell>
          <cell r="M30">
            <v>10</v>
          </cell>
          <cell r="N30">
            <v>53.973333333327211</v>
          </cell>
          <cell r="O30">
            <v>28</v>
          </cell>
          <cell r="P30">
            <v>87</v>
          </cell>
        </row>
        <row r="31">
          <cell r="B31" t="str">
            <v>Tyler Holton</v>
          </cell>
          <cell r="C31" t="str">
            <v>DET</v>
          </cell>
          <cell r="D31">
            <v>85.333333333329975</v>
          </cell>
          <cell r="E31">
            <v>1.3536585365853659</v>
          </cell>
          <cell r="F31">
            <v>0</v>
          </cell>
          <cell r="G31">
            <v>2.8957945386168213</v>
          </cell>
          <cell r="H31">
            <v>3.68495759838149</v>
          </cell>
          <cell r="I31">
            <v>1.0053834384520801</v>
          </cell>
          <cell r="J31">
            <v>1.7999999999999998</v>
          </cell>
          <cell r="K31">
            <v>10.739794112035757</v>
          </cell>
          <cell r="L31">
            <v>4.6017337815338921</v>
          </cell>
          <cell r="M31">
            <v>20</v>
          </cell>
          <cell r="N31">
            <v>74.239999999997082</v>
          </cell>
          <cell r="O31">
            <v>18</v>
          </cell>
          <cell r="P31">
            <v>74</v>
          </cell>
        </row>
        <row r="32">
          <cell r="B32" t="str">
            <v>Jesús Luzardo</v>
          </cell>
          <cell r="C32" t="str">
            <v>MIA</v>
          </cell>
          <cell r="D32">
            <v>178.66666666665995</v>
          </cell>
          <cell r="E32">
            <v>3.8048780487804881</v>
          </cell>
          <cell r="F32">
            <v>3.558139534883721</v>
          </cell>
          <cell r="G32">
            <v>1.0949945685372797</v>
          </cell>
          <cell r="H32">
            <v>0.4078435342781272</v>
          </cell>
          <cell r="I32">
            <v>1.7179806101854895</v>
          </cell>
          <cell r="J32">
            <v>0</v>
          </cell>
          <cell r="K32">
            <v>10.583836296665105</v>
          </cell>
          <cell r="L32">
            <v>4.4457759661632403</v>
          </cell>
          <cell r="M32">
            <v>72</v>
          </cell>
          <cell r="N32">
            <v>217.97333333332514</v>
          </cell>
          <cell r="O32">
            <v>55</v>
          </cell>
          <cell r="P32">
            <v>208</v>
          </cell>
        </row>
        <row r="33">
          <cell r="B33" t="str">
            <v>David Bednar</v>
          </cell>
          <cell r="C33" t="str">
            <v>PIT</v>
          </cell>
          <cell r="D33">
            <v>67.333333333329975</v>
          </cell>
          <cell r="E33">
            <v>1.4634146341463414</v>
          </cell>
          <cell r="F33">
            <v>0</v>
          </cell>
          <cell r="G33">
            <v>2.4687667825849249</v>
          </cell>
          <cell r="H33">
            <v>1.1372416124323306</v>
          </cell>
          <cell r="I33">
            <v>0.79432407305904196</v>
          </cell>
          <cell r="J33">
            <v>4.68</v>
          </cell>
          <cell r="K33">
            <v>10.543747102222639</v>
          </cell>
          <cell r="L33">
            <v>4.4056867717207746</v>
          </cell>
          <cell r="M33">
            <v>15</v>
          </cell>
          <cell r="N33">
            <v>74.066666666662982</v>
          </cell>
          <cell r="O33">
            <v>21</v>
          </cell>
          <cell r="P33">
            <v>80</v>
          </cell>
        </row>
        <row r="34">
          <cell r="B34" t="str">
            <v>Tyler Glasnow</v>
          </cell>
          <cell r="C34" t="str">
            <v>TBR</v>
          </cell>
          <cell r="D34">
            <v>120</v>
          </cell>
          <cell r="E34">
            <v>2.9634146341463414</v>
          </cell>
          <cell r="F34">
            <v>1.8837209302325582</v>
          </cell>
          <cell r="G34">
            <v>0.99814524443483266</v>
          </cell>
          <cell r="H34">
            <v>2.158880169555081</v>
          </cell>
          <cell r="I34">
            <v>2.4201952241974185</v>
          </cell>
          <cell r="J34">
            <v>0</v>
          </cell>
          <cell r="K34">
            <v>10.42435620256623</v>
          </cell>
          <cell r="L34">
            <v>4.2862958720643656</v>
          </cell>
          <cell r="M34">
            <v>47</v>
          </cell>
          <cell r="N34">
            <v>129.60000000000002</v>
          </cell>
          <cell r="O34">
            <v>37</v>
          </cell>
          <cell r="P34">
            <v>162</v>
          </cell>
        </row>
        <row r="35">
          <cell r="B35" t="str">
            <v>Aaron Nola</v>
          </cell>
          <cell r="C35" t="str">
            <v>PHI</v>
          </cell>
          <cell r="D35">
            <v>193.66666666665995</v>
          </cell>
          <cell r="E35">
            <v>3.6951219512195124</v>
          </cell>
          <cell r="F35">
            <v>3.1395348837209305</v>
          </cell>
          <cell r="G35">
            <v>-1.3552258588775212</v>
          </cell>
          <cell r="H35">
            <v>1.8115734752760762</v>
          </cell>
          <cell r="I35">
            <v>3.0991688247902323</v>
          </cell>
          <cell r="J35">
            <v>0</v>
          </cell>
          <cell r="K35">
            <v>10.39017327612923</v>
          </cell>
          <cell r="L35">
            <v>4.2521129456273661</v>
          </cell>
          <cell r="M35">
            <v>96</v>
          </cell>
          <cell r="N35">
            <v>222.71666666665894</v>
          </cell>
          <cell r="O35">
            <v>45</v>
          </cell>
          <cell r="P35">
            <v>202</v>
          </cell>
        </row>
        <row r="36">
          <cell r="B36" t="str">
            <v>Max Scherzer</v>
          </cell>
          <cell r="C36" t="str">
            <v>2 Tms</v>
          </cell>
          <cell r="D36">
            <v>152.66666666665995</v>
          </cell>
          <cell r="E36">
            <v>3.1829268292682928</v>
          </cell>
          <cell r="F36">
            <v>2.9302325581395348</v>
          </cell>
          <cell r="G36">
            <v>0.59984567274365863</v>
          </cell>
          <cell r="H36">
            <v>1.9871006535557436</v>
          </cell>
          <cell r="I36">
            <v>1.6612181707593858</v>
          </cell>
          <cell r="J36">
            <v>0</v>
          </cell>
          <cell r="K36">
            <v>10.361323884466616</v>
          </cell>
          <cell r="L36">
            <v>4.2232635539647516</v>
          </cell>
          <cell r="M36">
            <v>64</v>
          </cell>
          <cell r="N36">
            <v>170.98666666665915</v>
          </cell>
          <cell r="O36">
            <v>45</v>
          </cell>
          <cell r="P36">
            <v>174</v>
          </cell>
        </row>
        <row r="37">
          <cell r="B37" t="str">
            <v>Chris Bassitt</v>
          </cell>
          <cell r="C37" t="str">
            <v>TOR</v>
          </cell>
          <cell r="D37">
            <v>200</v>
          </cell>
          <cell r="E37">
            <v>3.4024390243902443</v>
          </cell>
          <cell r="F37">
            <v>4.3953488372093021</v>
          </cell>
          <cell r="G37">
            <v>1.2790919569345929</v>
          </cell>
          <cell r="H37">
            <v>1.2521891781970524</v>
          </cell>
          <cell r="I37">
            <v>1.3469806731959617E-2</v>
          </cell>
          <cell r="J37">
            <v>0</v>
          </cell>
          <cell r="K37">
            <v>10.342538803463153</v>
          </cell>
          <cell r="L37">
            <v>4.2044784729612887</v>
          </cell>
          <cell r="M37">
            <v>80</v>
          </cell>
          <cell r="N37">
            <v>236</v>
          </cell>
          <cell r="O37">
            <v>59</v>
          </cell>
          <cell r="P37">
            <v>186</v>
          </cell>
        </row>
        <row r="38">
          <cell r="B38" t="str">
            <v>Brusdar Graterol</v>
          </cell>
          <cell r="C38" t="str">
            <v>LAD</v>
          </cell>
          <cell r="D38">
            <v>67.333333333329975</v>
          </cell>
          <cell r="E38">
            <v>0.87804878048780488</v>
          </cell>
          <cell r="F38">
            <v>0</v>
          </cell>
          <cell r="G38">
            <v>3.454831325501484</v>
          </cell>
          <cell r="H38">
            <v>2.1777676625170335</v>
          </cell>
          <cell r="I38">
            <v>0.61045317018669087</v>
          </cell>
          <cell r="J38">
            <v>3.1199999999999997</v>
          </cell>
          <cell r="K38">
            <v>10.241100938693013</v>
          </cell>
          <cell r="L38">
            <v>4.1030406081911481</v>
          </cell>
          <cell r="M38">
            <v>9</v>
          </cell>
          <cell r="N38">
            <v>65.313333333330078</v>
          </cell>
          <cell r="O38">
            <v>12</v>
          </cell>
          <cell r="P38">
            <v>48</v>
          </cell>
        </row>
        <row r="39">
          <cell r="B39" t="str">
            <v>Bryan Abreu</v>
          </cell>
          <cell r="C39" t="str">
            <v>HOU</v>
          </cell>
          <cell r="D39">
            <v>72</v>
          </cell>
          <cell r="E39">
            <v>1.8292682926829269</v>
          </cell>
          <cell r="F39">
            <v>0</v>
          </cell>
          <cell r="G39">
            <v>2.9564788856926261</v>
          </cell>
          <cell r="H39">
            <v>1.7187812945416079</v>
          </cell>
          <cell r="I39">
            <v>0.13195629190669006</v>
          </cell>
          <cell r="J39">
            <v>3.4799999999999995</v>
          </cell>
          <cell r="K39">
            <v>10.11648476482385</v>
          </cell>
          <cell r="L39">
            <v>3.9784244343219859</v>
          </cell>
          <cell r="M39">
            <v>14</v>
          </cell>
          <cell r="N39">
            <v>74.88</v>
          </cell>
          <cell r="O39">
            <v>31</v>
          </cell>
          <cell r="P39">
            <v>100</v>
          </cell>
        </row>
        <row r="40">
          <cell r="B40" t="str">
            <v>Brandon Woodruff</v>
          </cell>
          <cell r="C40" t="str">
            <v>MIL</v>
          </cell>
          <cell r="D40">
            <v>67</v>
          </cell>
          <cell r="E40">
            <v>1.3536585365853659</v>
          </cell>
          <cell r="F40">
            <v>1.4651162790697674</v>
          </cell>
          <cell r="G40">
            <v>2.1166037220750908</v>
          </cell>
          <cell r="H40">
            <v>3.3631603172910656</v>
          </cell>
          <cell r="I40">
            <v>1.575550255960589</v>
          </cell>
          <cell r="J40">
            <v>0</v>
          </cell>
          <cell r="K40">
            <v>9.8740891109818794</v>
          </cell>
          <cell r="L40">
            <v>3.736028780480015</v>
          </cell>
          <cell r="M40">
            <v>17</v>
          </cell>
          <cell r="N40">
            <v>54.94</v>
          </cell>
          <cell r="O40">
            <v>15</v>
          </cell>
          <cell r="P40">
            <v>74</v>
          </cell>
        </row>
        <row r="41">
          <cell r="B41" t="str">
            <v>Joel Payamps</v>
          </cell>
          <cell r="C41" t="str">
            <v>MIL</v>
          </cell>
          <cell r="D41">
            <v>70.666666666660007</v>
          </cell>
          <cell r="E41">
            <v>1.4085365853658538</v>
          </cell>
          <cell r="F41">
            <v>0</v>
          </cell>
          <cell r="G41">
            <v>1.8828448708895928</v>
          </cell>
          <cell r="H41">
            <v>1.6063413973728569</v>
          </cell>
          <cell r="I41">
            <v>1.3684005781170003</v>
          </cell>
          <cell r="J41">
            <v>3.5999999999999996</v>
          </cell>
          <cell r="K41">
            <v>9.8661234317453044</v>
          </cell>
          <cell r="L41">
            <v>3.72806310124344</v>
          </cell>
          <cell r="M41">
            <v>20</v>
          </cell>
          <cell r="N41">
            <v>74.199999999993011</v>
          </cell>
          <cell r="O41">
            <v>17</v>
          </cell>
          <cell r="P41">
            <v>77</v>
          </cell>
        </row>
        <row r="42">
          <cell r="B42" t="str">
            <v>Shohei Ohtani</v>
          </cell>
          <cell r="C42" t="str">
            <v>LAA</v>
          </cell>
          <cell r="D42">
            <v>132</v>
          </cell>
          <cell r="E42">
            <v>3.0548780487804881</v>
          </cell>
          <cell r="F42">
            <v>2.5116279069767442</v>
          </cell>
          <cell r="G42">
            <v>1.943322830811085</v>
          </cell>
          <cell r="H42">
            <v>2.6281258043440214</v>
          </cell>
          <cell r="I42">
            <v>-0.30206207368340687</v>
          </cell>
          <cell r="J42">
            <v>0</v>
          </cell>
          <cell r="K42">
            <v>9.8358925172289329</v>
          </cell>
          <cell r="L42">
            <v>3.6978321867270685</v>
          </cell>
          <cell r="M42">
            <v>46</v>
          </cell>
          <cell r="N42">
            <v>139.92000000000002</v>
          </cell>
          <cell r="O42">
            <v>55</v>
          </cell>
          <cell r="P42">
            <v>167</v>
          </cell>
        </row>
        <row r="43">
          <cell r="B43" t="str">
            <v>Hunter Harvey</v>
          </cell>
          <cell r="C43" t="str">
            <v>WSN</v>
          </cell>
          <cell r="D43">
            <v>60.666666666660007</v>
          </cell>
          <cell r="E43">
            <v>1.225609756097561</v>
          </cell>
          <cell r="F43">
            <v>0</v>
          </cell>
          <cell r="G43">
            <v>1.3348717523823543</v>
          </cell>
          <cell r="H43">
            <v>2.1982374364218038</v>
          </cell>
          <cell r="I43">
            <v>1.5491427270900471</v>
          </cell>
          <cell r="J43">
            <v>3.4799999999999995</v>
          </cell>
          <cell r="K43">
            <v>9.7878616719917666</v>
          </cell>
          <cell r="L43">
            <v>3.6498013414899022</v>
          </cell>
          <cell r="M43">
            <v>19</v>
          </cell>
          <cell r="N43">
            <v>57.026666666660404</v>
          </cell>
          <cell r="O43">
            <v>13</v>
          </cell>
          <cell r="P43">
            <v>67</v>
          </cell>
        </row>
        <row r="44">
          <cell r="B44" t="str">
            <v>Justin Verlander</v>
          </cell>
          <cell r="C44" t="str">
            <v>2 Tms</v>
          </cell>
          <cell r="D44">
            <v>162.33333333332999</v>
          </cell>
          <cell r="E44">
            <v>2.6341463414634148</v>
          </cell>
          <cell r="F44">
            <v>2.9302325581395348</v>
          </cell>
          <cell r="G44">
            <v>2.0950678404795728</v>
          </cell>
          <cell r="H44">
            <v>1.9174529652023764</v>
          </cell>
          <cell r="I44">
            <v>0.12055675572633569</v>
          </cell>
          <cell r="J44">
            <v>0</v>
          </cell>
          <cell r="K44">
            <v>9.6974564610112335</v>
          </cell>
          <cell r="L44">
            <v>3.5593961305093691</v>
          </cell>
          <cell r="M44">
            <v>58</v>
          </cell>
          <cell r="N44">
            <v>183.43666666666286</v>
          </cell>
          <cell r="O44">
            <v>45</v>
          </cell>
          <cell r="P44">
            <v>144</v>
          </cell>
        </row>
        <row r="45">
          <cell r="B45" t="str">
            <v>José Berríos</v>
          </cell>
          <cell r="C45" t="str">
            <v>TOR</v>
          </cell>
          <cell r="D45">
            <v>189.66666666665995</v>
          </cell>
          <cell r="E45">
            <v>3.3658536585365857</v>
          </cell>
          <cell r="F45">
            <v>3.1395348837209305</v>
          </cell>
          <cell r="G45">
            <v>1.0675996827825518</v>
          </cell>
          <cell r="H45">
            <v>1.0081250561709758</v>
          </cell>
          <cell r="I45">
            <v>1.013137596028874</v>
          </cell>
          <cell r="J45">
            <v>0</v>
          </cell>
          <cell r="K45">
            <v>9.5942508772399187</v>
          </cell>
          <cell r="L45">
            <v>3.4561905467380543</v>
          </cell>
          <cell r="M45">
            <v>77</v>
          </cell>
          <cell r="N45">
            <v>225.70333333332533</v>
          </cell>
          <cell r="O45">
            <v>52</v>
          </cell>
          <cell r="P45">
            <v>184</v>
          </cell>
        </row>
        <row r="46">
          <cell r="B46" t="str">
            <v>Adbert Alzolay</v>
          </cell>
          <cell r="C46" t="str">
            <v>CHC</v>
          </cell>
          <cell r="D46">
            <v>64</v>
          </cell>
          <cell r="E46">
            <v>1.225609756097561</v>
          </cell>
          <cell r="F46">
            <v>0</v>
          </cell>
          <cell r="G46">
            <v>1.5742058688190066</v>
          </cell>
          <cell r="H46">
            <v>1.6971886492426189</v>
          </cell>
          <cell r="I46">
            <v>1.5491427270900471</v>
          </cell>
          <cell r="J46">
            <v>3.36</v>
          </cell>
          <cell r="K46">
            <v>9.4061470012492325</v>
          </cell>
          <cell r="L46">
            <v>3.2680866707473681</v>
          </cell>
          <cell r="M46">
            <v>19</v>
          </cell>
          <cell r="N46">
            <v>65.28</v>
          </cell>
          <cell r="O46">
            <v>13</v>
          </cell>
          <cell r="P46">
            <v>67</v>
          </cell>
        </row>
        <row r="47">
          <cell r="B47" t="str">
            <v>Chris Martin</v>
          </cell>
          <cell r="C47" t="str">
            <v>BOS</v>
          </cell>
          <cell r="D47">
            <v>51.333333333330003</v>
          </cell>
          <cell r="E47">
            <v>0.84146341463414642</v>
          </cell>
          <cell r="F47">
            <v>0</v>
          </cell>
          <cell r="G47">
            <v>2.8365889870079406</v>
          </cell>
          <cell r="H47">
            <v>1.3226632275946595</v>
          </cell>
          <cell r="I47">
            <v>1.2676713254258358</v>
          </cell>
          <cell r="J47">
            <v>3.1199999999999997</v>
          </cell>
          <cell r="K47">
            <v>9.3883869546625807</v>
          </cell>
          <cell r="L47">
            <v>3.2503266241607163</v>
          </cell>
          <cell r="M47">
            <v>6</v>
          </cell>
          <cell r="N47">
            <v>52.873333333329903</v>
          </cell>
          <cell r="O47">
            <v>8</v>
          </cell>
          <cell r="P47">
            <v>46</v>
          </cell>
        </row>
        <row r="48">
          <cell r="B48" t="str">
            <v>Matt Strahm</v>
          </cell>
          <cell r="C48" t="str">
            <v>PHI</v>
          </cell>
          <cell r="D48">
            <v>87.666666666660007</v>
          </cell>
          <cell r="E48">
            <v>1.975609756097561</v>
          </cell>
          <cell r="F48">
            <v>0</v>
          </cell>
          <cell r="G48">
            <v>1.1338070263598632</v>
          </cell>
          <cell r="H48">
            <v>2.2526472302345546</v>
          </cell>
          <cell r="I48">
            <v>2.3949195209128904</v>
          </cell>
          <cell r="J48">
            <v>1.5599999999999998</v>
          </cell>
          <cell r="K48">
            <v>9.3169835336048692</v>
          </cell>
          <cell r="L48">
            <v>3.1789232031030048</v>
          </cell>
          <cell r="M48">
            <v>32</v>
          </cell>
          <cell r="N48">
            <v>89.419999999993209</v>
          </cell>
          <cell r="O48">
            <v>21</v>
          </cell>
          <cell r="P48">
            <v>108</v>
          </cell>
        </row>
        <row r="49">
          <cell r="B49" t="str">
            <v>Seth Lugo</v>
          </cell>
          <cell r="C49" t="str">
            <v>SDP</v>
          </cell>
          <cell r="D49">
            <v>146.33333333332999</v>
          </cell>
          <cell r="E49">
            <v>2.5609756097560976</v>
          </cell>
          <cell r="F49">
            <v>3.558139534883721</v>
          </cell>
          <cell r="G49">
            <v>1.0762429820900747</v>
          </cell>
          <cell r="H49">
            <v>0.66162046121154228</v>
          </cell>
          <cell r="I49">
            <v>1.4243340771291977</v>
          </cell>
          <cell r="J49">
            <v>0</v>
          </cell>
          <cell r="K49">
            <v>9.281312665070633</v>
          </cell>
          <cell r="L49">
            <v>3.1432523345687686</v>
          </cell>
          <cell r="M49">
            <v>58</v>
          </cell>
          <cell r="N49">
            <v>175.59999999999599</v>
          </cell>
          <cell r="O49">
            <v>36</v>
          </cell>
          <cell r="P49">
            <v>140</v>
          </cell>
        </row>
        <row r="50">
          <cell r="B50" t="str">
            <v>Michael King</v>
          </cell>
          <cell r="C50" t="str">
            <v>NYY</v>
          </cell>
          <cell r="D50">
            <v>104.66666666666001</v>
          </cell>
          <cell r="E50">
            <v>2.3231707317073171</v>
          </cell>
          <cell r="F50">
            <v>0.41860465116279072</v>
          </cell>
          <cell r="G50">
            <v>2.2951248444079919</v>
          </cell>
          <cell r="H50">
            <v>1.0908302717425427</v>
          </cell>
          <cell r="I50">
            <v>1.4276517838691805</v>
          </cell>
          <cell r="J50">
            <v>1.68</v>
          </cell>
          <cell r="K50">
            <v>9.2353822828898231</v>
          </cell>
          <cell r="L50">
            <v>3.0973219523879587</v>
          </cell>
          <cell r="M50">
            <v>32</v>
          </cell>
          <cell r="N50">
            <v>120.366666666659</v>
          </cell>
          <cell r="O50">
            <v>32</v>
          </cell>
          <cell r="P50">
            <v>127</v>
          </cell>
        </row>
        <row r="51">
          <cell r="B51" t="str">
            <v>Cristopher Sánchez</v>
          </cell>
          <cell r="C51" t="str">
            <v>PHI</v>
          </cell>
          <cell r="D51">
            <v>99.333333333329975</v>
          </cell>
          <cell r="E51">
            <v>1.7560975609756098</v>
          </cell>
          <cell r="F51">
            <v>1.4651162790697674</v>
          </cell>
          <cell r="G51">
            <v>0.99096829789960605</v>
          </cell>
          <cell r="H51">
            <v>2.1743712552946448</v>
          </cell>
          <cell r="I51">
            <v>2.6716206331967105</v>
          </cell>
          <cell r="J51">
            <v>0</v>
          </cell>
          <cell r="K51">
            <v>9.0581740264363386</v>
          </cell>
          <cell r="L51">
            <v>2.9201136959344742</v>
          </cell>
          <cell r="M51">
            <v>38</v>
          </cell>
          <cell r="N51">
            <v>104.29999999999647</v>
          </cell>
          <cell r="O51">
            <v>16</v>
          </cell>
          <cell r="P51">
            <v>96</v>
          </cell>
        </row>
        <row r="52">
          <cell r="B52" t="str">
            <v>Emmanuel Clase</v>
          </cell>
          <cell r="C52" t="str">
            <v>CLE</v>
          </cell>
          <cell r="D52">
            <v>72.666666666660007</v>
          </cell>
          <cell r="E52">
            <v>1.1707317073170733</v>
          </cell>
          <cell r="F52">
            <v>0</v>
          </cell>
          <cell r="G52">
            <v>1.0442846340771965</v>
          </cell>
          <cell r="H52">
            <v>0.70398012729100345</v>
          </cell>
          <cell r="I52">
            <v>0.79822335636853659</v>
          </cell>
          <cell r="J52">
            <v>5.2799999999999994</v>
          </cell>
          <cell r="K52">
            <v>8.9972198250538096</v>
          </cell>
          <cell r="L52">
            <v>2.8591594945519452</v>
          </cell>
          <cell r="M52">
            <v>26</v>
          </cell>
          <cell r="N52">
            <v>84.293333333325606</v>
          </cell>
          <cell r="O52">
            <v>16</v>
          </cell>
          <cell r="P52">
            <v>64</v>
          </cell>
        </row>
        <row r="53">
          <cell r="B53" t="str">
            <v>Hoby Milner</v>
          </cell>
          <cell r="C53" t="str">
            <v>MIL</v>
          </cell>
          <cell r="D53">
            <v>64.333333333329975</v>
          </cell>
          <cell r="E53">
            <v>1.0792682926829269</v>
          </cell>
          <cell r="F53">
            <v>0</v>
          </cell>
          <cell r="G53">
            <v>2.5880866152606883</v>
          </cell>
          <cell r="H53">
            <v>2.1659667900158448</v>
          </cell>
          <cell r="I53">
            <v>1.0739121644845289</v>
          </cell>
          <cell r="J53">
            <v>2.04</v>
          </cell>
          <cell r="K53">
            <v>8.9472338624439889</v>
          </cell>
          <cell r="L53">
            <v>2.8091735319421245</v>
          </cell>
          <cell r="M53">
            <v>13</v>
          </cell>
          <cell r="N53">
            <v>61.759999999996772</v>
          </cell>
          <cell r="O53">
            <v>13</v>
          </cell>
          <cell r="P53">
            <v>59</v>
          </cell>
        </row>
        <row r="54">
          <cell r="B54" t="str">
            <v>Josh Hader</v>
          </cell>
          <cell r="C54" t="str">
            <v>SDP</v>
          </cell>
          <cell r="D54">
            <v>56.333333333330003</v>
          </cell>
          <cell r="E54">
            <v>1.5548780487804879</v>
          </cell>
          <cell r="F54">
            <v>0</v>
          </cell>
          <cell r="G54">
            <v>2.855453684642038</v>
          </cell>
          <cell r="H54">
            <v>0.96576667318790843</v>
          </cell>
          <cell r="I54">
            <v>-0.5173976761274115</v>
          </cell>
          <cell r="J54">
            <v>3.9599999999999995</v>
          </cell>
          <cell r="K54">
            <v>8.8187007304830214</v>
          </cell>
          <cell r="L54">
            <v>2.680640399981157</v>
          </cell>
          <cell r="M54">
            <v>8</v>
          </cell>
          <cell r="N54">
            <v>61.966666666663009</v>
          </cell>
          <cell r="O54">
            <v>30</v>
          </cell>
          <cell r="P54">
            <v>85</v>
          </cell>
        </row>
        <row r="55">
          <cell r="B55" t="str">
            <v>Merrill Kelly</v>
          </cell>
          <cell r="C55" t="str">
            <v>ARI</v>
          </cell>
          <cell r="D55">
            <v>177.66666666665995</v>
          </cell>
          <cell r="E55">
            <v>3.4207317073170733</v>
          </cell>
          <cell r="F55">
            <v>3.7674418604651163</v>
          </cell>
          <cell r="G55">
            <v>2.0340224911167226</v>
          </cell>
          <cell r="H55">
            <v>0.95763325602174898</v>
          </cell>
          <cell r="I55">
            <v>-1.4078946964537593</v>
          </cell>
          <cell r="J55">
            <v>0</v>
          </cell>
          <cell r="K55">
            <v>8.7719346184669025</v>
          </cell>
          <cell r="L55">
            <v>2.6338742879650381</v>
          </cell>
          <cell r="M55">
            <v>65</v>
          </cell>
          <cell r="N55">
            <v>211.42333333332533</v>
          </cell>
          <cell r="O55">
            <v>69</v>
          </cell>
          <cell r="P55">
            <v>187</v>
          </cell>
        </row>
        <row r="56">
          <cell r="B56" t="str">
            <v>Camilo Doval</v>
          </cell>
          <cell r="C56" t="str">
            <v>SFG</v>
          </cell>
          <cell r="D56">
            <v>67.666666666660007</v>
          </cell>
          <cell r="E56">
            <v>1.5914634146341464</v>
          </cell>
          <cell r="F56">
            <v>0</v>
          </cell>
          <cell r="G56">
            <v>1.3421808003067519</v>
          </cell>
          <cell r="H56">
            <v>0.82075612160372402</v>
          </cell>
          <cell r="I56">
            <v>0.28797142232011425</v>
          </cell>
          <cell r="J56">
            <v>4.68</v>
          </cell>
          <cell r="K56">
            <v>8.7223717588647354</v>
          </cell>
          <cell r="L56">
            <v>2.584311428362871</v>
          </cell>
          <cell r="M56">
            <v>22</v>
          </cell>
          <cell r="N56">
            <v>77.139999999992398</v>
          </cell>
          <cell r="O56">
            <v>26</v>
          </cell>
          <cell r="P56">
            <v>87</v>
          </cell>
        </row>
        <row r="57">
          <cell r="B57" t="str">
            <v>Hector Neris</v>
          </cell>
          <cell r="C57" t="str">
            <v>HOU</v>
          </cell>
          <cell r="D57">
            <v>68.333333333329975</v>
          </cell>
          <cell r="E57">
            <v>1.4085365853658538</v>
          </cell>
          <cell r="F57">
            <v>0</v>
          </cell>
          <cell r="G57">
            <v>2.8668688331932835</v>
          </cell>
          <cell r="H57">
            <v>1.5581780631860449</v>
          </cell>
          <cell r="I57">
            <v>-1.123643810356536</v>
          </cell>
          <cell r="J57">
            <v>3.9599999999999995</v>
          </cell>
          <cell r="K57">
            <v>8.6699396713886454</v>
          </cell>
          <cell r="L57">
            <v>2.531879340886781</v>
          </cell>
          <cell r="M57">
            <v>13</v>
          </cell>
          <cell r="N57">
            <v>71.749999999996476</v>
          </cell>
          <cell r="O57">
            <v>31</v>
          </cell>
          <cell r="P57">
            <v>77</v>
          </cell>
        </row>
        <row r="58">
          <cell r="B58" t="str">
            <v>Mitch Keller</v>
          </cell>
          <cell r="C58" t="str">
            <v>PIT</v>
          </cell>
          <cell r="D58">
            <v>194.33333333332999</v>
          </cell>
          <cell r="E58">
            <v>3.8414634146341466</v>
          </cell>
          <cell r="F58">
            <v>3.7674418604651163</v>
          </cell>
          <cell r="G58">
            <v>-0.61080514913064388</v>
          </cell>
          <cell r="H58">
            <v>-0.15616241028516084</v>
          </cell>
          <cell r="I58">
            <v>1.8165192776912888</v>
          </cell>
          <cell r="J58">
            <v>0</v>
          </cell>
          <cell r="K58">
            <v>8.6584569933747471</v>
          </cell>
          <cell r="L58">
            <v>2.5203966628728827</v>
          </cell>
          <cell r="M58">
            <v>91</v>
          </cell>
          <cell r="N58">
            <v>242.91666666666248</v>
          </cell>
          <cell r="O58">
            <v>55</v>
          </cell>
          <cell r="P58">
            <v>210</v>
          </cell>
        </row>
        <row r="59">
          <cell r="B59" t="str">
            <v>Joe Musgrove</v>
          </cell>
          <cell r="C59" t="str">
            <v>SDP</v>
          </cell>
          <cell r="D59">
            <v>97.333333333329975</v>
          </cell>
          <cell r="E59">
            <v>1.774390243902439</v>
          </cell>
          <cell r="F59">
            <v>2.3023255813953489</v>
          </cell>
          <cell r="G59">
            <v>1.6424749257603561</v>
          </cell>
          <cell r="H59">
            <v>1.1352426797364723</v>
          </cell>
          <cell r="I59">
            <v>1.7661141663988804</v>
          </cell>
          <cell r="J59">
            <v>0</v>
          </cell>
          <cell r="K59">
            <v>8.6205475971934966</v>
          </cell>
          <cell r="L59">
            <v>2.4824872666916322</v>
          </cell>
          <cell r="M59">
            <v>33</v>
          </cell>
          <cell r="N59">
            <v>110.95999999999616</v>
          </cell>
          <cell r="O59">
            <v>21</v>
          </cell>
          <cell r="P59">
            <v>97</v>
          </cell>
        </row>
        <row r="60">
          <cell r="B60" t="str">
            <v>Tyler Wells</v>
          </cell>
          <cell r="C60" t="str">
            <v>BAL</v>
          </cell>
          <cell r="D60">
            <v>118.66666666666001</v>
          </cell>
          <cell r="E60">
            <v>2.1402439024390243</v>
          </cell>
          <cell r="F60">
            <v>1.6744186046511629</v>
          </cell>
          <cell r="G60">
            <v>0.75472667871906529</v>
          </cell>
          <cell r="H60">
            <v>3.325912752083144</v>
          </cell>
          <cell r="I60">
            <v>0.53722181337778352</v>
          </cell>
          <cell r="J60">
            <v>0.12</v>
          </cell>
          <cell r="K60">
            <v>8.5525237512701793</v>
          </cell>
          <cell r="L60">
            <v>2.4144634207683149</v>
          </cell>
          <cell r="M60">
            <v>48</v>
          </cell>
          <cell r="N60">
            <v>117.47999999999341</v>
          </cell>
          <cell r="O60">
            <v>34</v>
          </cell>
          <cell r="P60">
            <v>117</v>
          </cell>
        </row>
        <row r="61">
          <cell r="B61" t="str">
            <v>Eduardo Rodriguez</v>
          </cell>
          <cell r="C61" t="str">
            <v>DET</v>
          </cell>
          <cell r="D61">
            <v>152.66666666665995</v>
          </cell>
          <cell r="E61">
            <v>2.6158536585365857</v>
          </cell>
          <cell r="F61">
            <v>2.9302325581395348</v>
          </cell>
          <cell r="G61">
            <v>1.779035850723965</v>
          </cell>
          <cell r="H61">
            <v>1.4988028820335284</v>
          </cell>
          <cell r="I61">
            <v>-0.41055829122699872</v>
          </cell>
          <cell r="J61">
            <v>0</v>
          </cell>
          <cell r="K61">
            <v>8.4133666582066162</v>
          </cell>
          <cell r="L61">
            <v>2.2753063277047518</v>
          </cell>
          <cell r="M61">
            <v>56</v>
          </cell>
          <cell r="N61">
            <v>175.56666666665893</v>
          </cell>
          <cell r="O61">
            <v>48</v>
          </cell>
          <cell r="P61">
            <v>143</v>
          </cell>
        </row>
        <row r="62">
          <cell r="B62" t="str">
            <v>Kodai Senga</v>
          </cell>
          <cell r="C62" t="str">
            <v>NYM</v>
          </cell>
          <cell r="D62">
            <v>166.33333333332999</v>
          </cell>
          <cell r="E62">
            <v>3.6951219512195124</v>
          </cell>
          <cell r="F62">
            <v>3.3488372093023258</v>
          </cell>
          <cell r="G62">
            <v>2.7787315154398615</v>
          </cell>
          <cell r="H62">
            <v>0.38525654527544911</v>
          </cell>
          <cell r="I62">
            <v>-1.8264348791007854</v>
          </cell>
          <cell r="J62">
            <v>0</v>
          </cell>
          <cell r="K62">
            <v>8.3815123421363644</v>
          </cell>
          <cell r="L62">
            <v>2.2434520116345</v>
          </cell>
          <cell r="M62">
            <v>55</v>
          </cell>
          <cell r="N62">
            <v>202.92666666666258</v>
          </cell>
          <cell r="O62">
            <v>77</v>
          </cell>
          <cell r="P62">
            <v>202</v>
          </cell>
        </row>
        <row r="63">
          <cell r="B63" t="str">
            <v>Ryan Pressly</v>
          </cell>
          <cell r="C63" t="str">
            <v>HOU</v>
          </cell>
          <cell r="D63">
            <v>65.333333333329975</v>
          </cell>
          <cell r="E63">
            <v>1.3536585365853659</v>
          </cell>
          <cell r="F63">
            <v>0</v>
          </cell>
          <cell r="G63">
            <v>0.51581930604219417</v>
          </cell>
          <cell r="H63">
            <v>1.3400619411901773</v>
          </cell>
          <cell r="I63">
            <v>1.3836600053773387</v>
          </cell>
          <cell r="J63">
            <v>3.7199999999999998</v>
          </cell>
          <cell r="K63">
            <v>8.3131997891950746</v>
          </cell>
          <cell r="L63">
            <v>2.1751394586932102</v>
          </cell>
          <cell r="M63">
            <v>26</v>
          </cell>
          <cell r="N63">
            <v>69.906666666663071</v>
          </cell>
          <cell r="O63">
            <v>16</v>
          </cell>
          <cell r="P63">
            <v>74</v>
          </cell>
        </row>
        <row r="64">
          <cell r="B64" t="str">
            <v>Craig Kimbrel</v>
          </cell>
          <cell r="C64" t="str">
            <v>PHI</v>
          </cell>
          <cell r="D64">
            <v>69</v>
          </cell>
          <cell r="E64">
            <v>1.7195121951219512</v>
          </cell>
          <cell r="F64">
            <v>0</v>
          </cell>
          <cell r="G64">
            <v>0.94533020563646997</v>
          </cell>
          <cell r="H64">
            <v>1.653807754370157</v>
          </cell>
          <cell r="I64">
            <v>0.32432052061006206</v>
          </cell>
          <cell r="J64">
            <v>3.5999999999999996</v>
          </cell>
          <cell r="K64">
            <v>8.2429706757386398</v>
          </cell>
          <cell r="L64">
            <v>2.1049103452367754</v>
          </cell>
          <cell r="M64">
            <v>25</v>
          </cell>
          <cell r="N64">
            <v>71.760000000000005</v>
          </cell>
          <cell r="O64">
            <v>28</v>
          </cell>
          <cell r="P64">
            <v>94</v>
          </cell>
        </row>
        <row r="65">
          <cell r="B65" t="str">
            <v>Erik Swanson</v>
          </cell>
          <cell r="C65" t="str">
            <v>TOR</v>
          </cell>
          <cell r="D65">
            <v>66.666666666660007</v>
          </cell>
          <cell r="E65">
            <v>1.3719512195121952</v>
          </cell>
          <cell r="F65">
            <v>0</v>
          </cell>
          <cell r="G65">
            <v>1.2706486007284408</v>
          </cell>
          <cell r="H65">
            <v>1.1269939971992806</v>
          </cell>
          <cell r="I65">
            <v>0.50850345737084968</v>
          </cell>
          <cell r="J65">
            <v>3.9599999999999995</v>
          </cell>
          <cell r="K65">
            <v>8.2380972748107659</v>
          </cell>
          <cell r="L65">
            <v>2.1000369443089015</v>
          </cell>
          <cell r="M65">
            <v>22</v>
          </cell>
          <cell r="N65">
            <v>73.33333333332601</v>
          </cell>
          <cell r="O65">
            <v>21</v>
          </cell>
          <cell r="P65">
            <v>75</v>
          </cell>
        </row>
        <row r="66">
          <cell r="B66" t="str">
            <v>Tanner Bibee</v>
          </cell>
          <cell r="C66" t="str">
            <v>CLE</v>
          </cell>
          <cell r="D66">
            <v>142</v>
          </cell>
          <cell r="E66">
            <v>2.5792682926829271</v>
          </cell>
          <cell r="F66">
            <v>2.3023255813953489</v>
          </cell>
          <cell r="G66">
            <v>2.4360001436563712</v>
          </cell>
          <cell r="H66">
            <v>0.9521743246655241</v>
          </cell>
          <cell r="I66">
            <v>-3.3509385776973107E-2</v>
          </cell>
          <cell r="J66">
            <v>0</v>
          </cell>
          <cell r="K66">
            <v>8.2362589566231978</v>
          </cell>
          <cell r="L66">
            <v>2.0981986261213335</v>
          </cell>
          <cell r="M66">
            <v>47</v>
          </cell>
          <cell r="N66">
            <v>167.56</v>
          </cell>
          <cell r="O66">
            <v>45</v>
          </cell>
          <cell r="P66">
            <v>141</v>
          </cell>
        </row>
        <row r="67">
          <cell r="B67" t="str">
            <v>Jason Foley</v>
          </cell>
          <cell r="C67" t="str">
            <v>DET</v>
          </cell>
          <cell r="D67">
            <v>69</v>
          </cell>
          <cell r="E67">
            <v>1.0060975609756098</v>
          </cell>
          <cell r="F67">
            <v>0</v>
          </cell>
          <cell r="G67">
            <v>1.7652097337057948</v>
          </cell>
          <cell r="H67">
            <v>0.67175284043489691</v>
          </cell>
          <cell r="I67">
            <v>0.45782581413285345</v>
          </cell>
          <cell r="J67">
            <v>4.1999999999999993</v>
          </cell>
          <cell r="K67">
            <v>8.1008859492491538</v>
          </cell>
          <cell r="L67">
            <v>1.9628256187472894</v>
          </cell>
          <cell r="M67">
            <v>20</v>
          </cell>
          <cell r="N67">
            <v>80.039999999999992</v>
          </cell>
          <cell r="O67">
            <v>15</v>
          </cell>
          <cell r="P67">
            <v>55</v>
          </cell>
        </row>
        <row r="68">
          <cell r="B68" t="str">
            <v>Raisel Iglesias</v>
          </cell>
          <cell r="C68" t="str">
            <v>ATL</v>
          </cell>
          <cell r="D68">
            <v>55.666666666660007</v>
          </cell>
          <cell r="E68">
            <v>1.2439024390243902</v>
          </cell>
          <cell r="F68">
            <v>0</v>
          </cell>
          <cell r="G68">
            <v>1.3057126230462079</v>
          </cell>
          <cell r="H68">
            <v>0.35014967054090251</v>
          </cell>
          <cell r="I68">
            <v>1.2225846427518334</v>
          </cell>
          <cell r="J68">
            <v>3.9599999999999995</v>
          </cell>
          <cell r="K68">
            <v>8.082349375363334</v>
          </cell>
          <cell r="L68">
            <v>1.9442890448614696</v>
          </cell>
          <cell r="M68">
            <v>17</v>
          </cell>
          <cell r="N68">
            <v>66.24333333332541</v>
          </cell>
          <cell r="O68">
            <v>15</v>
          </cell>
          <cell r="P68">
            <v>68</v>
          </cell>
        </row>
        <row r="69">
          <cell r="B69" t="str">
            <v>Robert Stephenson</v>
          </cell>
          <cell r="C69" t="str">
            <v>2 Tms</v>
          </cell>
          <cell r="D69">
            <v>52.333333333330003</v>
          </cell>
          <cell r="E69">
            <v>1.4085365853658538</v>
          </cell>
          <cell r="F69">
            <v>0</v>
          </cell>
          <cell r="G69">
            <v>0.89467184376861975</v>
          </cell>
          <cell r="H69">
            <v>2.298966476709265</v>
          </cell>
          <cell r="I69">
            <v>1.5592910000799824</v>
          </cell>
          <cell r="J69">
            <v>1.92</v>
          </cell>
          <cell r="K69">
            <v>8.0814659059237215</v>
          </cell>
          <cell r="L69">
            <v>1.9434055754218571</v>
          </cell>
          <cell r="M69">
            <v>18</v>
          </cell>
          <cell r="N69">
            <v>46.0533333333304</v>
          </cell>
          <cell r="O69">
            <v>16</v>
          </cell>
          <cell r="P69">
            <v>77</v>
          </cell>
        </row>
        <row r="70">
          <cell r="B70" t="str">
            <v>Nick Pivetta</v>
          </cell>
          <cell r="C70" t="str">
            <v>BOS</v>
          </cell>
          <cell r="D70">
            <v>142.66666666665995</v>
          </cell>
          <cell r="E70">
            <v>3.3475609756097562</v>
          </cell>
          <cell r="F70">
            <v>1.0465116279069768</v>
          </cell>
          <cell r="G70">
            <v>-5.8063362076787348E-2</v>
          </cell>
          <cell r="H70">
            <v>1.8796531840169217</v>
          </cell>
          <cell r="I70">
            <v>1.2878618863288624</v>
          </cell>
          <cell r="J70">
            <v>0.36</v>
          </cell>
          <cell r="K70">
            <v>7.8635243117857305</v>
          </cell>
          <cell r="L70">
            <v>1.7254639812838661</v>
          </cell>
          <cell r="M70">
            <v>64</v>
          </cell>
          <cell r="N70">
            <v>159.78666666665916</v>
          </cell>
          <cell r="O70">
            <v>50</v>
          </cell>
          <cell r="P70">
            <v>183</v>
          </cell>
        </row>
        <row r="71">
          <cell r="B71" t="str">
            <v>Jhoan Duran</v>
          </cell>
          <cell r="C71" t="str">
            <v>MIN</v>
          </cell>
          <cell r="D71">
            <v>62.333333333330003</v>
          </cell>
          <cell r="E71">
            <v>1.5365853658536586</v>
          </cell>
          <cell r="F71">
            <v>0</v>
          </cell>
          <cell r="G71">
            <v>1.7857265941474745</v>
          </cell>
          <cell r="H71">
            <v>0.76153527353101369</v>
          </cell>
          <cell r="I71">
            <v>0.29759788264011361</v>
          </cell>
          <cell r="J71">
            <v>3.36</v>
          </cell>
          <cell r="K71">
            <v>7.7414451161722599</v>
          </cell>
          <cell r="L71">
            <v>1.6033847856703956</v>
          </cell>
          <cell r="M71">
            <v>17</v>
          </cell>
          <cell r="N71">
            <v>71.059999999996194</v>
          </cell>
          <cell r="O71">
            <v>25</v>
          </cell>
          <cell r="P71">
            <v>84</v>
          </cell>
        </row>
        <row r="72">
          <cell r="B72" t="str">
            <v>Shawn Armstrong</v>
          </cell>
          <cell r="C72" t="str">
            <v>TBR</v>
          </cell>
          <cell r="D72">
            <v>52</v>
          </cell>
          <cell r="E72">
            <v>0.98780487804878048</v>
          </cell>
          <cell r="F72">
            <v>0</v>
          </cell>
          <cell r="G72">
            <v>2.5482475569886898</v>
          </cell>
          <cell r="H72">
            <v>2.1591363184994892</v>
          </cell>
          <cell r="I72">
            <v>1.1622641262555573</v>
          </cell>
          <cell r="J72">
            <v>0.72</v>
          </cell>
          <cell r="K72">
            <v>7.5774528797925162</v>
          </cell>
          <cell r="L72">
            <v>1.4393925492906519</v>
          </cell>
          <cell r="M72">
            <v>8</v>
          </cell>
          <cell r="N72">
            <v>46.800000000000004</v>
          </cell>
          <cell r="O72">
            <v>11</v>
          </cell>
          <cell r="P72">
            <v>54</v>
          </cell>
        </row>
        <row r="73">
          <cell r="B73" t="str">
            <v>Bobby Miller</v>
          </cell>
          <cell r="C73" t="str">
            <v>LAD</v>
          </cell>
          <cell r="D73">
            <v>124.33333333332997</v>
          </cell>
          <cell r="E73">
            <v>2.1768292682926829</v>
          </cell>
          <cell r="F73">
            <v>1.8837209302325582</v>
          </cell>
          <cell r="G73">
            <v>0.52449957923143831</v>
          </cell>
          <cell r="H73">
            <v>1.9501978244534646</v>
          </cell>
          <cell r="I73">
            <v>0.99287812113366325</v>
          </cell>
          <cell r="J73">
            <v>0</v>
          </cell>
          <cell r="K73">
            <v>7.5281257233438073</v>
          </cell>
          <cell r="L73">
            <v>1.3900653928419429</v>
          </cell>
          <cell r="M73">
            <v>52</v>
          </cell>
          <cell r="N73">
            <v>136.76666666666299</v>
          </cell>
          <cell r="O73">
            <v>32</v>
          </cell>
          <cell r="P73">
            <v>119</v>
          </cell>
        </row>
        <row r="74">
          <cell r="B74" t="str">
            <v>Paul Sewald</v>
          </cell>
          <cell r="C74" t="str">
            <v>2 Tms</v>
          </cell>
          <cell r="D74">
            <v>60.666666666660007</v>
          </cell>
          <cell r="E74">
            <v>1.4634146341463414</v>
          </cell>
          <cell r="F74">
            <v>0</v>
          </cell>
          <cell r="G74">
            <v>1.0032047244424414</v>
          </cell>
          <cell r="H74">
            <v>0.67008341165409369</v>
          </cell>
          <cell r="I74">
            <v>0.25094664371772707</v>
          </cell>
          <cell r="J74">
            <v>4.08</v>
          </cell>
          <cell r="K74">
            <v>7.4676494139606033</v>
          </cell>
          <cell r="L74">
            <v>1.3295890834587389</v>
          </cell>
          <cell r="M74">
            <v>21</v>
          </cell>
          <cell r="N74">
            <v>69.766666666659006</v>
          </cell>
          <cell r="O74">
            <v>24</v>
          </cell>
          <cell r="P74">
            <v>80</v>
          </cell>
        </row>
        <row r="75">
          <cell r="B75" t="str">
            <v>Max Fried</v>
          </cell>
          <cell r="C75" t="str">
            <v>ATL</v>
          </cell>
          <cell r="D75">
            <v>77.666666666660007</v>
          </cell>
          <cell r="E75">
            <v>1.4634146341463414</v>
          </cell>
          <cell r="F75">
            <v>1.4651162790697674</v>
          </cell>
          <cell r="G75">
            <v>2.0470477199224693</v>
          </cell>
          <cell r="H75">
            <v>1.0205892243545829</v>
          </cell>
          <cell r="I75">
            <v>1.3532870448141807</v>
          </cell>
          <cell r="J75">
            <v>0</v>
          </cell>
          <cell r="K75">
            <v>7.3494549023073423</v>
          </cell>
          <cell r="L75">
            <v>1.2113945718054779</v>
          </cell>
          <cell r="M75">
            <v>22</v>
          </cell>
          <cell r="N75">
            <v>87.763333333325804</v>
          </cell>
          <cell r="O75">
            <v>18</v>
          </cell>
          <cell r="P75">
            <v>80</v>
          </cell>
        </row>
        <row r="76">
          <cell r="B76" t="str">
            <v>Pete Fairbanks</v>
          </cell>
          <cell r="C76" t="str">
            <v>TBR</v>
          </cell>
          <cell r="D76">
            <v>45.333333333330003</v>
          </cell>
          <cell r="E76">
            <v>1.2439024390243902</v>
          </cell>
          <cell r="F76">
            <v>0</v>
          </cell>
          <cell r="G76">
            <v>1.2215857017592178</v>
          </cell>
          <cell r="H76">
            <v>1.2888656542455996</v>
          </cell>
          <cell r="I76">
            <v>0.28966286950906212</v>
          </cell>
          <cell r="J76">
            <v>3.2399999999999998</v>
          </cell>
          <cell r="K76">
            <v>7.2840166645382691</v>
          </cell>
          <cell r="L76">
            <v>1.1459563340364047</v>
          </cell>
          <cell r="M76">
            <v>13</v>
          </cell>
          <cell r="N76">
            <v>45.786666666663301</v>
          </cell>
          <cell r="O76">
            <v>20</v>
          </cell>
          <cell r="P76">
            <v>68</v>
          </cell>
        </row>
        <row r="77">
          <cell r="B77" t="str">
            <v>Michael Wacha</v>
          </cell>
          <cell r="C77" t="str">
            <v>SDP</v>
          </cell>
          <cell r="D77">
            <v>134.33333333332999</v>
          </cell>
          <cell r="E77">
            <v>2.2682926829268295</v>
          </cell>
          <cell r="F77">
            <v>2.5116279069767442</v>
          </cell>
          <cell r="G77">
            <v>1.7930661985249265</v>
          </cell>
          <cell r="H77">
            <v>1.2022279240142792</v>
          </cell>
          <cell r="I77">
            <v>-0.58821546546578918</v>
          </cell>
          <cell r="J77">
            <v>0</v>
          </cell>
          <cell r="K77">
            <v>7.1869992469769901</v>
          </cell>
          <cell r="L77">
            <v>1.0489389164751257</v>
          </cell>
          <cell r="M77">
            <v>48</v>
          </cell>
          <cell r="N77">
            <v>155.82666666666279</v>
          </cell>
          <cell r="O77">
            <v>43</v>
          </cell>
          <cell r="P77">
            <v>124</v>
          </cell>
        </row>
        <row r="78">
          <cell r="B78" t="str">
            <v>Justin Topa</v>
          </cell>
          <cell r="C78" t="str">
            <v>SEA</v>
          </cell>
          <cell r="D78">
            <v>69</v>
          </cell>
          <cell r="E78">
            <v>1.1158536585365855</v>
          </cell>
          <cell r="F78">
            <v>0</v>
          </cell>
          <cell r="G78">
            <v>1.7652097337057948</v>
          </cell>
          <cell r="H78">
            <v>0.83542865942409716</v>
          </cell>
          <cell r="I78">
            <v>0.25159229133419209</v>
          </cell>
          <cell r="J78">
            <v>3.1199999999999997</v>
          </cell>
          <cell r="K78">
            <v>7.0880843430006681</v>
          </cell>
          <cell r="L78">
            <v>0.95002401249880375</v>
          </cell>
          <cell r="M78">
            <v>20</v>
          </cell>
          <cell r="N78">
            <v>78.66</v>
          </cell>
          <cell r="O78">
            <v>18</v>
          </cell>
          <cell r="P78">
            <v>61</v>
          </cell>
        </row>
        <row r="79">
          <cell r="B79" t="str">
            <v>Tyler Rogers</v>
          </cell>
          <cell r="C79" t="str">
            <v>SFG</v>
          </cell>
          <cell r="D79">
            <v>74</v>
          </cell>
          <cell r="E79">
            <v>1.0975609756097562</v>
          </cell>
          <cell r="F79">
            <v>0</v>
          </cell>
          <cell r="G79">
            <v>1.3021385373354633</v>
          </cell>
          <cell r="H79">
            <v>0.80280314519320872</v>
          </cell>
          <cell r="I79">
            <v>1.103185817590208E-2</v>
          </cell>
          <cell r="J79">
            <v>3.84</v>
          </cell>
          <cell r="K79">
            <v>7.0535345163143299</v>
          </cell>
          <cell r="L79">
            <v>0.91547418581246554</v>
          </cell>
          <cell r="M79">
            <v>25</v>
          </cell>
          <cell r="N79">
            <v>85.1</v>
          </cell>
          <cell r="O79">
            <v>19</v>
          </cell>
          <cell r="P79">
            <v>60</v>
          </cell>
        </row>
        <row r="80">
          <cell r="B80" t="str">
            <v>Jordan Romano</v>
          </cell>
          <cell r="C80" t="str">
            <v>TOR</v>
          </cell>
          <cell r="D80">
            <v>59</v>
          </cell>
          <cell r="E80">
            <v>1.3170731707317074</v>
          </cell>
          <cell r="F80">
            <v>0</v>
          </cell>
          <cell r="G80">
            <v>1.2143894549079408</v>
          </cell>
          <cell r="H80">
            <v>0.15663883427514536</v>
          </cell>
          <cell r="I80">
            <v>-0.19999072145339641</v>
          </cell>
          <cell r="J80">
            <v>4.5599999999999996</v>
          </cell>
          <cell r="K80">
            <v>7.0481107384613964</v>
          </cell>
          <cell r="L80">
            <v>0.91005040795953196</v>
          </cell>
          <cell r="M80">
            <v>19</v>
          </cell>
          <cell r="N80">
            <v>71.98</v>
          </cell>
          <cell r="O80">
            <v>24</v>
          </cell>
          <cell r="P80">
            <v>72</v>
          </cell>
        </row>
        <row r="81">
          <cell r="B81" t="str">
            <v>Danny Coulombe</v>
          </cell>
          <cell r="C81" t="str">
            <v>BAL</v>
          </cell>
          <cell r="D81">
            <v>51.333333333330003</v>
          </cell>
          <cell r="E81">
            <v>1.0609756097560976</v>
          </cell>
          <cell r="F81">
            <v>0</v>
          </cell>
          <cell r="G81">
            <v>1.1569425437520113</v>
          </cell>
          <cell r="H81">
            <v>0.82374114567290313</v>
          </cell>
          <cell r="I81">
            <v>1.2074150029528694</v>
          </cell>
          <cell r="J81">
            <v>2.76</v>
          </cell>
          <cell r="K81">
            <v>7.0090743021338815</v>
          </cell>
          <cell r="L81">
            <v>0.8710139716320171</v>
          </cell>
          <cell r="M81">
            <v>16</v>
          </cell>
          <cell r="N81">
            <v>56.979999999996309</v>
          </cell>
          <cell r="O81">
            <v>12</v>
          </cell>
          <cell r="P81">
            <v>58</v>
          </cell>
        </row>
        <row r="82">
          <cell r="B82" t="str">
            <v>Jason Adam</v>
          </cell>
          <cell r="C82" t="str">
            <v>TBR</v>
          </cell>
          <cell r="D82">
            <v>54.333333333330003</v>
          </cell>
          <cell r="E82">
            <v>1.2621951219512195</v>
          </cell>
          <cell r="F82">
            <v>0</v>
          </cell>
          <cell r="G82">
            <v>1.0413830033612783</v>
          </cell>
          <cell r="H82">
            <v>1.5256795909607974</v>
          </cell>
          <cell r="I82">
            <v>0.34709767509579492</v>
          </cell>
          <cell r="J82">
            <v>2.76</v>
          </cell>
          <cell r="K82">
            <v>6.9363553913690899</v>
          </cell>
          <cell r="L82">
            <v>0.79829506086722546</v>
          </cell>
          <cell r="M82">
            <v>18</v>
          </cell>
          <cell r="N82">
            <v>54.876666666663304</v>
          </cell>
          <cell r="O82">
            <v>20</v>
          </cell>
          <cell r="P82">
            <v>69</v>
          </cell>
        </row>
        <row r="83">
          <cell r="B83" t="str">
            <v>Bryce Miller</v>
          </cell>
          <cell r="C83" t="str">
            <v>SEA</v>
          </cell>
          <cell r="D83">
            <v>131.33333333332999</v>
          </cell>
          <cell r="E83">
            <v>2.1768292682926829</v>
          </cell>
          <cell r="F83">
            <v>1.8837209302325582</v>
          </cell>
          <cell r="G83">
            <v>-0.67212357883816876</v>
          </cell>
          <cell r="H83">
            <v>1.4672049456151663</v>
          </cell>
          <cell r="I83">
            <v>2.0751106389941962</v>
          </cell>
          <cell r="J83">
            <v>0</v>
          </cell>
          <cell r="K83">
            <v>6.9307422042964344</v>
          </cell>
          <cell r="L83">
            <v>0.79268187379457</v>
          </cell>
          <cell r="M83">
            <v>63</v>
          </cell>
          <cell r="N83">
            <v>149.71999999999616</v>
          </cell>
          <cell r="O83">
            <v>26</v>
          </cell>
          <cell r="P83">
            <v>119</v>
          </cell>
        </row>
        <row r="84">
          <cell r="B84" t="str">
            <v>Mark Leiter Jr.</v>
          </cell>
          <cell r="C84" t="str">
            <v>CHC</v>
          </cell>
          <cell r="D84">
            <v>64.333333333329975</v>
          </cell>
          <cell r="E84">
            <v>1.4085365853658538</v>
          </cell>
          <cell r="F84">
            <v>0</v>
          </cell>
          <cell r="G84">
            <v>0.60795453402237964</v>
          </cell>
          <cell r="H84">
            <v>0.93741251030228678</v>
          </cell>
          <cell r="I84">
            <v>8.1845131778553751E-2</v>
          </cell>
          <cell r="J84">
            <v>3.84</v>
          </cell>
          <cell r="K84">
            <v>6.8757487614690742</v>
          </cell>
          <cell r="L84">
            <v>0.73768843096720982</v>
          </cell>
          <cell r="M84">
            <v>25</v>
          </cell>
          <cell r="N84">
            <v>72.053333333329576</v>
          </cell>
          <cell r="O84">
            <v>24</v>
          </cell>
          <cell r="P84">
            <v>77</v>
          </cell>
        </row>
        <row r="85">
          <cell r="B85" t="str">
            <v>Jeff Hoffman</v>
          </cell>
          <cell r="C85" t="str">
            <v>PHI</v>
          </cell>
          <cell r="D85">
            <v>52.333333333330003</v>
          </cell>
          <cell r="E85">
            <v>1.2621951219512195</v>
          </cell>
          <cell r="F85">
            <v>0</v>
          </cell>
          <cell r="G85">
            <v>1.5656066141015732</v>
          </cell>
          <cell r="H85">
            <v>2.0449954965434651</v>
          </cell>
          <cell r="I85">
            <v>0.53040443140933025</v>
          </cell>
          <cell r="J85">
            <v>1.44</v>
          </cell>
          <cell r="K85">
            <v>6.8432016640055888</v>
          </cell>
          <cell r="L85">
            <v>0.70514133350372443</v>
          </cell>
          <cell r="M85">
            <v>14</v>
          </cell>
          <cell r="N85">
            <v>48.146666666663606</v>
          </cell>
          <cell r="O85">
            <v>19</v>
          </cell>
          <cell r="P85">
            <v>69</v>
          </cell>
        </row>
        <row r="86">
          <cell r="B86" t="str">
            <v>A.J. Minter</v>
          </cell>
          <cell r="C86" t="str">
            <v>ATL</v>
          </cell>
          <cell r="D86">
            <v>64.666666666660007</v>
          </cell>
          <cell r="E86">
            <v>1.5</v>
          </cell>
          <cell r="F86">
            <v>0</v>
          </cell>
          <cell r="G86">
            <v>0.30232071203910837</v>
          </cell>
          <cell r="H86">
            <v>0.40181096308454561</v>
          </cell>
          <cell r="I86">
            <v>0.90865231933431456</v>
          </cell>
          <cell r="J86">
            <v>3.7199999999999998</v>
          </cell>
          <cell r="K86">
            <v>6.8327839944579685</v>
          </cell>
          <cell r="L86">
            <v>0.69472366395610408</v>
          </cell>
          <cell r="M86">
            <v>27</v>
          </cell>
          <cell r="N86">
            <v>76.953333333325403</v>
          </cell>
          <cell r="O86">
            <v>21</v>
          </cell>
          <cell r="P86">
            <v>82</v>
          </cell>
        </row>
        <row r="87">
          <cell r="B87" t="str">
            <v>Tim Mayza</v>
          </cell>
          <cell r="C87" t="str">
            <v>TOR</v>
          </cell>
          <cell r="D87">
            <v>53.333333333330003</v>
          </cell>
          <cell r="E87">
            <v>0.9695121951219513</v>
          </cell>
          <cell r="F87">
            <v>0</v>
          </cell>
          <cell r="G87">
            <v>2.4756585249285203</v>
          </cell>
          <cell r="H87">
            <v>0.14269616983934605</v>
          </cell>
          <cell r="I87">
            <v>0.34017060972993673</v>
          </cell>
          <cell r="J87">
            <v>2.76</v>
          </cell>
          <cell r="K87">
            <v>6.6880374996197549</v>
          </cell>
          <cell r="L87">
            <v>0.54997716911789052</v>
          </cell>
          <cell r="M87">
            <v>9</v>
          </cell>
          <cell r="N87">
            <v>65.066666666662599</v>
          </cell>
          <cell r="O87">
            <v>15</v>
          </cell>
          <cell r="P87">
            <v>53</v>
          </cell>
        </row>
        <row r="88">
          <cell r="B88" t="str">
            <v>Matt Brash</v>
          </cell>
          <cell r="C88" t="str">
            <v>SEA</v>
          </cell>
          <cell r="D88">
            <v>70.666666666660007</v>
          </cell>
          <cell r="E88">
            <v>1.9573170731707319</v>
          </cell>
          <cell r="F88">
            <v>0</v>
          </cell>
          <cell r="G88">
            <v>1.2284074038308759</v>
          </cell>
          <cell r="H88">
            <v>-0.73522350291902983</v>
          </cell>
          <cell r="I88">
            <v>0.86557561565019592</v>
          </cell>
          <cell r="J88">
            <v>3.36</v>
          </cell>
          <cell r="K88">
            <v>6.676076589732773</v>
          </cell>
          <cell r="L88">
            <v>0.53801625923090857</v>
          </cell>
          <cell r="M88">
            <v>24</v>
          </cell>
          <cell r="N88">
            <v>93.986666666657811</v>
          </cell>
          <cell r="O88">
            <v>29</v>
          </cell>
          <cell r="P88">
            <v>107</v>
          </cell>
        </row>
        <row r="89">
          <cell r="B89" t="str">
            <v>Julio Urías</v>
          </cell>
          <cell r="C89" t="str">
            <v>LAD</v>
          </cell>
          <cell r="D89">
            <v>117.33333333332997</v>
          </cell>
          <cell r="E89">
            <v>2.1402439024390243</v>
          </cell>
          <cell r="F89">
            <v>2.3023255813953489</v>
          </cell>
          <cell r="G89">
            <v>-1.1832074769614427</v>
          </cell>
          <cell r="H89">
            <v>1.0726169110084933</v>
          </cell>
          <cell r="I89">
            <v>2.336531957634155</v>
          </cell>
          <cell r="J89">
            <v>0</v>
          </cell>
          <cell r="K89">
            <v>6.6685108755155786</v>
          </cell>
          <cell r="L89">
            <v>0.53045054501371425</v>
          </cell>
          <cell r="M89">
            <v>60</v>
          </cell>
          <cell r="N89">
            <v>136.10666666666276</v>
          </cell>
          <cell r="O89">
            <v>24</v>
          </cell>
          <cell r="P89">
            <v>117</v>
          </cell>
        </row>
        <row r="90">
          <cell r="B90" t="str">
            <v>Yusei Kikuchi</v>
          </cell>
          <cell r="C90" t="str">
            <v>TOR</v>
          </cell>
          <cell r="D90">
            <v>167.66666666665995</v>
          </cell>
          <cell r="E90">
            <v>3.3109756097560976</v>
          </cell>
          <cell r="F90">
            <v>1.8837209302325582</v>
          </cell>
          <cell r="G90">
            <v>0.39923077829436293</v>
          </cell>
          <cell r="H90">
            <v>-0.49014957333097231</v>
          </cell>
          <cell r="I90">
            <v>1.5164692614688806</v>
          </cell>
          <cell r="J90">
            <v>0</v>
          </cell>
          <cell r="K90">
            <v>6.6202470064209269</v>
          </cell>
          <cell r="L90">
            <v>0.4821866759190625</v>
          </cell>
          <cell r="M90">
            <v>72</v>
          </cell>
          <cell r="N90">
            <v>212.93666666665814</v>
          </cell>
          <cell r="O90">
            <v>48</v>
          </cell>
          <cell r="P90">
            <v>181</v>
          </cell>
        </row>
        <row r="91">
          <cell r="B91" t="str">
            <v>Clay Holmes</v>
          </cell>
          <cell r="C91" t="str">
            <v>NYY</v>
          </cell>
          <cell r="D91">
            <v>63</v>
          </cell>
          <cell r="E91">
            <v>1.2987804878048781</v>
          </cell>
          <cell r="F91">
            <v>0</v>
          </cell>
          <cell r="G91">
            <v>1.3373235089825295</v>
          </cell>
          <cell r="H91">
            <v>0.54299735469782551</v>
          </cell>
          <cell r="I91">
            <v>-7.929191565761777E-2</v>
          </cell>
          <cell r="J91">
            <v>3.4799999999999995</v>
          </cell>
          <cell r="K91">
            <v>6.5798094358276149</v>
          </cell>
          <cell r="L91">
            <v>0.44174910532575051</v>
          </cell>
          <cell r="M91">
            <v>20</v>
          </cell>
          <cell r="N91">
            <v>73.709999999999994</v>
          </cell>
          <cell r="O91">
            <v>23</v>
          </cell>
          <cell r="P91">
            <v>71</v>
          </cell>
        </row>
        <row r="92">
          <cell r="B92" t="str">
            <v>Shane McClanahan</v>
          </cell>
          <cell r="C92" t="str">
            <v>TBR</v>
          </cell>
          <cell r="D92">
            <v>115</v>
          </cell>
          <cell r="E92">
            <v>2.2134146341463414</v>
          </cell>
          <cell r="F92">
            <v>2.5116279069767442</v>
          </cell>
          <cell r="G92">
            <v>1.4323265359633905</v>
          </cell>
          <cell r="H92">
            <v>0.79748413001210039</v>
          </cell>
          <cell r="I92">
            <v>-0.42111624865261471</v>
          </cell>
          <cell r="J92">
            <v>0</v>
          </cell>
          <cell r="K92">
            <v>6.5337369584459628</v>
          </cell>
          <cell r="L92">
            <v>0.39567662794409841</v>
          </cell>
          <cell r="M92">
            <v>42</v>
          </cell>
          <cell r="N92">
            <v>135.69999999999999</v>
          </cell>
          <cell r="O92">
            <v>41</v>
          </cell>
          <cell r="P92">
            <v>121</v>
          </cell>
        </row>
        <row r="93">
          <cell r="B93" t="str">
            <v>Kutter Crawford</v>
          </cell>
          <cell r="C93" t="str">
            <v>BOS</v>
          </cell>
          <cell r="D93">
            <v>129.33333333332999</v>
          </cell>
          <cell r="E93">
            <v>2.4695121951219514</v>
          </cell>
          <cell r="F93">
            <v>0.83720930232558144</v>
          </cell>
          <cell r="G93">
            <v>-5.0674453563109664E-2</v>
          </cell>
          <cell r="H93">
            <v>1.8741230105771507</v>
          </cell>
          <cell r="I93">
            <v>1.1573848910715478</v>
          </cell>
          <cell r="J93">
            <v>0.24</v>
          </cell>
          <cell r="K93">
            <v>6.5275549455331223</v>
          </cell>
          <cell r="L93">
            <v>0.38949461503125793</v>
          </cell>
          <cell r="M93">
            <v>58</v>
          </cell>
          <cell r="N93">
            <v>143.55999999999631</v>
          </cell>
          <cell r="O93">
            <v>36</v>
          </cell>
          <cell r="P93">
            <v>135</v>
          </cell>
        </row>
        <row r="94">
          <cell r="B94" t="str">
            <v>Gabe Speier</v>
          </cell>
          <cell r="C94" t="str">
            <v>SEA</v>
          </cell>
          <cell r="D94">
            <v>54.666666666660007</v>
          </cell>
          <cell r="E94">
            <v>1.1707317073170733</v>
          </cell>
          <cell r="F94">
            <v>0</v>
          </cell>
          <cell r="G94">
            <v>0.22977032839421416</v>
          </cell>
          <cell r="H94">
            <v>1.2037806594429443</v>
          </cell>
          <cell r="I94">
            <v>1.7621785088449067</v>
          </cell>
          <cell r="J94">
            <v>2.1599999999999997</v>
          </cell>
          <cell r="K94">
            <v>6.5264612039991388</v>
          </cell>
          <cell r="L94">
            <v>0.38840087349727437</v>
          </cell>
          <cell r="M94">
            <v>23</v>
          </cell>
          <cell r="N94">
            <v>57.94666666665961</v>
          </cell>
          <cell r="O94">
            <v>11</v>
          </cell>
          <cell r="P94">
            <v>64</v>
          </cell>
        </row>
        <row r="95">
          <cell r="B95" t="str">
            <v>Ryan Borucki</v>
          </cell>
          <cell r="C95" t="str">
            <v>PIT</v>
          </cell>
          <cell r="D95">
            <v>40.333333333330003</v>
          </cell>
          <cell r="E95">
            <v>0.60365853658536583</v>
          </cell>
          <cell r="F95">
            <v>0</v>
          </cell>
          <cell r="G95">
            <v>1.1910095765631217</v>
          </cell>
          <cell r="H95">
            <v>2.4981083661866825</v>
          </cell>
          <cell r="I95">
            <v>1.2682544228890551</v>
          </cell>
          <cell r="J95">
            <v>0.96</v>
          </cell>
          <cell r="K95">
            <v>6.5210309022242257</v>
          </cell>
          <cell r="L95">
            <v>0.38297057172236126</v>
          </cell>
          <cell r="M95">
            <v>11</v>
          </cell>
          <cell r="N95">
            <v>29.846666666664202</v>
          </cell>
          <cell r="O95">
            <v>4</v>
          </cell>
          <cell r="P95">
            <v>33</v>
          </cell>
        </row>
        <row r="96">
          <cell r="B96" t="str">
            <v>Aaron Civale</v>
          </cell>
          <cell r="C96" t="str">
            <v>2 Tms</v>
          </cell>
          <cell r="D96">
            <v>122.33333333332997</v>
          </cell>
          <cell r="E96">
            <v>2.1219512195121952</v>
          </cell>
          <cell r="F96">
            <v>1.4651162790697674</v>
          </cell>
          <cell r="G96">
            <v>1.154406788491056</v>
          </cell>
          <cell r="H96">
            <v>1.1113115673188318</v>
          </cell>
          <cell r="I96">
            <v>0.65582513939090381</v>
          </cell>
          <cell r="J96">
            <v>0</v>
          </cell>
          <cell r="K96">
            <v>6.5086109937827548</v>
          </cell>
          <cell r="L96">
            <v>0.37055066328089037</v>
          </cell>
          <cell r="M96">
            <v>47</v>
          </cell>
          <cell r="N96">
            <v>141.90666666666277</v>
          </cell>
          <cell r="O96">
            <v>33</v>
          </cell>
          <cell r="P96">
            <v>116</v>
          </cell>
        </row>
        <row r="97">
          <cell r="B97" t="str">
            <v>Kevin Ginkel</v>
          </cell>
          <cell r="C97" t="str">
            <v>ARI</v>
          </cell>
          <cell r="D97">
            <v>65.333333333329975</v>
          </cell>
          <cell r="E97">
            <v>1.2804878048780488</v>
          </cell>
          <cell r="F97">
            <v>0</v>
          </cell>
          <cell r="G97">
            <v>1.8341241119373863</v>
          </cell>
          <cell r="H97">
            <v>2.0409175811346829</v>
          </cell>
          <cell r="I97">
            <v>-0.13592225656294704</v>
          </cell>
          <cell r="J97">
            <v>1.44</v>
          </cell>
          <cell r="K97">
            <v>6.4596072413871717</v>
          </cell>
          <cell r="L97">
            <v>0.32154691088530729</v>
          </cell>
          <cell r="M97">
            <v>18</v>
          </cell>
          <cell r="N97">
            <v>64.026666666663374</v>
          </cell>
          <cell r="O97">
            <v>23</v>
          </cell>
          <cell r="P97">
            <v>70</v>
          </cell>
        </row>
        <row r="98">
          <cell r="B98" t="str">
            <v>Matt Moore</v>
          </cell>
          <cell r="C98" t="str">
            <v>3 Tms</v>
          </cell>
          <cell r="D98">
            <v>52.666666666660007</v>
          </cell>
          <cell r="E98">
            <v>1.0975609756097562</v>
          </cell>
          <cell r="F98">
            <v>0</v>
          </cell>
          <cell r="G98">
            <v>1.4221502628536198</v>
          </cell>
          <cell r="H98">
            <v>0.52424888612967413</v>
          </cell>
          <cell r="I98">
            <v>0.75196382514015592</v>
          </cell>
          <cell r="J98">
            <v>2.6399999999999997</v>
          </cell>
          <cell r="K98">
            <v>6.4359239497332057</v>
          </cell>
          <cell r="L98">
            <v>0.2978636192313413</v>
          </cell>
          <cell r="M98">
            <v>15</v>
          </cell>
          <cell r="N98">
            <v>61.093333333325603</v>
          </cell>
          <cell r="O98">
            <v>15</v>
          </cell>
          <cell r="P98">
            <v>60</v>
          </cell>
        </row>
        <row r="99">
          <cell r="B99" t="str">
            <v>Nathan Eovaldi</v>
          </cell>
          <cell r="C99" t="str">
            <v>TEX</v>
          </cell>
          <cell r="D99">
            <v>144</v>
          </cell>
          <cell r="E99">
            <v>2.4146341463414633</v>
          </cell>
          <cell r="F99">
            <v>2.3023255813953489</v>
          </cell>
          <cell r="G99">
            <v>0.92433817036170085</v>
          </cell>
          <cell r="H99">
            <v>1.5838297811964532</v>
          </cell>
          <cell r="I99">
            <v>-0.81214696251018492</v>
          </cell>
          <cell r="J99">
            <v>0</v>
          </cell>
          <cell r="K99">
            <v>6.412980716784781</v>
          </cell>
          <cell r="L99">
            <v>0.2749203862829166</v>
          </cell>
          <cell r="M99">
            <v>58</v>
          </cell>
          <cell r="N99">
            <v>164.16</v>
          </cell>
          <cell r="O99">
            <v>47</v>
          </cell>
          <cell r="P99">
            <v>132</v>
          </cell>
        </row>
        <row r="100">
          <cell r="B100" t="str">
            <v>Eury Pérez</v>
          </cell>
          <cell r="C100" t="str">
            <v>MIA</v>
          </cell>
          <cell r="D100">
            <v>91.333333333329975</v>
          </cell>
          <cell r="E100">
            <v>1.975609756097561</v>
          </cell>
          <cell r="F100">
            <v>1.2558139534883721</v>
          </cell>
          <cell r="G100">
            <v>1.3886457653127966</v>
          </cell>
          <cell r="H100">
            <v>1.1787723805768937</v>
          </cell>
          <cell r="I100">
            <v>0.56868676225911508</v>
          </cell>
          <cell r="J100">
            <v>0</v>
          </cell>
          <cell r="K100">
            <v>6.3675286177347381</v>
          </cell>
          <cell r="L100">
            <v>0.22946828723287371</v>
          </cell>
          <cell r="M100">
            <v>32</v>
          </cell>
          <cell r="N100">
            <v>103.20666666666285</v>
          </cell>
          <cell r="O100">
            <v>31</v>
          </cell>
          <cell r="P100">
            <v>108</v>
          </cell>
        </row>
        <row r="101">
          <cell r="B101" t="str">
            <v>Alexis Díaz</v>
          </cell>
          <cell r="C101" t="str">
            <v>CIN</v>
          </cell>
          <cell r="D101">
            <v>67.333333333329975</v>
          </cell>
          <cell r="E101">
            <v>1.5731707317073171</v>
          </cell>
          <cell r="F101">
            <v>0</v>
          </cell>
          <cell r="G101">
            <v>1.1540140586961667</v>
          </cell>
          <cell r="H101">
            <v>0.41687742391213228</v>
          </cell>
          <cell r="I101">
            <v>-1.4587171322934269</v>
          </cell>
          <cell r="J101">
            <v>4.68</v>
          </cell>
          <cell r="K101">
            <v>6.3653450820221895</v>
          </cell>
          <cell r="L101">
            <v>0.22728475152032512</v>
          </cell>
          <cell r="M101">
            <v>23</v>
          </cell>
          <cell r="N101">
            <v>80.126666666662672</v>
          </cell>
          <cell r="O101">
            <v>36</v>
          </cell>
          <cell r="P101">
            <v>86</v>
          </cell>
        </row>
        <row r="102">
          <cell r="B102" t="str">
            <v>David Robertson</v>
          </cell>
          <cell r="C102" t="str">
            <v>2 Tms</v>
          </cell>
          <cell r="D102">
            <v>65.333333333329975</v>
          </cell>
          <cell r="E102">
            <v>1.4268292682926831</v>
          </cell>
          <cell r="F102">
            <v>0</v>
          </cell>
          <cell r="G102">
            <v>1.1749717089897902</v>
          </cell>
          <cell r="H102">
            <v>0.40558775459750968</v>
          </cell>
          <cell r="I102">
            <v>-3.9040727730482117E-2</v>
          </cell>
          <cell r="J102">
            <v>3.36</v>
          </cell>
          <cell r="K102">
            <v>6.3283480041495004</v>
          </cell>
          <cell r="L102">
            <v>0.19028767364763599</v>
          </cell>
          <cell r="M102">
            <v>22</v>
          </cell>
          <cell r="N102">
            <v>77.746666666662662</v>
          </cell>
          <cell r="O102">
            <v>25</v>
          </cell>
          <cell r="P102">
            <v>78</v>
          </cell>
        </row>
        <row r="103">
          <cell r="B103" t="str">
            <v>José Alvarado</v>
          </cell>
          <cell r="C103" t="str">
            <v>PHI</v>
          </cell>
          <cell r="D103">
            <v>41.333333333330003</v>
          </cell>
          <cell r="E103">
            <v>1.1707317073170733</v>
          </cell>
          <cell r="F103">
            <v>0</v>
          </cell>
          <cell r="G103">
            <v>1.7762116929227088</v>
          </cell>
          <cell r="H103">
            <v>0.41794585047639282</v>
          </cell>
          <cell r="I103">
            <v>0.42554409451524239</v>
          </cell>
          <cell r="J103">
            <v>2.52</v>
          </cell>
          <cell r="K103">
            <v>6.3104333452314165</v>
          </cell>
          <cell r="L103">
            <v>0.17237301472955213</v>
          </cell>
          <cell r="M103">
            <v>8</v>
          </cell>
          <cell r="N103">
            <v>47.9466666666628</v>
          </cell>
          <cell r="O103">
            <v>18</v>
          </cell>
          <cell r="P103">
            <v>64</v>
          </cell>
        </row>
        <row r="104">
          <cell r="B104" t="str">
            <v>Ryan Pepiot</v>
          </cell>
          <cell r="C104" t="str">
            <v>LAD</v>
          </cell>
          <cell r="D104">
            <v>42</v>
          </cell>
          <cell r="E104">
            <v>0.69512195121951226</v>
          </cell>
          <cell r="F104">
            <v>0.20930232558139536</v>
          </cell>
          <cell r="G104">
            <v>1.4848344421217641</v>
          </cell>
          <cell r="H104">
            <v>2.4919078648818136</v>
          </cell>
          <cell r="I104">
            <v>1.3763022297623537</v>
          </cell>
          <cell r="J104">
            <v>0</v>
          </cell>
          <cell r="K104">
            <v>6.257468813566839</v>
          </cell>
          <cell r="L104">
            <v>0.11940848306497465</v>
          </cell>
          <cell r="M104">
            <v>10</v>
          </cell>
          <cell r="N104">
            <v>31.92</v>
          </cell>
          <cell r="O104">
            <v>5</v>
          </cell>
          <cell r="P104">
            <v>38</v>
          </cell>
        </row>
        <row r="105">
          <cell r="B105" t="str">
            <v>Joe Jiménez</v>
          </cell>
          <cell r="C105" t="str">
            <v>ATL</v>
          </cell>
          <cell r="D105">
            <v>56.333333333330003</v>
          </cell>
          <cell r="E105">
            <v>1.3353658536585367</v>
          </cell>
          <cell r="F105">
            <v>0</v>
          </cell>
          <cell r="G105">
            <v>1.0204754620254992</v>
          </cell>
          <cell r="H105">
            <v>0.62590743335639676</v>
          </cell>
          <cell r="I105">
            <v>1.7101966098066441</v>
          </cell>
          <cell r="J105">
            <v>1.5599999999999998</v>
          </cell>
          <cell r="K105">
            <v>6.2519453588470766</v>
          </cell>
          <cell r="L105">
            <v>0.11388502834521219</v>
          </cell>
          <cell r="M105">
            <v>19</v>
          </cell>
          <cell r="N105">
            <v>64.783333333329495</v>
          </cell>
          <cell r="O105">
            <v>14</v>
          </cell>
          <cell r="P105">
            <v>73</v>
          </cell>
        </row>
        <row r="106">
          <cell r="B106" t="str">
            <v>Chris Sale</v>
          </cell>
          <cell r="C106" t="str">
            <v>BOS</v>
          </cell>
          <cell r="D106">
            <v>102.66666666666001</v>
          </cell>
          <cell r="E106">
            <v>2.2865853658536586</v>
          </cell>
          <cell r="F106">
            <v>1.2558139534883721</v>
          </cell>
          <cell r="G106">
            <v>-0.50576600690430251</v>
          </cell>
          <cell r="H106">
            <v>1.3057313389903342</v>
          </cell>
          <cell r="I106">
            <v>1.8571447840605322</v>
          </cell>
          <cell r="J106">
            <v>0</v>
          </cell>
          <cell r="K106">
            <v>6.1995094354885945</v>
          </cell>
          <cell r="L106">
            <v>6.1449104986730063E-2</v>
          </cell>
          <cell r="M106">
            <v>49</v>
          </cell>
          <cell r="N106">
            <v>116.01333333332579</v>
          </cell>
          <cell r="O106">
            <v>29</v>
          </cell>
          <cell r="P106">
            <v>125</v>
          </cell>
        </row>
        <row r="107">
          <cell r="B107" t="str">
            <v>Andrew Nardi</v>
          </cell>
          <cell r="C107" t="str">
            <v>MIA</v>
          </cell>
          <cell r="D107">
            <v>57.333333333330003</v>
          </cell>
          <cell r="E107">
            <v>1.3353658536585367</v>
          </cell>
          <cell r="F107">
            <v>0</v>
          </cell>
          <cell r="G107">
            <v>1.4265355077793183</v>
          </cell>
          <cell r="H107">
            <v>0.63614829551199648</v>
          </cell>
          <cell r="I107">
            <v>0.39417521109557713</v>
          </cell>
          <cell r="J107">
            <v>2.4</v>
          </cell>
          <cell r="K107">
            <v>6.1922248680454288</v>
          </cell>
          <cell r="L107">
            <v>5.4164537543564428E-2</v>
          </cell>
          <cell r="M107">
            <v>17</v>
          </cell>
          <cell r="N107">
            <v>65.9333333333295</v>
          </cell>
          <cell r="O107">
            <v>21</v>
          </cell>
          <cell r="P107">
            <v>73</v>
          </cell>
        </row>
        <row r="108">
          <cell r="B108" t="str">
            <v>Colin Poche</v>
          </cell>
          <cell r="C108" t="str">
            <v>TBR</v>
          </cell>
          <cell r="D108">
            <v>60.666666666660007</v>
          </cell>
          <cell r="E108">
            <v>1.1158536585365855</v>
          </cell>
          <cell r="F108">
            <v>0</v>
          </cell>
          <cell r="G108">
            <v>1.9982058082621861</v>
          </cell>
          <cell r="H108">
            <v>1.1066988473019996</v>
          </cell>
          <cell r="I108">
            <v>-0.82002959856368252</v>
          </cell>
          <cell r="J108">
            <v>2.76</v>
          </cell>
          <cell r="K108">
            <v>6.160728715537088</v>
          </cell>
          <cell r="L108">
            <v>2.2668385035223615E-2</v>
          </cell>
          <cell r="M108">
            <v>15</v>
          </cell>
          <cell r="N108">
            <v>66.126666666659418</v>
          </cell>
          <cell r="O108">
            <v>24</v>
          </cell>
          <cell r="P108">
            <v>61</v>
          </cell>
        </row>
        <row r="109">
          <cell r="B109" t="str">
            <v>A.J. Puk</v>
          </cell>
          <cell r="C109" t="str">
            <v>MIA</v>
          </cell>
          <cell r="D109">
            <v>56.666666666660007</v>
          </cell>
          <cell r="E109">
            <v>1.4268292682926831</v>
          </cell>
          <cell r="F109">
            <v>0</v>
          </cell>
          <cell r="G109">
            <v>4.4350833980054606E-2</v>
          </cell>
          <cell r="H109">
            <v>0.42429547755649988</v>
          </cell>
          <cell r="I109">
            <v>2.2025847506726266</v>
          </cell>
          <cell r="J109">
            <v>2.04</v>
          </cell>
          <cell r="K109">
            <v>6.1380603305018644</v>
          </cell>
          <cell r="L109">
            <v>0</v>
          </cell>
          <cell r="M109">
            <v>25</v>
          </cell>
          <cell r="N109">
            <v>66.866666666658801</v>
          </cell>
          <cell r="O109">
            <v>13</v>
          </cell>
          <cell r="P109">
            <v>78</v>
          </cell>
        </row>
        <row r="110">
          <cell r="B110" t="str">
            <v>Jacob deGrom</v>
          </cell>
          <cell r="C110" t="str">
            <v>TEX</v>
          </cell>
          <cell r="D110">
            <v>30.333333333330003</v>
          </cell>
          <cell r="E110">
            <v>0.82317073170731714</v>
          </cell>
          <cell r="F110">
            <v>0.62790697674418605</v>
          </cell>
          <cell r="G110">
            <v>0.78262487606855013</v>
          </cell>
          <cell r="H110">
            <v>1.8294822217575779</v>
          </cell>
          <cell r="I110">
            <v>2.0139696292393987</v>
          </cell>
          <cell r="J110">
            <v>0</v>
          </cell>
          <cell r="K110">
            <v>6.0771544355170297</v>
          </cell>
          <cell r="L110">
            <v>-6.0905894984834674E-2</v>
          </cell>
          <cell r="M110">
            <v>9</v>
          </cell>
          <cell r="N110">
            <v>23.053333333330801</v>
          </cell>
          <cell r="O110">
            <v>4</v>
          </cell>
          <cell r="P110">
            <v>45</v>
          </cell>
        </row>
        <row r="111">
          <cell r="B111" t="str">
            <v>Kevin Kelly</v>
          </cell>
          <cell r="C111" t="str">
            <v>TBR</v>
          </cell>
          <cell r="D111">
            <v>67</v>
          </cell>
          <cell r="E111">
            <v>1.024390243902439</v>
          </cell>
          <cell r="F111">
            <v>0</v>
          </cell>
          <cell r="G111">
            <v>1.1300961663183118</v>
          </cell>
          <cell r="H111">
            <v>1.8492401744631095</v>
          </cell>
          <cell r="I111">
            <v>0.51665341633431716</v>
          </cell>
          <cell r="J111">
            <v>1.44</v>
          </cell>
          <cell r="K111">
            <v>5.9603800010181782</v>
          </cell>
          <cell r="L111">
            <v>-0.17768032948368617</v>
          </cell>
          <cell r="M111">
            <v>23</v>
          </cell>
          <cell r="N111">
            <v>67.67</v>
          </cell>
          <cell r="O111">
            <v>15</v>
          </cell>
          <cell r="P111">
            <v>56</v>
          </cell>
        </row>
        <row r="112">
          <cell r="B112" t="str">
            <v>Emilio Pagán</v>
          </cell>
          <cell r="C112" t="str">
            <v>MIN</v>
          </cell>
          <cell r="D112">
            <v>69.333333333329975</v>
          </cell>
          <cell r="E112">
            <v>1.1890243902439024</v>
          </cell>
          <cell r="F112">
            <v>0</v>
          </cell>
          <cell r="G112">
            <v>1.2970715093394216</v>
          </cell>
          <cell r="H112">
            <v>2.4008207934336201</v>
          </cell>
          <cell r="I112">
            <v>-6.3137774005523964E-2</v>
          </cell>
          <cell r="J112">
            <v>1.0799999999999998</v>
          </cell>
          <cell r="K112">
            <v>5.9037789190114207</v>
          </cell>
          <cell r="L112">
            <v>-0.23428141149044368</v>
          </cell>
          <cell r="M112">
            <v>23</v>
          </cell>
          <cell r="N112">
            <v>65.866666666663477</v>
          </cell>
          <cell r="O112">
            <v>21</v>
          </cell>
          <cell r="P112">
            <v>65</v>
          </cell>
        </row>
        <row r="113">
          <cell r="B113" t="str">
            <v>Kyle Hendricks</v>
          </cell>
          <cell r="C113" t="str">
            <v>CHC</v>
          </cell>
          <cell r="D113">
            <v>137</v>
          </cell>
          <cell r="E113">
            <v>1.7012195121951221</v>
          </cell>
          <cell r="F113">
            <v>2.5116279069767442</v>
          </cell>
          <cell r="G113">
            <v>0.61362812922438437</v>
          </cell>
          <cell r="H113">
            <v>0.62654176196002076</v>
          </cell>
          <cell r="I113">
            <v>0.44520960522263525</v>
          </cell>
          <cell r="J113">
            <v>0</v>
          </cell>
          <cell r="K113">
            <v>5.8982269155789062</v>
          </cell>
          <cell r="L113">
            <v>-0.23983341492295818</v>
          </cell>
          <cell r="M113">
            <v>57</v>
          </cell>
          <cell r="N113">
            <v>164.4</v>
          </cell>
          <cell r="O113">
            <v>27</v>
          </cell>
          <cell r="P113">
            <v>93</v>
          </cell>
        </row>
        <row r="114">
          <cell r="B114" t="str">
            <v>Yimi García</v>
          </cell>
          <cell r="C114" t="str">
            <v>TOR</v>
          </cell>
          <cell r="D114">
            <v>66</v>
          </cell>
          <cell r="E114">
            <v>1.4451219512195124</v>
          </cell>
          <cell r="F114">
            <v>0</v>
          </cell>
          <cell r="G114">
            <v>-9.4265449896097323E-2</v>
          </cell>
          <cell r="H114">
            <v>1.6374309987909882E-2</v>
          </cell>
          <cell r="I114">
            <v>1.8696882669678863</v>
          </cell>
          <cell r="J114">
            <v>2.6399999999999997</v>
          </cell>
          <cell r="K114">
            <v>5.8769190782792107</v>
          </cell>
          <cell r="L114">
            <v>-0.26114125222265372</v>
          </cell>
          <cell r="M114">
            <v>30</v>
          </cell>
          <cell r="N114">
            <v>81.84</v>
          </cell>
          <cell r="O114">
            <v>15</v>
          </cell>
          <cell r="P114">
            <v>79</v>
          </cell>
        </row>
        <row r="115">
          <cell r="B115" t="str">
            <v>Giovanny Gallegos</v>
          </cell>
          <cell r="C115" t="str">
            <v>STL</v>
          </cell>
          <cell r="D115">
            <v>55</v>
          </cell>
          <cell r="E115">
            <v>1.0792682926829269</v>
          </cell>
          <cell r="F115">
            <v>0</v>
          </cell>
          <cell r="G115">
            <v>-0.41398017015207855</v>
          </cell>
          <cell r="H115">
            <v>0.27978796169631254</v>
          </cell>
          <cell r="I115">
            <v>1.2671111862294888</v>
          </cell>
          <cell r="J115">
            <v>3.5999999999999996</v>
          </cell>
          <cell r="K115">
            <v>5.8121872704566488</v>
          </cell>
          <cell r="L115">
            <v>-0.32587306004521555</v>
          </cell>
          <cell r="M115">
            <v>27</v>
          </cell>
          <cell r="N115">
            <v>66</v>
          </cell>
          <cell r="O115">
            <v>12</v>
          </cell>
          <cell r="P115">
            <v>59</v>
          </cell>
        </row>
        <row r="116">
          <cell r="B116" t="str">
            <v>Sandy Alcantara</v>
          </cell>
          <cell r="C116" t="str">
            <v>MIA</v>
          </cell>
          <cell r="D116">
            <v>184.66666666665995</v>
          </cell>
          <cell r="E116">
            <v>2.7621951219512195</v>
          </cell>
          <cell r="F116">
            <v>2.7209302325581395</v>
          </cell>
          <cell r="G116">
            <v>-0.37785464977089328</v>
          </cell>
          <cell r="H116">
            <v>0.60815100584956339</v>
          </cell>
          <cell r="I116">
            <v>-4.868280133126829E-3</v>
          </cell>
          <cell r="J116">
            <v>0</v>
          </cell>
          <cell r="K116">
            <v>5.708553430454903</v>
          </cell>
          <cell r="L116">
            <v>-0.42950690004696135</v>
          </cell>
          <cell r="M116">
            <v>85</v>
          </cell>
          <cell r="N116">
            <v>223.44666666665853</v>
          </cell>
          <cell r="O116">
            <v>48</v>
          </cell>
          <cell r="P116">
            <v>151</v>
          </cell>
        </row>
        <row r="117">
          <cell r="B117" t="str">
            <v>Griffin Jax</v>
          </cell>
          <cell r="C117" t="str">
            <v>MIN</v>
          </cell>
          <cell r="D117">
            <v>65.333333333329975</v>
          </cell>
          <cell r="E117">
            <v>1.2439024390243902</v>
          </cell>
          <cell r="F117">
            <v>0</v>
          </cell>
          <cell r="G117">
            <v>0.18624310456839913</v>
          </cell>
          <cell r="H117">
            <v>0.48346060348023689</v>
          </cell>
          <cell r="I117">
            <v>0.47269636771672952</v>
          </cell>
          <cell r="J117">
            <v>3.2399999999999998</v>
          </cell>
          <cell r="K117">
            <v>5.6263025147897556</v>
          </cell>
          <cell r="L117">
            <v>-0.51175781571210877</v>
          </cell>
          <cell r="M117">
            <v>28</v>
          </cell>
          <cell r="N117">
            <v>77.093333333329369</v>
          </cell>
          <cell r="O117">
            <v>19</v>
          </cell>
          <cell r="P117">
            <v>68</v>
          </cell>
        </row>
        <row r="118">
          <cell r="B118" t="str">
            <v>Will Smith</v>
          </cell>
          <cell r="C118" t="str">
            <v>TEX</v>
          </cell>
          <cell r="D118">
            <v>57.333333333330003</v>
          </cell>
          <cell r="E118">
            <v>1.0060975609756098</v>
          </cell>
          <cell r="F118">
            <v>0</v>
          </cell>
          <cell r="G118">
            <v>-0.40593684377757172</v>
          </cell>
          <cell r="H118">
            <v>1.2579040956504399</v>
          </cell>
          <cell r="I118">
            <v>8.6626560678548015E-2</v>
          </cell>
          <cell r="J118">
            <v>3.5999999999999996</v>
          </cell>
          <cell r="K118">
            <v>5.5446913735270256</v>
          </cell>
          <cell r="L118">
            <v>-0.59336895697483882</v>
          </cell>
          <cell r="M118">
            <v>28</v>
          </cell>
          <cell r="N118">
            <v>60.773333333329809</v>
          </cell>
          <cell r="O118">
            <v>17</v>
          </cell>
          <cell r="P118">
            <v>55</v>
          </cell>
        </row>
        <row r="119">
          <cell r="B119" t="str">
            <v>Kenta Maeda</v>
          </cell>
          <cell r="C119" t="str">
            <v>MIN</v>
          </cell>
          <cell r="D119">
            <v>104.33333333332997</v>
          </cell>
          <cell r="E119">
            <v>2.1402439024390243</v>
          </cell>
          <cell r="F119">
            <v>1.2558139534883721</v>
          </cell>
          <cell r="G119">
            <v>-0.38835598171294289</v>
          </cell>
          <cell r="H119">
            <v>0.85155250373465186</v>
          </cell>
          <cell r="I119">
            <v>1.5971060923365015</v>
          </cell>
          <cell r="J119">
            <v>0</v>
          </cell>
          <cell r="K119">
            <v>5.456360470285607</v>
          </cell>
          <cell r="L119">
            <v>-0.68169986021625739</v>
          </cell>
          <cell r="M119">
            <v>49</v>
          </cell>
          <cell r="N119">
            <v>122.06999999999606</v>
          </cell>
          <cell r="O119">
            <v>28</v>
          </cell>
          <cell r="P119">
            <v>117</v>
          </cell>
        </row>
        <row r="120">
          <cell r="B120" t="str">
            <v>Will Vest</v>
          </cell>
          <cell r="C120" t="str">
            <v>DET</v>
          </cell>
          <cell r="D120">
            <v>48.333333333330003</v>
          </cell>
          <cell r="E120">
            <v>1.024390243902439</v>
          </cell>
          <cell r="F120">
            <v>0</v>
          </cell>
          <cell r="G120">
            <v>0.93613806167723868</v>
          </cell>
          <cell r="H120">
            <v>0.83778157930404995</v>
          </cell>
          <cell r="I120">
            <v>0.89570070350746223</v>
          </cell>
          <cell r="J120">
            <v>1.5599999999999998</v>
          </cell>
          <cell r="K120">
            <v>5.2540105883911901</v>
          </cell>
          <cell r="L120">
            <v>-0.88404974211067433</v>
          </cell>
          <cell r="M120">
            <v>16</v>
          </cell>
          <cell r="N120">
            <v>53.166666666663005</v>
          </cell>
          <cell r="O120">
            <v>13</v>
          </cell>
          <cell r="P120">
            <v>56</v>
          </cell>
        </row>
        <row r="121">
          <cell r="B121" t="str">
            <v>Andrés Muñoz</v>
          </cell>
          <cell r="C121" t="str">
            <v>SEA</v>
          </cell>
          <cell r="D121">
            <v>49</v>
          </cell>
          <cell r="E121">
            <v>1.225609756097561</v>
          </cell>
          <cell r="F121">
            <v>0</v>
          </cell>
          <cell r="G121">
            <v>0.98536387487915023</v>
          </cell>
          <cell r="H121">
            <v>-0.16672489098302951</v>
          </cell>
          <cell r="I121">
            <v>-0.12814871251187293</v>
          </cell>
          <cell r="J121">
            <v>3.2399999999999998</v>
          </cell>
          <cell r="K121">
            <v>5.1561000274818083</v>
          </cell>
          <cell r="L121">
            <v>-0.9819603030200561</v>
          </cell>
          <cell r="M121">
            <v>16</v>
          </cell>
          <cell r="N121">
            <v>62.230000000000004</v>
          </cell>
          <cell r="O121">
            <v>22</v>
          </cell>
          <cell r="P121">
            <v>67</v>
          </cell>
        </row>
        <row r="122">
          <cell r="B122" t="str">
            <v>Bryse Wilson</v>
          </cell>
          <cell r="C122" t="str">
            <v>MIL</v>
          </cell>
          <cell r="D122">
            <v>76.666666666660007</v>
          </cell>
          <cell r="E122">
            <v>1.1158536585365855</v>
          </cell>
          <cell r="F122">
            <v>0</v>
          </cell>
          <cell r="G122">
            <v>1.9774050621008397</v>
          </cell>
          <cell r="H122">
            <v>1.5488098573857205</v>
          </cell>
          <cell r="I122">
            <v>-0.46952459311179673</v>
          </cell>
          <cell r="J122">
            <v>0.96</v>
          </cell>
          <cell r="K122">
            <v>5.132543984911349</v>
          </cell>
          <cell r="L122">
            <v>-1.0055163455905154</v>
          </cell>
          <cell r="M122">
            <v>22</v>
          </cell>
          <cell r="N122">
            <v>82.033333333326212</v>
          </cell>
          <cell r="O122">
            <v>22</v>
          </cell>
          <cell r="P122">
            <v>61</v>
          </cell>
        </row>
        <row r="123">
          <cell r="B123" t="str">
            <v>Shane Bieber</v>
          </cell>
          <cell r="C123" t="str">
            <v>CLE</v>
          </cell>
          <cell r="D123">
            <v>128</v>
          </cell>
          <cell r="E123">
            <v>1.9573170731707319</v>
          </cell>
          <cell r="F123">
            <v>2.5116279069767442</v>
          </cell>
          <cell r="G123">
            <v>0.4666295181649337</v>
          </cell>
          <cell r="H123">
            <v>0.1699639848559141</v>
          </cell>
          <cell r="I123">
            <v>-1.4184192793355299E-3</v>
          </cell>
          <cell r="J123">
            <v>0</v>
          </cell>
          <cell r="K123">
            <v>5.1041200638889883</v>
          </cell>
          <cell r="L123">
            <v>-1.0339402666128761</v>
          </cell>
          <cell r="M123">
            <v>54</v>
          </cell>
          <cell r="N123">
            <v>157.44</v>
          </cell>
          <cell r="O123">
            <v>34</v>
          </cell>
          <cell r="P123">
            <v>107</v>
          </cell>
        </row>
        <row r="124">
          <cell r="B124" t="str">
            <v>Caleb Thielbar</v>
          </cell>
          <cell r="C124" t="str">
            <v>MIN</v>
          </cell>
          <cell r="D124">
            <v>30.666666666659999</v>
          </cell>
          <cell r="E124">
            <v>0.65853658536585369</v>
          </cell>
          <cell r="F124">
            <v>0</v>
          </cell>
          <cell r="G124">
            <v>0.46218138818303067</v>
          </cell>
          <cell r="H124">
            <v>1.1200929789277425</v>
          </cell>
          <cell r="I124">
            <v>1.0526656993404189</v>
          </cell>
          <cell r="J124">
            <v>1.68</v>
          </cell>
          <cell r="K124">
            <v>4.9734766518170455</v>
          </cell>
          <cell r="L124">
            <v>-1.1645836786848189</v>
          </cell>
          <cell r="M124">
            <v>11</v>
          </cell>
          <cell r="N124">
            <v>29.133333333326998</v>
          </cell>
          <cell r="O124">
            <v>6</v>
          </cell>
          <cell r="P124">
            <v>36</v>
          </cell>
        </row>
        <row r="125">
          <cell r="B125" t="str">
            <v>Griffin Canning</v>
          </cell>
          <cell r="C125" t="str">
            <v>LAA</v>
          </cell>
          <cell r="D125">
            <v>127</v>
          </cell>
          <cell r="E125">
            <v>2.5426829268292686</v>
          </cell>
          <cell r="F125">
            <v>1.6744186046511629</v>
          </cell>
          <cell r="G125">
            <v>-0.6654274973564771</v>
          </cell>
          <cell r="H125">
            <v>2.9111452915894273E-2</v>
          </cell>
          <cell r="I125">
            <v>1.3709442399176688</v>
          </cell>
          <cell r="J125">
            <v>0</v>
          </cell>
          <cell r="K125">
            <v>4.9517297269575176</v>
          </cell>
          <cell r="L125">
            <v>-1.1863306035443468</v>
          </cell>
          <cell r="M125">
            <v>61</v>
          </cell>
          <cell r="N125">
            <v>157.47999999999999</v>
          </cell>
          <cell r="O125">
            <v>36</v>
          </cell>
          <cell r="P125">
            <v>139</v>
          </cell>
        </row>
        <row r="126">
          <cell r="B126" t="str">
            <v>Ryan Brasier</v>
          </cell>
          <cell r="C126" t="str">
            <v>2 Tms</v>
          </cell>
          <cell r="D126">
            <v>59.666666666660007</v>
          </cell>
          <cell r="E126">
            <v>1.024390243902439</v>
          </cell>
          <cell r="F126">
            <v>0</v>
          </cell>
          <cell r="G126">
            <v>1.096588718620406</v>
          </cell>
          <cell r="H126">
            <v>1.591608455727777</v>
          </cell>
          <cell r="I126">
            <v>-0.21980039659451703</v>
          </cell>
          <cell r="J126">
            <v>1.44</v>
          </cell>
          <cell r="K126">
            <v>4.9327870216561047</v>
          </cell>
          <cell r="L126">
            <v>-1.2052733088457597</v>
          </cell>
          <cell r="M126">
            <v>20</v>
          </cell>
          <cell r="N126">
            <v>60.859999999993207</v>
          </cell>
          <cell r="O126">
            <v>19</v>
          </cell>
          <cell r="P126">
            <v>56</v>
          </cell>
        </row>
        <row r="127">
          <cell r="B127" t="str">
            <v>Cole Ragans</v>
          </cell>
          <cell r="C127" t="str">
            <v>2 Tms</v>
          </cell>
          <cell r="D127">
            <v>96</v>
          </cell>
          <cell r="E127">
            <v>2.0670731707317076</v>
          </cell>
          <cell r="F127">
            <v>1.4651162790697674</v>
          </cell>
          <cell r="G127">
            <v>0.91831458042402692</v>
          </cell>
          <cell r="H127">
            <v>0.90188040113719004</v>
          </cell>
          <cell r="I127">
            <v>-0.83903714379445538</v>
          </cell>
          <cell r="J127">
            <v>0.36</v>
          </cell>
          <cell r="K127">
            <v>4.8733472875682367</v>
          </cell>
          <cell r="L127">
            <v>-1.2647130429336277</v>
          </cell>
          <cell r="M127">
            <v>37</v>
          </cell>
          <cell r="N127">
            <v>111.35999999999999</v>
          </cell>
          <cell r="O127">
            <v>41</v>
          </cell>
          <cell r="P127">
            <v>113</v>
          </cell>
        </row>
        <row r="128">
          <cell r="B128" t="str">
            <v>Zack Littell</v>
          </cell>
          <cell r="C128" t="str">
            <v>2 Tms</v>
          </cell>
          <cell r="D128">
            <v>90</v>
          </cell>
          <cell r="E128">
            <v>1.3536585365853659</v>
          </cell>
          <cell r="F128">
            <v>0.83720930232558144</v>
          </cell>
          <cell r="G128">
            <v>-0.13900838181648481</v>
          </cell>
          <cell r="H128">
            <v>0.64451567424905709</v>
          </cell>
          <cell r="I128">
            <v>2.162553935378754</v>
          </cell>
          <cell r="J128">
            <v>0</v>
          </cell>
          <cell r="K128">
            <v>4.8589290667222738</v>
          </cell>
          <cell r="L128">
            <v>-1.2791312637795906</v>
          </cell>
          <cell r="M128">
            <v>41</v>
          </cell>
          <cell r="N128">
            <v>106.19999999999999</v>
          </cell>
          <cell r="O128">
            <v>12</v>
          </cell>
          <cell r="P128">
            <v>74</v>
          </cell>
        </row>
        <row r="129">
          <cell r="B129" t="str">
            <v>Bowden Francis</v>
          </cell>
          <cell r="C129" t="str">
            <v>TOR</v>
          </cell>
          <cell r="D129">
            <v>36.333333333330003</v>
          </cell>
          <cell r="E129">
            <v>0.6402439024390244</v>
          </cell>
          <cell r="F129">
            <v>0</v>
          </cell>
          <cell r="G129">
            <v>1.5778556008002518</v>
          </cell>
          <cell r="H129">
            <v>1.8573645807062416</v>
          </cell>
          <cell r="I129">
            <v>0.59782642471724656</v>
          </cell>
          <cell r="J129">
            <v>0.12</v>
          </cell>
          <cell r="K129">
            <v>4.7932905086627642</v>
          </cell>
          <cell r="L129">
            <v>-1.3447698218391002</v>
          </cell>
          <cell r="M129">
            <v>7</v>
          </cell>
          <cell r="N129">
            <v>30.156666666663902</v>
          </cell>
          <cell r="O129">
            <v>8</v>
          </cell>
          <cell r="P129">
            <v>35</v>
          </cell>
        </row>
        <row r="130">
          <cell r="B130" t="str">
            <v>Tom Cosgrove</v>
          </cell>
          <cell r="C130" t="str">
            <v>SDP</v>
          </cell>
          <cell r="D130">
            <v>51.333333333330003</v>
          </cell>
          <cell r="E130">
            <v>0.80487804878048785</v>
          </cell>
          <cell r="F130">
            <v>0</v>
          </cell>
          <cell r="G130">
            <v>2.1647304097055651</v>
          </cell>
          <cell r="H130">
            <v>1.6968547890359815</v>
          </cell>
          <cell r="I130">
            <v>-0.91229716090575819</v>
          </cell>
          <cell r="J130">
            <v>0.96</v>
          </cell>
          <cell r="K130">
            <v>4.7141660866162756</v>
          </cell>
          <cell r="L130">
            <v>-1.4238942438855888</v>
          </cell>
          <cell r="M130">
            <v>10</v>
          </cell>
          <cell r="N130">
            <v>49.793333333330104</v>
          </cell>
          <cell r="O130">
            <v>19</v>
          </cell>
          <cell r="P130">
            <v>44</v>
          </cell>
        </row>
        <row r="131">
          <cell r="B131" t="str">
            <v>Jesse Chavez</v>
          </cell>
          <cell r="C131" t="str">
            <v>ATL</v>
          </cell>
          <cell r="D131">
            <v>34.666666666660007</v>
          </cell>
          <cell r="E131">
            <v>0.71341463414634154</v>
          </cell>
          <cell r="F131">
            <v>0</v>
          </cell>
          <cell r="G131">
            <v>1.6257221725898596</v>
          </cell>
          <cell r="H131">
            <v>0.61246451327659279</v>
          </cell>
          <cell r="I131">
            <v>7.3187520697131872E-2</v>
          </cell>
          <cell r="J131">
            <v>1.68</v>
          </cell>
          <cell r="K131">
            <v>4.7047888407099263</v>
          </cell>
          <cell r="L131">
            <v>-1.4332714897919381</v>
          </cell>
          <cell r="M131">
            <v>6</v>
          </cell>
          <cell r="N131">
            <v>38.133333333326007</v>
          </cell>
          <cell r="O131">
            <v>12</v>
          </cell>
          <cell r="P131">
            <v>39</v>
          </cell>
        </row>
        <row r="132">
          <cell r="B132" t="str">
            <v>Ryan Helsley</v>
          </cell>
          <cell r="C132" t="str">
            <v>STL</v>
          </cell>
          <cell r="D132">
            <v>36.666666666660007</v>
          </cell>
          <cell r="E132">
            <v>0.95121951219512202</v>
          </cell>
          <cell r="F132">
            <v>0</v>
          </cell>
          <cell r="G132">
            <v>1.0883149617898034</v>
          </cell>
          <cell r="H132">
            <v>0.82783733722485309</v>
          </cell>
          <cell r="I132">
            <v>-8.8160805335786879E-2</v>
          </cell>
          <cell r="J132">
            <v>1.92</v>
          </cell>
          <cell r="K132">
            <v>4.6992110058739911</v>
          </cell>
          <cell r="L132">
            <v>-1.4388493246278733</v>
          </cell>
          <cell r="M132">
            <v>10</v>
          </cell>
          <cell r="N132">
            <v>38.866666666659611</v>
          </cell>
          <cell r="O132">
            <v>17</v>
          </cell>
          <cell r="P132">
            <v>52</v>
          </cell>
        </row>
        <row r="133">
          <cell r="B133" t="str">
            <v>Reese Olson</v>
          </cell>
          <cell r="C133" t="str">
            <v>DET</v>
          </cell>
          <cell r="D133">
            <v>103.66666666666001</v>
          </cell>
          <cell r="E133">
            <v>1.8841463414634148</v>
          </cell>
          <cell r="F133">
            <v>1.2558139534883721</v>
          </cell>
          <cell r="G133">
            <v>3.476541538012675E-2</v>
          </cell>
          <cell r="H133">
            <v>1.434236255746665</v>
          </cell>
          <cell r="I133">
            <v>-4.7530617906610458E-2</v>
          </cell>
          <cell r="J133">
            <v>0.12</v>
          </cell>
          <cell r="K133">
            <v>4.6814313481719685</v>
          </cell>
          <cell r="L133">
            <v>-1.4566289823298959</v>
          </cell>
          <cell r="M133">
            <v>46</v>
          </cell>
          <cell r="N133">
            <v>116.10666666665922</v>
          </cell>
          <cell r="O133">
            <v>33</v>
          </cell>
          <cell r="P133">
            <v>103</v>
          </cell>
        </row>
        <row r="134">
          <cell r="B134" t="str">
            <v>Domingo Germán</v>
          </cell>
          <cell r="C134" t="str">
            <v>NYY</v>
          </cell>
          <cell r="D134">
            <v>108.66666666666001</v>
          </cell>
          <cell r="E134">
            <v>2.0853658536585367</v>
          </cell>
          <cell r="F134">
            <v>1.2558139534883721</v>
          </cell>
          <cell r="G134">
            <v>-1.0194792514529945</v>
          </cell>
          <cell r="H134">
            <v>1.983261030338489</v>
          </cell>
          <cell r="I134">
            <v>0.37562974358064671</v>
          </cell>
          <cell r="J134">
            <v>0</v>
          </cell>
          <cell r="K134">
            <v>4.6805913296130504</v>
          </cell>
          <cell r="L134">
            <v>-1.457469000888814</v>
          </cell>
          <cell r="M134">
            <v>55</v>
          </cell>
          <cell r="N134">
            <v>117.35999999999281</v>
          </cell>
          <cell r="O134">
            <v>34</v>
          </cell>
          <cell r="P134">
            <v>114</v>
          </cell>
        </row>
        <row r="135">
          <cell r="B135" t="str">
            <v>Aroldis Chapman</v>
          </cell>
          <cell r="C135" t="str">
            <v>2 Tms</v>
          </cell>
          <cell r="D135">
            <v>58.333333333330003</v>
          </cell>
          <cell r="E135">
            <v>1.8841463414634148</v>
          </cell>
          <cell r="F135">
            <v>0</v>
          </cell>
          <cell r="G135">
            <v>0.9996819714245101</v>
          </cell>
          <cell r="H135">
            <v>-5.5569517140983994E-2</v>
          </cell>
          <cell r="I135">
            <v>-0.55108989969741429</v>
          </cell>
          <cell r="J135">
            <v>2.4</v>
          </cell>
          <cell r="K135">
            <v>4.6771688960495261</v>
          </cell>
          <cell r="L135">
            <v>-1.4608914344523383</v>
          </cell>
          <cell r="M135">
            <v>20</v>
          </cell>
          <cell r="N135">
            <v>72.916666666662508</v>
          </cell>
          <cell r="O135">
            <v>36</v>
          </cell>
          <cell r="P135">
            <v>103</v>
          </cell>
        </row>
        <row r="136">
          <cell r="B136" t="str">
            <v>Kyle Finnegan</v>
          </cell>
          <cell r="C136" t="str">
            <v>WSN</v>
          </cell>
          <cell r="D136">
            <v>69.333333333329975</v>
          </cell>
          <cell r="E136">
            <v>1.152439024390244</v>
          </cell>
          <cell r="F136">
            <v>0</v>
          </cell>
          <cell r="G136">
            <v>0.31365671024318587</v>
          </cell>
          <cell r="H136">
            <v>-0.47605433707172334</v>
          </cell>
          <cell r="I136">
            <v>-0.7072952572709057</v>
          </cell>
          <cell r="J136">
            <v>4.3199999999999994</v>
          </cell>
          <cell r="K136">
            <v>4.6027461402908001</v>
          </cell>
          <cell r="L136">
            <v>-1.5353141902110643</v>
          </cell>
          <cell r="M136">
            <v>29</v>
          </cell>
          <cell r="N136">
            <v>90.133333333328977</v>
          </cell>
          <cell r="O136">
            <v>24</v>
          </cell>
          <cell r="P136">
            <v>63</v>
          </cell>
        </row>
        <row r="137">
          <cell r="B137" t="str">
            <v>Brooks Raley</v>
          </cell>
          <cell r="C137" t="str">
            <v>NYM</v>
          </cell>
          <cell r="D137">
            <v>54.666666666660007</v>
          </cell>
          <cell r="E137">
            <v>1.1158536585365855</v>
          </cell>
          <cell r="F137">
            <v>0</v>
          </cell>
          <cell r="G137">
            <v>1.2329539315333347</v>
          </cell>
          <cell r="H137">
            <v>-0.1184498131717268</v>
          </cell>
          <cell r="I137">
            <v>-0.99285012378049431</v>
          </cell>
          <cell r="J137">
            <v>3.36</v>
          </cell>
          <cell r="K137">
            <v>4.5975076531176988</v>
          </cell>
          <cell r="L137">
            <v>-1.5405526773841656</v>
          </cell>
          <cell r="M137">
            <v>17</v>
          </cell>
          <cell r="N137">
            <v>68.879999999991611</v>
          </cell>
          <cell r="O137">
            <v>25</v>
          </cell>
          <cell r="P137">
            <v>61</v>
          </cell>
        </row>
        <row r="138">
          <cell r="B138" t="str">
            <v>Phil Maton</v>
          </cell>
          <cell r="C138" t="str">
            <v>HOU</v>
          </cell>
          <cell r="D138">
            <v>66</v>
          </cell>
          <cell r="E138">
            <v>1.3536585365853659</v>
          </cell>
          <cell r="F138">
            <v>0</v>
          </cell>
          <cell r="G138">
            <v>1.2228531979825876</v>
          </cell>
          <cell r="H138">
            <v>0.95953456529242032</v>
          </cell>
          <cell r="I138">
            <v>-0.26346646797754414</v>
          </cell>
          <cell r="J138">
            <v>1.3199999999999998</v>
          </cell>
          <cell r="K138">
            <v>4.5925798318828299</v>
          </cell>
          <cell r="L138">
            <v>-1.5454804986190345</v>
          </cell>
          <cell r="M138">
            <v>22</v>
          </cell>
          <cell r="N138">
            <v>73.92</v>
          </cell>
          <cell r="O138">
            <v>25</v>
          </cell>
          <cell r="P138">
            <v>74</v>
          </cell>
        </row>
        <row r="139">
          <cell r="B139" t="str">
            <v>Alex Cobb</v>
          </cell>
          <cell r="C139" t="str">
            <v>SFG</v>
          </cell>
          <cell r="D139">
            <v>151.33333333332999</v>
          </cell>
          <cell r="E139">
            <v>2.3963414634146343</v>
          </cell>
          <cell r="F139">
            <v>2.3023255813953489</v>
          </cell>
          <cell r="G139">
            <v>0.36540793973146046</v>
          </cell>
          <cell r="H139">
            <v>-1.2591703024145653</v>
          </cell>
          <cell r="I139">
            <v>0.77236352396672781</v>
          </cell>
          <cell r="J139">
            <v>0</v>
          </cell>
          <cell r="K139">
            <v>4.5772682060936063</v>
          </cell>
          <cell r="L139">
            <v>-1.5607921244082581</v>
          </cell>
          <cell r="M139">
            <v>65</v>
          </cell>
          <cell r="N139">
            <v>199.75999999999559</v>
          </cell>
          <cell r="O139">
            <v>37</v>
          </cell>
          <cell r="P139">
            <v>131</v>
          </cell>
        </row>
        <row r="140">
          <cell r="B140" t="str">
            <v>Kenley Jansen</v>
          </cell>
          <cell r="C140" t="str">
            <v>BOS</v>
          </cell>
          <cell r="D140">
            <v>44.666666666660007</v>
          </cell>
          <cell r="E140">
            <v>0.95121951219512202</v>
          </cell>
          <cell r="F140">
            <v>0</v>
          </cell>
          <cell r="G140">
            <v>0.32472427625633632</v>
          </cell>
          <cell r="H140">
            <v>-0.20766432602408946</v>
          </cell>
          <cell r="I140">
            <v>-8.8160805335786879E-2</v>
          </cell>
          <cell r="J140">
            <v>3.4799999999999995</v>
          </cell>
          <cell r="K140">
            <v>4.4601186570915816</v>
          </cell>
          <cell r="L140">
            <v>-1.6779416734102828</v>
          </cell>
          <cell r="M140">
            <v>18</v>
          </cell>
          <cell r="N140">
            <v>57.173333333324813</v>
          </cell>
          <cell r="O140">
            <v>17</v>
          </cell>
          <cell r="P140">
            <v>52</v>
          </cell>
        </row>
        <row r="141">
          <cell r="B141" t="str">
            <v>Drew Rasmussen</v>
          </cell>
          <cell r="C141" t="str">
            <v>TBR</v>
          </cell>
          <cell r="D141">
            <v>44.666666666660007</v>
          </cell>
          <cell r="E141">
            <v>0.8597560975609756</v>
          </cell>
          <cell r="F141">
            <v>0.62790697674418605</v>
          </cell>
          <cell r="G141">
            <v>1.1723279079117408</v>
          </cell>
          <cell r="H141">
            <v>1.0520137834847325</v>
          </cell>
          <cell r="I141">
            <v>0.74232405844301363</v>
          </cell>
          <cell r="J141">
            <v>0</v>
          </cell>
          <cell r="K141">
            <v>4.4543288241446488</v>
          </cell>
          <cell r="L141">
            <v>-1.6837315063572156</v>
          </cell>
          <cell r="M141">
            <v>13</v>
          </cell>
          <cell r="N141">
            <v>46.899999999993007</v>
          </cell>
          <cell r="O141">
            <v>11</v>
          </cell>
          <cell r="P141">
            <v>47</v>
          </cell>
        </row>
        <row r="142">
          <cell r="B142" t="str">
            <v>Wade Miley</v>
          </cell>
          <cell r="C142" t="str">
            <v>MIL</v>
          </cell>
          <cell r="D142">
            <v>120.33333333332997</v>
          </cell>
          <cell r="E142">
            <v>1.4451219512195124</v>
          </cell>
          <cell r="F142">
            <v>1.8837209302325582</v>
          </cell>
          <cell r="G142">
            <v>1.7874822597902023</v>
          </cell>
          <cell r="H142">
            <v>1.3629114848199537</v>
          </cell>
          <cell r="I142">
            <v>-2.1496464333193384</v>
          </cell>
          <cell r="J142">
            <v>0</v>
          </cell>
          <cell r="K142">
            <v>4.3295901927428879</v>
          </cell>
          <cell r="L142">
            <v>-1.8084701377589765</v>
          </cell>
          <cell r="M142">
            <v>42</v>
          </cell>
          <cell r="N142">
            <v>137.17999999999617</v>
          </cell>
          <cell r="O142">
            <v>38</v>
          </cell>
          <cell r="P142">
            <v>79</v>
          </cell>
        </row>
        <row r="143">
          <cell r="B143" t="str">
            <v>Nick Anderson</v>
          </cell>
          <cell r="C143" t="str">
            <v>ATL</v>
          </cell>
          <cell r="D143">
            <v>35.333333333330003</v>
          </cell>
          <cell r="E143">
            <v>0.65853658536585369</v>
          </cell>
          <cell r="F143">
            <v>0</v>
          </cell>
          <cell r="G143">
            <v>0.64475801942364064</v>
          </cell>
          <cell r="H143">
            <v>0.6236567577736295</v>
          </cell>
          <cell r="I143">
            <v>0.46470112279983883</v>
          </cell>
          <cell r="J143">
            <v>1.92</v>
          </cell>
          <cell r="K143">
            <v>4.3116524853629628</v>
          </cell>
          <cell r="L143">
            <v>-1.8264078451389016</v>
          </cell>
          <cell r="M143">
            <v>12</v>
          </cell>
          <cell r="N143">
            <v>38.866666666663008</v>
          </cell>
          <cell r="O143">
            <v>9</v>
          </cell>
          <cell r="P143">
            <v>36</v>
          </cell>
        </row>
        <row r="144">
          <cell r="B144" t="str">
            <v>Reynaldo López</v>
          </cell>
          <cell r="C144" t="str">
            <v>3 Tms</v>
          </cell>
          <cell r="D144">
            <v>66</v>
          </cell>
          <cell r="E144">
            <v>1.5182926829268293</v>
          </cell>
          <cell r="F144">
            <v>0</v>
          </cell>
          <cell r="G144">
            <v>0.89357353601291944</v>
          </cell>
          <cell r="H144">
            <v>-0.21941575383820794</v>
          </cell>
          <cell r="I144">
            <v>-1.2941549776564083</v>
          </cell>
          <cell r="J144">
            <v>3.36</v>
          </cell>
          <cell r="K144">
            <v>4.2582954874451326</v>
          </cell>
          <cell r="L144">
            <v>-1.8797648430567317</v>
          </cell>
          <cell r="M144">
            <v>24</v>
          </cell>
          <cell r="N144">
            <v>83.820000000000007</v>
          </cell>
          <cell r="O144">
            <v>34</v>
          </cell>
          <cell r="P144">
            <v>83</v>
          </cell>
        </row>
        <row r="145">
          <cell r="B145" t="str">
            <v>Gregory Soto</v>
          </cell>
          <cell r="C145" t="str">
            <v>PHI</v>
          </cell>
          <cell r="D145">
            <v>60.333333333330003</v>
          </cell>
          <cell r="E145">
            <v>1.1890243902439024</v>
          </cell>
          <cell r="F145">
            <v>0</v>
          </cell>
          <cell r="G145">
            <v>-0.68008534043854807</v>
          </cell>
          <cell r="H145">
            <v>0.73910596275044216</v>
          </cell>
          <cell r="I145">
            <v>-0.24194067271184574</v>
          </cell>
          <cell r="J145">
            <v>3.2399999999999998</v>
          </cell>
          <cell r="K145">
            <v>4.2461043398439502</v>
          </cell>
          <cell r="L145">
            <v>-1.8919559906579142</v>
          </cell>
          <cell r="M145">
            <v>31</v>
          </cell>
          <cell r="N145">
            <v>68.779999999996193</v>
          </cell>
          <cell r="O145">
            <v>22</v>
          </cell>
          <cell r="P145">
            <v>65</v>
          </cell>
        </row>
        <row r="146">
          <cell r="B146" t="str">
            <v>Dane Dunning</v>
          </cell>
          <cell r="C146" t="str">
            <v>TEX</v>
          </cell>
          <cell r="D146">
            <v>172.66666666665995</v>
          </cell>
          <cell r="E146">
            <v>2.5609756097560976</v>
          </cell>
          <cell r="F146">
            <v>2.5116279069767442</v>
          </cell>
          <cell r="G146">
            <v>0.86164651761281885</v>
          </cell>
          <cell r="H146">
            <v>-0.32204352989157869</v>
          </cell>
          <cell r="I146">
            <v>-1.6323340850117019</v>
          </cell>
          <cell r="J146">
            <v>0.24</v>
          </cell>
          <cell r="K146">
            <v>4.2198724194423809</v>
          </cell>
          <cell r="L146">
            <v>-1.9181879110594835</v>
          </cell>
          <cell r="M146">
            <v>71</v>
          </cell>
          <cell r="N146">
            <v>217.55999999999153</v>
          </cell>
          <cell r="O146">
            <v>55</v>
          </cell>
          <cell r="P146">
            <v>140</v>
          </cell>
        </row>
        <row r="147">
          <cell r="B147" t="str">
            <v>Nick Martinez</v>
          </cell>
          <cell r="C147" t="str">
            <v>SDP</v>
          </cell>
          <cell r="D147">
            <v>110.33333333332997</v>
          </cell>
          <cell r="E147">
            <v>1.9390243902439026</v>
          </cell>
          <cell r="F147">
            <v>0.41860465116279072</v>
          </cell>
          <cell r="G147">
            <v>1.1176079046954579</v>
          </cell>
          <cell r="H147">
            <v>-0.22211935145873224</v>
          </cell>
          <cell r="I147">
            <v>-1.0447745081359132</v>
          </cell>
          <cell r="J147">
            <v>1.92</v>
          </cell>
          <cell r="K147">
            <v>4.1283430865075061</v>
          </cell>
          <cell r="L147">
            <v>-2.0097172439943582</v>
          </cell>
          <cell r="M147">
            <v>42</v>
          </cell>
          <cell r="N147">
            <v>139.01999999999578</v>
          </cell>
          <cell r="O147">
            <v>40</v>
          </cell>
          <cell r="P147">
            <v>106</v>
          </cell>
        </row>
        <row r="148">
          <cell r="B148" t="str">
            <v>Trevor Stephan</v>
          </cell>
          <cell r="C148" t="str">
            <v>CLE</v>
          </cell>
          <cell r="D148">
            <v>68.666666666660007</v>
          </cell>
          <cell r="E148">
            <v>1.3719512195121952</v>
          </cell>
          <cell r="F148">
            <v>0</v>
          </cell>
          <cell r="G148">
            <v>-6.2924088104802267E-2</v>
          </cell>
          <cell r="H148">
            <v>-0.47189958630547219</v>
          </cell>
          <cell r="I148">
            <v>-0.38220578393266713</v>
          </cell>
          <cell r="J148">
            <v>3.5999999999999996</v>
          </cell>
          <cell r="K148">
            <v>4.0549217611692532</v>
          </cell>
          <cell r="L148">
            <v>-2.0831385693326112</v>
          </cell>
          <cell r="M148">
            <v>31</v>
          </cell>
          <cell r="N148">
            <v>89.266666666658011</v>
          </cell>
          <cell r="O148">
            <v>26</v>
          </cell>
          <cell r="P148">
            <v>75</v>
          </cell>
        </row>
        <row r="149">
          <cell r="B149" t="str">
            <v>Mike Clevinger</v>
          </cell>
          <cell r="C149" t="str">
            <v>CHW</v>
          </cell>
          <cell r="D149">
            <v>131.33333333332999</v>
          </cell>
          <cell r="E149">
            <v>2.0121951219512195</v>
          </cell>
          <cell r="F149">
            <v>2.0930232558139537</v>
          </cell>
          <cell r="G149">
            <v>0.53826707423782749</v>
          </cell>
          <cell r="H149">
            <v>0.17366915682791373</v>
          </cell>
          <cell r="I149">
            <v>-0.8349101944829046</v>
          </cell>
          <cell r="J149">
            <v>0</v>
          </cell>
          <cell r="K149">
            <v>3.9822444143480094</v>
          </cell>
          <cell r="L149">
            <v>-2.155815916153855</v>
          </cell>
          <cell r="M149">
            <v>55</v>
          </cell>
          <cell r="N149">
            <v>161.53999999999587</v>
          </cell>
          <cell r="O149">
            <v>40</v>
          </cell>
          <cell r="P149">
            <v>110</v>
          </cell>
        </row>
        <row r="150">
          <cell r="B150" t="str">
            <v>Tommy Kahnle</v>
          </cell>
          <cell r="C150" t="str">
            <v>NYY</v>
          </cell>
          <cell r="D150">
            <v>40.666666666660007</v>
          </cell>
          <cell r="E150">
            <v>0.87804878048780488</v>
          </cell>
          <cell r="F150">
            <v>0</v>
          </cell>
          <cell r="G150">
            <v>1.0453220912768089</v>
          </cell>
          <cell r="H150">
            <v>0.66230129654504521</v>
          </cell>
          <cell r="I150">
            <v>-0.68146490613534449</v>
          </cell>
          <cell r="J150">
            <v>1.92</v>
          </cell>
          <cell r="K150">
            <v>3.8242072621743142</v>
          </cell>
          <cell r="L150">
            <v>-2.3138530683275502</v>
          </cell>
          <cell r="M150">
            <v>12</v>
          </cell>
          <cell r="N150">
            <v>45.139999999992611</v>
          </cell>
          <cell r="O150">
            <v>19</v>
          </cell>
          <cell r="P150">
            <v>48</v>
          </cell>
        </row>
        <row r="151">
          <cell r="B151" t="str">
            <v>Shelby Miller</v>
          </cell>
          <cell r="C151" t="str">
            <v>LAD</v>
          </cell>
          <cell r="D151">
            <v>42</v>
          </cell>
          <cell r="E151">
            <v>0.76829268292682928</v>
          </cell>
          <cell r="F151">
            <v>0</v>
          </cell>
          <cell r="G151">
            <v>1.8251369664496964</v>
          </cell>
          <cell r="H151">
            <v>1.7682423138011909</v>
          </cell>
          <cell r="I151">
            <v>-1.0277132882909652</v>
          </cell>
          <cell r="J151">
            <v>0.48</v>
          </cell>
          <cell r="K151">
            <v>3.8139586748867513</v>
          </cell>
          <cell r="L151">
            <v>-2.3241016556151131</v>
          </cell>
          <cell r="M151">
            <v>8</v>
          </cell>
          <cell r="N151">
            <v>37.800000000000004</v>
          </cell>
          <cell r="O151">
            <v>19</v>
          </cell>
          <cell r="P151">
            <v>42</v>
          </cell>
        </row>
        <row r="152">
          <cell r="B152" t="str">
            <v>Ian Gibaut</v>
          </cell>
          <cell r="C152" t="str">
            <v>CIN</v>
          </cell>
          <cell r="D152">
            <v>75.666666666660007</v>
          </cell>
          <cell r="E152">
            <v>1.2621951219512195</v>
          </cell>
          <cell r="F152">
            <v>0</v>
          </cell>
          <cell r="G152">
            <v>0.93245973994455378</v>
          </cell>
          <cell r="H152">
            <v>-0.33726065057183729</v>
          </cell>
          <cell r="I152">
            <v>-1.0591420573534631</v>
          </cell>
          <cell r="J152">
            <v>3</v>
          </cell>
          <cell r="K152">
            <v>3.7982521539704726</v>
          </cell>
          <cell r="L152">
            <v>-2.3398081765313918</v>
          </cell>
          <cell r="M152">
            <v>28</v>
          </cell>
          <cell r="N152">
            <v>96.853333333324812</v>
          </cell>
          <cell r="O152">
            <v>28</v>
          </cell>
          <cell r="P152">
            <v>69</v>
          </cell>
        </row>
        <row r="153">
          <cell r="B153" t="str">
            <v>Enyel De Los Santos</v>
          </cell>
          <cell r="C153" t="str">
            <v>CLE</v>
          </cell>
          <cell r="D153">
            <v>65.666666666660007</v>
          </cell>
          <cell r="E153">
            <v>1.1341463414634148</v>
          </cell>
          <cell r="F153">
            <v>0</v>
          </cell>
          <cell r="G153">
            <v>0.86949536380822012</v>
          </cell>
          <cell r="H153">
            <v>0.79864825708237086</v>
          </cell>
          <cell r="I153">
            <v>-0.93674368871873015</v>
          </cell>
          <cell r="J153">
            <v>1.92</v>
          </cell>
          <cell r="K153">
            <v>3.7855462736352754</v>
          </cell>
          <cell r="L153">
            <v>-2.352514056866589</v>
          </cell>
          <cell r="M153">
            <v>24</v>
          </cell>
          <cell r="N153">
            <v>74.859999999992397</v>
          </cell>
          <cell r="O153">
            <v>25</v>
          </cell>
          <cell r="P153">
            <v>62</v>
          </cell>
        </row>
        <row r="154">
          <cell r="B154" t="str">
            <v>Colin Holderman</v>
          </cell>
          <cell r="C154" t="str">
            <v>PIT</v>
          </cell>
          <cell r="D154">
            <v>56</v>
          </cell>
          <cell r="E154">
            <v>1.0609756097560976</v>
          </cell>
          <cell r="F154">
            <v>0</v>
          </cell>
          <cell r="G154">
            <v>0.16167534713390302</v>
          </cell>
          <cell r="H154">
            <v>-0.66192118843284387</v>
          </cell>
          <cell r="I154">
            <v>-0.28468518635822282</v>
          </cell>
          <cell r="J154">
            <v>3.4799999999999995</v>
          </cell>
          <cell r="K154">
            <v>3.7560445820989337</v>
          </cell>
          <cell r="L154">
            <v>-2.3820157484029307</v>
          </cell>
          <cell r="M154">
            <v>24</v>
          </cell>
          <cell r="N154">
            <v>75.040000000000006</v>
          </cell>
          <cell r="O154">
            <v>20</v>
          </cell>
          <cell r="P154">
            <v>58</v>
          </cell>
        </row>
        <row r="155">
          <cell r="B155" t="str">
            <v>Chris Stratton</v>
          </cell>
          <cell r="C155" t="str">
            <v>2 Tms</v>
          </cell>
          <cell r="D155">
            <v>82.666666666660007</v>
          </cell>
          <cell r="E155">
            <v>1.4817073170731707</v>
          </cell>
          <cell r="F155">
            <v>0</v>
          </cell>
          <cell r="G155">
            <v>0.13825274699769605</v>
          </cell>
          <cell r="H155">
            <v>0.98284449522725614</v>
          </cell>
          <cell r="I155">
            <v>0.12927857745481575</v>
          </cell>
          <cell r="J155">
            <v>0.96</v>
          </cell>
          <cell r="K155">
            <v>3.6920831367529385</v>
          </cell>
          <cell r="L155">
            <v>-2.4459771937489259</v>
          </cell>
          <cell r="M155">
            <v>36</v>
          </cell>
          <cell r="N155">
            <v>94.239999999992406</v>
          </cell>
          <cell r="O155">
            <v>25</v>
          </cell>
          <cell r="P155">
            <v>81</v>
          </cell>
        </row>
        <row r="156">
          <cell r="B156" t="str">
            <v>Nick Sandlin</v>
          </cell>
          <cell r="C156" t="str">
            <v>CLE</v>
          </cell>
          <cell r="D156">
            <v>60</v>
          </cell>
          <cell r="E156">
            <v>1.2073170731707317</v>
          </cell>
          <cell r="F156">
            <v>0</v>
          </cell>
          <cell r="G156">
            <v>0.29084075256174302</v>
          </cell>
          <cell r="H156">
            <v>1.5277393504017278</v>
          </cell>
          <cell r="I156">
            <v>-0.53819374533173236</v>
          </cell>
          <cell r="J156">
            <v>1.2</v>
          </cell>
          <cell r="K156">
            <v>3.6877034308024701</v>
          </cell>
          <cell r="L156">
            <v>-2.4503568996993943</v>
          </cell>
          <cell r="M156">
            <v>25</v>
          </cell>
          <cell r="N156">
            <v>61.800000000000004</v>
          </cell>
          <cell r="O156">
            <v>24</v>
          </cell>
          <cell r="P156">
            <v>66</v>
          </cell>
        </row>
        <row r="157">
          <cell r="B157" t="str">
            <v>José Leclerc</v>
          </cell>
          <cell r="C157" t="str">
            <v>TEX</v>
          </cell>
          <cell r="D157">
            <v>57</v>
          </cell>
          <cell r="E157">
            <v>1.225609756097561</v>
          </cell>
          <cell r="F157">
            <v>0</v>
          </cell>
          <cell r="G157">
            <v>1.4024149501679226</v>
          </cell>
          <cell r="H157">
            <v>0.70145138950213259</v>
          </cell>
          <cell r="I157">
            <v>-1.169819063590549</v>
          </cell>
          <cell r="J157">
            <v>1.44</v>
          </cell>
          <cell r="K157">
            <v>3.5996570321770665</v>
          </cell>
          <cell r="L157">
            <v>-2.5384032983247979</v>
          </cell>
          <cell r="M157">
            <v>17</v>
          </cell>
          <cell r="N157">
            <v>64.97999999999999</v>
          </cell>
          <cell r="O157">
            <v>28</v>
          </cell>
          <cell r="P157">
            <v>67</v>
          </cell>
        </row>
        <row r="158">
          <cell r="B158" t="str">
            <v>Brock Burke</v>
          </cell>
          <cell r="C158" t="str">
            <v>TEX</v>
          </cell>
          <cell r="D158">
            <v>59.666666666660007</v>
          </cell>
          <cell r="E158">
            <v>0.95121951219512202</v>
          </cell>
          <cell r="F158">
            <v>0</v>
          </cell>
          <cell r="G158">
            <v>-0.39794461360609262</v>
          </cell>
          <cell r="H158">
            <v>0.15826500591664669</v>
          </cell>
          <cell r="I158">
            <v>1.4341538856654108</v>
          </cell>
          <cell r="J158">
            <v>1.44</v>
          </cell>
          <cell r="K158">
            <v>3.5856937901710868</v>
          </cell>
          <cell r="L158">
            <v>-2.5523665403307776</v>
          </cell>
          <cell r="M158">
            <v>29</v>
          </cell>
          <cell r="N158">
            <v>72.793333333325208</v>
          </cell>
          <cell r="O158">
            <v>9</v>
          </cell>
          <cell r="P158">
            <v>52</v>
          </cell>
        </row>
        <row r="159">
          <cell r="B159" t="str">
            <v>Jakob Junis</v>
          </cell>
          <cell r="C159" t="str">
            <v>SFG</v>
          </cell>
          <cell r="D159">
            <v>86</v>
          </cell>
          <cell r="E159">
            <v>1.7560975609756098</v>
          </cell>
          <cell r="F159">
            <v>0</v>
          </cell>
          <cell r="G159">
            <v>0.21559662460603293</v>
          </cell>
          <cell r="H159">
            <v>-0.47783500284404645</v>
          </cell>
          <cell r="I159">
            <v>1.7089500432612388</v>
          </cell>
          <cell r="J159">
            <v>0.36</v>
          </cell>
          <cell r="K159">
            <v>3.5628092259988349</v>
          </cell>
          <cell r="L159">
            <v>-2.5752511045030295</v>
          </cell>
          <cell r="M159">
            <v>37</v>
          </cell>
          <cell r="N159">
            <v>110.94</v>
          </cell>
          <cell r="O159">
            <v>21</v>
          </cell>
          <cell r="P159">
            <v>96</v>
          </cell>
        </row>
        <row r="160">
          <cell r="B160" t="str">
            <v>Gregory Santos</v>
          </cell>
          <cell r="C160" t="str">
            <v>CHW</v>
          </cell>
          <cell r="D160">
            <v>66.333333333329975</v>
          </cell>
          <cell r="E160">
            <v>1.2073170731707317</v>
          </cell>
          <cell r="F160">
            <v>0</v>
          </cell>
          <cell r="G160">
            <v>0.75306425726199322</v>
          </cell>
          <cell r="H160">
            <v>-0.45729910720847949</v>
          </cell>
          <cell r="I160">
            <v>0.72751356939777412</v>
          </cell>
          <cell r="J160">
            <v>1.3199999999999998</v>
          </cell>
          <cell r="K160">
            <v>3.5505957926220195</v>
          </cell>
          <cell r="L160">
            <v>-2.5874645378798449</v>
          </cell>
          <cell r="M160">
            <v>25</v>
          </cell>
          <cell r="N160">
            <v>86.233333333328972</v>
          </cell>
          <cell r="O160">
            <v>17</v>
          </cell>
          <cell r="P160">
            <v>66</v>
          </cell>
        </row>
        <row r="161">
          <cell r="B161" t="str">
            <v>Dustin May</v>
          </cell>
          <cell r="C161" t="str">
            <v>LAD</v>
          </cell>
          <cell r="D161">
            <v>48</v>
          </cell>
          <cell r="E161">
            <v>0.62195121951219512</v>
          </cell>
          <cell r="F161">
            <v>0.83720930232558144</v>
          </cell>
          <cell r="G161">
            <v>1.2489693052753865</v>
          </cell>
          <cell r="H161">
            <v>1.7697386000406508</v>
          </cell>
          <cell r="I161">
            <v>-0.95808659065788027</v>
          </cell>
          <cell r="J161">
            <v>0</v>
          </cell>
          <cell r="K161">
            <v>3.5197818364959335</v>
          </cell>
          <cell r="L161">
            <v>-2.6182784940059309</v>
          </cell>
          <cell r="M161">
            <v>14</v>
          </cell>
          <cell r="N161">
            <v>45.12</v>
          </cell>
          <cell r="O161">
            <v>16</v>
          </cell>
          <cell r="P161">
            <v>34</v>
          </cell>
        </row>
        <row r="162">
          <cell r="B162" t="str">
            <v>Julian Merryweather</v>
          </cell>
          <cell r="C162" t="str">
            <v>CHC</v>
          </cell>
          <cell r="D162">
            <v>72</v>
          </cell>
          <cell r="E162">
            <v>1.7926829268292683</v>
          </cell>
          <cell r="F162">
            <v>0</v>
          </cell>
          <cell r="G162">
            <v>0.83335381126505736</v>
          </cell>
          <cell r="H162">
            <v>-0.57765227012431497</v>
          </cell>
          <cell r="I162">
            <v>-0.81803908575506956</v>
          </cell>
          <cell r="J162">
            <v>2.2799999999999998</v>
          </cell>
          <cell r="K162">
            <v>3.5103453822149411</v>
          </cell>
          <cell r="L162">
            <v>-2.6277149482869233</v>
          </cell>
          <cell r="M162">
            <v>27</v>
          </cell>
          <cell r="N162">
            <v>94.320000000000007</v>
          </cell>
          <cell r="O162">
            <v>36</v>
          </cell>
          <cell r="P162">
            <v>98</v>
          </cell>
        </row>
        <row r="163">
          <cell r="B163" t="str">
            <v>Dauri Moreta</v>
          </cell>
          <cell r="C163" t="str">
            <v>PIT</v>
          </cell>
          <cell r="D163">
            <v>58</v>
          </cell>
          <cell r="E163">
            <v>1.3902439024390245</v>
          </cell>
          <cell r="F163">
            <v>0</v>
          </cell>
          <cell r="G163">
            <v>0.30965271441514058</v>
          </cell>
          <cell r="H163">
            <v>1.0619022824734525</v>
          </cell>
          <cell r="I163">
            <v>2.5477961132162642E-2</v>
          </cell>
          <cell r="J163">
            <v>0.72</v>
          </cell>
          <cell r="K163">
            <v>3.5072768604597799</v>
          </cell>
          <cell r="L163">
            <v>-2.6307834700420845</v>
          </cell>
          <cell r="M163">
            <v>24</v>
          </cell>
          <cell r="N163">
            <v>63.220000000000006</v>
          </cell>
          <cell r="O163">
            <v>24</v>
          </cell>
          <cell r="P163">
            <v>76</v>
          </cell>
        </row>
        <row r="164">
          <cell r="B164" t="str">
            <v>Dean Kremer</v>
          </cell>
          <cell r="C164" t="str">
            <v>BAL</v>
          </cell>
          <cell r="D164">
            <v>172.66666666665995</v>
          </cell>
          <cell r="E164">
            <v>2.8719512195121952</v>
          </cell>
          <cell r="F164">
            <v>2.9302325581395348</v>
          </cell>
          <cell r="G164">
            <v>-0.2897196087430382</v>
          </cell>
          <cell r="H164">
            <v>-1.2207696598215205</v>
          </cell>
          <cell r="I164">
            <v>-0.79475541121240401</v>
          </cell>
          <cell r="J164">
            <v>0</v>
          </cell>
          <cell r="K164">
            <v>3.4969390978747672</v>
          </cell>
          <cell r="L164">
            <v>-2.6411212326270972</v>
          </cell>
          <cell r="M164">
            <v>79</v>
          </cell>
          <cell r="N164">
            <v>226.19333333332455</v>
          </cell>
          <cell r="O164">
            <v>55</v>
          </cell>
          <cell r="P164">
            <v>157</v>
          </cell>
        </row>
        <row r="165">
          <cell r="B165" t="str">
            <v>Adam Ottavino</v>
          </cell>
          <cell r="C165" t="str">
            <v>NYM</v>
          </cell>
          <cell r="D165">
            <v>61.666666666660007</v>
          </cell>
          <cell r="E165">
            <v>1.1341463414634148</v>
          </cell>
          <cell r="F165">
            <v>0</v>
          </cell>
          <cell r="G165">
            <v>0.91007428271660717</v>
          </cell>
          <cell r="H165">
            <v>0.16312585957871778</v>
          </cell>
          <cell r="I165">
            <v>-1.6133473053756497</v>
          </cell>
          <cell r="J165">
            <v>2.88</v>
          </cell>
          <cell r="K165">
            <v>3.4739991783830901</v>
          </cell>
          <cell r="L165">
            <v>-2.6640611521187743</v>
          </cell>
          <cell r="M165">
            <v>22</v>
          </cell>
          <cell r="N165">
            <v>75.233333333325206</v>
          </cell>
          <cell r="O165">
            <v>29</v>
          </cell>
          <cell r="P165">
            <v>62</v>
          </cell>
        </row>
        <row r="166">
          <cell r="B166" t="str">
            <v>Jordan Hicks</v>
          </cell>
          <cell r="C166" t="str">
            <v>2 Tms</v>
          </cell>
          <cell r="D166">
            <v>65.666666666660007</v>
          </cell>
          <cell r="E166">
            <v>1.4817073170731707</v>
          </cell>
          <cell r="F166">
            <v>0</v>
          </cell>
          <cell r="G166">
            <v>0.86949536380822012</v>
          </cell>
          <cell r="H166">
            <v>-0.92252023165026542</v>
          </cell>
          <cell r="I166">
            <v>-1.0722967768600229</v>
          </cell>
          <cell r="J166">
            <v>3</v>
          </cell>
          <cell r="K166">
            <v>3.3563856723711027</v>
          </cell>
          <cell r="L166">
            <v>-2.7816746581307616</v>
          </cell>
          <cell r="M166">
            <v>24</v>
          </cell>
          <cell r="N166">
            <v>89.30666666665762</v>
          </cell>
          <cell r="O166">
            <v>32</v>
          </cell>
          <cell r="P166">
            <v>81</v>
          </cell>
        </row>
        <row r="167">
          <cell r="B167" t="str">
            <v>Kyle Nelson</v>
          </cell>
          <cell r="C167" t="str">
            <v>ARI</v>
          </cell>
          <cell r="D167">
            <v>56</v>
          </cell>
          <cell r="E167">
            <v>1.225609756097561</v>
          </cell>
          <cell r="F167">
            <v>0</v>
          </cell>
          <cell r="G167">
            <v>-0.17210920498533661</v>
          </cell>
          <cell r="H167">
            <v>-0.39151934124325583</v>
          </cell>
          <cell r="I167">
            <v>1.3555107670750282</v>
          </cell>
          <cell r="J167">
            <v>1.3199999999999998</v>
          </cell>
          <cell r="K167">
            <v>3.3374919769439964</v>
          </cell>
          <cell r="L167">
            <v>-2.800568353557868</v>
          </cell>
          <cell r="M167">
            <v>26</v>
          </cell>
          <cell r="N167">
            <v>72.8</v>
          </cell>
          <cell r="O167">
            <v>14</v>
          </cell>
          <cell r="P167">
            <v>67</v>
          </cell>
        </row>
        <row r="168">
          <cell r="B168" t="str">
            <v>Matt Manning</v>
          </cell>
          <cell r="C168" t="str">
            <v>DET</v>
          </cell>
          <cell r="D168">
            <v>78</v>
          </cell>
          <cell r="E168">
            <v>0.91463414634146345</v>
          </cell>
          <cell r="F168">
            <v>0.83720930232558144</v>
          </cell>
          <cell r="G168">
            <v>0.61207796852789742</v>
          </cell>
          <cell r="H168">
            <v>1.8471750951971868</v>
          </cell>
          <cell r="I168">
            <v>-0.92059962107008986</v>
          </cell>
          <cell r="J168">
            <v>0</v>
          </cell>
          <cell r="K168">
            <v>3.2904968913220394</v>
          </cell>
          <cell r="L168">
            <v>-2.847563439179825</v>
          </cell>
          <cell r="M168">
            <v>31</v>
          </cell>
          <cell r="N168">
            <v>81.12</v>
          </cell>
          <cell r="O168">
            <v>21</v>
          </cell>
          <cell r="P168">
            <v>50</v>
          </cell>
        </row>
        <row r="169">
          <cell r="B169" t="str">
            <v>Lucas Sims</v>
          </cell>
          <cell r="C169" t="str">
            <v>CIN</v>
          </cell>
          <cell r="D169">
            <v>61</v>
          </cell>
          <cell r="E169">
            <v>1.3170731707317074</v>
          </cell>
          <cell r="F169">
            <v>0</v>
          </cell>
          <cell r="G169">
            <v>1.027385923051753</v>
          </cell>
          <cell r="H169">
            <v>0.45405222782610294</v>
          </cell>
          <cell r="I169">
            <v>-2.6750376773001605</v>
          </cell>
          <cell r="J169">
            <v>3.1199999999999997</v>
          </cell>
          <cell r="K169">
            <v>3.2434736443094025</v>
          </cell>
          <cell r="L169">
            <v>-2.8945866861924618</v>
          </cell>
          <cell r="M169">
            <v>21</v>
          </cell>
          <cell r="N169">
            <v>71.97999999999999</v>
          </cell>
          <cell r="O169">
            <v>39</v>
          </cell>
          <cell r="P169">
            <v>72</v>
          </cell>
        </row>
        <row r="170">
          <cell r="B170" t="str">
            <v>JoJo Romero</v>
          </cell>
          <cell r="C170" t="str">
            <v>STL</v>
          </cell>
          <cell r="D170">
            <v>36.666666666660007</v>
          </cell>
          <cell r="E170">
            <v>0.76829268292682928</v>
          </cell>
          <cell r="F170">
            <v>0</v>
          </cell>
          <cell r="G170">
            <v>0.23118240658630065</v>
          </cell>
          <cell r="H170">
            <v>0.82783733722485309</v>
          </cell>
          <cell r="I170">
            <v>0.63434737345628378</v>
          </cell>
          <cell r="J170">
            <v>0.72</v>
          </cell>
          <cell r="K170">
            <v>3.1816598001942671</v>
          </cell>
          <cell r="L170">
            <v>-2.9564005303075973</v>
          </cell>
          <cell r="M170">
            <v>15</v>
          </cell>
          <cell r="N170">
            <v>38.866666666659611</v>
          </cell>
          <cell r="O170">
            <v>10</v>
          </cell>
          <cell r="P170">
            <v>42</v>
          </cell>
        </row>
        <row r="171">
          <cell r="B171" t="str">
            <v>Joe Kelly</v>
          </cell>
          <cell r="C171" t="str">
            <v>2 Tms</v>
          </cell>
          <cell r="D171">
            <v>39.333333333330003</v>
          </cell>
          <cell r="E171">
            <v>1.0975609756097562</v>
          </cell>
          <cell r="F171">
            <v>0</v>
          </cell>
          <cell r="G171">
            <v>-7.8977162452611785E-2</v>
          </cell>
          <cell r="H171">
            <v>0.25306872437854067</v>
          </cell>
          <cell r="I171">
            <v>0.1936083569405051</v>
          </cell>
          <cell r="J171">
            <v>1.68</v>
          </cell>
          <cell r="K171">
            <v>3.14526089447619</v>
          </cell>
          <cell r="L171">
            <v>-2.9927994360256744</v>
          </cell>
          <cell r="M171">
            <v>18</v>
          </cell>
          <cell r="N171">
            <v>46.8066666666627</v>
          </cell>
          <cell r="O171">
            <v>18</v>
          </cell>
          <cell r="P171">
            <v>60</v>
          </cell>
        </row>
        <row r="172">
          <cell r="B172" t="str">
            <v>Josh Winckowski</v>
          </cell>
          <cell r="C172" t="str">
            <v>BOS</v>
          </cell>
          <cell r="D172">
            <v>84.333333333329975</v>
          </cell>
          <cell r="E172">
            <v>1.5</v>
          </cell>
          <cell r="F172">
            <v>0</v>
          </cell>
          <cell r="G172">
            <v>1.7033218114974562</v>
          </cell>
          <cell r="H172">
            <v>-1.7436570854419426</v>
          </cell>
          <cell r="I172">
            <v>-0.85068726638626901</v>
          </cell>
          <cell r="J172">
            <v>2.52</v>
          </cell>
          <cell r="K172">
            <v>3.1289774596692448</v>
          </cell>
          <cell r="L172">
            <v>-3.0090828708326196</v>
          </cell>
          <cell r="M172">
            <v>27</v>
          </cell>
          <cell r="N172">
            <v>119.75333333332856</v>
          </cell>
          <cell r="O172">
            <v>31</v>
          </cell>
          <cell r="P172">
            <v>82</v>
          </cell>
        </row>
        <row r="173">
          <cell r="B173" t="str">
            <v>Louie Varland</v>
          </cell>
          <cell r="C173" t="str">
            <v>MIN</v>
          </cell>
          <cell r="D173">
            <v>68</v>
          </cell>
          <cell r="E173">
            <v>1.2987804878048781</v>
          </cell>
          <cell r="F173">
            <v>1.0465116279069768</v>
          </cell>
          <cell r="G173">
            <v>-0.76857396350668838</v>
          </cell>
          <cell r="H173">
            <v>0.17834590714214363</v>
          </cell>
          <cell r="I173">
            <v>1.0188258460883306</v>
          </cell>
          <cell r="J173">
            <v>0.24</v>
          </cell>
          <cell r="K173">
            <v>3.0138899054356409</v>
          </cell>
          <cell r="L173">
            <v>-3.1241704250662234</v>
          </cell>
          <cell r="M173">
            <v>35</v>
          </cell>
          <cell r="N173">
            <v>82.96</v>
          </cell>
          <cell r="O173">
            <v>17</v>
          </cell>
          <cell r="P173">
            <v>71</v>
          </cell>
        </row>
        <row r="174">
          <cell r="B174" t="str">
            <v>Ian Hamilton</v>
          </cell>
          <cell r="C174" t="str">
            <v>NYY</v>
          </cell>
          <cell r="D174">
            <v>58</v>
          </cell>
          <cell r="E174">
            <v>1.2621951219512195</v>
          </cell>
          <cell r="F174">
            <v>0</v>
          </cell>
          <cell r="G174">
            <v>1.4747108042059678</v>
          </cell>
          <cell r="H174">
            <v>0.15419403005777932</v>
          </cell>
          <cell r="I174">
            <v>-0.7172943870590579</v>
          </cell>
          <cell r="J174">
            <v>0.84</v>
          </cell>
          <cell r="K174">
            <v>3.0138055691559087</v>
          </cell>
          <cell r="L174">
            <v>-3.1242547613459557</v>
          </cell>
          <cell r="M174">
            <v>17</v>
          </cell>
          <cell r="N174">
            <v>70.760000000000005</v>
          </cell>
          <cell r="O174">
            <v>26</v>
          </cell>
          <cell r="P174">
            <v>69</v>
          </cell>
        </row>
        <row r="175">
          <cell r="B175" t="str">
            <v>Tyler Alexander</v>
          </cell>
          <cell r="C175" t="str">
            <v>DET</v>
          </cell>
          <cell r="D175">
            <v>44</v>
          </cell>
          <cell r="E175">
            <v>0.80487804878048785</v>
          </cell>
          <cell r="F175">
            <v>0</v>
          </cell>
          <cell r="G175">
            <v>-0.40412253471765525</v>
          </cell>
          <cell r="H175">
            <v>0.71326585035223788</v>
          </cell>
          <cell r="I175">
            <v>1.7472592938992551</v>
          </cell>
          <cell r="J175">
            <v>0.12</v>
          </cell>
          <cell r="K175">
            <v>2.9812806583143256</v>
          </cell>
          <cell r="L175">
            <v>-3.1567796721875387</v>
          </cell>
          <cell r="M175">
            <v>22</v>
          </cell>
          <cell r="N175">
            <v>48.84</v>
          </cell>
          <cell r="O175">
            <v>5</v>
          </cell>
          <cell r="P175">
            <v>44</v>
          </cell>
        </row>
        <row r="176">
          <cell r="B176" t="str">
            <v>Marcus Stroman</v>
          </cell>
          <cell r="C176" t="str">
            <v>CHC</v>
          </cell>
          <cell r="D176">
            <v>136.66666666665995</v>
          </cell>
          <cell r="E176">
            <v>2.1768292682926829</v>
          </cell>
          <cell r="F176">
            <v>3.1395348837209305</v>
          </cell>
          <cell r="G176">
            <v>0.14062757723884139</v>
          </cell>
          <cell r="H176">
            <v>-0.26620577497809106</v>
          </cell>
          <cell r="I176">
            <v>-2.228876110125428</v>
          </cell>
          <cell r="J176">
            <v>0</v>
          </cell>
          <cell r="K176">
            <v>2.9619098441489355</v>
          </cell>
          <cell r="L176">
            <v>-3.1761504863529288</v>
          </cell>
          <cell r="M176">
            <v>60</v>
          </cell>
          <cell r="N176">
            <v>172.19999999999155</v>
          </cell>
          <cell r="O176">
            <v>52</v>
          </cell>
          <cell r="P176">
            <v>119</v>
          </cell>
        </row>
        <row r="177">
          <cell r="B177" t="str">
            <v>Elvis Peguero</v>
          </cell>
          <cell r="C177" t="str">
            <v>MIL</v>
          </cell>
          <cell r="D177">
            <v>61.333333333330003</v>
          </cell>
          <cell r="E177">
            <v>0.98780487804878048</v>
          </cell>
          <cell r="F177">
            <v>0</v>
          </cell>
          <cell r="G177">
            <v>0.72017851074957784</v>
          </cell>
          <cell r="H177">
            <v>0.16231755118626323</v>
          </cell>
          <cell r="I177">
            <v>-1.5550158948750346</v>
          </cell>
          <cell r="J177">
            <v>2.6399999999999997</v>
          </cell>
          <cell r="K177">
            <v>2.9552850451095867</v>
          </cell>
          <cell r="L177">
            <v>-3.1827752853922777</v>
          </cell>
          <cell r="M177">
            <v>23</v>
          </cell>
          <cell r="N177">
            <v>74.826666666662604</v>
          </cell>
          <cell r="O177">
            <v>26</v>
          </cell>
          <cell r="P177">
            <v>54</v>
          </cell>
        </row>
        <row r="178">
          <cell r="B178" t="str">
            <v>Julio Teheran</v>
          </cell>
          <cell r="C178" t="str">
            <v>MIL</v>
          </cell>
          <cell r="D178">
            <v>71.666666666660007</v>
          </cell>
          <cell r="E178">
            <v>0.91463414634146345</v>
          </cell>
          <cell r="F178">
            <v>1.0465116279069768</v>
          </cell>
          <cell r="G178">
            <v>-0.49767957734253532</v>
          </cell>
          <cell r="H178">
            <v>0.94931364443249411</v>
          </cell>
          <cell r="I178">
            <v>0.53927778155332362</v>
          </cell>
          <cell r="J178">
            <v>0</v>
          </cell>
          <cell r="K178">
            <v>2.9520576228917226</v>
          </cell>
          <cell r="L178">
            <v>-3.1860027076101418</v>
          </cell>
          <cell r="M178">
            <v>35</v>
          </cell>
          <cell r="N178">
            <v>80.983333333325803</v>
          </cell>
          <cell r="O178">
            <v>13</v>
          </cell>
          <cell r="P178">
            <v>50</v>
          </cell>
        </row>
        <row r="179">
          <cell r="B179" t="str">
            <v>Javier Assad</v>
          </cell>
          <cell r="C179" t="str">
            <v>CHC</v>
          </cell>
          <cell r="D179">
            <v>109.33333333332997</v>
          </cell>
          <cell r="E179">
            <v>1.7195121951219512</v>
          </cell>
          <cell r="F179">
            <v>0.83720930232558144</v>
          </cell>
          <cell r="G179">
            <v>1.8273958788905253</v>
          </cell>
          <cell r="H179">
            <v>0.14863298214162102</v>
          </cell>
          <cell r="I179">
            <v>-1.8315992697563321</v>
          </cell>
          <cell r="J179">
            <v>0.24</v>
          </cell>
          <cell r="K179">
            <v>2.9411510887233456</v>
          </cell>
          <cell r="L179">
            <v>-3.1969092417785188</v>
          </cell>
          <cell r="M179">
            <v>37</v>
          </cell>
          <cell r="N179">
            <v>134.47999999999587</v>
          </cell>
          <cell r="O179">
            <v>41</v>
          </cell>
          <cell r="P179">
            <v>94</v>
          </cell>
        </row>
        <row r="180">
          <cell r="B180" t="str">
            <v>Michael Tonkin</v>
          </cell>
          <cell r="C180" t="str">
            <v>ATL</v>
          </cell>
          <cell r="D180">
            <v>80</v>
          </cell>
          <cell r="E180">
            <v>1.3719512195121952</v>
          </cell>
          <cell r="F180">
            <v>0</v>
          </cell>
          <cell r="G180">
            <v>-0.3765567585140393</v>
          </cell>
          <cell r="H180">
            <v>1.4220095233514805</v>
          </cell>
          <cell r="I180">
            <v>0.14722944796370477</v>
          </cell>
          <cell r="J180">
            <v>0.36</v>
          </cell>
          <cell r="K180">
            <v>2.9246334323133412</v>
          </cell>
          <cell r="L180">
            <v>-3.2134268981885232</v>
          </cell>
          <cell r="M180">
            <v>38</v>
          </cell>
          <cell r="N180">
            <v>87.2</v>
          </cell>
          <cell r="O180">
            <v>23</v>
          </cell>
          <cell r="P180">
            <v>75</v>
          </cell>
        </row>
        <row r="181">
          <cell r="B181" t="str">
            <v>Ryan Yarbrough</v>
          </cell>
          <cell r="C181" t="str">
            <v>2 Tms</v>
          </cell>
          <cell r="D181">
            <v>89.666666666660007</v>
          </cell>
          <cell r="E181">
            <v>1.225609756097561</v>
          </cell>
          <cell r="F181">
            <v>0.62790697674418605</v>
          </cell>
          <cell r="G181">
            <v>-0.80095599568492049</v>
          </cell>
          <cell r="H181">
            <v>0.1250325304099891</v>
          </cell>
          <cell r="I181">
            <v>1.3555107670750282</v>
          </cell>
          <cell r="J181">
            <v>0.36</v>
          </cell>
          <cell r="K181">
            <v>2.8931040346418437</v>
          </cell>
          <cell r="L181">
            <v>-3.2449562958600207</v>
          </cell>
          <cell r="M181">
            <v>45</v>
          </cell>
          <cell r="N181">
            <v>110.28999999999181</v>
          </cell>
          <cell r="O181">
            <v>14</v>
          </cell>
          <cell r="P181">
            <v>67</v>
          </cell>
        </row>
        <row r="182">
          <cell r="B182" t="str">
            <v>Yu Darvish</v>
          </cell>
          <cell r="C182" t="str">
            <v>SDP</v>
          </cell>
          <cell r="D182">
            <v>136.33333333332999</v>
          </cell>
          <cell r="E182">
            <v>2.5792682926829271</v>
          </cell>
          <cell r="F182">
            <v>2.0930232558139537</v>
          </cell>
          <cell r="G182">
            <v>-1.2349597780896928</v>
          </cell>
          <cell r="H182">
            <v>-0.85877951000835084</v>
          </cell>
          <cell r="I182">
            <v>0.29228199535090288</v>
          </cell>
          <cell r="J182">
            <v>0</v>
          </cell>
          <cell r="K182">
            <v>2.8708342557497404</v>
          </cell>
          <cell r="L182">
            <v>-3.267226074752124</v>
          </cell>
          <cell r="M182">
            <v>69</v>
          </cell>
          <cell r="N182">
            <v>177.233333333329</v>
          </cell>
          <cell r="O182">
            <v>43</v>
          </cell>
          <cell r="P182">
            <v>141</v>
          </cell>
        </row>
        <row r="183">
          <cell r="B183" t="str">
            <v>Brayan Bello</v>
          </cell>
          <cell r="C183" t="str">
            <v>BOS</v>
          </cell>
          <cell r="D183">
            <v>157</v>
          </cell>
          <cell r="E183">
            <v>2.4146341463414633</v>
          </cell>
          <cell r="F183">
            <v>3.1395348837209305</v>
          </cell>
          <cell r="G183">
            <v>-0.58628238375320374</v>
          </cell>
          <cell r="H183">
            <v>-1.6304500824474681</v>
          </cell>
          <cell r="I183">
            <v>-0.49570781028688871</v>
          </cell>
          <cell r="J183">
            <v>0</v>
          </cell>
          <cell r="K183">
            <v>2.8417287535748326</v>
          </cell>
          <cell r="L183">
            <v>-3.2963315769270318</v>
          </cell>
          <cell r="M183">
            <v>74</v>
          </cell>
          <cell r="N183">
            <v>210.38000000000002</v>
          </cell>
          <cell r="O183">
            <v>45</v>
          </cell>
          <cell r="P183">
            <v>132</v>
          </cell>
        </row>
        <row r="184">
          <cell r="B184" t="str">
            <v>Caleb Ferguson</v>
          </cell>
          <cell r="C184" t="str">
            <v>LAD</v>
          </cell>
          <cell r="D184">
            <v>60.333333333330003</v>
          </cell>
          <cell r="E184">
            <v>1.2804878048780488</v>
          </cell>
          <cell r="F184">
            <v>0</v>
          </cell>
          <cell r="G184">
            <v>0.64718421261293968</v>
          </cell>
          <cell r="H184">
            <v>-1.4329605400264074</v>
          </cell>
          <cell r="I184">
            <v>-0.13592225656294704</v>
          </cell>
          <cell r="J184">
            <v>2.4</v>
          </cell>
          <cell r="K184">
            <v>2.758789220901634</v>
          </cell>
          <cell r="L184">
            <v>-3.3792711096002304</v>
          </cell>
          <cell r="M184">
            <v>23</v>
          </cell>
          <cell r="N184">
            <v>86.879999999995206</v>
          </cell>
          <cell r="O184">
            <v>23</v>
          </cell>
          <cell r="P184">
            <v>70</v>
          </cell>
        </row>
        <row r="185">
          <cell r="B185" t="str">
            <v>JP Sears</v>
          </cell>
          <cell r="C185" t="str">
            <v>OAK</v>
          </cell>
          <cell r="D185">
            <v>172.33333333332999</v>
          </cell>
          <cell r="E185">
            <v>2.9451219512195124</v>
          </cell>
          <cell r="F185">
            <v>1.8837209302325582</v>
          </cell>
          <cell r="G185">
            <v>-1.4630511035679603</v>
          </cell>
          <cell r="H185">
            <v>-0.32154827791031043</v>
          </cell>
          <cell r="I185">
            <v>-0.28984950141108112</v>
          </cell>
          <cell r="J185">
            <v>0</v>
          </cell>
          <cell r="K185">
            <v>2.7543939985627182</v>
          </cell>
          <cell r="L185">
            <v>-3.3836663319391462</v>
          </cell>
          <cell r="M185">
            <v>87</v>
          </cell>
          <cell r="N185">
            <v>217.13999999999578</v>
          </cell>
          <cell r="O185">
            <v>53</v>
          </cell>
          <cell r="P185">
            <v>161</v>
          </cell>
        </row>
        <row r="186">
          <cell r="B186" t="str">
            <v>Josh Sborz</v>
          </cell>
          <cell r="C186" t="str">
            <v>TEX</v>
          </cell>
          <cell r="D186">
            <v>52.333333333330003</v>
          </cell>
          <cell r="E186">
            <v>1.2073170731707317</v>
          </cell>
          <cell r="F186">
            <v>0</v>
          </cell>
          <cell r="G186">
            <v>-1.4535998523967055</v>
          </cell>
          <cell r="H186">
            <v>0.58466236059003174</v>
          </cell>
          <cell r="I186">
            <v>0.72751356939777412</v>
          </cell>
          <cell r="J186">
            <v>1.68</v>
          </cell>
          <cell r="K186">
            <v>2.745893150761832</v>
          </cell>
          <cell r="L186">
            <v>-3.3921671797400323</v>
          </cell>
          <cell r="M186">
            <v>32</v>
          </cell>
          <cell r="N186">
            <v>60.1833333333295</v>
          </cell>
          <cell r="O186">
            <v>17</v>
          </cell>
          <cell r="P186">
            <v>66</v>
          </cell>
        </row>
        <row r="187">
          <cell r="B187" t="str">
            <v>Chris Devenski</v>
          </cell>
          <cell r="C187" t="str">
            <v>2 Tms</v>
          </cell>
          <cell r="D187">
            <v>42.333333333330003</v>
          </cell>
          <cell r="E187">
            <v>0.76829268292682928</v>
          </cell>
          <cell r="F187">
            <v>0</v>
          </cell>
          <cell r="G187">
            <v>-0.36137295615300735</v>
          </cell>
          <cell r="H187">
            <v>0.68784278457760228</v>
          </cell>
          <cell r="I187">
            <v>0.44236686714833889</v>
          </cell>
          <cell r="J187">
            <v>1.2</v>
          </cell>
          <cell r="K187">
            <v>2.737129378499763</v>
          </cell>
          <cell r="L187">
            <v>-3.4009309520021014</v>
          </cell>
          <cell r="M187">
            <v>21</v>
          </cell>
          <cell r="N187">
            <v>46.989999999996307</v>
          </cell>
          <cell r="O187">
            <v>11</v>
          </cell>
          <cell r="P187">
            <v>42</v>
          </cell>
        </row>
        <row r="188">
          <cell r="B188" t="str">
            <v>Trent Thornton</v>
          </cell>
          <cell r="C188" t="str">
            <v>2 Tms</v>
          </cell>
          <cell r="D188">
            <v>31.333333333330003</v>
          </cell>
          <cell r="E188">
            <v>0.47560975609756101</v>
          </cell>
          <cell r="F188">
            <v>0</v>
          </cell>
          <cell r="G188">
            <v>1.2039699930330325</v>
          </cell>
          <cell r="H188">
            <v>0.3604609495175039</v>
          </cell>
          <cell r="I188">
            <v>0.43753936302275287</v>
          </cell>
          <cell r="J188">
            <v>0.24</v>
          </cell>
          <cell r="K188">
            <v>2.7175800616708505</v>
          </cell>
          <cell r="L188">
            <v>-3.4204802688310139</v>
          </cell>
          <cell r="M188">
            <v>7</v>
          </cell>
          <cell r="N188">
            <v>36.033333333329502</v>
          </cell>
          <cell r="O188">
            <v>6</v>
          </cell>
          <cell r="P188">
            <v>26</v>
          </cell>
        </row>
        <row r="189">
          <cell r="B189" t="str">
            <v>Steven Wilson</v>
          </cell>
          <cell r="C189" t="str">
            <v>SDP</v>
          </cell>
          <cell r="D189">
            <v>53</v>
          </cell>
          <cell r="E189">
            <v>1.0426829268292683</v>
          </cell>
          <cell r="F189">
            <v>0</v>
          </cell>
          <cell r="G189">
            <v>0.10576475210409073</v>
          </cell>
          <cell r="H189">
            <v>0.46308265602257931</v>
          </cell>
          <cell r="I189">
            <v>-1.5561072191533447</v>
          </cell>
          <cell r="J189">
            <v>2.6399999999999997</v>
          </cell>
          <cell r="K189">
            <v>2.6954231158025932</v>
          </cell>
          <cell r="L189">
            <v>-3.4426372146992712</v>
          </cell>
          <cell r="M189">
            <v>23</v>
          </cell>
          <cell r="N189">
            <v>62.01</v>
          </cell>
          <cell r="O189">
            <v>27</v>
          </cell>
          <cell r="P189">
            <v>57</v>
          </cell>
        </row>
        <row r="190">
          <cell r="B190" t="str">
            <v>Alex Faedo</v>
          </cell>
          <cell r="C190" t="str">
            <v>DET</v>
          </cell>
          <cell r="D190">
            <v>64.666666666660007</v>
          </cell>
          <cell r="E190">
            <v>1.0609756097560976</v>
          </cell>
          <cell r="F190">
            <v>0.83720930232558144</v>
          </cell>
          <cell r="G190">
            <v>-0.52236247688273674</v>
          </cell>
          <cell r="H190">
            <v>1.4818788318558169</v>
          </cell>
          <cell r="I190">
            <v>-0.28468518635822282</v>
          </cell>
          <cell r="J190">
            <v>0.12</v>
          </cell>
          <cell r="K190">
            <v>2.6930160806965366</v>
          </cell>
          <cell r="L190">
            <v>-3.4450442498053278</v>
          </cell>
          <cell r="M190">
            <v>32</v>
          </cell>
          <cell r="N190">
            <v>67.899999999993014</v>
          </cell>
          <cell r="O190">
            <v>20</v>
          </cell>
          <cell r="P190">
            <v>58</v>
          </cell>
        </row>
        <row r="191">
          <cell r="B191" t="str">
            <v>Michael Lorenzen</v>
          </cell>
          <cell r="C191" t="str">
            <v>2 Tms</v>
          </cell>
          <cell r="D191">
            <v>153</v>
          </cell>
          <cell r="E191">
            <v>2.030487804878049</v>
          </cell>
          <cell r="F191">
            <v>2.3023255813953489</v>
          </cell>
          <cell r="G191">
            <v>-0.40987373363548085</v>
          </cell>
          <cell r="H191">
            <v>0.52313682656608229</v>
          </cell>
          <cell r="I191">
            <v>-1.8815542849430928</v>
          </cell>
          <cell r="J191">
            <v>0.12</v>
          </cell>
          <cell r="K191">
            <v>2.6845221942609063</v>
          </cell>
          <cell r="L191">
            <v>-3.4535381362409581</v>
          </cell>
          <cell r="M191">
            <v>71</v>
          </cell>
          <cell r="N191">
            <v>185.13</v>
          </cell>
          <cell r="O191">
            <v>47</v>
          </cell>
          <cell r="P191">
            <v>111</v>
          </cell>
        </row>
        <row r="192">
          <cell r="B192" t="str">
            <v>Jon Gray</v>
          </cell>
          <cell r="C192" t="str">
            <v>TEX</v>
          </cell>
          <cell r="D192">
            <v>157.33333333332999</v>
          </cell>
          <cell r="E192">
            <v>2.5975609756097562</v>
          </cell>
          <cell r="F192">
            <v>2.5116279069767442</v>
          </cell>
          <cell r="G192">
            <v>-0.27111891956253326</v>
          </cell>
          <cell r="H192">
            <v>-0.79925360241111687</v>
          </cell>
          <cell r="I192">
            <v>-1.3843268784456204</v>
          </cell>
          <cell r="J192">
            <v>0</v>
          </cell>
          <cell r="K192">
            <v>2.65448948216723</v>
          </cell>
          <cell r="L192">
            <v>-3.4835708483346344</v>
          </cell>
          <cell r="M192">
            <v>72</v>
          </cell>
          <cell r="N192">
            <v>202.95999999999569</v>
          </cell>
          <cell r="O192">
            <v>54</v>
          </cell>
          <cell r="P192">
            <v>142</v>
          </cell>
        </row>
        <row r="193">
          <cell r="B193" t="str">
            <v>Scott McGough</v>
          </cell>
          <cell r="C193" t="str">
            <v>ARI</v>
          </cell>
          <cell r="D193">
            <v>70.333333333329975</v>
          </cell>
          <cell r="E193">
            <v>1.5731707317073171</v>
          </cell>
          <cell r="F193">
            <v>0</v>
          </cell>
          <cell r="G193">
            <v>-0.92324330286203227</v>
          </cell>
          <cell r="H193">
            <v>-0.31573237325808423</v>
          </cell>
          <cell r="I193">
            <v>-0.4625595546512698</v>
          </cell>
          <cell r="J193">
            <v>2.76</v>
          </cell>
          <cell r="K193">
            <v>2.6316355009359307</v>
          </cell>
          <cell r="L193">
            <v>-3.5064248295659337</v>
          </cell>
          <cell r="M193">
            <v>37</v>
          </cell>
          <cell r="N193">
            <v>90.026666666662365</v>
          </cell>
          <cell r="O193">
            <v>30</v>
          </cell>
          <cell r="P193">
            <v>86</v>
          </cell>
        </row>
        <row r="194">
          <cell r="B194" t="str">
            <v>Pierce Johnson</v>
          </cell>
          <cell r="C194" t="str">
            <v>2 Tms</v>
          </cell>
          <cell r="D194">
            <v>62.666666666660007</v>
          </cell>
          <cell r="E194">
            <v>1.6463414634146343</v>
          </cell>
          <cell r="F194">
            <v>0</v>
          </cell>
          <cell r="G194">
            <v>-9.7229375445331365E-3</v>
          </cell>
          <cell r="H194">
            <v>-1.7835282106012293</v>
          </cell>
          <cell r="I194">
            <v>-0.24320706874669776</v>
          </cell>
          <cell r="J194">
            <v>3</v>
          </cell>
          <cell r="K194">
            <v>2.6098832465221742</v>
          </cell>
          <cell r="L194">
            <v>-3.5281770839796902</v>
          </cell>
          <cell r="M194">
            <v>28</v>
          </cell>
          <cell r="N194">
            <v>92.746666666656807</v>
          </cell>
          <cell r="O194">
            <v>30</v>
          </cell>
          <cell r="P194">
            <v>90</v>
          </cell>
        </row>
        <row r="195">
          <cell r="B195" t="str">
            <v>Carlos Estévez</v>
          </cell>
          <cell r="C195" t="str">
            <v>LAA</v>
          </cell>
          <cell r="D195">
            <v>62.333333333330003</v>
          </cell>
          <cell r="E195">
            <v>1.4268292682926831</v>
          </cell>
          <cell r="F195">
            <v>0</v>
          </cell>
          <cell r="G195">
            <v>0.13114026544371404</v>
          </cell>
          <cell r="H195">
            <v>-1.849442807146781</v>
          </cell>
          <cell r="I195">
            <v>-1.0690525015624814</v>
          </cell>
          <cell r="J195">
            <v>3.9599999999999995</v>
          </cell>
          <cell r="K195">
            <v>2.5994742250271345</v>
          </cell>
          <cell r="L195">
            <v>-3.5385861054747298</v>
          </cell>
          <cell r="M195">
            <v>27</v>
          </cell>
          <cell r="N195">
            <v>92.876666666661706</v>
          </cell>
          <cell r="O195">
            <v>31</v>
          </cell>
          <cell r="P195">
            <v>78</v>
          </cell>
        </row>
        <row r="196">
          <cell r="B196" t="str">
            <v>Ryan Thompson</v>
          </cell>
          <cell r="C196" t="str">
            <v>2 Tms</v>
          </cell>
          <cell r="D196">
            <v>30.666666666659999</v>
          </cell>
          <cell r="E196">
            <v>0.38414634146341464</v>
          </cell>
          <cell r="F196">
            <v>0</v>
          </cell>
          <cell r="G196">
            <v>0.11641296965113267</v>
          </cell>
          <cell r="H196">
            <v>1.2734865965840263</v>
          </cell>
          <cell r="I196">
            <v>-0.25470344891186203</v>
          </cell>
          <cell r="J196">
            <v>1.0799999999999998</v>
          </cell>
          <cell r="K196">
            <v>2.5993424587867118</v>
          </cell>
          <cell r="L196">
            <v>-3.5387178717151526</v>
          </cell>
          <cell r="M196">
            <v>13</v>
          </cell>
          <cell r="N196">
            <v>27.906666666660602</v>
          </cell>
          <cell r="O196">
            <v>8</v>
          </cell>
          <cell r="P196">
            <v>21</v>
          </cell>
        </row>
        <row r="197">
          <cell r="B197" t="str">
            <v>Miguel Castro</v>
          </cell>
          <cell r="C197" t="str">
            <v>ARI</v>
          </cell>
          <cell r="D197">
            <v>64.666666666660007</v>
          </cell>
          <cell r="E197">
            <v>1.0975609756097562</v>
          </cell>
          <cell r="F197">
            <v>0</v>
          </cell>
          <cell r="G197">
            <v>-0.35742583909835812</v>
          </cell>
          <cell r="H197">
            <v>0.47895866799679465</v>
          </cell>
          <cell r="I197">
            <v>-1.0489565588422638</v>
          </cell>
          <cell r="J197">
            <v>2.4</v>
          </cell>
          <cell r="K197">
            <v>2.5701372456659288</v>
          </cell>
          <cell r="L197">
            <v>-3.5679230848359356</v>
          </cell>
          <cell r="M197">
            <v>31</v>
          </cell>
          <cell r="N197">
            <v>76.306666666658799</v>
          </cell>
          <cell r="O197">
            <v>25</v>
          </cell>
          <cell r="P197">
            <v>60</v>
          </cell>
        </row>
        <row r="198">
          <cell r="B198" t="str">
            <v>Jimmy Cordero</v>
          </cell>
          <cell r="C198" t="str">
            <v>NYY</v>
          </cell>
          <cell r="D198">
            <v>32.666666666660007</v>
          </cell>
          <cell r="E198">
            <v>0.62195121951219512</v>
          </cell>
          <cell r="F198">
            <v>0</v>
          </cell>
          <cell r="G198">
            <v>9.7420519890494814E-2</v>
          </cell>
          <cell r="H198">
            <v>0.70096303054673992</v>
          </cell>
          <cell r="I198">
            <v>0.15203034627583542</v>
          </cell>
          <cell r="J198">
            <v>0.96</v>
          </cell>
          <cell r="K198">
            <v>2.5323651162252654</v>
          </cell>
          <cell r="L198">
            <v>-3.605695214276599</v>
          </cell>
          <cell r="M198">
            <v>14</v>
          </cell>
          <cell r="N198">
            <v>34.953333333326206</v>
          </cell>
          <cell r="O198">
            <v>10</v>
          </cell>
          <cell r="P198">
            <v>34</v>
          </cell>
        </row>
        <row r="199">
          <cell r="B199" t="str">
            <v>Wandy Peralta</v>
          </cell>
          <cell r="C199" t="str">
            <v>NYY</v>
          </cell>
          <cell r="D199">
            <v>54</v>
          </cell>
          <cell r="E199">
            <v>0.93292682926829273</v>
          </cell>
          <cell r="F199">
            <v>0</v>
          </cell>
          <cell r="G199">
            <v>1.1843372320663075</v>
          </cell>
          <cell r="H199">
            <v>0.14434773469038248</v>
          </cell>
          <cell r="I199">
            <v>-2.3818938063162713</v>
          </cell>
          <cell r="J199">
            <v>2.6399999999999997</v>
          </cell>
          <cell r="K199">
            <v>2.519717989708711</v>
          </cell>
          <cell r="L199">
            <v>-3.6183423407931534</v>
          </cell>
          <cell r="M199">
            <v>17</v>
          </cell>
          <cell r="N199">
            <v>65.88</v>
          </cell>
          <cell r="O199">
            <v>30</v>
          </cell>
          <cell r="P199">
            <v>51</v>
          </cell>
        </row>
        <row r="200">
          <cell r="B200" t="str">
            <v>Anthony DeSclafani</v>
          </cell>
          <cell r="C200" t="str">
            <v>SFG</v>
          </cell>
          <cell r="D200">
            <v>99.666666666660007</v>
          </cell>
          <cell r="E200">
            <v>1.4451219512195124</v>
          </cell>
          <cell r="F200">
            <v>1.6744186046511629</v>
          </cell>
          <cell r="G200">
            <v>-1.5057977115102337</v>
          </cell>
          <cell r="H200">
            <v>-8.9878200614835882E-2</v>
          </cell>
          <cell r="I200">
            <v>0.92144573096307447</v>
          </cell>
          <cell r="J200">
            <v>0</v>
          </cell>
          <cell r="K200">
            <v>2.4453103747086802</v>
          </cell>
          <cell r="L200">
            <v>-3.6927499557931842</v>
          </cell>
          <cell r="M200">
            <v>54</v>
          </cell>
          <cell r="N200">
            <v>124.58333333332502</v>
          </cell>
          <cell r="O200">
            <v>20</v>
          </cell>
          <cell r="P200">
            <v>79</v>
          </cell>
        </row>
        <row r="201">
          <cell r="B201" t="str">
            <v>Andrew Abbott</v>
          </cell>
          <cell r="C201" t="str">
            <v>CIN</v>
          </cell>
          <cell r="D201">
            <v>109.33333333332997</v>
          </cell>
          <cell r="E201">
            <v>2.1951219512195124</v>
          </cell>
          <cell r="F201">
            <v>1.8837209302325582</v>
          </cell>
          <cell r="G201">
            <v>0.27196596100084847</v>
          </cell>
          <cell r="H201">
            <v>-0.95842647105125189</v>
          </cell>
          <cell r="I201">
            <v>-0.9543549037502419</v>
          </cell>
          <cell r="J201">
            <v>0</v>
          </cell>
          <cell r="K201">
            <v>2.4380274676514251</v>
          </cell>
          <cell r="L201">
            <v>-3.7000328628504393</v>
          </cell>
          <cell r="M201">
            <v>47</v>
          </cell>
          <cell r="N201">
            <v>144.31999999999556</v>
          </cell>
          <cell r="O201">
            <v>44</v>
          </cell>
          <cell r="P201">
            <v>120</v>
          </cell>
        </row>
        <row r="202">
          <cell r="B202" t="str">
            <v>Sam Hentges</v>
          </cell>
          <cell r="C202" t="str">
            <v>CLE</v>
          </cell>
          <cell r="D202">
            <v>52.333333333330003</v>
          </cell>
          <cell r="E202">
            <v>1.024390243902439</v>
          </cell>
          <cell r="F202">
            <v>0</v>
          </cell>
          <cell r="G202">
            <v>0.39147076601890463</v>
          </cell>
          <cell r="H202">
            <v>-0.74868528528049194</v>
          </cell>
          <cell r="I202">
            <v>-3.8327380634226769E-2</v>
          </cell>
          <cell r="J202">
            <v>1.7999999999999998</v>
          </cell>
          <cell r="K202">
            <v>2.4288483440066249</v>
          </cell>
          <cell r="L202">
            <v>-3.7092119864952395</v>
          </cell>
          <cell r="M202">
            <v>21</v>
          </cell>
          <cell r="N202">
            <v>71.173333333328813</v>
          </cell>
          <cell r="O202">
            <v>18</v>
          </cell>
          <cell r="P202">
            <v>56</v>
          </cell>
        </row>
        <row r="203">
          <cell r="B203" t="str">
            <v>Jameson Taillon</v>
          </cell>
          <cell r="C203" t="str">
            <v>CHC</v>
          </cell>
          <cell r="D203">
            <v>154.33333333332999</v>
          </cell>
          <cell r="E203">
            <v>2.5609756097560976</v>
          </cell>
          <cell r="F203">
            <v>1.8837209302325582</v>
          </cell>
          <cell r="G203">
            <v>-2.0869935466811036</v>
          </cell>
          <cell r="H203">
            <v>-0.62263772356243929</v>
          </cell>
          <cell r="I203">
            <v>0.57144587730925667</v>
          </cell>
          <cell r="J203">
            <v>0.12</v>
          </cell>
          <cell r="K203">
            <v>2.4265111470543697</v>
          </cell>
          <cell r="L203">
            <v>-3.7115491834474947</v>
          </cell>
          <cell r="M203">
            <v>83</v>
          </cell>
          <cell r="N203">
            <v>197.54666666666239</v>
          </cell>
          <cell r="O203">
            <v>41</v>
          </cell>
          <cell r="P203">
            <v>140</v>
          </cell>
        </row>
        <row r="204">
          <cell r="B204" t="str">
            <v>Kirby Yates</v>
          </cell>
          <cell r="C204" t="str">
            <v>ATL</v>
          </cell>
          <cell r="D204">
            <v>60.333333333330003</v>
          </cell>
          <cell r="E204">
            <v>1.4634146341463414</v>
          </cell>
          <cell r="F204">
            <v>0</v>
          </cell>
          <cell r="G204">
            <v>0.81309290674438395</v>
          </cell>
          <cell r="H204">
            <v>0.37709487895429405</v>
          </cell>
          <cell r="I204">
            <v>-1.9385854022192508</v>
          </cell>
          <cell r="J204">
            <v>1.68</v>
          </cell>
          <cell r="K204">
            <v>2.3950170176257686</v>
          </cell>
          <cell r="L204">
            <v>-3.7430433128760958</v>
          </cell>
          <cell r="M204">
            <v>22</v>
          </cell>
          <cell r="N204">
            <v>71.796666666662702</v>
          </cell>
          <cell r="O204">
            <v>37</v>
          </cell>
          <cell r="P204">
            <v>80</v>
          </cell>
        </row>
        <row r="205">
          <cell r="B205" t="str">
            <v>Fernando Cruz</v>
          </cell>
          <cell r="C205" t="str">
            <v>CIN</v>
          </cell>
          <cell r="D205">
            <v>66</v>
          </cell>
          <cell r="E205">
            <v>1.7926829268292683</v>
          </cell>
          <cell r="F205">
            <v>0</v>
          </cell>
          <cell r="G205">
            <v>-1.082104435805108</v>
          </cell>
          <cell r="H205">
            <v>0.25216437381404727</v>
          </cell>
          <cell r="I205">
            <v>0.54567453308422309</v>
          </cell>
          <cell r="J205">
            <v>0.84</v>
          </cell>
          <cell r="K205">
            <v>2.3484173979224305</v>
          </cell>
          <cell r="L205">
            <v>-3.7896429325794339</v>
          </cell>
          <cell r="M205">
            <v>36</v>
          </cell>
          <cell r="N205">
            <v>79.86</v>
          </cell>
          <cell r="O205">
            <v>28</v>
          </cell>
          <cell r="P205">
            <v>98</v>
          </cell>
        </row>
        <row r="206">
          <cell r="B206" t="str">
            <v>Bryan Woo</v>
          </cell>
          <cell r="C206" t="str">
            <v>SEA</v>
          </cell>
          <cell r="D206">
            <v>87.666666666660007</v>
          </cell>
          <cell r="E206">
            <v>1.7012195121951221</v>
          </cell>
          <cell r="F206">
            <v>0.83720930232558144</v>
          </cell>
          <cell r="G206">
            <v>-0.30585263379577171</v>
          </cell>
          <cell r="H206">
            <v>0.32542933720086298</v>
          </cell>
          <cell r="I206">
            <v>-0.2501828696516859</v>
          </cell>
          <cell r="J206">
            <v>0</v>
          </cell>
          <cell r="K206">
            <v>2.3078226482741089</v>
          </cell>
          <cell r="L206">
            <v>-3.8302376822277555</v>
          </cell>
          <cell r="M206">
            <v>41</v>
          </cell>
          <cell r="N206">
            <v>106.07666666665861</v>
          </cell>
          <cell r="O206">
            <v>31</v>
          </cell>
          <cell r="P206">
            <v>93</v>
          </cell>
        </row>
        <row r="207">
          <cell r="B207" t="str">
            <v>Keaton Winn</v>
          </cell>
          <cell r="C207" t="str">
            <v>SFG</v>
          </cell>
          <cell r="D207">
            <v>42.333333333330003</v>
          </cell>
          <cell r="E207">
            <v>0.6402439024390244</v>
          </cell>
          <cell r="F207">
            <v>0.41860465116279072</v>
          </cell>
          <cell r="G207">
            <v>-0.53144514494087669</v>
          </cell>
          <cell r="H207">
            <v>1.0523777618931847</v>
          </cell>
          <cell r="I207">
            <v>0.59782642471724656</v>
          </cell>
          <cell r="J207">
            <v>0.12</v>
          </cell>
          <cell r="K207">
            <v>2.2976075952713697</v>
          </cell>
          <cell r="L207">
            <v>-3.8404527352304947</v>
          </cell>
          <cell r="M207">
            <v>22</v>
          </cell>
          <cell r="N207">
            <v>44.026666666663203</v>
          </cell>
          <cell r="O207">
            <v>8</v>
          </cell>
          <cell r="P207">
            <v>35</v>
          </cell>
        </row>
        <row r="208">
          <cell r="B208" t="str">
            <v>Taylor Rogers</v>
          </cell>
          <cell r="C208" t="str">
            <v>SFG</v>
          </cell>
          <cell r="D208">
            <v>51.666666666660007</v>
          </cell>
          <cell r="E208">
            <v>1.1707317073170733</v>
          </cell>
          <cell r="F208">
            <v>0</v>
          </cell>
          <cell r="G208">
            <v>0.17403828635366325</v>
          </cell>
          <cell r="H208">
            <v>1.3071131944408123E-2</v>
          </cell>
          <cell r="I208">
            <v>-0.82453081859520183</v>
          </cell>
          <cell r="J208">
            <v>1.68</v>
          </cell>
          <cell r="K208">
            <v>2.2133103070199427</v>
          </cell>
          <cell r="L208">
            <v>-3.9247500234819217</v>
          </cell>
          <cell r="M208">
            <v>22</v>
          </cell>
          <cell r="N208">
            <v>64.066666666658406</v>
          </cell>
          <cell r="O208">
            <v>25</v>
          </cell>
          <cell r="P208">
            <v>64</v>
          </cell>
        </row>
        <row r="209">
          <cell r="B209" t="str">
            <v>Miles Mikolas</v>
          </cell>
          <cell r="C209" t="str">
            <v>STL</v>
          </cell>
          <cell r="D209">
            <v>201.33333333332999</v>
          </cell>
          <cell r="E209">
            <v>2.50609756097561</v>
          </cell>
          <cell r="F209">
            <v>2.9302325581395348</v>
          </cell>
          <cell r="G209">
            <v>-2.3988305641628824</v>
          </cell>
          <cell r="H209">
            <v>-1.5796091746738834</v>
          </cell>
          <cell r="I209">
            <v>0.75007286085094915</v>
          </cell>
          <cell r="J209">
            <v>0</v>
          </cell>
          <cell r="K209">
            <v>2.2079632411293275</v>
          </cell>
          <cell r="L209">
            <v>-3.9300970893725369</v>
          </cell>
          <cell r="M209">
            <v>107</v>
          </cell>
          <cell r="N209">
            <v>265.75999999999561</v>
          </cell>
          <cell r="O209">
            <v>39</v>
          </cell>
          <cell r="P209">
            <v>137</v>
          </cell>
        </row>
        <row r="210">
          <cell r="B210" t="str">
            <v>Bryce Elder</v>
          </cell>
          <cell r="C210" t="str">
            <v>ATL</v>
          </cell>
          <cell r="D210">
            <v>174.66666666665995</v>
          </cell>
          <cell r="E210">
            <v>2.3414634146341466</v>
          </cell>
          <cell r="F210">
            <v>3.3488372093023258</v>
          </cell>
          <cell r="G210">
            <v>0.55691015099328856</v>
          </cell>
          <cell r="H210">
            <v>-0.68780525956789484</v>
          </cell>
          <cell r="I210">
            <v>-3.3552670026742097</v>
          </cell>
          <cell r="J210">
            <v>0</v>
          </cell>
          <cell r="K210">
            <v>2.2041385126876563</v>
          </cell>
          <cell r="L210">
            <v>-3.9339218178142081</v>
          </cell>
          <cell r="M210">
            <v>74</v>
          </cell>
          <cell r="N210">
            <v>223.57333333332474</v>
          </cell>
          <cell r="O210">
            <v>63</v>
          </cell>
          <cell r="P210">
            <v>128</v>
          </cell>
        </row>
        <row r="211">
          <cell r="B211" t="str">
            <v>Tristan Beck</v>
          </cell>
          <cell r="C211" t="str">
            <v>SFG</v>
          </cell>
          <cell r="D211">
            <v>85</v>
          </cell>
          <cell r="E211">
            <v>1.2439024390243902</v>
          </cell>
          <cell r="F211">
            <v>0</v>
          </cell>
          <cell r="G211">
            <v>0.14430765462956696</v>
          </cell>
          <cell r="H211">
            <v>0.2179453334416275</v>
          </cell>
          <cell r="I211">
            <v>0.10835459540739029</v>
          </cell>
          <cell r="J211">
            <v>0.48</v>
          </cell>
          <cell r="K211">
            <v>2.1945100225029748</v>
          </cell>
          <cell r="L211">
            <v>-3.9435503079988896</v>
          </cell>
          <cell r="M211">
            <v>37</v>
          </cell>
          <cell r="N211">
            <v>103.7</v>
          </cell>
          <cell r="O211">
            <v>21</v>
          </cell>
          <cell r="P211">
            <v>68</v>
          </cell>
        </row>
        <row r="212">
          <cell r="B212" t="str">
            <v>Sean Manaea</v>
          </cell>
          <cell r="C212" t="str">
            <v>SFG</v>
          </cell>
          <cell r="D212">
            <v>117.66666666666001</v>
          </cell>
          <cell r="E212">
            <v>2.3414634146341466</v>
          </cell>
          <cell r="F212">
            <v>0.62790697674418605</v>
          </cell>
          <cell r="G212">
            <v>-0.85202031862330763</v>
          </cell>
          <cell r="H212">
            <v>2.7289638149300324E-2</v>
          </cell>
          <cell r="I212">
            <v>-0.21893569527736945</v>
          </cell>
          <cell r="J212">
            <v>0.24</v>
          </cell>
          <cell r="K212">
            <v>2.1657040156269556</v>
          </cell>
          <cell r="L212">
            <v>-3.9723563148749088</v>
          </cell>
          <cell r="M212">
            <v>58</v>
          </cell>
          <cell r="N212">
            <v>145.9066666666584</v>
          </cell>
          <cell r="O212">
            <v>42</v>
          </cell>
          <cell r="P212">
            <v>128</v>
          </cell>
        </row>
        <row r="213">
          <cell r="B213" t="str">
            <v>Peter Strzelecki</v>
          </cell>
          <cell r="C213" t="str">
            <v>2 Tms</v>
          </cell>
          <cell r="D213">
            <v>37</v>
          </cell>
          <cell r="E213">
            <v>0.67682926829268297</v>
          </cell>
          <cell r="F213">
            <v>0</v>
          </cell>
          <cell r="G213">
            <v>-0.2574985072166589</v>
          </cell>
          <cell r="H213">
            <v>0.10126662817658764</v>
          </cell>
          <cell r="I213">
            <v>-4.6204845856107055E-2</v>
          </cell>
          <cell r="J213">
            <v>1.68</v>
          </cell>
          <cell r="K213">
            <v>2.1543925433965043</v>
          </cell>
          <cell r="L213">
            <v>-3.9836677871053601</v>
          </cell>
          <cell r="M213">
            <v>18</v>
          </cell>
          <cell r="N213">
            <v>45.14</v>
          </cell>
          <cell r="O213">
            <v>12</v>
          </cell>
          <cell r="P213">
            <v>37</v>
          </cell>
        </row>
        <row r="214">
          <cell r="B214" t="str">
            <v>Keynan Middleton</v>
          </cell>
          <cell r="C214" t="str">
            <v>2 Tms</v>
          </cell>
          <cell r="D214">
            <v>50.666666666660007</v>
          </cell>
          <cell r="E214">
            <v>1.1707317073170733</v>
          </cell>
          <cell r="F214">
            <v>0</v>
          </cell>
          <cell r="G214">
            <v>0.60367577090224689</v>
          </cell>
          <cell r="H214">
            <v>1.2835807750120304E-2</v>
          </cell>
          <cell r="I214">
            <v>-0.47570430199492814</v>
          </cell>
          <cell r="J214">
            <v>0.84</v>
          </cell>
          <cell r="K214">
            <v>2.1515389839745125</v>
          </cell>
          <cell r="L214">
            <v>-3.9865213465273519</v>
          </cell>
          <cell r="M214">
            <v>19</v>
          </cell>
          <cell r="N214">
            <v>62.826666666658404</v>
          </cell>
          <cell r="O214">
            <v>23</v>
          </cell>
          <cell r="P214">
            <v>64</v>
          </cell>
        </row>
        <row r="215">
          <cell r="B215" t="str">
            <v>John Brebbia</v>
          </cell>
          <cell r="C215" t="str">
            <v>SFG</v>
          </cell>
          <cell r="D215">
            <v>38.333333333330003</v>
          </cell>
          <cell r="E215">
            <v>0.8597560975609756</v>
          </cell>
          <cell r="F215">
            <v>0</v>
          </cell>
          <cell r="G215">
            <v>1.5682657066780639E-2</v>
          </cell>
          <cell r="H215">
            <v>0.34182108585534249</v>
          </cell>
          <cell r="I215">
            <v>0.17322462463631239</v>
          </cell>
          <cell r="J215">
            <v>0.72</v>
          </cell>
          <cell r="K215">
            <v>2.110484465119411</v>
          </cell>
          <cell r="L215">
            <v>-4.0275758653824534</v>
          </cell>
          <cell r="M215">
            <v>17</v>
          </cell>
          <cell r="N215">
            <v>44.849999999996101</v>
          </cell>
          <cell r="O215">
            <v>14</v>
          </cell>
          <cell r="P215">
            <v>47</v>
          </cell>
        </row>
        <row r="216">
          <cell r="B216" t="str">
            <v>Garrett Whitlock</v>
          </cell>
          <cell r="C216" t="str">
            <v>BOS</v>
          </cell>
          <cell r="D216">
            <v>71.666666666660007</v>
          </cell>
          <cell r="E216">
            <v>1.3170731707317074</v>
          </cell>
          <cell r="F216">
            <v>0.62790697674418605</v>
          </cell>
          <cell r="G216">
            <v>-1.4780209511055078</v>
          </cell>
          <cell r="H216">
            <v>-0.74462891812365695</v>
          </cell>
          <cell r="I216">
            <v>1.8461618287184933</v>
          </cell>
          <cell r="J216">
            <v>0.48</v>
          </cell>
          <cell r="K216">
            <v>2.048492106965222</v>
          </cell>
          <cell r="L216">
            <v>-4.0895682235366424</v>
          </cell>
          <cell r="M216">
            <v>41</v>
          </cell>
          <cell r="N216">
            <v>95.31666666665781</v>
          </cell>
          <cell r="O216">
            <v>13</v>
          </cell>
          <cell r="P216">
            <v>72</v>
          </cell>
        </row>
        <row r="217">
          <cell r="B217" t="str">
            <v>Brennan Bernardino</v>
          </cell>
          <cell r="C217" t="str">
            <v>BOS</v>
          </cell>
          <cell r="D217">
            <v>50.666666666660007</v>
          </cell>
          <cell r="E217">
            <v>1.0609756097560976</v>
          </cell>
          <cell r="F217">
            <v>0</v>
          </cell>
          <cell r="G217">
            <v>0.77179473671001964</v>
          </cell>
          <cell r="H217">
            <v>-0.35683545545346201</v>
          </cell>
          <cell r="I217">
            <v>7.7640488153141868E-2</v>
          </cell>
          <cell r="J217">
            <v>0.48</v>
          </cell>
          <cell r="K217">
            <v>2.0335753791657969</v>
          </cell>
          <cell r="L217">
            <v>-4.1044849513360671</v>
          </cell>
          <cell r="M217">
            <v>18</v>
          </cell>
          <cell r="N217">
            <v>65.866666666658006</v>
          </cell>
          <cell r="O217">
            <v>18</v>
          </cell>
          <cell r="P217">
            <v>58</v>
          </cell>
        </row>
        <row r="218">
          <cell r="B218" t="str">
            <v>Steven Okert</v>
          </cell>
          <cell r="C218" t="str">
            <v>MIA</v>
          </cell>
          <cell r="D218">
            <v>58.666666666660007</v>
          </cell>
          <cell r="E218">
            <v>1.3353658536585367</v>
          </cell>
          <cell r="F218">
            <v>0</v>
          </cell>
          <cell r="G218">
            <v>-0.47262889530641794</v>
          </cell>
          <cell r="H218">
            <v>-0.12642376461876659</v>
          </cell>
          <cell r="I218">
            <v>-0.14362355080700531</v>
          </cell>
          <cell r="J218">
            <v>1.44</v>
          </cell>
          <cell r="K218">
            <v>2.0326896429263468</v>
          </cell>
          <cell r="L218">
            <v>-4.1053706875755172</v>
          </cell>
          <cell r="M218">
            <v>29</v>
          </cell>
          <cell r="N218">
            <v>73.919999999991603</v>
          </cell>
          <cell r="O218">
            <v>24</v>
          </cell>
          <cell r="P218">
            <v>73</v>
          </cell>
        </row>
        <row r="219">
          <cell r="B219" t="str">
            <v>Trevor Megill</v>
          </cell>
          <cell r="C219" t="str">
            <v>MIL</v>
          </cell>
          <cell r="D219">
            <v>34.666666666660007</v>
          </cell>
          <cell r="E219">
            <v>0.95121951219512202</v>
          </cell>
          <cell r="F219">
            <v>0</v>
          </cell>
          <cell r="G219">
            <v>0.25044480088088744</v>
          </cell>
          <cell r="H219">
            <v>-0.50829166351109267</v>
          </cell>
          <cell r="I219">
            <v>0.8492379032931634</v>
          </cell>
          <cell r="J219">
            <v>0.48</v>
          </cell>
          <cell r="K219">
            <v>2.02261055285808</v>
          </cell>
          <cell r="L219">
            <v>-4.1154497776437839</v>
          </cell>
          <cell r="M219">
            <v>14</v>
          </cell>
          <cell r="N219">
            <v>47.146666666657609</v>
          </cell>
          <cell r="O219">
            <v>12</v>
          </cell>
          <cell r="P219">
            <v>52</v>
          </cell>
        </row>
        <row r="220">
          <cell r="B220" t="str">
            <v>Abner Uribe</v>
          </cell>
          <cell r="C220" t="str">
            <v>MIL</v>
          </cell>
          <cell r="D220">
            <v>30.666666666659999</v>
          </cell>
          <cell r="E220">
            <v>0.71341463414634154</v>
          </cell>
          <cell r="F220">
            <v>0</v>
          </cell>
          <cell r="G220">
            <v>1.3266024345127758</v>
          </cell>
          <cell r="H220">
            <v>0.27642808181811263</v>
          </cell>
          <cell r="I220">
            <v>-1.3759464925060598</v>
          </cell>
          <cell r="J220">
            <v>1.0799999999999998</v>
          </cell>
          <cell r="K220">
            <v>2.0204986579711699</v>
          </cell>
          <cell r="L220">
            <v>-4.1175616725306945</v>
          </cell>
          <cell r="M220">
            <v>6</v>
          </cell>
          <cell r="N220">
            <v>35.879999999992194</v>
          </cell>
          <cell r="O220">
            <v>20</v>
          </cell>
          <cell r="P220">
            <v>39</v>
          </cell>
        </row>
        <row r="221">
          <cell r="B221" t="str">
            <v>Buck Farmer</v>
          </cell>
          <cell r="C221" t="str">
            <v>CIN</v>
          </cell>
          <cell r="D221">
            <v>75</v>
          </cell>
          <cell r="E221">
            <v>1.2804878048780488</v>
          </cell>
          <cell r="F221">
            <v>0</v>
          </cell>
          <cell r="G221">
            <v>-0.25371064057036397</v>
          </cell>
          <cell r="H221">
            <v>0.72432432105282263</v>
          </cell>
          <cell r="I221">
            <v>-1.1726498971932753</v>
          </cell>
          <cell r="J221">
            <v>1.44</v>
          </cell>
          <cell r="K221">
            <v>2.018451588167232</v>
          </cell>
          <cell r="L221">
            <v>-4.1196087423346324</v>
          </cell>
          <cell r="M221">
            <v>35</v>
          </cell>
          <cell r="N221">
            <v>87</v>
          </cell>
          <cell r="O221">
            <v>29</v>
          </cell>
          <cell r="P221">
            <v>70</v>
          </cell>
        </row>
        <row r="222">
          <cell r="B222" t="str">
            <v>Sam Moll</v>
          </cell>
          <cell r="C222" t="str">
            <v>2 Tms</v>
          </cell>
          <cell r="D222">
            <v>62.333333333330003</v>
          </cell>
          <cell r="E222">
            <v>1.2439024390243902</v>
          </cell>
          <cell r="F222">
            <v>0</v>
          </cell>
          <cell r="G222">
            <v>1.1238920626659812</v>
          </cell>
          <cell r="H222">
            <v>1.554153619449529E-2</v>
          </cell>
          <cell r="I222">
            <v>-1.4496457412218413</v>
          </cell>
          <cell r="J222">
            <v>1.0799999999999998</v>
          </cell>
          <cell r="K222">
            <v>2.0136902966630252</v>
          </cell>
          <cell r="L222">
            <v>-4.1243700338388392</v>
          </cell>
          <cell r="M222">
            <v>21</v>
          </cell>
          <cell r="N222">
            <v>77.293333333329201</v>
          </cell>
          <cell r="O222">
            <v>30</v>
          </cell>
          <cell r="P222">
            <v>68</v>
          </cell>
        </row>
        <row r="223">
          <cell r="B223" t="str">
            <v>Austin Pruitt</v>
          </cell>
          <cell r="C223" t="str">
            <v>OAK</v>
          </cell>
          <cell r="D223">
            <v>48.333333333330003</v>
          </cell>
          <cell r="E223">
            <v>0.54878048780487809</v>
          </cell>
          <cell r="F223">
            <v>0</v>
          </cell>
          <cell r="G223">
            <v>0.93613806167723868</v>
          </cell>
          <cell r="H223">
            <v>0.48399698276508746</v>
          </cell>
          <cell r="I223">
            <v>-0.46407812879243254</v>
          </cell>
          <cell r="J223">
            <v>0.48</v>
          </cell>
          <cell r="K223">
            <v>1.9848374034547716</v>
          </cell>
          <cell r="L223">
            <v>-4.1532229270470928</v>
          </cell>
          <cell r="M223">
            <v>16</v>
          </cell>
          <cell r="N223">
            <v>56.066666666662798</v>
          </cell>
          <cell r="O223">
            <v>12</v>
          </cell>
          <cell r="P223">
            <v>30</v>
          </cell>
        </row>
        <row r="224">
          <cell r="B224" t="str">
            <v>Nick Ramirez</v>
          </cell>
          <cell r="C224" t="str">
            <v>NYY</v>
          </cell>
          <cell r="D224">
            <v>40.666666666660007</v>
          </cell>
          <cell r="E224">
            <v>0.51219512195121952</v>
          </cell>
          <cell r="F224">
            <v>0</v>
          </cell>
          <cell r="G224">
            <v>1.0453220912768089</v>
          </cell>
          <cell r="H224">
            <v>6.0589077601914822E-2</v>
          </cell>
          <cell r="I224">
            <v>-2.0025258632944385E-2</v>
          </cell>
          <cell r="J224">
            <v>0.36</v>
          </cell>
          <cell r="K224">
            <v>1.9580810321969988</v>
          </cell>
          <cell r="L224">
            <v>-4.1799792983048656</v>
          </cell>
          <cell r="M224">
            <v>12</v>
          </cell>
          <cell r="N224">
            <v>50.019999999991811</v>
          </cell>
          <cell r="O224">
            <v>9</v>
          </cell>
          <cell r="P224">
            <v>28</v>
          </cell>
        </row>
        <row r="225">
          <cell r="B225" t="str">
            <v>Kyle Gibson</v>
          </cell>
          <cell r="C225" t="str">
            <v>BAL</v>
          </cell>
          <cell r="D225">
            <v>192</v>
          </cell>
          <cell r="E225">
            <v>2.8719512195121952</v>
          </cell>
          <cell r="F225">
            <v>3.558139534883721</v>
          </cell>
          <cell r="G225">
            <v>-2.1659523514582513</v>
          </cell>
          <cell r="H225">
            <v>-1.5225997550625834</v>
          </cell>
          <cell r="I225">
            <v>-0.79475541121240401</v>
          </cell>
          <cell r="J225">
            <v>0</v>
          </cell>
          <cell r="K225">
            <v>1.9467832366626769</v>
          </cell>
          <cell r="L225">
            <v>-4.1912770938391875</v>
          </cell>
          <cell r="M225">
            <v>101</v>
          </cell>
          <cell r="N225">
            <v>253.44</v>
          </cell>
          <cell r="O225">
            <v>55</v>
          </cell>
          <cell r="P225">
            <v>157</v>
          </cell>
        </row>
        <row r="226">
          <cell r="B226" t="str">
            <v>Colin Rea</v>
          </cell>
          <cell r="C226" t="str">
            <v>MIL</v>
          </cell>
          <cell r="D226">
            <v>124.66666666666001</v>
          </cell>
          <cell r="E226">
            <v>2.0121951219512195</v>
          </cell>
          <cell r="F226">
            <v>0.83720930232558144</v>
          </cell>
          <cell r="G226">
            <v>-1.1312080941731451</v>
          </cell>
          <cell r="H226">
            <v>0.7164996603260787</v>
          </cell>
          <cell r="I226">
            <v>-0.50900469041027396</v>
          </cell>
          <cell r="J226">
            <v>0</v>
          </cell>
          <cell r="K226">
            <v>1.9256913000194609</v>
          </cell>
          <cell r="L226">
            <v>-4.2123690304824031</v>
          </cell>
          <cell r="M226">
            <v>63</v>
          </cell>
          <cell r="N226">
            <v>148.35333333332539</v>
          </cell>
          <cell r="O226">
            <v>38</v>
          </cell>
          <cell r="P226">
            <v>110</v>
          </cell>
        </row>
        <row r="227">
          <cell r="B227" t="str">
            <v>José Quintana</v>
          </cell>
          <cell r="C227" t="str">
            <v>NYM</v>
          </cell>
          <cell r="D227">
            <v>75.666666666660007</v>
          </cell>
          <cell r="E227">
            <v>1.0975609756097562</v>
          </cell>
          <cell r="F227">
            <v>1.6744186046511629</v>
          </cell>
          <cell r="G227">
            <v>0.60742070652670188</v>
          </cell>
          <cell r="H227">
            <v>-0.60410424223306392</v>
          </cell>
          <cell r="I227">
            <v>-0.87639676921007359</v>
          </cell>
          <cell r="J227">
            <v>0</v>
          </cell>
          <cell r="K227">
            <v>1.8988992753444838</v>
          </cell>
          <cell r="L227">
            <v>-4.2391610551573802</v>
          </cell>
          <cell r="M227">
            <v>30</v>
          </cell>
          <cell r="N227">
            <v>99.123333333324609</v>
          </cell>
          <cell r="O227">
            <v>24</v>
          </cell>
          <cell r="P227">
            <v>60</v>
          </cell>
        </row>
        <row r="228">
          <cell r="B228" t="str">
            <v>Lucas Giolito</v>
          </cell>
          <cell r="C228" t="str">
            <v>3 Tms</v>
          </cell>
          <cell r="D228">
            <v>184.33333333332999</v>
          </cell>
          <cell r="E228">
            <v>3.7317073170731709</v>
          </cell>
          <cell r="F228">
            <v>3.1395348837209305</v>
          </cell>
          <cell r="G228">
            <v>-2.5286012694911357</v>
          </cell>
          <cell r="H228">
            <v>-1.2855593056895198</v>
          </cell>
          <cell r="I228">
            <v>-1.1841653746320941</v>
          </cell>
          <cell r="J228">
            <v>0</v>
          </cell>
          <cell r="K228">
            <v>1.8729162509813524</v>
          </cell>
          <cell r="L228">
            <v>-4.2651440795205122</v>
          </cell>
          <cell r="M228">
            <v>100</v>
          </cell>
          <cell r="N228">
            <v>241.47666666666228</v>
          </cell>
          <cell r="O228">
            <v>73</v>
          </cell>
          <cell r="P228">
            <v>204</v>
          </cell>
        </row>
        <row r="229">
          <cell r="B229" t="str">
            <v>James Paxton</v>
          </cell>
          <cell r="C229" t="str">
            <v>BOS</v>
          </cell>
          <cell r="D229">
            <v>96</v>
          </cell>
          <cell r="E229">
            <v>1.8475609756097562</v>
          </cell>
          <cell r="F229">
            <v>1.6744186046511629</v>
          </cell>
          <cell r="G229">
            <v>-0.82224950791221241</v>
          </cell>
          <cell r="H229">
            <v>-0.74622591566175078</v>
          </cell>
          <cell r="I229">
            <v>-0.15573919595238106</v>
          </cell>
          <cell r="J229">
            <v>0</v>
          </cell>
          <cell r="K229">
            <v>1.7977649607345749</v>
          </cell>
          <cell r="L229">
            <v>-4.3402953697672899</v>
          </cell>
          <cell r="M229">
            <v>48</v>
          </cell>
          <cell r="N229">
            <v>125.76</v>
          </cell>
          <cell r="O229">
            <v>33</v>
          </cell>
          <cell r="P229">
            <v>101</v>
          </cell>
        </row>
        <row r="230">
          <cell r="B230" t="str">
            <v>Alex Lange</v>
          </cell>
          <cell r="C230" t="str">
            <v>DET</v>
          </cell>
          <cell r="D230">
            <v>66</v>
          </cell>
          <cell r="E230">
            <v>1.4451219512195124</v>
          </cell>
          <cell r="F230">
            <v>0</v>
          </cell>
          <cell r="G230">
            <v>0.39965404305840802</v>
          </cell>
          <cell r="H230">
            <v>-0.6909958814904632</v>
          </cell>
          <cell r="I230">
            <v>-3.2175429768452775</v>
          </cell>
          <cell r="J230">
            <v>3.84</v>
          </cell>
          <cell r="K230">
            <v>1.7762371359421794</v>
          </cell>
          <cell r="L230">
            <v>-4.361823194559685</v>
          </cell>
          <cell r="M230">
            <v>27</v>
          </cell>
          <cell r="N230">
            <v>87.78</v>
          </cell>
          <cell r="O230">
            <v>45</v>
          </cell>
          <cell r="P230">
            <v>79</v>
          </cell>
        </row>
        <row r="231">
          <cell r="B231" t="str">
            <v>Alex Vesia</v>
          </cell>
          <cell r="C231" t="str">
            <v>LAD</v>
          </cell>
          <cell r="D231">
            <v>49.666666666660007</v>
          </cell>
          <cell r="E231">
            <v>1.1707317073170733</v>
          </cell>
          <cell r="F231">
            <v>0</v>
          </cell>
          <cell r="G231">
            <v>-0.312308735222527</v>
          </cell>
          <cell r="H231">
            <v>-0.89458821625178708</v>
          </cell>
          <cell r="I231">
            <v>0.61098865872155272</v>
          </cell>
          <cell r="J231">
            <v>1.2</v>
          </cell>
          <cell r="K231">
            <v>1.7748234145643118</v>
          </cell>
          <cell r="L231">
            <v>-4.3632369159375521</v>
          </cell>
          <cell r="M231">
            <v>24</v>
          </cell>
          <cell r="N231">
            <v>69.03666666665741</v>
          </cell>
          <cell r="O231">
            <v>17</v>
          </cell>
          <cell r="P231">
            <v>64</v>
          </cell>
        </row>
        <row r="232">
          <cell r="B232" t="str">
            <v>Kendall Graveman</v>
          </cell>
          <cell r="C232" t="str">
            <v>2 Tms</v>
          </cell>
          <cell r="D232">
            <v>66.333333333329975</v>
          </cell>
          <cell r="E232">
            <v>1.2073170731707317</v>
          </cell>
          <cell r="F232">
            <v>0</v>
          </cell>
          <cell r="G232">
            <v>1.0821958495004322</v>
          </cell>
          <cell r="H232">
            <v>-0.53625722643869822</v>
          </cell>
          <cell r="I232">
            <v>-2.5265138765240316</v>
          </cell>
          <cell r="J232">
            <v>2.52</v>
          </cell>
          <cell r="K232">
            <v>1.7467418197084339</v>
          </cell>
          <cell r="L232">
            <v>-4.3913185107934307</v>
          </cell>
          <cell r="M232">
            <v>23</v>
          </cell>
          <cell r="N232">
            <v>86.89666666666227</v>
          </cell>
          <cell r="O232">
            <v>36</v>
          </cell>
          <cell r="P232">
            <v>66</v>
          </cell>
        </row>
        <row r="233">
          <cell r="B233" t="str">
            <v>José Soriano</v>
          </cell>
          <cell r="C233" t="str">
            <v>LAA</v>
          </cell>
          <cell r="D233">
            <v>42</v>
          </cell>
          <cell r="E233">
            <v>1.024390243902439</v>
          </cell>
          <cell r="F233">
            <v>0</v>
          </cell>
          <cell r="G233">
            <v>0.29377560697398536</v>
          </cell>
          <cell r="H233">
            <v>-0.45444473594648138</v>
          </cell>
          <cell r="I233">
            <v>-0.92874702923757313</v>
          </cell>
          <cell r="J233">
            <v>1.7999999999999998</v>
          </cell>
          <cell r="K233">
            <v>1.7349740856923699</v>
          </cell>
          <cell r="L233">
            <v>-4.4030862448094945</v>
          </cell>
          <cell r="M233">
            <v>17</v>
          </cell>
          <cell r="N233">
            <v>55.86</v>
          </cell>
          <cell r="O233">
            <v>23</v>
          </cell>
          <cell r="P233">
            <v>56</v>
          </cell>
        </row>
        <row r="234">
          <cell r="B234" t="str">
            <v>Luke Jackson</v>
          </cell>
          <cell r="C234" t="str">
            <v>SFG</v>
          </cell>
          <cell r="D234">
            <v>33.333333333330003</v>
          </cell>
          <cell r="E234">
            <v>0.78658536585365857</v>
          </cell>
          <cell r="F234">
            <v>0</v>
          </cell>
          <cell r="G234">
            <v>0.66522452018264933</v>
          </cell>
          <cell r="H234">
            <v>5.0177383137310343E-2</v>
          </cell>
          <cell r="I234">
            <v>-0.24810541228465754</v>
          </cell>
          <cell r="J234">
            <v>0.48</v>
          </cell>
          <cell r="K234">
            <v>1.7338818568889605</v>
          </cell>
          <cell r="L234">
            <v>-4.4041784736129035</v>
          </cell>
          <cell r="M234">
            <v>11</v>
          </cell>
          <cell r="N234">
            <v>40.9999999999959</v>
          </cell>
          <cell r="O234">
            <v>15</v>
          </cell>
          <cell r="P234">
            <v>43</v>
          </cell>
        </row>
        <row r="235">
          <cell r="B235" t="str">
            <v>Ryan Walker</v>
          </cell>
          <cell r="C235" t="str">
            <v>SFG</v>
          </cell>
          <cell r="D235">
            <v>61.333333333330003</v>
          </cell>
          <cell r="E235">
            <v>1.4268292682926831</v>
          </cell>
          <cell r="F235">
            <v>0</v>
          </cell>
          <cell r="G235">
            <v>0.8858618686151345</v>
          </cell>
          <cell r="H235">
            <v>-1.0872213334174963</v>
          </cell>
          <cell r="I235">
            <v>0.13821230242494487</v>
          </cell>
          <cell r="J235">
            <v>0.36</v>
          </cell>
          <cell r="K235">
            <v>1.723682105915266</v>
          </cell>
          <cell r="L235">
            <v>-4.4143782245865983</v>
          </cell>
          <cell r="M235">
            <v>22</v>
          </cell>
          <cell r="N235">
            <v>85.253333333328698</v>
          </cell>
          <cell r="O235">
            <v>24</v>
          </cell>
          <cell r="P235">
            <v>78</v>
          </cell>
        </row>
        <row r="236">
          <cell r="B236" t="str">
            <v>Steven Matz</v>
          </cell>
          <cell r="C236" t="str">
            <v>STL</v>
          </cell>
          <cell r="D236">
            <v>105</v>
          </cell>
          <cell r="E236">
            <v>1.7926829268292683</v>
          </cell>
          <cell r="F236">
            <v>0.83720930232558144</v>
          </cell>
          <cell r="G236">
            <v>0.28409627826701739</v>
          </cell>
          <cell r="H236">
            <v>-1.04434169789804</v>
          </cell>
          <cell r="I236">
            <v>-0.14840274354705771</v>
          </cell>
          <cell r="J236">
            <v>0</v>
          </cell>
          <cell r="K236">
            <v>1.7212440659767694</v>
          </cell>
          <cell r="L236">
            <v>-4.416816264525095</v>
          </cell>
          <cell r="M236">
            <v>45</v>
          </cell>
          <cell r="N236">
            <v>139.65</v>
          </cell>
          <cell r="O236">
            <v>32</v>
          </cell>
          <cell r="P236">
            <v>98</v>
          </cell>
        </row>
        <row r="237">
          <cell r="B237" t="str">
            <v>Carmen Mlodzinski</v>
          </cell>
          <cell r="C237" t="str">
            <v>PIT</v>
          </cell>
          <cell r="D237">
            <v>36</v>
          </cell>
          <cell r="E237">
            <v>0.62195121951219512</v>
          </cell>
          <cell r="F237">
            <v>0</v>
          </cell>
          <cell r="G237">
            <v>1.2099189834042245</v>
          </cell>
          <cell r="H237">
            <v>-0.16941158083768013</v>
          </cell>
          <cell r="I237">
            <v>-1.313973937295271</v>
          </cell>
          <cell r="J237">
            <v>1.3199999999999998</v>
          </cell>
          <cell r="K237">
            <v>1.6684846847834682</v>
          </cell>
          <cell r="L237">
            <v>-4.4695756457183959</v>
          </cell>
          <cell r="M237">
            <v>9</v>
          </cell>
          <cell r="N237">
            <v>46.08</v>
          </cell>
          <cell r="O237">
            <v>18</v>
          </cell>
          <cell r="P237">
            <v>34</v>
          </cell>
        </row>
        <row r="238">
          <cell r="B238" t="str">
            <v>Grayson Rodriguez</v>
          </cell>
          <cell r="C238" t="str">
            <v>BAL</v>
          </cell>
          <cell r="D238">
            <v>122</v>
          </cell>
          <cell r="E238">
            <v>2.3597560975609757</v>
          </cell>
          <cell r="F238">
            <v>1.4651162790697674</v>
          </cell>
          <cell r="G238">
            <v>-0.70470946090722375</v>
          </cell>
          <cell r="H238">
            <v>-1.3226170146457996</v>
          </cell>
          <cell r="I238">
            <v>-0.1669196118187396</v>
          </cell>
          <cell r="J238">
            <v>0</v>
          </cell>
          <cell r="K238">
            <v>1.6306262892589802</v>
          </cell>
          <cell r="L238">
            <v>-4.5074340412428846</v>
          </cell>
          <cell r="M238">
            <v>59</v>
          </cell>
          <cell r="N238">
            <v>163.48000000000002</v>
          </cell>
          <cell r="O238">
            <v>42</v>
          </cell>
          <cell r="P238">
            <v>129</v>
          </cell>
        </row>
        <row r="239">
          <cell r="B239" t="str">
            <v>Justin Lawrence</v>
          </cell>
          <cell r="C239" t="str">
            <v>COL</v>
          </cell>
          <cell r="D239">
            <v>75</v>
          </cell>
          <cell r="E239">
            <v>1.4268292682926831</v>
          </cell>
          <cell r="F239">
            <v>0</v>
          </cell>
          <cell r="G239">
            <v>0.39694532099921326</v>
          </cell>
          <cell r="H239">
            <v>-0.95228425965829988</v>
          </cell>
          <cell r="I239">
            <v>-1.8858358299856688</v>
          </cell>
          <cell r="J239">
            <v>2.6399999999999997</v>
          </cell>
          <cell r="K239">
            <v>1.6256544996479274</v>
          </cell>
          <cell r="L239">
            <v>-4.512405830853937</v>
          </cell>
          <cell r="M239">
            <v>31</v>
          </cell>
          <cell r="N239">
            <v>101.25</v>
          </cell>
          <cell r="O239">
            <v>36</v>
          </cell>
          <cell r="P239">
            <v>78</v>
          </cell>
        </row>
        <row r="240">
          <cell r="B240" t="str">
            <v>Cristian Javier</v>
          </cell>
          <cell r="C240" t="str">
            <v>HOU</v>
          </cell>
          <cell r="D240">
            <v>162</v>
          </cell>
          <cell r="E240">
            <v>2.9085365853658538</v>
          </cell>
          <cell r="F240">
            <v>2.3023255813953489</v>
          </cell>
          <cell r="G240">
            <v>-1.423880758756104</v>
          </cell>
          <cell r="H240">
            <v>-0.47679038130477636</v>
          </cell>
          <cell r="I240">
            <v>-1.7325939334962084</v>
          </cell>
          <cell r="J240">
            <v>0</v>
          </cell>
          <cell r="K240">
            <v>1.5775970932041141</v>
          </cell>
          <cell r="L240">
            <v>-4.5604632372977498</v>
          </cell>
          <cell r="M240">
            <v>82</v>
          </cell>
          <cell r="N240">
            <v>205.74</v>
          </cell>
          <cell r="O240">
            <v>62</v>
          </cell>
          <cell r="P240">
            <v>159</v>
          </cell>
        </row>
        <row r="241">
          <cell r="B241" t="str">
            <v>Victor González</v>
          </cell>
          <cell r="C241" t="str">
            <v>LAD</v>
          </cell>
          <cell r="D241">
            <v>33.666666666660007</v>
          </cell>
          <cell r="E241">
            <v>0.54878048780487809</v>
          </cell>
          <cell r="F241">
            <v>0</v>
          </cell>
          <cell r="G241">
            <v>1.8883616765937186E-3</v>
          </cell>
          <cell r="H241">
            <v>0.5956366596326591</v>
          </cell>
          <cell r="I241">
            <v>-8.9128167314388773E-2</v>
          </cell>
          <cell r="J241">
            <v>0.48</v>
          </cell>
          <cell r="K241">
            <v>1.5371773417997421</v>
          </cell>
          <cell r="L241">
            <v>-4.6008829887021223</v>
          </cell>
          <cell r="M241">
            <v>15</v>
          </cell>
          <cell r="N241">
            <v>37.033333333326013</v>
          </cell>
          <cell r="O241">
            <v>10</v>
          </cell>
          <cell r="P241">
            <v>30</v>
          </cell>
        </row>
        <row r="242">
          <cell r="B242" t="str">
            <v>Gavin Williams</v>
          </cell>
          <cell r="C242" t="str">
            <v>CLE</v>
          </cell>
          <cell r="D242">
            <v>82</v>
          </cell>
          <cell r="E242">
            <v>1.4817073170731707</v>
          </cell>
          <cell r="F242">
            <v>0.83720930232558144</v>
          </cell>
          <cell r="G242">
            <v>1.0574285414754387</v>
          </cell>
          <cell r="H242">
            <v>-0.17125881700541509</v>
          </cell>
          <cell r="I242">
            <v>-1.885429540921487</v>
          </cell>
          <cell r="J242">
            <v>0</v>
          </cell>
          <cell r="K242">
            <v>1.3196568029472888</v>
          </cell>
          <cell r="L242">
            <v>-4.818403527554576</v>
          </cell>
          <cell r="M242">
            <v>30</v>
          </cell>
          <cell r="N242">
            <v>103.32000000000001</v>
          </cell>
          <cell r="O242">
            <v>37</v>
          </cell>
          <cell r="P242">
            <v>81</v>
          </cell>
        </row>
        <row r="243">
          <cell r="B243" t="str">
            <v>Drew VerHagen</v>
          </cell>
          <cell r="C243" t="str">
            <v>STL</v>
          </cell>
          <cell r="D243">
            <v>61</v>
          </cell>
          <cell r="E243">
            <v>1.0975609756097562</v>
          </cell>
          <cell r="F243">
            <v>0</v>
          </cell>
          <cell r="G243">
            <v>3.2835511578780827E-2</v>
          </cell>
          <cell r="H243">
            <v>-0.27730706531662885</v>
          </cell>
          <cell r="I243">
            <v>-1.2199272917486439</v>
          </cell>
          <cell r="J243">
            <v>1.68</v>
          </cell>
          <cell r="K243">
            <v>1.3131621301232643</v>
          </cell>
          <cell r="L243">
            <v>-4.8248982003786001</v>
          </cell>
          <cell r="M243">
            <v>27</v>
          </cell>
          <cell r="N243">
            <v>78.08</v>
          </cell>
          <cell r="O243">
            <v>26</v>
          </cell>
          <cell r="P243">
            <v>60</v>
          </cell>
        </row>
        <row r="244">
          <cell r="B244" t="str">
            <v>Chasen Shreve</v>
          </cell>
          <cell r="C244" t="str">
            <v>2 Tms</v>
          </cell>
          <cell r="D244">
            <v>44.666666666660007</v>
          </cell>
          <cell r="E244">
            <v>0.82317073170731714</v>
          </cell>
          <cell r="F244">
            <v>0</v>
          </cell>
          <cell r="G244">
            <v>-0.52287935539906194</v>
          </cell>
          <cell r="H244">
            <v>-0.53627600676554088</v>
          </cell>
          <cell r="I244">
            <v>5.4996010392438656E-2</v>
          </cell>
          <cell r="J244">
            <v>1.44</v>
          </cell>
          <cell r="K244">
            <v>1.259011379935153</v>
          </cell>
          <cell r="L244">
            <v>-4.8790489505667116</v>
          </cell>
          <cell r="M244">
            <v>23</v>
          </cell>
          <cell r="N244">
            <v>59.853333333324414</v>
          </cell>
          <cell r="O244">
            <v>14</v>
          </cell>
          <cell r="P244">
            <v>45</v>
          </cell>
        </row>
        <row r="245">
          <cell r="B245" t="str">
            <v>Alex Young</v>
          </cell>
          <cell r="C245" t="str">
            <v>CIN</v>
          </cell>
          <cell r="D245">
            <v>53.666666666660007</v>
          </cell>
          <cell r="E245">
            <v>0.91463414634146345</v>
          </cell>
          <cell r="F245">
            <v>0</v>
          </cell>
          <cell r="G245">
            <v>0.15543506098153409</v>
          </cell>
          <cell r="H245">
            <v>-0.76635508313152356</v>
          </cell>
          <cell r="I245">
            <v>-0.74416363105204753</v>
          </cell>
          <cell r="J245">
            <v>1.68</v>
          </cell>
          <cell r="K245">
            <v>1.2395504931394266</v>
          </cell>
          <cell r="L245">
            <v>-4.8985098373624378</v>
          </cell>
          <cell r="M245">
            <v>23</v>
          </cell>
          <cell r="N245">
            <v>72.986666666657612</v>
          </cell>
          <cell r="O245">
            <v>20</v>
          </cell>
          <cell r="P245">
            <v>50</v>
          </cell>
        </row>
        <row r="246">
          <cell r="B246" t="str">
            <v>Robert Garcia</v>
          </cell>
          <cell r="C246" t="str">
            <v>2 Tms</v>
          </cell>
          <cell r="D246">
            <v>32</v>
          </cell>
          <cell r="E246">
            <v>0.60365853658536583</v>
          </cell>
          <cell r="F246">
            <v>0</v>
          </cell>
          <cell r="G246">
            <v>0.21877815477621582</v>
          </cell>
          <cell r="H246">
            <v>0.20802215615735864</v>
          </cell>
          <cell r="I246">
            <v>-0.28498957896257954</v>
          </cell>
          <cell r="J246">
            <v>0.48</v>
          </cell>
          <cell r="K246">
            <v>1.2254692685563606</v>
          </cell>
          <cell r="L246">
            <v>-4.9125910619455038</v>
          </cell>
          <cell r="M246">
            <v>13</v>
          </cell>
          <cell r="N246">
            <v>38.08</v>
          </cell>
          <cell r="O246">
            <v>12</v>
          </cell>
          <cell r="P246">
            <v>33</v>
          </cell>
        </row>
        <row r="247">
          <cell r="B247" t="str">
            <v>Trevor Gott</v>
          </cell>
          <cell r="C247" t="str">
            <v>2 Tms</v>
          </cell>
          <cell r="D247">
            <v>58</v>
          </cell>
          <cell r="E247">
            <v>1.1341463414634148</v>
          </cell>
          <cell r="F247">
            <v>0</v>
          </cell>
          <cell r="G247">
            <v>-0.1896578954952079</v>
          </cell>
          <cell r="H247">
            <v>-1.1724564927035876</v>
          </cell>
          <cell r="I247">
            <v>0.12644798556110895</v>
          </cell>
          <cell r="J247">
            <v>1.3199999999999998</v>
          </cell>
          <cell r="K247">
            <v>1.2184799388257279</v>
          </cell>
          <cell r="L247">
            <v>-4.9195803916761367</v>
          </cell>
          <cell r="M247">
            <v>27</v>
          </cell>
          <cell r="N247">
            <v>81.78</v>
          </cell>
          <cell r="O247">
            <v>19</v>
          </cell>
          <cell r="P247">
            <v>62</v>
          </cell>
        </row>
        <row r="248">
          <cell r="B248" t="str">
            <v>Kyle Harrison</v>
          </cell>
          <cell r="C248" t="str">
            <v>SFG</v>
          </cell>
          <cell r="D248">
            <v>34.666666666660007</v>
          </cell>
          <cell r="E248">
            <v>0.6402439024390244</v>
          </cell>
          <cell r="F248">
            <v>0.20930232558139536</v>
          </cell>
          <cell r="G248">
            <v>-9.3374542046351094E-2</v>
          </cell>
          <cell r="H248">
            <v>0.39693447927896169</v>
          </cell>
          <cell r="I248">
            <v>2.2426799335795285E-2</v>
          </cell>
          <cell r="J248">
            <v>0</v>
          </cell>
          <cell r="K248">
            <v>1.1755329645888257</v>
          </cell>
          <cell r="L248">
            <v>-4.9625273659130382</v>
          </cell>
          <cell r="M248">
            <v>16</v>
          </cell>
          <cell r="N248">
            <v>39.866666666659007</v>
          </cell>
          <cell r="O248">
            <v>11</v>
          </cell>
          <cell r="P248">
            <v>35</v>
          </cell>
        </row>
        <row r="249">
          <cell r="B249" t="str">
            <v>Hunter Brown</v>
          </cell>
          <cell r="C249" t="str">
            <v>HOU</v>
          </cell>
          <cell r="D249">
            <v>155.66666666665995</v>
          </cell>
          <cell r="E249">
            <v>3.25609756097561</v>
          </cell>
          <cell r="F249">
            <v>2.3023255813953489</v>
          </cell>
          <cell r="G249">
            <v>-2.730664192017358</v>
          </cell>
          <cell r="H249">
            <v>-1.9499283274302179</v>
          </cell>
          <cell r="I249">
            <v>0.23990059759849269</v>
          </cell>
          <cell r="J249">
            <v>0</v>
          </cell>
          <cell r="K249">
            <v>1.1177312205218757</v>
          </cell>
          <cell r="L249">
            <v>-5.0203291099799889</v>
          </cell>
          <cell r="M249">
            <v>88</v>
          </cell>
          <cell r="N249">
            <v>211.70666666665755</v>
          </cell>
          <cell r="O249">
            <v>55</v>
          </cell>
          <cell r="P249">
            <v>178</v>
          </cell>
        </row>
        <row r="250">
          <cell r="B250" t="str">
            <v>Reid Detmers</v>
          </cell>
          <cell r="C250" t="str">
            <v>LAA</v>
          </cell>
          <cell r="D250">
            <v>148.66666666665995</v>
          </cell>
          <cell r="E250">
            <v>3.0731707317073171</v>
          </cell>
          <cell r="F250">
            <v>1.8837209302325582</v>
          </cell>
          <cell r="G250">
            <v>-1.1425472169893276</v>
          </cell>
          <cell r="H250">
            <v>-1.7188007008175668</v>
          </cell>
          <cell r="I250">
            <v>-1.0077830089320028</v>
          </cell>
          <cell r="J250">
            <v>0</v>
          </cell>
          <cell r="K250">
            <v>1.0877607352009784</v>
          </cell>
          <cell r="L250">
            <v>-5.0502995953008858</v>
          </cell>
          <cell r="M250">
            <v>74</v>
          </cell>
          <cell r="N250">
            <v>200.69999999999095</v>
          </cell>
          <cell r="O250">
            <v>60</v>
          </cell>
          <cell r="P250">
            <v>168</v>
          </cell>
        </row>
        <row r="251">
          <cell r="B251" t="str">
            <v>Andrew Wantz</v>
          </cell>
          <cell r="C251" t="str">
            <v>LAA</v>
          </cell>
          <cell r="D251">
            <v>39.333333333330003</v>
          </cell>
          <cell r="E251">
            <v>0.60365853658536583</v>
          </cell>
          <cell r="F251">
            <v>0</v>
          </cell>
          <cell r="G251">
            <v>9.1809343638131632E-2</v>
          </cell>
          <cell r="H251">
            <v>0.73896067518540465</v>
          </cell>
          <cell r="I251">
            <v>-0.83638143429925726</v>
          </cell>
          <cell r="J251">
            <v>0.48</v>
          </cell>
          <cell r="K251">
            <v>1.0780471211096447</v>
          </cell>
          <cell r="L251">
            <v>-5.0600132093922197</v>
          </cell>
          <cell r="M251">
            <v>17</v>
          </cell>
          <cell r="N251">
            <v>42.873333333329704</v>
          </cell>
          <cell r="O251">
            <v>15</v>
          </cell>
          <cell r="P251">
            <v>33</v>
          </cell>
        </row>
        <row r="252">
          <cell r="B252" t="str">
            <v>Bryan Baker</v>
          </cell>
          <cell r="C252" t="str">
            <v>BAL</v>
          </cell>
          <cell r="D252">
            <v>45</v>
          </cell>
          <cell r="E252">
            <v>0.93292682926829273</v>
          </cell>
          <cell r="F252">
            <v>0</v>
          </cell>
          <cell r="G252">
            <v>0.3497570191595577</v>
          </cell>
          <cell r="H252">
            <v>-0.15396540593430338</v>
          </cell>
          <cell r="I252">
            <v>-1.3837013050275828</v>
          </cell>
          <cell r="J252">
            <v>1.3199999999999998</v>
          </cell>
          <cell r="K252">
            <v>1.065017137465964</v>
          </cell>
          <cell r="L252">
            <v>-5.0730431930359003</v>
          </cell>
          <cell r="M252">
            <v>18</v>
          </cell>
          <cell r="N252">
            <v>57.15</v>
          </cell>
          <cell r="O252">
            <v>24</v>
          </cell>
          <cell r="P252">
            <v>51</v>
          </cell>
        </row>
        <row r="253">
          <cell r="B253" t="str">
            <v>Jordan Weems</v>
          </cell>
          <cell r="C253" t="str">
            <v>WSN</v>
          </cell>
          <cell r="D253">
            <v>54.666666666660007</v>
          </cell>
          <cell r="E253">
            <v>1.0975609756097562</v>
          </cell>
          <cell r="F253">
            <v>0</v>
          </cell>
          <cell r="G253">
            <v>0.39696759558407058</v>
          </cell>
          <cell r="H253">
            <v>0.21210780498193121</v>
          </cell>
          <cell r="I253">
            <v>-1.5571885854203336</v>
          </cell>
          <cell r="J253">
            <v>0.84</v>
          </cell>
          <cell r="K253">
            <v>0.98944779075542433</v>
          </cell>
          <cell r="L253">
            <v>-5.1486125397464404</v>
          </cell>
          <cell r="M253">
            <v>22</v>
          </cell>
          <cell r="N253">
            <v>66.146666666658604</v>
          </cell>
          <cell r="O253">
            <v>28</v>
          </cell>
          <cell r="P253">
            <v>60</v>
          </cell>
        </row>
        <row r="254">
          <cell r="B254" t="str">
            <v>Nestor Cortes</v>
          </cell>
          <cell r="C254" t="str">
            <v>NYY</v>
          </cell>
          <cell r="D254">
            <v>63.333333333330003</v>
          </cell>
          <cell r="E254">
            <v>1.225609756097561</v>
          </cell>
          <cell r="F254">
            <v>0.62790697674418605</v>
          </cell>
          <cell r="G254">
            <v>-1.1172403241732449</v>
          </cell>
          <cell r="H254">
            <v>-5.9924011410599956E-2</v>
          </cell>
          <cell r="I254">
            <v>0.23222806392233472</v>
          </cell>
          <cell r="J254">
            <v>0</v>
          </cell>
          <cell r="K254">
            <v>0.90858046118023683</v>
          </cell>
          <cell r="L254">
            <v>-5.2294798693216276</v>
          </cell>
          <cell r="M254">
            <v>35</v>
          </cell>
          <cell r="N254">
            <v>79.166666666662508</v>
          </cell>
          <cell r="O254">
            <v>20</v>
          </cell>
          <cell r="P254">
            <v>67</v>
          </cell>
        </row>
        <row r="255">
          <cell r="B255" t="str">
            <v>Jake Bird</v>
          </cell>
          <cell r="C255" t="str">
            <v>COL</v>
          </cell>
          <cell r="D255">
            <v>89.333333333329975</v>
          </cell>
          <cell r="E255">
            <v>1.4085365853658538</v>
          </cell>
          <cell r="F255">
            <v>0</v>
          </cell>
          <cell r="G255">
            <v>-0.50580091502922331</v>
          </cell>
          <cell r="H255">
            <v>-1.1130038711442976</v>
          </cell>
          <cell r="I255">
            <v>-0.44426453894446749</v>
          </cell>
          <cell r="J255">
            <v>1.5599999999999998</v>
          </cell>
          <cell r="K255">
            <v>0.90546726024786528</v>
          </cell>
          <cell r="L255">
            <v>-5.2325930702539996</v>
          </cell>
          <cell r="M255">
            <v>43</v>
          </cell>
          <cell r="N255">
            <v>120.59999999999548</v>
          </cell>
          <cell r="O255">
            <v>27</v>
          </cell>
          <cell r="P255">
            <v>77</v>
          </cell>
        </row>
        <row r="256">
          <cell r="B256" t="str">
            <v>Vince Velasquez</v>
          </cell>
          <cell r="C256" t="str">
            <v>PIT</v>
          </cell>
          <cell r="D256">
            <v>37.333333333330003</v>
          </cell>
          <cell r="E256">
            <v>0.67682926829268297</v>
          </cell>
          <cell r="F256">
            <v>0.83720930232558144</v>
          </cell>
          <cell r="G256">
            <v>0.11060827356267389</v>
          </cell>
          <cell r="H256">
            <v>-0.31410137459497695</v>
          </cell>
          <cell r="I256">
            <v>-0.41791844658305088</v>
          </cell>
          <cell r="J256">
            <v>0</v>
          </cell>
          <cell r="K256">
            <v>0.89262702300291041</v>
          </cell>
          <cell r="L256">
            <v>-5.2454333074989536</v>
          </cell>
          <cell r="M256">
            <v>16</v>
          </cell>
          <cell r="N256">
            <v>48.906666666662304</v>
          </cell>
          <cell r="O256">
            <v>14</v>
          </cell>
          <cell r="P256">
            <v>37</v>
          </cell>
        </row>
        <row r="257">
          <cell r="B257" t="str">
            <v>Bryan Shaw</v>
          </cell>
          <cell r="C257" t="str">
            <v>CHW</v>
          </cell>
          <cell r="D257">
            <v>45.666666666660007</v>
          </cell>
          <cell r="E257">
            <v>0.73170731707317072</v>
          </cell>
          <cell r="F257">
            <v>0</v>
          </cell>
          <cell r="G257">
            <v>-0.10810340765191088</v>
          </cell>
          <cell r="H257">
            <v>6.756646104448287E-2</v>
          </cell>
          <cell r="I257">
            <v>-0.78731026939312643</v>
          </cell>
          <cell r="J257">
            <v>0.96</v>
          </cell>
          <cell r="K257">
            <v>0.86386010107261624</v>
          </cell>
          <cell r="L257">
            <v>-5.2742002294292485</v>
          </cell>
          <cell r="M257">
            <v>21</v>
          </cell>
          <cell r="N257">
            <v>56.169999999991809</v>
          </cell>
          <cell r="O257">
            <v>17</v>
          </cell>
          <cell r="P257">
            <v>40</v>
          </cell>
        </row>
        <row r="258">
          <cell r="B258" t="str">
            <v>J.P. France</v>
          </cell>
          <cell r="C258" t="str">
            <v>HOU</v>
          </cell>
          <cell r="D258">
            <v>136.33333333332999</v>
          </cell>
          <cell r="E258">
            <v>1.8475609756097562</v>
          </cell>
          <cell r="F258">
            <v>2.7209302325581395</v>
          </cell>
          <cell r="G258">
            <v>0.41907009515067933</v>
          </cell>
          <cell r="H258">
            <v>-1.7484503692975382</v>
          </cell>
          <cell r="I258">
            <v>-2.3907958670539999</v>
          </cell>
          <cell r="J258">
            <v>0</v>
          </cell>
          <cell r="K258">
            <v>0.84831506696703585</v>
          </cell>
          <cell r="L258">
            <v>-5.2897452635348285</v>
          </cell>
          <cell r="M258">
            <v>58</v>
          </cell>
          <cell r="N258">
            <v>185.41333333332881</v>
          </cell>
          <cell r="O258">
            <v>47</v>
          </cell>
          <cell r="P258">
            <v>101</v>
          </cell>
        </row>
        <row r="259">
          <cell r="B259" t="str">
            <v>Brent Suter</v>
          </cell>
          <cell r="C259" t="str">
            <v>COL</v>
          </cell>
          <cell r="D259">
            <v>69.333333333329975</v>
          </cell>
          <cell r="E259">
            <v>1.0060975609756098</v>
          </cell>
          <cell r="F259">
            <v>0</v>
          </cell>
          <cell r="G259">
            <v>0.80536410979130679</v>
          </cell>
          <cell r="H259">
            <v>-0.47605433707172334</v>
          </cell>
          <cell r="I259">
            <v>-1.3294887341510899</v>
          </cell>
          <cell r="J259">
            <v>0.84</v>
          </cell>
          <cell r="K259">
            <v>0.84591859954410331</v>
          </cell>
          <cell r="L259">
            <v>-5.292141730957761</v>
          </cell>
          <cell r="M259">
            <v>26</v>
          </cell>
          <cell r="N259">
            <v>90.133333333328977</v>
          </cell>
          <cell r="O259">
            <v>25</v>
          </cell>
          <cell r="P259">
            <v>55</v>
          </cell>
        </row>
        <row r="260">
          <cell r="B260" t="str">
            <v>Seranthony Domínguez</v>
          </cell>
          <cell r="C260" t="str">
            <v>PHI</v>
          </cell>
          <cell r="D260">
            <v>50</v>
          </cell>
          <cell r="E260">
            <v>0.87804878048780488</v>
          </cell>
          <cell r="F260">
            <v>0</v>
          </cell>
          <cell r="G260">
            <v>0.21766498042579513</v>
          </cell>
          <cell r="H260">
            <v>-0.96103517190258836</v>
          </cell>
          <cell r="I260">
            <v>-1.2091723344116307</v>
          </cell>
          <cell r="J260">
            <v>1.92</v>
          </cell>
          <cell r="K260">
            <v>0.845506254599381</v>
          </cell>
          <cell r="L260">
            <v>-5.2925540759024834</v>
          </cell>
          <cell r="M260">
            <v>21</v>
          </cell>
          <cell r="N260">
            <v>70</v>
          </cell>
          <cell r="O260">
            <v>22</v>
          </cell>
          <cell r="P260">
            <v>48</v>
          </cell>
        </row>
        <row r="261">
          <cell r="B261" t="str">
            <v>Tanner Banks</v>
          </cell>
          <cell r="C261" t="str">
            <v>CHW</v>
          </cell>
          <cell r="D261">
            <v>61</v>
          </cell>
          <cell r="E261">
            <v>0.93292682926829273</v>
          </cell>
          <cell r="F261">
            <v>0</v>
          </cell>
          <cell r="G261">
            <v>-0.46443969415769926</v>
          </cell>
          <cell r="H261">
            <v>8.837258125474684E-2</v>
          </cell>
          <cell r="I261">
            <v>3.715571265709073E-2</v>
          </cell>
          <cell r="J261">
            <v>0.24</v>
          </cell>
          <cell r="K261">
            <v>0.83401542902243109</v>
          </cell>
          <cell r="L261">
            <v>-5.3040449014794335</v>
          </cell>
          <cell r="M261">
            <v>30</v>
          </cell>
          <cell r="N261">
            <v>75.03</v>
          </cell>
          <cell r="O261">
            <v>16</v>
          </cell>
          <cell r="P261">
            <v>51</v>
          </cell>
        </row>
        <row r="262">
          <cell r="B262" t="str">
            <v>Mason Miller</v>
          </cell>
          <cell r="C262" t="str">
            <v>OAK</v>
          </cell>
          <cell r="D262">
            <v>33.333333333330003</v>
          </cell>
          <cell r="E262">
            <v>0.69512195121951226</v>
          </cell>
          <cell r="F262">
            <v>0.41860465116279072</v>
          </cell>
          <cell r="G262">
            <v>0.14852463715740113</v>
          </cell>
          <cell r="H262">
            <v>0.17475571368512749</v>
          </cell>
          <cell r="I262">
            <v>-0.72391193105435514</v>
          </cell>
          <cell r="J262">
            <v>0.12</v>
          </cell>
          <cell r="K262">
            <v>0.83309502217047637</v>
          </cell>
          <cell r="L262">
            <v>-5.3049653083313881</v>
          </cell>
          <cell r="M262">
            <v>14</v>
          </cell>
          <cell r="N262">
            <v>39.999999999996</v>
          </cell>
          <cell r="O262">
            <v>16</v>
          </cell>
          <cell r="P262">
            <v>38</v>
          </cell>
        </row>
        <row r="263">
          <cell r="B263" t="str">
            <v>Trevor Richards</v>
          </cell>
          <cell r="C263" t="str">
            <v>TOR</v>
          </cell>
          <cell r="D263">
            <v>72.666666666660007</v>
          </cell>
          <cell r="E263">
            <v>1.9207317073170733</v>
          </cell>
          <cell r="F263">
            <v>0</v>
          </cell>
          <cell r="G263">
            <v>-1.2401188494653756</v>
          </cell>
          <cell r="H263">
            <v>-0.92553732471253303</v>
          </cell>
          <cell r="I263">
            <v>-0.27746925118407528</v>
          </cell>
          <cell r="J263">
            <v>1.3199999999999998</v>
          </cell>
          <cell r="K263">
            <v>0.7976062819550892</v>
          </cell>
          <cell r="L263">
            <v>-5.3404540485467749</v>
          </cell>
          <cell r="M263">
            <v>40</v>
          </cell>
          <cell r="N263">
            <v>98.099999999991013</v>
          </cell>
          <cell r="O263">
            <v>35</v>
          </cell>
          <cell r="P263">
            <v>105</v>
          </cell>
        </row>
        <row r="264">
          <cell r="B264" t="str">
            <v>Génesis Cabrera</v>
          </cell>
          <cell r="C264" t="str">
            <v>2 Tms</v>
          </cell>
          <cell r="D264">
            <v>55.666666666660007</v>
          </cell>
          <cell r="E264">
            <v>1.0609756097560976</v>
          </cell>
          <cell r="F264">
            <v>0</v>
          </cell>
          <cell r="G264">
            <v>-3.0034732790960521E-2</v>
          </cell>
          <cell r="H264">
            <v>-0.4565951703853337</v>
          </cell>
          <cell r="I264">
            <v>-0.98913111050285585</v>
          </cell>
          <cell r="J264">
            <v>1.2</v>
          </cell>
          <cell r="K264">
            <v>0.78521459607694755</v>
          </cell>
          <cell r="L264">
            <v>-5.3528457344249167</v>
          </cell>
          <cell r="M264">
            <v>25</v>
          </cell>
          <cell r="N264">
            <v>72.923333333324607</v>
          </cell>
          <cell r="O264">
            <v>24</v>
          </cell>
          <cell r="P264">
            <v>58</v>
          </cell>
        </row>
        <row r="265">
          <cell r="B265" t="str">
            <v>Hyun Jin Ryu</v>
          </cell>
          <cell r="C265" t="str">
            <v>TOR</v>
          </cell>
          <cell r="D265">
            <v>52</v>
          </cell>
          <cell r="E265">
            <v>0.69512195121951226</v>
          </cell>
          <cell r="F265">
            <v>0.20930232558139536</v>
          </cell>
          <cell r="G265">
            <v>0.53452028623309922</v>
          </cell>
          <cell r="H265">
            <v>-0.30243687774354167</v>
          </cell>
          <cell r="I265">
            <v>-0.35880413946111406</v>
          </cell>
          <cell r="J265">
            <v>0</v>
          </cell>
          <cell r="K265">
            <v>0.77770354582935108</v>
          </cell>
          <cell r="L265">
            <v>-5.3603567846725131</v>
          </cell>
          <cell r="M265">
            <v>20</v>
          </cell>
          <cell r="N265">
            <v>67.08</v>
          </cell>
          <cell r="O265">
            <v>14</v>
          </cell>
          <cell r="P265">
            <v>38</v>
          </cell>
        </row>
        <row r="266">
          <cell r="B266" t="str">
            <v>Cole Irvin</v>
          </cell>
          <cell r="C266" t="str">
            <v>BAL</v>
          </cell>
          <cell r="D266">
            <v>77.333333333329975</v>
          </cell>
          <cell r="E266">
            <v>1.2439024390243902</v>
          </cell>
          <cell r="F266">
            <v>0.20930232558139536</v>
          </cell>
          <cell r="G266">
            <v>-0.57069717146091348</v>
          </cell>
          <cell r="H266">
            <v>-0.34392563603051213</v>
          </cell>
          <cell r="I266">
            <v>0.10835459540739029</v>
          </cell>
          <cell r="J266">
            <v>0.12</v>
          </cell>
          <cell r="K266">
            <v>0.7669365525217503</v>
          </cell>
          <cell r="L266">
            <v>-5.371123777980114</v>
          </cell>
          <cell r="M266">
            <v>38</v>
          </cell>
          <cell r="N266">
            <v>98.986666666662373</v>
          </cell>
          <cell r="O266">
            <v>21</v>
          </cell>
          <cell r="P266">
            <v>68</v>
          </cell>
        </row>
        <row r="267">
          <cell r="B267" t="str">
            <v>Angel Zerpa</v>
          </cell>
          <cell r="C267" t="str">
            <v>KCR</v>
          </cell>
          <cell r="D267">
            <v>42.666666666660007</v>
          </cell>
          <cell r="E267">
            <v>0.65853658536585369</v>
          </cell>
          <cell r="F267">
            <v>0</v>
          </cell>
          <cell r="G267">
            <v>-0.67592649785790782</v>
          </cell>
          <cell r="H267">
            <v>-0.14645668335116707</v>
          </cell>
          <cell r="I267">
            <v>0.6587214156907566</v>
          </cell>
          <cell r="J267">
            <v>0.24</v>
          </cell>
          <cell r="K267">
            <v>0.73487481984753544</v>
          </cell>
          <cell r="L267">
            <v>-5.4031855106543292</v>
          </cell>
          <cell r="M267">
            <v>23</v>
          </cell>
          <cell r="N267">
            <v>54.186666666658212</v>
          </cell>
          <cell r="O267">
            <v>8</v>
          </cell>
          <cell r="P267">
            <v>36</v>
          </cell>
        </row>
        <row r="268">
          <cell r="B268" t="str">
            <v>Eli Morgan</v>
          </cell>
          <cell r="C268" t="str">
            <v>CLE</v>
          </cell>
          <cell r="D268">
            <v>67.333333333329975</v>
          </cell>
          <cell r="E268">
            <v>1.3719512195121952</v>
          </cell>
          <cell r="F268">
            <v>0</v>
          </cell>
          <cell r="G268">
            <v>3.6054252934987784E-3</v>
          </cell>
          <cell r="H268">
            <v>-1.5841342108661616</v>
          </cell>
          <cell r="I268">
            <v>-3.0889209514223082E-2</v>
          </cell>
          <cell r="J268">
            <v>0.96</v>
          </cell>
          <cell r="K268">
            <v>0.72053322442530932</v>
          </cell>
          <cell r="L268">
            <v>-5.4175271060765553</v>
          </cell>
          <cell r="M268">
            <v>30</v>
          </cell>
          <cell r="N268">
            <v>96.959999999995162</v>
          </cell>
          <cell r="O268">
            <v>24</v>
          </cell>
          <cell r="P268">
            <v>75</v>
          </cell>
        </row>
        <row r="269">
          <cell r="B269" t="str">
            <v>Joe Mantiply</v>
          </cell>
          <cell r="C269" t="str">
            <v>ARI</v>
          </cell>
          <cell r="D269">
            <v>39</v>
          </cell>
          <cell r="E269">
            <v>0.51219512195121952</v>
          </cell>
          <cell r="F269">
            <v>0</v>
          </cell>
          <cell r="G269">
            <v>-0.44614125890896905</v>
          </cell>
          <cell r="H269">
            <v>0.54024072493652442</v>
          </cell>
          <cell r="I269">
            <v>-2.0025258632944385E-2</v>
          </cell>
          <cell r="J269">
            <v>0.12</v>
          </cell>
          <cell r="K269">
            <v>0.70626932934583053</v>
          </cell>
          <cell r="L269">
            <v>-5.431791001156034</v>
          </cell>
          <cell r="M269">
            <v>20</v>
          </cell>
          <cell r="N269">
            <v>44.069999999999993</v>
          </cell>
          <cell r="O269">
            <v>9</v>
          </cell>
          <cell r="P269">
            <v>28</v>
          </cell>
        </row>
        <row r="270">
          <cell r="B270" t="str">
            <v>Zack Greinke</v>
          </cell>
          <cell r="C270" t="str">
            <v>KCR</v>
          </cell>
          <cell r="D270">
            <v>142.33333333332999</v>
          </cell>
          <cell r="E270">
            <v>1.774390243902439</v>
          </cell>
          <cell r="F270">
            <v>0.41860465116279072</v>
          </cell>
          <cell r="G270">
            <v>-2.4684699423992638</v>
          </cell>
          <cell r="H270">
            <v>-0.42898895309421048</v>
          </cell>
          <cell r="I270">
            <v>1.3930969478809758</v>
          </cell>
          <cell r="J270">
            <v>0</v>
          </cell>
          <cell r="K270">
            <v>0.68863294745273118</v>
          </cell>
          <cell r="L270">
            <v>-5.4494273830491329</v>
          </cell>
          <cell r="M270">
            <v>80</v>
          </cell>
          <cell r="N270">
            <v>180.76333333332909</v>
          </cell>
          <cell r="O270">
            <v>23</v>
          </cell>
          <cell r="P270">
            <v>97</v>
          </cell>
        </row>
        <row r="271">
          <cell r="B271" t="str">
            <v>Scott Barlow</v>
          </cell>
          <cell r="C271" t="str">
            <v>2 Tms</v>
          </cell>
          <cell r="D271">
            <v>68</v>
          </cell>
          <cell r="E271">
            <v>1.4451219512195124</v>
          </cell>
          <cell r="F271">
            <v>0</v>
          </cell>
          <cell r="G271">
            <v>-0.44018072689576748</v>
          </cell>
          <cell r="H271">
            <v>-1.275341486922196</v>
          </cell>
          <cell r="I271">
            <v>-1.5096110707192536</v>
          </cell>
          <cell r="J271">
            <v>2.4</v>
          </cell>
          <cell r="K271">
            <v>0.61998866668229535</v>
          </cell>
          <cell r="L271">
            <v>-5.518071663819569</v>
          </cell>
          <cell r="M271">
            <v>33</v>
          </cell>
          <cell r="N271">
            <v>95.199999999999989</v>
          </cell>
          <cell r="O271">
            <v>34</v>
          </cell>
          <cell r="P271">
            <v>79</v>
          </cell>
        </row>
        <row r="272">
          <cell r="B272" t="str">
            <v>Beau Brieske</v>
          </cell>
          <cell r="C272" t="str">
            <v>DET</v>
          </cell>
          <cell r="D272">
            <v>35</v>
          </cell>
          <cell r="E272">
            <v>0.56707317073170738</v>
          </cell>
          <cell r="F272">
            <v>0</v>
          </cell>
          <cell r="G272">
            <v>0.27586502430905785</v>
          </cell>
          <cell r="H272">
            <v>-0.55643818696074931</v>
          </cell>
          <cell r="I272">
            <v>-0.40438194551581308</v>
          </cell>
          <cell r="J272">
            <v>0.72</v>
          </cell>
          <cell r="K272">
            <v>0.60211806256420286</v>
          </cell>
          <cell r="L272">
            <v>-5.5359422679376618</v>
          </cell>
          <cell r="M272">
            <v>14</v>
          </cell>
          <cell r="N272">
            <v>47.95</v>
          </cell>
          <cell r="O272">
            <v>12</v>
          </cell>
          <cell r="P272">
            <v>31</v>
          </cell>
        </row>
        <row r="273">
          <cell r="B273" t="str">
            <v>Andrew Chafin</v>
          </cell>
          <cell r="C273" t="str">
            <v>2 Tms</v>
          </cell>
          <cell r="D273">
            <v>51.333333333330003</v>
          </cell>
          <cell r="E273">
            <v>1.152439024390244</v>
          </cell>
          <cell r="F273">
            <v>0</v>
          </cell>
          <cell r="G273">
            <v>-0.69066854382950715</v>
          </cell>
          <cell r="H273">
            <v>-1.1095819217739438</v>
          </cell>
          <cell r="I273">
            <v>-1.3911730760647101</v>
          </cell>
          <cell r="J273">
            <v>2.6399999999999997</v>
          </cell>
          <cell r="K273">
            <v>0.60101548272208261</v>
          </cell>
          <cell r="L273">
            <v>-5.5370448477797822</v>
          </cell>
          <cell r="M273">
            <v>27</v>
          </cell>
          <cell r="N273">
            <v>72.893333333328599</v>
          </cell>
          <cell r="O273">
            <v>28</v>
          </cell>
          <cell r="P273">
            <v>63</v>
          </cell>
        </row>
        <row r="274">
          <cell r="B274" t="str">
            <v>Cody Bradford</v>
          </cell>
          <cell r="C274" t="str">
            <v>TEX</v>
          </cell>
          <cell r="D274">
            <v>56</v>
          </cell>
          <cell r="E274">
            <v>0.93292682926829273</v>
          </cell>
          <cell r="F274">
            <v>0</v>
          </cell>
          <cell r="G274">
            <v>-1.3403551374026814</v>
          </cell>
          <cell r="H274">
            <v>0.21688481493330256</v>
          </cell>
          <cell r="I274">
            <v>0.78954172001654388</v>
          </cell>
          <cell r="J274">
            <v>0</v>
          </cell>
          <cell r="K274">
            <v>0.59899822681545778</v>
          </cell>
          <cell r="L274">
            <v>-5.5390621036864065</v>
          </cell>
          <cell r="M274">
            <v>33</v>
          </cell>
          <cell r="N274">
            <v>67.759999999999991</v>
          </cell>
          <cell r="O274">
            <v>12</v>
          </cell>
          <cell r="P274">
            <v>51</v>
          </cell>
        </row>
        <row r="275">
          <cell r="B275" t="str">
            <v>Jacob Webb</v>
          </cell>
          <cell r="C275" t="str">
            <v>2 Tms</v>
          </cell>
          <cell r="D275">
            <v>53.666666666660007</v>
          </cell>
          <cell r="E275">
            <v>1.0426829268292683</v>
          </cell>
          <cell r="F275">
            <v>0</v>
          </cell>
          <cell r="G275">
            <v>0.32286180406210174</v>
          </cell>
          <cell r="H275">
            <v>-0.31141637653753845</v>
          </cell>
          <cell r="I275">
            <v>-2.0528650774594159</v>
          </cell>
          <cell r="J275">
            <v>1.5599999999999998</v>
          </cell>
          <cell r="K275">
            <v>0.56126327689441546</v>
          </cell>
          <cell r="L275">
            <v>-5.5767970536074492</v>
          </cell>
          <cell r="M275">
            <v>22</v>
          </cell>
          <cell r="N275">
            <v>69.229999999991406</v>
          </cell>
          <cell r="O275">
            <v>30</v>
          </cell>
          <cell r="P275">
            <v>57</v>
          </cell>
        </row>
        <row r="276">
          <cell r="B276" t="str">
            <v>Brandon Williamson</v>
          </cell>
          <cell r="C276" t="str">
            <v>CIN</v>
          </cell>
          <cell r="D276">
            <v>117</v>
          </cell>
          <cell r="E276">
            <v>1.7926829268292683</v>
          </cell>
          <cell r="F276">
            <v>1.4651162790697674</v>
          </cell>
          <cell r="G276">
            <v>-0.89852464482466754</v>
          </cell>
          <cell r="H276">
            <v>-0.49427314926472365</v>
          </cell>
          <cell r="I276">
            <v>-1.3049934620397146</v>
          </cell>
          <cell r="J276">
            <v>0</v>
          </cell>
          <cell r="K276">
            <v>0.56000794976993018</v>
          </cell>
          <cell r="L276">
            <v>-5.5780523807319344</v>
          </cell>
          <cell r="M276">
            <v>58</v>
          </cell>
          <cell r="N276">
            <v>149.76</v>
          </cell>
          <cell r="O276">
            <v>39</v>
          </cell>
          <cell r="P276">
            <v>98</v>
          </cell>
        </row>
        <row r="277">
          <cell r="B277" t="str">
            <v>Joey Lucchesi</v>
          </cell>
          <cell r="C277" t="str">
            <v>NYM</v>
          </cell>
          <cell r="D277">
            <v>46.666666666660007</v>
          </cell>
          <cell r="E277">
            <v>0.58536585365853666</v>
          </cell>
          <cell r="F277">
            <v>0.62790697674418605</v>
          </cell>
          <cell r="G277">
            <v>0.9817264781963384</v>
          </cell>
          <cell r="H277">
            <v>-0.38754843254663118</v>
          </cell>
          <cell r="I277">
            <v>-1.2534099120980231</v>
          </cell>
          <cell r="J277">
            <v>0</v>
          </cell>
          <cell r="K277">
            <v>0.55404096395440683</v>
          </cell>
          <cell r="L277">
            <v>-5.5840193665474578</v>
          </cell>
          <cell r="M277">
            <v>15</v>
          </cell>
          <cell r="N277">
            <v>61.133333333324615</v>
          </cell>
          <cell r="O277">
            <v>17</v>
          </cell>
          <cell r="P277">
            <v>32</v>
          </cell>
        </row>
        <row r="278">
          <cell r="B278" t="str">
            <v>Clarke Schmidt</v>
          </cell>
          <cell r="C278" t="str">
            <v>NYY</v>
          </cell>
          <cell r="D278">
            <v>159</v>
          </cell>
          <cell r="E278">
            <v>2.725609756097561</v>
          </cell>
          <cell r="F278">
            <v>1.0465116279069768</v>
          </cell>
          <cell r="G278">
            <v>-1.6246679006066094</v>
          </cell>
          <cell r="H278">
            <v>-1.8154909116084585</v>
          </cell>
          <cell r="I278">
            <v>0.21476616703508714</v>
          </cell>
          <cell r="J278">
            <v>0</v>
          </cell>
          <cell r="K278">
            <v>0.54672873882455697</v>
          </cell>
          <cell r="L278">
            <v>-5.5913315916773074</v>
          </cell>
          <cell r="M278">
            <v>82</v>
          </cell>
          <cell r="N278">
            <v>214.65</v>
          </cell>
          <cell r="O278">
            <v>46</v>
          </cell>
          <cell r="P278">
            <v>149</v>
          </cell>
        </row>
        <row r="279">
          <cell r="B279" t="str">
            <v>Hunter Greene</v>
          </cell>
          <cell r="C279" t="str">
            <v>CIN</v>
          </cell>
          <cell r="D279">
            <v>112</v>
          </cell>
          <cell r="E279">
            <v>2.780487804878049</v>
          </cell>
          <cell r="F279">
            <v>1.4651162790697674</v>
          </cell>
          <cell r="G279">
            <v>-1.5598504589095132</v>
          </cell>
          <cell r="H279">
            <v>-2.2342734589993096</v>
          </cell>
          <cell r="I279">
            <v>4.5842971253602441E-2</v>
          </cell>
          <cell r="J279">
            <v>0</v>
          </cell>
          <cell r="K279">
            <v>0.49732313729259575</v>
          </cell>
          <cell r="L279">
            <v>-5.6407371932092687</v>
          </cell>
          <cell r="M279">
            <v>60</v>
          </cell>
          <cell r="N279">
            <v>159.04</v>
          </cell>
          <cell r="O279">
            <v>48</v>
          </cell>
          <cell r="P279">
            <v>152</v>
          </cell>
        </row>
        <row r="280">
          <cell r="B280" t="str">
            <v>Carlos Hernández</v>
          </cell>
          <cell r="C280" t="str">
            <v>KCR</v>
          </cell>
          <cell r="D280">
            <v>70</v>
          </cell>
          <cell r="E280">
            <v>1.4085365853658538</v>
          </cell>
          <cell r="F280">
            <v>0</v>
          </cell>
          <cell r="G280">
            <v>-1.6030175142067065</v>
          </cell>
          <cell r="H280">
            <v>-0.72893919748877667</v>
          </cell>
          <cell r="I280">
            <v>-1.123643810356536</v>
          </cell>
          <cell r="J280">
            <v>2.52</v>
          </cell>
          <cell r="K280">
            <v>0.47293606331383442</v>
          </cell>
          <cell r="L280">
            <v>-5.6651242671880304</v>
          </cell>
          <cell r="M280">
            <v>41</v>
          </cell>
          <cell r="N280">
            <v>93.100000000000009</v>
          </cell>
          <cell r="O280">
            <v>31</v>
          </cell>
          <cell r="P280">
            <v>77</v>
          </cell>
        </row>
        <row r="281">
          <cell r="B281" t="str">
            <v>Trevor May</v>
          </cell>
          <cell r="C281" t="str">
            <v>OAK</v>
          </cell>
          <cell r="D281">
            <v>46.666666666660007</v>
          </cell>
          <cell r="E281">
            <v>0.73170731707317072</v>
          </cell>
          <cell r="F281">
            <v>0</v>
          </cell>
          <cell r="G281">
            <v>0.64362471270836041</v>
          </cell>
          <cell r="H281">
            <v>-0.72992250792524427</v>
          </cell>
          <cell r="I281">
            <v>-2.825265177877176</v>
          </cell>
          <cell r="J281">
            <v>2.6399999999999997</v>
          </cell>
          <cell r="K281">
            <v>0.46014434397911064</v>
          </cell>
          <cell r="L281">
            <v>-5.6779159865227538</v>
          </cell>
          <cell r="M281">
            <v>17</v>
          </cell>
          <cell r="N281">
            <v>63.933333333324214</v>
          </cell>
          <cell r="O281">
            <v>29</v>
          </cell>
          <cell r="P281">
            <v>40</v>
          </cell>
        </row>
        <row r="282">
          <cell r="B282" t="str">
            <v>Michael Fulmer</v>
          </cell>
          <cell r="C282" t="str">
            <v>CHC</v>
          </cell>
          <cell r="D282">
            <v>57</v>
          </cell>
          <cell r="E282">
            <v>1.1890243902439024</v>
          </cell>
          <cell r="F282">
            <v>0</v>
          </cell>
          <cell r="G282">
            <v>-0.43089193093999745</v>
          </cell>
          <cell r="H282">
            <v>-0.60410711504062442</v>
          </cell>
          <cell r="I282">
            <v>-1.2804960698276295</v>
          </cell>
          <cell r="J282">
            <v>1.5599999999999998</v>
          </cell>
          <cell r="K282">
            <v>0.43352927443565092</v>
          </cell>
          <cell r="L282">
            <v>-5.7045310560662132</v>
          </cell>
          <cell r="M282">
            <v>28</v>
          </cell>
          <cell r="N282">
            <v>75.81</v>
          </cell>
          <cell r="O282">
            <v>28</v>
          </cell>
          <cell r="P282">
            <v>65</v>
          </cell>
        </row>
        <row r="283">
          <cell r="B283" t="str">
            <v>Dylan Floro</v>
          </cell>
          <cell r="C283" t="str">
            <v>2 Tms</v>
          </cell>
          <cell r="D283">
            <v>56.666666666660007</v>
          </cell>
          <cell r="E283">
            <v>1.0609756097560976</v>
          </cell>
          <cell r="F283">
            <v>0</v>
          </cell>
          <cell r="G283">
            <v>-0.78935015289017663</v>
          </cell>
          <cell r="H283">
            <v>-2.0360487681402617</v>
          </cell>
          <cell r="I283">
            <v>0.26141392669288288</v>
          </cell>
          <cell r="J283">
            <v>1.92</v>
          </cell>
          <cell r="K283">
            <v>0.4169906154185421</v>
          </cell>
          <cell r="L283">
            <v>-5.7210697150833223</v>
          </cell>
          <cell r="M283">
            <v>30</v>
          </cell>
          <cell r="N283">
            <v>87.266666666656405</v>
          </cell>
          <cell r="O283">
            <v>17</v>
          </cell>
          <cell r="P283">
            <v>58</v>
          </cell>
        </row>
        <row r="284">
          <cell r="B284" t="str">
            <v>Joe La Sorsa</v>
          </cell>
          <cell r="C284" t="str">
            <v>2 Tms</v>
          </cell>
          <cell r="D284">
            <v>32.666666666660007</v>
          </cell>
          <cell r="E284">
            <v>0.51219512195121952</v>
          </cell>
          <cell r="F284">
            <v>0</v>
          </cell>
          <cell r="G284">
            <v>-0.24737060637045039</v>
          </cell>
          <cell r="H284">
            <v>-7.2981623035124801E-2</v>
          </cell>
          <cell r="I284">
            <v>-2.0025258632944385E-2</v>
          </cell>
          <cell r="J284">
            <v>0.24</v>
          </cell>
          <cell r="K284">
            <v>0.41181763391269999</v>
          </cell>
          <cell r="L284">
            <v>-5.7262426965891642</v>
          </cell>
          <cell r="M284">
            <v>16</v>
          </cell>
          <cell r="N284">
            <v>41.159999999991605</v>
          </cell>
          <cell r="O284">
            <v>9</v>
          </cell>
          <cell r="P284">
            <v>28</v>
          </cell>
        </row>
        <row r="285">
          <cell r="B285" t="str">
            <v>Ryne Stanek</v>
          </cell>
          <cell r="C285" t="str">
            <v>HOU</v>
          </cell>
          <cell r="D285">
            <v>50.666666666660007</v>
          </cell>
          <cell r="E285">
            <v>0.93292682926829273</v>
          </cell>
          <cell r="F285">
            <v>0</v>
          </cell>
          <cell r="G285">
            <v>-6.8800092328850135E-2</v>
          </cell>
          <cell r="H285">
            <v>1.2835807750120304E-2</v>
          </cell>
          <cell r="I285">
            <v>-0.86343549793244823</v>
          </cell>
          <cell r="J285">
            <v>0.36</v>
          </cell>
          <cell r="K285">
            <v>0.37352704675711468</v>
          </cell>
          <cell r="L285">
            <v>-5.7645332837447496</v>
          </cell>
          <cell r="M285">
            <v>23</v>
          </cell>
          <cell r="N285">
            <v>62.826666666658404</v>
          </cell>
          <cell r="O285">
            <v>21</v>
          </cell>
          <cell r="P285">
            <v>51</v>
          </cell>
        </row>
        <row r="286">
          <cell r="B286" t="str">
            <v>Adrian Houser</v>
          </cell>
          <cell r="C286" t="str">
            <v>MIL</v>
          </cell>
          <cell r="D286">
            <v>111.33333333332997</v>
          </cell>
          <cell r="E286">
            <v>1.7560975609756098</v>
          </cell>
          <cell r="F286">
            <v>1.2558139534883721</v>
          </cell>
          <cell r="G286">
            <v>-0.21096399635747762</v>
          </cell>
          <cell r="H286">
            <v>-1.8480429871358364</v>
          </cell>
          <cell r="I286">
            <v>-0.5939226752021578</v>
          </cell>
          <cell r="J286">
            <v>0</v>
          </cell>
          <cell r="K286">
            <v>0.35898185576851049</v>
          </cell>
          <cell r="L286">
            <v>-5.7790784747333541</v>
          </cell>
          <cell r="M286">
            <v>51</v>
          </cell>
          <cell r="N286">
            <v>154.75333333332864</v>
          </cell>
          <cell r="O286">
            <v>34</v>
          </cell>
          <cell r="P286">
            <v>96</v>
          </cell>
        </row>
        <row r="287">
          <cell r="B287" t="str">
            <v>John King</v>
          </cell>
          <cell r="C287" t="str">
            <v>2 Tms</v>
          </cell>
          <cell r="D287">
            <v>37.333333333330003</v>
          </cell>
          <cell r="E287">
            <v>0.36585365853658536</v>
          </cell>
          <cell r="F287">
            <v>0</v>
          </cell>
          <cell r="G287">
            <v>0.28187433409559187</v>
          </cell>
          <cell r="H287">
            <v>-1.0540702570763447</v>
          </cell>
          <cell r="I287">
            <v>-0.6920244512899546</v>
          </cell>
          <cell r="J287">
            <v>1.44</v>
          </cell>
          <cell r="K287">
            <v>0.3416332842658778</v>
          </cell>
          <cell r="L287">
            <v>-5.796427046235987</v>
          </cell>
          <cell r="M287">
            <v>15</v>
          </cell>
          <cell r="N287">
            <v>54.879999999995107</v>
          </cell>
          <cell r="O287">
            <v>10</v>
          </cell>
          <cell r="P287">
            <v>20</v>
          </cell>
        </row>
        <row r="288">
          <cell r="B288" t="str">
            <v>Jhony Brito</v>
          </cell>
          <cell r="C288" t="str">
            <v>NYY</v>
          </cell>
          <cell r="D288">
            <v>90.333333333329975</v>
          </cell>
          <cell r="E288">
            <v>1.3170731707317074</v>
          </cell>
          <cell r="F288">
            <v>0</v>
          </cell>
          <cell r="G288">
            <v>-0.43406610373634968</v>
          </cell>
          <cell r="H288">
            <v>0.23000612557281169</v>
          </cell>
          <cell r="I288">
            <v>-0.89312654799783964</v>
          </cell>
          <cell r="J288">
            <v>0.12</v>
          </cell>
          <cell r="K288">
            <v>0.3398866445703298</v>
          </cell>
          <cell r="L288">
            <v>-5.7981736859315349</v>
          </cell>
          <cell r="M288">
            <v>43</v>
          </cell>
          <cell r="N288">
            <v>110.20666666666257</v>
          </cell>
          <cell r="O288">
            <v>28</v>
          </cell>
          <cell r="P288">
            <v>72</v>
          </cell>
        </row>
        <row r="289">
          <cell r="B289" t="str">
            <v>Emmet Sheehan</v>
          </cell>
          <cell r="C289" t="str">
            <v>LAD</v>
          </cell>
          <cell r="D289">
            <v>60.333333333330003</v>
          </cell>
          <cell r="E289">
            <v>1.1707317073170733</v>
          </cell>
          <cell r="F289">
            <v>0.62790697674418605</v>
          </cell>
          <cell r="G289">
            <v>-1.0119027287014246</v>
          </cell>
          <cell r="H289">
            <v>0.37709487895429405</v>
          </cell>
          <cell r="I289">
            <v>-0.99653488966438164</v>
          </cell>
          <cell r="J289">
            <v>0.12</v>
          </cell>
          <cell r="K289">
            <v>0.28729594464974717</v>
          </cell>
          <cell r="L289">
            <v>-5.8507643858521172</v>
          </cell>
          <cell r="M289">
            <v>33</v>
          </cell>
          <cell r="N289">
            <v>71.796666666662702</v>
          </cell>
          <cell r="O289">
            <v>26</v>
          </cell>
          <cell r="P289">
            <v>64</v>
          </cell>
        </row>
        <row r="290">
          <cell r="B290" t="str">
            <v>Logan Allen</v>
          </cell>
          <cell r="C290" t="str">
            <v>CLE</v>
          </cell>
          <cell r="D290">
            <v>125.33333333332997</v>
          </cell>
          <cell r="E290">
            <v>2.1768292682926829</v>
          </cell>
          <cell r="F290">
            <v>1.4651162790697674</v>
          </cell>
          <cell r="G290">
            <v>0.43937643139876897</v>
          </cell>
          <cell r="H290">
            <v>-2.1822248074818678</v>
          </cell>
          <cell r="I290">
            <v>-1.6276283245086036</v>
          </cell>
          <cell r="J290">
            <v>0</v>
          </cell>
          <cell r="K290">
            <v>0.27146884677074823</v>
          </cell>
          <cell r="L290">
            <v>-5.8665914837311162</v>
          </cell>
          <cell r="M290">
            <v>53</v>
          </cell>
          <cell r="N290">
            <v>175.46666666666195</v>
          </cell>
          <cell r="O290">
            <v>48</v>
          </cell>
          <cell r="P290">
            <v>119</v>
          </cell>
        </row>
        <row r="291">
          <cell r="B291" t="str">
            <v>JT Chargois</v>
          </cell>
          <cell r="C291" t="str">
            <v>MIA</v>
          </cell>
          <cell r="D291">
            <v>42.333333333330003</v>
          </cell>
          <cell r="E291">
            <v>0.6402439024390244</v>
          </cell>
          <cell r="F291">
            <v>0</v>
          </cell>
          <cell r="G291">
            <v>0.31891579899843375</v>
          </cell>
          <cell r="H291">
            <v>-4.1227170053562592E-2</v>
          </cell>
          <cell r="I291">
            <v>-1.2559900029015838</v>
          </cell>
          <cell r="J291">
            <v>0.6</v>
          </cell>
          <cell r="K291">
            <v>0.26194252848231181</v>
          </cell>
          <cell r="L291">
            <v>-5.8761178020195528</v>
          </cell>
          <cell r="M291">
            <v>17</v>
          </cell>
          <cell r="N291">
            <v>52.916666666662508</v>
          </cell>
          <cell r="O291">
            <v>18</v>
          </cell>
          <cell r="P291">
            <v>35</v>
          </cell>
        </row>
        <row r="292">
          <cell r="B292" t="str">
            <v>Allan Winans</v>
          </cell>
          <cell r="C292" t="str">
            <v>ATL</v>
          </cell>
          <cell r="D292">
            <v>32.333333333330003</v>
          </cell>
          <cell r="E292">
            <v>0.62195121951219512</v>
          </cell>
          <cell r="F292">
            <v>0.41860465116279072</v>
          </cell>
          <cell r="G292">
            <v>-0.79055172758650816</v>
          </cell>
          <cell r="H292">
            <v>-0.59665557909173961</v>
          </cell>
          <cell r="I292">
            <v>0.53693143374374186</v>
          </cell>
          <cell r="J292">
            <v>0</v>
          </cell>
          <cell r="K292">
            <v>0.19027999774047988</v>
          </cell>
          <cell r="L292">
            <v>-5.9477803327613845</v>
          </cell>
          <cell r="M292">
            <v>19</v>
          </cell>
          <cell r="N292">
            <v>44.943333333328702</v>
          </cell>
          <cell r="O292">
            <v>8</v>
          </cell>
          <cell r="P292">
            <v>34</v>
          </cell>
        </row>
        <row r="293">
          <cell r="B293" t="str">
            <v>Matt Waldron</v>
          </cell>
          <cell r="C293" t="str">
            <v>SDP</v>
          </cell>
          <cell r="D293">
            <v>41.333333333330003</v>
          </cell>
          <cell r="E293">
            <v>0.56707317073170738</v>
          </cell>
          <cell r="F293">
            <v>0.20930232558139536</v>
          </cell>
          <cell r="G293">
            <v>-0.26750386357065109</v>
          </cell>
          <cell r="H293">
            <v>6.1525023674167331E-2</v>
          </cell>
          <cell r="I293">
            <v>-0.40438194551581308</v>
          </cell>
          <cell r="J293">
            <v>0</v>
          </cell>
          <cell r="K293">
            <v>0.16601471090080588</v>
          </cell>
          <cell r="L293">
            <v>-5.9720456196010581</v>
          </cell>
          <cell r="M293">
            <v>20</v>
          </cell>
          <cell r="N293">
            <v>50.839999999995904</v>
          </cell>
          <cell r="O293">
            <v>12</v>
          </cell>
          <cell r="P293">
            <v>31</v>
          </cell>
        </row>
        <row r="294">
          <cell r="B294" t="str">
            <v>Charlie Morton</v>
          </cell>
          <cell r="C294" t="str">
            <v>ATL</v>
          </cell>
          <cell r="D294">
            <v>163.33333333332999</v>
          </cell>
          <cell r="E294">
            <v>3.3475609756097562</v>
          </cell>
          <cell r="F294">
            <v>2.5116279069767442</v>
          </cell>
          <cell r="G294">
            <v>0.99326758432829276</v>
          </cell>
          <cell r="H294">
            <v>-3.2307080048514698</v>
          </cell>
          <cell r="I294">
            <v>-3.4625087338017391</v>
          </cell>
          <cell r="J294">
            <v>0</v>
          </cell>
          <cell r="K294">
            <v>0.15923972826158428</v>
          </cell>
          <cell r="L294">
            <v>-5.9788206022402797</v>
          </cell>
          <cell r="M294">
            <v>66</v>
          </cell>
          <cell r="N294">
            <v>233.56666666666189</v>
          </cell>
          <cell r="O294">
            <v>83</v>
          </cell>
          <cell r="P294">
            <v>183</v>
          </cell>
        </row>
        <row r="295">
          <cell r="B295" t="str">
            <v>Ron Marinaccio</v>
          </cell>
          <cell r="C295" t="str">
            <v>NYY</v>
          </cell>
          <cell r="D295">
            <v>47.333333333330003</v>
          </cell>
          <cell r="E295">
            <v>1.024390243902439</v>
          </cell>
          <cell r="F295">
            <v>0</v>
          </cell>
          <cell r="G295">
            <v>1.7654724257087522E-2</v>
          </cell>
          <cell r="H295">
            <v>-0.39272201599087064</v>
          </cell>
          <cell r="I295">
            <v>-1.6116993531637882</v>
          </cell>
          <cell r="J295">
            <v>1.0799999999999998</v>
          </cell>
          <cell r="K295">
            <v>0.11762359900486752</v>
          </cell>
          <cell r="L295">
            <v>-6.0204367314969964</v>
          </cell>
          <cell r="M295">
            <v>21</v>
          </cell>
          <cell r="N295">
            <v>62.006666666662305</v>
          </cell>
          <cell r="O295">
            <v>27</v>
          </cell>
          <cell r="P295">
            <v>56</v>
          </cell>
        </row>
        <row r="296">
          <cell r="B296" t="str">
            <v>Andrew Heaney</v>
          </cell>
          <cell r="C296" t="str">
            <v>TEX</v>
          </cell>
          <cell r="D296">
            <v>147.33333333332999</v>
          </cell>
          <cell r="E296">
            <v>2.7621951219512195</v>
          </cell>
          <cell r="F296">
            <v>1.4651162790697674</v>
          </cell>
          <cell r="G296">
            <v>-0.34246701688767905</v>
          </cell>
          <cell r="H296">
            <v>-2.1804433667647891</v>
          </cell>
          <cell r="I296">
            <v>-1.8286891494132684</v>
          </cell>
          <cell r="J296">
            <v>0.24</v>
          </cell>
          <cell r="K296">
            <v>0.1157118679552509</v>
          </cell>
          <cell r="L296">
            <v>-6.0223484625466135</v>
          </cell>
          <cell r="M296">
            <v>68</v>
          </cell>
          <cell r="N296">
            <v>203.31999999999536</v>
          </cell>
          <cell r="O296">
            <v>60</v>
          </cell>
          <cell r="P296">
            <v>151</v>
          </cell>
        </row>
        <row r="297">
          <cell r="B297" t="str">
            <v>Matt Koch</v>
          </cell>
          <cell r="C297" t="str">
            <v>COL</v>
          </cell>
          <cell r="D297">
            <v>38.666666666660007</v>
          </cell>
          <cell r="E297">
            <v>0.49390243902439024</v>
          </cell>
          <cell r="F297">
            <v>0</v>
          </cell>
          <cell r="G297">
            <v>-0.81364836877754243</v>
          </cell>
          <cell r="H297">
            <v>-0.22909089243806158</v>
          </cell>
          <cell r="I297">
            <v>-8.061605631204094E-2</v>
          </cell>
          <cell r="J297">
            <v>0.72</v>
          </cell>
          <cell r="K297">
            <v>9.0547121496745264E-2</v>
          </cell>
          <cell r="L297">
            <v>-6.0475132090051194</v>
          </cell>
          <cell r="M297">
            <v>22</v>
          </cell>
          <cell r="N297">
            <v>49.879999999991412</v>
          </cell>
          <cell r="O297">
            <v>9</v>
          </cell>
          <cell r="P297">
            <v>27</v>
          </cell>
        </row>
        <row r="298">
          <cell r="B298" t="str">
            <v>Ranger Suárez</v>
          </cell>
          <cell r="C298" t="str">
            <v>PHI</v>
          </cell>
          <cell r="D298">
            <v>125</v>
          </cell>
          <cell r="E298">
            <v>2.1768292682926829</v>
          </cell>
          <cell r="F298">
            <v>2.3023255813953489</v>
          </cell>
          <cell r="G298">
            <v>-0.3455886010280953</v>
          </cell>
          <cell r="H298">
            <v>-2.4530845017998812</v>
          </cell>
          <cell r="I298">
            <v>-1.6276283245086036</v>
          </cell>
          <cell r="J298">
            <v>0</v>
          </cell>
          <cell r="K298">
            <v>5.2853422351451407E-2</v>
          </cell>
          <cell r="L298">
            <v>-6.085206908150413</v>
          </cell>
          <cell r="M298">
            <v>58</v>
          </cell>
          <cell r="N298">
            <v>177.5</v>
          </cell>
          <cell r="O298">
            <v>48</v>
          </cell>
          <cell r="P298">
            <v>119</v>
          </cell>
        </row>
        <row r="299">
          <cell r="B299" t="str">
            <v>Hayden Wesneski</v>
          </cell>
          <cell r="C299" t="str">
            <v>CHC</v>
          </cell>
          <cell r="D299">
            <v>89.333333333329975</v>
          </cell>
          <cell r="E299">
            <v>1.5182926829268293</v>
          </cell>
          <cell r="F299">
            <v>0.62790697674418605</v>
          </cell>
          <cell r="G299">
            <v>-0.98464096751457197</v>
          </cell>
          <cell r="H299">
            <v>-0.3910554141858385</v>
          </cell>
          <cell r="I299">
            <v>-0.96360336117614487</v>
          </cell>
          <cell r="J299">
            <v>0.24</v>
          </cell>
          <cell r="K299">
            <v>4.6899916794460039E-2</v>
          </cell>
          <cell r="L299">
            <v>-6.0911604137074047</v>
          </cell>
          <cell r="M299">
            <v>46</v>
          </cell>
          <cell r="N299">
            <v>114.34666666666237</v>
          </cell>
          <cell r="O299">
            <v>32</v>
          </cell>
          <cell r="P299">
            <v>83</v>
          </cell>
        </row>
        <row r="300">
          <cell r="B300" t="str">
            <v>Jordan Wicks</v>
          </cell>
          <cell r="C300" t="str">
            <v>CHC</v>
          </cell>
          <cell r="D300">
            <v>34.666666666660007</v>
          </cell>
          <cell r="E300">
            <v>0.43902439024390244</v>
          </cell>
          <cell r="F300">
            <v>0.62790697674418605</v>
          </cell>
          <cell r="G300">
            <v>-0.26528421350997033</v>
          </cell>
          <cell r="H300">
            <v>-0.12033760231534106</v>
          </cell>
          <cell r="I300">
            <v>-0.63747902151249136</v>
          </cell>
          <cell r="J300">
            <v>0</v>
          </cell>
          <cell r="K300">
            <v>4.3830529650285666E-2</v>
          </cell>
          <cell r="L300">
            <v>-6.0942298008515792</v>
          </cell>
          <cell r="M300">
            <v>17</v>
          </cell>
          <cell r="N300">
            <v>44.026666666658208</v>
          </cell>
          <cell r="O300">
            <v>11</v>
          </cell>
          <cell r="P300">
            <v>24</v>
          </cell>
        </row>
        <row r="301">
          <cell r="B301" t="str">
            <v>John Schreiber</v>
          </cell>
          <cell r="C301" t="str">
            <v>BOS</v>
          </cell>
          <cell r="D301">
            <v>46.666666666660007</v>
          </cell>
          <cell r="E301">
            <v>0.9695121951219513</v>
          </cell>
          <cell r="F301">
            <v>0</v>
          </cell>
          <cell r="G301">
            <v>0.13647206447640545</v>
          </cell>
          <cell r="H301">
            <v>-0.95817189151099935</v>
          </cell>
          <cell r="I301">
            <v>-1.4417016042746182</v>
          </cell>
          <cell r="J301">
            <v>1.3199999999999998</v>
          </cell>
          <cell r="K301">
            <v>2.6110763812738913E-2</v>
          </cell>
          <cell r="L301">
            <v>-6.111949566689125</v>
          </cell>
          <cell r="M301">
            <v>20</v>
          </cell>
          <cell r="N301">
            <v>65.799999999990604</v>
          </cell>
          <cell r="O301">
            <v>25</v>
          </cell>
          <cell r="P301">
            <v>53</v>
          </cell>
        </row>
        <row r="302">
          <cell r="B302" t="str">
            <v>Dylan Cease</v>
          </cell>
          <cell r="C302" t="str">
            <v>CHW</v>
          </cell>
          <cell r="D302">
            <v>177</v>
          </cell>
          <cell r="E302">
            <v>3.9146341463414638</v>
          </cell>
          <cell r="F302">
            <v>2.5116279069767442</v>
          </cell>
          <cell r="G302">
            <v>-1.586666266701467</v>
          </cell>
          <cell r="H302">
            <v>-3.2615505119260075</v>
          </cell>
          <cell r="I302">
            <v>-1.5568312860597608</v>
          </cell>
          <cell r="J302">
            <v>0</v>
          </cell>
          <cell r="K302">
            <v>2.1213988630972347E-2</v>
          </cell>
          <cell r="L302">
            <v>-6.1168463418708923</v>
          </cell>
          <cell r="M302">
            <v>90</v>
          </cell>
          <cell r="N302">
            <v>251.33999999999997</v>
          </cell>
          <cell r="O302">
            <v>79</v>
          </cell>
          <cell r="P302">
            <v>214</v>
          </cell>
        </row>
        <row r="303">
          <cell r="B303" t="str">
            <v>Jeff Brigham</v>
          </cell>
          <cell r="C303" t="str">
            <v>NYM</v>
          </cell>
          <cell r="D303">
            <v>37.666666666660007</v>
          </cell>
          <cell r="E303">
            <v>0.76829268292682928</v>
          </cell>
          <cell r="F303">
            <v>0</v>
          </cell>
          <cell r="G303">
            <v>-0.89111690520908315</v>
          </cell>
          <cell r="H303">
            <v>0.33619059532818935</v>
          </cell>
          <cell r="I303">
            <v>-0.85010246214580176</v>
          </cell>
          <cell r="J303">
            <v>0.6</v>
          </cell>
          <cell r="K303">
            <v>-3.6736089099866365E-2</v>
          </cell>
          <cell r="L303">
            <v>-6.1747964196017309</v>
          </cell>
          <cell r="M303">
            <v>22</v>
          </cell>
          <cell r="N303">
            <v>44.069999999992206</v>
          </cell>
          <cell r="O303">
            <v>18</v>
          </cell>
          <cell r="P303">
            <v>42</v>
          </cell>
        </row>
        <row r="304">
          <cell r="B304" t="str">
            <v>Drew Smith</v>
          </cell>
          <cell r="C304" t="str">
            <v>NYM</v>
          </cell>
          <cell r="D304">
            <v>56.333333333330003</v>
          </cell>
          <cell r="E304">
            <v>1.0975609756097562</v>
          </cell>
          <cell r="F304">
            <v>0</v>
          </cell>
          <cell r="G304">
            <v>-0.14723795236684428</v>
          </cell>
          <cell r="H304">
            <v>-1.07338876580126</v>
          </cell>
          <cell r="I304">
            <v>-1.7235216574212422</v>
          </cell>
          <cell r="J304">
            <v>1.7999999999999998</v>
          </cell>
          <cell r="K304">
            <v>-4.6587399979590494E-2</v>
          </cell>
          <cell r="L304">
            <v>-6.1846477304814549</v>
          </cell>
          <cell r="M304">
            <v>26</v>
          </cell>
          <cell r="N304">
            <v>78.866666666661999</v>
          </cell>
          <cell r="O304">
            <v>29</v>
          </cell>
          <cell r="P304">
            <v>60</v>
          </cell>
        </row>
        <row r="305">
          <cell r="B305" t="str">
            <v>Randy Vásquez</v>
          </cell>
          <cell r="C305" t="str">
            <v>NYY</v>
          </cell>
          <cell r="D305">
            <v>37.666666666660007</v>
          </cell>
          <cell r="E305">
            <v>0.60365853658536583</v>
          </cell>
          <cell r="F305">
            <v>0</v>
          </cell>
          <cell r="G305">
            <v>0.82074257338379808</v>
          </cell>
          <cell r="H305">
            <v>-0.13020098200571381</v>
          </cell>
          <cell r="I305">
            <v>-1.3719578716889524</v>
          </cell>
          <cell r="J305">
            <v>0</v>
          </cell>
          <cell r="K305">
            <v>-7.7757743725502149E-2</v>
          </cell>
          <cell r="L305">
            <v>-6.2158180742273661</v>
          </cell>
          <cell r="M305">
            <v>12</v>
          </cell>
          <cell r="N305">
            <v>47.836666666658211</v>
          </cell>
          <cell r="O305">
            <v>18</v>
          </cell>
          <cell r="P305">
            <v>33</v>
          </cell>
        </row>
        <row r="306">
          <cell r="B306" t="str">
            <v>Pedro Avila</v>
          </cell>
          <cell r="C306" t="str">
            <v>SDP</v>
          </cell>
          <cell r="D306">
            <v>50.333333333330003</v>
          </cell>
          <cell r="E306">
            <v>0.98780487804878048</v>
          </cell>
          <cell r="F306">
            <v>0.20930232558139536</v>
          </cell>
          <cell r="G306">
            <v>0.74715154642070558</v>
          </cell>
          <cell r="H306">
            <v>-0.66082410716340612</v>
          </cell>
          <cell r="I306">
            <v>-1.3855951692128541</v>
          </cell>
          <cell r="J306">
            <v>0</v>
          </cell>
          <cell r="K306">
            <v>-0.10216052632537864</v>
          </cell>
          <cell r="L306">
            <v>-6.2402208568272428</v>
          </cell>
          <cell r="M306">
            <v>18</v>
          </cell>
          <cell r="N306">
            <v>67.949999999995512</v>
          </cell>
          <cell r="O306">
            <v>25</v>
          </cell>
          <cell r="P306">
            <v>54</v>
          </cell>
        </row>
        <row r="307">
          <cell r="B307" t="str">
            <v>Scott Alexander</v>
          </cell>
          <cell r="C307" t="str">
            <v>SFG</v>
          </cell>
          <cell r="D307">
            <v>48.333333333330003</v>
          </cell>
          <cell r="E307">
            <v>0.56707317073170738</v>
          </cell>
          <cell r="F307">
            <v>0</v>
          </cell>
          <cell r="G307">
            <v>-0.58181392035696289</v>
          </cell>
          <cell r="H307">
            <v>-0.75424910512126164</v>
          </cell>
          <cell r="I307">
            <v>-0.21753895369994236</v>
          </cell>
          <cell r="J307">
            <v>0.84</v>
          </cell>
          <cell r="K307">
            <v>-0.14652880844645955</v>
          </cell>
          <cell r="L307">
            <v>-6.2845891389483235</v>
          </cell>
          <cell r="M307">
            <v>25</v>
          </cell>
          <cell r="N307">
            <v>66.216666666662107</v>
          </cell>
          <cell r="O307">
            <v>11</v>
          </cell>
          <cell r="P307">
            <v>31</v>
          </cell>
        </row>
        <row r="308">
          <cell r="B308" t="str">
            <v>Andre Jackson</v>
          </cell>
          <cell r="C308" t="str">
            <v>2 Tms</v>
          </cell>
          <cell r="D308">
            <v>61.333333333330003</v>
          </cell>
          <cell r="E308">
            <v>1.0426829268292683</v>
          </cell>
          <cell r="F308">
            <v>0</v>
          </cell>
          <cell r="G308">
            <v>-1.1023384257715214</v>
          </cell>
          <cell r="H308">
            <v>0.23581983851589036</v>
          </cell>
          <cell r="I308">
            <v>-0.6971085135117423</v>
          </cell>
          <cell r="J308">
            <v>0.36</v>
          </cell>
          <cell r="K308">
            <v>-0.16094417393810501</v>
          </cell>
          <cell r="L308">
            <v>-6.299004504439969</v>
          </cell>
          <cell r="M308">
            <v>34</v>
          </cell>
          <cell r="N308">
            <v>74.213333333329302</v>
          </cell>
          <cell r="O308">
            <v>22</v>
          </cell>
          <cell r="P308">
            <v>57</v>
          </cell>
        </row>
        <row r="309">
          <cell r="B309" t="str">
            <v>James Karinchak</v>
          </cell>
          <cell r="C309" t="str">
            <v>CLE</v>
          </cell>
          <cell r="D309">
            <v>39</v>
          </cell>
          <cell r="E309">
            <v>0.95121951219512202</v>
          </cell>
          <cell r="F309">
            <v>0</v>
          </cell>
          <cell r="G309">
            <v>-0.10440876841507085</v>
          </cell>
          <cell r="H309">
            <v>-0.56835734259120951</v>
          </cell>
          <cell r="I309">
            <v>-1.9998966103686608</v>
          </cell>
          <cell r="J309">
            <v>1.5599999999999998</v>
          </cell>
          <cell r="K309">
            <v>-0.16144320917981925</v>
          </cell>
          <cell r="L309">
            <v>-6.2995035396816839</v>
          </cell>
          <cell r="M309">
            <v>18</v>
          </cell>
          <cell r="N309">
            <v>53.040000000000006</v>
          </cell>
          <cell r="O309">
            <v>28</v>
          </cell>
          <cell r="P309">
            <v>52</v>
          </cell>
        </row>
        <row r="310">
          <cell r="B310" t="str">
            <v>Andrés Machado</v>
          </cell>
          <cell r="C310" t="str">
            <v>WSN</v>
          </cell>
          <cell r="D310">
            <v>50</v>
          </cell>
          <cell r="E310">
            <v>0.78658536585365857</v>
          </cell>
          <cell r="F310">
            <v>0</v>
          </cell>
          <cell r="G310">
            <v>-1.1285235885641087</v>
          </cell>
          <cell r="H310">
            <v>-0.47417830381474579</v>
          </cell>
          <cell r="I310">
            <v>0.12345103927349783</v>
          </cell>
          <cell r="J310">
            <v>0.48</v>
          </cell>
          <cell r="K310">
            <v>-0.21266548725169809</v>
          </cell>
          <cell r="L310">
            <v>-6.3507258177535624</v>
          </cell>
          <cell r="M310">
            <v>29</v>
          </cell>
          <cell r="N310">
            <v>66</v>
          </cell>
          <cell r="O310">
            <v>13</v>
          </cell>
          <cell r="P310">
            <v>43</v>
          </cell>
        </row>
        <row r="311">
          <cell r="B311" t="str">
            <v>Luis García</v>
          </cell>
          <cell r="C311" t="str">
            <v>SDP</v>
          </cell>
          <cell r="D311">
            <v>59.666666666660007</v>
          </cell>
          <cell r="E311">
            <v>0.9695121951219513</v>
          </cell>
          <cell r="F311">
            <v>0</v>
          </cell>
          <cell r="G311">
            <v>-6.5826095333541376E-2</v>
          </cell>
          <cell r="H311">
            <v>-1.0600769264228278</v>
          </cell>
          <cell r="I311">
            <v>-1.270966963734806</v>
          </cell>
          <cell r="J311">
            <v>1.2</v>
          </cell>
          <cell r="K311">
            <v>-0.22735779036922388</v>
          </cell>
          <cell r="L311">
            <v>-6.3654181208710883</v>
          </cell>
          <cell r="M311">
            <v>27</v>
          </cell>
          <cell r="N311">
            <v>82.936666666657402</v>
          </cell>
          <cell r="O311">
            <v>24</v>
          </cell>
          <cell r="P311">
            <v>53</v>
          </cell>
        </row>
        <row r="312">
          <cell r="B312" t="str">
            <v>Daniel Lynch IV</v>
          </cell>
          <cell r="C312" t="str">
            <v>KCR</v>
          </cell>
          <cell r="D312">
            <v>52.333333333330003</v>
          </cell>
          <cell r="E312">
            <v>0.62195121951219512</v>
          </cell>
          <cell r="F312">
            <v>0.83720930232558144</v>
          </cell>
          <cell r="G312">
            <v>-0.61493138948051362</v>
          </cell>
          <cell r="H312">
            <v>-0.1137578348659625</v>
          </cell>
          <cell r="I312">
            <v>-0.95808659065788027</v>
          </cell>
          <cell r="J312">
            <v>0</v>
          </cell>
          <cell r="K312">
            <v>-0.2276152931665798</v>
          </cell>
          <cell r="L312">
            <v>-6.3656756236684444</v>
          </cell>
          <cell r="M312">
            <v>27</v>
          </cell>
          <cell r="N312">
            <v>65.939999999995806</v>
          </cell>
          <cell r="O312">
            <v>16</v>
          </cell>
          <cell r="P312">
            <v>34</v>
          </cell>
        </row>
        <row r="313">
          <cell r="B313" t="str">
            <v>MacKenzie Gore</v>
          </cell>
          <cell r="C313" t="str">
            <v>WSN</v>
          </cell>
          <cell r="D313">
            <v>136.33333333332999</v>
          </cell>
          <cell r="E313">
            <v>2.7621951219512195</v>
          </cell>
          <cell r="F313">
            <v>1.6744186046511629</v>
          </cell>
          <cell r="G313">
            <v>-0.93422707386418058</v>
          </cell>
          <cell r="H313">
            <v>-2.341564275490343</v>
          </cell>
          <cell r="I313">
            <v>-1.3892683475250738</v>
          </cell>
          <cell r="J313">
            <v>0</v>
          </cell>
          <cell r="K313">
            <v>-0.22844597027721503</v>
          </cell>
          <cell r="L313">
            <v>-6.3665063007790792</v>
          </cell>
          <cell r="M313">
            <v>67</v>
          </cell>
          <cell r="N313">
            <v>190.86666666666198</v>
          </cell>
          <cell r="O313">
            <v>57</v>
          </cell>
          <cell r="P313">
            <v>151</v>
          </cell>
        </row>
        <row r="314">
          <cell r="B314" t="str">
            <v>Chase Silseth</v>
          </cell>
          <cell r="C314" t="str">
            <v>LAA</v>
          </cell>
          <cell r="D314">
            <v>52.333333333330003</v>
          </cell>
          <cell r="E314">
            <v>1.024390243902439</v>
          </cell>
          <cell r="F314">
            <v>0.20930232558139536</v>
          </cell>
          <cell r="G314">
            <v>5.6003380852427849E-2</v>
          </cell>
          <cell r="H314">
            <v>-0.24074332494885273</v>
          </cell>
          <cell r="I314">
            <v>-1.4433196938329007</v>
          </cell>
          <cell r="J314">
            <v>0.12</v>
          </cell>
          <cell r="K314">
            <v>-0.27436706844549119</v>
          </cell>
          <cell r="L314">
            <v>-6.4124273989473553</v>
          </cell>
          <cell r="M314">
            <v>23</v>
          </cell>
          <cell r="N314">
            <v>66.986666666662401</v>
          </cell>
          <cell r="O314">
            <v>26</v>
          </cell>
          <cell r="P314">
            <v>56</v>
          </cell>
        </row>
        <row r="315">
          <cell r="B315" t="str">
            <v>Austin Cox</v>
          </cell>
          <cell r="C315" t="str">
            <v>KCR</v>
          </cell>
          <cell r="D315">
            <v>35.666666666660007</v>
          </cell>
          <cell r="E315">
            <v>0.60365853658536583</v>
          </cell>
          <cell r="F315">
            <v>0</v>
          </cell>
          <cell r="G315">
            <v>-0.36003707929286405</v>
          </cell>
          <cell r="H315">
            <v>-7.9347610584740422E-2</v>
          </cell>
          <cell r="I315">
            <v>-1.1951474567599096</v>
          </cell>
          <cell r="J315">
            <v>0.72</v>
          </cell>
          <cell r="K315">
            <v>-0.31087361005214831</v>
          </cell>
          <cell r="L315">
            <v>-6.4489339405540127</v>
          </cell>
          <cell r="M315">
            <v>18</v>
          </cell>
          <cell r="N315">
            <v>44.939999999991606</v>
          </cell>
          <cell r="O315">
            <v>17</v>
          </cell>
          <cell r="P315">
            <v>33</v>
          </cell>
        </row>
        <row r="316">
          <cell r="B316" t="str">
            <v>Nate Pearson</v>
          </cell>
          <cell r="C316" t="str">
            <v>TOR</v>
          </cell>
          <cell r="D316">
            <v>42.666666666660007</v>
          </cell>
          <cell r="E316">
            <v>0.78658536585365857</v>
          </cell>
          <cell r="F316">
            <v>0</v>
          </cell>
          <cell r="G316">
            <v>-0.67592649785790782</v>
          </cell>
          <cell r="H316">
            <v>-0.14645668335116707</v>
          </cell>
          <cell r="I316">
            <v>-0.79211852775211478</v>
          </cell>
          <cell r="J316">
            <v>0.48</v>
          </cell>
          <cell r="K316">
            <v>-0.34791634310753117</v>
          </cell>
          <cell r="L316">
            <v>-6.4859766736093958</v>
          </cell>
          <cell r="M316">
            <v>23</v>
          </cell>
          <cell r="N316">
            <v>54.186666666658212</v>
          </cell>
          <cell r="O316">
            <v>18</v>
          </cell>
          <cell r="P316">
            <v>43</v>
          </cell>
        </row>
        <row r="317">
          <cell r="B317" t="str">
            <v>Carl Edwards Jr.</v>
          </cell>
          <cell r="C317" t="str">
            <v>WSN</v>
          </cell>
          <cell r="D317">
            <v>31.666666666659999</v>
          </cell>
          <cell r="E317">
            <v>0.43902439024390244</v>
          </cell>
          <cell r="F317">
            <v>0</v>
          </cell>
          <cell r="G317">
            <v>0.19322307575670694</v>
          </cell>
          <cell r="H317">
            <v>-1.0989618394748413</v>
          </cell>
          <cell r="I317">
            <v>-1.7195095548029142</v>
          </cell>
          <cell r="J317">
            <v>1.7999999999999998</v>
          </cell>
          <cell r="K317">
            <v>-0.38622392827714602</v>
          </cell>
          <cell r="L317">
            <v>-6.5242842587790104</v>
          </cell>
          <cell r="M317">
            <v>13</v>
          </cell>
          <cell r="N317">
            <v>48.133333333323201</v>
          </cell>
          <cell r="O317">
            <v>17</v>
          </cell>
          <cell r="P317">
            <v>24</v>
          </cell>
        </row>
        <row r="318">
          <cell r="B318" t="str">
            <v>Ross Stripling</v>
          </cell>
          <cell r="C318" t="str">
            <v>SFG</v>
          </cell>
          <cell r="D318">
            <v>89</v>
          </cell>
          <cell r="E318">
            <v>1.2804878048780488</v>
          </cell>
          <cell r="F318">
            <v>0.41860465116279072</v>
          </cell>
          <cell r="G318">
            <v>-2.1265842105960853</v>
          </cell>
          <cell r="H318">
            <v>-1.1093347025457179</v>
          </cell>
          <cell r="I318">
            <v>1.149485345773819</v>
          </cell>
          <cell r="J318">
            <v>0</v>
          </cell>
          <cell r="K318">
            <v>-0.38734111132714455</v>
          </cell>
          <cell r="L318">
            <v>-6.5254014418290094</v>
          </cell>
          <cell r="M318">
            <v>53</v>
          </cell>
          <cell r="N318">
            <v>120.15</v>
          </cell>
          <cell r="O318">
            <v>16</v>
          </cell>
          <cell r="P318">
            <v>70</v>
          </cell>
        </row>
        <row r="319">
          <cell r="B319" t="str">
            <v>José Cisnero</v>
          </cell>
          <cell r="C319" t="str">
            <v>DET</v>
          </cell>
          <cell r="D319">
            <v>59.333333333330003</v>
          </cell>
          <cell r="E319">
            <v>1.2804878048780488</v>
          </cell>
          <cell r="F319">
            <v>0</v>
          </cell>
          <cell r="G319">
            <v>-1.4196246364842335</v>
          </cell>
          <cell r="H319">
            <v>-1.6963256063740755</v>
          </cell>
          <cell r="I319">
            <v>-0.48789220822460611</v>
          </cell>
          <cell r="J319">
            <v>1.92</v>
          </cell>
          <cell r="K319">
            <v>-0.40335464620486627</v>
          </cell>
          <cell r="L319">
            <v>-6.5414149767067311</v>
          </cell>
          <cell r="M319">
            <v>35</v>
          </cell>
          <cell r="N319">
            <v>87.813333333328401</v>
          </cell>
          <cell r="O319">
            <v>25</v>
          </cell>
          <cell r="P319">
            <v>70</v>
          </cell>
        </row>
        <row r="320">
          <cell r="B320" t="str">
            <v>Jose Hernandez</v>
          </cell>
          <cell r="C320" t="str">
            <v>PIT</v>
          </cell>
          <cell r="D320">
            <v>50.666666666660007</v>
          </cell>
          <cell r="E320">
            <v>1.1341463414634148</v>
          </cell>
          <cell r="F320">
            <v>0</v>
          </cell>
          <cell r="G320">
            <v>-0.90939492136770783</v>
          </cell>
          <cell r="H320">
            <v>-0.72650671865706395</v>
          </cell>
          <cell r="I320">
            <v>-0.41262861301181031</v>
          </cell>
          <cell r="J320">
            <v>0.48</v>
          </cell>
          <cell r="K320">
            <v>-0.43438391157316736</v>
          </cell>
          <cell r="L320">
            <v>-6.572444242075032</v>
          </cell>
          <cell r="M320">
            <v>28</v>
          </cell>
          <cell r="N320">
            <v>68.906666666657614</v>
          </cell>
          <cell r="O320">
            <v>22</v>
          </cell>
          <cell r="P320">
            <v>62</v>
          </cell>
        </row>
        <row r="321">
          <cell r="B321" t="str">
            <v>George Soriano</v>
          </cell>
          <cell r="C321" t="str">
            <v>MIA</v>
          </cell>
          <cell r="D321">
            <v>52</v>
          </cell>
          <cell r="E321">
            <v>0.95121951219512202</v>
          </cell>
          <cell r="F321">
            <v>0</v>
          </cell>
          <cell r="G321">
            <v>0.19889907444049873</v>
          </cell>
          <cell r="H321">
            <v>-0.55490592351205814</v>
          </cell>
          <cell r="I321">
            <v>-1.1552683928588956</v>
          </cell>
          <cell r="J321">
            <v>0.12</v>
          </cell>
          <cell r="K321">
            <v>-0.44005572973533302</v>
          </cell>
          <cell r="L321">
            <v>-6.5781160602371971</v>
          </cell>
          <cell r="M321">
            <v>22</v>
          </cell>
          <cell r="N321">
            <v>69.16</v>
          </cell>
          <cell r="O321">
            <v>23</v>
          </cell>
          <cell r="P321">
            <v>52</v>
          </cell>
        </row>
        <row r="322">
          <cell r="B322" t="str">
            <v>Huascar Brazoban</v>
          </cell>
          <cell r="C322" t="str">
            <v>MIA</v>
          </cell>
          <cell r="D322">
            <v>58.666666666660007</v>
          </cell>
          <cell r="E322">
            <v>1.1890243902439024</v>
          </cell>
          <cell r="F322">
            <v>0</v>
          </cell>
          <cell r="G322">
            <v>-0.14005765581983157</v>
          </cell>
          <cell r="H322">
            <v>-1.3259794847223494</v>
          </cell>
          <cell r="I322">
            <v>-1.7787395158851735</v>
          </cell>
          <cell r="J322">
            <v>1.5599999999999998</v>
          </cell>
          <cell r="K322">
            <v>-0.49575226618345236</v>
          </cell>
          <cell r="L322">
            <v>-6.633812596685317</v>
          </cell>
          <cell r="M322">
            <v>27</v>
          </cell>
          <cell r="N322">
            <v>83.89333333332381</v>
          </cell>
          <cell r="O322">
            <v>31</v>
          </cell>
          <cell r="P322">
            <v>65</v>
          </cell>
        </row>
        <row r="323">
          <cell r="B323" t="str">
            <v>Tayler Saucedo</v>
          </cell>
          <cell r="C323" t="str">
            <v>SEA</v>
          </cell>
          <cell r="D323">
            <v>47.666666666660007</v>
          </cell>
          <cell r="E323">
            <v>0.78658536585365857</v>
          </cell>
          <cell r="F323">
            <v>0</v>
          </cell>
          <cell r="G323">
            <v>0.3803706093954653</v>
          </cell>
          <cell r="H323">
            <v>-0.56991858009877827</v>
          </cell>
          <cell r="I323">
            <v>-1.6649414610068647</v>
          </cell>
          <cell r="J323">
            <v>0.48</v>
          </cell>
          <cell r="K323">
            <v>-0.58790406585651911</v>
          </cell>
          <cell r="L323">
            <v>-6.7259643963583837</v>
          </cell>
          <cell r="M323">
            <v>19</v>
          </cell>
          <cell r="N323">
            <v>63.87333333332441</v>
          </cell>
          <cell r="O323">
            <v>23</v>
          </cell>
          <cell r="P323">
            <v>43</v>
          </cell>
        </row>
        <row r="324">
          <cell r="B324" t="str">
            <v>Drey Jameson</v>
          </cell>
          <cell r="C324" t="str">
            <v>ARI</v>
          </cell>
          <cell r="D324">
            <v>40.666666666660007</v>
          </cell>
          <cell r="E324">
            <v>0.67682926829268297</v>
          </cell>
          <cell r="F324">
            <v>0</v>
          </cell>
          <cell r="G324">
            <v>0.53391721429872041</v>
          </cell>
          <cell r="H324">
            <v>-0.94226462063662941</v>
          </cell>
          <cell r="I324">
            <v>-1.1400221341142207</v>
          </cell>
          <cell r="J324">
            <v>0.24</v>
          </cell>
          <cell r="K324">
            <v>-0.63154027215944675</v>
          </cell>
          <cell r="L324">
            <v>-6.7696006026613116</v>
          </cell>
          <cell r="M324">
            <v>15</v>
          </cell>
          <cell r="N324">
            <v>58.153333333323808</v>
          </cell>
          <cell r="O324">
            <v>18</v>
          </cell>
          <cell r="P324">
            <v>37</v>
          </cell>
        </row>
        <row r="325">
          <cell r="B325" t="str">
            <v>Jake Diekman</v>
          </cell>
          <cell r="C325" t="str">
            <v>2 Tms</v>
          </cell>
          <cell r="D325">
            <v>56.666666666660007</v>
          </cell>
          <cell r="E325">
            <v>1.1707317073170733</v>
          </cell>
          <cell r="F325">
            <v>0</v>
          </cell>
          <cell r="G325">
            <v>0.71131162347623245</v>
          </cell>
          <cell r="H325">
            <v>-0.53250506243668616</v>
          </cell>
          <cell r="I325">
            <v>-2.9435053411785659</v>
          </cell>
          <cell r="J325">
            <v>0.96</v>
          </cell>
          <cell r="K325">
            <v>-0.63396707282194642</v>
          </cell>
          <cell r="L325">
            <v>-6.7720274033238113</v>
          </cell>
          <cell r="M325">
            <v>21</v>
          </cell>
          <cell r="N325">
            <v>74.799999999991215</v>
          </cell>
          <cell r="O325">
            <v>38</v>
          </cell>
          <cell r="P325">
            <v>64</v>
          </cell>
        </row>
        <row r="326">
          <cell r="B326" t="str">
            <v>Brendan White</v>
          </cell>
          <cell r="C326" t="str">
            <v>DET</v>
          </cell>
          <cell r="D326">
            <v>40.666666666660007</v>
          </cell>
          <cell r="E326">
            <v>0.80487804878048785</v>
          </cell>
          <cell r="F326">
            <v>0</v>
          </cell>
          <cell r="G326">
            <v>-0.82982912430951961</v>
          </cell>
          <cell r="H326">
            <v>-0.54112314134121564</v>
          </cell>
          <cell r="I326">
            <v>-0.18927781008319922</v>
          </cell>
          <cell r="J326">
            <v>0.12</v>
          </cell>
          <cell r="K326">
            <v>-0.63535202695344661</v>
          </cell>
          <cell r="L326">
            <v>-6.7734123574553111</v>
          </cell>
          <cell r="M326">
            <v>23</v>
          </cell>
          <cell r="N326">
            <v>54.89999999999101</v>
          </cell>
          <cell r="O326">
            <v>15</v>
          </cell>
          <cell r="P326">
            <v>44</v>
          </cell>
        </row>
        <row r="327">
          <cell r="B327" t="str">
            <v>Richard Bleier</v>
          </cell>
          <cell r="C327" t="str">
            <v>BOS</v>
          </cell>
          <cell r="D327">
            <v>30.666666666659999</v>
          </cell>
          <cell r="E327">
            <v>0.29268292682926833</v>
          </cell>
          <cell r="F327">
            <v>0</v>
          </cell>
          <cell r="G327">
            <v>-0.74800807667860636</v>
          </cell>
          <cell r="H327">
            <v>-0.49054000646336549</v>
          </cell>
          <cell r="I327">
            <v>1.6126327927056382E-2</v>
          </cell>
          <cell r="J327">
            <v>0.24</v>
          </cell>
          <cell r="K327">
            <v>-0.68973882838564715</v>
          </cell>
          <cell r="L327">
            <v>-6.8277991588875118</v>
          </cell>
          <cell r="M327">
            <v>18</v>
          </cell>
          <cell r="N327">
            <v>42.013333333324205</v>
          </cell>
          <cell r="O327">
            <v>5</v>
          </cell>
          <cell r="P327">
            <v>16</v>
          </cell>
        </row>
        <row r="328">
          <cell r="B328" t="str">
            <v>Zack Thompson</v>
          </cell>
          <cell r="C328" t="str">
            <v>STL</v>
          </cell>
          <cell r="D328">
            <v>66.333333333329975</v>
          </cell>
          <cell r="E328">
            <v>1.3170731707317074</v>
          </cell>
          <cell r="F328">
            <v>0.20930232558139536</v>
          </cell>
          <cell r="G328">
            <v>-0.5634621116917149</v>
          </cell>
          <cell r="H328">
            <v>-1.404796537971319</v>
          </cell>
          <cell r="I328">
            <v>-0.3756793381010724</v>
          </cell>
          <cell r="J328">
            <v>0.12</v>
          </cell>
          <cell r="K328">
            <v>-0.69756249145100357</v>
          </cell>
          <cell r="L328">
            <v>-6.8356228219528683</v>
          </cell>
          <cell r="M328">
            <v>33</v>
          </cell>
          <cell r="N328">
            <v>94.193333333328553</v>
          </cell>
          <cell r="O328">
            <v>25</v>
          </cell>
          <cell r="P328">
            <v>72</v>
          </cell>
        </row>
        <row r="329">
          <cell r="B329" t="str">
            <v>Mike Baumann</v>
          </cell>
          <cell r="C329" t="str">
            <v>BAL</v>
          </cell>
          <cell r="D329">
            <v>64.666666666660007</v>
          </cell>
          <cell r="E329">
            <v>1.1158536585365855</v>
          </cell>
          <cell r="F329">
            <v>0</v>
          </cell>
          <cell r="G329">
            <v>0.30232071203910837</v>
          </cell>
          <cell r="H329">
            <v>-0.52396149586224716</v>
          </cell>
          <cell r="I329">
            <v>-2.3199107568677984</v>
          </cell>
          <cell r="J329">
            <v>0.72</v>
          </cell>
          <cell r="K329">
            <v>-0.70569788215435181</v>
          </cell>
          <cell r="L329">
            <v>-6.8437582126562164</v>
          </cell>
          <cell r="M329">
            <v>27</v>
          </cell>
          <cell r="N329">
            <v>84.713333333324613</v>
          </cell>
          <cell r="O329">
            <v>33</v>
          </cell>
          <cell r="P329">
            <v>61</v>
          </cell>
        </row>
        <row r="330">
          <cell r="B330" t="str">
            <v>José Butto</v>
          </cell>
          <cell r="C330" t="str">
            <v>NYM</v>
          </cell>
          <cell r="D330">
            <v>42</v>
          </cell>
          <cell r="E330">
            <v>0.69512195121951226</v>
          </cell>
          <cell r="F330">
            <v>0.62790697674418605</v>
          </cell>
          <cell r="G330">
            <v>0.29377560697398536</v>
          </cell>
          <cell r="H330">
            <v>-0.45444473594648138</v>
          </cell>
          <cell r="I330">
            <v>-1.9480931655335165</v>
          </cell>
          <cell r="J330">
            <v>0</v>
          </cell>
          <cell r="K330">
            <v>-0.78573336654231429</v>
          </cell>
          <cell r="L330">
            <v>-6.9237936970441787</v>
          </cell>
          <cell r="M330">
            <v>17</v>
          </cell>
          <cell r="N330">
            <v>55.86</v>
          </cell>
          <cell r="O330">
            <v>23</v>
          </cell>
          <cell r="P330">
            <v>38</v>
          </cell>
        </row>
        <row r="331">
          <cell r="B331" t="str">
            <v>Peyton Battenfield</v>
          </cell>
          <cell r="C331" t="str">
            <v>CLE</v>
          </cell>
          <cell r="D331">
            <v>34.666666666660007</v>
          </cell>
          <cell r="E331">
            <v>0.49390243902439024</v>
          </cell>
          <cell r="F331">
            <v>0.41860465116279072</v>
          </cell>
          <cell r="G331">
            <v>-0.78101322790084016</v>
          </cell>
          <cell r="H331">
            <v>-0.37897364311250226</v>
          </cell>
          <cell r="I331">
            <v>-0.64316667862228549</v>
          </cell>
          <cell r="J331">
            <v>0</v>
          </cell>
          <cell r="K331">
            <v>-0.89064645944844689</v>
          </cell>
          <cell r="L331">
            <v>-7.0287067899503111</v>
          </cell>
          <cell r="M331">
            <v>20</v>
          </cell>
          <cell r="N331">
            <v>46.106666666657809</v>
          </cell>
          <cell r="O331">
            <v>12</v>
          </cell>
          <cell r="P331">
            <v>27</v>
          </cell>
        </row>
        <row r="332">
          <cell r="B332" t="str">
            <v>Kenny Rosenberg</v>
          </cell>
          <cell r="C332" t="str">
            <v>LAA</v>
          </cell>
          <cell r="D332">
            <v>33</v>
          </cell>
          <cell r="E332">
            <v>0.53048780487804881</v>
          </cell>
          <cell r="F332">
            <v>0.20930232558139536</v>
          </cell>
          <cell r="G332">
            <v>0.12298460973272421</v>
          </cell>
          <cell r="H332">
            <v>-0.97855615486175951</v>
          </cell>
          <cell r="I332">
            <v>-0.8908329035585405</v>
          </cell>
          <cell r="J332">
            <v>0</v>
          </cell>
          <cell r="K332">
            <v>-1.0066143182281317</v>
          </cell>
          <cell r="L332">
            <v>-7.1446746487299961</v>
          </cell>
          <cell r="M332">
            <v>14</v>
          </cell>
          <cell r="N332">
            <v>48.839999999999996</v>
          </cell>
          <cell r="O332">
            <v>14</v>
          </cell>
          <cell r="P332">
            <v>29</v>
          </cell>
        </row>
        <row r="333">
          <cell r="B333" t="str">
            <v>Josh Winder</v>
          </cell>
          <cell r="C333" t="str">
            <v>MIN</v>
          </cell>
          <cell r="D333">
            <v>34.666666666660007</v>
          </cell>
          <cell r="E333">
            <v>0.51219512195121952</v>
          </cell>
          <cell r="F333">
            <v>0</v>
          </cell>
          <cell r="G333">
            <v>-9.3374542046351094E-2</v>
          </cell>
          <cell r="H333">
            <v>-0.72382169750870406</v>
          </cell>
          <cell r="I333">
            <v>-0.94994721068047194</v>
          </cell>
          <cell r="J333">
            <v>0.24</v>
          </cell>
          <cell r="K333">
            <v>-1.0149483282843075</v>
          </cell>
          <cell r="L333">
            <v>-7.1530086587861721</v>
          </cell>
          <cell r="M333">
            <v>16</v>
          </cell>
          <cell r="N333">
            <v>48.879999999990609</v>
          </cell>
          <cell r="O333">
            <v>14</v>
          </cell>
          <cell r="P333">
            <v>28</v>
          </cell>
        </row>
        <row r="334">
          <cell r="B334" t="str">
            <v>Chris Murphy</v>
          </cell>
          <cell r="C334" t="str">
            <v>BOS</v>
          </cell>
          <cell r="D334">
            <v>47.666666666660007</v>
          </cell>
          <cell r="E334">
            <v>0.89634146341463417</v>
          </cell>
          <cell r="F334">
            <v>0</v>
          </cell>
          <cell r="G334">
            <v>-0.80134794444270752</v>
          </cell>
          <cell r="H334">
            <v>-0.97734973523322954</v>
          </cell>
          <cell r="I334">
            <v>-0.26294817135012177</v>
          </cell>
          <cell r="J334">
            <v>0.12</v>
          </cell>
          <cell r="K334">
            <v>-1.0253043876114245</v>
          </cell>
          <cell r="L334">
            <v>-7.1633647181132893</v>
          </cell>
          <cell r="M334">
            <v>26</v>
          </cell>
          <cell r="N334">
            <v>67.2099999999906</v>
          </cell>
          <cell r="O334">
            <v>17</v>
          </cell>
          <cell r="P334">
            <v>49</v>
          </cell>
        </row>
        <row r="335">
          <cell r="B335" t="str">
            <v>Hunter Gaddis</v>
          </cell>
          <cell r="C335" t="str">
            <v>CLE</v>
          </cell>
          <cell r="D335">
            <v>42</v>
          </cell>
          <cell r="E335">
            <v>0.43902439024390244</v>
          </cell>
          <cell r="F335">
            <v>0.41860465116279072</v>
          </cell>
          <cell r="G335">
            <v>-0.3868294416818735</v>
          </cell>
          <cell r="H335">
            <v>-0.35106394293494991</v>
          </cell>
          <cell r="I335">
            <v>-1.1864044391682194</v>
          </cell>
          <cell r="J335">
            <v>0</v>
          </cell>
          <cell r="K335">
            <v>-1.0666687823783496</v>
          </cell>
          <cell r="L335">
            <v>-7.204729112880214</v>
          </cell>
          <cell r="M335">
            <v>21</v>
          </cell>
          <cell r="N335">
            <v>55.02</v>
          </cell>
          <cell r="O335">
            <v>14</v>
          </cell>
          <cell r="P335">
            <v>24</v>
          </cell>
        </row>
        <row r="336">
          <cell r="B336" t="str">
            <v>Matthew Boyd</v>
          </cell>
          <cell r="C336" t="str">
            <v>DET</v>
          </cell>
          <cell r="D336">
            <v>71</v>
          </cell>
          <cell r="E336">
            <v>1.3353658536585367</v>
          </cell>
          <cell r="F336">
            <v>0.41860465116279072</v>
          </cell>
          <cell r="G336">
            <v>-1.855025059606926</v>
          </cell>
          <cell r="H336">
            <v>-0.65437720329028615</v>
          </cell>
          <cell r="I336">
            <v>-0.3195729030393083</v>
          </cell>
          <cell r="J336">
            <v>0</v>
          </cell>
          <cell r="K336">
            <v>-1.0750046611151931</v>
          </cell>
          <cell r="L336">
            <v>-7.2130649916170579</v>
          </cell>
          <cell r="M336">
            <v>43</v>
          </cell>
          <cell r="N336">
            <v>93.72</v>
          </cell>
          <cell r="O336">
            <v>25</v>
          </cell>
          <cell r="P336">
            <v>73</v>
          </cell>
        </row>
        <row r="337">
          <cell r="B337" t="str">
            <v>Derek Law</v>
          </cell>
          <cell r="C337" t="str">
            <v>CIN</v>
          </cell>
          <cell r="D337">
            <v>55</v>
          </cell>
          <cell r="E337">
            <v>0.82317073170731714</v>
          </cell>
          <cell r="F337">
            <v>0</v>
          </cell>
          <cell r="G337">
            <v>0.42162440459513734</v>
          </cell>
          <cell r="H337">
            <v>-0.91692886456912448</v>
          </cell>
          <cell r="I337">
            <v>-2.0576487995646153</v>
          </cell>
          <cell r="J337">
            <v>0.6</v>
          </cell>
          <cell r="K337">
            <v>-1.1297825278312854</v>
          </cell>
          <cell r="L337">
            <v>-7.2678428583331502</v>
          </cell>
          <cell r="M337">
            <v>22</v>
          </cell>
          <cell r="N337">
            <v>75.899999999999991</v>
          </cell>
          <cell r="O337">
            <v>26</v>
          </cell>
          <cell r="P337">
            <v>45</v>
          </cell>
        </row>
        <row r="338">
          <cell r="B338" t="str">
            <v>Jonathan Hernández</v>
          </cell>
          <cell r="C338" t="str">
            <v>TEX</v>
          </cell>
          <cell r="D338">
            <v>31.666666666659999</v>
          </cell>
          <cell r="E338">
            <v>0.62195121951219512</v>
          </cell>
          <cell r="F338">
            <v>0</v>
          </cell>
          <cell r="G338">
            <v>-0.84261416681018042</v>
          </cell>
          <cell r="H338">
            <v>-1.3362189682370418</v>
          </cell>
          <cell r="I338">
            <v>-0.7775538320977935</v>
          </cell>
          <cell r="J338">
            <v>1.2</v>
          </cell>
          <cell r="K338">
            <v>-1.1344357476328206</v>
          </cell>
          <cell r="L338">
            <v>-7.2724960781346848</v>
          </cell>
          <cell r="M338">
            <v>19</v>
          </cell>
          <cell r="N338">
            <v>50.033333333322801</v>
          </cell>
          <cell r="O338">
            <v>15</v>
          </cell>
          <cell r="P338">
            <v>34</v>
          </cell>
        </row>
        <row r="339">
          <cell r="B339" t="str">
            <v>Andrew Vasquez</v>
          </cell>
          <cell r="C339" t="str">
            <v>2 Tms</v>
          </cell>
          <cell r="D339">
            <v>48.333333333330003</v>
          </cell>
          <cell r="E339">
            <v>0.78658536585365857</v>
          </cell>
          <cell r="F339">
            <v>0</v>
          </cell>
          <cell r="G339">
            <v>0.59881539900297032</v>
          </cell>
          <cell r="H339">
            <v>-1.1080337016602047</v>
          </cell>
          <cell r="I339">
            <v>-1.6649414610068647</v>
          </cell>
          <cell r="J339">
            <v>0.24</v>
          </cell>
          <cell r="K339">
            <v>-1.1475743978104405</v>
          </cell>
          <cell r="L339">
            <v>-7.2856347283123046</v>
          </cell>
          <cell r="M339">
            <v>18</v>
          </cell>
          <cell r="N339">
            <v>69.116666666661899</v>
          </cell>
          <cell r="O339">
            <v>23</v>
          </cell>
          <cell r="P339">
            <v>43</v>
          </cell>
        </row>
        <row r="340">
          <cell r="B340" t="str">
            <v>Graham Ashcraft</v>
          </cell>
          <cell r="C340" t="str">
            <v>CIN</v>
          </cell>
          <cell r="D340">
            <v>145.66666666665995</v>
          </cell>
          <cell r="E340">
            <v>2.030487804878049</v>
          </cell>
          <cell r="F340">
            <v>3.1395348837209305</v>
          </cell>
          <cell r="G340">
            <v>-1.7915366539203514</v>
          </cell>
          <cell r="H340">
            <v>-2.0035285135131513</v>
          </cell>
          <cell r="I340">
            <v>-2.6278931816521158</v>
          </cell>
          <cell r="J340">
            <v>0</v>
          </cell>
          <cell r="K340">
            <v>-1.2529356604866386</v>
          </cell>
          <cell r="L340">
            <v>-7.390995990988503</v>
          </cell>
          <cell r="M340">
            <v>77</v>
          </cell>
          <cell r="N340">
            <v>199.56333333332415</v>
          </cell>
          <cell r="O340">
            <v>52</v>
          </cell>
          <cell r="P340">
            <v>111</v>
          </cell>
        </row>
        <row r="341">
          <cell r="B341" t="str">
            <v>Yohan Ramirez</v>
          </cell>
          <cell r="C341" t="str">
            <v>2 Tms</v>
          </cell>
          <cell r="D341">
            <v>38.333333333330003</v>
          </cell>
          <cell r="E341">
            <v>0.6402439024390244</v>
          </cell>
          <cell r="F341">
            <v>0</v>
          </cell>
          <cell r="G341">
            <v>-0.15534329007965636</v>
          </cell>
          <cell r="H341">
            <v>-1.0333666352737245</v>
          </cell>
          <cell r="I341">
            <v>-1.0786225460836882</v>
          </cell>
          <cell r="J341">
            <v>0.36</v>
          </cell>
          <cell r="K341">
            <v>-1.2670885689980449</v>
          </cell>
          <cell r="L341">
            <v>-7.4051488994999097</v>
          </cell>
          <cell r="M341">
            <v>18</v>
          </cell>
          <cell r="N341">
            <v>55.966666666661801</v>
          </cell>
          <cell r="O341">
            <v>17</v>
          </cell>
          <cell r="P341">
            <v>35</v>
          </cell>
        </row>
        <row r="342">
          <cell r="B342" t="str">
            <v>Xzavion Curry</v>
          </cell>
          <cell r="C342" t="str">
            <v>CLE</v>
          </cell>
          <cell r="D342">
            <v>95</v>
          </cell>
          <cell r="E342">
            <v>1.225609756097561</v>
          </cell>
          <cell r="F342">
            <v>0.20930232558139536</v>
          </cell>
          <cell r="G342">
            <v>-0.10176746833402113</v>
          </cell>
          <cell r="H342">
            <v>-1.1748936526427041</v>
          </cell>
          <cell r="I342">
            <v>-1.5044838626979831</v>
          </cell>
          <cell r="J342">
            <v>0</v>
          </cell>
          <cell r="K342">
            <v>-1.346232901995752</v>
          </cell>
          <cell r="L342">
            <v>-7.4842932324976168</v>
          </cell>
          <cell r="M342">
            <v>43</v>
          </cell>
          <cell r="N342">
            <v>128.25</v>
          </cell>
          <cell r="O342">
            <v>30</v>
          </cell>
          <cell r="P342">
            <v>67</v>
          </cell>
        </row>
        <row r="343">
          <cell r="B343" t="str">
            <v>Grant Anderson</v>
          </cell>
          <cell r="C343" t="str">
            <v>TEX</v>
          </cell>
          <cell r="D343">
            <v>35.666666666660007</v>
          </cell>
          <cell r="E343">
            <v>0.54878048780487809</v>
          </cell>
          <cell r="F343">
            <v>0</v>
          </cell>
          <cell r="G343">
            <v>-0.70337258186887264</v>
          </cell>
          <cell r="H343">
            <v>-0.96508837990264407</v>
          </cell>
          <cell r="I343">
            <v>-0.83171859643660362</v>
          </cell>
          <cell r="J343">
            <v>0.6</v>
          </cell>
          <cell r="K343">
            <v>-1.3513990704032421</v>
          </cell>
          <cell r="L343">
            <v>-7.4894594009051065</v>
          </cell>
          <cell r="M343">
            <v>20</v>
          </cell>
          <cell r="N343">
            <v>52.07333333332361</v>
          </cell>
          <cell r="O343">
            <v>14</v>
          </cell>
          <cell r="P343">
            <v>30</v>
          </cell>
        </row>
        <row r="344">
          <cell r="B344" t="str">
            <v>Taijuan Walker</v>
          </cell>
          <cell r="C344" t="str">
            <v>PHI</v>
          </cell>
          <cell r="D344">
            <v>172.66666666665995</v>
          </cell>
          <cell r="E344">
            <v>2.524390243902439</v>
          </cell>
          <cell r="F344">
            <v>2.3023255813953489</v>
          </cell>
          <cell r="G344">
            <v>-1.0093234377154503</v>
          </cell>
          <cell r="H344">
            <v>-1.2207696598215205</v>
          </cell>
          <cell r="I344">
            <v>-3.9552787771736</v>
          </cell>
          <cell r="J344">
            <v>0</v>
          </cell>
          <cell r="K344">
            <v>-1.3586560494127831</v>
          </cell>
          <cell r="L344">
            <v>-7.4967163799146475</v>
          </cell>
          <cell r="M344">
            <v>84</v>
          </cell>
          <cell r="N344">
            <v>226.19333333332455</v>
          </cell>
          <cell r="O344">
            <v>71</v>
          </cell>
          <cell r="P344">
            <v>138</v>
          </cell>
        </row>
        <row r="345">
          <cell r="B345" t="str">
            <v>Cionel Pérez</v>
          </cell>
          <cell r="C345" t="str">
            <v>BAL</v>
          </cell>
          <cell r="D345">
            <v>53.333333333330003</v>
          </cell>
          <cell r="E345">
            <v>0.80487804878048785</v>
          </cell>
          <cell r="F345">
            <v>0</v>
          </cell>
          <cell r="G345">
            <v>0.46561802388373885</v>
          </cell>
          <cell r="H345">
            <v>-2.0542863695740721</v>
          </cell>
          <cell r="I345">
            <v>-2.2788049612891168</v>
          </cell>
          <cell r="J345">
            <v>1.68</v>
          </cell>
          <cell r="K345">
            <v>-1.3825952581989622</v>
          </cell>
          <cell r="L345">
            <v>-7.5206555887008264</v>
          </cell>
          <cell r="M345">
            <v>21</v>
          </cell>
          <cell r="N345">
            <v>83.199999999994802</v>
          </cell>
          <cell r="O345">
            <v>27</v>
          </cell>
          <cell r="P345">
            <v>44</v>
          </cell>
        </row>
        <row r="346">
          <cell r="B346" t="str">
            <v>Yency Almonte</v>
          </cell>
          <cell r="C346" t="str">
            <v>LAD</v>
          </cell>
          <cell r="D346">
            <v>48</v>
          </cell>
          <cell r="E346">
            <v>0.89634146341463417</v>
          </cell>
          <cell r="F346">
            <v>0</v>
          </cell>
          <cell r="G346">
            <v>-0.94463896777043344</v>
          </cell>
          <cell r="H346">
            <v>-0.92514610953849274</v>
          </cell>
          <cell r="I346">
            <v>-1.496435646320365</v>
          </cell>
          <cell r="J346">
            <v>1.0799999999999998</v>
          </cell>
          <cell r="K346">
            <v>-1.3898792602146572</v>
          </cell>
          <cell r="L346">
            <v>-7.5279395907165219</v>
          </cell>
          <cell r="M346">
            <v>27</v>
          </cell>
          <cell r="N346">
            <v>67.199999999999989</v>
          </cell>
          <cell r="O346">
            <v>24</v>
          </cell>
          <cell r="P346">
            <v>49</v>
          </cell>
        </row>
        <row r="347">
          <cell r="B347" t="str">
            <v>Grant Hartwig</v>
          </cell>
          <cell r="C347" t="str">
            <v>NYM</v>
          </cell>
          <cell r="D347">
            <v>35.333333333330003</v>
          </cell>
          <cell r="E347">
            <v>0.54878048780487809</v>
          </cell>
          <cell r="F347">
            <v>0</v>
          </cell>
          <cell r="G347">
            <v>-0.55748019017627159</v>
          </cell>
          <cell r="H347">
            <v>-0.64926143404588599</v>
          </cell>
          <cell r="I347">
            <v>-1.0128642409036324</v>
          </cell>
          <cell r="J347">
            <v>0.24</v>
          </cell>
          <cell r="K347">
            <v>-1.4308253773209119</v>
          </cell>
          <cell r="L347">
            <v>-7.5688857078227763</v>
          </cell>
          <cell r="M347">
            <v>19</v>
          </cell>
          <cell r="N347">
            <v>49.113333333328704</v>
          </cell>
          <cell r="O347">
            <v>15</v>
          </cell>
          <cell r="P347">
            <v>30</v>
          </cell>
        </row>
        <row r="348">
          <cell r="B348" t="str">
            <v>Tony Gonsolin</v>
          </cell>
          <cell r="C348" t="str">
            <v>LAD</v>
          </cell>
          <cell r="D348">
            <v>103</v>
          </cell>
          <cell r="E348">
            <v>1.5</v>
          </cell>
          <cell r="F348">
            <v>0.83720930232558144</v>
          </cell>
          <cell r="G348">
            <v>-1.7367181141050378</v>
          </cell>
          <cell r="H348">
            <v>0.25798773082306398</v>
          </cell>
          <cell r="I348">
            <v>-2.3039603900539909</v>
          </cell>
          <cell r="J348">
            <v>0</v>
          </cell>
          <cell r="K348">
            <v>-1.4454814710103832</v>
          </cell>
          <cell r="L348">
            <v>-7.5835418015122471</v>
          </cell>
          <cell r="M348">
            <v>57</v>
          </cell>
          <cell r="N348">
            <v>125.66</v>
          </cell>
          <cell r="O348">
            <v>40</v>
          </cell>
          <cell r="P348">
            <v>82</v>
          </cell>
        </row>
        <row r="349">
          <cell r="B349" t="str">
            <v>Brad Hand</v>
          </cell>
          <cell r="C349" t="str">
            <v>2 Tms</v>
          </cell>
          <cell r="D349">
            <v>53.666666666660007</v>
          </cell>
          <cell r="E349">
            <v>1.0792682926829269</v>
          </cell>
          <cell r="F349">
            <v>0</v>
          </cell>
          <cell r="G349">
            <v>-1.5188323698241666</v>
          </cell>
          <cell r="H349">
            <v>-1.1563025459263567</v>
          </cell>
          <cell r="I349">
            <v>-0.58331655331176946</v>
          </cell>
          <cell r="J349">
            <v>0.72</v>
          </cell>
          <cell r="K349">
            <v>-1.4591831763793659</v>
          </cell>
          <cell r="L349">
            <v>-7.5972435068812301</v>
          </cell>
          <cell r="M349">
            <v>33</v>
          </cell>
          <cell r="N349">
            <v>76.206666666657199</v>
          </cell>
          <cell r="O349">
            <v>22</v>
          </cell>
          <cell r="P349">
            <v>59</v>
          </cell>
        </row>
        <row r="350">
          <cell r="B350" t="str">
            <v>Jose Cuas</v>
          </cell>
          <cell r="C350" t="str">
            <v>2 Tms</v>
          </cell>
          <cell r="D350">
            <v>65.333333333329975</v>
          </cell>
          <cell r="E350">
            <v>1.2987804878048781</v>
          </cell>
          <cell r="F350">
            <v>0</v>
          </cell>
          <cell r="G350">
            <v>2.14550038315016E-2</v>
          </cell>
          <cell r="H350">
            <v>-2.0084705607669155</v>
          </cell>
          <cell r="I350">
            <v>-2.1007492396379601</v>
          </cell>
          <cell r="J350">
            <v>1.3199999999999998</v>
          </cell>
          <cell r="K350">
            <v>-1.4689843087684964</v>
          </cell>
          <cell r="L350">
            <v>-7.6070446392703612</v>
          </cell>
          <cell r="M350">
            <v>29</v>
          </cell>
          <cell r="N350">
            <v>97.999999999994969</v>
          </cell>
          <cell r="O350">
            <v>35</v>
          </cell>
          <cell r="P350">
            <v>71</v>
          </cell>
        </row>
        <row r="351">
          <cell r="B351" t="str">
            <v>Tommy Henry</v>
          </cell>
          <cell r="C351" t="str">
            <v>ARI</v>
          </cell>
          <cell r="D351">
            <v>89</v>
          </cell>
          <cell r="E351">
            <v>1.1707317073170733</v>
          </cell>
          <cell r="F351">
            <v>1.2558139534883721</v>
          </cell>
          <cell r="G351">
            <v>-0.2103882611361487</v>
          </cell>
          <cell r="H351">
            <v>-1.2121301962179012</v>
          </cell>
          <cell r="I351">
            <v>-2.4761304137314082</v>
          </cell>
          <cell r="J351">
            <v>0</v>
          </cell>
          <cell r="K351">
            <v>-1.4721032102800127</v>
          </cell>
          <cell r="L351">
            <v>-7.6101635407818771</v>
          </cell>
          <cell r="M351">
            <v>41</v>
          </cell>
          <cell r="N351">
            <v>121.04</v>
          </cell>
          <cell r="O351">
            <v>35</v>
          </cell>
          <cell r="P351">
            <v>64</v>
          </cell>
        </row>
        <row r="352">
          <cell r="B352" t="str">
            <v>Ben Lively</v>
          </cell>
          <cell r="C352" t="str">
            <v>CIN</v>
          </cell>
          <cell r="D352">
            <v>88.666666666660007</v>
          </cell>
          <cell r="E352">
            <v>1.4451219512195124</v>
          </cell>
          <cell r="F352">
            <v>0.41860465116279072</v>
          </cell>
          <cell r="G352">
            <v>-2.1512555184203621</v>
          </cell>
          <cell r="H352">
            <v>-1.208117527228151</v>
          </cell>
          <cell r="I352">
            <v>1.7065707331282039E-2</v>
          </cell>
          <cell r="J352">
            <v>0</v>
          </cell>
          <cell r="K352">
            <v>-1.4785807359349279</v>
          </cell>
          <cell r="L352">
            <v>-7.6166410664367925</v>
          </cell>
          <cell r="M352">
            <v>53</v>
          </cell>
          <cell r="N352">
            <v>120.58666666665762</v>
          </cell>
          <cell r="O352">
            <v>25</v>
          </cell>
          <cell r="P352">
            <v>79</v>
          </cell>
        </row>
        <row r="353">
          <cell r="B353" t="str">
            <v>Jose A. Ferrer</v>
          </cell>
          <cell r="C353" t="str">
            <v>WSN</v>
          </cell>
          <cell r="D353">
            <v>34</v>
          </cell>
          <cell r="E353">
            <v>0.45731707317073172</v>
          </cell>
          <cell r="F353">
            <v>0</v>
          </cell>
          <cell r="G353">
            <v>-0.66082401317447947</v>
          </cell>
          <cell r="H353">
            <v>-0.96447043048206904</v>
          </cell>
          <cell r="I353">
            <v>-0.94581772658890739</v>
          </cell>
          <cell r="J353">
            <v>0.6</v>
          </cell>
          <cell r="K353">
            <v>-1.5137950970747238</v>
          </cell>
          <cell r="L353">
            <v>-7.6518554275765887</v>
          </cell>
          <cell r="M353">
            <v>19</v>
          </cell>
          <cell r="N353">
            <v>49.98</v>
          </cell>
          <cell r="O353">
            <v>13</v>
          </cell>
          <cell r="P353">
            <v>25</v>
          </cell>
        </row>
        <row r="354">
          <cell r="B354" t="str">
            <v>Rafael Montero</v>
          </cell>
          <cell r="C354" t="str">
            <v>HOU</v>
          </cell>
          <cell r="D354">
            <v>67.333333333329975</v>
          </cell>
          <cell r="E354">
            <v>1.4451219512195124</v>
          </cell>
          <cell r="F354">
            <v>0</v>
          </cell>
          <cell r="G354">
            <v>-1.3111472985952592</v>
          </cell>
          <cell r="H354">
            <v>-2.3044983993863597</v>
          </cell>
          <cell r="I354">
            <v>-0.67686531298810715</v>
          </cell>
          <cell r="J354">
            <v>1.3199999999999998</v>
          </cell>
          <cell r="K354">
            <v>-1.527389059750214</v>
          </cell>
          <cell r="L354">
            <v>-7.6654493902520784</v>
          </cell>
          <cell r="M354">
            <v>38</v>
          </cell>
          <cell r="N354">
            <v>103.01999999999487</v>
          </cell>
          <cell r="O354">
            <v>29</v>
          </cell>
          <cell r="P354">
            <v>79</v>
          </cell>
        </row>
        <row r="355">
          <cell r="B355" t="str">
            <v>Johnny Cueto</v>
          </cell>
          <cell r="C355" t="str">
            <v>MIA</v>
          </cell>
          <cell r="D355">
            <v>52.333333333330003</v>
          </cell>
          <cell r="E355">
            <v>0.71341463414634154</v>
          </cell>
          <cell r="F355">
            <v>0.20930232558139536</v>
          </cell>
          <cell r="G355">
            <v>-1.9568009301464206</v>
          </cell>
          <cell r="H355">
            <v>-0.1137578348659625</v>
          </cell>
          <cell r="I355">
            <v>-0.48341582109049636</v>
          </cell>
          <cell r="J355">
            <v>0</v>
          </cell>
          <cell r="K355">
            <v>-1.6312576263751426</v>
          </cell>
          <cell r="L355">
            <v>-7.769317956877007</v>
          </cell>
          <cell r="M355">
            <v>35</v>
          </cell>
          <cell r="N355">
            <v>65.939999999995806</v>
          </cell>
          <cell r="O355">
            <v>15</v>
          </cell>
          <cell r="P355">
            <v>39</v>
          </cell>
        </row>
        <row r="356">
          <cell r="B356" t="str">
            <v>Nick Lodolo</v>
          </cell>
          <cell r="C356" t="str">
            <v>CIN</v>
          </cell>
          <cell r="D356">
            <v>34.333333333330003</v>
          </cell>
          <cell r="E356">
            <v>0.8597560975609756</v>
          </cell>
          <cell r="F356">
            <v>0.20930232558139536</v>
          </cell>
          <cell r="G356">
            <v>-1.4949039469573189</v>
          </cell>
          <cell r="H356">
            <v>-2.169392817613268</v>
          </cell>
          <cell r="I356">
            <v>0.93579551544406403</v>
          </cell>
          <cell r="J356">
            <v>0</v>
          </cell>
          <cell r="K356">
            <v>-1.6594428259841516</v>
          </cell>
          <cell r="L356">
            <v>-7.797503156486016</v>
          </cell>
          <cell r="M356">
            <v>24</v>
          </cell>
          <cell r="N356">
            <v>60.083333333327502</v>
          </cell>
          <cell r="O356">
            <v>10</v>
          </cell>
          <cell r="P356">
            <v>47</v>
          </cell>
        </row>
        <row r="357">
          <cell r="B357" t="str">
            <v>Brandon Pfaadt</v>
          </cell>
          <cell r="C357" t="str">
            <v>ARI</v>
          </cell>
          <cell r="D357">
            <v>96</v>
          </cell>
          <cell r="E357">
            <v>1.7195121951219512</v>
          </cell>
          <cell r="F357">
            <v>0.62790697674418605</v>
          </cell>
          <cell r="G357">
            <v>-2.879279794127775</v>
          </cell>
          <cell r="H357">
            <v>-1.8449634601943845</v>
          </cell>
          <cell r="I357">
            <v>0.67890812596757188</v>
          </cell>
          <cell r="J357">
            <v>0</v>
          </cell>
          <cell r="K357">
            <v>-1.6979159564884507</v>
          </cell>
          <cell r="L357">
            <v>-7.8359762869903147</v>
          </cell>
          <cell r="M357">
            <v>61</v>
          </cell>
          <cell r="N357">
            <v>135.35999999999999</v>
          </cell>
          <cell r="O357">
            <v>26</v>
          </cell>
          <cell r="P357">
            <v>94</v>
          </cell>
        </row>
        <row r="358">
          <cell r="B358" t="str">
            <v>Taj Bradley</v>
          </cell>
          <cell r="C358" t="str">
            <v>TBR</v>
          </cell>
          <cell r="D358">
            <v>104.66666666666001</v>
          </cell>
          <cell r="E358">
            <v>2.3597560975609757</v>
          </cell>
          <cell r="F358">
            <v>0.20930232558139536</v>
          </cell>
          <cell r="G358">
            <v>-2.868519216856606</v>
          </cell>
          <cell r="H358">
            <v>-1.7522386718036413</v>
          </cell>
          <cell r="I358">
            <v>0.32852079461696865</v>
          </cell>
          <cell r="J358">
            <v>0</v>
          </cell>
          <cell r="K358">
            <v>-1.7231786709009078</v>
          </cell>
          <cell r="L358">
            <v>-7.8612390014027724</v>
          </cell>
          <cell r="M358">
            <v>65</v>
          </cell>
          <cell r="N358">
            <v>145.48666666665738</v>
          </cell>
          <cell r="O358">
            <v>39</v>
          </cell>
          <cell r="P358">
            <v>129</v>
          </cell>
        </row>
        <row r="359">
          <cell r="B359" t="str">
            <v>Adrián Martínez</v>
          </cell>
          <cell r="C359" t="str">
            <v>OAK</v>
          </cell>
          <cell r="D359">
            <v>55</v>
          </cell>
          <cell r="E359">
            <v>0.8597560975609756</v>
          </cell>
          <cell r="F359">
            <v>0</v>
          </cell>
          <cell r="G359">
            <v>-0.74822200005097206</v>
          </cell>
          <cell r="H359">
            <v>-1.1828659370725527</v>
          </cell>
          <cell r="I359">
            <v>-0.73917296982794523</v>
          </cell>
          <cell r="J359">
            <v>0</v>
          </cell>
          <cell r="K359">
            <v>-1.8105048093904943</v>
          </cell>
          <cell r="L359">
            <v>-7.9485651398923585</v>
          </cell>
          <cell r="M359">
            <v>29</v>
          </cell>
          <cell r="N359">
            <v>78.099999999999994</v>
          </cell>
          <cell r="O359">
            <v>19</v>
          </cell>
          <cell r="P359">
            <v>47</v>
          </cell>
        </row>
        <row r="360">
          <cell r="B360" t="str">
            <v>Austin Voth</v>
          </cell>
          <cell r="C360" t="str">
            <v>BAL</v>
          </cell>
          <cell r="D360">
            <v>34.666666666660007</v>
          </cell>
          <cell r="E360">
            <v>0.62195121951219512</v>
          </cell>
          <cell r="F360">
            <v>0</v>
          </cell>
          <cell r="G360">
            <v>-0.78101322790084016</v>
          </cell>
          <cell r="H360">
            <v>-1.3704117995015972</v>
          </cell>
          <cell r="I360">
            <v>-0.7775538320977935</v>
          </cell>
          <cell r="J360">
            <v>0.48</v>
          </cell>
          <cell r="K360">
            <v>-1.8270276399880356</v>
          </cell>
          <cell r="L360">
            <v>-7.9650879704899005</v>
          </cell>
          <cell r="M360">
            <v>20</v>
          </cell>
          <cell r="N360">
            <v>54.07999999998961</v>
          </cell>
          <cell r="O360">
            <v>15</v>
          </cell>
          <cell r="P360">
            <v>34</v>
          </cell>
        </row>
        <row r="361">
          <cell r="B361" t="str">
            <v>Daniel Duarte</v>
          </cell>
          <cell r="C361" t="str">
            <v>CIN</v>
          </cell>
          <cell r="D361">
            <v>31.666666666659999</v>
          </cell>
          <cell r="E361">
            <v>0.42073170731707321</v>
          </cell>
          <cell r="F361">
            <v>0</v>
          </cell>
          <cell r="G361">
            <v>0.19322307575670694</v>
          </cell>
          <cell r="H361">
            <v>-0.58490472715678898</v>
          </cell>
          <cell r="I361">
            <v>-2.2949033818937146</v>
          </cell>
          <cell r="J361">
            <v>0.36</v>
          </cell>
          <cell r="K361">
            <v>-1.9058533259767234</v>
          </cell>
          <cell r="L361">
            <v>-8.0439136564785869</v>
          </cell>
          <cell r="M361">
            <v>13</v>
          </cell>
          <cell r="N361">
            <v>44.016666666657393</v>
          </cell>
          <cell r="O361">
            <v>20</v>
          </cell>
          <cell r="P361">
            <v>23</v>
          </cell>
        </row>
        <row r="362">
          <cell r="B362" t="str">
            <v>Dylan Covey</v>
          </cell>
          <cell r="C362" t="str">
            <v>2 Tms</v>
          </cell>
          <cell r="D362">
            <v>43</v>
          </cell>
          <cell r="E362">
            <v>0.54878048780487809</v>
          </cell>
          <cell r="F362">
            <v>0</v>
          </cell>
          <cell r="G362">
            <v>0.19921188632231784</v>
          </cell>
          <cell r="H362">
            <v>-1.4158701285959223</v>
          </cell>
          <cell r="I362">
            <v>-1.3699348227742445</v>
          </cell>
          <cell r="J362">
            <v>0.12</v>
          </cell>
          <cell r="K362">
            <v>-1.9178125772429708</v>
          </cell>
          <cell r="L362">
            <v>-8.0558729077448348</v>
          </cell>
          <cell r="M362">
            <v>18</v>
          </cell>
          <cell r="N362">
            <v>64.930000000000007</v>
          </cell>
          <cell r="O362">
            <v>17</v>
          </cell>
          <cell r="P362">
            <v>30</v>
          </cell>
        </row>
        <row r="363">
          <cell r="B363" t="str">
            <v>Johan Oviedo</v>
          </cell>
          <cell r="C363" t="str">
            <v>PIT</v>
          </cell>
          <cell r="D363">
            <v>177.66666666665995</v>
          </cell>
          <cell r="E363">
            <v>2.8902439024390247</v>
          </cell>
          <cell r="F363">
            <v>2.9302325581395348</v>
          </cell>
          <cell r="G363">
            <v>-0.82751270136120791</v>
          </cell>
          <cell r="H363">
            <v>-2.3519472767894176</v>
          </cell>
          <cell r="I363">
            <v>-4.5684565301529689</v>
          </cell>
          <cell r="J363">
            <v>0</v>
          </cell>
          <cell r="K363">
            <v>-1.9274400477250349</v>
          </cell>
          <cell r="L363">
            <v>-8.0655003782268988</v>
          </cell>
          <cell r="M363">
            <v>85</v>
          </cell>
          <cell r="N363">
            <v>243.40333333332416</v>
          </cell>
          <cell r="O363">
            <v>83</v>
          </cell>
          <cell r="P363">
            <v>158</v>
          </cell>
        </row>
        <row r="364">
          <cell r="B364" t="str">
            <v>Bailey Falter</v>
          </cell>
          <cell r="C364" t="str">
            <v>2 Tms</v>
          </cell>
          <cell r="D364">
            <v>80.666666666660007</v>
          </cell>
          <cell r="E364">
            <v>1.0975609756097562</v>
          </cell>
          <cell r="F364">
            <v>0.62790697674418605</v>
          </cell>
          <cell r="G364">
            <v>-1.9426766687040051</v>
          </cell>
          <cell r="H364">
            <v>-1.5817413413963177</v>
          </cell>
          <cell r="I364">
            <v>-0.16981557518476259</v>
          </cell>
          <cell r="J364">
            <v>0</v>
          </cell>
          <cell r="K364">
            <v>-1.9687656329311432</v>
          </cell>
          <cell r="L364">
            <v>-8.1068259634330069</v>
          </cell>
          <cell r="M364">
            <v>48</v>
          </cell>
          <cell r="N364">
            <v>113.7399999999906</v>
          </cell>
          <cell r="O364">
            <v>20</v>
          </cell>
          <cell r="P364">
            <v>60</v>
          </cell>
        </row>
        <row r="365">
          <cell r="B365" t="str">
            <v>Seth Martinez</v>
          </cell>
          <cell r="C365" t="str">
            <v>HOU</v>
          </cell>
          <cell r="D365">
            <v>43</v>
          </cell>
          <cell r="E365">
            <v>0.82317073170731714</v>
          </cell>
          <cell r="F365">
            <v>0</v>
          </cell>
          <cell r="G365">
            <v>-0.99018794988048775</v>
          </cell>
          <cell r="H365">
            <v>-1.3101753133974654</v>
          </cell>
          <cell r="I365">
            <v>-0.85458909721315746</v>
          </cell>
          <cell r="J365">
            <v>0.36</v>
          </cell>
          <cell r="K365">
            <v>-1.9717816287837935</v>
          </cell>
          <cell r="L365">
            <v>-8.1098419592856583</v>
          </cell>
          <cell r="M365">
            <v>25</v>
          </cell>
          <cell r="N365">
            <v>64.069999999999993</v>
          </cell>
          <cell r="O365">
            <v>19</v>
          </cell>
          <cell r="P365">
            <v>45</v>
          </cell>
        </row>
        <row r="366">
          <cell r="B366" t="str">
            <v>Mauricio Llovera</v>
          </cell>
          <cell r="C366" t="str">
            <v>2 Tms</v>
          </cell>
          <cell r="D366">
            <v>35</v>
          </cell>
          <cell r="E366">
            <v>0.53048780487804881</v>
          </cell>
          <cell r="F366">
            <v>0</v>
          </cell>
          <cell r="G366">
            <v>-0.58327975409159671</v>
          </cell>
          <cell r="H366">
            <v>-0.94793867029469259</v>
          </cell>
          <cell r="I366">
            <v>-1.0716918431050959</v>
          </cell>
          <cell r="J366">
            <v>0</v>
          </cell>
          <cell r="K366">
            <v>-2.0724224626133365</v>
          </cell>
          <cell r="L366">
            <v>-8.2104827931152009</v>
          </cell>
          <cell r="M366">
            <v>19</v>
          </cell>
          <cell r="N366">
            <v>51.1</v>
          </cell>
          <cell r="O366">
            <v>15</v>
          </cell>
          <cell r="P366">
            <v>29</v>
          </cell>
        </row>
        <row r="367">
          <cell r="B367" t="str">
            <v>Tanner Houck</v>
          </cell>
          <cell r="C367" t="str">
            <v>BOS</v>
          </cell>
          <cell r="D367">
            <v>106</v>
          </cell>
          <cell r="E367">
            <v>1.8109756097560976</v>
          </cell>
          <cell r="F367">
            <v>1.0465116279069768</v>
          </cell>
          <cell r="G367">
            <v>-1.8335161739027017</v>
          </cell>
          <cell r="H367">
            <v>-1.5319995220170293</v>
          </cell>
          <cell r="I367">
            <v>-1.5703987102926817</v>
          </cell>
          <cell r="J367">
            <v>0</v>
          </cell>
          <cell r="K367">
            <v>-2.0784271685493385</v>
          </cell>
          <cell r="L367">
            <v>-8.2164874990512029</v>
          </cell>
          <cell r="M367">
            <v>59</v>
          </cell>
          <cell r="N367">
            <v>145.22</v>
          </cell>
          <cell r="O367">
            <v>41</v>
          </cell>
          <cell r="P367">
            <v>99</v>
          </cell>
        </row>
        <row r="368">
          <cell r="B368" t="str">
            <v>Michael Rucker</v>
          </cell>
          <cell r="C368" t="str">
            <v>CHC</v>
          </cell>
          <cell r="D368">
            <v>40.333333333330003</v>
          </cell>
          <cell r="E368">
            <v>0.73170731707317072</v>
          </cell>
          <cell r="F368">
            <v>0</v>
          </cell>
          <cell r="G368">
            <v>-0.68501550344181694</v>
          </cell>
          <cell r="H368">
            <v>-0.98473151364205624</v>
          </cell>
          <cell r="I368">
            <v>-1.143129415676172</v>
          </cell>
          <cell r="J368">
            <v>0</v>
          </cell>
          <cell r="K368">
            <v>-2.0811691156868743</v>
          </cell>
          <cell r="L368">
            <v>-8.2192294461887379</v>
          </cell>
          <cell r="M368">
            <v>22</v>
          </cell>
          <cell r="N368">
            <v>58.079999999995202</v>
          </cell>
          <cell r="O368">
            <v>19</v>
          </cell>
          <cell r="P368">
            <v>40</v>
          </cell>
        </row>
        <row r="369">
          <cell r="B369" t="str">
            <v>Luis Frías</v>
          </cell>
          <cell r="C369" t="str">
            <v>ARI</v>
          </cell>
          <cell r="D369">
            <v>31</v>
          </cell>
          <cell r="E369">
            <v>0.47560975609756101</v>
          </cell>
          <cell r="F369">
            <v>0</v>
          </cell>
          <cell r="G369">
            <v>-3.0762058569890022E-2</v>
          </cell>
          <cell r="H369">
            <v>-1.0768417779661856</v>
          </cell>
          <cell r="I369">
            <v>-1.6029846441266928</v>
          </cell>
          <cell r="J369">
            <v>0.12</v>
          </cell>
          <cell r="K369">
            <v>-2.1149787245652076</v>
          </cell>
          <cell r="L369">
            <v>-8.253039055067072</v>
          </cell>
          <cell r="M369">
            <v>14</v>
          </cell>
          <cell r="N369">
            <v>47.12</v>
          </cell>
          <cell r="O369">
            <v>17</v>
          </cell>
          <cell r="P369">
            <v>26</v>
          </cell>
        </row>
        <row r="370">
          <cell r="B370" t="str">
            <v>Collin McHugh</v>
          </cell>
          <cell r="C370" t="str">
            <v>ATL</v>
          </cell>
          <cell r="D370">
            <v>58.666666666660007</v>
          </cell>
          <cell r="E370">
            <v>0.8597560975609756</v>
          </cell>
          <cell r="F370">
            <v>0</v>
          </cell>
          <cell r="G370">
            <v>-0.30634327556311874</v>
          </cell>
          <cell r="H370">
            <v>-2.3138489012782468</v>
          </cell>
          <cell r="I370">
            <v>-1.2660683145116169</v>
          </cell>
          <cell r="J370">
            <v>0.84</v>
          </cell>
          <cell r="K370">
            <v>-2.1865043937920072</v>
          </cell>
          <cell r="L370">
            <v>-8.3245647242938716</v>
          </cell>
          <cell r="M370">
            <v>28</v>
          </cell>
          <cell r="N370">
            <v>92.10666666665621</v>
          </cell>
          <cell r="O370">
            <v>22</v>
          </cell>
          <cell r="P370">
            <v>47</v>
          </cell>
        </row>
        <row r="371">
          <cell r="B371" t="str">
            <v>Michael Soroka</v>
          </cell>
          <cell r="C371" t="str">
            <v>ATL</v>
          </cell>
          <cell r="D371">
            <v>32.333333333330003</v>
          </cell>
          <cell r="E371">
            <v>0.53048780487804881</v>
          </cell>
          <cell r="F371">
            <v>0.20930232558139536</v>
          </cell>
          <cell r="G371">
            <v>-1.4804589765443184</v>
          </cell>
          <cell r="H371">
            <v>-0.95969108637010747</v>
          </cell>
          <cell r="I371">
            <v>-0.52377431206904657</v>
          </cell>
          <cell r="J371">
            <v>0</v>
          </cell>
          <cell r="K371">
            <v>-2.224134244524028</v>
          </cell>
          <cell r="L371">
            <v>-8.3621945750258924</v>
          </cell>
          <cell r="M371">
            <v>23</v>
          </cell>
          <cell r="N371">
            <v>47.853333333328408</v>
          </cell>
          <cell r="O371">
            <v>12</v>
          </cell>
          <cell r="P371">
            <v>29</v>
          </cell>
        </row>
        <row r="372">
          <cell r="B372" t="str">
            <v>Jovani Moran</v>
          </cell>
          <cell r="C372" t="str">
            <v>MIN</v>
          </cell>
          <cell r="D372">
            <v>42.333333333330003</v>
          </cell>
          <cell r="E372">
            <v>0.87804878048780488</v>
          </cell>
          <cell r="F372">
            <v>0</v>
          </cell>
          <cell r="G372">
            <v>-1.0416617113044604</v>
          </cell>
          <cell r="H372">
            <v>-1.1348321020003098</v>
          </cell>
          <cell r="I372">
            <v>-2.0564364252473424</v>
          </cell>
          <cell r="J372">
            <v>1.0799999999999998</v>
          </cell>
          <cell r="K372">
            <v>-2.274881458064308</v>
          </cell>
          <cell r="L372">
            <v>-8.4129417885661724</v>
          </cell>
          <cell r="M372">
            <v>25</v>
          </cell>
          <cell r="N372">
            <v>61.806666666661805</v>
          </cell>
          <cell r="O372">
            <v>27</v>
          </cell>
          <cell r="P372">
            <v>48</v>
          </cell>
        </row>
        <row r="373">
          <cell r="B373" t="str">
            <v>Dominic Leone</v>
          </cell>
          <cell r="C373" t="str">
            <v>3 Tms</v>
          </cell>
          <cell r="D373">
            <v>54</v>
          </cell>
          <cell r="E373">
            <v>0.98780487804878048</v>
          </cell>
          <cell r="F373">
            <v>0</v>
          </cell>
          <cell r="G373">
            <v>-0.65651476068900694</v>
          </cell>
          <cell r="H373">
            <v>-1.2283175159502766</v>
          </cell>
          <cell r="I373">
            <v>-1.8892196041315803</v>
          </cell>
          <cell r="J373">
            <v>0.48</v>
          </cell>
          <cell r="K373">
            <v>-2.3062470027220834</v>
          </cell>
          <cell r="L373">
            <v>-8.4443073332239482</v>
          </cell>
          <cell r="M373">
            <v>28</v>
          </cell>
          <cell r="N373">
            <v>77.22</v>
          </cell>
          <cell r="O373">
            <v>28</v>
          </cell>
          <cell r="P373">
            <v>54</v>
          </cell>
        </row>
        <row r="374">
          <cell r="B374" t="str">
            <v>Marco Gonzales</v>
          </cell>
          <cell r="C374" t="str">
            <v>SEA</v>
          </cell>
          <cell r="D374">
            <v>50</v>
          </cell>
          <cell r="E374">
            <v>0.62195121951219512</v>
          </cell>
          <cell r="F374">
            <v>0.83720930232558144</v>
          </cell>
          <cell r="G374">
            <v>-1.1285235885641087</v>
          </cell>
          <cell r="H374">
            <v>-1.3261778229684704</v>
          </cell>
          <cell r="I374">
            <v>-1.313973937295271</v>
          </cell>
          <cell r="J374">
            <v>0</v>
          </cell>
          <cell r="K374">
            <v>-2.3095148269900738</v>
          </cell>
          <cell r="L374">
            <v>-8.4475751574919382</v>
          </cell>
          <cell r="M374">
            <v>29</v>
          </cell>
          <cell r="N374">
            <v>73</v>
          </cell>
          <cell r="O374">
            <v>18</v>
          </cell>
          <cell r="P374">
            <v>34</v>
          </cell>
        </row>
        <row r="375">
          <cell r="B375" t="str">
            <v>Cooper Criswell</v>
          </cell>
          <cell r="C375" t="str">
            <v>TBR</v>
          </cell>
          <cell r="D375">
            <v>33</v>
          </cell>
          <cell r="E375">
            <v>0.49390243902439024</v>
          </cell>
          <cell r="F375">
            <v>0</v>
          </cell>
          <cell r="G375">
            <v>-1.0832161240046396</v>
          </cell>
          <cell r="H375">
            <v>-1.2664675979734408</v>
          </cell>
          <cell r="I375">
            <v>-0.45750470673568538</v>
          </cell>
          <cell r="J375">
            <v>0</v>
          </cell>
          <cell r="K375">
            <v>-2.3132859896893754</v>
          </cell>
          <cell r="L375">
            <v>-8.4513463201912398</v>
          </cell>
          <cell r="M375">
            <v>21</v>
          </cell>
          <cell r="N375">
            <v>51.15</v>
          </cell>
          <cell r="O375">
            <v>11</v>
          </cell>
          <cell r="P375">
            <v>27</v>
          </cell>
        </row>
        <row r="376">
          <cell r="B376" t="str">
            <v>Taylor Clarke</v>
          </cell>
          <cell r="C376" t="str">
            <v>KCR</v>
          </cell>
          <cell r="D376">
            <v>59</v>
          </cell>
          <cell r="E376">
            <v>1.1890243902439024</v>
          </cell>
          <cell r="F376">
            <v>0</v>
          </cell>
          <cell r="G376">
            <v>-2.1098124984927673</v>
          </cell>
          <cell r="H376">
            <v>-2.6096620880182044</v>
          </cell>
          <cell r="I376">
            <v>-0.59456091597812344</v>
          </cell>
          <cell r="J376">
            <v>1.7999999999999998</v>
          </cell>
          <cell r="K376">
            <v>-2.3250111122451926</v>
          </cell>
          <cell r="L376">
            <v>-8.4630714427470579</v>
          </cell>
          <cell r="M376">
            <v>39</v>
          </cell>
          <cell r="N376">
            <v>94.990000000000009</v>
          </cell>
          <cell r="O376">
            <v>24</v>
          </cell>
          <cell r="P376">
            <v>65</v>
          </cell>
        </row>
        <row r="377">
          <cell r="B377" t="str">
            <v>Brent Honeywell</v>
          </cell>
          <cell r="C377" t="str">
            <v>2 Tms</v>
          </cell>
          <cell r="D377">
            <v>52.333333333330003</v>
          </cell>
          <cell r="E377">
            <v>0.82317073170731714</v>
          </cell>
          <cell r="F377">
            <v>0</v>
          </cell>
          <cell r="G377">
            <v>-0.78266508206376406</v>
          </cell>
          <cell r="H377">
            <v>-1.3201199906535763</v>
          </cell>
          <cell r="I377">
            <v>-1.5516807791962062</v>
          </cell>
          <cell r="J377">
            <v>0.48</v>
          </cell>
          <cell r="K377">
            <v>-2.3512951202062298</v>
          </cell>
          <cell r="L377">
            <v>-8.4893554507080946</v>
          </cell>
          <cell r="M377">
            <v>28</v>
          </cell>
          <cell r="N377">
            <v>75.883333333328508</v>
          </cell>
          <cell r="O377">
            <v>23</v>
          </cell>
          <cell r="P377">
            <v>45</v>
          </cell>
        </row>
        <row r="378">
          <cell r="B378" t="str">
            <v>Yunior Marte</v>
          </cell>
          <cell r="C378" t="str">
            <v>PHI</v>
          </cell>
          <cell r="D378">
            <v>39.333333333330003</v>
          </cell>
          <cell r="E378">
            <v>0.69512195121951226</v>
          </cell>
          <cell r="F378">
            <v>0</v>
          </cell>
          <cell r="G378">
            <v>-0.76212318681557345</v>
          </cell>
          <cell r="H378">
            <v>-1.884855859171594</v>
          </cell>
          <cell r="I378">
            <v>-0.90383518006935326</v>
          </cell>
          <cell r="J378">
            <v>0.48</v>
          </cell>
          <cell r="K378">
            <v>-2.3756922748370086</v>
          </cell>
          <cell r="L378">
            <v>-8.5137526053388726</v>
          </cell>
          <cell r="M378">
            <v>22</v>
          </cell>
          <cell r="N378">
            <v>64.113333333327901</v>
          </cell>
          <cell r="O378">
            <v>17</v>
          </cell>
          <cell r="P378">
            <v>38</v>
          </cell>
        </row>
        <row r="379">
          <cell r="B379" t="str">
            <v>Michael Grove</v>
          </cell>
          <cell r="C379" t="str">
            <v>LAD</v>
          </cell>
          <cell r="D379">
            <v>69</v>
          </cell>
          <cell r="E379">
            <v>1.3353658536585367</v>
          </cell>
          <cell r="F379">
            <v>0</v>
          </cell>
          <cell r="G379">
            <v>-2.6621397178685702</v>
          </cell>
          <cell r="H379">
            <v>-1.9470602633925027</v>
          </cell>
          <cell r="I379">
            <v>0.76123668617974938</v>
          </cell>
          <cell r="J379">
            <v>0.12</v>
          </cell>
          <cell r="K379">
            <v>-2.3925974414227871</v>
          </cell>
          <cell r="L379">
            <v>-8.5306577719246519</v>
          </cell>
          <cell r="M379">
            <v>47</v>
          </cell>
          <cell r="N379">
            <v>102.12</v>
          </cell>
          <cell r="O379">
            <v>19</v>
          </cell>
          <cell r="P379">
            <v>73</v>
          </cell>
        </row>
        <row r="380">
          <cell r="B380" t="str">
            <v>Ronel Blanco</v>
          </cell>
          <cell r="C380" t="str">
            <v>HOU</v>
          </cell>
          <cell r="D380">
            <v>52</v>
          </cell>
          <cell r="E380">
            <v>0.95121951219512202</v>
          </cell>
          <cell r="F380">
            <v>0.62790697674418605</v>
          </cell>
          <cell r="G380">
            <v>-0.47234334914470222</v>
          </cell>
          <cell r="H380">
            <v>-1.50166484514399</v>
          </cell>
          <cell r="I380">
            <v>-1.9998966103686608</v>
          </cell>
          <cell r="J380">
            <v>0</v>
          </cell>
          <cell r="K380">
            <v>-2.3947783157180451</v>
          </cell>
          <cell r="L380">
            <v>-8.5328386462199095</v>
          </cell>
          <cell r="M380">
            <v>26</v>
          </cell>
          <cell r="N380">
            <v>76.959999999999994</v>
          </cell>
          <cell r="O380">
            <v>28</v>
          </cell>
          <cell r="P380">
            <v>52</v>
          </cell>
        </row>
        <row r="381">
          <cell r="B381" t="str">
            <v>Gavin Hollowell</v>
          </cell>
          <cell r="C381" t="str">
            <v>COL</v>
          </cell>
          <cell r="D381">
            <v>33.666666666660007</v>
          </cell>
          <cell r="E381">
            <v>0.58536585365853666</v>
          </cell>
          <cell r="F381">
            <v>0</v>
          </cell>
          <cell r="G381">
            <v>-1.203177559446494</v>
          </cell>
          <cell r="H381">
            <v>-0.78777751757868775</v>
          </cell>
          <cell r="I381">
            <v>-1.4299418060826394</v>
          </cell>
          <cell r="J381">
            <v>0.36</v>
          </cell>
          <cell r="K381">
            <v>-2.4755310294492845</v>
          </cell>
          <cell r="L381">
            <v>-8.6135913599511493</v>
          </cell>
          <cell r="M381">
            <v>22</v>
          </cell>
          <cell r="N381">
            <v>48.14333333332381</v>
          </cell>
          <cell r="O381">
            <v>18</v>
          </cell>
          <cell r="P381">
            <v>32</v>
          </cell>
        </row>
        <row r="382">
          <cell r="B382" t="str">
            <v>Lance Lynn</v>
          </cell>
          <cell r="C382" t="str">
            <v>2 Tms</v>
          </cell>
          <cell r="D382">
            <v>183.66666666665995</v>
          </cell>
          <cell r="E382">
            <v>3.4939024390243905</v>
          </cell>
          <cell r="F382">
            <v>2.7209302325581395</v>
          </cell>
          <cell r="G382">
            <v>-4.9881043109277359</v>
          </cell>
          <cell r="H382">
            <v>-2.7918778371630375</v>
          </cell>
          <cell r="I382">
            <v>-0.93511673892727509</v>
          </cell>
          <cell r="J382">
            <v>0</v>
          </cell>
          <cell r="K382">
            <v>-2.5002662154355191</v>
          </cell>
          <cell r="L382">
            <v>-8.6383265459373835</v>
          </cell>
          <cell r="M382">
            <v>117</v>
          </cell>
          <cell r="N382">
            <v>255.2966666666573</v>
          </cell>
          <cell r="O382">
            <v>67</v>
          </cell>
          <cell r="P382">
            <v>191</v>
          </cell>
        </row>
        <row r="383">
          <cell r="B383" t="str">
            <v>Peter Lambert</v>
          </cell>
          <cell r="C383" t="str">
            <v>COL</v>
          </cell>
          <cell r="D383">
            <v>87.333333333329975</v>
          </cell>
          <cell r="E383">
            <v>1.2987804878048781</v>
          </cell>
          <cell r="F383">
            <v>0.62790697674418605</v>
          </cell>
          <cell r="G383">
            <v>-2.0901243855315665</v>
          </cell>
          <cell r="H383">
            <v>-1.4953048545798318</v>
          </cell>
          <cell r="I383">
            <v>-0.94846505111638257</v>
          </cell>
          <cell r="J383">
            <v>0</v>
          </cell>
          <cell r="K383">
            <v>-2.6072068266787167</v>
          </cell>
          <cell r="L383">
            <v>-8.7452671571805816</v>
          </cell>
          <cell r="M383">
            <v>52</v>
          </cell>
          <cell r="N383">
            <v>121.39333333332866</v>
          </cell>
          <cell r="O383">
            <v>28</v>
          </cell>
          <cell r="P383">
            <v>71</v>
          </cell>
        </row>
        <row r="384">
          <cell r="B384" t="str">
            <v>Jimmy Lambert</v>
          </cell>
          <cell r="C384" t="str">
            <v>CHW</v>
          </cell>
          <cell r="D384">
            <v>37.666666666660007</v>
          </cell>
          <cell r="E384">
            <v>0.75</v>
          </cell>
          <cell r="F384">
            <v>0</v>
          </cell>
          <cell r="G384">
            <v>-0.89111690520908315</v>
          </cell>
          <cell r="H384">
            <v>-1.7625715026743944</v>
          </cell>
          <cell r="I384">
            <v>-1.261076881332605</v>
          </cell>
          <cell r="J384">
            <v>0.48</v>
          </cell>
          <cell r="K384">
            <v>-2.6847652892160823</v>
          </cell>
          <cell r="L384">
            <v>-8.8228256197179462</v>
          </cell>
          <cell r="M384">
            <v>22</v>
          </cell>
          <cell r="N384">
            <v>61.019999999989217</v>
          </cell>
          <cell r="O384">
            <v>20</v>
          </cell>
          <cell r="P384">
            <v>41</v>
          </cell>
        </row>
        <row r="385">
          <cell r="B385" t="str">
            <v>Jorge López</v>
          </cell>
          <cell r="C385" t="str">
            <v>3 Tms</v>
          </cell>
          <cell r="D385">
            <v>59</v>
          </cell>
          <cell r="E385">
            <v>0.89634146341463417</v>
          </cell>
          <cell r="F385">
            <v>0</v>
          </cell>
          <cell r="G385">
            <v>-2.1098124984927673</v>
          </cell>
          <cell r="H385">
            <v>-1.9003541592250297</v>
          </cell>
          <cell r="I385">
            <v>-1.1522763543116388</v>
          </cell>
          <cell r="J385">
            <v>1.5599999999999998</v>
          </cell>
          <cell r="K385">
            <v>-2.7061015486148019</v>
          </cell>
          <cell r="L385">
            <v>-8.8441618791166654</v>
          </cell>
          <cell r="M385">
            <v>39</v>
          </cell>
          <cell r="N385">
            <v>89.09</v>
          </cell>
          <cell r="O385">
            <v>22</v>
          </cell>
          <cell r="P385">
            <v>49</v>
          </cell>
        </row>
        <row r="386">
          <cell r="B386" t="str">
            <v>Paul Blackburn</v>
          </cell>
          <cell r="C386" t="str">
            <v>OAK</v>
          </cell>
          <cell r="D386">
            <v>103.66666666666001</v>
          </cell>
          <cell r="E386">
            <v>1.902439024390244</v>
          </cell>
          <cell r="F386">
            <v>1.2558139534883721</v>
          </cell>
          <cell r="G386">
            <v>-0.74860973298479216</v>
          </cell>
          <cell r="H386">
            <v>-3.4999280643647119</v>
          </cell>
          <cell r="I386">
            <v>-1.6240948311324817</v>
          </cell>
          <cell r="J386">
            <v>0</v>
          </cell>
          <cell r="K386">
            <v>-2.7143796506033695</v>
          </cell>
          <cell r="L386">
            <v>-8.8524399811052348</v>
          </cell>
          <cell r="M386">
            <v>51</v>
          </cell>
          <cell r="N386">
            <v>159.64666666665642</v>
          </cell>
          <cell r="O386">
            <v>43</v>
          </cell>
          <cell r="P386">
            <v>104</v>
          </cell>
        </row>
        <row r="387">
          <cell r="B387" t="str">
            <v>Jalen Beeks</v>
          </cell>
          <cell r="C387" t="str">
            <v>TBR</v>
          </cell>
          <cell r="D387">
            <v>42.333333333330003</v>
          </cell>
          <cell r="E387">
            <v>0.8597560975609756</v>
          </cell>
          <cell r="F387">
            <v>0</v>
          </cell>
          <cell r="G387">
            <v>-1.5518782776680444</v>
          </cell>
          <cell r="H387">
            <v>-1.2910613779926967</v>
          </cell>
          <cell r="I387">
            <v>-1.0920919904829987</v>
          </cell>
          <cell r="J387">
            <v>0.36</v>
          </cell>
          <cell r="K387">
            <v>-2.7152755485827642</v>
          </cell>
          <cell r="L387">
            <v>-8.8533358790846286</v>
          </cell>
          <cell r="M387">
            <v>28</v>
          </cell>
          <cell r="N387">
            <v>63.076666666661701</v>
          </cell>
          <cell r="O387">
            <v>21</v>
          </cell>
          <cell r="P387">
            <v>47</v>
          </cell>
        </row>
        <row r="388">
          <cell r="B388" t="str">
            <v>Lucas Erceg</v>
          </cell>
          <cell r="C388" t="str">
            <v>OAK</v>
          </cell>
          <cell r="D388">
            <v>55</v>
          </cell>
          <cell r="E388">
            <v>1.2439024390243902</v>
          </cell>
          <cell r="F388">
            <v>0</v>
          </cell>
          <cell r="G388">
            <v>-0.74822200005097206</v>
          </cell>
          <cell r="H388">
            <v>-2.2466142270862659</v>
          </cell>
          <cell r="I388">
            <v>-2.4197342021009685</v>
          </cell>
          <cell r="J388">
            <v>1.3199999999999998</v>
          </cell>
          <cell r="K388">
            <v>-2.8506679902138168</v>
          </cell>
          <cell r="L388">
            <v>-8.9887283207156816</v>
          </cell>
          <cell r="M388">
            <v>29</v>
          </cell>
          <cell r="N388">
            <v>86.9</v>
          </cell>
          <cell r="O388">
            <v>36</v>
          </cell>
          <cell r="P388">
            <v>68</v>
          </cell>
        </row>
        <row r="389">
          <cell r="B389" t="str">
            <v>Mason Thompson</v>
          </cell>
          <cell r="C389" t="str">
            <v>WSN</v>
          </cell>
          <cell r="D389">
            <v>54</v>
          </cell>
          <cell r="E389">
            <v>0.80487804878048785</v>
          </cell>
          <cell r="F389">
            <v>0</v>
          </cell>
          <cell r="G389">
            <v>-1.4932656664868904</v>
          </cell>
          <cell r="H389">
            <v>-2.0780626711087762</v>
          </cell>
          <cell r="I389">
            <v>-1.4367562548115762</v>
          </cell>
          <cell r="J389">
            <v>1.3199999999999998</v>
          </cell>
          <cell r="K389">
            <v>-2.8832065436267551</v>
          </cell>
          <cell r="L389">
            <v>-9.0212668741286191</v>
          </cell>
          <cell r="M389">
            <v>33</v>
          </cell>
          <cell r="N389">
            <v>84.240000000000009</v>
          </cell>
          <cell r="O389">
            <v>22</v>
          </cell>
          <cell r="P389">
            <v>44</v>
          </cell>
        </row>
        <row r="390">
          <cell r="B390" t="str">
            <v>Martín Pérez</v>
          </cell>
          <cell r="C390" t="str">
            <v>TEX</v>
          </cell>
          <cell r="D390">
            <v>141.66666666665995</v>
          </cell>
          <cell r="E390">
            <v>1.7012195121951221</v>
          </cell>
          <cell r="F390">
            <v>1.6744186046511629</v>
          </cell>
          <cell r="G390">
            <v>-1.021046256991563</v>
          </cell>
          <cell r="H390">
            <v>-2.4172745483407616</v>
          </cell>
          <cell r="I390">
            <v>-3.0928207744598279</v>
          </cell>
          <cell r="J390">
            <v>0.24</v>
          </cell>
          <cell r="K390">
            <v>-2.9155034629458676</v>
          </cell>
          <cell r="L390">
            <v>-9.0535637934477329</v>
          </cell>
          <cell r="M390">
            <v>70</v>
          </cell>
          <cell r="N390">
            <v>198.33333333332391</v>
          </cell>
          <cell r="O390">
            <v>49</v>
          </cell>
          <cell r="P390">
            <v>93</v>
          </cell>
        </row>
        <row r="391">
          <cell r="B391" t="str">
            <v>Tim Hill</v>
          </cell>
          <cell r="C391" t="str">
            <v>SDP</v>
          </cell>
          <cell r="D391">
            <v>44.333333333330003</v>
          </cell>
          <cell r="E391">
            <v>0.47560975609756101</v>
          </cell>
          <cell r="F391">
            <v>0</v>
          </cell>
          <cell r="G391">
            <v>-1.2267252572194325</v>
          </cell>
          <cell r="H391">
            <v>-2.2184582411601537</v>
          </cell>
          <cell r="I391">
            <v>-1.0681758249243456</v>
          </cell>
          <cell r="J391">
            <v>1.0799999999999998</v>
          </cell>
          <cell r="K391">
            <v>-2.9577495672063705</v>
          </cell>
          <cell r="L391">
            <v>-9.0958098977082358</v>
          </cell>
          <cell r="M391">
            <v>27</v>
          </cell>
          <cell r="N391">
            <v>73.149999999994506</v>
          </cell>
          <cell r="O391">
            <v>14</v>
          </cell>
          <cell r="P391">
            <v>26</v>
          </cell>
        </row>
        <row r="392">
          <cell r="B392" t="str">
            <v>Mason Englert</v>
          </cell>
          <cell r="C392" t="str">
            <v>DET</v>
          </cell>
          <cell r="D392">
            <v>56</v>
          </cell>
          <cell r="E392">
            <v>0.75</v>
          </cell>
          <cell r="F392">
            <v>0</v>
          </cell>
          <cell r="G392">
            <v>-1.5072474134623073</v>
          </cell>
          <cell r="H392">
            <v>-1.7435285771911764</v>
          </cell>
          <cell r="I392">
            <v>-0.72904781405501839</v>
          </cell>
          <cell r="J392">
            <v>0.24</v>
          </cell>
          <cell r="K392">
            <v>-2.989823804708502</v>
          </cell>
          <cell r="L392">
            <v>-9.1278841352103655</v>
          </cell>
          <cell r="M392">
            <v>34</v>
          </cell>
          <cell r="N392">
            <v>84</v>
          </cell>
          <cell r="O392">
            <v>17</v>
          </cell>
          <cell r="P392">
            <v>41</v>
          </cell>
        </row>
        <row r="393">
          <cell r="B393" t="str">
            <v>Drew Smyly</v>
          </cell>
          <cell r="C393" t="str">
            <v>CHC</v>
          </cell>
          <cell r="D393">
            <v>142.33333333332999</v>
          </cell>
          <cell r="E393">
            <v>2.5792682926829271</v>
          </cell>
          <cell r="F393">
            <v>1.0465116279069768</v>
          </cell>
          <cell r="G393">
            <v>-2.3192075049547931</v>
          </cell>
          <cell r="H393">
            <v>-2.8876719081415336</v>
          </cell>
          <cell r="I393">
            <v>-1.7311246039060539</v>
          </cell>
          <cell r="J393">
            <v>0.12</v>
          </cell>
          <cell r="K393">
            <v>-3.1922240964124766</v>
          </cell>
          <cell r="L393">
            <v>-9.330284426914341</v>
          </cell>
          <cell r="M393">
            <v>79</v>
          </cell>
          <cell r="N393">
            <v>203.53666666666189</v>
          </cell>
          <cell r="O393">
            <v>56</v>
          </cell>
          <cell r="P393">
            <v>141</v>
          </cell>
        </row>
        <row r="394">
          <cell r="B394" t="str">
            <v>Bryan Hoeing</v>
          </cell>
          <cell r="C394" t="str">
            <v>MIA</v>
          </cell>
          <cell r="D394">
            <v>70.666666666660007</v>
          </cell>
          <cell r="E394">
            <v>0.9695121951219513</v>
          </cell>
          <cell r="F394">
            <v>0</v>
          </cell>
          <cell r="G394">
            <v>-1.8801705646980176</v>
          </cell>
          <cell r="H394">
            <v>-0.98610545652173975</v>
          </cell>
          <cell r="I394">
            <v>-1.4417016042746182</v>
          </cell>
          <cell r="J394">
            <v>0.12</v>
          </cell>
          <cell r="K394">
            <v>-3.2184654303724241</v>
          </cell>
          <cell r="L394">
            <v>-9.3565257608742876</v>
          </cell>
          <cell r="M394">
            <v>43</v>
          </cell>
          <cell r="N394">
            <v>96.106666666657617</v>
          </cell>
          <cell r="O394">
            <v>25</v>
          </cell>
          <cell r="P394">
            <v>53</v>
          </cell>
        </row>
        <row r="395">
          <cell r="B395" t="str">
            <v>Osvaldo Bido</v>
          </cell>
          <cell r="C395" t="str">
            <v>PIT</v>
          </cell>
          <cell r="D395">
            <v>50.666666666660007</v>
          </cell>
          <cell r="E395">
            <v>0.87804878048780488</v>
          </cell>
          <cell r="F395">
            <v>0.20930232558139536</v>
          </cell>
          <cell r="G395">
            <v>-1.7499897504065656</v>
          </cell>
          <cell r="H395">
            <v>-1.5890729994654227</v>
          </cell>
          <cell r="I395">
            <v>-1.0349278673453624</v>
          </cell>
          <cell r="J395">
            <v>0</v>
          </cell>
          <cell r="K395">
            <v>-3.2866395111481506</v>
          </cell>
          <cell r="L395">
            <v>-9.4246998416500141</v>
          </cell>
          <cell r="M395">
            <v>33</v>
          </cell>
          <cell r="N395">
            <v>75.99999999999001</v>
          </cell>
          <cell r="O395">
            <v>21</v>
          </cell>
          <cell r="P395">
            <v>48</v>
          </cell>
        </row>
        <row r="396">
          <cell r="B396" t="str">
            <v>Josiah Gray</v>
          </cell>
          <cell r="C396" t="str">
            <v>WSN</v>
          </cell>
          <cell r="D396">
            <v>159</v>
          </cell>
          <cell r="E396">
            <v>2.6158536585365857</v>
          </cell>
          <cell r="F396">
            <v>2.3023255813953489</v>
          </cell>
          <cell r="G396">
            <v>0.27696370390294495</v>
          </cell>
          <cell r="H396">
            <v>-3.6660299103136076</v>
          </cell>
          <cell r="I396">
            <v>-4.8675225348265574</v>
          </cell>
          <cell r="J396">
            <v>0</v>
          </cell>
          <cell r="K396">
            <v>-3.3384095013052857</v>
          </cell>
          <cell r="L396">
            <v>-9.476469831807151</v>
          </cell>
          <cell r="M396">
            <v>69</v>
          </cell>
          <cell r="N396">
            <v>232.14</v>
          </cell>
          <cell r="O396">
            <v>80</v>
          </cell>
          <cell r="P396">
            <v>143</v>
          </cell>
        </row>
        <row r="397">
          <cell r="B397" t="str">
            <v>Phil Bickford</v>
          </cell>
          <cell r="C397" t="str">
            <v>2 Tms</v>
          </cell>
          <cell r="D397">
            <v>67.333333333329975</v>
          </cell>
          <cell r="E397">
            <v>1.3902439024390245</v>
          </cell>
          <cell r="F397">
            <v>0</v>
          </cell>
          <cell r="G397">
            <v>-1.146803208109157</v>
          </cell>
          <cell r="H397">
            <v>-1.7442151416484235</v>
          </cell>
          <cell r="I397">
            <v>-2.4642616441831677</v>
          </cell>
          <cell r="J397">
            <v>0.6</v>
          </cell>
          <cell r="K397">
            <v>-3.3650360915017239</v>
          </cell>
          <cell r="L397">
            <v>-9.5030964220035887</v>
          </cell>
          <cell r="M397">
            <v>37</v>
          </cell>
          <cell r="N397">
            <v>98.306666666661755</v>
          </cell>
          <cell r="O397">
            <v>39</v>
          </cell>
          <cell r="P397">
            <v>76</v>
          </cell>
        </row>
        <row r="398">
          <cell r="B398" t="str">
            <v>José Urquidy</v>
          </cell>
          <cell r="C398" t="str">
            <v>HOU</v>
          </cell>
          <cell r="D398">
            <v>63</v>
          </cell>
          <cell r="E398">
            <v>0.82317073170731714</v>
          </cell>
          <cell r="F398">
            <v>0.41860465116279072</v>
          </cell>
          <cell r="G398">
            <v>-1.4729321187852042</v>
          </cell>
          <cell r="H398">
            <v>-1.4155595778539181</v>
          </cell>
          <cell r="I398">
            <v>-1.8905530847687477</v>
          </cell>
          <cell r="J398">
            <v>0.12</v>
          </cell>
          <cell r="K398">
            <v>-3.417269398537762</v>
          </cell>
          <cell r="L398">
            <v>-9.5553297290396273</v>
          </cell>
          <cell r="M398">
            <v>37</v>
          </cell>
          <cell r="N398">
            <v>90.089999999999989</v>
          </cell>
          <cell r="O398">
            <v>25</v>
          </cell>
          <cell r="P398">
            <v>45</v>
          </cell>
        </row>
        <row r="399">
          <cell r="B399" t="str">
            <v>Matthew Liberatore</v>
          </cell>
          <cell r="C399" t="str">
            <v>STL</v>
          </cell>
          <cell r="D399">
            <v>61.666666666660007</v>
          </cell>
          <cell r="E399">
            <v>0.84146341463414642</v>
          </cell>
          <cell r="F399">
            <v>0.41860465116279072</v>
          </cell>
          <cell r="G399">
            <v>-1.4084430616126207</v>
          </cell>
          <cell r="H399">
            <v>-1.7574502984801315</v>
          </cell>
          <cell r="I399">
            <v>-1.8344466497069782</v>
          </cell>
          <cell r="J399">
            <v>0.24</v>
          </cell>
          <cell r="K399">
            <v>-3.500271944002793</v>
          </cell>
          <cell r="L399">
            <v>-9.6383322745046573</v>
          </cell>
          <cell r="M399">
            <v>36</v>
          </cell>
          <cell r="N399">
            <v>91.266666666656803</v>
          </cell>
          <cell r="O399">
            <v>25</v>
          </cell>
          <cell r="P399">
            <v>46</v>
          </cell>
        </row>
        <row r="400">
          <cell r="B400" t="str">
            <v>Josh Fleming</v>
          </cell>
          <cell r="C400" t="str">
            <v>TBR</v>
          </cell>
          <cell r="D400">
            <v>51.666666666660007</v>
          </cell>
          <cell r="E400">
            <v>0.45731707317073172</v>
          </cell>
          <cell r="F400">
            <v>0</v>
          </cell>
          <cell r="G400">
            <v>-0.66539966253649807</v>
          </cell>
          <cell r="H400">
            <v>-1.3044989680519776</v>
          </cell>
          <cell r="I400">
            <v>-2.0087503710652261</v>
          </cell>
          <cell r="J400">
            <v>0</v>
          </cell>
          <cell r="K400">
            <v>-3.5213319284829701</v>
          </cell>
          <cell r="L400">
            <v>-9.659392258984834</v>
          </cell>
          <cell r="M400">
            <v>27</v>
          </cell>
          <cell r="N400">
            <v>74.916666666657008</v>
          </cell>
          <cell r="O400">
            <v>19</v>
          </cell>
          <cell r="P400">
            <v>25</v>
          </cell>
        </row>
        <row r="401">
          <cell r="B401" t="str">
            <v>Albert Abreu</v>
          </cell>
          <cell r="C401" t="str">
            <v>NYY</v>
          </cell>
          <cell r="D401">
            <v>59</v>
          </cell>
          <cell r="E401">
            <v>1.1158536585365855</v>
          </cell>
          <cell r="F401">
            <v>0</v>
          </cell>
          <cell r="G401">
            <v>-0.78013171713248408</v>
          </cell>
          <cell r="H401">
            <v>-1.6166309877077716</v>
          </cell>
          <cell r="I401">
            <v>-2.6370080597714538</v>
          </cell>
          <cell r="J401">
            <v>0.36</v>
          </cell>
          <cell r="K401">
            <v>-3.557917106075124</v>
          </cell>
          <cell r="L401">
            <v>-9.6959774365769889</v>
          </cell>
          <cell r="M401">
            <v>31</v>
          </cell>
          <cell r="N401">
            <v>86.73</v>
          </cell>
          <cell r="O401">
            <v>35</v>
          </cell>
          <cell r="P401">
            <v>61</v>
          </cell>
        </row>
        <row r="402">
          <cell r="B402" t="str">
            <v>Brandon Bielak</v>
          </cell>
          <cell r="C402" t="str">
            <v>HOU</v>
          </cell>
          <cell r="D402">
            <v>80</v>
          </cell>
          <cell r="E402">
            <v>1.1341463414634148</v>
          </cell>
          <cell r="F402">
            <v>0.41860465116279072</v>
          </cell>
          <cell r="G402">
            <v>0.26978987084890199</v>
          </cell>
          <cell r="H402">
            <v>-2.6920783031120266</v>
          </cell>
          <cell r="I402">
            <v>-2.7400732253701525</v>
          </cell>
          <cell r="J402">
            <v>0</v>
          </cell>
          <cell r="K402">
            <v>-3.6096106650070716</v>
          </cell>
          <cell r="L402">
            <v>-9.7476709955089369</v>
          </cell>
          <cell r="M402">
            <v>34</v>
          </cell>
          <cell r="N402">
            <v>122.4</v>
          </cell>
          <cell r="O402">
            <v>36</v>
          </cell>
          <cell r="P402">
            <v>62</v>
          </cell>
        </row>
        <row r="403">
          <cell r="B403" t="str">
            <v>Sam Long</v>
          </cell>
          <cell r="C403" t="str">
            <v>OAK</v>
          </cell>
          <cell r="D403">
            <v>45</v>
          </cell>
          <cell r="E403">
            <v>0.58536585365853666</v>
          </cell>
          <cell r="F403">
            <v>0</v>
          </cell>
          <cell r="G403">
            <v>-1.3446653586824877</v>
          </cell>
          <cell r="H403">
            <v>-1.7533672347444471</v>
          </cell>
          <cell r="I403">
            <v>-1.9495538375475647</v>
          </cell>
          <cell r="J403">
            <v>0.84</v>
          </cell>
          <cell r="K403">
            <v>-3.6222205773159626</v>
          </cell>
          <cell r="L403">
            <v>-9.7602809078178261</v>
          </cell>
          <cell r="M403">
            <v>28</v>
          </cell>
          <cell r="N403">
            <v>70.2</v>
          </cell>
          <cell r="O403">
            <v>21</v>
          </cell>
          <cell r="P403">
            <v>32</v>
          </cell>
        </row>
        <row r="404">
          <cell r="B404" t="str">
            <v>Jake Irvin</v>
          </cell>
          <cell r="C404" t="str">
            <v>WSN</v>
          </cell>
          <cell r="D404">
            <v>121</v>
          </cell>
          <cell r="E404">
            <v>1.8109756097560976</v>
          </cell>
          <cell r="F404">
            <v>1.6744186046511629</v>
          </cell>
          <cell r="G404">
            <v>-1.233719552715715</v>
          </cell>
          <cell r="H404">
            <v>-2.3865193151139414</v>
          </cell>
          <cell r="I404">
            <v>-3.5115489694709359</v>
          </cell>
          <cell r="J404">
            <v>0</v>
          </cell>
          <cell r="K404">
            <v>-3.6463936228933318</v>
          </cell>
          <cell r="L404">
            <v>-9.7844539533951966</v>
          </cell>
          <cell r="M404">
            <v>62</v>
          </cell>
          <cell r="N404">
            <v>171.82</v>
          </cell>
          <cell r="O404">
            <v>54</v>
          </cell>
          <cell r="P404">
            <v>99</v>
          </cell>
        </row>
        <row r="405">
          <cell r="B405" t="str">
            <v>Aaron Bummer</v>
          </cell>
          <cell r="C405" t="str">
            <v>CHW</v>
          </cell>
          <cell r="D405">
            <v>58.333333333330003</v>
          </cell>
          <cell r="E405">
            <v>1.4268292682926831</v>
          </cell>
          <cell r="F405">
            <v>0</v>
          </cell>
          <cell r="G405">
            <v>-2.9929870800657334</v>
          </cell>
          <cell r="H405">
            <v>-2.0209755970744077</v>
          </cell>
          <cell r="I405">
            <v>-1.8858358299856688</v>
          </cell>
          <cell r="J405">
            <v>1.7999999999999998</v>
          </cell>
          <cell r="K405">
            <v>-3.6729692388331268</v>
          </cell>
          <cell r="L405">
            <v>-9.8110295693349912</v>
          </cell>
          <cell r="M405">
            <v>44</v>
          </cell>
          <cell r="N405">
            <v>89.249999999994913</v>
          </cell>
          <cell r="O405">
            <v>36</v>
          </cell>
          <cell r="P405">
            <v>78</v>
          </cell>
        </row>
        <row r="406">
          <cell r="B406" t="str">
            <v>Tucker Davidson</v>
          </cell>
          <cell r="C406" t="str">
            <v>2 Tms</v>
          </cell>
          <cell r="D406">
            <v>51.333333333330003</v>
          </cell>
          <cell r="E406">
            <v>0.84146341463414642</v>
          </cell>
          <cell r="F406">
            <v>0</v>
          </cell>
          <cell r="G406">
            <v>-1.8664210541086503</v>
          </cell>
          <cell r="H406">
            <v>-2.3568871265783442</v>
          </cell>
          <cell r="I406">
            <v>-0.7968810335205514</v>
          </cell>
          <cell r="J406">
            <v>0.48</v>
          </cell>
          <cell r="K406">
            <v>-3.6987257995733995</v>
          </cell>
          <cell r="L406">
            <v>-9.8367861300752644</v>
          </cell>
          <cell r="M406">
            <v>34</v>
          </cell>
          <cell r="N406">
            <v>83.159999999994611</v>
          </cell>
          <cell r="O406">
            <v>19</v>
          </cell>
          <cell r="P406">
            <v>46</v>
          </cell>
        </row>
        <row r="407">
          <cell r="B407" t="str">
            <v>Noah Syndergaard</v>
          </cell>
          <cell r="C407" t="str">
            <v>2 Tms</v>
          </cell>
          <cell r="D407">
            <v>88.666666666660007</v>
          </cell>
          <cell r="E407">
            <v>1.024390243902439</v>
          </cell>
          <cell r="F407">
            <v>0.83720930232558144</v>
          </cell>
          <cell r="G407">
            <v>-3.9085352354908922</v>
          </cell>
          <cell r="H407">
            <v>-1.5154831171943188</v>
          </cell>
          <cell r="I407">
            <v>-0.21980039659451703</v>
          </cell>
          <cell r="J407">
            <v>0</v>
          </cell>
          <cell r="K407">
            <v>-3.7822192030517074</v>
          </cell>
          <cell r="L407">
            <v>-9.9202795335535718</v>
          </cell>
          <cell r="M407">
            <v>64</v>
          </cell>
          <cell r="N407">
            <v>123.2466666666574</v>
          </cell>
          <cell r="O407">
            <v>19</v>
          </cell>
          <cell r="P407">
            <v>56</v>
          </cell>
        </row>
        <row r="408">
          <cell r="B408" t="str">
            <v>Erasmo Ramírez</v>
          </cell>
          <cell r="C408" t="str">
            <v>2 Tms</v>
          </cell>
          <cell r="D408">
            <v>60.333333333330003</v>
          </cell>
          <cell r="E408">
            <v>0.78658536585365857</v>
          </cell>
          <cell r="F408">
            <v>0</v>
          </cell>
          <cell r="G408">
            <v>-2.6709896700157825</v>
          </cell>
          <cell r="H408">
            <v>-2.3741893578963613</v>
          </cell>
          <cell r="I408">
            <v>0.12345103927349783</v>
          </cell>
          <cell r="J408">
            <v>0.24</v>
          </cell>
          <cell r="K408">
            <v>-3.8951426227849879</v>
          </cell>
          <cell r="L408">
            <v>-10.033202953286853</v>
          </cell>
          <cell r="M408">
            <v>43</v>
          </cell>
          <cell r="N408">
            <v>94.723333333328114</v>
          </cell>
          <cell r="O408">
            <v>13</v>
          </cell>
          <cell r="P408">
            <v>43</v>
          </cell>
        </row>
        <row r="409">
          <cell r="B409" t="str">
            <v>Aaron Loup</v>
          </cell>
          <cell r="C409" t="str">
            <v>LAA</v>
          </cell>
          <cell r="D409">
            <v>48.666666666660007</v>
          </cell>
          <cell r="E409">
            <v>0.82317073170731714</v>
          </cell>
          <cell r="F409">
            <v>0</v>
          </cell>
          <cell r="G409">
            <v>-1.9051595123419103</v>
          </cell>
          <cell r="H409">
            <v>-3.0141501338811683</v>
          </cell>
          <cell r="I409">
            <v>-1.03133765898569</v>
          </cell>
          <cell r="J409">
            <v>1.2</v>
          </cell>
          <cell r="K409">
            <v>-3.9274765735014512</v>
          </cell>
          <cell r="L409">
            <v>-10.065536904003316</v>
          </cell>
          <cell r="M409">
            <v>33</v>
          </cell>
          <cell r="N409">
            <v>85.166666666655004</v>
          </cell>
          <cell r="O409">
            <v>20</v>
          </cell>
          <cell r="P409">
            <v>45</v>
          </cell>
        </row>
        <row r="410">
          <cell r="B410" t="str">
            <v>Andre Pallante</v>
          </cell>
          <cell r="C410" t="str">
            <v>STL</v>
          </cell>
          <cell r="D410">
            <v>68</v>
          </cell>
          <cell r="E410">
            <v>0.78658536585365857</v>
          </cell>
          <cell r="F410">
            <v>0</v>
          </cell>
          <cell r="G410">
            <v>-0.93277058181214278</v>
          </cell>
          <cell r="H410">
            <v>-2.5675080594238029</v>
          </cell>
          <cell r="I410">
            <v>-2.8205987781254152</v>
          </cell>
          <cell r="J410">
            <v>1.5599999999999998</v>
          </cell>
          <cell r="K410">
            <v>-3.9742920535077024</v>
          </cell>
          <cell r="L410">
            <v>-10.112352384009567</v>
          </cell>
          <cell r="M410">
            <v>36</v>
          </cell>
          <cell r="N410">
            <v>106.08</v>
          </cell>
          <cell r="O410">
            <v>30</v>
          </cell>
          <cell r="P410">
            <v>43</v>
          </cell>
        </row>
        <row r="411">
          <cell r="B411" t="str">
            <v>Chase Anderson</v>
          </cell>
          <cell r="C411" t="str">
            <v>2 Tms</v>
          </cell>
          <cell r="D411">
            <v>86.333333333329975</v>
          </cell>
          <cell r="E411">
            <v>1.1707317073170733</v>
          </cell>
          <cell r="F411">
            <v>0.83720930232558144</v>
          </cell>
          <cell r="G411">
            <v>-2.1643172718446193</v>
          </cell>
          <cell r="H411">
            <v>-1.7803190921050158</v>
          </cell>
          <cell r="I411">
            <v>-2.1575978897991424</v>
          </cell>
          <cell r="J411">
            <v>0.12</v>
          </cell>
          <cell r="K411">
            <v>-3.9742932441061223</v>
          </cell>
          <cell r="L411">
            <v>-10.112353574607987</v>
          </cell>
          <cell r="M411">
            <v>52</v>
          </cell>
          <cell r="N411">
            <v>122.59333333332856</v>
          </cell>
          <cell r="O411">
            <v>33</v>
          </cell>
          <cell r="P411">
            <v>64</v>
          </cell>
        </row>
        <row r="412">
          <cell r="B412" t="str">
            <v>Edward Cabrera</v>
          </cell>
          <cell r="C412" t="str">
            <v>MIA</v>
          </cell>
          <cell r="D412">
            <v>99.666666666660007</v>
          </cell>
          <cell r="E412">
            <v>2.1585365853658538</v>
          </cell>
          <cell r="F412">
            <v>0.62790697674418605</v>
          </cell>
          <cell r="G412">
            <v>-0.40340909963796723</v>
          </cell>
          <cell r="H412">
            <v>-2.2469550153707796</v>
          </cell>
          <cell r="I412">
            <v>-4.2331239441911936</v>
          </cell>
          <cell r="J412">
            <v>0</v>
          </cell>
          <cell r="K412">
            <v>-4.0970444970899003</v>
          </cell>
          <cell r="L412">
            <v>-10.235104827591766</v>
          </cell>
          <cell r="M412">
            <v>47</v>
          </cell>
          <cell r="N412">
            <v>143.5199999999904</v>
          </cell>
          <cell r="O412">
            <v>66</v>
          </cell>
          <cell r="P412">
            <v>118</v>
          </cell>
        </row>
        <row r="413">
          <cell r="B413" t="str">
            <v>Kyle Freeland</v>
          </cell>
          <cell r="C413" t="str">
            <v>COL</v>
          </cell>
          <cell r="D413">
            <v>155.66666666665995</v>
          </cell>
          <cell r="E413">
            <v>1.7195121951219512</v>
          </cell>
          <cell r="F413">
            <v>2.5116279069767442</v>
          </cell>
          <cell r="G413">
            <v>-2.5837977983969709</v>
          </cell>
          <cell r="H413">
            <v>-3.7689427388845296</v>
          </cell>
          <cell r="I413">
            <v>-1.9874825328707408</v>
          </cell>
          <cell r="J413">
            <v>0</v>
          </cell>
          <cell r="K413">
            <v>-4.1090829680535457</v>
          </cell>
          <cell r="L413">
            <v>-10.247143298555411</v>
          </cell>
          <cell r="M413">
            <v>87</v>
          </cell>
          <cell r="N413">
            <v>228.82999999999012</v>
          </cell>
          <cell r="O413">
            <v>42</v>
          </cell>
          <cell r="P413">
            <v>94</v>
          </cell>
        </row>
        <row r="414">
          <cell r="B414" t="str">
            <v>Brady Singer</v>
          </cell>
          <cell r="C414" t="str">
            <v>KCR</v>
          </cell>
          <cell r="D414">
            <v>159.66666666665995</v>
          </cell>
          <cell r="E414">
            <v>2.4329268292682928</v>
          </cell>
          <cell r="F414">
            <v>1.8837209302325582</v>
          </cell>
          <cell r="G414">
            <v>-3.9185239359883228</v>
          </cell>
          <cell r="H414">
            <v>-3.5096592258784223</v>
          </cell>
          <cell r="I414">
            <v>-1.0728160777410904</v>
          </cell>
          <cell r="J414">
            <v>0</v>
          </cell>
          <cell r="K414">
            <v>-4.1843514801069848</v>
          </cell>
          <cell r="L414">
            <v>-10.322411810608848</v>
          </cell>
          <cell r="M414">
            <v>98</v>
          </cell>
          <cell r="N414">
            <v>231.51666666665693</v>
          </cell>
          <cell r="O414">
            <v>49</v>
          </cell>
          <cell r="P414">
            <v>133</v>
          </cell>
        </row>
        <row r="415">
          <cell r="B415" t="str">
            <v>Alex Wood</v>
          </cell>
          <cell r="C415" t="str">
            <v>SFG</v>
          </cell>
          <cell r="D415">
            <v>97.666666666660007</v>
          </cell>
          <cell r="E415">
            <v>1.3536585365853659</v>
          </cell>
          <cell r="F415">
            <v>0</v>
          </cell>
          <cell r="G415">
            <v>-0.54525189571232002</v>
          </cell>
          <cell r="H415">
            <v>-2.0960253158964295</v>
          </cell>
          <cell r="I415">
            <v>-3.027804202043316</v>
          </cell>
          <cell r="J415">
            <v>0.12</v>
          </cell>
          <cell r="K415">
            <v>-4.1954228770666999</v>
          </cell>
          <cell r="L415">
            <v>-10.333483207568564</v>
          </cell>
          <cell r="M415">
            <v>47</v>
          </cell>
          <cell r="N415">
            <v>139.66333333332381</v>
          </cell>
          <cell r="O415">
            <v>42</v>
          </cell>
          <cell r="P415">
            <v>74</v>
          </cell>
        </row>
        <row r="416">
          <cell r="B416" t="str">
            <v>David Peterson</v>
          </cell>
          <cell r="C416" t="str">
            <v>NYM</v>
          </cell>
          <cell r="D416">
            <v>111</v>
          </cell>
          <cell r="E416">
            <v>2.3414634146341466</v>
          </cell>
          <cell r="F416">
            <v>0.83720930232558144</v>
          </cell>
          <cell r="G416">
            <v>-1.941466392580649</v>
          </cell>
          <cell r="H416">
            <v>-4.0863952396750056</v>
          </cell>
          <cell r="I416">
            <v>-1.4781284975860474</v>
          </cell>
          <cell r="J416">
            <v>0.12</v>
          </cell>
          <cell r="K416">
            <v>-4.2073174128819737</v>
          </cell>
          <cell r="L416">
            <v>-10.345377743383839</v>
          </cell>
          <cell r="M416">
            <v>62</v>
          </cell>
          <cell r="N416">
            <v>174.27</v>
          </cell>
          <cell r="O416">
            <v>50</v>
          </cell>
          <cell r="P416">
            <v>128</v>
          </cell>
        </row>
        <row r="417">
          <cell r="B417" t="str">
            <v>Yonny Chirinos</v>
          </cell>
          <cell r="C417" t="str">
            <v>2 Tms</v>
          </cell>
          <cell r="D417">
            <v>85</v>
          </cell>
          <cell r="E417">
            <v>0.9695121951219513</v>
          </cell>
          <cell r="F417">
            <v>0</v>
          </cell>
          <cell r="G417">
            <v>-2.10302135762617</v>
          </cell>
          <cell r="H417">
            <v>-1.4598225164487546</v>
          </cell>
          <cell r="I417">
            <v>-1.7784757551951245</v>
          </cell>
          <cell r="J417">
            <v>0.12</v>
          </cell>
          <cell r="K417">
            <v>-4.2518074341480974</v>
          </cell>
          <cell r="L417">
            <v>-10.389867764649962</v>
          </cell>
          <cell r="M417">
            <v>51</v>
          </cell>
          <cell r="N417">
            <v>118.14999999999999</v>
          </cell>
          <cell r="O417">
            <v>27</v>
          </cell>
          <cell r="P417">
            <v>53</v>
          </cell>
        </row>
        <row r="418">
          <cell r="B418" t="str">
            <v>Jordan Lyles</v>
          </cell>
          <cell r="C418" t="str">
            <v>KCR</v>
          </cell>
          <cell r="D418">
            <v>177.66666666665995</v>
          </cell>
          <cell r="E418">
            <v>2.1951219512195124</v>
          </cell>
          <cell r="F418">
            <v>0.83720930232558144</v>
          </cell>
          <cell r="G418">
            <v>-6.4075063266931824</v>
          </cell>
          <cell r="H418">
            <v>3.8305330240857423E-2</v>
          </cell>
          <cell r="I418">
            <v>-1.1119723763001077</v>
          </cell>
          <cell r="J418">
            <v>0</v>
          </cell>
          <cell r="K418">
            <v>-4.4488421192073382</v>
          </cell>
          <cell r="L418">
            <v>-10.586902449709203</v>
          </cell>
          <cell r="M418">
            <v>124</v>
          </cell>
          <cell r="N418">
            <v>220.30666666665834</v>
          </cell>
          <cell r="O418">
            <v>45</v>
          </cell>
          <cell r="P418">
            <v>120</v>
          </cell>
        </row>
        <row r="419">
          <cell r="B419" t="str">
            <v>Carlos Rodón</v>
          </cell>
          <cell r="C419" t="str">
            <v>NYY</v>
          </cell>
          <cell r="D419">
            <v>64.333333333329975</v>
          </cell>
          <cell r="E419">
            <v>1.1707317073170733</v>
          </cell>
          <cell r="F419">
            <v>0.62790697674418605</v>
          </cell>
          <cell r="G419">
            <v>-3.3523096284542495</v>
          </cell>
          <cell r="H419">
            <v>-1.596480691606958</v>
          </cell>
          <cell r="I419">
            <v>-1.3358345729461725</v>
          </cell>
          <cell r="J419">
            <v>0</v>
          </cell>
          <cell r="K419">
            <v>-4.4859862089461204</v>
          </cell>
          <cell r="L419">
            <v>-10.624046539447985</v>
          </cell>
          <cell r="M419">
            <v>49</v>
          </cell>
          <cell r="N419">
            <v>93.283333333328457</v>
          </cell>
          <cell r="O419">
            <v>28</v>
          </cell>
          <cell r="P419">
            <v>64</v>
          </cell>
        </row>
        <row r="420">
          <cell r="B420" t="str">
            <v>José Ruiz</v>
          </cell>
          <cell r="C420" t="str">
            <v>2 Tms</v>
          </cell>
          <cell r="D420">
            <v>44.333333333330003</v>
          </cell>
          <cell r="E420">
            <v>0.71341463414634154</v>
          </cell>
          <cell r="F420">
            <v>0</v>
          </cell>
          <cell r="G420">
            <v>-1.5659238324716871</v>
          </cell>
          <cell r="H420">
            <v>-2.2184582411601537</v>
          </cell>
          <cell r="I420">
            <v>-1.5494049755840997</v>
          </cell>
          <cell r="J420">
            <v>0.12</v>
          </cell>
          <cell r="K420">
            <v>-4.5003724150695987</v>
          </cell>
          <cell r="L420">
            <v>-10.638432745571464</v>
          </cell>
          <cell r="M420">
            <v>29</v>
          </cell>
          <cell r="N420">
            <v>73.149999999994506</v>
          </cell>
          <cell r="O420">
            <v>21</v>
          </cell>
          <cell r="P420">
            <v>39</v>
          </cell>
        </row>
        <row r="421">
          <cell r="B421" t="str">
            <v>Spencer Turnbull</v>
          </cell>
          <cell r="C421" t="str">
            <v>DET</v>
          </cell>
          <cell r="D421">
            <v>31</v>
          </cell>
          <cell r="E421">
            <v>0.43902439024390244</v>
          </cell>
          <cell r="F421">
            <v>0</v>
          </cell>
          <cell r="G421">
            <v>-1.9315903942101262</v>
          </cell>
          <cell r="H421">
            <v>-1.6967926666303892</v>
          </cell>
          <cell r="I421">
            <v>-1.3658298541123932</v>
          </cell>
          <cell r="J421">
            <v>0</v>
          </cell>
          <cell r="K421">
            <v>-4.5551885247090063</v>
          </cell>
          <cell r="L421">
            <v>-10.693248855210872</v>
          </cell>
          <cell r="M421">
            <v>25</v>
          </cell>
          <cell r="N421">
            <v>52.08</v>
          </cell>
          <cell r="O421">
            <v>15</v>
          </cell>
          <cell r="P421">
            <v>24</v>
          </cell>
        </row>
        <row r="422">
          <cell r="B422" t="str">
            <v>Dallas Keuchel</v>
          </cell>
          <cell r="C422" t="str">
            <v>MIN</v>
          </cell>
          <cell r="D422">
            <v>37.666666666660007</v>
          </cell>
          <cell r="E422">
            <v>0.45731707317073172</v>
          </cell>
          <cell r="F422">
            <v>0.20930232558139536</v>
          </cell>
          <cell r="G422">
            <v>-1.4046747487869606</v>
          </cell>
          <cell r="H422">
            <v>-1.995767291341346</v>
          </cell>
          <cell r="I422">
            <v>-1.8358293468384217</v>
          </cell>
          <cell r="J422">
            <v>0</v>
          </cell>
          <cell r="K422">
            <v>-4.5696519882146012</v>
          </cell>
          <cell r="L422">
            <v>-10.707712318716466</v>
          </cell>
          <cell r="M422">
            <v>25</v>
          </cell>
          <cell r="N422">
            <v>62.903333333322209</v>
          </cell>
          <cell r="O422">
            <v>18</v>
          </cell>
          <cell r="P422">
            <v>25</v>
          </cell>
        </row>
        <row r="423">
          <cell r="B423" t="str">
            <v>Kyle Wright</v>
          </cell>
          <cell r="C423" t="str">
            <v>ATL</v>
          </cell>
          <cell r="D423">
            <v>31</v>
          </cell>
          <cell r="E423">
            <v>0.62195121951219512</v>
          </cell>
          <cell r="F423">
            <v>0</v>
          </cell>
          <cell r="G423">
            <v>-1.7587878182428343</v>
          </cell>
          <cell r="H423">
            <v>-2.3167435552945732</v>
          </cell>
          <cell r="I423">
            <v>-1.1368850014217962</v>
          </cell>
          <cell r="J423">
            <v>0</v>
          </cell>
          <cell r="K423">
            <v>-4.5904651554470082</v>
          </cell>
          <cell r="L423">
            <v>-10.728525485948872</v>
          </cell>
          <cell r="M423">
            <v>24</v>
          </cell>
          <cell r="N423">
            <v>57.04</v>
          </cell>
          <cell r="O423">
            <v>17</v>
          </cell>
          <cell r="P423">
            <v>34</v>
          </cell>
        </row>
        <row r="424">
          <cell r="B424" t="str">
            <v>Cory Abbott</v>
          </cell>
          <cell r="C424" t="str">
            <v>WSN</v>
          </cell>
          <cell r="D424">
            <v>39.333333333330003</v>
          </cell>
          <cell r="E424">
            <v>0.73170731707317072</v>
          </cell>
          <cell r="F424">
            <v>0</v>
          </cell>
          <cell r="G424">
            <v>-1.9576287294507775</v>
          </cell>
          <cell r="H424">
            <v>-2.2249802247363752</v>
          </cell>
          <cell r="I424">
            <v>-1.143129415676172</v>
          </cell>
          <cell r="J424">
            <v>0</v>
          </cell>
          <cell r="K424">
            <v>-4.5940310527901538</v>
          </cell>
          <cell r="L424">
            <v>-10.732091383292019</v>
          </cell>
          <cell r="M424">
            <v>29</v>
          </cell>
          <cell r="N424">
            <v>66.866666666661004</v>
          </cell>
          <cell r="O424">
            <v>19</v>
          </cell>
          <cell r="P424">
            <v>40</v>
          </cell>
        </row>
        <row r="425">
          <cell r="B425" t="str">
            <v>Cal Quantrill</v>
          </cell>
          <cell r="C425" t="str">
            <v>CLE</v>
          </cell>
          <cell r="D425">
            <v>99.666666666660007</v>
          </cell>
          <cell r="E425">
            <v>1.0609756097560976</v>
          </cell>
          <cell r="F425">
            <v>1.6744186046511629</v>
          </cell>
          <cell r="G425">
            <v>-2.1357340611515254</v>
          </cell>
          <cell r="H425">
            <v>-2.4740157327134917</v>
          </cell>
          <cell r="I425">
            <v>-2.7978857058115048</v>
          </cell>
          <cell r="J425">
            <v>0</v>
          </cell>
          <cell r="K425">
            <v>-4.6722412852692621</v>
          </cell>
          <cell r="L425">
            <v>-10.810301615771127</v>
          </cell>
          <cell r="M425">
            <v>58</v>
          </cell>
          <cell r="N425">
            <v>145.5133333333236</v>
          </cell>
          <cell r="O425">
            <v>35</v>
          </cell>
          <cell r="P425">
            <v>58</v>
          </cell>
        </row>
        <row r="426">
          <cell r="B426" t="str">
            <v>Jesse Scholtens</v>
          </cell>
          <cell r="C426" t="str">
            <v>CHW</v>
          </cell>
          <cell r="D426">
            <v>85</v>
          </cell>
          <cell r="E426">
            <v>1.0609756097560976</v>
          </cell>
          <cell r="F426">
            <v>0.62790697674418605</v>
          </cell>
          <cell r="G426">
            <v>-1.9424978567507609</v>
          </cell>
          <cell r="H426">
            <v>-2.8415136869467372</v>
          </cell>
          <cell r="I426">
            <v>-1.9980269559832686</v>
          </cell>
          <cell r="J426">
            <v>0.24</v>
          </cell>
          <cell r="K426">
            <v>-4.8531559131804833</v>
          </cell>
          <cell r="L426">
            <v>-10.991216243682349</v>
          </cell>
          <cell r="M426">
            <v>50</v>
          </cell>
          <cell r="N426">
            <v>130.05000000000001</v>
          </cell>
          <cell r="O426">
            <v>30</v>
          </cell>
          <cell r="P426">
            <v>58</v>
          </cell>
        </row>
        <row r="427">
          <cell r="B427" t="str">
            <v>Joan Adon</v>
          </cell>
          <cell r="C427" t="str">
            <v>WSN</v>
          </cell>
          <cell r="D427">
            <v>51.666666666660007</v>
          </cell>
          <cell r="E427">
            <v>0.87804878048780488</v>
          </cell>
          <cell r="F427">
            <v>0.41860465116279072</v>
          </cell>
          <cell r="G427">
            <v>-2.3442755603167966</v>
          </cell>
          <cell r="H427">
            <v>-2.4338447680488828</v>
          </cell>
          <cell r="I427">
            <v>-1.5528028169667507</v>
          </cell>
          <cell r="J427">
            <v>0</v>
          </cell>
          <cell r="K427">
            <v>-5.0342697136818346</v>
          </cell>
          <cell r="L427">
            <v>-11.172330044183699</v>
          </cell>
          <cell r="M427">
            <v>37</v>
          </cell>
          <cell r="N427">
            <v>84.216666666655811</v>
          </cell>
          <cell r="O427">
            <v>24</v>
          </cell>
          <cell r="P427">
            <v>48</v>
          </cell>
        </row>
        <row r="428">
          <cell r="B428" t="str">
            <v>Jaime Barria</v>
          </cell>
          <cell r="C428" t="str">
            <v>LAA</v>
          </cell>
          <cell r="D428">
            <v>82.333333333329975</v>
          </cell>
          <cell r="E428">
            <v>1.1341463414634148</v>
          </cell>
          <cell r="F428">
            <v>0</v>
          </cell>
          <cell r="G428">
            <v>-2.463048295990022</v>
          </cell>
          <cell r="H428">
            <v>-2.1864645897485873</v>
          </cell>
          <cell r="I428">
            <v>-1.7786744700786967</v>
          </cell>
          <cell r="J428">
            <v>0.24</v>
          </cell>
          <cell r="K428">
            <v>-5.0540410143538912</v>
          </cell>
          <cell r="L428">
            <v>-11.192101344855756</v>
          </cell>
          <cell r="M428">
            <v>52</v>
          </cell>
          <cell r="N428">
            <v>121.02999999999506</v>
          </cell>
          <cell r="O428">
            <v>30</v>
          </cell>
          <cell r="P428">
            <v>62</v>
          </cell>
        </row>
        <row r="429">
          <cell r="B429" t="str">
            <v>Patrick Corbin</v>
          </cell>
          <cell r="C429" t="str">
            <v>WSN</v>
          </cell>
          <cell r="D429">
            <v>180</v>
          </cell>
          <cell r="E429">
            <v>2.2682926829268295</v>
          </cell>
          <cell r="F429">
            <v>3.1395348837209305</v>
          </cell>
          <cell r="G429">
            <v>-3.3878476360316063</v>
          </cell>
          <cell r="H429">
            <v>-4.4198237417711992</v>
          </cell>
          <cell r="I429">
            <v>-2.7088203635374883</v>
          </cell>
          <cell r="J429">
            <v>0</v>
          </cell>
          <cell r="K429">
            <v>-5.1086641746925334</v>
          </cell>
          <cell r="L429">
            <v>-11.246724505194397</v>
          </cell>
          <cell r="M429">
            <v>104</v>
          </cell>
          <cell r="N429">
            <v>266.39999999999998</v>
          </cell>
          <cell r="O429">
            <v>57</v>
          </cell>
          <cell r="P429">
            <v>124</v>
          </cell>
        </row>
        <row r="430">
          <cell r="B430" t="str">
            <v>Ryne Nelson</v>
          </cell>
          <cell r="C430" t="str">
            <v>ARI</v>
          </cell>
          <cell r="D430">
            <v>144</v>
          </cell>
          <cell r="E430">
            <v>1.7560975609756098</v>
          </cell>
          <cell r="F430">
            <v>1.4651162790697674</v>
          </cell>
          <cell r="G430">
            <v>-3.0975457896349599</v>
          </cell>
          <cell r="H430">
            <v>-2.7603890472281147</v>
          </cell>
          <cell r="I430">
            <v>-2.4955934296455555</v>
          </cell>
          <cell r="J430">
            <v>0</v>
          </cell>
          <cell r="K430">
            <v>-5.1323144264632532</v>
          </cell>
          <cell r="L430">
            <v>-11.270374756965118</v>
          </cell>
          <cell r="M430">
            <v>85</v>
          </cell>
          <cell r="N430">
            <v>204.48</v>
          </cell>
          <cell r="O430">
            <v>46</v>
          </cell>
          <cell r="P430">
            <v>96</v>
          </cell>
        </row>
        <row r="431">
          <cell r="B431" t="str">
            <v>Patrick Sandoval</v>
          </cell>
          <cell r="C431" t="str">
            <v>LAA</v>
          </cell>
          <cell r="D431">
            <v>144.66666666665995</v>
          </cell>
          <cell r="E431">
            <v>2.3414634146341466</v>
          </cell>
          <cell r="F431">
            <v>1.6744186046511629</v>
          </cell>
          <cell r="G431">
            <v>-0.22287221580226549</v>
          </cell>
          <cell r="H431">
            <v>-4.1725925397573471</v>
          </cell>
          <cell r="I431">
            <v>-4.7998650408830175</v>
          </cell>
          <cell r="J431">
            <v>0</v>
          </cell>
          <cell r="K431">
            <v>-5.1794477771573204</v>
          </cell>
          <cell r="L431">
            <v>-11.317508107659185</v>
          </cell>
          <cell r="M431">
            <v>66</v>
          </cell>
          <cell r="N431">
            <v>218.44666666665651</v>
          </cell>
          <cell r="O431">
            <v>74</v>
          </cell>
          <cell r="P431">
            <v>128</v>
          </cell>
        </row>
        <row r="432">
          <cell r="B432" t="str">
            <v>Alec Marsh</v>
          </cell>
          <cell r="C432" t="str">
            <v>KCR</v>
          </cell>
          <cell r="D432">
            <v>74.333333333329975</v>
          </cell>
          <cell r="E432">
            <v>1.5548780487804879</v>
          </cell>
          <cell r="F432">
            <v>0.20930232558139536</v>
          </cell>
          <cell r="G432">
            <v>-2.2560354242598648</v>
          </cell>
          <cell r="H432">
            <v>-2.7829151671873009</v>
          </cell>
          <cell r="I432">
            <v>-1.9900155696699375</v>
          </cell>
          <cell r="J432">
            <v>0</v>
          </cell>
          <cell r="K432">
            <v>-5.2647857867552199</v>
          </cell>
          <cell r="L432">
            <v>-11.402846117257084</v>
          </cell>
          <cell r="M432">
            <v>47</v>
          </cell>
          <cell r="N432">
            <v>115.95999999999476</v>
          </cell>
          <cell r="O432">
            <v>39</v>
          </cell>
          <cell r="P432">
            <v>85</v>
          </cell>
        </row>
        <row r="433">
          <cell r="B433" t="str">
            <v>Eric Lauer</v>
          </cell>
          <cell r="C433" t="str">
            <v>MIL</v>
          </cell>
          <cell r="D433">
            <v>46.666666666660007</v>
          </cell>
          <cell r="E433">
            <v>0.78658536585365857</v>
          </cell>
          <cell r="F433">
            <v>0.41860465116279072</v>
          </cell>
          <cell r="G433">
            <v>-2.2302402939394042</v>
          </cell>
          <cell r="H433">
            <v>-2.4417928848183683</v>
          </cell>
          <cell r="I433">
            <v>-1.834638670198701</v>
          </cell>
          <cell r="J433">
            <v>0</v>
          </cell>
          <cell r="K433">
            <v>-5.3014818319400243</v>
          </cell>
          <cell r="L433">
            <v>-11.439542162441889</v>
          </cell>
          <cell r="M433">
            <v>34</v>
          </cell>
          <cell r="N433">
            <v>77.93333333332221</v>
          </cell>
          <cell r="O433">
            <v>24</v>
          </cell>
          <cell r="P433">
            <v>43</v>
          </cell>
        </row>
        <row r="434">
          <cell r="B434" t="str">
            <v>José Ureña</v>
          </cell>
          <cell r="C434" t="str">
            <v>2 Tms</v>
          </cell>
          <cell r="D434">
            <v>44.666666666660007</v>
          </cell>
          <cell r="E434">
            <v>0.53048780487804881</v>
          </cell>
          <cell r="F434">
            <v>0.41860465116279072</v>
          </cell>
          <cell r="G434">
            <v>-2.0485658923787851</v>
          </cell>
          <cell r="H434">
            <v>-2.0150285701020034</v>
          </cell>
          <cell r="I434">
            <v>-2.2901959563113832</v>
          </cell>
          <cell r="J434">
            <v>0</v>
          </cell>
          <cell r="K434">
            <v>-5.4046979627513316</v>
          </cell>
          <cell r="L434">
            <v>-11.542758293253197</v>
          </cell>
          <cell r="M434">
            <v>32</v>
          </cell>
          <cell r="N434">
            <v>71.913333333322612</v>
          </cell>
          <cell r="O434">
            <v>22</v>
          </cell>
          <cell r="P434">
            <v>29</v>
          </cell>
        </row>
        <row r="435">
          <cell r="B435" t="str">
            <v>Dakota Hudson</v>
          </cell>
          <cell r="C435" t="str">
            <v>STL</v>
          </cell>
          <cell r="D435">
            <v>81.333333333329975</v>
          </cell>
          <cell r="E435">
            <v>0.82317073170731714</v>
          </cell>
          <cell r="F435">
            <v>0.83720930232558144</v>
          </cell>
          <cell r="G435">
            <v>-1.4091123873865345</v>
          </cell>
          <cell r="H435">
            <v>-2.4474426389446489</v>
          </cell>
          <cell r="I435">
            <v>-3.3409878617534452</v>
          </cell>
          <cell r="J435">
            <v>0.12</v>
          </cell>
          <cell r="K435">
            <v>-5.4171628540517291</v>
          </cell>
          <cell r="L435">
            <v>-11.555223184553594</v>
          </cell>
          <cell r="M435">
            <v>45</v>
          </cell>
          <cell r="N435">
            <v>121.99999999999497</v>
          </cell>
          <cell r="O435">
            <v>34</v>
          </cell>
          <cell r="P435">
            <v>45</v>
          </cell>
        </row>
        <row r="436">
          <cell r="B436" t="str">
            <v>Jared Shuster</v>
          </cell>
          <cell r="C436" t="str">
            <v>ATL</v>
          </cell>
          <cell r="D436">
            <v>52.666666666660007</v>
          </cell>
          <cell r="E436">
            <v>0.54878048780487809</v>
          </cell>
          <cell r="F436">
            <v>0.20930232558139536</v>
          </cell>
          <cell r="G436">
            <v>-1.7633298822416394</v>
          </cell>
          <cell r="H436">
            <v>-1.6472591904277725</v>
          </cell>
          <cell r="I436">
            <v>-2.8953703073805919</v>
          </cell>
          <cell r="J436">
            <v>0</v>
          </cell>
          <cell r="K436">
            <v>-5.5478765666637306</v>
          </cell>
          <cell r="L436">
            <v>-11.685936897165595</v>
          </cell>
          <cell r="M436">
            <v>34</v>
          </cell>
          <cell r="N436">
            <v>78.99999999999001</v>
          </cell>
          <cell r="O436">
            <v>26</v>
          </cell>
          <cell r="P436">
            <v>30</v>
          </cell>
        </row>
        <row r="437">
          <cell r="B437" t="str">
            <v>Austin Gomber</v>
          </cell>
          <cell r="C437" t="str">
            <v>COL</v>
          </cell>
          <cell r="D437">
            <v>139</v>
          </cell>
          <cell r="E437">
            <v>1.5914634146341464</v>
          </cell>
          <cell r="F437">
            <v>2.5116279069767442</v>
          </cell>
          <cell r="G437">
            <v>-3.4506951686983838</v>
          </cell>
          <cell r="H437">
            <v>-3.7356948383868618</v>
          </cell>
          <cell r="I437">
            <v>-2.5045922919491739</v>
          </cell>
          <cell r="J437">
            <v>0</v>
          </cell>
          <cell r="K437">
            <v>-5.5878909774235286</v>
          </cell>
          <cell r="L437">
            <v>-11.725951307925392</v>
          </cell>
          <cell r="M437">
            <v>85</v>
          </cell>
          <cell r="N437">
            <v>207.10999999999999</v>
          </cell>
          <cell r="O437">
            <v>43</v>
          </cell>
          <cell r="P437">
            <v>87</v>
          </cell>
        </row>
        <row r="438">
          <cell r="B438" t="str">
            <v>Ryan Feltner</v>
          </cell>
          <cell r="C438" t="str">
            <v>COL</v>
          </cell>
          <cell r="D438">
            <v>43.333333333330003</v>
          </cell>
          <cell r="E438">
            <v>0.69512195121951226</v>
          </cell>
          <cell r="F438">
            <v>0.20930232558139536</v>
          </cell>
          <cell r="G438">
            <v>-1.4739931278917413</v>
          </cell>
          <cell r="H438">
            <v>-2.3311338543666915</v>
          </cell>
          <cell r="I438">
            <v>-2.7746356540282351</v>
          </cell>
          <cell r="J438">
            <v>0</v>
          </cell>
          <cell r="K438">
            <v>-5.6753383594857603</v>
          </cell>
          <cell r="L438">
            <v>-11.813398689987626</v>
          </cell>
          <cell r="M438">
            <v>28</v>
          </cell>
          <cell r="N438">
            <v>72.799999999994398</v>
          </cell>
          <cell r="O438">
            <v>28</v>
          </cell>
          <cell r="P438">
            <v>38</v>
          </cell>
        </row>
        <row r="439">
          <cell r="B439" t="str">
            <v>James Kaprielian</v>
          </cell>
          <cell r="C439" t="str">
            <v>OAK</v>
          </cell>
          <cell r="D439">
            <v>61</v>
          </cell>
          <cell r="E439">
            <v>1.0426829268292683</v>
          </cell>
          <cell r="F439">
            <v>0.62790697674418605</v>
          </cell>
          <cell r="G439">
            <v>-2.619298919015816</v>
          </cell>
          <cell r="H439">
            <v>-2.5445208740590757</v>
          </cell>
          <cell r="I439">
            <v>-2.2154699862376042</v>
          </cell>
          <cell r="J439">
            <v>0</v>
          </cell>
          <cell r="K439">
            <v>-5.7086998757390415</v>
          </cell>
          <cell r="L439">
            <v>-11.846760206240905</v>
          </cell>
          <cell r="M439">
            <v>43</v>
          </cell>
          <cell r="N439">
            <v>96.990000000000009</v>
          </cell>
          <cell r="O439">
            <v>31</v>
          </cell>
          <cell r="P439">
            <v>57</v>
          </cell>
        </row>
        <row r="440">
          <cell r="B440" t="str">
            <v>Thaddeus Ward</v>
          </cell>
          <cell r="C440" t="str">
            <v>WSN</v>
          </cell>
          <cell r="D440">
            <v>35.333333333330003</v>
          </cell>
          <cell r="E440">
            <v>0.54878048780487809</v>
          </cell>
          <cell r="F440">
            <v>0</v>
          </cell>
          <cell r="G440">
            <v>-1.5879700841190398</v>
          </cell>
          <cell r="H440">
            <v>-1.6149235105986373</v>
          </cell>
          <cell r="I440">
            <v>-3.2173436789765626</v>
          </cell>
          <cell r="J440">
            <v>0</v>
          </cell>
          <cell r="K440">
            <v>-5.8714567858893618</v>
          </cell>
          <cell r="L440">
            <v>-12.009517116391226</v>
          </cell>
          <cell r="M440">
            <v>25</v>
          </cell>
          <cell r="N440">
            <v>56.886666666661306</v>
          </cell>
          <cell r="O440">
            <v>28</v>
          </cell>
          <cell r="P440">
            <v>30</v>
          </cell>
        </row>
        <row r="441">
          <cell r="B441" t="str">
            <v>Ty Blach</v>
          </cell>
          <cell r="C441" t="str">
            <v>COL</v>
          </cell>
          <cell r="D441">
            <v>78</v>
          </cell>
          <cell r="E441">
            <v>0.91463414634146345</v>
          </cell>
          <cell r="F441">
            <v>0.41860465116279072</v>
          </cell>
          <cell r="G441">
            <v>-2.1421918819108847</v>
          </cell>
          <cell r="H441">
            <v>-3.6372210637387963</v>
          </cell>
          <cell r="I441">
            <v>-1.4400684756739739</v>
          </cell>
          <cell r="J441">
            <v>0</v>
          </cell>
          <cell r="K441">
            <v>-5.8862426238194008</v>
          </cell>
          <cell r="L441">
            <v>-12.024302954321264</v>
          </cell>
          <cell r="M441">
            <v>48</v>
          </cell>
          <cell r="N441">
            <v>127.91999999999999</v>
          </cell>
          <cell r="O441">
            <v>24</v>
          </cell>
          <cell r="P441">
            <v>50</v>
          </cell>
        </row>
        <row r="442">
          <cell r="B442" t="str">
            <v>Jack Flaherty</v>
          </cell>
          <cell r="C442" t="str">
            <v>2 Tms</v>
          </cell>
          <cell r="D442">
            <v>144.33333333332999</v>
          </cell>
          <cell r="E442">
            <v>2.7073170731707319</v>
          </cell>
          <cell r="F442">
            <v>1.6744186046511629</v>
          </cell>
          <cell r="G442">
            <v>-2.3296654657087799</v>
          </cell>
          <cell r="H442">
            <v>-5.2527978649757063</v>
          </cell>
          <cell r="I442">
            <v>-2.8182625035711255</v>
          </cell>
          <cell r="J442">
            <v>0.12</v>
          </cell>
          <cell r="K442">
            <v>-5.898990156433717</v>
          </cell>
          <cell r="L442">
            <v>-12.037050486935581</v>
          </cell>
          <cell r="M442">
            <v>80</v>
          </cell>
          <cell r="N442">
            <v>228.04666666666139</v>
          </cell>
          <cell r="O442">
            <v>66</v>
          </cell>
          <cell r="P442">
            <v>148</v>
          </cell>
        </row>
        <row r="443">
          <cell r="B443" t="str">
            <v>Hogan Harris</v>
          </cell>
          <cell r="C443" t="str">
            <v>OAK</v>
          </cell>
          <cell r="D443">
            <v>63</v>
          </cell>
          <cell r="E443">
            <v>1.024390243902439</v>
          </cell>
          <cell r="F443">
            <v>0.41860465116279072</v>
          </cell>
          <cell r="G443">
            <v>-3.6219511282546382</v>
          </cell>
          <cell r="H443">
            <v>-2.018192480177524</v>
          </cell>
          <cell r="I443">
            <v>-1.7785425978945</v>
          </cell>
          <cell r="J443">
            <v>0</v>
          </cell>
          <cell r="K443">
            <v>-5.975691311261432</v>
          </cell>
          <cell r="L443">
            <v>-12.113751641763297</v>
          </cell>
          <cell r="M443">
            <v>50</v>
          </cell>
          <cell r="N443">
            <v>95.13</v>
          </cell>
          <cell r="O443">
            <v>28</v>
          </cell>
          <cell r="P443">
            <v>56</v>
          </cell>
        </row>
        <row r="444">
          <cell r="B444" t="str">
            <v>Dylan Dodd</v>
          </cell>
          <cell r="C444" t="str">
            <v>ATL</v>
          </cell>
          <cell r="D444">
            <v>34.333333333330003</v>
          </cell>
          <cell r="E444">
            <v>0.27439024390243905</v>
          </cell>
          <cell r="F444">
            <v>0.20930232558139536</v>
          </cell>
          <cell r="G444">
            <v>-2.354856262529371</v>
          </cell>
          <cell r="H444">
            <v>-2.7673550708684469</v>
          </cell>
          <cell r="I444">
            <v>-1.3595208779416976</v>
          </cell>
          <cell r="J444">
            <v>0</v>
          </cell>
          <cell r="K444">
            <v>-5.9980396418556818</v>
          </cell>
          <cell r="L444">
            <v>-12.136099972357545</v>
          </cell>
          <cell r="M444">
            <v>29</v>
          </cell>
          <cell r="N444">
            <v>64.889999999993705</v>
          </cell>
          <cell r="O444">
            <v>12</v>
          </cell>
          <cell r="P444">
            <v>15</v>
          </cell>
        </row>
        <row r="445">
          <cell r="B445" t="str">
            <v>Corey Kluber</v>
          </cell>
          <cell r="C445" t="str">
            <v>BOS</v>
          </cell>
          <cell r="D445">
            <v>55</v>
          </cell>
          <cell r="E445">
            <v>0.76829268292682928</v>
          </cell>
          <cell r="F445">
            <v>0.20930232558139536</v>
          </cell>
          <cell r="G445">
            <v>-3.0879148093431907</v>
          </cell>
          <cell r="H445">
            <v>-2.645519835841418</v>
          </cell>
          <cell r="I445">
            <v>-1.3779126061711855</v>
          </cell>
          <cell r="J445">
            <v>0.12</v>
          </cell>
          <cell r="K445">
            <v>-6.0137522428475698</v>
          </cell>
          <cell r="L445">
            <v>-12.151812573349435</v>
          </cell>
          <cell r="M445">
            <v>43</v>
          </cell>
          <cell r="N445">
            <v>90.199999999999989</v>
          </cell>
          <cell r="O445">
            <v>21</v>
          </cell>
          <cell r="P445">
            <v>42</v>
          </cell>
        </row>
        <row r="446">
          <cell r="B446" t="str">
            <v>Noah Davis</v>
          </cell>
          <cell r="C446" t="str">
            <v>COL</v>
          </cell>
          <cell r="D446">
            <v>30</v>
          </cell>
          <cell r="E446">
            <v>0.47560975609756101</v>
          </cell>
          <cell r="F446">
            <v>0</v>
          </cell>
          <cell r="G446">
            <v>-2.7036781539468921</v>
          </cell>
          <cell r="H446">
            <v>-2.5831423199753734</v>
          </cell>
          <cell r="I446">
            <v>-1.248174649709471</v>
          </cell>
          <cell r="J446">
            <v>0</v>
          </cell>
          <cell r="K446">
            <v>-6.0593853675341753</v>
          </cell>
          <cell r="L446">
            <v>-12.19744569803604</v>
          </cell>
          <cell r="M446">
            <v>29</v>
          </cell>
          <cell r="N446">
            <v>57.9</v>
          </cell>
          <cell r="O446">
            <v>15</v>
          </cell>
          <cell r="P446">
            <v>26</v>
          </cell>
        </row>
        <row r="447">
          <cell r="B447" t="str">
            <v>Gavin Stone</v>
          </cell>
          <cell r="C447" t="str">
            <v>LAD</v>
          </cell>
          <cell r="D447">
            <v>31</v>
          </cell>
          <cell r="E447">
            <v>0.40243902439024393</v>
          </cell>
          <cell r="F447">
            <v>0</v>
          </cell>
          <cell r="G447">
            <v>-2.9684058500139026</v>
          </cell>
          <cell r="H447">
            <v>-2.5492251385436595</v>
          </cell>
          <cell r="I447">
            <v>-1.1240291875659794</v>
          </cell>
          <cell r="J447">
            <v>0.12</v>
          </cell>
          <cell r="K447">
            <v>-6.1192211517332966</v>
          </cell>
          <cell r="L447">
            <v>-12.257281482235161</v>
          </cell>
          <cell r="M447">
            <v>31</v>
          </cell>
          <cell r="N447">
            <v>58.9</v>
          </cell>
          <cell r="O447">
            <v>13</v>
          </cell>
          <cell r="P447">
            <v>22</v>
          </cell>
        </row>
        <row r="448">
          <cell r="B448" t="str">
            <v>Touki Toussaint</v>
          </cell>
          <cell r="C448" t="str">
            <v>2 Tms</v>
          </cell>
          <cell r="D448">
            <v>87</v>
          </cell>
          <cell r="E448">
            <v>1.5548780487804879</v>
          </cell>
          <cell r="F448">
            <v>0.41860465116279072</v>
          </cell>
          <cell r="G448">
            <v>-1.4744251281256882</v>
          </cell>
          <cell r="H448">
            <v>-2.0947447266413217</v>
          </cell>
          <cell r="I448">
            <v>-4.6148399422220887</v>
          </cell>
          <cell r="J448">
            <v>0</v>
          </cell>
          <cell r="K448">
            <v>-6.2105270970458202</v>
          </cell>
          <cell r="L448">
            <v>-12.348587427547685</v>
          </cell>
          <cell r="M448">
            <v>48</v>
          </cell>
          <cell r="N448">
            <v>126.14999999999999</v>
          </cell>
          <cell r="O448">
            <v>57</v>
          </cell>
          <cell r="P448">
            <v>85</v>
          </cell>
        </row>
        <row r="449">
          <cell r="B449" t="str">
            <v>Karl Kauffmann</v>
          </cell>
          <cell r="C449" t="str">
            <v>COL</v>
          </cell>
          <cell r="D449">
            <v>35</v>
          </cell>
          <cell r="E449">
            <v>0.29268292682926833</v>
          </cell>
          <cell r="F449">
            <v>0</v>
          </cell>
          <cell r="G449">
            <v>-2.8170561779332917</v>
          </cell>
          <cell r="H449">
            <v>-1.8179397443701266</v>
          </cell>
          <cell r="I449">
            <v>-2.0118725588737272</v>
          </cell>
          <cell r="J449">
            <v>0</v>
          </cell>
          <cell r="K449">
            <v>-6.3541855543478771</v>
          </cell>
          <cell r="L449">
            <v>-12.492245884849741</v>
          </cell>
          <cell r="M449">
            <v>32</v>
          </cell>
          <cell r="N449">
            <v>58.099999999999994</v>
          </cell>
          <cell r="O449">
            <v>16</v>
          </cell>
          <cell r="P449">
            <v>16</v>
          </cell>
        </row>
        <row r="450">
          <cell r="B450" t="str">
            <v>Roansy Contreras</v>
          </cell>
          <cell r="C450" t="str">
            <v>PIT</v>
          </cell>
          <cell r="D450">
            <v>68.333333333329975</v>
          </cell>
          <cell r="E450">
            <v>1.0060975609756098</v>
          </cell>
          <cell r="F450">
            <v>0.83720930232558144</v>
          </cell>
          <cell r="G450">
            <v>-3.2056814793435491</v>
          </cell>
          <cell r="H450">
            <v>-2.6600566935519185</v>
          </cell>
          <cell r="I450">
            <v>-2.4853111807504411</v>
          </cell>
          <cell r="J450">
            <v>0.12</v>
          </cell>
          <cell r="K450">
            <v>-6.387742490344718</v>
          </cell>
          <cell r="L450">
            <v>-12.525802820846582</v>
          </cell>
          <cell r="M450">
            <v>50</v>
          </cell>
          <cell r="N450">
            <v>107.28333333332806</v>
          </cell>
          <cell r="O450">
            <v>32</v>
          </cell>
          <cell r="P450">
            <v>55</v>
          </cell>
        </row>
        <row r="451">
          <cell r="B451" t="str">
            <v>Rich Hill</v>
          </cell>
          <cell r="C451" t="str">
            <v>2 Tms</v>
          </cell>
          <cell r="D451">
            <v>146.33333333332999</v>
          </cell>
          <cell r="E451">
            <v>2.3597560975609757</v>
          </cell>
          <cell r="F451">
            <v>1.4651162790697674</v>
          </cell>
          <cell r="G451">
            <v>-3.3798206784720897</v>
          </cell>
          <cell r="H451">
            <v>-4.3693153230506487</v>
          </cell>
          <cell r="I451">
            <v>-2.6077932749165931</v>
          </cell>
          <cell r="J451">
            <v>0</v>
          </cell>
          <cell r="K451">
            <v>-6.5320568998085884</v>
          </cell>
          <cell r="L451">
            <v>-12.670117230310453</v>
          </cell>
          <cell r="M451">
            <v>88</v>
          </cell>
          <cell r="N451">
            <v>222.42666666666159</v>
          </cell>
          <cell r="O451">
            <v>58</v>
          </cell>
          <cell r="P451">
            <v>129</v>
          </cell>
        </row>
        <row r="452">
          <cell r="B452" t="str">
            <v>Jake Woodford</v>
          </cell>
          <cell r="C452" t="str">
            <v>STL</v>
          </cell>
          <cell r="D452">
            <v>47.666666666660007</v>
          </cell>
          <cell r="E452">
            <v>0.53048780487804881</v>
          </cell>
          <cell r="F452">
            <v>0</v>
          </cell>
          <cell r="G452">
            <v>-1.9830664982808743</v>
          </cell>
          <cell r="H452">
            <v>-2.8980966094384746</v>
          </cell>
          <cell r="I452">
            <v>-2.2901959563113832</v>
          </cell>
          <cell r="J452">
            <v>0</v>
          </cell>
          <cell r="K452">
            <v>-6.6408712591526839</v>
          </cell>
          <cell r="L452">
            <v>-12.778931589654547</v>
          </cell>
          <cell r="M452">
            <v>33</v>
          </cell>
          <cell r="N452">
            <v>82.939999999988416</v>
          </cell>
          <cell r="O452">
            <v>22</v>
          </cell>
          <cell r="P452">
            <v>29</v>
          </cell>
        </row>
        <row r="453">
          <cell r="B453" t="str">
            <v>Tylor Megill</v>
          </cell>
          <cell r="C453" t="str">
            <v>NYM</v>
          </cell>
          <cell r="D453">
            <v>126.33333333332997</v>
          </cell>
          <cell r="E453">
            <v>1.9207317073170733</v>
          </cell>
          <cell r="F453">
            <v>1.2558139534883721</v>
          </cell>
          <cell r="G453">
            <v>-1.4724496301155963</v>
          </cell>
          <cell r="H453">
            <v>-4.7009989341560869</v>
          </cell>
          <cell r="I453">
            <v>-3.7760213181586555</v>
          </cell>
          <cell r="J453">
            <v>0</v>
          </cell>
          <cell r="K453">
            <v>-6.7729242216248933</v>
          </cell>
          <cell r="L453">
            <v>-12.910984552126758</v>
          </cell>
          <cell r="M453">
            <v>66</v>
          </cell>
          <cell r="N453">
            <v>199.60666666666137</v>
          </cell>
          <cell r="O453">
            <v>58</v>
          </cell>
          <cell r="P453">
            <v>105</v>
          </cell>
        </row>
        <row r="454">
          <cell r="B454" t="str">
            <v>Daniel Bard</v>
          </cell>
          <cell r="C454" t="str">
            <v>COL</v>
          </cell>
          <cell r="D454">
            <v>49.333333333330003</v>
          </cell>
          <cell r="E454">
            <v>0.8597560975609756</v>
          </cell>
          <cell r="F454">
            <v>0</v>
          </cell>
          <cell r="G454">
            <v>-0.50591335101452861</v>
          </cell>
          <cell r="H454">
            <v>-2.7521226845491609</v>
          </cell>
          <cell r="I454">
            <v>-5.4158261756863801</v>
          </cell>
          <cell r="J454">
            <v>0.84</v>
          </cell>
          <cell r="K454">
            <v>-6.9741061136890945</v>
          </cell>
          <cell r="L454">
            <v>-13.112166444190958</v>
          </cell>
          <cell r="M454">
            <v>25</v>
          </cell>
          <cell r="N454">
            <v>83.866666666661004</v>
          </cell>
          <cell r="O454">
            <v>49</v>
          </cell>
          <cell r="P454">
            <v>47</v>
          </cell>
        </row>
        <row r="455">
          <cell r="B455" t="str">
            <v>Luis Medina</v>
          </cell>
          <cell r="C455" t="str">
            <v>OAK</v>
          </cell>
          <cell r="D455">
            <v>109.66666666666001</v>
          </cell>
          <cell r="E455">
            <v>1.9390243902439026</v>
          </cell>
          <cell r="F455">
            <v>0.62790697674418605</v>
          </cell>
          <cell r="G455">
            <v>-2.6591033662451258</v>
          </cell>
          <cell r="H455">
            <v>-3.3041950396194912</v>
          </cell>
          <cell r="I455">
            <v>-3.5885217075457625</v>
          </cell>
          <cell r="J455">
            <v>0</v>
          </cell>
          <cell r="K455">
            <v>-6.9848887464222909</v>
          </cell>
          <cell r="L455">
            <v>-13.122949076924154</v>
          </cell>
          <cell r="M455">
            <v>66</v>
          </cell>
          <cell r="N455">
            <v>165.5966666666566</v>
          </cell>
          <cell r="O455">
            <v>57</v>
          </cell>
          <cell r="P455">
            <v>106</v>
          </cell>
        </row>
        <row r="456">
          <cell r="B456" t="str">
            <v>Ryan Weathers</v>
          </cell>
          <cell r="C456" t="str">
            <v>2 Tms</v>
          </cell>
          <cell r="D456">
            <v>57.666666666660007</v>
          </cell>
          <cell r="E456">
            <v>0.78658536585365857</v>
          </cell>
          <cell r="F456">
            <v>0.41860465116279072</v>
          </cell>
          <cell r="G456">
            <v>-2.7121808419711537</v>
          </cell>
          <cell r="H456">
            <v>-3.0415069880261201</v>
          </cell>
          <cell r="I456">
            <v>-2.6600036498087847</v>
          </cell>
          <cell r="J456">
            <v>0.12</v>
          </cell>
          <cell r="K456">
            <v>-7.0885014627896092</v>
          </cell>
          <cell r="L456">
            <v>-13.226561793291474</v>
          </cell>
          <cell r="M456">
            <v>42</v>
          </cell>
          <cell r="N456">
            <v>96.879999999988812</v>
          </cell>
          <cell r="O456">
            <v>29</v>
          </cell>
          <cell r="P456">
            <v>43</v>
          </cell>
        </row>
        <row r="457">
          <cell r="B457" t="str">
            <v>Drew Rom</v>
          </cell>
          <cell r="C457" t="str">
            <v>STL</v>
          </cell>
          <cell r="D457">
            <v>33.666666666660007</v>
          </cell>
          <cell r="E457">
            <v>0.58536585365853666</v>
          </cell>
          <cell r="F457">
            <v>0</v>
          </cell>
          <cell r="G457">
            <v>-2.5803957550157475</v>
          </cell>
          <cell r="H457">
            <v>-3.5126842302676953</v>
          </cell>
          <cell r="I457">
            <v>-1.6047939252169994</v>
          </cell>
          <cell r="J457">
            <v>0</v>
          </cell>
          <cell r="K457">
            <v>-7.1125080568419055</v>
          </cell>
          <cell r="L457">
            <v>-13.250568387343769</v>
          </cell>
          <cell r="M457">
            <v>30</v>
          </cell>
          <cell r="N457">
            <v>70.026666666652815</v>
          </cell>
          <cell r="O457">
            <v>19</v>
          </cell>
          <cell r="P457">
            <v>32</v>
          </cell>
        </row>
        <row r="458">
          <cell r="B458" t="str">
            <v>Shintaro Fujinami</v>
          </cell>
          <cell r="C458" t="str">
            <v>2 Tms</v>
          </cell>
          <cell r="D458">
            <v>79</v>
          </cell>
          <cell r="E458">
            <v>1.5182926829268293</v>
          </cell>
          <cell r="F458">
            <v>0.20930232558139536</v>
          </cell>
          <cell r="G458">
            <v>-4.4942229947481529</v>
          </cell>
          <cell r="H458">
            <v>-2.29213062273831</v>
          </cell>
          <cell r="I458">
            <v>-3.0121214548408695</v>
          </cell>
          <cell r="J458">
            <v>0.84</v>
          </cell>
          <cell r="K458">
            <v>-7.2308800638191073</v>
          </cell>
          <cell r="L458">
            <v>-13.368940394320973</v>
          </cell>
          <cell r="M458">
            <v>63</v>
          </cell>
          <cell r="N458">
            <v>117.71</v>
          </cell>
          <cell r="O458">
            <v>45</v>
          </cell>
          <cell r="P458">
            <v>83</v>
          </cell>
        </row>
        <row r="459">
          <cell r="B459" t="str">
            <v>José Suarez</v>
          </cell>
          <cell r="C459" t="str">
            <v>LAA</v>
          </cell>
          <cell r="D459">
            <v>33.666666666660007</v>
          </cell>
          <cell r="E459">
            <v>0.51219512195121952</v>
          </cell>
          <cell r="F459">
            <v>0</v>
          </cell>
          <cell r="G459">
            <v>-2.7525480294619014</v>
          </cell>
          <cell r="H459">
            <v>-3.0096245294635797</v>
          </cell>
          <cell r="I459">
            <v>-2.0077293539600722</v>
          </cell>
          <cell r="J459">
            <v>0</v>
          </cell>
          <cell r="K459">
            <v>-7.2577067909343338</v>
          </cell>
          <cell r="L459">
            <v>-13.395767121436197</v>
          </cell>
          <cell r="M459">
            <v>31</v>
          </cell>
          <cell r="N459">
            <v>65.986666666653605</v>
          </cell>
          <cell r="O459">
            <v>20</v>
          </cell>
          <cell r="P459">
            <v>28</v>
          </cell>
        </row>
        <row r="460">
          <cell r="B460" t="str">
            <v>Tyler Anderson</v>
          </cell>
          <cell r="C460" t="str">
            <v>LAA</v>
          </cell>
          <cell r="D460">
            <v>141</v>
          </cell>
          <cell r="E460">
            <v>2.1768292682926829</v>
          </cell>
          <cell r="F460">
            <v>1.4651162790697674</v>
          </cell>
          <cell r="G460">
            <v>-3.3089160404613103</v>
          </cell>
          <cell r="H460">
            <v>-3.7801572831400372</v>
          </cell>
          <cell r="I460">
            <v>-3.9195255438758463</v>
          </cell>
          <cell r="J460">
            <v>0</v>
          </cell>
          <cell r="K460">
            <v>-7.3666533201147431</v>
          </cell>
          <cell r="L460">
            <v>-13.504713650616608</v>
          </cell>
          <cell r="M460">
            <v>85</v>
          </cell>
          <cell r="N460">
            <v>210.09</v>
          </cell>
          <cell r="O460">
            <v>64</v>
          </cell>
          <cell r="P460">
            <v>119</v>
          </cell>
        </row>
        <row r="461">
          <cell r="B461" t="str">
            <v>Luis Severino</v>
          </cell>
          <cell r="C461" t="str">
            <v>NYY</v>
          </cell>
          <cell r="D461">
            <v>89.333333333329975</v>
          </cell>
          <cell r="E461">
            <v>1.4451219512195124</v>
          </cell>
          <cell r="F461">
            <v>1.0465116279069768</v>
          </cell>
          <cell r="G461">
            <v>-4.176907984083547</v>
          </cell>
          <cell r="H461">
            <v>-4.2070686866805813</v>
          </cell>
          <cell r="I461">
            <v>-1.5096110707192536</v>
          </cell>
          <cell r="J461">
            <v>0</v>
          </cell>
          <cell r="K461">
            <v>-7.4019541623568923</v>
          </cell>
          <cell r="L461">
            <v>-13.540014492858756</v>
          </cell>
          <cell r="M461">
            <v>66</v>
          </cell>
          <cell r="N461">
            <v>147.39999999999446</v>
          </cell>
          <cell r="O461">
            <v>34</v>
          </cell>
          <cell r="P461">
            <v>79</v>
          </cell>
        </row>
        <row r="462">
          <cell r="B462" t="str">
            <v>Luke Weaver</v>
          </cell>
          <cell r="C462" t="str">
            <v>3 Tms</v>
          </cell>
          <cell r="D462">
            <v>123.66666666666001</v>
          </cell>
          <cell r="E462">
            <v>1.9939024390243902</v>
          </cell>
          <cell r="F462">
            <v>0.41860465116279072</v>
          </cell>
          <cell r="G462">
            <v>-5.0195146494125442</v>
          </cell>
          <cell r="H462">
            <v>-4.6171354322487925</v>
          </cell>
          <cell r="I462">
            <v>-0.88737627289615406</v>
          </cell>
          <cell r="J462">
            <v>0</v>
          </cell>
          <cell r="K462">
            <v>-8.11151926437031</v>
          </cell>
          <cell r="L462">
            <v>-14.249579594872174</v>
          </cell>
          <cell r="M462">
            <v>88</v>
          </cell>
          <cell r="N462">
            <v>195.39333333332283</v>
          </cell>
          <cell r="O462">
            <v>40</v>
          </cell>
          <cell r="P462">
            <v>109</v>
          </cell>
        </row>
        <row r="463">
          <cell r="B463" t="str">
            <v>Quinn Priester</v>
          </cell>
          <cell r="C463" t="str">
            <v>PIT</v>
          </cell>
          <cell r="D463">
            <v>50</v>
          </cell>
          <cell r="E463">
            <v>0.65853658536585369</v>
          </cell>
          <cell r="F463">
            <v>0.20930232558139536</v>
          </cell>
          <cell r="G463">
            <v>-3.4843535842964521</v>
          </cell>
          <cell r="H463">
            <v>-2.7867484272320371</v>
          </cell>
          <cell r="I463">
            <v>-2.723542033372671</v>
          </cell>
          <cell r="J463">
            <v>0</v>
          </cell>
          <cell r="K463">
            <v>-8.126805133953912</v>
          </cell>
          <cell r="L463">
            <v>-14.264865464455777</v>
          </cell>
          <cell r="M463">
            <v>43</v>
          </cell>
          <cell r="N463">
            <v>85</v>
          </cell>
          <cell r="O463">
            <v>27</v>
          </cell>
          <cell r="P463">
            <v>36</v>
          </cell>
        </row>
        <row r="464">
          <cell r="B464" t="str">
            <v>Ken Waldichuk</v>
          </cell>
          <cell r="C464" t="str">
            <v>OAK</v>
          </cell>
          <cell r="D464">
            <v>141</v>
          </cell>
          <cell r="E464">
            <v>2.4146341463414633</v>
          </cell>
          <cell r="F464">
            <v>0.83720930232558144</v>
          </cell>
          <cell r="G464">
            <v>-3.159409691693905</v>
          </cell>
          <cell r="H464">
            <v>-4.847495810144296</v>
          </cell>
          <cell r="I464">
            <v>-4.2328546450551023</v>
          </cell>
          <cell r="J464">
            <v>0.12</v>
          </cell>
          <cell r="K464">
            <v>-8.8679166982262583</v>
          </cell>
          <cell r="L464">
            <v>-15.005977028728122</v>
          </cell>
          <cell r="M464">
            <v>84</v>
          </cell>
          <cell r="N464">
            <v>219.96</v>
          </cell>
          <cell r="O464">
            <v>71</v>
          </cell>
          <cell r="P464">
            <v>132</v>
          </cell>
        </row>
        <row r="465">
          <cell r="B465" t="str">
            <v>Trevor Williams</v>
          </cell>
          <cell r="C465" t="str">
            <v>WSN</v>
          </cell>
          <cell r="D465">
            <v>144.33333333332999</v>
          </cell>
          <cell r="E465">
            <v>2.030487804878049</v>
          </cell>
          <cell r="F465">
            <v>1.0465116279069768</v>
          </cell>
          <cell r="G465">
            <v>-3.669747997127434</v>
          </cell>
          <cell r="H465">
            <v>-5.5636909568608113</v>
          </cell>
          <cell r="I465">
            <v>-2.773493225478469</v>
          </cell>
          <cell r="J465">
            <v>0</v>
          </cell>
          <cell r="K465">
            <v>-8.9299327466816898</v>
          </cell>
          <cell r="L465">
            <v>-15.067993077183555</v>
          </cell>
          <cell r="M465">
            <v>89</v>
          </cell>
          <cell r="N465">
            <v>230.93333333332799</v>
          </cell>
          <cell r="O465">
            <v>53</v>
          </cell>
          <cell r="P465">
            <v>111</v>
          </cell>
        </row>
        <row r="466">
          <cell r="B466" t="str">
            <v>Connor Seabold</v>
          </cell>
          <cell r="C466" t="str">
            <v>COL</v>
          </cell>
          <cell r="D466">
            <v>87.333333333329975</v>
          </cell>
          <cell r="E466">
            <v>1.225609756097561</v>
          </cell>
          <cell r="F466">
            <v>0.41860465116279072</v>
          </cell>
          <cell r="G466">
            <v>-5.4507992045278222</v>
          </cell>
          <cell r="H466">
            <v>-4.1236716975595709</v>
          </cell>
          <cell r="I466">
            <v>-1.169819063590549</v>
          </cell>
          <cell r="J466">
            <v>0</v>
          </cell>
          <cell r="K466">
            <v>-9.1000755584175899</v>
          </cell>
          <cell r="L466">
            <v>-15.238135888919455</v>
          </cell>
          <cell r="M466">
            <v>73</v>
          </cell>
          <cell r="N466">
            <v>144.09999999999445</v>
          </cell>
          <cell r="O466">
            <v>28</v>
          </cell>
          <cell r="P466">
            <v>67</v>
          </cell>
        </row>
        <row r="467">
          <cell r="B467" t="str">
            <v>Chad Kuhl</v>
          </cell>
          <cell r="C467" t="str">
            <v>WSN</v>
          </cell>
          <cell r="D467">
            <v>38.333333333330003</v>
          </cell>
          <cell r="E467">
            <v>0.56707317073170738</v>
          </cell>
          <cell r="F467">
            <v>0</v>
          </cell>
          <cell r="G467">
            <v>-3.2338103387157151</v>
          </cell>
          <cell r="H467">
            <v>-3.4043799475652192</v>
          </cell>
          <cell r="I467">
            <v>-3.1620051758580252</v>
          </cell>
          <cell r="J467">
            <v>0.12</v>
          </cell>
          <cell r="K467">
            <v>-9.1131222914072527</v>
          </cell>
          <cell r="L467">
            <v>-15.251182621909116</v>
          </cell>
          <cell r="M467">
            <v>36</v>
          </cell>
          <cell r="N467">
            <v>75.133333333326803</v>
          </cell>
          <cell r="O467">
            <v>28</v>
          </cell>
          <cell r="P467">
            <v>31</v>
          </cell>
        </row>
        <row r="468">
          <cell r="B468" t="str">
            <v>Zach Davies</v>
          </cell>
          <cell r="C468" t="str">
            <v>ARI</v>
          </cell>
          <cell r="D468">
            <v>82.333333333329975</v>
          </cell>
          <cell r="E468">
            <v>1.3170731707317074</v>
          </cell>
          <cell r="F468">
            <v>0.62790697674418605</v>
          </cell>
          <cell r="G468">
            <v>-4.3961135425155797</v>
          </cell>
          <cell r="H468">
            <v>-4.0091846133781051</v>
          </cell>
          <cell r="I468">
            <v>-2.6750376773001605</v>
          </cell>
          <cell r="J468">
            <v>0</v>
          </cell>
          <cell r="K468">
            <v>-9.1353556857179523</v>
          </cell>
          <cell r="L468">
            <v>-15.273416016219816</v>
          </cell>
          <cell r="M468">
            <v>64</v>
          </cell>
          <cell r="N468">
            <v>136.67333333332775</v>
          </cell>
          <cell r="O468">
            <v>39</v>
          </cell>
          <cell r="P468">
            <v>72</v>
          </cell>
        </row>
        <row r="469">
          <cell r="B469" t="str">
            <v>Brad Keller</v>
          </cell>
          <cell r="C469" t="str">
            <v>KCR</v>
          </cell>
          <cell r="D469">
            <v>45.333333333330003</v>
          </cell>
          <cell r="E469">
            <v>0.56707317073170738</v>
          </cell>
          <cell r="F469">
            <v>0.20930232558139536</v>
          </cell>
          <cell r="G469">
            <v>-0.47205251708585683</v>
          </cell>
          <cell r="H469">
            <v>-3.7647835178772384</v>
          </cell>
          <cell r="I469">
            <v>-5.6826012408981592</v>
          </cell>
          <cell r="J469">
            <v>0</v>
          </cell>
          <cell r="K469">
            <v>-9.1430617795481517</v>
          </cell>
          <cell r="L469">
            <v>-15.281122110050017</v>
          </cell>
          <cell r="M469">
            <v>23</v>
          </cell>
          <cell r="N469">
            <v>87.039999999993597</v>
          </cell>
          <cell r="O469">
            <v>45</v>
          </cell>
          <cell r="P469">
            <v>31</v>
          </cell>
        </row>
        <row r="470">
          <cell r="B470" t="str">
            <v>Luis L. Ortiz</v>
          </cell>
          <cell r="C470" t="str">
            <v>PIT</v>
          </cell>
          <cell r="D470">
            <v>86.666666666660007</v>
          </cell>
          <cell r="E470">
            <v>1.0792682926829269</v>
          </cell>
          <cell r="F470">
            <v>0</v>
          </cell>
          <cell r="G470">
            <v>-1.1785313567453901</v>
          </cell>
          <cell r="H470">
            <v>-4.5978111620720714</v>
          </cell>
          <cell r="I470">
            <v>-4.6703034077126189</v>
          </cell>
          <cell r="J470">
            <v>0</v>
          </cell>
          <cell r="K470">
            <v>-9.3673776338471537</v>
          </cell>
          <cell r="L470">
            <v>-15.505437964349017</v>
          </cell>
          <cell r="M470">
            <v>46</v>
          </cell>
          <cell r="N470">
            <v>147.333333333322</v>
          </cell>
          <cell r="O470">
            <v>48</v>
          </cell>
          <cell r="P470">
            <v>59</v>
          </cell>
        </row>
        <row r="471">
          <cell r="B471" t="str">
            <v>Carlos Carrasco</v>
          </cell>
          <cell r="C471" t="str">
            <v>NYM</v>
          </cell>
          <cell r="D471">
            <v>90</v>
          </cell>
          <cell r="E471">
            <v>1.2073170731707317</v>
          </cell>
          <cell r="F471">
            <v>0.62790697674418605</v>
          </cell>
          <cell r="G471">
            <v>-4.4448129428626304</v>
          </cell>
          <cell r="H471">
            <v>-4.7538437986558399</v>
          </cell>
          <cell r="I471">
            <v>-2.8376574867973363</v>
          </cell>
          <cell r="J471">
            <v>0</v>
          </cell>
          <cell r="K471">
            <v>-10.201090178400889</v>
          </cell>
          <cell r="L471">
            <v>-16.339150508902755</v>
          </cell>
          <cell r="M471">
            <v>68</v>
          </cell>
          <cell r="N471">
            <v>153</v>
          </cell>
          <cell r="O471">
            <v>38</v>
          </cell>
          <cell r="P471">
            <v>66</v>
          </cell>
        </row>
        <row r="472">
          <cell r="B472" t="str">
            <v>Chris Flexen</v>
          </cell>
          <cell r="C472" t="str">
            <v>2 Tms</v>
          </cell>
          <cell r="D472">
            <v>102.33333333332997</v>
          </cell>
          <cell r="E472">
            <v>1.3536585365853659</v>
          </cell>
          <cell r="F472">
            <v>0.41860465116279072</v>
          </cell>
          <cell r="G472">
            <v>-5.0806783535933411</v>
          </cell>
          <cell r="H472">
            <v>-4.971023976388028</v>
          </cell>
          <cell r="I472">
            <v>-2.4142660692724123</v>
          </cell>
          <cell r="J472">
            <v>0</v>
          </cell>
          <cell r="K472">
            <v>-10.693705211505623</v>
          </cell>
          <cell r="L472">
            <v>-16.831765542007489</v>
          </cell>
          <cell r="M472">
            <v>78</v>
          </cell>
          <cell r="N472">
            <v>170.89666666666105</v>
          </cell>
          <cell r="O472">
            <v>38</v>
          </cell>
          <cell r="P472">
            <v>74</v>
          </cell>
        </row>
        <row r="473">
          <cell r="B473" t="str">
            <v>Alek Manoah</v>
          </cell>
          <cell r="C473" t="str">
            <v>TOR</v>
          </cell>
          <cell r="D473">
            <v>87.333333333329975</v>
          </cell>
          <cell r="E473">
            <v>1.4451219512195124</v>
          </cell>
          <cell r="F473">
            <v>0.83720930232558144</v>
          </cell>
          <cell r="G473">
            <v>-2.8902850567211527</v>
          </cell>
          <cell r="H473">
            <v>-5.0334909893602493</v>
          </cell>
          <cell r="I473">
            <v>-5.1740622400098966</v>
          </cell>
          <cell r="J473">
            <v>0</v>
          </cell>
          <cell r="K473">
            <v>-10.815507032546204</v>
          </cell>
          <cell r="L473">
            <v>-16.953567363048069</v>
          </cell>
          <cell r="M473">
            <v>57</v>
          </cell>
          <cell r="N473">
            <v>151.95999999999415</v>
          </cell>
          <cell r="O473">
            <v>59</v>
          </cell>
          <cell r="P473">
            <v>79</v>
          </cell>
        </row>
        <row r="474">
          <cell r="B474" t="str">
            <v>Joey Wentz</v>
          </cell>
          <cell r="C474" t="str">
            <v>DET</v>
          </cell>
          <cell r="D474">
            <v>105.66666666666001</v>
          </cell>
          <cell r="E474">
            <v>1.7926829268292683</v>
          </cell>
          <cell r="F474">
            <v>0.20930232558139536</v>
          </cell>
          <cell r="G474">
            <v>-5.2955444681197301</v>
          </cell>
          <cell r="H474">
            <v>-5.2304677070181844</v>
          </cell>
          <cell r="I474">
            <v>-2.543568341687271</v>
          </cell>
          <cell r="J474">
            <v>0</v>
          </cell>
          <cell r="K474">
            <v>-11.067595264414521</v>
          </cell>
          <cell r="L474">
            <v>-17.205655594916387</v>
          </cell>
          <cell r="M474">
            <v>81</v>
          </cell>
          <cell r="N474">
            <v>177.51999999998881</v>
          </cell>
          <cell r="O474">
            <v>47</v>
          </cell>
          <cell r="P474">
            <v>98</v>
          </cell>
        </row>
        <row r="475">
          <cell r="B475" t="str">
            <v>Michael Kopech</v>
          </cell>
          <cell r="C475" t="str">
            <v>CHW</v>
          </cell>
          <cell r="D475">
            <v>129.33333333332999</v>
          </cell>
          <cell r="E475">
            <v>2.4512195121951219</v>
          </cell>
          <cell r="F475">
            <v>1.0465116279069768</v>
          </cell>
          <cell r="G475">
            <v>-3.0841758493160119</v>
          </cell>
          <cell r="H475">
            <v>-4.9365700751796133</v>
          </cell>
          <cell r="I475">
            <v>-6.5529958795733103</v>
          </cell>
          <cell r="J475">
            <v>0</v>
          </cell>
          <cell r="K475">
            <v>-11.076010663966837</v>
          </cell>
          <cell r="L475">
            <v>-17.214070994468702</v>
          </cell>
          <cell r="M475">
            <v>78</v>
          </cell>
          <cell r="N475">
            <v>205.6399999999947</v>
          </cell>
          <cell r="O475">
            <v>91</v>
          </cell>
          <cell r="P475">
            <v>134</v>
          </cell>
        </row>
        <row r="476">
          <cell r="B476" t="str">
            <v>Kyle Muller</v>
          </cell>
          <cell r="C476" t="str">
            <v>OAK</v>
          </cell>
          <cell r="D476">
            <v>77</v>
          </cell>
          <cell r="E476">
            <v>1.024390243902439</v>
          </cell>
          <cell r="F476">
            <v>0</v>
          </cell>
          <cell r="G476">
            <v>-4.97530766588463</v>
          </cell>
          <cell r="H476">
            <v>-6.4867163679633473</v>
          </cell>
          <cell r="I476">
            <v>-3.5181418097681272</v>
          </cell>
          <cell r="J476">
            <v>0</v>
          </cell>
          <cell r="K476">
            <v>-13.955775599713665</v>
          </cell>
          <cell r="L476">
            <v>-20.09383593021553</v>
          </cell>
          <cell r="M476">
            <v>65</v>
          </cell>
          <cell r="N476">
            <v>150.91999999999999</v>
          </cell>
          <cell r="O476">
            <v>39</v>
          </cell>
          <cell r="P476">
            <v>56</v>
          </cell>
        </row>
        <row r="477">
          <cell r="B477" t="str">
            <v>Adam Wainwright</v>
          </cell>
          <cell r="C477" t="str">
            <v>STL</v>
          </cell>
          <cell r="D477">
            <v>101</v>
          </cell>
          <cell r="E477">
            <v>1.0060975609756098</v>
          </cell>
          <cell r="F477">
            <v>0.83720930232558144</v>
          </cell>
          <cell r="G477">
            <v>-5.9689385495397262</v>
          </cell>
          <cell r="H477">
            <v>-7.5562692858087894</v>
          </cell>
          <cell r="I477">
            <v>-3.8689636335728106</v>
          </cell>
          <cell r="J477">
            <v>0</v>
          </cell>
          <cell r="K477">
            <v>-15.550864605620134</v>
          </cell>
          <cell r="L477">
            <v>-21.688924936122</v>
          </cell>
          <cell r="M477">
            <v>83</v>
          </cell>
          <cell r="N477">
            <v>191.89999999999998</v>
          </cell>
          <cell r="O477">
            <v>41</v>
          </cell>
          <cell r="P477">
            <v>55</v>
          </cell>
        </row>
      </sheetData>
      <sheetData sheetId="5">
        <row r="1">
          <cell r="B1" t="str">
            <v>Name</v>
          </cell>
          <cell r="C1" t="str">
            <v>AB</v>
          </cell>
          <cell r="D1" t="str">
            <v>PA</v>
          </cell>
          <cell r="E1" t="str">
            <v>R/SGP</v>
          </cell>
          <cell r="F1" t="str">
            <v>RBI/SGP</v>
          </cell>
          <cell r="G1" t="str">
            <v>HR/SGP</v>
          </cell>
          <cell r="H1" t="str">
            <v>SB/SGP</v>
          </cell>
          <cell r="I1" t="str">
            <v>OBP/SGP</v>
          </cell>
          <cell r="J1" t="str">
            <v>SLUG/SGP</v>
          </cell>
          <cell r="K1" t="str">
            <v>SUM</v>
          </cell>
        </row>
        <row r="2">
          <cell r="B2" t="str">
            <v>Ronald Acuña Jr.</v>
          </cell>
          <cell r="C2">
            <v>643</v>
          </cell>
          <cell r="D2">
            <v>735</v>
          </cell>
          <cell r="E2">
            <v>10.236641221374047</v>
          </cell>
          <cell r="F2">
            <v>6.1153846153846159</v>
          </cell>
          <cell r="G2">
            <v>7.2352941176470589</v>
          </cell>
          <cell r="H2">
            <v>8.3164556962025316</v>
          </cell>
          <cell r="I2">
            <v>5.3373368642785968</v>
          </cell>
          <cell r="J2">
            <v>4.7586397883898783</v>
          </cell>
          <cell r="K2">
            <v>41.999752303276729</v>
          </cell>
        </row>
        <row r="3">
          <cell r="B3" t="str">
            <v>Matt Olson</v>
          </cell>
          <cell r="C3">
            <v>608</v>
          </cell>
          <cell r="D3">
            <v>720</v>
          </cell>
          <cell r="E3">
            <v>8.7251908396946565</v>
          </cell>
          <cell r="F3">
            <v>8.0192307692307701</v>
          </cell>
          <cell r="G3">
            <v>9.5294117647058822</v>
          </cell>
          <cell r="H3">
            <v>0.11392405063291139</v>
          </cell>
          <cell r="I3">
            <v>3.5562025579702397</v>
          </cell>
          <cell r="J3">
            <v>4.7611744591137475</v>
          </cell>
          <cell r="K3">
            <v>34.705134441348207</v>
          </cell>
        </row>
        <row r="4">
          <cell r="B4" t="str">
            <v>Mookie Betts</v>
          </cell>
          <cell r="C4">
            <v>584</v>
          </cell>
          <cell r="D4">
            <v>693</v>
          </cell>
          <cell r="E4">
            <v>8.6564885496183201</v>
          </cell>
          <cell r="F4">
            <v>6.1730769230769234</v>
          </cell>
          <cell r="G4">
            <v>6.8823529411764701</v>
          </cell>
          <cell r="H4">
            <v>1.5949367088607593</v>
          </cell>
          <cell r="I4">
            <v>4.5832136796762839</v>
          </cell>
          <cell r="J4">
            <v>3.8854397944957864</v>
          </cell>
          <cell r="K4">
            <v>31.775508596904544</v>
          </cell>
        </row>
        <row r="5">
          <cell r="B5" t="str">
            <v>Freddie Freeman</v>
          </cell>
          <cell r="C5">
            <v>637</v>
          </cell>
          <cell r="D5">
            <v>730</v>
          </cell>
          <cell r="E5">
            <v>9</v>
          </cell>
          <cell r="F5">
            <v>5.884615384615385</v>
          </cell>
          <cell r="G5">
            <v>5.117647058823529</v>
          </cell>
          <cell r="H5">
            <v>2.6202531645569618</v>
          </cell>
          <cell r="I5">
            <v>4.9262400193796578</v>
          </cell>
          <cell r="J5">
            <v>3.8329593150148273</v>
          </cell>
          <cell r="K5">
            <v>31.381714942390367</v>
          </cell>
        </row>
        <row r="6">
          <cell r="B6" t="str">
            <v>Shohei Ohtani</v>
          </cell>
          <cell r="C6">
            <v>497</v>
          </cell>
          <cell r="D6">
            <v>599</v>
          </cell>
          <cell r="E6">
            <v>7.0076335877862599</v>
          </cell>
          <cell r="F6">
            <v>5.4807692307692308</v>
          </cell>
          <cell r="G6">
            <v>7.7647058823529411</v>
          </cell>
          <cell r="H6">
            <v>2.2784810126582276</v>
          </cell>
          <cell r="I6">
            <v>4.232746073511672</v>
          </cell>
          <cell r="J6">
            <v>5.1889312539418651</v>
          </cell>
          <cell r="K6">
            <v>31.953267041020197</v>
          </cell>
        </row>
        <row r="7">
          <cell r="B7" t="str">
            <v>Juan Soto</v>
          </cell>
          <cell r="C7">
            <v>568</v>
          </cell>
          <cell r="D7">
            <v>708</v>
          </cell>
          <cell r="E7">
            <v>6.66412213740458</v>
          </cell>
          <cell r="F7">
            <v>6.2884615384615392</v>
          </cell>
          <cell r="G7">
            <v>6.1764705882352935</v>
          </cell>
          <cell r="H7">
            <v>1.3670886075949367</v>
          </cell>
          <cell r="I7">
            <v>4.7943048964000035</v>
          </cell>
          <cell r="J7">
            <v>2.1351742304605605</v>
          </cell>
          <cell r="K7">
            <v>27.425621998556913</v>
          </cell>
        </row>
        <row r="8">
          <cell r="B8" t="str">
            <v>Corbin Carroll</v>
          </cell>
          <cell r="C8">
            <v>565</v>
          </cell>
          <cell r="D8">
            <v>645</v>
          </cell>
          <cell r="E8">
            <v>7.9694656488549622</v>
          </cell>
          <cell r="F8">
            <v>4.384615384615385</v>
          </cell>
          <cell r="G8">
            <v>4.4117647058823524</v>
          </cell>
          <cell r="H8">
            <v>6.1518987341772142</v>
          </cell>
          <cell r="I8">
            <v>1.6966887533356054</v>
          </cell>
          <cell r="J8">
            <v>1.7682803932583284</v>
          </cell>
          <cell r="K8">
            <v>26.382713620123852</v>
          </cell>
        </row>
        <row r="9">
          <cell r="B9" t="str">
            <v>Kyle Tucker</v>
          </cell>
          <cell r="C9">
            <v>574</v>
          </cell>
          <cell r="D9">
            <v>674</v>
          </cell>
          <cell r="E9">
            <v>6.66412213740458</v>
          </cell>
          <cell r="F9">
            <v>6.4615384615384617</v>
          </cell>
          <cell r="G9">
            <v>5.117647058823529</v>
          </cell>
          <cell r="H9">
            <v>3.4177215189873413</v>
          </cell>
          <cell r="I9">
            <v>2.1766436694215501</v>
          </cell>
          <cell r="J9">
            <v>2.099822362019411</v>
          </cell>
          <cell r="K9">
            <v>25.937495208194875</v>
          </cell>
        </row>
        <row r="10">
          <cell r="B10" t="str">
            <v>Corey Seager</v>
          </cell>
          <cell r="C10">
            <v>477</v>
          </cell>
          <cell r="D10">
            <v>536</v>
          </cell>
          <cell r="E10">
            <v>6.0458015267175576</v>
          </cell>
          <cell r="F10">
            <v>5.5384615384615392</v>
          </cell>
          <cell r="G10">
            <v>5.8235294117647056</v>
          </cell>
          <cell r="H10">
            <v>0.22784810126582278</v>
          </cell>
          <cell r="I10">
            <v>2.7739420449633325</v>
          </cell>
          <cell r="J10">
            <v>4.268373486548465</v>
          </cell>
          <cell r="K10">
            <v>24.677956109721425</v>
          </cell>
        </row>
        <row r="11">
          <cell r="B11" t="str">
            <v>Julio Rodríguez</v>
          </cell>
          <cell r="C11">
            <v>654</v>
          </cell>
          <cell r="D11">
            <v>714</v>
          </cell>
          <cell r="E11">
            <v>7.0076335877862599</v>
          </cell>
          <cell r="F11">
            <v>5.9423076923076925</v>
          </cell>
          <cell r="G11">
            <v>5.6470588235294112</v>
          </cell>
          <cell r="H11">
            <v>4.2151898734177209</v>
          </cell>
          <cell r="I11">
            <v>6.1927918447114406E-2</v>
          </cell>
          <cell r="J11">
            <v>1.3588636776705445</v>
          </cell>
          <cell r="K11">
            <v>24.232981573158746</v>
          </cell>
        </row>
        <row r="12">
          <cell r="B12" t="str">
            <v>Bobby Witt Jr.</v>
          </cell>
          <cell r="C12">
            <v>641</v>
          </cell>
          <cell r="D12">
            <v>694</v>
          </cell>
          <cell r="E12">
            <v>6.66412213740458</v>
          </cell>
          <cell r="F12">
            <v>5.5384615384615392</v>
          </cell>
          <cell r="G12">
            <v>5.2941176470588234</v>
          </cell>
          <cell r="H12">
            <v>5.5822784810126578</v>
          </cell>
          <cell r="I12">
            <v>-0.78497831589002043</v>
          </cell>
          <cell r="J12">
            <v>1.6420783647016908</v>
          </cell>
          <cell r="K12">
            <v>23.936079852749273</v>
          </cell>
        </row>
        <row r="13">
          <cell r="B13" t="str">
            <v>Kyle Schwarber</v>
          </cell>
          <cell r="C13">
            <v>585</v>
          </cell>
          <cell r="D13">
            <v>720</v>
          </cell>
          <cell r="E13">
            <v>7.4198473282442752</v>
          </cell>
          <cell r="F13">
            <v>6</v>
          </cell>
          <cell r="G13">
            <v>8.2941176470588225</v>
          </cell>
          <cell r="H13">
            <v>0</v>
          </cell>
          <cell r="I13">
            <v>0.68628470416967924</v>
          </cell>
          <cell r="J13">
            <v>0.91852921105233321</v>
          </cell>
          <cell r="K13">
            <v>23.318778890525113</v>
          </cell>
        </row>
        <row r="14">
          <cell r="B14" t="str">
            <v>Adolis García</v>
          </cell>
          <cell r="C14">
            <v>555</v>
          </cell>
          <cell r="D14">
            <v>632</v>
          </cell>
          <cell r="E14">
            <v>7.4198473282442752</v>
          </cell>
          <cell r="F14">
            <v>6.1730769230769234</v>
          </cell>
          <cell r="G14">
            <v>6.8823529411764701</v>
          </cell>
          <cell r="H14">
            <v>1.0253164556962024</v>
          </cell>
          <cell r="I14">
            <v>-0.22212415990755824</v>
          </cell>
          <cell r="J14">
            <v>1.7939996691754192</v>
          </cell>
          <cell r="K14">
            <v>23.072469157461732</v>
          </cell>
        </row>
        <row r="15">
          <cell r="B15" t="str">
            <v>Austin Riley</v>
          </cell>
          <cell r="C15">
            <v>636</v>
          </cell>
          <cell r="D15">
            <v>715</v>
          </cell>
          <cell r="E15">
            <v>8.0381679389312986</v>
          </cell>
          <cell r="F15">
            <v>5.5961538461538467</v>
          </cell>
          <cell r="G15">
            <v>6.5294117647058822</v>
          </cell>
          <cell r="H15">
            <v>0.34177215189873417</v>
          </cell>
          <cell r="I15">
            <v>0.80606385879647113</v>
          </cell>
          <cell r="J15">
            <v>2.2714358364198173</v>
          </cell>
          <cell r="K15">
            <v>23.583005396906046</v>
          </cell>
        </row>
        <row r="16">
          <cell r="B16" t="str">
            <v>Francisco Lindor</v>
          </cell>
          <cell r="C16">
            <v>602</v>
          </cell>
          <cell r="D16">
            <v>687</v>
          </cell>
          <cell r="E16">
            <v>7.4198473282442752</v>
          </cell>
          <cell r="F16">
            <v>5.6538461538461542</v>
          </cell>
          <cell r="G16">
            <v>5.4705882352941178</v>
          </cell>
          <cell r="H16">
            <v>3.5316455696202529</v>
          </cell>
          <cell r="I16">
            <v>0.23935961721039725</v>
          </cell>
          <cell r="J16">
            <v>0.82625267424839999</v>
          </cell>
          <cell r="K16">
            <v>23.1415395784636</v>
          </cell>
        </row>
        <row r="17">
          <cell r="B17" t="str">
            <v>Marcus Semien</v>
          </cell>
          <cell r="C17">
            <v>670</v>
          </cell>
          <cell r="D17">
            <v>753</v>
          </cell>
          <cell r="E17">
            <v>8.3816793893129766</v>
          </cell>
          <cell r="F17">
            <v>5.7692307692307701</v>
          </cell>
          <cell r="G17">
            <v>5.117647058823529</v>
          </cell>
          <cell r="H17">
            <v>1.5949367088607593</v>
          </cell>
          <cell r="I17">
            <v>1.0386057671585065</v>
          </cell>
          <cell r="J17">
            <v>1.1646111112877819</v>
          </cell>
          <cell r="K17">
            <v>23.066710804674326</v>
          </cell>
        </row>
        <row r="18">
          <cell r="B18" t="str">
            <v>Aaron Judge</v>
          </cell>
          <cell r="C18">
            <v>367</v>
          </cell>
          <cell r="D18">
            <v>458</v>
          </cell>
          <cell r="E18">
            <v>5.4274809160305342</v>
          </cell>
          <cell r="F18">
            <v>4.3269230769230775</v>
          </cell>
          <cell r="G18">
            <v>6.5294117647058822</v>
          </cell>
          <cell r="H18">
            <v>0.34177215189873417</v>
          </cell>
          <cell r="I18">
            <v>3.0627453736708201</v>
          </cell>
          <cell r="J18">
            <v>3.1642810443820397</v>
          </cell>
          <cell r="K18">
            <v>22.852614327611089</v>
          </cell>
        </row>
        <row r="19">
          <cell r="B19" t="str">
            <v>Yordan Alvarez</v>
          </cell>
          <cell r="C19">
            <v>410</v>
          </cell>
          <cell r="D19">
            <v>496</v>
          </cell>
          <cell r="E19">
            <v>5.2900763358778624</v>
          </cell>
          <cell r="F19">
            <v>5.5961538461538467</v>
          </cell>
          <cell r="G19">
            <v>5.4705882352941178</v>
          </cell>
          <cell r="H19">
            <v>0</v>
          </cell>
          <cell r="I19">
            <v>3.3409039200737367</v>
          </cell>
          <cell r="J19">
            <v>2.8941228627608764</v>
          </cell>
          <cell r="K19">
            <v>22.591845200160439</v>
          </cell>
        </row>
        <row r="20">
          <cell r="B20" t="str">
            <v>Marcell Ozuna</v>
          </cell>
          <cell r="C20">
            <v>530</v>
          </cell>
          <cell r="D20">
            <v>592</v>
          </cell>
          <cell r="E20">
            <v>5.770992366412214</v>
          </cell>
          <cell r="F20">
            <v>5.7692307692307701</v>
          </cell>
          <cell r="G20">
            <v>7.0588235294117645</v>
          </cell>
          <cell r="H20">
            <v>0</v>
          </cell>
          <cell r="I20">
            <v>0.73289499023353299</v>
          </cell>
          <cell r="J20">
            <v>3.0155130740138572</v>
          </cell>
          <cell r="K20">
            <v>22.347454729302139</v>
          </cell>
        </row>
        <row r="21">
          <cell r="B21" t="str">
            <v>Pete Alonso</v>
          </cell>
          <cell r="C21">
            <v>568</v>
          </cell>
          <cell r="D21">
            <v>658</v>
          </cell>
          <cell r="E21">
            <v>6.3206106870229011</v>
          </cell>
          <cell r="F21">
            <v>6.8076923076923084</v>
          </cell>
          <cell r="G21">
            <v>8.117647058823529</v>
          </cell>
          <cell r="H21">
            <v>0.45569620253164556</v>
          </cell>
          <cell r="I21">
            <v>-0.80608246721048327</v>
          </cell>
          <cell r="J21">
            <v>1.7216034121210533</v>
          </cell>
          <cell r="K21">
            <v>22.617167200980951</v>
          </cell>
        </row>
        <row r="22">
          <cell r="B22" t="str">
            <v>Cody Bellinger</v>
          </cell>
          <cell r="C22">
            <v>499</v>
          </cell>
          <cell r="D22">
            <v>556</v>
          </cell>
          <cell r="E22">
            <v>6.5267175572519083</v>
          </cell>
          <cell r="F22">
            <v>5.5961538461538467</v>
          </cell>
          <cell r="G22">
            <v>4.5882352941176467</v>
          </cell>
          <cell r="H22">
            <v>2.2784810126582276</v>
          </cell>
          <cell r="I22">
            <v>1.1868319524381865</v>
          </cell>
          <cell r="J22">
            <v>2.0455642275677195</v>
          </cell>
          <cell r="K22">
            <v>22.221983890187538</v>
          </cell>
        </row>
        <row r="23">
          <cell r="B23" t="str">
            <v>Luis Robert Jr.</v>
          </cell>
          <cell r="C23">
            <v>546</v>
          </cell>
          <cell r="D23">
            <v>595</v>
          </cell>
          <cell r="E23">
            <v>6.1832061068702293</v>
          </cell>
          <cell r="F23">
            <v>4.6153846153846159</v>
          </cell>
          <cell r="G23">
            <v>6.7058823529411757</v>
          </cell>
          <cell r="H23">
            <v>2.2784810126582276</v>
          </cell>
          <cell r="I23">
            <v>-0.89402422365190148</v>
          </cell>
          <cell r="J23">
            <v>2.6722320758578197</v>
          </cell>
          <cell r="K23">
            <v>21.56116194006017</v>
          </cell>
        </row>
        <row r="24">
          <cell r="B24" t="str">
            <v>Ozzie Albies</v>
          </cell>
          <cell r="C24">
            <v>596</v>
          </cell>
          <cell r="D24">
            <v>660</v>
          </cell>
          <cell r="E24">
            <v>6.5954198473282446</v>
          </cell>
          <cell r="F24">
            <v>6.2884615384615392</v>
          </cell>
          <cell r="G24">
            <v>5.8235294117647056</v>
          </cell>
          <cell r="H24">
            <v>1.481012658227848</v>
          </cell>
          <cell r="I24">
            <v>0.23093610767688261</v>
          </cell>
          <cell r="J24">
            <v>2.0568750523325865</v>
          </cell>
          <cell r="K24">
            <v>22.476234615791807</v>
          </cell>
        </row>
        <row r="25">
          <cell r="B25" t="str">
            <v>Yandy Díaz</v>
          </cell>
          <cell r="C25">
            <v>525</v>
          </cell>
          <cell r="D25">
            <v>600</v>
          </cell>
          <cell r="E25">
            <v>6.5267175572519083</v>
          </cell>
          <cell r="F25">
            <v>4.5</v>
          </cell>
          <cell r="G25">
            <v>3.8823529411764706</v>
          </cell>
          <cell r="H25">
            <v>0</v>
          </cell>
          <cell r="I25">
            <v>4.1331559177136716</v>
          </cell>
          <cell r="J25">
            <v>2.0653606518092666</v>
          </cell>
          <cell r="K25">
            <v>21.107587067951318</v>
          </cell>
        </row>
        <row r="26">
          <cell r="B26" t="str">
            <v>Rafael Devers</v>
          </cell>
          <cell r="C26">
            <v>580</v>
          </cell>
          <cell r="D26">
            <v>656</v>
          </cell>
          <cell r="E26">
            <v>6.1832061068702293</v>
          </cell>
          <cell r="F26">
            <v>5.7692307692307701</v>
          </cell>
          <cell r="G26">
            <v>5.8235294117647056</v>
          </cell>
          <cell r="H26">
            <v>0.56962025316455689</v>
          </cell>
          <cell r="I26">
            <v>1.0909897257742265</v>
          </cell>
          <cell r="J26">
            <v>1.6419485367728315</v>
          </cell>
          <cell r="K26">
            <v>21.07852480357732</v>
          </cell>
        </row>
        <row r="27">
          <cell r="B27" t="str">
            <v>Christian Yelich</v>
          </cell>
          <cell r="C27">
            <v>550</v>
          </cell>
          <cell r="D27">
            <v>632</v>
          </cell>
          <cell r="E27">
            <v>7.2824427480916034</v>
          </cell>
          <cell r="F27">
            <v>4.384615384615385</v>
          </cell>
          <cell r="G27">
            <v>3.3529411764705879</v>
          </cell>
          <cell r="H27">
            <v>3.1898734177215187</v>
          </cell>
          <cell r="I27">
            <v>2.1101795191214965</v>
          </cell>
          <cell r="J27">
            <v>0.14573385099316985</v>
          </cell>
          <cell r="K27">
            <v>20.465786097013758</v>
          </cell>
        </row>
        <row r="28">
          <cell r="B28" t="str">
            <v>Christian Walker</v>
          </cell>
          <cell r="C28">
            <v>582</v>
          </cell>
          <cell r="D28">
            <v>661</v>
          </cell>
          <cell r="E28">
            <v>5.9083969465648858</v>
          </cell>
          <cell r="F28">
            <v>5.9423076923076925</v>
          </cell>
          <cell r="G28">
            <v>5.8235294117647056</v>
          </cell>
          <cell r="H28">
            <v>1.2531645569620251</v>
          </cell>
          <cell r="I28">
            <v>5.781234360101066E-2</v>
          </cell>
          <cell r="J28">
            <v>1.5624933417267937</v>
          </cell>
          <cell r="K28">
            <v>20.547704292927115</v>
          </cell>
        </row>
        <row r="29">
          <cell r="B29" t="str">
            <v>José Ramírez</v>
          </cell>
          <cell r="C29">
            <v>611</v>
          </cell>
          <cell r="D29">
            <v>691</v>
          </cell>
          <cell r="E29">
            <v>5.9770992366412212</v>
          </cell>
          <cell r="F29">
            <v>4.6153846153846159</v>
          </cell>
          <cell r="G29">
            <v>4.2352941176470589</v>
          </cell>
          <cell r="H29">
            <v>3.1898734177215187</v>
          </cell>
          <cell r="I29">
            <v>1.4436086734906133</v>
          </cell>
          <cell r="J29">
            <v>0.98450572006302273</v>
          </cell>
          <cell r="K29">
            <v>20.445765780948047</v>
          </cell>
        </row>
        <row r="30">
          <cell r="B30" t="str">
            <v>Randy Arozarena</v>
          </cell>
          <cell r="C30">
            <v>551</v>
          </cell>
          <cell r="D30">
            <v>654</v>
          </cell>
          <cell r="E30">
            <v>6.5267175572519083</v>
          </cell>
          <cell r="F30">
            <v>4.7884615384615392</v>
          </cell>
          <cell r="G30">
            <v>4.0588235294117645</v>
          </cell>
          <cell r="H30">
            <v>2.5063291139240502</v>
          </cell>
          <cell r="I30">
            <v>1.8324353668431472</v>
          </cell>
          <cell r="J30">
            <v>-0.44417960997250727</v>
          </cell>
          <cell r="K30">
            <v>19.268587495919899</v>
          </cell>
        </row>
        <row r="31">
          <cell r="B31" t="str">
            <v>Bryce Harper</v>
          </cell>
          <cell r="C31">
            <v>457</v>
          </cell>
          <cell r="D31">
            <v>546</v>
          </cell>
          <cell r="E31">
            <v>5.770992366412214</v>
          </cell>
          <cell r="F31">
            <v>4.1538461538461542</v>
          </cell>
          <cell r="G31">
            <v>3.7058823529411762</v>
          </cell>
          <cell r="H31">
            <v>1.2531645569620251</v>
          </cell>
          <cell r="I31">
            <v>3.3561786208493727</v>
          </cell>
          <cell r="J31">
            <v>1.2992143098712507</v>
          </cell>
          <cell r="K31">
            <v>19.539278360882193</v>
          </cell>
        </row>
        <row r="32">
          <cell r="B32" t="str">
            <v>Trea Turner</v>
          </cell>
          <cell r="C32">
            <v>639</v>
          </cell>
          <cell r="D32">
            <v>691</v>
          </cell>
          <cell r="E32">
            <v>7.0076335877862599</v>
          </cell>
          <cell r="F32">
            <v>4.384615384615385</v>
          </cell>
          <cell r="G32">
            <v>4.5882352941176467</v>
          </cell>
          <cell r="H32">
            <v>3.4177215189873413</v>
          </cell>
          <cell r="I32">
            <v>-0.72180433674533728</v>
          </cell>
          <cell r="J32">
            <v>0.534432946682455</v>
          </cell>
          <cell r="K32">
            <v>19.210834395443751</v>
          </cell>
        </row>
        <row r="33">
          <cell r="B33" t="str">
            <v>Lane Thomas</v>
          </cell>
          <cell r="C33">
            <v>628</v>
          </cell>
          <cell r="D33">
            <v>682</v>
          </cell>
          <cell r="E33">
            <v>6.9389312977099236</v>
          </cell>
          <cell r="F33">
            <v>4.9615384615384617</v>
          </cell>
          <cell r="G33">
            <v>4.9411764705882346</v>
          </cell>
          <cell r="H33">
            <v>2.2784810126582276</v>
          </cell>
          <cell r="I33">
            <v>-1.0106717859211771</v>
          </cell>
          <cell r="J33">
            <v>0.79775707340196234</v>
          </cell>
          <cell r="K33">
            <v>18.907212529975631</v>
          </cell>
        </row>
        <row r="34">
          <cell r="B34" t="str">
            <v>Alex Bregman</v>
          </cell>
          <cell r="C34">
            <v>622</v>
          </cell>
          <cell r="D34">
            <v>724</v>
          </cell>
          <cell r="E34">
            <v>7.0763358778625953</v>
          </cell>
          <cell r="F34">
            <v>5.6538461538461542</v>
          </cell>
          <cell r="G34">
            <v>4.4117647058823524</v>
          </cell>
          <cell r="H34">
            <v>0.34177215189873417</v>
          </cell>
          <cell r="I34">
            <v>1.943599849127468</v>
          </cell>
          <cell r="J34">
            <v>-1.6701399464566363E-2</v>
          </cell>
          <cell r="K34">
            <v>19.41061733915274</v>
          </cell>
        </row>
        <row r="35">
          <cell r="B35" t="str">
            <v>Gunnar Henderson</v>
          </cell>
          <cell r="C35">
            <v>560</v>
          </cell>
          <cell r="D35">
            <v>622</v>
          </cell>
          <cell r="E35">
            <v>6.8702290076335881</v>
          </cell>
          <cell r="F35">
            <v>4.7307692307692308</v>
          </cell>
          <cell r="G35">
            <v>4.9411764705882346</v>
          </cell>
          <cell r="H35">
            <v>1.1392405063291138</v>
          </cell>
          <cell r="I35">
            <v>-0.38317645517286958</v>
          </cell>
          <cell r="J35">
            <v>1.2913982397241652</v>
          </cell>
          <cell r="K35">
            <v>18.589636999871466</v>
          </cell>
        </row>
        <row r="36">
          <cell r="B36" t="str">
            <v>Max Muncy</v>
          </cell>
          <cell r="C36">
            <v>482</v>
          </cell>
          <cell r="D36">
            <v>579</v>
          </cell>
          <cell r="E36">
            <v>6.5267175572519083</v>
          </cell>
          <cell r="F36">
            <v>6.0576923076923084</v>
          </cell>
          <cell r="G36">
            <v>6.3529411764705879</v>
          </cell>
          <cell r="H36">
            <v>0.11392405063291139</v>
          </cell>
          <cell r="I36">
            <v>5.1306893200704431E-2</v>
          </cell>
          <cell r="J36">
            <v>0.79425537506364452</v>
          </cell>
          <cell r="K36">
            <v>19.896837360312063</v>
          </cell>
        </row>
        <row r="37">
          <cell r="B37" t="str">
            <v>Josh Lowe</v>
          </cell>
          <cell r="C37">
            <v>466</v>
          </cell>
          <cell r="D37">
            <v>501</v>
          </cell>
          <cell r="E37">
            <v>4.8778625954198471</v>
          </cell>
          <cell r="F37">
            <v>4.7884615384615392</v>
          </cell>
          <cell r="G37">
            <v>3.5294117647058822</v>
          </cell>
          <cell r="H37">
            <v>3.6455696202531644</v>
          </cell>
          <cell r="I37">
            <v>0.13487360647057389</v>
          </cell>
          <cell r="J37">
            <v>1.3457260367836268</v>
          </cell>
          <cell r="K37">
            <v>18.321905162094634</v>
          </cell>
        </row>
        <row r="38">
          <cell r="B38" t="str">
            <v>Jorge Soler</v>
          </cell>
          <cell r="C38">
            <v>504</v>
          </cell>
          <cell r="D38">
            <v>580</v>
          </cell>
          <cell r="E38">
            <v>5.2900763358778624</v>
          </cell>
          <cell r="F38">
            <v>4.3269230769230775</v>
          </cell>
          <cell r="G38">
            <v>6.3529411764705879</v>
          </cell>
          <cell r="H38">
            <v>0.11392405063291139</v>
          </cell>
          <cell r="I38">
            <v>0.46248533198926367</v>
          </cell>
          <cell r="J38">
            <v>1.7426470588235174</v>
          </cell>
          <cell r="K38">
            <v>18.288997030717219</v>
          </cell>
        </row>
        <row r="39">
          <cell r="B39" t="str">
            <v>Fernando Tatis Jr.</v>
          </cell>
          <cell r="C39">
            <v>575</v>
          </cell>
          <cell r="D39">
            <v>635</v>
          </cell>
          <cell r="E39">
            <v>6.2519083969465647</v>
          </cell>
          <cell r="F39">
            <v>4.5</v>
          </cell>
          <cell r="G39">
            <v>4.4117647058823524</v>
          </cell>
          <cell r="H39">
            <v>3.3037974683544302</v>
          </cell>
          <cell r="I39">
            <v>-0.55768012872996198</v>
          </cell>
          <cell r="J39">
            <v>0.2074542527970355</v>
          </cell>
          <cell r="K39">
            <v>18.11724469525042</v>
          </cell>
        </row>
        <row r="40">
          <cell r="B40" t="str">
            <v>Paul Goldschmidt</v>
          </cell>
          <cell r="C40">
            <v>593</v>
          </cell>
          <cell r="D40">
            <v>687</v>
          </cell>
          <cell r="E40">
            <v>6.114503816793893</v>
          </cell>
          <cell r="F40">
            <v>4.6153846153846159</v>
          </cell>
          <cell r="G40">
            <v>4.4117647058823524</v>
          </cell>
          <cell r="H40">
            <v>1.2531645569620251</v>
          </cell>
          <cell r="I40">
            <v>1.8550370333808393</v>
          </cell>
          <cell r="J40">
            <v>0.15596287781512905</v>
          </cell>
          <cell r="K40">
            <v>18.405817606218854</v>
          </cell>
        </row>
        <row r="41">
          <cell r="B41" t="str">
            <v>Nick Castellanos</v>
          </cell>
          <cell r="C41">
            <v>626</v>
          </cell>
          <cell r="D41">
            <v>671</v>
          </cell>
          <cell r="E41">
            <v>5.4274809160305342</v>
          </cell>
          <cell r="F41">
            <v>6.1153846153846159</v>
          </cell>
          <cell r="G41">
            <v>5.117647058823529</v>
          </cell>
          <cell r="H41">
            <v>1.2531645569620251</v>
          </cell>
          <cell r="I41">
            <v>-1.2304771071431901</v>
          </cell>
          <cell r="J41">
            <v>1.0361664941897186</v>
          </cell>
          <cell r="K41">
            <v>17.719366534247232</v>
          </cell>
        </row>
        <row r="42">
          <cell r="B42" t="str">
            <v>Ketel Marte</v>
          </cell>
          <cell r="C42">
            <v>569</v>
          </cell>
          <cell r="D42">
            <v>650</v>
          </cell>
          <cell r="E42">
            <v>6.4580152671755728</v>
          </cell>
          <cell r="F42">
            <v>4.7307692307692308</v>
          </cell>
          <cell r="G42">
            <v>4.4117647058823524</v>
          </cell>
          <cell r="H42">
            <v>0.91139240506329111</v>
          </cell>
          <cell r="I42">
            <v>1.4806868206217192</v>
          </cell>
          <cell r="J42">
            <v>1.1996480565050931</v>
          </cell>
          <cell r="K42">
            <v>19.192276486017263</v>
          </cell>
        </row>
        <row r="43">
          <cell r="B43" t="str">
            <v>Nolan Jones</v>
          </cell>
          <cell r="C43">
            <v>367</v>
          </cell>
          <cell r="D43">
            <v>424</v>
          </cell>
          <cell r="E43">
            <v>4.1221374045801529</v>
          </cell>
          <cell r="F43">
            <v>3.5769230769230771</v>
          </cell>
          <cell r="G43">
            <v>3.5294117647058822</v>
          </cell>
          <cell r="H43">
            <v>2.2784810126582276</v>
          </cell>
          <cell r="I43">
            <v>2.1962301643396223</v>
          </cell>
          <cell r="J43">
            <v>1.8538414148610753</v>
          </cell>
          <cell r="K43">
            <v>17.557024838068038</v>
          </cell>
        </row>
        <row r="44">
          <cell r="B44" t="str">
            <v>Ian Happ</v>
          </cell>
          <cell r="C44">
            <v>580</v>
          </cell>
          <cell r="D44">
            <v>691</v>
          </cell>
          <cell r="E44">
            <v>5.9083969465648858</v>
          </cell>
          <cell r="F44">
            <v>4.8461538461538467</v>
          </cell>
          <cell r="G44">
            <v>3.7058823529411762</v>
          </cell>
          <cell r="H44">
            <v>1.5949367088607593</v>
          </cell>
          <cell r="I44">
            <v>1.6842101190723719</v>
          </cell>
          <cell r="J44">
            <v>-0.29664177899489375</v>
          </cell>
          <cell r="K44">
            <v>17.442938194598145</v>
          </cell>
        </row>
        <row r="45">
          <cell r="B45" t="str">
            <v>Brandon Nimmo</v>
          </cell>
          <cell r="C45">
            <v>592</v>
          </cell>
          <cell r="D45">
            <v>682</v>
          </cell>
          <cell r="E45">
            <v>6.114503816793893</v>
          </cell>
          <cell r="F45">
            <v>3.9230769230769234</v>
          </cell>
          <cell r="G45">
            <v>4.2352941176470589</v>
          </cell>
          <cell r="H45">
            <v>0.34177215189873417</v>
          </cell>
          <cell r="I45">
            <v>1.8429897272679494</v>
          </cell>
          <cell r="J45">
            <v>0.69945858846277154</v>
          </cell>
          <cell r="K45">
            <v>17.157095325147328</v>
          </cell>
        </row>
        <row r="46">
          <cell r="B46" t="str">
            <v>Anthony Santander</v>
          </cell>
          <cell r="C46">
            <v>591</v>
          </cell>
          <cell r="D46">
            <v>656</v>
          </cell>
          <cell r="E46">
            <v>5.5648854961832059</v>
          </cell>
          <cell r="F46">
            <v>5.4807692307692308</v>
          </cell>
          <cell r="G46">
            <v>4.9411764705882346</v>
          </cell>
          <cell r="H46">
            <v>0.56962025316455689</v>
          </cell>
          <cell r="I46">
            <v>-0.4019435831800266</v>
          </cell>
          <cell r="J46">
            <v>0.86984180321133087</v>
          </cell>
          <cell r="K46">
            <v>17.02434967073653</v>
          </cell>
        </row>
        <row r="47">
          <cell r="B47" t="str">
            <v>J.D. Martinez</v>
          </cell>
          <cell r="C47">
            <v>432</v>
          </cell>
          <cell r="D47">
            <v>479</v>
          </cell>
          <cell r="E47">
            <v>4.1908396946564883</v>
          </cell>
          <cell r="F47">
            <v>5.9423076923076925</v>
          </cell>
          <cell r="G47">
            <v>5.8235294117647056</v>
          </cell>
          <cell r="H47">
            <v>0.11392405063291139</v>
          </cell>
          <cell r="I47">
            <v>-0.47451701250710238</v>
          </cell>
          <cell r="J47">
            <v>2.8012925034798122</v>
          </cell>
          <cell r="K47">
            <v>18.397376340334507</v>
          </cell>
        </row>
        <row r="48">
          <cell r="B48" t="str">
            <v>James Outman</v>
          </cell>
          <cell r="C48">
            <v>483</v>
          </cell>
          <cell r="D48">
            <v>567</v>
          </cell>
          <cell r="E48">
            <v>5.9083969465648858</v>
          </cell>
          <cell r="F48">
            <v>4.0384615384615383</v>
          </cell>
          <cell r="G48">
            <v>4.0588235294117645</v>
          </cell>
          <cell r="H48">
            <v>1.8227848101265822</v>
          </cell>
          <cell r="I48">
            <v>1.0571502135253277</v>
          </cell>
          <cell r="J48">
            <v>-0.10846811739146273</v>
          </cell>
          <cell r="K48">
            <v>16.777148920698636</v>
          </cell>
        </row>
        <row r="49">
          <cell r="B49" t="str">
            <v>Isaac Paredes</v>
          </cell>
          <cell r="C49">
            <v>492</v>
          </cell>
          <cell r="D49">
            <v>571</v>
          </cell>
          <cell r="E49">
            <v>4.8778625954198471</v>
          </cell>
          <cell r="F49">
            <v>5.6538461538461542</v>
          </cell>
          <cell r="G49">
            <v>5.4705882352941178</v>
          </cell>
          <cell r="H49">
            <v>0.11392405063291139</v>
          </cell>
          <cell r="I49">
            <v>1.0132607219014362</v>
          </cell>
          <cell r="J49">
            <v>1.1239203148057053</v>
          </cell>
          <cell r="K49">
            <v>18.253402071900169</v>
          </cell>
        </row>
        <row r="50">
          <cell r="B50" t="str">
            <v>William Contreras</v>
          </cell>
          <cell r="C50">
            <v>540</v>
          </cell>
          <cell r="D50">
            <v>611</v>
          </cell>
          <cell r="E50">
            <v>5.9083969465648858</v>
          </cell>
          <cell r="F50">
            <v>4.5</v>
          </cell>
          <cell r="G50">
            <v>3</v>
          </cell>
          <cell r="H50">
            <v>0.68354430379746833</v>
          </cell>
          <cell r="I50">
            <v>1.9930373044925043</v>
          </cell>
          <cell r="J50">
            <v>0.45941213197277064</v>
          </cell>
          <cell r="K50">
            <v>16.544390686827626</v>
          </cell>
        </row>
        <row r="51">
          <cell r="B51" t="str">
            <v>Bryan Reynolds</v>
          </cell>
          <cell r="C51">
            <v>574</v>
          </cell>
          <cell r="D51">
            <v>640</v>
          </cell>
          <cell r="E51">
            <v>5.8396946564885495</v>
          </cell>
          <cell r="F51">
            <v>4.8461538461538467</v>
          </cell>
          <cell r="G51">
            <v>4.2352941176470589</v>
          </cell>
          <cell r="H51">
            <v>1.3670886075949367</v>
          </cell>
          <cell r="I51">
            <v>-0.11232493106451809</v>
          </cell>
          <cell r="J51">
            <v>0.51330021950170113</v>
          </cell>
          <cell r="K51">
            <v>16.689206516321576</v>
          </cell>
        </row>
        <row r="52">
          <cell r="B52" t="str">
            <v>TJ Friedl</v>
          </cell>
          <cell r="C52">
            <v>488</v>
          </cell>
          <cell r="D52">
            <v>556</v>
          </cell>
          <cell r="E52">
            <v>5.0152671755725189</v>
          </cell>
          <cell r="F52">
            <v>3.8076923076923079</v>
          </cell>
          <cell r="G52">
            <v>3.1764705882352939</v>
          </cell>
          <cell r="H52">
            <v>3.0759493670886071</v>
          </cell>
          <cell r="I52">
            <v>0.98902662703178634</v>
          </cell>
          <cell r="J52">
            <v>0.6111289772130768</v>
          </cell>
          <cell r="K52">
            <v>16.675535042833591</v>
          </cell>
        </row>
        <row r="53">
          <cell r="B53" t="str">
            <v>Adley Rutschman</v>
          </cell>
          <cell r="C53">
            <v>588</v>
          </cell>
          <cell r="D53">
            <v>687</v>
          </cell>
          <cell r="E53">
            <v>5.770992366412214</v>
          </cell>
          <cell r="F53">
            <v>4.6153846153846159</v>
          </cell>
          <cell r="G53">
            <v>3.5294117647058822</v>
          </cell>
          <cell r="H53">
            <v>0.11392405063291139</v>
          </cell>
          <cell r="I53">
            <v>2.5132759807095386</v>
          </cell>
          <cell r="J53">
            <v>-0.18654341053771492</v>
          </cell>
          <cell r="K53">
            <v>16.356445367307444</v>
          </cell>
        </row>
        <row r="54">
          <cell r="B54" t="str">
            <v>Vladimir Guerrero Jr.</v>
          </cell>
          <cell r="C54">
            <v>602</v>
          </cell>
          <cell r="D54">
            <v>682</v>
          </cell>
          <cell r="E54">
            <v>5.3587786259541987</v>
          </cell>
          <cell r="F54">
            <v>5.4230769230769234</v>
          </cell>
          <cell r="G54">
            <v>4.5882352941176467</v>
          </cell>
          <cell r="H54">
            <v>0.56962025316455689</v>
          </cell>
          <cell r="I54">
            <v>0.77286665982204228</v>
          </cell>
          <cell r="J54">
            <v>7.0932327440603335E-2</v>
          </cell>
          <cell r="K54">
            <v>16.783510083575969</v>
          </cell>
        </row>
        <row r="55">
          <cell r="B55" t="str">
            <v>Ha-Seong Kim</v>
          </cell>
          <cell r="C55">
            <v>538</v>
          </cell>
          <cell r="D55">
            <v>626</v>
          </cell>
          <cell r="E55">
            <v>5.770992366412214</v>
          </cell>
          <cell r="F55">
            <v>3.4615384615384617</v>
          </cell>
          <cell r="G55">
            <v>3</v>
          </cell>
          <cell r="H55">
            <v>4.3291139240506329</v>
          </cell>
          <cell r="I55">
            <v>1.0460718801853466</v>
          </cell>
          <cell r="J55">
            <v>-1.1434716064161741</v>
          </cell>
          <cell r="K55">
            <v>16.464245025770481</v>
          </cell>
        </row>
        <row r="56">
          <cell r="B56" t="str">
            <v>Spencer Steer</v>
          </cell>
          <cell r="C56">
            <v>582</v>
          </cell>
          <cell r="D56">
            <v>665</v>
          </cell>
          <cell r="E56">
            <v>5.0839694656488552</v>
          </cell>
          <cell r="F56">
            <v>4.9615384615384617</v>
          </cell>
          <cell r="G56">
            <v>4.0588235294117645</v>
          </cell>
          <cell r="H56">
            <v>1.7088607594936707</v>
          </cell>
          <cell r="I56">
            <v>1.3950086969526923</v>
          </cell>
          <cell r="J56">
            <v>0.63246574015784696</v>
          </cell>
          <cell r="K56">
            <v>17.840666653203293</v>
          </cell>
        </row>
        <row r="57">
          <cell r="B57" t="str">
            <v>J.P. Crawford</v>
          </cell>
          <cell r="C57">
            <v>534</v>
          </cell>
          <cell r="D57">
            <v>638</v>
          </cell>
          <cell r="E57">
            <v>6.4580152671755728</v>
          </cell>
          <cell r="F57">
            <v>3.7500000000000004</v>
          </cell>
          <cell r="G57">
            <v>3.3529411764705879</v>
          </cell>
          <cell r="H57">
            <v>0.22784810126582278</v>
          </cell>
          <cell r="I57">
            <v>2.6882284666478173</v>
          </cell>
          <cell r="J57">
            <v>-9.2781667789726616E-2</v>
          </cell>
          <cell r="K57">
            <v>16.384251343770075</v>
          </cell>
        </row>
        <row r="58">
          <cell r="B58" t="str">
            <v>Nico Hoerner</v>
          </cell>
          <cell r="C58">
            <v>619</v>
          </cell>
          <cell r="D58">
            <v>688</v>
          </cell>
          <cell r="E58">
            <v>6.7328244274809164</v>
          </cell>
          <cell r="F58">
            <v>3.9230769230769234</v>
          </cell>
          <cell r="G58">
            <v>1.588235294117647</v>
          </cell>
          <cell r="H58">
            <v>4.8987341772151893</v>
          </cell>
          <cell r="I58">
            <v>0.83884577422534201</v>
          </cell>
          <cell r="J58">
            <v>-1.7441017403674932</v>
          </cell>
          <cell r="K58">
            <v>16.237614855748522</v>
          </cell>
        </row>
        <row r="59">
          <cell r="B59" t="str">
            <v>Seiya Suzuki</v>
          </cell>
          <cell r="C59">
            <v>515</v>
          </cell>
          <cell r="D59">
            <v>583</v>
          </cell>
          <cell r="E59">
            <v>5.1526717557251906</v>
          </cell>
          <cell r="F59">
            <v>4.2692307692307692</v>
          </cell>
          <cell r="G59">
            <v>3.5294117647058822</v>
          </cell>
          <cell r="H59">
            <v>0.68354430379746833</v>
          </cell>
          <cell r="I59">
            <v>1.2907050540929914</v>
          </cell>
          <cell r="J59">
            <v>1.0960426121193199</v>
          </cell>
          <cell r="K59">
            <v>16.021606259671621</v>
          </cell>
        </row>
        <row r="60">
          <cell r="B60" t="str">
            <v>Chas McCormick</v>
          </cell>
          <cell r="C60">
            <v>403</v>
          </cell>
          <cell r="D60">
            <v>457</v>
          </cell>
          <cell r="E60">
            <v>4.0534351145038165</v>
          </cell>
          <cell r="F60">
            <v>4.0384615384615383</v>
          </cell>
          <cell r="G60">
            <v>3.8823529411764706</v>
          </cell>
          <cell r="H60">
            <v>2.1645569620253164</v>
          </cell>
          <cell r="I60">
            <v>0.86740171144451073</v>
          </cell>
          <cell r="J60">
            <v>0.95534930551970765</v>
          </cell>
          <cell r="K60">
            <v>15.961557573131362</v>
          </cell>
        </row>
        <row r="61">
          <cell r="B61" t="str">
            <v>Spencer Torkelson</v>
          </cell>
          <cell r="C61">
            <v>606</v>
          </cell>
          <cell r="D61">
            <v>684</v>
          </cell>
          <cell r="E61">
            <v>6.0458015267175576</v>
          </cell>
          <cell r="F61">
            <v>5.4230769230769234</v>
          </cell>
          <cell r="G61">
            <v>5.4705882352941178</v>
          </cell>
          <cell r="H61">
            <v>0.34177215189873417</v>
          </cell>
          <cell r="I61">
            <v>-1.1325292805354106</v>
          </cell>
          <cell r="J61">
            <v>0.129801896164258</v>
          </cell>
          <cell r="K61">
            <v>16.278511452616179</v>
          </cell>
        </row>
        <row r="62">
          <cell r="B62" t="str">
            <v>Jake Burger</v>
          </cell>
          <cell r="C62">
            <v>492</v>
          </cell>
          <cell r="D62">
            <v>540</v>
          </cell>
          <cell r="E62">
            <v>4.8778625954198471</v>
          </cell>
          <cell r="F62">
            <v>4.6153846153846159</v>
          </cell>
          <cell r="G62">
            <v>6</v>
          </cell>
          <cell r="H62">
            <v>0.11392405063291139</v>
          </cell>
          <cell r="I62">
            <v>-1.1075046368954491</v>
          </cell>
          <cell r="J62">
            <v>1.8499409739301371</v>
          </cell>
          <cell r="K62">
            <v>16.349607598472062</v>
          </cell>
        </row>
        <row r="63">
          <cell r="B63" t="str">
            <v>Gleyber Torres</v>
          </cell>
          <cell r="C63">
            <v>596</v>
          </cell>
          <cell r="D63">
            <v>672</v>
          </cell>
          <cell r="E63">
            <v>6.1832061068702293</v>
          </cell>
          <cell r="F63">
            <v>3.9230769230769234</v>
          </cell>
          <cell r="G63">
            <v>4.4117647058823524</v>
          </cell>
          <cell r="H63">
            <v>1.481012658227848</v>
          </cell>
          <cell r="I63">
            <v>0.88008288611308116</v>
          </cell>
          <cell r="J63">
            <v>0.32941670906947051</v>
          </cell>
          <cell r="K63">
            <v>17.208559989239902</v>
          </cell>
        </row>
        <row r="64">
          <cell r="B64" t="str">
            <v>Justin Turner</v>
          </cell>
          <cell r="C64">
            <v>558</v>
          </cell>
          <cell r="D64">
            <v>626</v>
          </cell>
          <cell r="E64">
            <v>5.9083969465648858</v>
          </cell>
          <cell r="F64">
            <v>5.5384615384615392</v>
          </cell>
          <cell r="G64">
            <v>4.0588235294117645</v>
          </cell>
          <cell r="H64">
            <v>0.45569620253164556</v>
          </cell>
          <cell r="I64">
            <v>0.7157333917057408</v>
          </cell>
          <cell r="J64">
            <v>0.36471208923726189</v>
          </cell>
          <cell r="K64">
            <v>17.041823697912839</v>
          </cell>
        </row>
        <row r="65">
          <cell r="B65" t="str">
            <v>Xander Bogaerts</v>
          </cell>
          <cell r="C65">
            <v>596</v>
          </cell>
          <cell r="D65">
            <v>665</v>
          </cell>
          <cell r="E65">
            <v>5.7022900763358777</v>
          </cell>
          <cell r="F65">
            <v>3.3461538461538463</v>
          </cell>
          <cell r="G65">
            <v>3.3529411764705879</v>
          </cell>
          <cell r="H65">
            <v>2.1645569620253164</v>
          </cell>
          <cell r="I65">
            <v>1.0462565227145268</v>
          </cell>
          <cell r="J65">
            <v>-4.4865931970862721E-2</v>
          </cell>
          <cell r="K65">
            <v>15.567332651729291</v>
          </cell>
        </row>
        <row r="66">
          <cell r="B66" t="str">
            <v>Wander Franco</v>
          </cell>
          <cell r="C66">
            <v>442</v>
          </cell>
          <cell r="D66">
            <v>491</v>
          </cell>
          <cell r="E66">
            <v>4.4656488549618318</v>
          </cell>
          <cell r="F66">
            <v>3.3461538461538463</v>
          </cell>
          <cell r="G66">
            <v>3</v>
          </cell>
          <cell r="H66">
            <v>3.4177215189873413</v>
          </cell>
          <cell r="I66">
            <v>0.52958677091686135</v>
          </cell>
          <cell r="J66">
            <v>0.73349846993630252</v>
          </cell>
          <cell r="K66">
            <v>15.492609460956183</v>
          </cell>
        </row>
        <row r="67">
          <cell r="B67" t="str">
            <v>Manny Machado</v>
          </cell>
          <cell r="C67">
            <v>543</v>
          </cell>
          <cell r="D67">
            <v>601</v>
          </cell>
          <cell r="E67">
            <v>5.1526717557251906</v>
          </cell>
          <cell r="F67">
            <v>5.25</v>
          </cell>
          <cell r="G67">
            <v>5.2941176470588234</v>
          </cell>
          <cell r="H67">
            <v>0.34177215189873417</v>
          </cell>
          <cell r="I67">
            <v>-0.6898970702651942</v>
          </cell>
          <cell r="J67">
            <v>0.54114075244127324</v>
          </cell>
          <cell r="K67">
            <v>15.889805236858827</v>
          </cell>
        </row>
        <row r="68">
          <cell r="B68" t="str">
            <v>Jack Suwinski</v>
          </cell>
          <cell r="C68">
            <v>447</v>
          </cell>
          <cell r="D68">
            <v>534</v>
          </cell>
          <cell r="E68">
            <v>4.3282442748091601</v>
          </cell>
          <cell r="F68">
            <v>4.2692307692307692</v>
          </cell>
          <cell r="G68">
            <v>4.5882352941176467</v>
          </cell>
          <cell r="H68">
            <v>1.481012658227848</v>
          </cell>
          <cell r="I68">
            <v>0.33364474302747704</v>
          </cell>
          <cell r="J68">
            <v>0.27573440095193241</v>
          </cell>
          <cell r="K68">
            <v>15.276102140364834</v>
          </cell>
        </row>
        <row r="69">
          <cell r="B69" t="str">
            <v>CJ Abrams</v>
          </cell>
          <cell r="C69">
            <v>563</v>
          </cell>
          <cell r="D69">
            <v>614</v>
          </cell>
          <cell r="E69">
            <v>5.7022900763358777</v>
          </cell>
          <cell r="F69">
            <v>3.6923076923076925</v>
          </cell>
          <cell r="G69">
            <v>3.1764705882352939</v>
          </cell>
          <cell r="H69">
            <v>5.3544303797468347</v>
          </cell>
          <cell r="I69">
            <v>-1.731341997614974</v>
          </cell>
          <cell r="J69">
            <v>-0.8084901627052401</v>
          </cell>
          <cell r="K69">
            <v>15.385666576305486</v>
          </cell>
        </row>
        <row r="70">
          <cell r="B70" t="str">
            <v>Will Smith</v>
          </cell>
          <cell r="C70">
            <v>464</v>
          </cell>
          <cell r="D70">
            <v>554</v>
          </cell>
          <cell r="E70">
            <v>5.4961832061068705</v>
          </cell>
          <cell r="F70">
            <v>4.384615384615385</v>
          </cell>
          <cell r="G70">
            <v>3.3529411764705879</v>
          </cell>
          <cell r="H70">
            <v>0.34177215189873417</v>
          </cell>
          <cell r="I70">
            <v>1.3308118602816317</v>
          </cell>
          <cell r="J70">
            <v>-8.1614225643597063E-2</v>
          </cell>
          <cell r="K70">
            <v>14.824709553729614</v>
          </cell>
        </row>
        <row r="71">
          <cell r="B71" t="str">
            <v>Jose Altuve</v>
          </cell>
          <cell r="C71">
            <v>360</v>
          </cell>
          <cell r="D71">
            <v>410</v>
          </cell>
          <cell r="E71">
            <v>5.221374045801527</v>
          </cell>
          <cell r="F71">
            <v>2.9423076923076925</v>
          </cell>
          <cell r="G71">
            <v>3</v>
          </cell>
          <cell r="H71">
            <v>1.5949367088607593</v>
          </cell>
          <cell r="I71">
            <v>2.2779944661807634</v>
          </cell>
          <cell r="J71">
            <v>1.4582158395101548</v>
          </cell>
          <cell r="K71">
            <v>16.494828752660894</v>
          </cell>
        </row>
        <row r="72">
          <cell r="B72" t="str">
            <v>Josh Naylor</v>
          </cell>
          <cell r="C72">
            <v>452</v>
          </cell>
          <cell r="D72">
            <v>495</v>
          </cell>
          <cell r="E72">
            <v>3.5725190839694658</v>
          </cell>
          <cell r="F72">
            <v>5.5961538461538467</v>
          </cell>
          <cell r="G72">
            <v>3</v>
          </cell>
          <cell r="H72">
            <v>1.1392405063291138</v>
          </cell>
          <cell r="I72">
            <v>0.97818178551859869</v>
          </cell>
          <cell r="J72">
            <v>1.062232092731406</v>
          </cell>
          <cell r="K72">
            <v>15.348327314702432</v>
          </cell>
        </row>
        <row r="73">
          <cell r="B73" t="str">
            <v>Brent Rooker</v>
          </cell>
          <cell r="C73">
            <v>463</v>
          </cell>
          <cell r="D73">
            <v>526</v>
          </cell>
          <cell r="E73">
            <v>4.1908396946564883</v>
          </cell>
          <cell r="F73">
            <v>3.9807692307692308</v>
          </cell>
          <cell r="G73">
            <v>5.2941176470588234</v>
          </cell>
          <cell r="H73">
            <v>0.45569620253164556</v>
          </cell>
          <cell r="I73">
            <v>-0.14103080989937478</v>
          </cell>
          <cell r="J73">
            <v>1.0630816401531313</v>
          </cell>
          <cell r="K73">
            <v>14.843473605269944</v>
          </cell>
        </row>
        <row r="74">
          <cell r="B74" t="str">
            <v>Michael Harris II</v>
          </cell>
          <cell r="C74">
            <v>505</v>
          </cell>
          <cell r="D74">
            <v>539</v>
          </cell>
          <cell r="E74">
            <v>5.221374045801527</v>
          </cell>
          <cell r="F74">
            <v>3.2884615384615388</v>
          </cell>
          <cell r="G74">
            <v>3.1764705882352939</v>
          </cell>
          <cell r="H74">
            <v>2.2784810126582276</v>
          </cell>
          <cell r="I74">
            <v>-4.8070967850636012E-2</v>
          </cell>
          <cell r="J74">
            <v>0.8783725754182713</v>
          </cell>
          <cell r="K74">
            <v>14.795088792724222</v>
          </cell>
        </row>
        <row r="75">
          <cell r="B75" t="str">
            <v>Triston Casas</v>
          </cell>
          <cell r="C75">
            <v>429</v>
          </cell>
          <cell r="D75">
            <v>502</v>
          </cell>
          <cell r="E75">
            <v>4.5343511450381682</v>
          </cell>
          <cell r="F75">
            <v>3.7500000000000004</v>
          </cell>
          <cell r="G75">
            <v>4.2352941176470589</v>
          </cell>
          <cell r="H75">
            <v>0</v>
          </cell>
          <cell r="I75">
            <v>1.5764099762536266</v>
          </cell>
          <cell r="J75">
            <v>1.033631679208969</v>
          </cell>
          <cell r="K75">
            <v>15.129686918147824</v>
          </cell>
        </row>
        <row r="76">
          <cell r="B76" t="str">
            <v>George Springer</v>
          </cell>
          <cell r="C76">
            <v>613</v>
          </cell>
          <cell r="D76">
            <v>683</v>
          </cell>
          <cell r="E76">
            <v>5.9770992366412212</v>
          </cell>
          <cell r="F76">
            <v>4.1538461538461542</v>
          </cell>
          <cell r="G76">
            <v>3.7058823529411762</v>
          </cell>
          <cell r="H76">
            <v>2.2784810126582276</v>
          </cell>
          <cell r="I76">
            <v>-0.29764527578310268</v>
          </cell>
          <cell r="J76">
            <v>-1.0794107541659479</v>
          </cell>
          <cell r="K76">
            <v>14.738252726137729</v>
          </cell>
        </row>
        <row r="77">
          <cell r="B77" t="str">
            <v>Jeimer Candelario</v>
          </cell>
          <cell r="C77">
            <v>505</v>
          </cell>
          <cell r="D77">
            <v>576</v>
          </cell>
          <cell r="E77">
            <v>5.2900763358778624</v>
          </cell>
          <cell r="F77">
            <v>4.0384615384615383</v>
          </cell>
          <cell r="G77">
            <v>3.8823529411764706</v>
          </cell>
          <cell r="H77">
            <v>0.91139240506329111</v>
          </cell>
          <cell r="I77">
            <v>0.20426256250219199</v>
          </cell>
          <cell r="J77">
            <v>0.72967089324069501</v>
          </cell>
          <cell r="K77">
            <v>15.056216676322048</v>
          </cell>
        </row>
        <row r="78">
          <cell r="B78" t="str">
            <v>Nathaniel Lowe</v>
          </cell>
          <cell r="C78">
            <v>623</v>
          </cell>
          <cell r="D78">
            <v>724</v>
          </cell>
          <cell r="E78">
            <v>6.114503816793893</v>
          </cell>
          <cell r="F78">
            <v>4.7307692307692308</v>
          </cell>
          <cell r="G78">
            <v>3</v>
          </cell>
          <cell r="H78">
            <v>0.11392405063291139</v>
          </cell>
          <cell r="I78">
            <v>1.7555095411473913</v>
          </cell>
          <cell r="J78">
            <v>-0.82553488685193266</v>
          </cell>
          <cell r="K78">
            <v>14.889171752491494</v>
          </cell>
        </row>
        <row r="79">
          <cell r="B79" t="str">
            <v>Sean Murphy</v>
          </cell>
          <cell r="C79">
            <v>370</v>
          </cell>
          <cell r="D79">
            <v>438</v>
          </cell>
          <cell r="E79">
            <v>4.4656488549618318</v>
          </cell>
          <cell r="F79">
            <v>3.9230769230769234</v>
          </cell>
          <cell r="G79">
            <v>3.7058823529411762</v>
          </cell>
          <cell r="H79">
            <v>0</v>
          </cell>
          <cell r="I79">
            <v>1.3104657136812647</v>
          </cell>
          <cell r="J79">
            <v>0.67773345218030601</v>
          </cell>
          <cell r="K79">
            <v>14.0828072968415</v>
          </cell>
        </row>
        <row r="80">
          <cell r="B80" t="str">
            <v>Bo Bichette</v>
          </cell>
          <cell r="C80">
            <v>571</v>
          </cell>
          <cell r="D80">
            <v>601</v>
          </cell>
          <cell r="E80">
            <v>4.7404580152671754</v>
          </cell>
          <cell r="F80">
            <v>4.2115384615384617</v>
          </cell>
          <cell r="G80">
            <v>3.5294117647058822</v>
          </cell>
          <cell r="H80">
            <v>0.56962025316455689</v>
          </cell>
          <cell r="I80">
            <v>0.37148303783507391</v>
          </cell>
          <cell r="J80">
            <v>0.92642188199943631</v>
          </cell>
          <cell r="K80">
            <v>14.348933414510585</v>
          </cell>
        </row>
        <row r="81">
          <cell r="B81" t="str">
            <v>Cal Raleigh</v>
          </cell>
          <cell r="C81">
            <v>513</v>
          </cell>
          <cell r="D81">
            <v>569</v>
          </cell>
          <cell r="E81">
            <v>5.3587786259541987</v>
          </cell>
          <cell r="F81">
            <v>4.3269230769230775</v>
          </cell>
          <cell r="G81">
            <v>5.2941176470588234</v>
          </cell>
          <cell r="H81">
            <v>0</v>
          </cell>
          <cell r="I81">
            <v>-1.3130471399563963</v>
          </cell>
          <cell r="J81">
            <v>0.36307823120916904</v>
          </cell>
          <cell r="K81">
            <v>14.029850441188874</v>
          </cell>
        </row>
        <row r="82">
          <cell r="B82" t="str">
            <v>Nolan Arenado</v>
          </cell>
          <cell r="C82">
            <v>560</v>
          </cell>
          <cell r="D82">
            <v>612</v>
          </cell>
          <cell r="E82">
            <v>4.8778625954198471</v>
          </cell>
          <cell r="F82">
            <v>5.3653846153846159</v>
          </cell>
          <cell r="G82">
            <v>4.5882352941176467</v>
          </cell>
          <cell r="H82">
            <v>0.34177215189873417</v>
          </cell>
          <cell r="I82">
            <v>-0.91707213877724603</v>
          </cell>
          <cell r="J82">
            <v>0.47477542872697265</v>
          </cell>
          <cell r="K82">
            <v>14.73095794677057</v>
          </cell>
        </row>
        <row r="83">
          <cell r="B83" t="str">
            <v>Bryson Stott</v>
          </cell>
          <cell r="C83">
            <v>585</v>
          </cell>
          <cell r="D83">
            <v>640</v>
          </cell>
          <cell r="E83">
            <v>5.3587786259541987</v>
          </cell>
          <cell r="F83">
            <v>3.5769230769230771</v>
          </cell>
          <cell r="G83">
            <v>2.6470588235294117</v>
          </cell>
          <cell r="H83">
            <v>3.5316455696202529</v>
          </cell>
          <cell r="I83">
            <v>-0.16848739659673118</v>
          </cell>
          <cell r="J83">
            <v>-0.63869986496755893</v>
          </cell>
          <cell r="K83">
            <v>14.307218834462649</v>
          </cell>
        </row>
        <row r="84">
          <cell r="B84" t="str">
            <v>Dansby Swanson</v>
          </cell>
          <cell r="C84">
            <v>565</v>
          </cell>
          <cell r="D84">
            <v>638</v>
          </cell>
          <cell r="E84">
            <v>5.5648854961832059</v>
          </cell>
          <cell r="F84">
            <v>4.6153846153846159</v>
          </cell>
          <cell r="G84">
            <v>3.8823529411764706</v>
          </cell>
          <cell r="H84">
            <v>1.0253164556962024</v>
          </cell>
          <cell r="I84">
            <v>-0.22401903888732577</v>
          </cell>
          <cell r="J84">
            <v>-0.70132108704556229</v>
          </cell>
          <cell r="K84">
            <v>14.162599382507608</v>
          </cell>
        </row>
        <row r="85">
          <cell r="B85" t="str">
            <v>Max Kepler</v>
          </cell>
          <cell r="C85">
            <v>438</v>
          </cell>
          <cell r="D85">
            <v>491</v>
          </cell>
          <cell r="E85">
            <v>4.9465648854961835</v>
          </cell>
          <cell r="F85">
            <v>3.8076923076923079</v>
          </cell>
          <cell r="G85">
            <v>4.2352941176470589</v>
          </cell>
          <cell r="H85">
            <v>0.11392405063291139</v>
          </cell>
          <cell r="I85">
            <v>-3.065032890069454E-14</v>
          </cell>
          <cell r="J85">
            <v>0.9231305928272836</v>
          </cell>
          <cell r="K85">
            <v>14.026605954295716</v>
          </cell>
        </row>
        <row r="86">
          <cell r="B86" t="str">
            <v>Christopher Morel</v>
          </cell>
          <cell r="C86">
            <v>388</v>
          </cell>
          <cell r="D86">
            <v>429</v>
          </cell>
          <cell r="E86">
            <v>4.2595419847328246</v>
          </cell>
          <cell r="F86">
            <v>4.0384615384615383</v>
          </cell>
          <cell r="G86">
            <v>4.5882352941176467</v>
          </cell>
          <cell r="H86">
            <v>0.68354430379746833</v>
          </cell>
          <cell r="I86">
            <v>-0.74010066555489173</v>
          </cell>
          <cell r="J86">
            <v>1.2916118322165966</v>
          </cell>
          <cell r="K86">
            <v>14.121294287771185</v>
          </cell>
        </row>
        <row r="87">
          <cell r="B87" t="str">
            <v>Teoscar Hernández</v>
          </cell>
          <cell r="C87">
            <v>625</v>
          </cell>
          <cell r="D87">
            <v>678</v>
          </cell>
          <cell r="E87">
            <v>4.8091603053435117</v>
          </cell>
          <cell r="F87">
            <v>5.3653846153846159</v>
          </cell>
          <cell r="G87">
            <v>4.5882352941176467</v>
          </cell>
          <cell r="H87">
            <v>0.79746835443037967</v>
          </cell>
          <cell r="I87">
            <v>-1.5967784142122006</v>
          </cell>
          <cell r="J87">
            <v>-0.19702394208908444</v>
          </cell>
          <cell r="K87">
            <v>13.76644621297487</v>
          </cell>
        </row>
        <row r="88">
          <cell r="B88" t="str">
            <v>Matt McLain</v>
          </cell>
          <cell r="C88">
            <v>365</v>
          </cell>
          <cell r="D88">
            <v>403</v>
          </cell>
          <cell r="E88">
            <v>4.4656488549618318</v>
          </cell>
          <cell r="F88">
            <v>2.884615384615385</v>
          </cell>
          <cell r="G88">
            <v>2.8235294117647056</v>
          </cell>
          <cell r="H88">
            <v>1.5949367088607593</v>
          </cell>
          <cell r="I88">
            <v>0.91872558804008964</v>
          </cell>
          <cell r="J88">
            <v>1.2016988618355087</v>
          </cell>
          <cell r="K88">
            <v>13.88915481007828</v>
          </cell>
        </row>
        <row r="89">
          <cell r="B89" t="str">
            <v>Willson Contreras</v>
          </cell>
          <cell r="C89">
            <v>428</v>
          </cell>
          <cell r="D89">
            <v>495</v>
          </cell>
          <cell r="E89">
            <v>3.7786259541984735</v>
          </cell>
          <cell r="F89">
            <v>3.8653846153846159</v>
          </cell>
          <cell r="G89">
            <v>3.5294117647058822</v>
          </cell>
          <cell r="H89">
            <v>0.68354430379746833</v>
          </cell>
          <cell r="I89">
            <v>1.1560330192492307</v>
          </cell>
          <cell r="J89">
            <v>0.54169623846700199</v>
          </cell>
          <cell r="K89">
            <v>13.554695895802674</v>
          </cell>
        </row>
        <row r="90">
          <cell r="B90" t="str">
            <v>Alec Bohm</v>
          </cell>
          <cell r="C90">
            <v>558</v>
          </cell>
          <cell r="D90">
            <v>611</v>
          </cell>
          <cell r="E90">
            <v>5.0839694656488552</v>
          </cell>
          <cell r="F90">
            <v>5.5961538461538467</v>
          </cell>
          <cell r="G90">
            <v>3.5294117647058822</v>
          </cell>
          <cell r="H90">
            <v>0.45569620253164556</v>
          </cell>
          <cell r="I90">
            <v>-0.26932936547197661</v>
          </cell>
          <cell r="J90">
            <v>-0.12368103708170171</v>
          </cell>
          <cell r="K90">
            <v>14.272220876486552</v>
          </cell>
        </row>
        <row r="91">
          <cell r="B91" t="str">
            <v>Carlos Santana</v>
          </cell>
          <cell r="C91">
            <v>550</v>
          </cell>
          <cell r="D91">
            <v>619</v>
          </cell>
          <cell r="E91">
            <v>5.3587786259541987</v>
          </cell>
          <cell r="F91">
            <v>4.9615384615384617</v>
          </cell>
          <cell r="G91">
            <v>4.0588235294117645</v>
          </cell>
          <cell r="H91">
            <v>0.68354430379746833</v>
          </cell>
          <cell r="I91">
            <v>-0.7630215237538146</v>
          </cell>
          <cell r="J91">
            <v>-0.33632605428286877</v>
          </cell>
          <cell r="K91">
            <v>13.963337342665211</v>
          </cell>
        </row>
        <row r="92">
          <cell r="B92" t="str">
            <v>Luis Arraez</v>
          </cell>
          <cell r="C92">
            <v>574</v>
          </cell>
          <cell r="D92">
            <v>617</v>
          </cell>
          <cell r="E92">
            <v>4.8778625954198471</v>
          </cell>
          <cell r="F92">
            <v>3.9807692307692308</v>
          </cell>
          <cell r="G92">
            <v>1.7647058823529411</v>
          </cell>
          <cell r="H92">
            <v>0.34177215189873417</v>
          </cell>
          <cell r="I92">
            <v>3.314909179162826</v>
          </cell>
          <cell r="J92">
            <v>0.76380371568872185</v>
          </cell>
          <cell r="K92">
            <v>15.043822755292302</v>
          </cell>
        </row>
        <row r="93">
          <cell r="B93" t="str">
            <v>Lourdes Gurriel Jr.</v>
          </cell>
          <cell r="C93">
            <v>551</v>
          </cell>
          <cell r="D93">
            <v>592</v>
          </cell>
          <cell r="E93">
            <v>4.4656488549618318</v>
          </cell>
          <cell r="F93">
            <v>4.7307692307692308</v>
          </cell>
          <cell r="G93">
            <v>4.2352941176470589</v>
          </cell>
          <cell r="H93">
            <v>0.56962025316455689</v>
          </cell>
          <cell r="I93">
            <v>-1.2040417696694565</v>
          </cell>
          <cell r="J93">
            <v>0.57517571034689574</v>
          </cell>
          <cell r="K93">
            <v>13.372466397220117</v>
          </cell>
        </row>
        <row r="94">
          <cell r="B94" t="str">
            <v>J.T. Realmuto</v>
          </cell>
          <cell r="C94">
            <v>489</v>
          </cell>
          <cell r="D94">
            <v>540</v>
          </cell>
          <cell r="E94">
            <v>4.8091603053435117</v>
          </cell>
          <cell r="F94">
            <v>3.634615384615385</v>
          </cell>
          <cell r="G94">
            <v>3.5294117647058822</v>
          </cell>
          <cell r="H94">
            <v>1.8227848101265822</v>
          </cell>
          <cell r="I94">
            <v>-1.0593522613782238</v>
          </cell>
          <cell r="J94">
            <v>0.25128695378287558</v>
          </cell>
          <cell r="K94">
            <v>12.987906957196014</v>
          </cell>
        </row>
        <row r="95">
          <cell r="B95" t="str">
            <v>Nolan Gorman</v>
          </cell>
          <cell r="C95">
            <v>406</v>
          </cell>
          <cell r="D95">
            <v>464</v>
          </cell>
          <cell r="E95">
            <v>4.0534351145038165</v>
          </cell>
          <cell r="F95">
            <v>4.384615384615385</v>
          </cell>
          <cell r="G95">
            <v>4.7647058823529411</v>
          </cell>
          <cell r="H95">
            <v>0.79746835443037967</v>
          </cell>
          <cell r="I95">
            <v>-0.16755808961309543</v>
          </cell>
          <cell r="J95">
            <v>0.73890623907522313</v>
          </cell>
          <cell r="K95">
            <v>14.571572885364651</v>
          </cell>
        </row>
        <row r="96">
          <cell r="B96" t="str">
            <v>Masataka Yoshida</v>
          </cell>
          <cell r="C96">
            <v>537</v>
          </cell>
          <cell r="D96">
            <v>580</v>
          </cell>
          <cell r="E96">
            <v>4.8778625954198471</v>
          </cell>
          <cell r="F96">
            <v>4.1538461538461542</v>
          </cell>
          <cell r="G96">
            <v>2.6470588235294117</v>
          </cell>
          <cell r="H96">
            <v>0.91139240506329111</v>
          </cell>
          <cell r="I96">
            <v>0.30832355465947847</v>
          </cell>
          <cell r="J96">
            <v>9.0196676508634957E-2</v>
          </cell>
          <cell r="K96">
            <v>12.988680209026818</v>
          </cell>
        </row>
        <row r="97">
          <cell r="B97" t="str">
            <v>Tommy Pham</v>
          </cell>
          <cell r="C97">
            <v>426</v>
          </cell>
          <cell r="D97">
            <v>481</v>
          </cell>
          <cell r="E97">
            <v>3.7786259541984735</v>
          </cell>
          <cell r="F97">
            <v>3.9230769230769234</v>
          </cell>
          <cell r="G97">
            <v>2.8235294117647056</v>
          </cell>
          <cell r="H97">
            <v>2.5063291139240502</v>
          </cell>
          <cell r="I97">
            <v>-0.1732156022083082</v>
          </cell>
          <cell r="J97">
            <v>9.4162113204542708E-2</v>
          </cell>
          <cell r="K97">
            <v>12.952507913960385</v>
          </cell>
        </row>
        <row r="98">
          <cell r="B98" t="str">
            <v>Kerry Carpenter</v>
          </cell>
          <cell r="C98">
            <v>418</v>
          </cell>
          <cell r="D98">
            <v>459</v>
          </cell>
          <cell r="E98">
            <v>3.9160305343511452</v>
          </cell>
          <cell r="F98">
            <v>3.6923076923076925</v>
          </cell>
          <cell r="G98">
            <v>3.5294117647058822</v>
          </cell>
          <cell r="H98">
            <v>0.68354430379746833</v>
          </cell>
          <cell r="I98">
            <v>0.33177624980797332</v>
          </cell>
          <cell r="J98">
            <v>0.61330488287025675</v>
          </cell>
          <cell r="K98">
            <v>12.766375427840417</v>
          </cell>
        </row>
        <row r="99">
          <cell r="B99" t="str">
            <v>Brandon Marsh</v>
          </cell>
          <cell r="C99">
            <v>404</v>
          </cell>
          <cell r="D99">
            <v>472</v>
          </cell>
          <cell r="E99">
            <v>3.9847328244274811</v>
          </cell>
          <cell r="F99">
            <v>3.4615384615384617</v>
          </cell>
          <cell r="G99">
            <v>2.1176470588235294</v>
          </cell>
          <cell r="H99">
            <v>1.1392405063291138</v>
          </cell>
          <cell r="I99">
            <v>1.7022436115774877</v>
          </cell>
          <cell r="J99">
            <v>0.33185397112996112</v>
          </cell>
          <cell r="K99">
            <v>12.737256433826037</v>
          </cell>
        </row>
        <row r="100">
          <cell r="B100" t="str">
            <v>Josh Jung</v>
          </cell>
          <cell r="C100">
            <v>478</v>
          </cell>
          <cell r="D100">
            <v>515</v>
          </cell>
          <cell r="E100">
            <v>5.1526717557251906</v>
          </cell>
          <cell r="F100">
            <v>4.0384615384615383</v>
          </cell>
          <cell r="G100">
            <v>4.0588235294117645</v>
          </cell>
          <cell r="H100">
            <v>0.11392405063291139</v>
          </cell>
          <cell r="I100">
            <v>-0.78385748009642564</v>
          </cell>
          <cell r="J100">
            <v>0.59965861387700847</v>
          </cell>
          <cell r="K100">
            <v>13.179682008011987</v>
          </cell>
        </row>
        <row r="101">
          <cell r="B101" t="str">
            <v>Andrés Giménez</v>
          </cell>
          <cell r="C101">
            <v>557</v>
          </cell>
          <cell r="D101">
            <v>616</v>
          </cell>
          <cell r="E101">
            <v>5.221374045801527</v>
          </cell>
          <cell r="F101">
            <v>3.5769230769230771</v>
          </cell>
          <cell r="G101">
            <v>2.6470588235294117</v>
          </cell>
          <cell r="H101">
            <v>3.4177215189873413</v>
          </cell>
          <cell r="I101">
            <v>-0.97674036199060776</v>
          </cell>
          <cell r="J101">
            <v>-1.152863719999033</v>
          </cell>
          <cell r="K101">
            <v>12.733473383251717</v>
          </cell>
        </row>
        <row r="102">
          <cell r="B102" t="str">
            <v>Lars Nootbaar</v>
          </cell>
          <cell r="C102">
            <v>426</v>
          </cell>
          <cell r="D102">
            <v>503</v>
          </cell>
          <cell r="E102">
            <v>5.0839694656488552</v>
          </cell>
          <cell r="F102">
            <v>2.6538461538461542</v>
          </cell>
          <cell r="G102">
            <v>2.4705882352941173</v>
          </cell>
          <cell r="H102">
            <v>1.2531645569620251</v>
          </cell>
          <cell r="I102">
            <v>1.5792936063751839</v>
          </cell>
          <cell r="J102">
            <v>-0.49943019517680654</v>
          </cell>
          <cell r="K102">
            <v>12.54143182294953</v>
          </cell>
        </row>
        <row r="103">
          <cell r="B103" t="str">
            <v>Luke Raley</v>
          </cell>
          <cell r="C103">
            <v>357</v>
          </cell>
          <cell r="D103">
            <v>406</v>
          </cell>
          <cell r="E103">
            <v>3.8473282442748094</v>
          </cell>
          <cell r="F103">
            <v>2.8269230769230771</v>
          </cell>
          <cell r="G103">
            <v>3.3529411764705879</v>
          </cell>
          <cell r="H103">
            <v>1.5949367088607593</v>
          </cell>
          <cell r="I103">
            <v>3.7004255388105381E-2</v>
          </cell>
          <cell r="J103">
            <v>0.87128372421089428</v>
          </cell>
          <cell r="K103">
            <v>12.530417186128231</v>
          </cell>
        </row>
        <row r="104">
          <cell r="B104" t="str">
            <v>Jonah Heim</v>
          </cell>
          <cell r="C104">
            <v>457</v>
          </cell>
          <cell r="D104">
            <v>501</v>
          </cell>
          <cell r="E104">
            <v>4.1908396946564883</v>
          </cell>
          <cell r="F104">
            <v>5.4807692307692308</v>
          </cell>
          <cell r="G104">
            <v>3.1764705882352939</v>
          </cell>
          <cell r="H104">
            <v>0.22784810126582278</v>
          </cell>
          <cell r="I104">
            <v>-0.67436803235293075</v>
          </cell>
          <cell r="J104">
            <v>-8.048230238138894E-2</v>
          </cell>
          <cell r="K104">
            <v>12.321077280192515</v>
          </cell>
        </row>
        <row r="105">
          <cell r="B105" t="str">
            <v>Austin Hays</v>
          </cell>
          <cell r="C105">
            <v>520</v>
          </cell>
          <cell r="D105">
            <v>566</v>
          </cell>
          <cell r="E105">
            <v>5.221374045801527</v>
          </cell>
          <cell r="F105">
            <v>3.8653846153846159</v>
          </cell>
          <cell r="G105">
            <v>2.8235294117647056</v>
          </cell>
          <cell r="H105">
            <v>0.56962025316455689</v>
          </cell>
          <cell r="I105">
            <v>-0.35181848857563708</v>
          </cell>
          <cell r="J105">
            <v>6.2147574792467422E-2</v>
          </cell>
          <cell r="K105">
            <v>12.190237412332236</v>
          </cell>
        </row>
        <row r="106">
          <cell r="B106" t="str">
            <v>Brandon Drury</v>
          </cell>
          <cell r="C106">
            <v>485</v>
          </cell>
          <cell r="D106">
            <v>523</v>
          </cell>
          <cell r="E106">
            <v>4.1908396946564883</v>
          </cell>
          <cell r="F106">
            <v>4.7884615384615392</v>
          </cell>
          <cell r="G106">
            <v>4.5882352941176467</v>
          </cell>
          <cell r="H106">
            <v>0</v>
          </cell>
          <cell r="I106">
            <v>-1.2158863416209245</v>
          </cell>
          <cell r="J106">
            <v>1.3242631958250175</v>
          </cell>
          <cell r="K106">
            <v>13.675913381439766</v>
          </cell>
        </row>
        <row r="107">
          <cell r="B107" t="str">
            <v>Willy Adames</v>
          </cell>
          <cell r="C107">
            <v>553</v>
          </cell>
          <cell r="D107">
            <v>638</v>
          </cell>
          <cell r="E107">
            <v>5.0152671755725189</v>
          </cell>
          <cell r="F107">
            <v>4.6153846153846159</v>
          </cell>
          <cell r="G107">
            <v>4.2352941176470589</v>
          </cell>
          <cell r="H107">
            <v>0.56962025316455689</v>
          </cell>
          <cell r="I107">
            <v>-1.2321047138802457</v>
          </cell>
          <cell r="J107">
            <v>-0.9300740395861945</v>
          </cell>
          <cell r="K107">
            <v>12.273387408302309</v>
          </cell>
        </row>
        <row r="108">
          <cell r="B108" t="str">
            <v>Yainer Diaz</v>
          </cell>
          <cell r="C108">
            <v>355</v>
          </cell>
          <cell r="D108">
            <v>377</v>
          </cell>
          <cell r="E108">
            <v>3.5038167938931299</v>
          </cell>
          <cell r="F108">
            <v>3.4615384615384617</v>
          </cell>
          <cell r="G108">
            <v>4.0588235294117645</v>
          </cell>
          <cell r="H108">
            <v>0</v>
          </cell>
          <cell r="I108">
            <v>-0.82863297741897179</v>
          </cell>
          <cell r="J108">
            <v>1.7255258794336914</v>
          </cell>
          <cell r="K108">
            <v>11.921071686858076</v>
          </cell>
        </row>
        <row r="109">
          <cell r="B109" t="str">
            <v>Jake Fraley</v>
          </cell>
          <cell r="C109">
            <v>336</v>
          </cell>
          <cell r="D109">
            <v>380</v>
          </cell>
          <cell r="E109">
            <v>2.8167938931297711</v>
          </cell>
          <cell r="F109">
            <v>3.7500000000000004</v>
          </cell>
          <cell r="G109">
            <v>2.6470588235294117</v>
          </cell>
          <cell r="H109">
            <v>2.3924050632911391</v>
          </cell>
          <cell r="I109">
            <v>0.24348668044456395</v>
          </cell>
          <cell r="J109">
            <v>2.4497309544033449E-2</v>
          </cell>
          <cell r="K109">
            <v>11.874241769938919</v>
          </cell>
        </row>
        <row r="110">
          <cell r="B110" t="str">
            <v>Wilmer Flores</v>
          </cell>
          <cell r="C110">
            <v>405</v>
          </cell>
          <cell r="D110">
            <v>454</v>
          </cell>
          <cell r="E110">
            <v>3.5038167938931299</v>
          </cell>
          <cell r="F110">
            <v>3.4615384615384617</v>
          </cell>
          <cell r="G110">
            <v>4.0588235294117645</v>
          </cell>
          <cell r="H110">
            <v>0</v>
          </cell>
          <cell r="I110">
            <v>0.94423869511833725</v>
          </cell>
          <cell r="J110">
            <v>1.3643498653825956</v>
          </cell>
          <cell r="K110">
            <v>13.332767345344287</v>
          </cell>
        </row>
        <row r="111">
          <cell r="B111" t="str">
            <v>Ryan McMahon</v>
          </cell>
          <cell r="C111">
            <v>555</v>
          </cell>
          <cell r="D111">
            <v>627</v>
          </cell>
          <cell r="E111">
            <v>5.4961832061068705</v>
          </cell>
          <cell r="F111">
            <v>4.0384615384615383</v>
          </cell>
          <cell r="G111">
            <v>4.0588235294117645</v>
          </cell>
          <cell r="H111">
            <v>0.56962025316455689</v>
          </cell>
          <cell r="I111">
            <v>-0.55135581942729872</v>
          </cell>
          <cell r="J111">
            <v>-0.28508686577766368</v>
          </cell>
          <cell r="K111">
            <v>13.326645841939767</v>
          </cell>
        </row>
        <row r="112">
          <cell r="B112" t="str">
            <v>Harold Ramírez</v>
          </cell>
          <cell r="C112">
            <v>400</v>
          </cell>
          <cell r="D112">
            <v>434</v>
          </cell>
          <cell r="E112">
            <v>3.9847328244274811</v>
          </cell>
          <cell r="F112">
            <v>3.9230769230769234</v>
          </cell>
          <cell r="G112">
            <v>2.1176470588235294</v>
          </cell>
          <cell r="H112">
            <v>0.56962025316455689</v>
          </cell>
          <cell r="I112">
            <v>0.82685999649199093</v>
          </cell>
          <cell r="J112">
            <v>0.36879891210154508</v>
          </cell>
          <cell r="K112">
            <v>11.790735968086027</v>
          </cell>
        </row>
        <row r="113">
          <cell r="B113" t="str">
            <v>Eugenio Suárez</v>
          </cell>
          <cell r="C113">
            <v>598</v>
          </cell>
          <cell r="D113">
            <v>694</v>
          </cell>
          <cell r="E113">
            <v>4.6717557251908399</v>
          </cell>
          <cell r="F113">
            <v>5.5384615384615392</v>
          </cell>
          <cell r="G113">
            <v>3.8823529411764706</v>
          </cell>
          <cell r="H113">
            <v>0.22784810126582278</v>
          </cell>
          <cell r="I113">
            <v>-0.54344652638544122</v>
          </cell>
          <cell r="J113">
            <v>-1.4600051187781755</v>
          </cell>
          <cell r="K113">
            <v>12.316966660931055</v>
          </cell>
        </row>
        <row r="114">
          <cell r="B114" t="str">
            <v>Jose Siri</v>
          </cell>
          <cell r="C114">
            <v>338</v>
          </cell>
          <cell r="D114">
            <v>364</v>
          </cell>
          <cell r="E114">
            <v>3.9847328244274811</v>
          </cell>
          <cell r="F114">
            <v>3.2307692307692308</v>
          </cell>
          <cell r="G114">
            <v>4.4117647058823524</v>
          </cell>
          <cell r="H114">
            <v>1.3670886075949367</v>
          </cell>
          <cell r="I114">
            <v>-2.1715099203759238</v>
          </cell>
          <cell r="J114">
            <v>0.89608828118944717</v>
          </cell>
          <cell r="K114">
            <v>11.718933729487524</v>
          </cell>
        </row>
        <row r="115">
          <cell r="B115" t="str">
            <v>Eddie Rosario</v>
          </cell>
          <cell r="C115">
            <v>478</v>
          </cell>
          <cell r="D115">
            <v>516</v>
          </cell>
          <cell r="E115">
            <v>4.3969465648854964</v>
          </cell>
          <cell r="F115">
            <v>4.2692307692307692</v>
          </cell>
          <cell r="G115">
            <v>3.7058823529411762</v>
          </cell>
          <cell r="H115">
            <v>0.34177215189873417</v>
          </cell>
          <cell r="I115">
            <v>-1.2471652622281582</v>
          </cell>
          <cell r="J115">
            <v>0.19896959576070239</v>
          </cell>
          <cell r="K115">
            <v>11.665636172488721</v>
          </cell>
        </row>
        <row r="116">
          <cell r="B116" t="str">
            <v>Andrew Vaughn</v>
          </cell>
          <cell r="C116">
            <v>566</v>
          </cell>
          <cell r="D116">
            <v>615</v>
          </cell>
          <cell r="E116">
            <v>4.6030534351145036</v>
          </cell>
          <cell r="F116">
            <v>4.6153846153846159</v>
          </cell>
          <cell r="G116">
            <v>3.7058823529411762</v>
          </cell>
          <cell r="H116">
            <v>0</v>
          </cell>
          <cell r="I116">
            <v>-0.97531034604280409</v>
          </cell>
          <cell r="J116">
            <v>-0.34515099916157643</v>
          </cell>
          <cell r="K116">
            <v>11.603859058235916</v>
          </cell>
        </row>
        <row r="117">
          <cell r="B117" t="str">
            <v>LaMonte Wade Jr.</v>
          </cell>
          <cell r="C117">
            <v>429</v>
          </cell>
          <cell r="D117">
            <v>519</v>
          </cell>
          <cell r="E117">
            <v>4.3969465648854964</v>
          </cell>
          <cell r="F117">
            <v>2.5961538461538463</v>
          </cell>
          <cell r="G117">
            <v>3</v>
          </cell>
          <cell r="H117">
            <v>0.22784810126582278</v>
          </cell>
          <cell r="I117">
            <v>1.9039282295080933</v>
          </cell>
          <cell r="J117">
            <v>-0.52401729892117066</v>
          </cell>
          <cell r="K117">
            <v>11.600859442892087</v>
          </cell>
        </row>
        <row r="118">
          <cell r="B118" t="str">
            <v>Mitch Garver</v>
          </cell>
          <cell r="C118">
            <v>296</v>
          </cell>
          <cell r="D118">
            <v>344</v>
          </cell>
          <cell r="E118">
            <v>3.0916030534351147</v>
          </cell>
          <cell r="F118">
            <v>2.884615384615385</v>
          </cell>
          <cell r="G118">
            <v>3.3529411764705879</v>
          </cell>
          <cell r="H118">
            <v>0</v>
          </cell>
          <cell r="I118">
            <v>1.2037472834650471</v>
          </cell>
          <cell r="J118">
            <v>0.88119770158661825</v>
          </cell>
          <cell r="K118">
            <v>11.414104599572754</v>
          </cell>
        </row>
        <row r="119">
          <cell r="B119" t="str">
            <v>Mike Trout</v>
          </cell>
          <cell r="C119">
            <v>308</v>
          </cell>
          <cell r="D119">
            <v>362</v>
          </cell>
          <cell r="E119">
            <v>3.7099236641221376</v>
          </cell>
          <cell r="F119">
            <v>2.5384615384615388</v>
          </cell>
          <cell r="G119">
            <v>3.1764705882352939</v>
          </cell>
          <cell r="H119">
            <v>0.22784810126582278</v>
          </cell>
          <cell r="I119">
            <v>1.1632367012757352</v>
          </cell>
          <cell r="J119">
            <v>0.75837326248873871</v>
          </cell>
          <cell r="K119">
            <v>11.574313855849267</v>
          </cell>
        </row>
        <row r="120">
          <cell r="B120" t="str">
            <v>Ryan Mountcastle</v>
          </cell>
          <cell r="C120">
            <v>423</v>
          </cell>
          <cell r="D120">
            <v>470</v>
          </cell>
          <cell r="E120">
            <v>4.3969465648854964</v>
          </cell>
          <cell r="F120">
            <v>3.9230769230769234</v>
          </cell>
          <cell r="G120">
            <v>3.1764705882352939</v>
          </cell>
          <cell r="H120">
            <v>0.34177215189873417</v>
          </cell>
          <cell r="I120">
            <v>-0.1695584465560365</v>
          </cell>
          <cell r="J120">
            <v>0.21991869109087409</v>
          </cell>
          <cell r="K120">
            <v>11.888626472631284</v>
          </cell>
        </row>
        <row r="121">
          <cell r="B121" t="str">
            <v>Jonathan India</v>
          </cell>
          <cell r="C121">
            <v>454</v>
          </cell>
          <cell r="D121">
            <v>529</v>
          </cell>
          <cell r="E121">
            <v>5.3587786259541987</v>
          </cell>
          <cell r="F121">
            <v>3.5192307692307696</v>
          </cell>
          <cell r="G121">
            <v>3</v>
          </cell>
          <cell r="H121">
            <v>1.5949367088607593</v>
          </cell>
          <cell r="I121">
            <v>0.28353265449332671</v>
          </cell>
          <cell r="J121">
            <v>-0.77691991535635674</v>
          </cell>
          <cell r="K121">
            <v>12.979558843182696</v>
          </cell>
        </row>
        <row r="122">
          <cell r="B122" t="str">
            <v>Elly De La Cruz</v>
          </cell>
          <cell r="C122">
            <v>388</v>
          </cell>
          <cell r="D122">
            <v>427</v>
          </cell>
          <cell r="E122">
            <v>4.6030534351145036</v>
          </cell>
          <cell r="F122">
            <v>2.5384615384615388</v>
          </cell>
          <cell r="G122">
            <v>2.2941176470588234</v>
          </cell>
          <cell r="H122">
            <v>3.9873417721518982</v>
          </cell>
          <cell r="I122">
            <v>-1.2410823946867415</v>
          </cell>
          <cell r="J122">
            <v>-0.61348727061385633</v>
          </cell>
          <cell r="K122">
            <v>11.568404727486168</v>
          </cell>
        </row>
        <row r="123">
          <cell r="B123" t="str">
            <v>Esteury Ruiz</v>
          </cell>
          <cell r="C123">
            <v>449</v>
          </cell>
          <cell r="D123">
            <v>497</v>
          </cell>
          <cell r="E123">
            <v>3.2290076335877864</v>
          </cell>
          <cell r="F123">
            <v>2.7115384615384617</v>
          </cell>
          <cell r="G123">
            <v>0.88235294117647056</v>
          </cell>
          <cell r="H123">
            <v>7.6329113924050622</v>
          </cell>
          <cell r="I123">
            <v>-1.0264425259431784</v>
          </cell>
          <cell r="J123">
            <v>-2.148757473579165</v>
          </cell>
          <cell r="K123">
            <v>11.280610429185439</v>
          </cell>
        </row>
        <row r="124">
          <cell r="B124" t="str">
            <v>Brandon Belt</v>
          </cell>
          <cell r="C124">
            <v>339</v>
          </cell>
          <cell r="D124">
            <v>404</v>
          </cell>
          <cell r="E124">
            <v>3.6412213740458017</v>
          </cell>
          <cell r="F124">
            <v>2.4807692307692308</v>
          </cell>
          <cell r="G124">
            <v>3.3529411764705879</v>
          </cell>
          <cell r="H124">
            <v>0</v>
          </cell>
          <cell r="I124">
            <v>1.3628627695698829</v>
          </cell>
          <cell r="J124">
            <v>0.83003821211769346</v>
          </cell>
          <cell r="K124">
            <v>11.667832762973196</v>
          </cell>
        </row>
        <row r="125">
          <cell r="B125" t="str">
            <v>Will Benson</v>
          </cell>
          <cell r="C125">
            <v>287</v>
          </cell>
          <cell r="D125">
            <v>329</v>
          </cell>
          <cell r="E125">
            <v>3.5038167938931299</v>
          </cell>
          <cell r="F125">
            <v>1.7884615384615385</v>
          </cell>
          <cell r="G125">
            <v>1.9411764705882353</v>
          </cell>
          <cell r="H125">
            <v>2.1645569620253164</v>
          </cell>
          <cell r="I125">
            <v>1.0022843298256277</v>
          </cell>
          <cell r="J125">
            <v>0.82651645931304807</v>
          </cell>
          <cell r="K125">
            <v>11.226812554106896</v>
          </cell>
        </row>
        <row r="126">
          <cell r="B126" t="str">
            <v>Adam Duvall</v>
          </cell>
          <cell r="C126">
            <v>320</v>
          </cell>
          <cell r="D126">
            <v>353</v>
          </cell>
          <cell r="E126">
            <v>3.0916030534351147</v>
          </cell>
          <cell r="F126">
            <v>3.3461538461538463</v>
          </cell>
          <cell r="G126">
            <v>3.7058823529411762</v>
          </cell>
          <cell r="H126">
            <v>0.45569620253164556</v>
          </cell>
          <cell r="I126">
            <v>-0.94127082237197135</v>
          </cell>
          <cell r="J126">
            <v>1.4516412621556265</v>
          </cell>
          <cell r="K126">
            <v>11.10970589484544</v>
          </cell>
        </row>
        <row r="127">
          <cell r="B127" t="str">
            <v>Steven Kwan</v>
          </cell>
          <cell r="C127">
            <v>638</v>
          </cell>
          <cell r="D127">
            <v>718</v>
          </cell>
          <cell r="E127">
            <v>6.3893129770992365</v>
          </cell>
          <cell r="F127">
            <v>3.1153846153846154</v>
          </cell>
          <cell r="G127">
            <v>0.88235294117647056</v>
          </cell>
          <cell r="H127">
            <v>2.3924050632911391</v>
          </cell>
          <cell r="I127">
            <v>0.49788598780708948</v>
          </cell>
          <cell r="J127">
            <v>-2.189573668072422</v>
          </cell>
          <cell r="K127">
            <v>11.087767916686131</v>
          </cell>
        </row>
        <row r="128">
          <cell r="B128" t="str">
            <v>Leody Taveras</v>
          </cell>
          <cell r="C128">
            <v>511</v>
          </cell>
          <cell r="D128">
            <v>554</v>
          </cell>
          <cell r="E128">
            <v>4.6030534351145036</v>
          </cell>
          <cell r="F128">
            <v>3.8653846153846159</v>
          </cell>
          <cell r="G128">
            <v>2.4705882352941173</v>
          </cell>
          <cell r="H128">
            <v>1.5949367088607593</v>
          </cell>
          <cell r="I128">
            <v>-0.98578656317163116</v>
          </cell>
          <cell r="J128">
            <v>-0.5150224779510294</v>
          </cell>
          <cell r="K128">
            <v>11.033153953531336</v>
          </cell>
        </row>
        <row r="129">
          <cell r="B129" t="str">
            <v>Willi Castro</v>
          </cell>
          <cell r="C129">
            <v>358</v>
          </cell>
          <cell r="D129">
            <v>409</v>
          </cell>
          <cell r="E129">
            <v>4.1221374045801529</v>
          </cell>
          <cell r="F129">
            <v>1.9615384615384617</v>
          </cell>
          <cell r="G129">
            <v>1.588235294117647</v>
          </cell>
          <cell r="H129">
            <v>3.7594936708860756</v>
          </cell>
          <cell r="I129">
            <v>0.26081464214029093</v>
          </cell>
          <cell r="J129">
            <v>-0.55107024961297524</v>
          </cell>
          <cell r="K129">
            <v>11.141149223649652</v>
          </cell>
        </row>
        <row r="130">
          <cell r="B130" t="str">
            <v>Cedric Mullins</v>
          </cell>
          <cell r="C130">
            <v>404</v>
          </cell>
          <cell r="D130">
            <v>455</v>
          </cell>
          <cell r="E130">
            <v>3.5038167938931299</v>
          </cell>
          <cell r="F130">
            <v>4.2692307692307692</v>
          </cell>
          <cell r="G130">
            <v>2.6470588235294117</v>
          </cell>
          <cell r="H130">
            <v>2.1645569620253164</v>
          </cell>
          <cell r="I130">
            <v>-1.1107137439587238</v>
          </cell>
          <cell r="J130">
            <v>-0.51586220448838427</v>
          </cell>
          <cell r="K130">
            <v>10.95808740023152</v>
          </cell>
        </row>
        <row r="131">
          <cell r="B131" t="str">
            <v>Ryan Noda</v>
          </cell>
          <cell r="C131">
            <v>406</v>
          </cell>
          <cell r="D131">
            <v>495</v>
          </cell>
          <cell r="E131">
            <v>4.3282442748091601</v>
          </cell>
          <cell r="F131">
            <v>3.1153846153846154</v>
          </cell>
          <cell r="G131">
            <v>2.8235294117647056</v>
          </cell>
          <cell r="H131">
            <v>0.34177215189873417</v>
          </cell>
          <cell r="I131">
            <v>1.4228098698452094</v>
          </cell>
          <cell r="J131">
            <v>-0.72099540867455592</v>
          </cell>
          <cell r="K131">
            <v>11.31074491502787</v>
          </cell>
        </row>
        <row r="132">
          <cell r="B132" t="str">
            <v>Brandon Lowe</v>
          </cell>
          <cell r="C132">
            <v>377</v>
          </cell>
          <cell r="D132">
            <v>436</v>
          </cell>
          <cell r="E132">
            <v>3.9847328244274811</v>
          </cell>
          <cell r="F132">
            <v>3.9230769230769234</v>
          </cell>
          <cell r="G132">
            <v>3.7058823529411762</v>
          </cell>
          <cell r="H132">
            <v>0.79746835443037967</v>
          </cell>
          <cell r="I132">
            <v>-0.15817095684561289</v>
          </cell>
          <cell r="J132">
            <v>2.728478317255608E-2</v>
          </cell>
          <cell r="K132">
            <v>12.280274281202905</v>
          </cell>
        </row>
        <row r="133">
          <cell r="B133" t="str">
            <v>Jarren Duran</v>
          </cell>
          <cell r="C133">
            <v>332</v>
          </cell>
          <cell r="D133">
            <v>362</v>
          </cell>
          <cell r="E133">
            <v>3.1603053435114505</v>
          </cell>
          <cell r="F133">
            <v>2.3076923076923079</v>
          </cell>
          <cell r="G133">
            <v>1.4117647058823528</v>
          </cell>
          <cell r="H133">
            <v>2.7341772151898733</v>
          </cell>
          <cell r="I133">
            <v>0.46529468051028794</v>
          </cell>
          <cell r="J133">
            <v>0.6795084179628208</v>
          </cell>
          <cell r="K133">
            <v>10.758742670749093</v>
          </cell>
        </row>
        <row r="134">
          <cell r="B134" t="str">
            <v>Andrew McCutchen</v>
          </cell>
          <cell r="C134">
            <v>390</v>
          </cell>
          <cell r="D134">
            <v>473</v>
          </cell>
          <cell r="E134">
            <v>3.7786259541984735</v>
          </cell>
          <cell r="F134">
            <v>2.4807692307692308</v>
          </cell>
          <cell r="G134">
            <v>2.1176470588235294</v>
          </cell>
          <cell r="H134">
            <v>1.2531645569620251</v>
          </cell>
          <cell r="I134">
            <v>1.9614072868411028</v>
          </cell>
          <cell r="J134">
            <v>-0.87035840570564926</v>
          </cell>
          <cell r="K134">
            <v>10.721255681888712</v>
          </cell>
        </row>
        <row r="135">
          <cell r="B135" t="str">
            <v>Thairo Estrada</v>
          </cell>
          <cell r="C135">
            <v>495</v>
          </cell>
          <cell r="D135">
            <v>530</v>
          </cell>
          <cell r="E135">
            <v>4.3282442748091601</v>
          </cell>
          <cell r="F135">
            <v>2.8269230769230771</v>
          </cell>
          <cell r="G135">
            <v>2.4705882352941173</v>
          </cell>
          <cell r="H135">
            <v>2.6202531645569618</v>
          </cell>
          <cell r="I135">
            <v>-0.80473093267015672</v>
          </cell>
          <cell r="J135">
            <v>-0.62197343257606186</v>
          </cell>
          <cell r="K135">
            <v>10.819304386337096</v>
          </cell>
        </row>
        <row r="136">
          <cell r="B136" t="str">
            <v>Alex Verdugo</v>
          </cell>
          <cell r="C136">
            <v>546</v>
          </cell>
          <cell r="D136">
            <v>602</v>
          </cell>
          <cell r="E136">
            <v>5.5648854961832059</v>
          </cell>
          <cell r="F136">
            <v>3.1153846153846154</v>
          </cell>
          <cell r="G136">
            <v>2.2941176470588234</v>
          </cell>
          <cell r="H136">
            <v>0.56962025316455689</v>
          </cell>
          <cell r="I136">
            <v>-0.4251904547960707</v>
          </cell>
          <cell r="J136">
            <v>-0.5469506787639008</v>
          </cell>
          <cell r="K136">
            <v>10.57186687823123</v>
          </cell>
        </row>
        <row r="137">
          <cell r="B137" t="str">
            <v>Jordan Walker</v>
          </cell>
          <cell r="C137">
            <v>420</v>
          </cell>
          <cell r="D137">
            <v>465</v>
          </cell>
          <cell r="E137">
            <v>3.5038167938931299</v>
          </cell>
          <cell r="F137">
            <v>2.9423076923076925</v>
          </cell>
          <cell r="G137">
            <v>2.8235294117647056</v>
          </cell>
          <cell r="H137">
            <v>0.79746835443037967</v>
          </cell>
          <cell r="I137">
            <v>0.41972938737561699</v>
          </cell>
          <cell r="J137">
            <v>7.2011438136419706E-2</v>
          </cell>
          <cell r="K137">
            <v>10.558863077907946</v>
          </cell>
        </row>
        <row r="138">
          <cell r="B138" t="str">
            <v>Tommy Edman</v>
          </cell>
          <cell r="C138">
            <v>479</v>
          </cell>
          <cell r="D138">
            <v>528</v>
          </cell>
          <cell r="E138">
            <v>4.7404580152671754</v>
          </cell>
          <cell r="F138">
            <v>2.7115384615384617</v>
          </cell>
          <cell r="G138">
            <v>2.2941176470588234</v>
          </cell>
          <cell r="H138">
            <v>3.0759493670886071</v>
          </cell>
          <cell r="I138">
            <v>-1.1793436178450416</v>
          </cell>
          <cell r="J138">
            <v>-1.0050192355412875</v>
          </cell>
          <cell r="K138">
            <v>10.637700637566738</v>
          </cell>
        </row>
        <row r="139">
          <cell r="B139" t="str">
            <v>Chris Taylor</v>
          </cell>
          <cell r="C139">
            <v>338</v>
          </cell>
          <cell r="D139">
            <v>384</v>
          </cell>
          <cell r="E139">
            <v>3.5038167938931299</v>
          </cell>
          <cell r="F139">
            <v>3.2307692307692308</v>
          </cell>
          <cell r="G139">
            <v>2.6470588235294117</v>
          </cell>
          <cell r="H139">
            <v>1.8227848101265822</v>
          </cell>
          <cell r="I139">
            <v>-0.21075997999732896</v>
          </cell>
          <cell r="J139">
            <v>-0.36837444516718693</v>
          </cell>
          <cell r="K139">
            <v>10.625295233153837</v>
          </cell>
        </row>
        <row r="140">
          <cell r="B140" t="str">
            <v>Ryan Jeffers</v>
          </cell>
          <cell r="C140">
            <v>286</v>
          </cell>
          <cell r="D140">
            <v>335</v>
          </cell>
          <cell r="E140">
            <v>3.1603053435114505</v>
          </cell>
          <cell r="F140">
            <v>2.4807692307692308</v>
          </cell>
          <cell r="G140">
            <v>2.4705882352941173</v>
          </cell>
          <cell r="H140">
            <v>0.34177215189873417</v>
          </cell>
          <cell r="I140">
            <v>1.1431209338023707</v>
          </cell>
          <cell r="J140">
            <v>0.70702363495945508</v>
          </cell>
          <cell r="K140">
            <v>10.303579530235359</v>
          </cell>
        </row>
        <row r="141">
          <cell r="B141" t="str">
            <v>Joey Meneses</v>
          </cell>
          <cell r="C141">
            <v>611</v>
          </cell>
          <cell r="D141">
            <v>657</v>
          </cell>
          <cell r="E141">
            <v>4.8778625954198471</v>
          </cell>
          <cell r="F141">
            <v>5.134615384615385</v>
          </cell>
          <cell r="G141">
            <v>2.2941176470588234</v>
          </cell>
          <cell r="H141">
            <v>0</v>
          </cell>
          <cell r="I141">
            <v>-0.6324882070311536</v>
          </cell>
          <cell r="J141">
            <v>-1.1940167803505357</v>
          </cell>
          <cell r="K141">
            <v>10.480090639712365</v>
          </cell>
        </row>
        <row r="142">
          <cell r="B142" t="str">
            <v>Ke'Bryan Hayes</v>
          </cell>
          <cell r="C142">
            <v>494</v>
          </cell>
          <cell r="D142">
            <v>525</v>
          </cell>
          <cell r="E142">
            <v>4.4656488549618318</v>
          </cell>
          <cell r="F142">
            <v>3.5192307692307696</v>
          </cell>
          <cell r="G142">
            <v>2.6470588235294117</v>
          </cell>
          <cell r="H142">
            <v>1.1392405063291138</v>
          </cell>
          <cell r="I142">
            <v>-1.079355336589042</v>
          </cell>
          <cell r="J142">
            <v>0.27792428955900383</v>
          </cell>
          <cell r="K142">
            <v>10.969747907021087</v>
          </cell>
        </row>
        <row r="143">
          <cell r="B143" t="str">
            <v>Luis Rengifo</v>
          </cell>
          <cell r="C143">
            <v>394</v>
          </cell>
          <cell r="D143">
            <v>445</v>
          </cell>
          <cell r="E143">
            <v>3.7786259541984735</v>
          </cell>
          <cell r="F143">
            <v>2.9423076923076925</v>
          </cell>
          <cell r="G143">
            <v>2.8235294117647056</v>
          </cell>
          <cell r="H143">
            <v>0.68354430379746833</v>
          </cell>
          <cell r="I143">
            <v>0.28209589147231612</v>
          </cell>
          <cell r="J143">
            <v>4.8147857741076938E-2</v>
          </cell>
          <cell r="K143">
            <v>10.558251111281733</v>
          </cell>
        </row>
        <row r="144">
          <cell r="B144" t="str">
            <v>Mark Canha</v>
          </cell>
          <cell r="C144">
            <v>435</v>
          </cell>
          <cell r="D144">
            <v>507</v>
          </cell>
          <cell r="E144">
            <v>3.5038167938931299</v>
          </cell>
          <cell r="F144">
            <v>3.5769230769230771</v>
          </cell>
          <cell r="G144">
            <v>1.9411764705882353</v>
          </cell>
          <cell r="H144">
            <v>1.2531645569620251</v>
          </cell>
          <cell r="I144">
            <v>1.0453951870523153</v>
          </cell>
          <cell r="J144">
            <v>-0.89820363000392478</v>
          </cell>
          <cell r="K144">
            <v>10.422272455414857</v>
          </cell>
        </row>
        <row r="145">
          <cell r="B145" t="str">
            <v>Josh Bell</v>
          </cell>
          <cell r="C145">
            <v>547</v>
          </cell>
          <cell r="D145">
            <v>617</v>
          </cell>
          <cell r="E145">
            <v>3.5725190839694658</v>
          </cell>
          <cell r="F145">
            <v>4.2692307692307692</v>
          </cell>
          <cell r="G145">
            <v>3.8823529411764706</v>
          </cell>
          <cell r="H145">
            <v>0</v>
          </cell>
          <cell r="I145">
            <v>-0.38039941400229055</v>
          </cell>
          <cell r="J145">
            <v>-0.60115502975874568</v>
          </cell>
          <cell r="K145">
            <v>10.742548350615669</v>
          </cell>
        </row>
        <row r="146">
          <cell r="B146" t="str">
            <v>Salvador Perez</v>
          </cell>
          <cell r="C146">
            <v>538</v>
          </cell>
          <cell r="D146">
            <v>580</v>
          </cell>
          <cell r="E146">
            <v>4.0534351145038165</v>
          </cell>
          <cell r="F146">
            <v>4.6153846153846159</v>
          </cell>
          <cell r="G146">
            <v>4.0588235294117645</v>
          </cell>
          <cell r="H146">
            <v>0</v>
          </cell>
          <cell r="I146">
            <v>-2.0554903643967171</v>
          </cell>
          <cell r="J146">
            <v>-0.51343559599363353</v>
          </cell>
          <cell r="K146">
            <v>10.158717298909846</v>
          </cell>
        </row>
        <row r="147">
          <cell r="B147" t="str">
            <v>Orlando Arcia</v>
          </cell>
          <cell r="C147">
            <v>488</v>
          </cell>
          <cell r="D147">
            <v>533</v>
          </cell>
          <cell r="E147">
            <v>4.5343511450381682</v>
          </cell>
          <cell r="F147">
            <v>3.7500000000000004</v>
          </cell>
          <cell r="G147">
            <v>3</v>
          </cell>
          <cell r="H147">
            <v>0.11392405063291139</v>
          </cell>
          <cell r="I147">
            <v>-0.52340165946704365</v>
          </cell>
          <cell r="J147">
            <v>-0.51784823585004114</v>
          </cell>
          <cell r="K147">
            <v>10.357025300353996</v>
          </cell>
        </row>
        <row r="148">
          <cell r="B148" t="str">
            <v>Ryan O'Hearn</v>
          </cell>
          <cell r="C148">
            <v>346</v>
          </cell>
          <cell r="D148">
            <v>368</v>
          </cell>
          <cell r="E148">
            <v>3.2977099236641223</v>
          </cell>
          <cell r="F148">
            <v>3.4615384615384617</v>
          </cell>
          <cell r="G148">
            <v>2.4705882352941173</v>
          </cell>
          <cell r="H148">
            <v>0.56962025316455689</v>
          </cell>
          <cell r="I148">
            <v>-0.33752522267288126</v>
          </cell>
          <cell r="J148">
            <v>0.67144417259262179</v>
          </cell>
          <cell r="K148">
            <v>10.133375823581</v>
          </cell>
        </row>
        <row r="149">
          <cell r="B149" t="str">
            <v>Edouard Julien</v>
          </cell>
          <cell r="C149">
            <v>338</v>
          </cell>
          <cell r="D149">
            <v>408</v>
          </cell>
          <cell r="E149">
            <v>4.1221374045801529</v>
          </cell>
          <cell r="F149">
            <v>2.1346153846153846</v>
          </cell>
          <cell r="G149">
            <v>2.8235294117647056</v>
          </cell>
          <cell r="H149">
            <v>0.34177215189873417</v>
          </cell>
          <cell r="I149">
            <v>1.8215392091356288</v>
          </cell>
          <cell r="J149">
            <v>0.29803158629102672</v>
          </cell>
          <cell r="K149">
            <v>11.541625148285634</v>
          </cell>
        </row>
        <row r="150">
          <cell r="B150" t="str">
            <v>Matt Chapman</v>
          </cell>
          <cell r="C150">
            <v>509</v>
          </cell>
          <cell r="D150">
            <v>581</v>
          </cell>
          <cell r="E150">
            <v>4.5343511450381682</v>
          </cell>
          <cell r="F150">
            <v>3.1153846153846154</v>
          </cell>
          <cell r="G150">
            <v>3</v>
          </cell>
          <cell r="H150">
            <v>0.45569620253164556</v>
          </cell>
          <cell r="I150">
            <v>-0.10293519846377278</v>
          </cell>
          <cell r="J150">
            <v>-0.43829887579101995</v>
          </cell>
          <cell r="K150">
            <v>10.564197888699638</v>
          </cell>
        </row>
        <row r="151">
          <cell r="B151" t="str">
            <v>Ezequiel Tovar</v>
          </cell>
          <cell r="C151">
            <v>581</v>
          </cell>
          <cell r="D151">
            <v>615</v>
          </cell>
          <cell r="E151">
            <v>5.4274809160305342</v>
          </cell>
          <cell r="F151">
            <v>4.2115384615384617</v>
          </cell>
          <cell r="G151">
            <v>2.6470588235294117</v>
          </cell>
          <cell r="H151">
            <v>1.2531645569620251</v>
          </cell>
          <cell r="I151">
            <v>-2.4382758651070411</v>
          </cell>
          <cell r="J151">
            <v>-0.94430098656331729</v>
          </cell>
          <cell r="K151">
            <v>10.156665906390074</v>
          </cell>
        </row>
        <row r="152">
          <cell r="B152" t="str">
            <v>Francisco Alvarez</v>
          </cell>
          <cell r="C152">
            <v>382</v>
          </cell>
          <cell r="D152">
            <v>423</v>
          </cell>
          <cell r="E152">
            <v>3.5038167938931299</v>
          </cell>
          <cell r="F152">
            <v>3.634615384615385</v>
          </cell>
          <cell r="G152">
            <v>4.4117647058823524</v>
          </cell>
          <cell r="H152">
            <v>0.22784810126582278</v>
          </cell>
          <cell r="I152">
            <v>-1.8453987730061505</v>
          </cell>
          <cell r="J152">
            <v>-8.7336365004256941E-2</v>
          </cell>
          <cell r="K152">
            <v>9.8453098476462824</v>
          </cell>
        </row>
        <row r="153">
          <cell r="B153" t="str">
            <v>Bryan De La Cruz</v>
          </cell>
          <cell r="C153">
            <v>579</v>
          </cell>
          <cell r="D153">
            <v>626</v>
          </cell>
          <cell r="E153">
            <v>4.1221374045801529</v>
          </cell>
          <cell r="F153">
            <v>4.5</v>
          </cell>
          <cell r="G153">
            <v>3.3529411764705879</v>
          </cell>
          <cell r="H153">
            <v>0.45569620253164556</v>
          </cell>
          <cell r="I153">
            <v>-1.5415796129047552</v>
          </cell>
          <cell r="J153">
            <v>-0.8572198563005331</v>
          </cell>
          <cell r="K153">
            <v>10.0319753143771</v>
          </cell>
        </row>
        <row r="154">
          <cell r="B154" t="str">
            <v>Jazz Chisholm Jr.</v>
          </cell>
          <cell r="C154">
            <v>352</v>
          </cell>
          <cell r="D154">
            <v>383</v>
          </cell>
          <cell r="E154">
            <v>3.4351145038167941</v>
          </cell>
          <cell r="F154">
            <v>2.9423076923076925</v>
          </cell>
          <cell r="G154">
            <v>3.3529411764705879</v>
          </cell>
          <cell r="H154">
            <v>2.5063291139240502</v>
          </cell>
          <cell r="I154">
            <v>-0.9811478034573381</v>
          </cell>
          <cell r="J154">
            <v>0.27409399583137639</v>
          </cell>
          <cell r="K154">
            <v>11.529638678893164</v>
          </cell>
        </row>
        <row r="155">
          <cell r="B155" t="str">
            <v>Randal Grichuk</v>
          </cell>
          <cell r="C155">
            <v>434</v>
          </cell>
          <cell r="D155">
            <v>471</v>
          </cell>
          <cell r="E155">
            <v>4.4656488549618318</v>
          </cell>
          <cell r="F155">
            <v>2.5384615384615388</v>
          </cell>
          <cell r="G155">
            <v>2.8235294117647056</v>
          </cell>
          <cell r="H155">
            <v>0.22784810126582278</v>
          </cell>
          <cell r="I155">
            <v>-0.46720151014631761</v>
          </cell>
          <cell r="J155">
            <v>0.37616822429907049</v>
          </cell>
          <cell r="K155">
            <v>9.9644546206066522</v>
          </cell>
        </row>
        <row r="156">
          <cell r="B156" t="str">
            <v>J.D. Davis</v>
          </cell>
          <cell r="C156">
            <v>480</v>
          </cell>
          <cell r="D156">
            <v>546</v>
          </cell>
          <cell r="E156">
            <v>4.1908396946564883</v>
          </cell>
          <cell r="F156">
            <v>3.9807692307692308</v>
          </cell>
          <cell r="G156">
            <v>3.1764705882352939</v>
          </cell>
          <cell r="H156">
            <v>0.11392405063291139</v>
          </cell>
          <cell r="I156">
            <v>-0.34048188907171012</v>
          </cell>
          <cell r="J156">
            <v>-0.67569699120629401</v>
          </cell>
          <cell r="K156">
            <v>10.445824684015919</v>
          </cell>
        </row>
        <row r="157">
          <cell r="B157" t="str">
            <v>Anthony Volpe</v>
          </cell>
          <cell r="C157">
            <v>541</v>
          </cell>
          <cell r="D157">
            <v>601</v>
          </cell>
          <cell r="E157">
            <v>4.2595419847328246</v>
          </cell>
          <cell r="F157">
            <v>3.4615384615384617</v>
          </cell>
          <cell r="G157">
            <v>3.7058823529411762</v>
          </cell>
          <cell r="H157">
            <v>2.7341772151898733</v>
          </cell>
          <cell r="I157">
            <v>-2.6003812648456401</v>
          </cell>
          <cell r="J157">
            <v>-1.5450094530865142</v>
          </cell>
          <cell r="K157">
            <v>10.015749296470183</v>
          </cell>
        </row>
        <row r="158">
          <cell r="B158" t="str">
            <v>Jason Heyward</v>
          </cell>
          <cell r="C158">
            <v>334</v>
          </cell>
          <cell r="D158">
            <v>377</v>
          </cell>
          <cell r="E158">
            <v>3.8473282442748094</v>
          </cell>
          <cell r="F158">
            <v>2.3076923076923079</v>
          </cell>
          <cell r="G158">
            <v>2.6470588235294117</v>
          </cell>
          <cell r="H158">
            <v>0.22784810126582278</v>
          </cell>
          <cell r="I158">
            <v>0.27621099247298037</v>
          </cell>
          <cell r="J158">
            <v>0.53127940586245059</v>
          </cell>
          <cell r="K158">
            <v>9.837417875097783</v>
          </cell>
        </row>
        <row r="159">
          <cell r="B159" t="str">
            <v>Joc Pederson</v>
          </cell>
          <cell r="C159">
            <v>358</v>
          </cell>
          <cell r="D159">
            <v>425</v>
          </cell>
          <cell r="E159">
            <v>4.0534351145038165</v>
          </cell>
          <cell r="F159">
            <v>2.9423076923076925</v>
          </cell>
          <cell r="G159">
            <v>2.6470588235294117</v>
          </cell>
          <cell r="H159">
            <v>0</v>
          </cell>
          <cell r="I159">
            <v>0.61783795079708326</v>
          </cell>
          <cell r="J159">
            <v>-0.46090331485218983</v>
          </cell>
          <cell r="K159">
            <v>9.7997362662858141</v>
          </cell>
        </row>
        <row r="160">
          <cell r="B160" t="str">
            <v>Daulton Varsho</v>
          </cell>
          <cell r="C160">
            <v>527</v>
          </cell>
          <cell r="D160">
            <v>581</v>
          </cell>
          <cell r="E160">
            <v>4.4656488549618318</v>
          </cell>
          <cell r="F160">
            <v>3.5192307692307696</v>
          </cell>
          <cell r="G160">
            <v>3.5294117647058822</v>
          </cell>
          <cell r="H160">
            <v>1.8227848101265822</v>
          </cell>
          <cell r="I160">
            <v>-2.4189771638980777</v>
          </cell>
          <cell r="J160">
            <v>-1.3541172013134506</v>
          </cell>
          <cell r="K160">
            <v>9.5639818338135392</v>
          </cell>
        </row>
        <row r="161">
          <cell r="B161" t="str">
            <v>Eloy Jiménez</v>
          </cell>
          <cell r="C161">
            <v>456</v>
          </cell>
          <cell r="D161">
            <v>489</v>
          </cell>
          <cell r="E161">
            <v>3.4351145038167941</v>
          </cell>
          <cell r="F161">
            <v>3.6923076923076925</v>
          </cell>
          <cell r="G161">
            <v>3.1764705882352939</v>
          </cell>
          <cell r="H161">
            <v>0</v>
          </cell>
          <cell r="I161">
            <v>-0.65950170981928447</v>
          </cell>
          <cell r="J161">
            <v>-1.2602962141604886E-2</v>
          </cell>
          <cell r="K161">
            <v>9.6317881123988904</v>
          </cell>
        </row>
        <row r="162">
          <cell r="B162" t="str">
            <v>Geraldo Perdomo</v>
          </cell>
          <cell r="C162">
            <v>407</v>
          </cell>
          <cell r="D162">
            <v>495</v>
          </cell>
          <cell r="E162">
            <v>4.8778625954198471</v>
          </cell>
          <cell r="F162">
            <v>2.7115384615384617</v>
          </cell>
          <cell r="G162">
            <v>1.0588235294117647</v>
          </cell>
          <cell r="H162">
            <v>1.8227848101265822</v>
          </cell>
          <cell r="I162">
            <v>0.93371897708592533</v>
          </cell>
          <cell r="J162">
            <v>-1.6778110202145586</v>
          </cell>
          <cell r="K162">
            <v>9.7269173533680213</v>
          </cell>
        </row>
        <row r="163">
          <cell r="B163" t="str">
            <v>Jeremy Peña</v>
          </cell>
          <cell r="C163">
            <v>577</v>
          </cell>
          <cell r="D163">
            <v>634</v>
          </cell>
          <cell r="E163">
            <v>5.5648854961832059</v>
          </cell>
          <cell r="F163">
            <v>3</v>
          </cell>
          <cell r="G163">
            <v>1.7647058823529411</v>
          </cell>
          <cell r="H163">
            <v>1.481012658227848</v>
          </cell>
          <cell r="I163">
            <v>-0.44551237631976898</v>
          </cell>
          <cell r="J163">
            <v>-1.6934946970492477</v>
          </cell>
          <cell r="K163">
            <v>9.6715969633949772</v>
          </cell>
        </row>
        <row r="164">
          <cell r="B164" t="str">
            <v>Michael A. Taylor</v>
          </cell>
          <cell r="C164">
            <v>355</v>
          </cell>
          <cell r="D164">
            <v>388</v>
          </cell>
          <cell r="E164">
            <v>3.2977099236641223</v>
          </cell>
          <cell r="F164">
            <v>2.9423076923076925</v>
          </cell>
          <cell r="G164">
            <v>3.7058823529411762</v>
          </cell>
          <cell r="H164">
            <v>1.481012658227848</v>
          </cell>
          <cell r="I164">
            <v>-1.915329297525707</v>
          </cell>
          <cell r="J164">
            <v>7.9022614369540379E-3</v>
          </cell>
          <cell r="K164">
            <v>9.5194855910520868</v>
          </cell>
        </row>
        <row r="165">
          <cell r="B165" t="str">
            <v>Taylor Ward</v>
          </cell>
          <cell r="C165">
            <v>356</v>
          </cell>
          <cell r="D165">
            <v>409</v>
          </cell>
          <cell r="E165">
            <v>4.1221374045801529</v>
          </cell>
          <cell r="F165">
            <v>2.7115384615384617</v>
          </cell>
          <cell r="G165">
            <v>2.4705882352941173</v>
          </cell>
          <cell r="H165">
            <v>0.45569620253164556</v>
          </cell>
          <cell r="I165">
            <v>0.1117777037744104</v>
          </cell>
          <cell r="J165">
            <v>-0.36879774518431246</v>
          </cell>
          <cell r="K165">
            <v>9.5029402625344765</v>
          </cell>
        </row>
        <row r="166">
          <cell r="B166" t="str">
            <v>Whit Merrifield</v>
          </cell>
          <cell r="C166">
            <v>547</v>
          </cell>
          <cell r="D166">
            <v>592</v>
          </cell>
          <cell r="E166">
            <v>4.5343511450381682</v>
          </cell>
          <cell r="F166">
            <v>3.8653846153846159</v>
          </cell>
          <cell r="G166">
            <v>1.9411764705882353</v>
          </cell>
          <cell r="H166">
            <v>2.962025316455696</v>
          </cell>
          <cell r="I166">
            <v>-0.73289499023359428</v>
          </cell>
          <cell r="J166">
            <v>-1.5871647571798473</v>
          </cell>
          <cell r="K166">
            <v>10.982877800053274</v>
          </cell>
        </row>
        <row r="167">
          <cell r="B167" t="str">
            <v>Mike Tauchman</v>
          </cell>
          <cell r="C167">
            <v>337</v>
          </cell>
          <cell r="D167">
            <v>401</v>
          </cell>
          <cell r="E167">
            <v>4.3969465648854964</v>
          </cell>
          <cell r="F167">
            <v>2.7692307692307696</v>
          </cell>
          <cell r="G167">
            <v>1.4117647058823528</v>
          </cell>
          <cell r="H167">
            <v>0.79746835443037967</v>
          </cell>
          <cell r="I167">
            <v>1.133940580090576</v>
          </cell>
          <cell r="J167">
            <v>-1.1000644682841376</v>
          </cell>
          <cell r="K167">
            <v>9.4092865062354374</v>
          </cell>
        </row>
        <row r="168">
          <cell r="B168" t="str">
            <v>MJ Melendez</v>
          </cell>
          <cell r="C168">
            <v>533</v>
          </cell>
          <cell r="D168">
            <v>602</v>
          </cell>
          <cell r="E168">
            <v>4.4656488549618318</v>
          </cell>
          <cell r="F168">
            <v>3.2307692307692308</v>
          </cell>
          <cell r="G168">
            <v>2.8235294117647056</v>
          </cell>
          <cell r="H168">
            <v>0.68354430379746833</v>
          </cell>
          <cell r="I168">
            <v>-0.85038090959211077</v>
          </cell>
          <cell r="J168">
            <v>-1.1338311733766042</v>
          </cell>
          <cell r="K168">
            <v>9.2192797183245201</v>
          </cell>
        </row>
        <row r="169">
          <cell r="B169" t="str">
            <v>Ezequiel Duran</v>
          </cell>
          <cell r="C169">
            <v>406</v>
          </cell>
          <cell r="D169">
            <v>439</v>
          </cell>
          <cell r="E169">
            <v>3.7786259541984735</v>
          </cell>
          <cell r="F169">
            <v>2.6538461538461542</v>
          </cell>
          <cell r="G169">
            <v>2.4705882352941173</v>
          </cell>
          <cell r="H169">
            <v>0.91139240506329111</v>
          </cell>
          <cell r="I169">
            <v>-0.31836169829165573</v>
          </cell>
          <cell r="J169">
            <v>2.9231826974630264E-2</v>
          </cell>
          <cell r="K169">
            <v>9.5253228770850118</v>
          </cell>
        </row>
        <row r="170">
          <cell r="B170" t="str">
            <v>Michael Conforto</v>
          </cell>
          <cell r="C170">
            <v>406</v>
          </cell>
          <cell r="D170">
            <v>470</v>
          </cell>
          <cell r="E170">
            <v>3.9847328244274811</v>
          </cell>
          <cell r="F170">
            <v>3.3461538461538463</v>
          </cell>
          <cell r="G170">
            <v>2.6470588235294117</v>
          </cell>
          <cell r="H170">
            <v>0.45569620253164556</v>
          </cell>
          <cell r="I170">
            <v>8.4779223278002927E-2</v>
          </cell>
          <cell r="J170">
            <v>-1.1670764677092222</v>
          </cell>
          <cell r="K170">
            <v>9.3513444522111655</v>
          </cell>
        </row>
        <row r="171">
          <cell r="B171" t="str">
            <v>Charlie Blackmon</v>
          </cell>
          <cell r="C171">
            <v>359</v>
          </cell>
          <cell r="D171">
            <v>413</v>
          </cell>
          <cell r="E171">
            <v>3.9160305343511452</v>
          </cell>
          <cell r="F171">
            <v>2.3076923076923079</v>
          </cell>
          <cell r="G171">
            <v>1.4117647058823528</v>
          </cell>
          <cell r="H171">
            <v>0.45569620253164556</v>
          </cell>
          <cell r="I171">
            <v>1.1655632488531487</v>
          </cell>
          <cell r="J171">
            <v>-2.8175463218659637E-2</v>
          </cell>
          <cell r="K171">
            <v>9.2285715360919411</v>
          </cell>
        </row>
        <row r="172">
          <cell r="B172" t="str">
            <v>Riley Greene</v>
          </cell>
          <cell r="C172">
            <v>378</v>
          </cell>
          <cell r="D172">
            <v>416</v>
          </cell>
          <cell r="E172">
            <v>3.5038167938931299</v>
          </cell>
          <cell r="F172">
            <v>2.1346153846153846</v>
          </cell>
          <cell r="G172">
            <v>1.9411764705882353</v>
          </cell>
          <cell r="H172">
            <v>0.79746835443037967</v>
          </cell>
          <cell r="I172">
            <v>0.64350449506815954</v>
          </cell>
          <cell r="J172">
            <v>0.10324292038507886</v>
          </cell>
          <cell r="K172">
            <v>9.1238244189803677</v>
          </cell>
        </row>
        <row r="173">
          <cell r="B173" t="str">
            <v>Keibert Ruiz</v>
          </cell>
          <cell r="C173">
            <v>523</v>
          </cell>
          <cell r="D173">
            <v>562</v>
          </cell>
          <cell r="E173">
            <v>3.7786259541984735</v>
          </cell>
          <cell r="F173">
            <v>3.8653846153846159</v>
          </cell>
          <cell r="G173">
            <v>3.1764705882352939</v>
          </cell>
          <cell r="H173">
            <v>0.11392405063291139</v>
          </cell>
          <cell r="I173">
            <v>-1.1984811656244467</v>
          </cell>
          <cell r="J173">
            <v>-0.83304971975662467</v>
          </cell>
          <cell r="K173">
            <v>8.9028743230702236</v>
          </cell>
        </row>
        <row r="174">
          <cell r="B174" t="str">
            <v>Mike Yastrzemski</v>
          </cell>
          <cell r="C174">
            <v>330</v>
          </cell>
          <cell r="D174">
            <v>381</v>
          </cell>
          <cell r="E174">
            <v>3.7099236641221376</v>
          </cell>
          <cell r="F174">
            <v>2.4807692307692308</v>
          </cell>
          <cell r="G174">
            <v>2.6470588235294117</v>
          </cell>
          <cell r="H174">
            <v>0.22784810126582278</v>
          </cell>
          <cell r="I174">
            <v>-6.9739134148704307E-2</v>
          </cell>
          <cell r="J174">
            <v>5.7499924059086029E-2</v>
          </cell>
          <cell r="K174">
            <v>9.0533606095969823</v>
          </cell>
        </row>
        <row r="175">
          <cell r="B175" t="str">
            <v>Connor Joe</v>
          </cell>
          <cell r="C175">
            <v>413</v>
          </cell>
          <cell r="D175">
            <v>472</v>
          </cell>
          <cell r="E175">
            <v>4.3282442748091601</v>
          </cell>
          <cell r="F175">
            <v>2.4230769230769234</v>
          </cell>
          <cell r="G175">
            <v>1.9411764705882353</v>
          </cell>
          <cell r="H175">
            <v>0.34177215189873417</v>
          </cell>
          <cell r="I175">
            <v>0.29789263202604499</v>
          </cell>
          <cell r="J175">
            <v>-0.42350822266965743</v>
          </cell>
          <cell r="K175">
            <v>8.9086542297294411</v>
          </cell>
        </row>
        <row r="176">
          <cell r="B176" t="str">
            <v>Carlos Correa</v>
          </cell>
          <cell r="C176">
            <v>514</v>
          </cell>
          <cell r="D176">
            <v>580</v>
          </cell>
          <cell r="E176">
            <v>4.1221374045801529</v>
          </cell>
          <cell r="F176">
            <v>3.7500000000000004</v>
          </cell>
          <cell r="G176">
            <v>3.1764705882352939</v>
          </cell>
          <cell r="H176">
            <v>0</v>
          </cell>
          <cell r="I176">
            <v>-1.0277451821983739</v>
          </cell>
          <cell r="J176">
            <v>-1.071858248374032</v>
          </cell>
          <cell r="K176">
            <v>8.9490045622430419</v>
          </cell>
        </row>
        <row r="177">
          <cell r="B177" t="str">
            <v>José Abreu</v>
          </cell>
          <cell r="C177">
            <v>540</v>
          </cell>
          <cell r="D177">
            <v>594</v>
          </cell>
          <cell r="E177">
            <v>4.2595419847328246</v>
          </cell>
          <cell r="F177">
            <v>5.1923076923076925</v>
          </cell>
          <cell r="G177">
            <v>3.1764705882352939</v>
          </cell>
          <cell r="H177">
            <v>0</v>
          </cell>
          <cell r="I177">
            <v>-1.890348473329678</v>
          </cell>
          <cell r="J177">
            <v>-1.5424219070103087</v>
          </cell>
          <cell r="K177">
            <v>9.1955498849358257</v>
          </cell>
        </row>
        <row r="178">
          <cell r="B178" t="str">
            <v>Hunter Renfroe</v>
          </cell>
          <cell r="C178">
            <v>498</v>
          </cell>
          <cell r="D178">
            <v>548</v>
          </cell>
          <cell r="E178">
            <v>4.1221374045801529</v>
          </cell>
          <cell r="F178">
            <v>3.4615384615384617</v>
          </cell>
          <cell r="G178">
            <v>3.5294117647058822</v>
          </cell>
          <cell r="H178">
            <v>0</v>
          </cell>
          <cell r="I178">
            <v>-1.7080942014644931</v>
          </cell>
          <cell r="J178">
            <v>-0.62541397643405261</v>
          </cell>
          <cell r="K178">
            <v>8.7795794529259528</v>
          </cell>
        </row>
        <row r="179">
          <cell r="B179" t="str">
            <v>Ty France</v>
          </cell>
          <cell r="C179">
            <v>587</v>
          </cell>
          <cell r="D179">
            <v>665</v>
          </cell>
          <cell r="E179">
            <v>5.4274809160305342</v>
          </cell>
          <cell r="F179">
            <v>3.3461538461538463</v>
          </cell>
          <cell r="G179">
            <v>2.1176470588235294</v>
          </cell>
          <cell r="H179">
            <v>0.11392405063291139</v>
          </cell>
          <cell r="I179">
            <v>0.29062681186514805</v>
          </cell>
          <cell r="J179">
            <v>-2.145875432414333</v>
          </cell>
          <cell r="K179">
            <v>9.1499572510916387</v>
          </cell>
        </row>
        <row r="180">
          <cell r="B180" t="str">
            <v>Danny Jansen</v>
          </cell>
          <cell r="C180">
            <v>268</v>
          </cell>
          <cell r="D180">
            <v>301</v>
          </cell>
          <cell r="E180">
            <v>2.6106870229007635</v>
          </cell>
          <cell r="F180">
            <v>3.0576923076923079</v>
          </cell>
          <cell r="G180">
            <v>3</v>
          </cell>
          <cell r="H180">
            <v>0</v>
          </cell>
          <cell r="I180">
            <v>-0.55836156229938017</v>
          </cell>
          <cell r="J180">
            <v>0.44515575186200729</v>
          </cell>
          <cell r="K180">
            <v>8.555173520155698</v>
          </cell>
        </row>
        <row r="181">
          <cell r="B181" t="str">
            <v>Jesús Sánchez</v>
          </cell>
          <cell r="C181">
            <v>360</v>
          </cell>
          <cell r="D181">
            <v>402</v>
          </cell>
          <cell r="E181">
            <v>2.9541984732824429</v>
          </cell>
          <cell r="F181">
            <v>3</v>
          </cell>
          <cell r="G181">
            <v>2.4705882352941173</v>
          </cell>
          <cell r="H181">
            <v>0.34177215189873417</v>
          </cell>
          <cell r="I181">
            <v>-0.18331945010248596</v>
          </cell>
          <cell r="J181">
            <v>0.15302731227844629</v>
          </cell>
          <cell r="K181">
            <v>8.7362667226512549</v>
          </cell>
        </row>
        <row r="182">
          <cell r="B182" t="str">
            <v>Elias Díaz</v>
          </cell>
          <cell r="C182">
            <v>486</v>
          </cell>
          <cell r="D182">
            <v>526</v>
          </cell>
          <cell r="E182">
            <v>3.2977099236641223</v>
          </cell>
          <cell r="F182">
            <v>4.1538461538461542</v>
          </cell>
          <cell r="G182">
            <v>2.4705882352941173</v>
          </cell>
          <cell r="H182">
            <v>0.11392405063291139</v>
          </cell>
          <cell r="I182">
            <v>-0.75216431946332196</v>
          </cell>
          <cell r="J182">
            <v>-0.77914528820302464</v>
          </cell>
          <cell r="K182">
            <v>8.5047587557709594</v>
          </cell>
        </row>
        <row r="183">
          <cell r="B183" t="str">
            <v>Jarred Kelenic</v>
          </cell>
          <cell r="C183">
            <v>372</v>
          </cell>
          <cell r="D183">
            <v>416</v>
          </cell>
          <cell r="E183">
            <v>3.0229007633587788</v>
          </cell>
          <cell r="F183">
            <v>2.8269230769230771</v>
          </cell>
          <cell r="G183">
            <v>1.9411764705882353</v>
          </cell>
          <cell r="H183">
            <v>1.481012658227848</v>
          </cell>
          <cell r="I183">
            <v>-0.18926602796123423</v>
          </cell>
          <cell r="J183">
            <v>-0.42165109034268644</v>
          </cell>
          <cell r="K183">
            <v>8.6610958507940179</v>
          </cell>
        </row>
        <row r="184">
          <cell r="B184" t="str">
            <v>Mauricio Dubón</v>
          </cell>
          <cell r="C184">
            <v>467</v>
          </cell>
          <cell r="D184">
            <v>492</v>
          </cell>
          <cell r="E184">
            <v>5.221374045801527</v>
          </cell>
          <cell r="F184">
            <v>2.6538461538461542</v>
          </cell>
          <cell r="G184">
            <v>1.7647058823529411</v>
          </cell>
          <cell r="H184">
            <v>0.79746835443037967</v>
          </cell>
          <cell r="I184">
            <v>-1.016943059815965</v>
          </cell>
          <cell r="J184">
            <v>-0.70504714068096208</v>
          </cell>
          <cell r="K184">
            <v>8.7154042359340753</v>
          </cell>
        </row>
        <row r="185">
          <cell r="B185" t="str">
            <v>Trent Grisham</v>
          </cell>
          <cell r="C185">
            <v>469</v>
          </cell>
          <cell r="D185">
            <v>555</v>
          </cell>
          <cell r="E185">
            <v>4.6030534351145036</v>
          </cell>
          <cell r="F185">
            <v>2.884615384615385</v>
          </cell>
          <cell r="G185">
            <v>2.2941176470588234</v>
          </cell>
          <cell r="H185">
            <v>1.7088607594936707</v>
          </cell>
          <cell r="I185">
            <v>-0.83929582768717126</v>
          </cell>
          <cell r="J185">
            <v>-2.074423522361903</v>
          </cell>
          <cell r="K185">
            <v>8.5769278762333094</v>
          </cell>
        </row>
        <row r="186">
          <cell r="B186" t="str">
            <v>Jake Rogers</v>
          </cell>
          <cell r="C186">
            <v>331</v>
          </cell>
          <cell r="D186">
            <v>365</v>
          </cell>
          <cell r="E186">
            <v>3.2290076335877864</v>
          </cell>
          <cell r="F186">
            <v>2.8269230769230771</v>
          </cell>
          <cell r="G186">
            <v>3.7058823529411762</v>
          </cell>
          <cell r="H186">
            <v>0.11392405063291139</v>
          </cell>
          <cell r="I186">
            <v>-1.5407266324147417</v>
          </cell>
          <cell r="J186">
            <v>4.0909152264394927E-2</v>
          </cell>
          <cell r="K186">
            <v>8.375919633934604</v>
          </cell>
        </row>
        <row r="187">
          <cell r="B187" t="str">
            <v>Byron Buxton</v>
          </cell>
          <cell r="C187">
            <v>304</v>
          </cell>
          <cell r="D187">
            <v>347</v>
          </cell>
          <cell r="E187">
            <v>3.3664122137404582</v>
          </cell>
          <cell r="F187">
            <v>2.4230769230769234</v>
          </cell>
          <cell r="G187">
            <v>3</v>
          </cell>
          <cell r="H187">
            <v>1.0253164556962024</v>
          </cell>
          <cell r="I187">
            <v>-1.2136378557980561</v>
          </cell>
          <cell r="J187">
            <v>-5.5023534039576133E-2</v>
          </cell>
          <cell r="K187">
            <v>8.5461442026759524</v>
          </cell>
        </row>
        <row r="188">
          <cell r="B188" t="str">
            <v>Edward Olivares</v>
          </cell>
          <cell r="C188">
            <v>354</v>
          </cell>
          <cell r="D188">
            <v>385</v>
          </cell>
          <cell r="E188">
            <v>3.2290076335877864</v>
          </cell>
          <cell r="F188">
            <v>2.0769230769230771</v>
          </cell>
          <cell r="G188">
            <v>2.1176470588235294</v>
          </cell>
          <cell r="H188">
            <v>1.2531645569620251</v>
          </cell>
          <cell r="I188">
            <v>-0.52818457955086806</v>
          </cell>
          <cell r="J188">
            <v>0.18632862514995288</v>
          </cell>
          <cell r="K188">
            <v>8.3348863718955037</v>
          </cell>
        </row>
        <row r="189">
          <cell r="B189" t="str">
            <v>Kevin Kiermaier</v>
          </cell>
          <cell r="C189">
            <v>370</v>
          </cell>
          <cell r="D189">
            <v>408</v>
          </cell>
          <cell r="E189">
            <v>3.9847328244274811</v>
          </cell>
          <cell r="F189">
            <v>2.0769230769230771</v>
          </cell>
          <cell r="G189">
            <v>1.4117647058823528</v>
          </cell>
          <cell r="H189">
            <v>1.5949367088607593</v>
          </cell>
          <cell r="I189">
            <v>-0.37174269574199825</v>
          </cell>
          <cell r="J189">
            <v>-0.41953451979236545</v>
          </cell>
          <cell r="K189">
            <v>8.2770801005593064</v>
          </cell>
        </row>
        <row r="190">
          <cell r="B190" t="str">
            <v>Mickey Moniak</v>
          </cell>
          <cell r="C190">
            <v>311</v>
          </cell>
          <cell r="D190">
            <v>323</v>
          </cell>
          <cell r="E190">
            <v>2.4045801526717558</v>
          </cell>
          <cell r="F190">
            <v>2.5961538461538463</v>
          </cell>
          <cell r="G190">
            <v>2.4705882352941173</v>
          </cell>
          <cell r="H190">
            <v>0.68354430379746833</v>
          </cell>
          <cell r="I190">
            <v>-0.74620735682932537</v>
          </cell>
          <cell r="J190">
            <v>0.84434019775356073</v>
          </cell>
          <cell r="K190">
            <v>8.2529993788414231</v>
          </cell>
        </row>
        <row r="191">
          <cell r="B191" t="str">
            <v>Jon Berti</v>
          </cell>
          <cell r="C191">
            <v>388</v>
          </cell>
          <cell r="D191">
            <v>424</v>
          </cell>
          <cell r="E191">
            <v>3.6412213740458017</v>
          </cell>
          <cell r="F191">
            <v>1.903846153846154</v>
          </cell>
          <cell r="G191">
            <v>1.2352941176470587</v>
          </cell>
          <cell r="H191">
            <v>1.8227848101265822</v>
          </cell>
          <cell r="I191">
            <v>0.46236424512412777</v>
          </cell>
          <cell r="J191">
            <v>-0.71068620443174146</v>
          </cell>
          <cell r="K191">
            <v>8.354824496357983</v>
          </cell>
        </row>
        <row r="192">
          <cell r="B192" t="str">
            <v>Shea Langeliers</v>
          </cell>
          <cell r="C192">
            <v>448</v>
          </cell>
          <cell r="D192">
            <v>490</v>
          </cell>
          <cell r="E192">
            <v>3.5725190839694658</v>
          </cell>
          <cell r="F192">
            <v>3.634615384615385</v>
          </cell>
          <cell r="G192">
            <v>3.8823529411764706</v>
          </cell>
          <cell r="H192">
            <v>0.34177215189873417</v>
          </cell>
          <cell r="I192">
            <v>-2.8191692320600819</v>
          </cell>
          <cell r="J192">
            <v>-0.63421856204311633</v>
          </cell>
          <cell r="K192">
            <v>7.9778717675568576</v>
          </cell>
        </row>
        <row r="193">
          <cell r="B193" t="str">
            <v>Giancarlo Stanton</v>
          </cell>
          <cell r="C193">
            <v>371</v>
          </cell>
          <cell r="D193">
            <v>415</v>
          </cell>
          <cell r="E193">
            <v>2.9541984732824429</v>
          </cell>
          <cell r="F193">
            <v>3.4615384615384617</v>
          </cell>
          <cell r="G193">
            <v>4.2352941176470589</v>
          </cell>
          <cell r="H193">
            <v>0</v>
          </cell>
          <cell r="I193">
            <v>-2.1528008809601884</v>
          </cell>
          <cell r="J193">
            <v>-0.40194831083852434</v>
          </cell>
          <cell r="K193">
            <v>8.0962818606692508</v>
          </cell>
        </row>
        <row r="194">
          <cell r="B194" t="str">
            <v>Robbie Grossman</v>
          </cell>
          <cell r="C194">
            <v>353</v>
          </cell>
          <cell r="D194">
            <v>420</v>
          </cell>
          <cell r="E194">
            <v>3.8473282442748094</v>
          </cell>
          <cell r="F194">
            <v>2.8269230769230771</v>
          </cell>
          <cell r="G194">
            <v>1.7647058823529411</v>
          </cell>
          <cell r="H194">
            <v>0.11392405063291139</v>
          </cell>
          <cell r="I194">
            <v>0.30553602172699229</v>
          </cell>
          <cell r="J194">
            <v>-0.84641999438680826</v>
          </cell>
          <cell r="K194">
            <v>8.0119972815239233</v>
          </cell>
        </row>
        <row r="195">
          <cell r="B195" t="str">
            <v>Jeff McNeil</v>
          </cell>
          <cell r="C195">
            <v>585</v>
          </cell>
          <cell r="D195">
            <v>648</v>
          </cell>
          <cell r="E195">
            <v>5.1526717557251906</v>
          </cell>
          <cell r="F195">
            <v>3.1730769230769234</v>
          </cell>
          <cell r="G195">
            <v>1.7647058823529411</v>
          </cell>
          <cell r="H195">
            <v>1.1392405063291138</v>
          </cell>
          <cell r="I195">
            <v>5.6792287467125273E-2</v>
          </cell>
          <cell r="J195">
            <v>-1.7995433580005469</v>
          </cell>
          <cell r="K195">
            <v>9.4869439969507479</v>
          </cell>
        </row>
        <row r="196">
          <cell r="B196" t="str">
            <v>Amed Rosario</v>
          </cell>
          <cell r="C196">
            <v>510</v>
          </cell>
          <cell r="D196">
            <v>545</v>
          </cell>
          <cell r="E196">
            <v>4.8091603053435117</v>
          </cell>
          <cell r="F196">
            <v>3.3461538461538463</v>
          </cell>
          <cell r="G196">
            <v>1.0588235294117647</v>
          </cell>
          <cell r="H196">
            <v>1.7088607594936707</v>
          </cell>
          <cell r="I196">
            <v>-1.3110935332849927</v>
          </cell>
          <cell r="J196">
            <v>-1.5894102244755794</v>
          </cell>
          <cell r="K196">
            <v>8.0224946826422219</v>
          </cell>
        </row>
        <row r="197">
          <cell r="B197" t="str">
            <v>Joey Gallo</v>
          </cell>
          <cell r="C197">
            <v>282</v>
          </cell>
          <cell r="D197">
            <v>332</v>
          </cell>
          <cell r="E197">
            <v>2.6793893129770994</v>
          </cell>
          <cell r="F197">
            <v>2.3076923076923079</v>
          </cell>
          <cell r="G197">
            <v>3.7058823529411762</v>
          </cell>
          <cell r="H197">
            <v>0.11392405063291139</v>
          </cell>
          <cell r="I197">
            <v>-0.94964896164824164</v>
          </cell>
          <cell r="J197">
            <v>-2.2442674020741581E-2</v>
          </cell>
          <cell r="K197">
            <v>7.834796388574512</v>
          </cell>
        </row>
        <row r="198">
          <cell r="B198" t="str">
            <v>Maikel Garcia</v>
          </cell>
          <cell r="C198">
            <v>464</v>
          </cell>
          <cell r="D198">
            <v>515</v>
          </cell>
          <cell r="E198">
            <v>4.0534351145038165</v>
          </cell>
          <cell r="F198">
            <v>2.884615384615385</v>
          </cell>
          <cell r="G198">
            <v>0.70588235294117641</v>
          </cell>
          <cell r="H198">
            <v>2.6202531645569618</v>
          </cell>
          <cell r="I198">
            <v>-0.41498337181576916</v>
          </cell>
          <cell r="J198">
            <v>-1.9165007974901997</v>
          </cell>
          <cell r="K198">
            <v>7.9327018473113728</v>
          </cell>
        </row>
        <row r="199">
          <cell r="B199" t="str">
            <v>Enrique Hernández</v>
          </cell>
          <cell r="C199">
            <v>0</v>
          </cell>
          <cell r="D199">
            <v>508</v>
          </cell>
          <cell r="E199">
            <v>3.9160305343511452</v>
          </cell>
          <cell r="F199">
            <v>3.5192307692307696</v>
          </cell>
          <cell r="G199">
            <v>1.9411764705882353</v>
          </cell>
          <cell r="H199">
            <v>0.45569620253164556</v>
          </cell>
          <cell r="I199">
            <v>-1.9579714763764087</v>
          </cell>
          <cell r="J199">
            <v>0</v>
          </cell>
          <cell r="K199">
            <v>7.8741625003253866</v>
          </cell>
        </row>
        <row r="200">
          <cell r="B200" t="str">
            <v>Jurickson Profar</v>
          </cell>
          <cell r="C200">
            <v>0</v>
          </cell>
          <cell r="D200">
            <v>521</v>
          </cell>
          <cell r="E200">
            <v>3.7786259541984735</v>
          </cell>
          <cell r="F200">
            <v>2.6538461538461542</v>
          </cell>
          <cell r="G200">
            <v>1.588235294117647</v>
          </cell>
          <cell r="H200">
            <v>0.11392405063291139</v>
          </cell>
          <cell r="I200">
            <v>-0.51261231625156189</v>
          </cell>
          <cell r="J200">
            <v>0</v>
          </cell>
          <cell r="K200">
            <v>7.6220191365436252</v>
          </cell>
        </row>
        <row r="201">
          <cell r="B201" t="str">
            <v>Tyler Stephenson</v>
          </cell>
          <cell r="C201">
            <v>465</v>
          </cell>
          <cell r="D201">
            <v>517</v>
          </cell>
          <cell r="E201">
            <v>4.0534351145038165</v>
          </cell>
          <cell r="F201">
            <v>3.2307692307692308</v>
          </cell>
          <cell r="G201">
            <v>2.2941176470588234</v>
          </cell>
          <cell r="H201">
            <v>0</v>
          </cell>
          <cell r="I201">
            <v>-0.69409982825267902</v>
          </cell>
          <cell r="J201">
            <v>-1.4606633981921293</v>
          </cell>
          <cell r="K201">
            <v>7.423558765887063</v>
          </cell>
        </row>
        <row r="202">
          <cell r="B202" t="str">
            <v>Yan Gomes</v>
          </cell>
          <cell r="C202">
            <v>382</v>
          </cell>
          <cell r="D202">
            <v>419</v>
          </cell>
          <cell r="E202">
            <v>3.0229007633587788</v>
          </cell>
          <cell r="F202">
            <v>3.634615384615385</v>
          </cell>
          <cell r="G202">
            <v>1.7647058823529411</v>
          </cell>
          <cell r="H202">
            <v>0.11392405063291139</v>
          </cell>
          <cell r="I202">
            <v>-0.64782486991864197</v>
          </cell>
          <cell r="J202">
            <v>-0.64296808386137883</v>
          </cell>
          <cell r="K202">
            <v>7.2453531271799969</v>
          </cell>
        </row>
        <row r="203">
          <cell r="B203" t="str">
            <v>Garrett Cooper</v>
          </cell>
          <cell r="C203">
            <v>422</v>
          </cell>
          <cell r="D203">
            <v>457</v>
          </cell>
          <cell r="E203">
            <v>2.885496183206107</v>
          </cell>
          <cell r="F203">
            <v>3.5192307692307696</v>
          </cell>
          <cell r="G203">
            <v>3</v>
          </cell>
          <cell r="H203">
            <v>0</v>
          </cell>
          <cell r="I203">
            <v>-1.1565356152594088</v>
          </cell>
          <cell r="J203">
            <v>-0.47407662555401314</v>
          </cell>
          <cell r="K203">
            <v>7.7741147116234535</v>
          </cell>
        </row>
        <row r="204">
          <cell r="B204" t="str">
            <v>Matt Vierling</v>
          </cell>
          <cell r="C204">
            <v>479</v>
          </cell>
          <cell r="D204">
            <v>530</v>
          </cell>
          <cell r="E204">
            <v>4.3282442748091601</v>
          </cell>
          <cell r="F204">
            <v>2.5384615384615388</v>
          </cell>
          <cell r="G204">
            <v>1.7647058823529411</v>
          </cell>
          <cell r="H204">
            <v>0.68354430379746833</v>
          </cell>
          <cell r="I204">
            <v>-0.14201134105947547</v>
          </cell>
          <cell r="J204">
            <v>-1.2647853195269103</v>
          </cell>
          <cell r="K204">
            <v>7.9081593388347224</v>
          </cell>
        </row>
        <row r="205">
          <cell r="B205" t="str">
            <v>Alex Kirilloff</v>
          </cell>
          <cell r="C205">
            <v>281</v>
          </cell>
          <cell r="D205">
            <v>319</v>
          </cell>
          <cell r="E205">
            <v>2.4045801526717558</v>
          </cell>
          <cell r="F205">
            <v>2.3653846153846154</v>
          </cell>
          <cell r="G205">
            <v>1.9411764705882353</v>
          </cell>
          <cell r="H205">
            <v>0.11392405063291139</v>
          </cell>
          <cell r="I205">
            <v>0.47197446143064448</v>
          </cell>
          <cell r="J205">
            <v>4.9399138123313716E-2</v>
          </cell>
          <cell r="K205">
            <v>7.346438888831476</v>
          </cell>
        </row>
        <row r="206">
          <cell r="B206" t="str">
            <v>Adam Frazier</v>
          </cell>
          <cell r="C206">
            <v>412</v>
          </cell>
          <cell r="D206">
            <v>455</v>
          </cell>
          <cell r="E206">
            <v>4.0534351145038165</v>
          </cell>
          <cell r="F206">
            <v>3.4615384615384617</v>
          </cell>
          <cell r="G206">
            <v>2.2941176470588234</v>
          </cell>
          <cell r="H206">
            <v>1.2531645569620251</v>
          </cell>
          <cell r="I206">
            <v>-1.3164014743214505</v>
          </cell>
          <cell r="J206">
            <v>-0.93641035021784458</v>
          </cell>
          <cell r="K206">
            <v>8.8094439555238324</v>
          </cell>
        </row>
        <row r="207">
          <cell r="B207" t="str">
            <v>Andrew Benintendi</v>
          </cell>
          <cell r="C207">
            <v>562</v>
          </cell>
          <cell r="D207">
            <v>621</v>
          </cell>
          <cell r="E207">
            <v>4.9465648854961835</v>
          </cell>
          <cell r="F207">
            <v>2.5961538461538463</v>
          </cell>
          <cell r="G207">
            <v>0.88235294117647056</v>
          </cell>
          <cell r="H207">
            <v>1.481012658227848</v>
          </cell>
          <cell r="I207">
            <v>-0.32796120094008296</v>
          </cell>
          <cell r="J207">
            <v>-2.3364704643742114</v>
          </cell>
          <cell r="K207">
            <v>7.2416526657400544</v>
          </cell>
        </row>
        <row r="208">
          <cell r="B208" t="str">
            <v>Luis García</v>
          </cell>
          <cell r="C208">
            <v>447</v>
          </cell>
          <cell r="D208">
            <v>482</v>
          </cell>
          <cell r="E208">
            <v>4.1908396946564883</v>
          </cell>
          <cell r="F208">
            <v>2.884615384615385</v>
          </cell>
          <cell r="G208">
            <v>1.588235294117647</v>
          </cell>
          <cell r="H208">
            <v>1.0253164556962024</v>
          </cell>
          <cell r="I208">
            <v>-1.2148319434470911</v>
          </cell>
          <cell r="J208">
            <v>-1.2534557128337409</v>
          </cell>
          <cell r="K208">
            <v>7.2207191728048912</v>
          </cell>
        </row>
        <row r="209">
          <cell r="B209" t="str">
            <v>Jorge Polanco</v>
          </cell>
          <cell r="C209">
            <v>302</v>
          </cell>
          <cell r="D209">
            <v>343</v>
          </cell>
          <cell r="E209">
            <v>2.6106870229007635</v>
          </cell>
          <cell r="F209">
            <v>2.7692307692307696</v>
          </cell>
          <cell r="G209">
            <v>2.4705882352941173</v>
          </cell>
          <cell r="H209">
            <v>0.45569620253164556</v>
          </cell>
          <cell r="I209">
            <v>9.4772228390724259E-2</v>
          </cell>
          <cell r="J209">
            <v>0.19119273368727382</v>
          </cell>
          <cell r="K209">
            <v>8.5921671920352942</v>
          </cell>
        </row>
        <row r="210">
          <cell r="B210" t="str">
            <v>Brendan Donovan</v>
          </cell>
          <cell r="C210">
            <v>327</v>
          </cell>
          <cell r="D210">
            <v>371</v>
          </cell>
          <cell r="E210">
            <v>3.2977099236641223</v>
          </cell>
          <cell r="F210">
            <v>1.9615384615384617</v>
          </cell>
          <cell r="G210">
            <v>1.9411764705882353</v>
          </cell>
          <cell r="H210">
            <v>0.56962025316455689</v>
          </cell>
          <cell r="I210">
            <v>1.1223540843942597</v>
          </cell>
          <cell r="J210">
            <v>-0.32396601068813041</v>
          </cell>
          <cell r="K210">
            <v>8.5684331826615061</v>
          </cell>
        </row>
        <row r="211">
          <cell r="B211" t="str">
            <v>Aaron Hicks</v>
          </cell>
          <cell r="C211">
            <v>269</v>
          </cell>
          <cell r="D211">
            <v>312</v>
          </cell>
          <cell r="E211">
            <v>3.0229007633587788</v>
          </cell>
          <cell r="F211">
            <v>2.0769230769230771</v>
          </cell>
          <cell r="G211">
            <v>1.4117647058823528</v>
          </cell>
          <cell r="H211">
            <v>0.68354430379746833</v>
          </cell>
          <cell r="I211">
            <v>0.60658429102219813</v>
          </cell>
          <cell r="J211">
            <v>-0.80637252810818671</v>
          </cell>
          <cell r="K211">
            <v>6.9953446128756882</v>
          </cell>
        </row>
        <row r="212">
          <cell r="B212" t="str">
            <v>Jorge Mateo</v>
          </cell>
          <cell r="C212">
            <v>318</v>
          </cell>
          <cell r="D212">
            <v>350</v>
          </cell>
          <cell r="E212">
            <v>3.9847328244274811</v>
          </cell>
          <cell r="F212">
            <v>1.9615384615384617</v>
          </cell>
          <cell r="G212">
            <v>1.2352941176470587</v>
          </cell>
          <cell r="H212">
            <v>3.6455696202531644</v>
          </cell>
          <cell r="I212">
            <v>-2.0928606619879351</v>
          </cell>
          <cell r="J212">
            <v>-1.6385861568591609</v>
          </cell>
          <cell r="K212">
            <v>7.095688205019071</v>
          </cell>
        </row>
        <row r="213">
          <cell r="B213" t="str">
            <v>Gabriel Moreno</v>
          </cell>
          <cell r="C213">
            <v>341</v>
          </cell>
          <cell r="D213">
            <v>380</v>
          </cell>
          <cell r="E213">
            <v>2.2671755725190841</v>
          </cell>
          <cell r="F213">
            <v>2.884615384615385</v>
          </cell>
          <cell r="G213">
            <v>1.2352941176470587</v>
          </cell>
          <cell r="H213">
            <v>0.68354430379746833</v>
          </cell>
          <cell r="I213">
            <v>0.24348668044456395</v>
          </cell>
          <cell r="J213">
            <v>-0.5781992377173143</v>
          </cell>
          <cell r="K213">
            <v>6.7359168213062466</v>
          </cell>
        </row>
        <row r="214">
          <cell r="B214" t="str">
            <v>Kyle Farmer</v>
          </cell>
          <cell r="C214">
            <v>336</v>
          </cell>
          <cell r="D214">
            <v>369</v>
          </cell>
          <cell r="E214">
            <v>3.3664122137404582</v>
          </cell>
          <cell r="F214">
            <v>2.6538461538461542</v>
          </cell>
          <cell r="G214">
            <v>1.9411764705882353</v>
          </cell>
          <cell r="H214">
            <v>0.22784810126582278</v>
          </cell>
          <cell r="I214">
            <v>-0.60909516080223536</v>
          </cell>
          <cell r="J214">
            <v>-0.62121212121212699</v>
          </cell>
          <cell r="K214">
            <v>6.9589756574263069</v>
          </cell>
        </row>
        <row r="215">
          <cell r="B215" t="str">
            <v>Taylor Walls</v>
          </cell>
          <cell r="C215">
            <v>303</v>
          </cell>
          <cell r="D215">
            <v>349</v>
          </cell>
          <cell r="E215">
            <v>3.4351145038167941</v>
          </cell>
          <cell r="F215">
            <v>2.0769230769230771</v>
          </cell>
          <cell r="G215">
            <v>1.4117647058823528</v>
          </cell>
          <cell r="H215">
            <v>2.5063291139240502</v>
          </cell>
          <cell r="I215">
            <v>-0.86700273880734369</v>
          </cell>
          <cell r="J215">
            <v>-1.6734504652547182</v>
          </cell>
          <cell r="K215">
            <v>6.8896781964842129</v>
          </cell>
        </row>
        <row r="216">
          <cell r="B216" t="str">
            <v>Nick Senzel</v>
          </cell>
          <cell r="C216">
            <v>301</v>
          </cell>
          <cell r="D216">
            <v>330</v>
          </cell>
          <cell r="E216">
            <v>3.3664122137404582</v>
          </cell>
          <cell r="F216">
            <v>2.4230769230769234</v>
          </cell>
          <cell r="G216">
            <v>2.2941176470588234</v>
          </cell>
          <cell r="H216">
            <v>0.68354430379746833</v>
          </cell>
          <cell r="I216">
            <v>-1.0660816806246984</v>
          </cell>
          <cell r="J216">
            <v>-0.65195228538516981</v>
          </cell>
          <cell r="K216">
            <v>7.0491171216638069</v>
          </cell>
        </row>
        <row r="217">
          <cell r="B217" t="str">
            <v>Akil Baddoo</v>
          </cell>
          <cell r="C217">
            <v>312</v>
          </cell>
          <cell r="D217">
            <v>357</v>
          </cell>
          <cell r="E217">
            <v>2.7480916030534353</v>
          </cell>
          <cell r="F217">
            <v>1.9615384615384617</v>
          </cell>
          <cell r="G217">
            <v>1.9411764705882353</v>
          </cell>
          <cell r="H217">
            <v>1.5949367088607593</v>
          </cell>
          <cell r="I217">
            <v>-0.72167821886803019</v>
          </cell>
          <cell r="J217">
            <v>-1.1023059731816409</v>
          </cell>
          <cell r="K217">
            <v>6.42175905199122</v>
          </cell>
        </row>
        <row r="218">
          <cell r="B218" t="str">
            <v>Blake Sabol</v>
          </cell>
          <cell r="C218">
            <v>310</v>
          </cell>
          <cell r="D218">
            <v>344</v>
          </cell>
          <cell r="E218">
            <v>2.4732824427480917</v>
          </cell>
          <cell r="F218">
            <v>2.5384615384615388</v>
          </cell>
          <cell r="G218">
            <v>2.2941176470588234</v>
          </cell>
          <cell r="H218">
            <v>0.45569620253164556</v>
          </cell>
          <cell r="I218">
            <v>-0.98200436282675296</v>
          </cell>
          <cell r="J218">
            <v>-0.74910742413106235</v>
          </cell>
          <cell r="K218">
            <v>6.0304460438422831</v>
          </cell>
        </row>
        <row r="219">
          <cell r="B219" t="str">
            <v>DJ LeMahieu</v>
          </cell>
          <cell r="C219">
            <v>497</v>
          </cell>
          <cell r="D219">
            <v>562</v>
          </cell>
          <cell r="E219">
            <v>3.7786259541984735</v>
          </cell>
          <cell r="F219">
            <v>2.5384615384615388</v>
          </cell>
          <cell r="G219">
            <v>2.6470588235294117</v>
          </cell>
          <cell r="H219">
            <v>0.22784810126582278</v>
          </cell>
          <cell r="I219">
            <v>-0.24968357617176995</v>
          </cell>
          <cell r="J219">
            <v>-1.2593228599277606</v>
          </cell>
          <cell r="K219">
            <v>7.6829879813557156</v>
          </cell>
        </row>
        <row r="220">
          <cell r="B220" t="str">
            <v>Dominic Smith</v>
          </cell>
          <cell r="C220">
            <v>527</v>
          </cell>
          <cell r="D220">
            <v>586</v>
          </cell>
          <cell r="E220">
            <v>3.9160305343511452</v>
          </cell>
          <cell r="F220">
            <v>2.6538461538461542</v>
          </cell>
          <cell r="G220">
            <v>2.1176470588235294</v>
          </cell>
          <cell r="H220">
            <v>0.11392405063291139</v>
          </cell>
          <cell r="I220">
            <v>-0.31121348080338962</v>
          </cell>
          <cell r="J220">
            <v>-1.9466910836069609</v>
          </cell>
          <cell r="K220">
            <v>6.5435432332433887</v>
          </cell>
        </row>
        <row r="221">
          <cell r="B221" t="str">
            <v>Joey Wiemer</v>
          </cell>
          <cell r="C221">
            <v>367</v>
          </cell>
          <cell r="D221">
            <v>410</v>
          </cell>
          <cell r="E221">
            <v>3.2977099236641223</v>
          </cell>
          <cell r="F221">
            <v>2.4230769230769234</v>
          </cell>
          <cell r="G221">
            <v>2.2941176470588234</v>
          </cell>
          <cell r="H221">
            <v>1.2531645569620251</v>
          </cell>
          <cell r="I221">
            <v>-1.8298644072599768</v>
          </cell>
          <cell r="J221">
            <v>-1.4683998994174674</v>
          </cell>
          <cell r="K221">
            <v>5.9698047440844491</v>
          </cell>
        </row>
        <row r="222">
          <cell r="B222" t="str">
            <v>Zach McKinstry</v>
          </cell>
          <cell r="C222">
            <v>464</v>
          </cell>
          <cell r="D222">
            <v>518</v>
          </cell>
          <cell r="E222">
            <v>4.1221374045801529</v>
          </cell>
          <cell r="F222">
            <v>2.0192307692307692</v>
          </cell>
          <cell r="G222">
            <v>1.588235294117647</v>
          </cell>
          <cell r="H222">
            <v>1.8227848101265822</v>
          </cell>
          <cell r="I222">
            <v>-1.3906593351960523</v>
          </cell>
          <cell r="J222">
            <v>-2.077053372526783</v>
          </cell>
          <cell r="K222">
            <v>6.0846755703323163</v>
          </cell>
        </row>
        <row r="223">
          <cell r="B223" t="str">
            <v>Connor Wong</v>
          </cell>
          <cell r="C223">
            <v>371</v>
          </cell>
          <cell r="D223">
            <v>403</v>
          </cell>
          <cell r="E223">
            <v>3.7786259541984735</v>
          </cell>
          <cell r="F223">
            <v>2.0769230769230771</v>
          </cell>
          <cell r="G223">
            <v>1.588235294117647</v>
          </cell>
          <cell r="H223">
            <v>0.91139240506329111</v>
          </cell>
          <cell r="I223">
            <v>-1.6169570349505811</v>
          </cell>
          <cell r="J223">
            <v>-1.0545122480329268</v>
          </cell>
          <cell r="K223">
            <v>5.683707447318981</v>
          </cell>
        </row>
        <row r="224">
          <cell r="B224" t="str">
            <v>Cavan Biggio</v>
          </cell>
          <cell r="C224">
            <v>289</v>
          </cell>
          <cell r="D224">
            <v>338</v>
          </cell>
          <cell r="E224">
            <v>3.7099236641221376</v>
          </cell>
          <cell r="F224">
            <v>2.3076923076923079</v>
          </cell>
          <cell r="G224">
            <v>1.588235294117647</v>
          </cell>
          <cell r="H224">
            <v>0.56962025316455689</v>
          </cell>
          <cell r="I224">
            <v>0.24924977211507507</v>
          </cell>
          <cell r="J224">
            <v>-1.0547992192852953</v>
          </cell>
          <cell r="K224">
            <v>7.3699220719264282</v>
          </cell>
        </row>
        <row r="225">
          <cell r="B225" t="str">
            <v>Seth Brown</v>
          </cell>
          <cell r="C225">
            <v>343</v>
          </cell>
          <cell r="D225">
            <v>378</v>
          </cell>
          <cell r="E225">
            <v>2.2671755725190841</v>
          </cell>
          <cell r="F225">
            <v>3</v>
          </cell>
          <cell r="G225">
            <v>2.4705882352941173</v>
          </cell>
          <cell r="H225">
            <v>0.34177215189873417</v>
          </cell>
          <cell r="I225">
            <v>-1.5921618899368271</v>
          </cell>
          <cell r="J225">
            <v>-0.63335435056746336</v>
          </cell>
          <cell r="K225">
            <v>5.8540197192076455</v>
          </cell>
        </row>
        <row r="226">
          <cell r="B226" t="str">
            <v>Drew Waters</v>
          </cell>
          <cell r="C226">
            <v>302</v>
          </cell>
          <cell r="D226">
            <v>337</v>
          </cell>
          <cell r="E226">
            <v>2.7480916030534353</v>
          </cell>
          <cell r="F226">
            <v>1.8461538461538463</v>
          </cell>
          <cell r="G226">
            <v>1.4117647058823528</v>
          </cell>
          <cell r="H226">
            <v>1.8227848101265822</v>
          </cell>
          <cell r="I226">
            <v>-0.99421536620820505</v>
          </cell>
          <cell r="J226">
            <v>-0.99207642858354672</v>
          </cell>
          <cell r="K226">
            <v>5.8425031704244663</v>
          </cell>
        </row>
        <row r="227">
          <cell r="B227" t="str">
            <v>Anthony Rizzo</v>
          </cell>
          <cell r="C227">
            <v>373</v>
          </cell>
          <cell r="D227">
            <v>421</v>
          </cell>
          <cell r="E227">
            <v>3.0916030534351147</v>
          </cell>
          <cell r="F227">
            <v>2.3653846153846154</v>
          </cell>
          <cell r="G227">
            <v>2.1176470588235294</v>
          </cell>
          <cell r="H227">
            <v>0</v>
          </cell>
          <cell r="I227">
            <v>-0.15310652904995398</v>
          </cell>
          <cell r="J227">
            <v>-1.1909863572501331</v>
          </cell>
          <cell r="K227">
            <v>6.2305418413431717</v>
          </cell>
        </row>
        <row r="228">
          <cell r="B228" t="str">
            <v>Ramón Laureano</v>
          </cell>
          <cell r="C228">
            <v>361</v>
          </cell>
          <cell r="D228">
            <v>404</v>
          </cell>
          <cell r="E228">
            <v>3.1603053435114505</v>
          </cell>
          <cell r="F228">
            <v>2.0192307692307692</v>
          </cell>
          <cell r="G228">
            <v>1.588235294117647</v>
          </cell>
          <cell r="H228">
            <v>1.3670886075949367</v>
          </cell>
          <cell r="I228">
            <v>-1.0313556094042573</v>
          </cell>
          <cell r="J228">
            <v>-1.2823771612883674</v>
          </cell>
          <cell r="K228">
            <v>5.821127243762179</v>
          </cell>
        </row>
        <row r="229">
          <cell r="B229" t="str">
            <v>Daniel Vogelbach</v>
          </cell>
          <cell r="C229">
            <v>275</v>
          </cell>
          <cell r="D229">
            <v>319</v>
          </cell>
          <cell r="E229">
            <v>2.2671755725190841</v>
          </cell>
          <cell r="F229">
            <v>2.7692307692307696</v>
          </cell>
          <cell r="G229">
            <v>2.2941176470588234</v>
          </cell>
          <cell r="H229">
            <v>0</v>
          </cell>
          <cell r="I229">
            <v>0.20648882687590123</v>
          </cell>
          <cell r="J229">
            <v>-0.52815115880691244</v>
          </cell>
          <cell r="K229">
            <v>7.0088616568776656</v>
          </cell>
        </row>
        <row r="230">
          <cell r="B230" t="str">
            <v>Harrison Bader</v>
          </cell>
          <cell r="C230">
            <v>319</v>
          </cell>
          <cell r="D230">
            <v>344</v>
          </cell>
          <cell r="E230">
            <v>3.0229007633587788</v>
          </cell>
          <cell r="F230">
            <v>2.3076923076923079</v>
          </cell>
          <cell r="G230">
            <v>1.2352941176470587</v>
          </cell>
          <cell r="H230">
            <v>2.2784810126582276</v>
          </cell>
          <cell r="I230">
            <v>-1.8372984852887575</v>
          </cell>
          <cell r="J230">
            <v>-1.5139836047001138</v>
          </cell>
          <cell r="K230">
            <v>5.4930861113675036</v>
          </cell>
        </row>
        <row r="231">
          <cell r="B231" t="str">
            <v>David Peralta</v>
          </cell>
          <cell r="C231">
            <v>394</v>
          </cell>
          <cell r="D231">
            <v>422</v>
          </cell>
          <cell r="E231">
            <v>3.2290076335877864</v>
          </cell>
          <cell r="F231">
            <v>3.1730769230769234</v>
          </cell>
          <cell r="G231">
            <v>1.2352941176470587</v>
          </cell>
          <cell r="H231">
            <v>0.45569620253164556</v>
          </cell>
          <cell r="I231">
            <v>-1.4577268898311617</v>
          </cell>
          <cell r="J231">
            <v>-1.1941654682740046</v>
          </cell>
          <cell r="K231">
            <v>5.4411825187382474</v>
          </cell>
        </row>
        <row r="232">
          <cell r="B232" t="str">
            <v>Yoán Moncada</v>
          </cell>
          <cell r="C232">
            <v>334</v>
          </cell>
          <cell r="D232">
            <v>357</v>
          </cell>
          <cell r="E232">
            <v>2.6793893129770994</v>
          </cell>
          <cell r="F232">
            <v>2.3076923076923079</v>
          </cell>
          <cell r="G232">
            <v>1.9411764705882353</v>
          </cell>
          <cell r="H232">
            <v>0.11392405063291139</v>
          </cell>
          <cell r="I232">
            <v>-0.88569599588350267</v>
          </cell>
          <cell r="J232">
            <v>-0.27979119518916962</v>
          </cell>
          <cell r="K232">
            <v>5.8766949508178818</v>
          </cell>
        </row>
        <row r="233">
          <cell r="B233" t="str">
            <v>Brenton Doyle</v>
          </cell>
          <cell r="C233">
            <v>399</v>
          </cell>
          <cell r="D233">
            <v>431</v>
          </cell>
          <cell r="E233">
            <v>3.2977099236641223</v>
          </cell>
          <cell r="F233">
            <v>2.7692307692307696</v>
          </cell>
          <cell r="G233">
            <v>1.7647058823529411</v>
          </cell>
          <cell r="H233">
            <v>2.5063291139240502</v>
          </cell>
          <cell r="I233">
            <v>-3.207954583274927</v>
          </cell>
          <cell r="J233">
            <v>-1.9664058945010259</v>
          </cell>
          <cell r="K233">
            <v>5.163615211395931</v>
          </cell>
        </row>
        <row r="234">
          <cell r="B234" t="str">
            <v>Jake Meyers</v>
          </cell>
          <cell r="C234">
            <v>309</v>
          </cell>
          <cell r="D234">
            <v>341</v>
          </cell>
          <cell r="E234">
            <v>2.885496183206107</v>
          </cell>
          <cell r="F234">
            <v>1.903846153846154</v>
          </cell>
          <cell r="G234">
            <v>1.7647058823529411</v>
          </cell>
          <cell r="H234">
            <v>0.56962025316455689</v>
          </cell>
          <cell r="I234">
            <v>-1.131012766427929</v>
          </cell>
          <cell r="J234">
            <v>-0.93526677948702375</v>
          </cell>
          <cell r="K234">
            <v>5.0573889266548067</v>
          </cell>
        </row>
        <row r="235">
          <cell r="B235" t="str">
            <v>Mike Moustakas</v>
          </cell>
          <cell r="C235">
            <v>352</v>
          </cell>
          <cell r="D235">
            <v>386</v>
          </cell>
          <cell r="E235">
            <v>2.9541984732824429</v>
          </cell>
          <cell r="F235">
            <v>2.7692307692307696</v>
          </cell>
          <cell r="G235">
            <v>2.1176470588235294</v>
          </cell>
          <cell r="H235">
            <v>0</v>
          </cell>
          <cell r="I235">
            <v>-1.3766188373430699</v>
          </cell>
          <cell r="J235">
            <v>-0.87967457809453653</v>
          </cell>
          <cell r="K235">
            <v>5.5847828858991351</v>
          </cell>
        </row>
        <row r="236">
          <cell r="B236" t="str">
            <v>Jake Cronenworth</v>
          </cell>
          <cell r="C236">
            <v>458</v>
          </cell>
          <cell r="D236">
            <v>522</v>
          </cell>
          <cell r="E236">
            <v>3.7099236641221376</v>
          </cell>
          <cell r="F236">
            <v>2.7692307692307696</v>
          </cell>
          <cell r="G236">
            <v>1.7647058823529411</v>
          </cell>
          <cell r="H236">
            <v>0.68354430379746833</v>
          </cell>
          <cell r="I236">
            <v>-0.93366005473181291</v>
          </cell>
          <cell r="J236">
            <v>-1.4404523126964948</v>
          </cell>
          <cell r="K236">
            <v>6.5532922520750096</v>
          </cell>
        </row>
        <row r="237">
          <cell r="B237" t="str">
            <v>Donovan Solano</v>
          </cell>
          <cell r="C237">
            <v>394</v>
          </cell>
          <cell r="D237">
            <v>450</v>
          </cell>
          <cell r="E237">
            <v>2.9541984732824429</v>
          </cell>
          <cell r="F237">
            <v>2.1923076923076925</v>
          </cell>
          <cell r="G237">
            <v>0.88235294117647056</v>
          </cell>
          <cell r="H237">
            <v>0</v>
          </cell>
          <cell r="I237">
            <v>1.5065964493186352</v>
          </cell>
          <cell r="J237">
            <v>-0.99697287684304514</v>
          </cell>
          <cell r="K237">
            <v>6.5384826792421977</v>
          </cell>
        </row>
        <row r="238">
          <cell r="B238" t="str">
            <v>Starling Marte</v>
          </cell>
          <cell r="C238">
            <v>315</v>
          </cell>
          <cell r="D238">
            <v>341</v>
          </cell>
          <cell r="E238">
            <v>2.6106870229007635</v>
          </cell>
          <cell r="F238">
            <v>1.6153846153846154</v>
          </cell>
          <cell r="G238">
            <v>0.88235294117647056</v>
          </cell>
          <cell r="H238">
            <v>2.7341772151898733</v>
          </cell>
          <cell r="I238">
            <v>-0.97392765997958253</v>
          </cell>
          <cell r="J238">
            <v>-1.8798638996482027</v>
          </cell>
          <cell r="K238">
            <v>4.9888102350239389</v>
          </cell>
        </row>
        <row r="239">
          <cell r="B239" t="str">
            <v>Andy Ibáñez</v>
          </cell>
          <cell r="C239">
            <v>356</v>
          </cell>
          <cell r="D239">
            <v>383</v>
          </cell>
          <cell r="E239">
            <v>2.885496183206107</v>
          </cell>
          <cell r="F239">
            <v>2.3653846153846154</v>
          </cell>
          <cell r="G239">
            <v>1.9411764705882353</v>
          </cell>
          <cell r="H239">
            <v>0.11392405063291139</v>
          </cell>
          <cell r="I239">
            <v>-0.70081985961239746</v>
          </cell>
          <cell r="J239">
            <v>-0.1535286924622187</v>
          </cell>
          <cell r="K239">
            <v>6.4516327677372534</v>
          </cell>
        </row>
        <row r="240">
          <cell r="B240" t="str">
            <v>Alek Thomas</v>
          </cell>
          <cell r="C240">
            <v>374</v>
          </cell>
          <cell r="D240">
            <v>402</v>
          </cell>
          <cell r="E240">
            <v>3.5038167938931299</v>
          </cell>
          <cell r="F240">
            <v>2.25</v>
          </cell>
          <cell r="G240">
            <v>1.588235294117647</v>
          </cell>
          <cell r="H240">
            <v>1.0253164556962024</v>
          </cell>
          <cell r="I240">
            <v>-2.163169511208936</v>
          </cell>
          <cell r="J240">
            <v>-1.2691068086003996</v>
          </cell>
          <cell r="K240">
            <v>4.9350922238976427</v>
          </cell>
        </row>
        <row r="241">
          <cell r="B241" t="str">
            <v>Alejandro Kirk</v>
          </cell>
          <cell r="C241">
            <v>372</v>
          </cell>
          <cell r="D241">
            <v>422</v>
          </cell>
          <cell r="E241">
            <v>2.33587786259542</v>
          </cell>
          <cell r="F241">
            <v>2.4807692307692308</v>
          </cell>
          <cell r="G241">
            <v>1.4117647058823528</v>
          </cell>
          <cell r="H241">
            <v>0</v>
          </cell>
          <cell r="I241">
            <v>7.6722467885839321E-2</v>
          </cell>
          <cell r="J241">
            <v>-1.5618380062305353</v>
          </cell>
          <cell r="K241">
            <v>4.7432962609023086</v>
          </cell>
        </row>
        <row r="242">
          <cell r="B242" t="str">
            <v>Zach Neto</v>
          </cell>
          <cell r="C242">
            <v>289</v>
          </cell>
          <cell r="D242">
            <v>329</v>
          </cell>
          <cell r="E242">
            <v>2.6106870229007635</v>
          </cell>
          <cell r="F242">
            <v>1.9615384615384617</v>
          </cell>
          <cell r="G242">
            <v>1.588235294117647</v>
          </cell>
          <cell r="H242">
            <v>0.56962025316455689</v>
          </cell>
          <cell r="I242">
            <v>-0.72893405805502698</v>
          </cell>
          <cell r="J242">
            <v>-0.95161634468418455</v>
          </cell>
          <cell r="K242">
            <v>5.0495306289822173</v>
          </cell>
        </row>
        <row r="243">
          <cell r="B243" t="str">
            <v>Elvis Andrus</v>
          </cell>
          <cell r="C243">
            <v>374</v>
          </cell>
          <cell r="D243">
            <v>406</v>
          </cell>
          <cell r="E243">
            <v>2.6793893129770994</v>
          </cell>
          <cell r="F243">
            <v>2.5384615384615388</v>
          </cell>
          <cell r="G243">
            <v>1.0588235294117647</v>
          </cell>
          <cell r="H243">
            <v>1.3670886075949367</v>
          </cell>
          <cell r="I243">
            <v>-1.0361191508667973</v>
          </cell>
          <cell r="J243">
            <v>-1.5696723781715018</v>
          </cell>
          <cell r="K243">
            <v>5.0379714594070402</v>
          </cell>
        </row>
        <row r="244">
          <cell r="B244" t="str">
            <v>Manuel Margot</v>
          </cell>
          <cell r="C244">
            <v>311</v>
          </cell>
          <cell r="D244">
            <v>336</v>
          </cell>
          <cell r="E244">
            <v>2.6793893129770994</v>
          </cell>
          <cell r="F244">
            <v>2.1923076923076925</v>
          </cell>
          <cell r="G244">
            <v>0.70588235294117641</v>
          </cell>
          <cell r="H244">
            <v>1.0253164556962024</v>
          </cell>
          <cell r="I244">
            <v>-0.68160861600502476</v>
          </cell>
          <cell r="J244">
            <v>-1.035774884722777</v>
          </cell>
          <cell r="K244">
            <v>4.8855123131943703</v>
          </cell>
        </row>
        <row r="245">
          <cell r="B245" t="str">
            <v>Isiah Kiner-Falefa</v>
          </cell>
          <cell r="C245">
            <v>326</v>
          </cell>
          <cell r="D245">
            <v>361</v>
          </cell>
          <cell r="E245">
            <v>2.6793893129770994</v>
          </cell>
          <cell r="F245">
            <v>2.1346153846153846</v>
          </cell>
          <cell r="G245">
            <v>1.0588235294117647</v>
          </cell>
          <cell r="H245">
            <v>1.5949367088607593</v>
          </cell>
          <cell r="I245">
            <v>-0.86187493559459261</v>
          </cell>
          <cell r="J245">
            <v>-1.677380103962236</v>
          </cell>
          <cell r="K245">
            <v>4.9285098963081797</v>
          </cell>
        </row>
        <row r="246">
          <cell r="B246" t="str">
            <v>Jake McCarthy</v>
          </cell>
          <cell r="C246">
            <v>276</v>
          </cell>
          <cell r="D246">
            <v>312</v>
          </cell>
          <cell r="E246">
            <v>2.5419847328244276</v>
          </cell>
          <cell r="F246">
            <v>0.92307692307692313</v>
          </cell>
          <cell r="G246">
            <v>0.3529411764705882</v>
          </cell>
          <cell r="H246">
            <v>2.962025316455696</v>
          </cell>
          <cell r="I246">
            <v>-0.40438952734815253</v>
          </cell>
          <cell r="J246">
            <v>-1.6306110554407927</v>
          </cell>
          <cell r="K246">
            <v>4.7450275660386891</v>
          </cell>
        </row>
        <row r="247">
          <cell r="B247" t="str">
            <v>Corey Julks</v>
          </cell>
          <cell r="C247">
            <v>298</v>
          </cell>
          <cell r="D247">
            <v>323</v>
          </cell>
          <cell r="E247">
            <v>2.4045801526717558</v>
          </cell>
          <cell r="F247">
            <v>1.903846153846154</v>
          </cell>
          <cell r="G247">
            <v>1.0588235294117647</v>
          </cell>
          <cell r="H247">
            <v>1.7088607594936707</v>
          </cell>
          <cell r="I247">
            <v>-1.0446902995610556</v>
          </cell>
          <cell r="J247">
            <v>-1.3590127677198227</v>
          </cell>
          <cell r="K247">
            <v>4.6724075281424655</v>
          </cell>
        </row>
        <row r="248">
          <cell r="B248" t="str">
            <v>Martín Maldonado</v>
          </cell>
          <cell r="C248">
            <v>0</v>
          </cell>
          <cell r="D248">
            <v>407</v>
          </cell>
          <cell r="E248">
            <v>2.2671755725190841</v>
          </cell>
          <cell r="F248">
            <v>2.0769230769230771</v>
          </cell>
          <cell r="G248">
            <v>2.6470588235294117</v>
          </cell>
          <cell r="H248">
            <v>0</v>
          </cell>
          <cell r="I248">
            <v>-2.7446064618166837</v>
          </cell>
          <cell r="J248">
            <v>0</v>
          </cell>
          <cell r="K248">
            <v>4.2465510111548888</v>
          </cell>
        </row>
        <row r="249">
          <cell r="B249" t="str">
            <v>Kyle Isbel</v>
          </cell>
          <cell r="C249">
            <v>292</v>
          </cell>
          <cell r="D249">
            <v>313</v>
          </cell>
          <cell r="E249">
            <v>3.0916030534351147</v>
          </cell>
          <cell r="F249">
            <v>1.9615384615384617</v>
          </cell>
          <cell r="G249">
            <v>0.88235294117647056</v>
          </cell>
          <cell r="H249">
            <v>0.79746835443037967</v>
          </cell>
          <cell r="I249">
            <v>-1.4486344165093874</v>
          </cell>
          <cell r="J249">
            <v>-0.91631435853865006</v>
          </cell>
          <cell r="K249">
            <v>4.36801403553239</v>
          </cell>
        </row>
        <row r="250">
          <cell r="B250" t="str">
            <v>Will Brennan</v>
          </cell>
          <cell r="C250">
            <v>432</v>
          </cell>
          <cell r="D250">
            <v>455</v>
          </cell>
          <cell r="E250">
            <v>2.8167938931297711</v>
          </cell>
          <cell r="F250">
            <v>2.3653846153846154</v>
          </cell>
          <cell r="G250">
            <v>0.88235294117647056</v>
          </cell>
          <cell r="H250">
            <v>1.481012658227848</v>
          </cell>
          <cell r="I250">
            <v>-1.3575390203939959</v>
          </cell>
          <cell r="J250">
            <v>-1.8374030622390101</v>
          </cell>
          <cell r="K250">
            <v>4.3506020252856992</v>
          </cell>
        </row>
        <row r="251">
          <cell r="B251" t="str">
            <v>Alec Burleson</v>
          </cell>
          <cell r="C251">
            <v>315</v>
          </cell>
          <cell r="D251">
            <v>347</v>
          </cell>
          <cell r="E251">
            <v>2.33587786259542</v>
          </cell>
          <cell r="F251">
            <v>2.0769230769230771</v>
          </cell>
          <cell r="G251">
            <v>1.4117647058823528</v>
          </cell>
          <cell r="H251">
            <v>0.34177215189873417</v>
          </cell>
          <cell r="I251">
            <v>-1.0220108259352292</v>
          </cell>
          <cell r="J251">
            <v>-0.82446430475108046</v>
          </cell>
          <cell r="K251">
            <v>4.3198626666132753</v>
          </cell>
        </row>
        <row r="252">
          <cell r="B252" t="str">
            <v>Kris Bryant</v>
          </cell>
          <cell r="C252">
            <v>300</v>
          </cell>
          <cell r="D252">
            <v>335</v>
          </cell>
          <cell r="E252">
            <v>2.4732824427480917</v>
          </cell>
          <cell r="F252">
            <v>1.7884615384615385</v>
          </cell>
          <cell r="G252">
            <v>1.7647058823529411</v>
          </cell>
          <cell r="H252">
            <v>0</v>
          </cell>
          <cell r="I252">
            <v>-0.58700804708771537</v>
          </cell>
          <cell r="J252">
            <v>-1.1385732901675789</v>
          </cell>
          <cell r="K252">
            <v>4.3008685263072772</v>
          </cell>
        </row>
        <row r="253">
          <cell r="B253" t="str">
            <v>Matt Thaiss</v>
          </cell>
          <cell r="C253">
            <v>262</v>
          </cell>
          <cell r="D253">
            <v>307</v>
          </cell>
          <cell r="E253">
            <v>2.1984732824427482</v>
          </cell>
          <cell r="F253">
            <v>1.7884615384615385</v>
          </cell>
          <cell r="G253">
            <v>1.588235294117647</v>
          </cell>
          <cell r="H253">
            <v>0.22784810126582278</v>
          </cell>
          <cell r="I253">
            <v>-0.36979688402447941</v>
          </cell>
          <cell r="J253">
            <v>-1.3638512532248963</v>
          </cell>
          <cell r="K253">
            <v>4.0693700790383804</v>
          </cell>
        </row>
        <row r="254">
          <cell r="B254" t="str">
            <v>Brice Turang</v>
          </cell>
          <cell r="C254">
            <v>404</v>
          </cell>
          <cell r="D254">
            <v>448</v>
          </cell>
          <cell r="E254">
            <v>3.1603053435114505</v>
          </cell>
          <cell r="F254">
            <v>1.9615384615384617</v>
          </cell>
          <cell r="G254">
            <v>1.0588235294117647</v>
          </cell>
          <cell r="H254">
            <v>2.962025316455696</v>
          </cell>
          <cell r="I254">
            <v>-1.9059036508096299</v>
          </cell>
          <cell r="J254">
            <v>-2.8571735466723571</v>
          </cell>
          <cell r="K254">
            <v>4.3796154534353846</v>
          </cell>
        </row>
        <row r="255">
          <cell r="B255" t="str">
            <v>Michael Massey</v>
          </cell>
          <cell r="C255">
            <v>428</v>
          </cell>
          <cell r="D255">
            <v>461</v>
          </cell>
          <cell r="E255">
            <v>2.885496183206107</v>
          </cell>
          <cell r="F255">
            <v>3.1730769230769234</v>
          </cell>
          <cell r="G255">
            <v>2.6470588235294117</v>
          </cell>
          <cell r="H255">
            <v>0.68354430379746833</v>
          </cell>
          <cell r="I255">
            <v>-2.4150683597964271</v>
          </cell>
          <cell r="J255">
            <v>-1.2893896380411489</v>
          </cell>
          <cell r="K255">
            <v>5.6847182357723351</v>
          </cell>
        </row>
        <row r="256">
          <cell r="B256" t="str">
            <v>Brian Anderson</v>
          </cell>
          <cell r="C256">
            <v>318</v>
          </cell>
          <cell r="D256">
            <v>361</v>
          </cell>
          <cell r="E256">
            <v>2.6106870229007635</v>
          </cell>
          <cell r="F256">
            <v>2.3076923076923079</v>
          </cell>
          <cell r="G256">
            <v>1.588235294117647</v>
          </cell>
          <cell r="H256">
            <v>0.11392405063291139</v>
          </cell>
          <cell r="I256">
            <v>-0.72927879165693699</v>
          </cell>
          <cell r="J256">
            <v>-1.1868220240088547</v>
          </cell>
          <cell r="K256">
            <v>4.7044378596778369</v>
          </cell>
        </row>
        <row r="257">
          <cell r="B257" t="str">
            <v>Christian Bethancourt</v>
          </cell>
          <cell r="C257">
            <v>315</v>
          </cell>
          <cell r="D257">
            <v>332</v>
          </cell>
          <cell r="E257">
            <v>3.3664122137404582</v>
          </cell>
          <cell r="F257">
            <v>1.903846153846154</v>
          </cell>
          <cell r="G257">
            <v>1.9411764705882353</v>
          </cell>
          <cell r="H257">
            <v>0.11392405063291139</v>
          </cell>
          <cell r="I257">
            <v>-2.3894393228568855</v>
          </cell>
          <cell r="J257">
            <v>-0.9683824313279622</v>
          </cell>
          <cell r="K257">
            <v>3.9675371346229107</v>
          </cell>
        </row>
        <row r="258">
          <cell r="B258" t="str">
            <v>Javier Báez</v>
          </cell>
          <cell r="C258">
            <v>510</v>
          </cell>
          <cell r="D258">
            <v>547</v>
          </cell>
          <cell r="E258">
            <v>3.9847328244274811</v>
          </cell>
          <cell r="F258">
            <v>3.4038461538461542</v>
          </cell>
          <cell r="G258">
            <v>1.588235294117647</v>
          </cell>
          <cell r="H258">
            <v>1.3670886075949367</v>
          </cell>
          <cell r="I258">
            <v>-3.1668970950192912</v>
          </cell>
          <cell r="J258">
            <v>-2.9147870472977568</v>
          </cell>
          <cell r="K258">
            <v>4.2622187376691709</v>
          </cell>
        </row>
        <row r="259">
          <cell r="B259" t="str">
            <v>Alex Call</v>
          </cell>
          <cell r="C259">
            <v>375</v>
          </cell>
          <cell r="D259">
            <v>439</v>
          </cell>
          <cell r="E259">
            <v>2.9541984732824429</v>
          </cell>
          <cell r="F259">
            <v>2.1923076923076925</v>
          </cell>
          <cell r="G259">
            <v>1.4117647058823528</v>
          </cell>
          <cell r="H259">
            <v>1.0253164556962024</v>
          </cell>
          <cell r="I259">
            <v>-0.99488030716145481</v>
          </cell>
          <cell r="J259">
            <v>-2.5340297900334989</v>
          </cell>
          <cell r="K259">
            <v>4.0546772299737377</v>
          </cell>
        </row>
        <row r="260">
          <cell r="B260" t="str">
            <v>Rowdy Tellez</v>
          </cell>
          <cell r="C260">
            <v>311</v>
          </cell>
          <cell r="D260">
            <v>351</v>
          </cell>
          <cell r="E260">
            <v>1.7862595419847329</v>
          </cell>
          <cell r="F260">
            <v>2.7115384615384617</v>
          </cell>
          <cell r="G260">
            <v>2.2941176470588234</v>
          </cell>
          <cell r="H260">
            <v>0</v>
          </cell>
          <cell r="I260">
            <v>-1.3236633217133931</v>
          </cell>
          <cell r="J260">
            <v>-1.035774884722777</v>
          </cell>
          <cell r="K260">
            <v>4.4324774441458477</v>
          </cell>
        </row>
        <row r="261">
          <cell r="B261" t="str">
            <v>Gavin Sheets</v>
          </cell>
          <cell r="C261">
            <v>0</v>
          </cell>
          <cell r="D261">
            <v>344</v>
          </cell>
          <cell r="E261">
            <v>1.6488549618320612</v>
          </cell>
          <cell r="F261">
            <v>2.4807692307692308</v>
          </cell>
          <cell r="G261">
            <v>1.7647058823529411</v>
          </cell>
          <cell r="H261">
            <v>0.11392405063291139</v>
          </cell>
          <cell r="I261">
            <v>-2.0590414059270823</v>
          </cell>
          <cell r="J261">
            <v>0</v>
          </cell>
          <cell r="K261">
            <v>3.9492127196600619</v>
          </cell>
        </row>
        <row r="262">
          <cell r="B262" t="str">
            <v>Ji Hwan Bae</v>
          </cell>
          <cell r="C262">
            <v>334</v>
          </cell>
          <cell r="D262">
            <v>371</v>
          </cell>
          <cell r="E262">
            <v>3.7099236641221376</v>
          </cell>
          <cell r="F262">
            <v>1.8461538461538463</v>
          </cell>
          <cell r="G262">
            <v>0.3529411764705882</v>
          </cell>
          <cell r="H262">
            <v>2.7341772151898733</v>
          </cell>
          <cell r="I262">
            <v>-1.2243862738846691</v>
          </cell>
          <cell r="J262">
            <v>-2.2060838726867402</v>
          </cell>
          <cell r="K262">
            <v>5.2127257553650352</v>
          </cell>
        </row>
        <row r="263">
          <cell r="B263" t="str">
            <v>Ramón Urías</v>
          </cell>
          <cell r="C263">
            <v>360</v>
          </cell>
          <cell r="D263">
            <v>396</v>
          </cell>
          <cell r="E263">
            <v>3.0916030534351147</v>
          </cell>
          <cell r="F263">
            <v>2.4230769230769234</v>
          </cell>
          <cell r="G263">
            <v>0.70588235294117641</v>
          </cell>
          <cell r="H263">
            <v>0.34177215189873417</v>
          </cell>
          <cell r="I263">
            <v>-0.14460999123577736</v>
          </cell>
          <cell r="J263">
            <v>-1.2065440702545833</v>
          </cell>
          <cell r="K263">
            <v>5.2111804198615888</v>
          </cell>
        </row>
        <row r="264">
          <cell r="B264" t="str">
            <v>Josh Rojas</v>
          </cell>
          <cell r="C264">
            <v>314</v>
          </cell>
          <cell r="D264">
            <v>350</v>
          </cell>
          <cell r="E264">
            <v>3.2290076335877864</v>
          </cell>
          <cell r="F264">
            <v>2.3076923076923079</v>
          </cell>
          <cell r="G264">
            <v>0.70588235294117641</v>
          </cell>
          <cell r="H264">
            <v>1.3670886075949367</v>
          </cell>
          <cell r="I264">
            <v>-0.93373783381002162</v>
          </cell>
          <cell r="J264">
            <v>-1.6510330809303104</v>
          </cell>
          <cell r="K264">
            <v>5.0248999870758757</v>
          </cell>
        </row>
        <row r="265">
          <cell r="B265" t="str">
            <v>Paul DeJong</v>
          </cell>
          <cell r="C265">
            <v>372</v>
          </cell>
          <cell r="D265">
            <v>400</v>
          </cell>
          <cell r="E265">
            <v>2.8167938931297711</v>
          </cell>
          <cell r="F265">
            <v>2.1923076923076925</v>
          </cell>
          <cell r="G265">
            <v>2.4705882352941173</v>
          </cell>
          <cell r="H265">
            <v>0.45569620253164556</v>
          </cell>
          <cell r="I265">
            <v>-2.7005218576022294</v>
          </cell>
          <cell r="J265">
            <v>-1.6179127725856692</v>
          </cell>
          <cell r="K265">
            <v>3.6169513930753276</v>
          </cell>
        </row>
        <row r="266">
          <cell r="B266" t="str">
            <v>Nick Pratto</v>
          </cell>
          <cell r="C266">
            <v>306</v>
          </cell>
          <cell r="D266">
            <v>345</v>
          </cell>
          <cell r="E266">
            <v>2.2671755725190841</v>
          </cell>
          <cell r="F266">
            <v>2.0192307692307692</v>
          </cell>
          <cell r="G266">
            <v>1.2352941176470587</v>
          </cell>
          <cell r="H266">
            <v>0.11392405063291139</v>
          </cell>
          <cell r="I266">
            <v>-0.79410871079714518</v>
          </cell>
          <cell r="J266">
            <v>-1.3779122980077936</v>
          </cell>
          <cell r="K266">
            <v>3.4636035012248838</v>
          </cell>
        </row>
        <row r="267">
          <cell r="B267" t="str">
            <v>Patrick Bailey</v>
          </cell>
          <cell r="C267">
            <v>326</v>
          </cell>
          <cell r="D267">
            <v>353</v>
          </cell>
          <cell r="E267">
            <v>1.9923664122137406</v>
          </cell>
          <cell r="F267">
            <v>2.7692307692307696</v>
          </cell>
          <cell r="G267">
            <v>1.2352941176470587</v>
          </cell>
          <cell r="H267">
            <v>0.11392405063291139</v>
          </cell>
          <cell r="I267">
            <v>-1.5255078845338772</v>
          </cell>
          <cell r="J267">
            <v>-1.3635681209447674</v>
          </cell>
          <cell r="K267">
            <v>3.2217393442458353</v>
          </cell>
        </row>
        <row r="268">
          <cell r="B268" t="str">
            <v>Yasmani Grandal</v>
          </cell>
          <cell r="C268">
            <v>363</v>
          </cell>
          <cell r="D268">
            <v>405</v>
          </cell>
          <cell r="E268">
            <v>2.2671755725190841</v>
          </cell>
          <cell r="F268">
            <v>1.903846153846154</v>
          </cell>
          <cell r="G268">
            <v>1.4117647058823528</v>
          </cell>
          <cell r="H268">
            <v>0</v>
          </cell>
          <cell r="I268">
            <v>-0.84914174240423146</v>
          </cell>
          <cell r="J268">
            <v>-1.8736216588910906</v>
          </cell>
          <cell r="K268">
            <v>2.8600230309522687</v>
          </cell>
        </row>
        <row r="269">
          <cell r="B269" t="str">
            <v>Myles Straw</v>
          </cell>
          <cell r="C269">
            <v>462</v>
          </cell>
          <cell r="D269">
            <v>518</v>
          </cell>
          <cell r="E269">
            <v>3.5725190839694658</v>
          </cell>
          <cell r="F269">
            <v>1.6730769230769231</v>
          </cell>
          <cell r="G269">
            <v>0.1764705882352941</v>
          </cell>
          <cell r="H269">
            <v>2.2784810126582276</v>
          </cell>
          <cell r="I269">
            <v>-1.4370146463692266</v>
          </cell>
          <cell r="J269">
            <v>-3.3024749048113531</v>
          </cell>
          <cell r="K269">
            <v>2.961058056759331</v>
          </cell>
        </row>
        <row r="270">
          <cell r="B270" t="str">
            <v>Miguel Rojas</v>
          </cell>
          <cell r="C270">
            <v>385</v>
          </cell>
          <cell r="D270">
            <v>423</v>
          </cell>
          <cell r="E270">
            <v>3.3664122137404582</v>
          </cell>
          <cell r="F270">
            <v>1.7884615384615385</v>
          </cell>
          <cell r="G270">
            <v>0.88235294117647056</v>
          </cell>
          <cell r="H270">
            <v>0.91139240506329111</v>
          </cell>
          <cell r="I270">
            <v>-1.6147239263803739</v>
          </cell>
          <cell r="J270">
            <v>-2.3074549963154891</v>
          </cell>
          <cell r="K270">
            <v>3.0264401757458956</v>
          </cell>
        </row>
        <row r="271">
          <cell r="B271" t="str">
            <v>Gabriel Arias</v>
          </cell>
          <cell r="C271">
            <v>315</v>
          </cell>
          <cell r="D271">
            <v>345</v>
          </cell>
          <cell r="E271">
            <v>2.4732824427480917</v>
          </cell>
          <cell r="F271">
            <v>1.5</v>
          </cell>
          <cell r="G271">
            <v>1.7647058823529411</v>
          </cell>
          <cell r="H271">
            <v>0.34177215189873417</v>
          </cell>
          <cell r="I271">
            <v>-1.8105678606174469</v>
          </cell>
          <cell r="J271">
            <v>-1.432118616964569</v>
          </cell>
          <cell r="K271">
            <v>2.8370739994177505</v>
          </cell>
        </row>
        <row r="272">
          <cell r="B272" t="str">
            <v>Miguel Vargas</v>
          </cell>
          <cell r="C272">
            <v>256</v>
          </cell>
          <cell r="D272">
            <v>304</v>
          </cell>
          <cell r="E272">
            <v>2.4732824427480917</v>
          </cell>
          <cell r="F272">
            <v>1.8461538461538463</v>
          </cell>
          <cell r="G272">
            <v>1.2352941176470587</v>
          </cell>
          <cell r="H272">
            <v>0.34177215189873417</v>
          </cell>
          <cell r="I272">
            <v>-0.76091748486860866</v>
          </cell>
          <cell r="J272">
            <v>-0.97940641206331902</v>
          </cell>
          <cell r="K272">
            <v>4.1561786615158045</v>
          </cell>
        </row>
        <row r="273">
          <cell r="B273" t="str">
            <v>Andruw Monasterio</v>
          </cell>
          <cell r="C273">
            <v>282</v>
          </cell>
          <cell r="D273">
            <v>315</v>
          </cell>
          <cell r="E273">
            <v>2.6106870229007635</v>
          </cell>
          <cell r="F273">
            <v>1.5576923076923077</v>
          </cell>
          <cell r="G273">
            <v>0.52941176470588236</v>
          </cell>
          <cell r="H273">
            <v>0.79746835443037967</v>
          </cell>
          <cell r="I273">
            <v>-5.8296088610060678E-2</v>
          </cell>
          <cell r="J273">
            <v>-1.3474005413411017</v>
          </cell>
          <cell r="K273">
            <v>4.0895628197781697</v>
          </cell>
        </row>
        <row r="274">
          <cell r="B274" t="str">
            <v>Owen Miller</v>
          </cell>
          <cell r="C274">
            <v>291</v>
          </cell>
          <cell r="D274">
            <v>314</v>
          </cell>
          <cell r="E274">
            <v>1.9923664122137406</v>
          </cell>
          <cell r="F274">
            <v>1.5576923076923077</v>
          </cell>
          <cell r="G274">
            <v>0.88235294117647056</v>
          </cell>
          <cell r="H274">
            <v>1.481012658227848</v>
          </cell>
          <cell r="I274">
            <v>-0.84275104940266232</v>
          </cell>
          <cell r="J274">
            <v>-1.0468755576629947</v>
          </cell>
          <cell r="K274">
            <v>4.0237977122447095</v>
          </cell>
        </row>
        <row r="275">
          <cell r="B275" t="str">
            <v>Yuli Gurriel</v>
          </cell>
          <cell r="C275">
            <v>298</v>
          </cell>
          <cell r="D275">
            <v>329</v>
          </cell>
          <cell r="E275">
            <v>2.1984732824427482</v>
          </cell>
          <cell r="F275">
            <v>1.5576923076923077</v>
          </cell>
          <cell r="G275">
            <v>0.70588235294117641</v>
          </cell>
          <cell r="H275">
            <v>0.45569620253164556</v>
          </cell>
          <cell r="I275">
            <v>-0.8504230677308392</v>
          </cell>
          <cell r="J275">
            <v>-1.2527904987252707</v>
          </cell>
          <cell r="K275">
            <v>2.8145305791517679</v>
          </cell>
        </row>
        <row r="276">
          <cell r="B276" t="str">
            <v>Brandon Crawford</v>
          </cell>
          <cell r="C276">
            <v>283</v>
          </cell>
          <cell r="D276">
            <v>320</v>
          </cell>
          <cell r="E276">
            <v>2.1297709923664123</v>
          </cell>
          <cell r="F276">
            <v>2.1923076923076925</v>
          </cell>
          <cell r="G276">
            <v>1.2352941176470587</v>
          </cell>
          <cell r="H276">
            <v>0.34177215189873417</v>
          </cell>
          <cell r="I276">
            <v>-1.7455693029639316</v>
          </cell>
          <cell r="J276">
            <v>-1.8432375322745564</v>
          </cell>
          <cell r="K276">
            <v>2.3103381189814103</v>
          </cell>
        </row>
        <row r="277">
          <cell r="B277" t="str">
            <v>Jace Peterson</v>
          </cell>
          <cell r="C277">
            <v>374</v>
          </cell>
          <cell r="D277">
            <v>430</v>
          </cell>
          <cell r="E277">
            <v>2.4045801526717558</v>
          </cell>
          <cell r="F277">
            <v>2.1346153846153846</v>
          </cell>
          <cell r="G277">
            <v>1.0588235294117647</v>
          </cell>
          <cell r="H277">
            <v>1.7088607594936707</v>
          </cell>
          <cell r="I277">
            <v>-1.0930372839092943</v>
          </cell>
          <cell r="J277">
            <v>-2.5277251311793094</v>
          </cell>
          <cell r="K277">
            <v>3.6861174111039725</v>
          </cell>
        </row>
        <row r="278">
          <cell r="B278" t="str">
            <v>Tony Kemp</v>
          </cell>
          <cell r="C278">
            <v>359</v>
          </cell>
          <cell r="D278">
            <v>419</v>
          </cell>
          <cell r="E278">
            <v>2.885496183206107</v>
          </cell>
          <cell r="F278">
            <v>1.5576923076923077</v>
          </cell>
          <cell r="G278">
            <v>0.88235294117647056</v>
          </cell>
          <cell r="H278">
            <v>1.7088607594936707</v>
          </cell>
          <cell r="I278">
            <v>-1.1051130133906588</v>
          </cell>
          <cell r="J278">
            <v>-2.487124980484122</v>
          </cell>
          <cell r="K278">
            <v>3.442164197693776</v>
          </cell>
        </row>
        <row r="279">
          <cell r="B279" t="str">
            <v>Brett Baty</v>
          </cell>
          <cell r="C279">
            <v>353</v>
          </cell>
          <cell r="D279">
            <v>389</v>
          </cell>
          <cell r="E279">
            <v>2.8167938931297711</v>
          </cell>
          <cell r="F279">
            <v>1.9615384615384617</v>
          </cell>
          <cell r="G279">
            <v>1.588235294117647</v>
          </cell>
          <cell r="H279">
            <v>0.22784810126582278</v>
          </cell>
          <cell r="I279">
            <v>-2.0266116100308533</v>
          </cell>
          <cell r="J279">
            <v>-2.1100433257650422</v>
          </cell>
          <cell r="K279">
            <v>2.4577608142558076</v>
          </cell>
        </row>
        <row r="280">
          <cell r="B280" t="str">
            <v>Christian Vázquez</v>
          </cell>
          <cell r="C280">
            <v>327</v>
          </cell>
          <cell r="D280">
            <v>355</v>
          </cell>
          <cell r="E280">
            <v>2.33587786259542</v>
          </cell>
          <cell r="F280">
            <v>1.8461538461538463</v>
          </cell>
          <cell r="G280">
            <v>1.0588235294117647</v>
          </cell>
          <cell r="H280">
            <v>0.11392405063291139</v>
          </cell>
          <cell r="I280">
            <v>-1.696793413818861</v>
          </cell>
          <cell r="J280">
            <v>-2.0466314616417156</v>
          </cell>
          <cell r="K280">
            <v>1.6113544133333648</v>
          </cell>
        </row>
        <row r="281">
          <cell r="B281" t="str">
            <v>Oswaldo Cabrera</v>
          </cell>
          <cell r="C281">
            <v>298</v>
          </cell>
          <cell r="D281">
            <v>330</v>
          </cell>
          <cell r="E281">
            <v>2.4045801526717558</v>
          </cell>
          <cell r="F281">
            <v>1.6730769230769231</v>
          </cell>
          <cell r="G281">
            <v>0.88235294117647056</v>
          </cell>
          <cell r="H281">
            <v>0.91139240506329111</v>
          </cell>
          <cell r="I281">
            <v>-1.7361901655888035</v>
          </cell>
          <cell r="J281">
            <v>-2.1632670901073094</v>
          </cell>
          <cell r="K281">
            <v>1.9719451662923273</v>
          </cell>
        </row>
        <row r="282">
          <cell r="B282" t="str">
            <v>Nick Fortes</v>
          </cell>
          <cell r="C282">
            <v>294</v>
          </cell>
          <cell r="D282">
            <v>323</v>
          </cell>
          <cell r="E282">
            <v>2.2671755725190841</v>
          </cell>
          <cell r="F282">
            <v>1.5</v>
          </cell>
          <cell r="G282">
            <v>1.0588235294117647</v>
          </cell>
          <cell r="H282">
            <v>0.45569620253164556</v>
          </cell>
          <cell r="I282">
            <v>-2.0595323048489318</v>
          </cell>
          <cell r="J282">
            <v>-2.1357815509738169</v>
          </cell>
          <cell r="K282">
            <v>1.0863814486397456</v>
          </cell>
        </row>
        <row r="283">
          <cell r="B283" t="str">
            <v>Jean Segura</v>
          </cell>
          <cell r="C283">
            <v>0</v>
          </cell>
          <cell r="D283">
            <v>326</v>
          </cell>
          <cell r="E283">
            <v>1.717557251908397</v>
          </cell>
          <cell r="F283">
            <v>1.2115384615384617</v>
          </cell>
          <cell r="G283">
            <v>0.52941176470588236</v>
          </cell>
          <cell r="H283">
            <v>0.68354430379746833</v>
          </cell>
          <cell r="I283">
            <v>-1.656072264971574</v>
          </cell>
          <cell r="J283">
            <v>0</v>
          </cell>
          <cell r="K283">
            <v>2.485979516978635</v>
          </cell>
        </row>
        <row r="284">
          <cell r="B284" t="str">
            <v>Tim Anderson</v>
          </cell>
          <cell r="C284">
            <v>493</v>
          </cell>
          <cell r="D284">
            <v>524</v>
          </cell>
          <cell r="E284">
            <v>3.5725190839694658</v>
          </cell>
          <cell r="F284">
            <v>1.4423076923076925</v>
          </cell>
          <cell r="G284">
            <v>0.1764705882352941</v>
          </cell>
          <cell r="H284">
            <v>1.481012658227848</v>
          </cell>
          <cell r="I284">
            <v>-2.1549477097174385</v>
          </cell>
          <cell r="J284">
            <v>-3.5291525343151844</v>
          </cell>
          <cell r="K284">
            <v>0.98820977870767779</v>
          </cell>
        </row>
        <row r="285">
          <cell r="B285" t="str">
            <v>Miguel Cabrera</v>
          </cell>
          <cell r="C285">
            <v>334</v>
          </cell>
          <cell r="D285">
            <v>370</v>
          </cell>
          <cell r="E285">
            <v>1.4427480916030535</v>
          </cell>
          <cell r="F285">
            <v>1.9615384615384617</v>
          </cell>
          <cell r="G285">
            <v>0.70588235294117641</v>
          </cell>
          <cell r="H285">
            <v>0</v>
          </cell>
          <cell r="I285">
            <v>-0.33924689227433619</v>
          </cell>
          <cell r="J285">
            <v>-1.4963970967665687</v>
          </cell>
          <cell r="K285">
            <v>2.2745249170417861</v>
          </cell>
        </row>
        <row r="286">
          <cell r="B286" t="str">
            <v>Eduardo Escobar</v>
          </cell>
          <cell r="C286">
            <v>288</v>
          </cell>
          <cell r="D286">
            <v>309</v>
          </cell>
          <cell r="E286">
            <v>2.1984732824427482</v>
          </cell>
          <cell r="F286">
            <v>1.7884615384615385</v>
          </cell>
          <cell r="G286">
            <v>1.0588235294117647</v>
          </cell>
          <cell r="H286">
            <v>0.22784810126582278</v>
          </cell>
          <cell r="I286">
            <v>-1.8031622725630641</v>
          </cell>
          <cell r="J286">
            <v>-1.4333346937109581</v>
          </cell>
          <cell r="K286">
            <v>2.0371094853078517</v>
          </cell>
        </row>
        <row r="287">
          <cell r="B287" t="str">
            <v>Aledmys Díaz</v>
          </cell>
          <cell r="C287">
            <v>315</v>
          </cell>
          <cell r="D287">
            <v>344</v>
          </cell>
          <cell r="E287">
            <v>1.717557251908397</v>
          </cell>
          <cell r="F287">
            <v>1.3846153846153848</v>
          </cell>
          <cell r="G287">
            <v>0.70588235294117641</v>
          </cell>
          <cell r="H287">
            <v>0.11392405063291139</v>
          </cell>
          <cell r="I287">
            <v>-1.6472331247416658</v>
          </cell>
          <cell r="J287">
            <v>-1.6719821612593666</v>
          </cell>
          <cell r="K287">
            <v>0.60276375409683736</v>
          </cell>
        </row>
        <row r="288">
          <cell r="B288" t="str">
            <v>Joey Wendle</v>
          </cell>
          <cell r="C288">
            <v>297</v>
          </cell>
          <cell r="D288">
            <v>318</v>
          </cell>
          <cell r="E288">
            <v>2.2671755725190841</v>
          </cell>
          <cell r="F288">
            <v>1.153846153846154</v>
          </cell>
          <cell r="G288">
            <v>0.3529411764705882</v>
          </cell>
          <cell r="H288">
            <v>0.79746835443037967</v>
          </cell>
          <cell r="I288">
            <v>-2.4705120695502174</v>
          </cell>
          <cell r="J288">
            <v>-2.0505144006722733</v>
          </cell>
          <cell r="K288">
            <v>5.0404787043715427E-2</v>
          </cell>
        </row>
        <row r="289">
          <cell r="B289" t="str">
            <v>Nick Allen</v>
          </cell>
          <cell r="C289">
            <v>303</v>
          </cell>
          <cell r="D289">
            <v>329</v>
          </cell>
          <cell r="E289">
            <v>1.9923664122137406</v>
          </cell>
          <cell r="F289">
            <v>1.153846153846154</v>
          </cell>
          <cell r="G289">
            <v>0.70588235294117641</v>
          </cell>
          <cell r="H289">
            <v>0.56962025316455689</v>
          </cell>
          <cell r="I289">
            <v>-2.0956854169081525</v>
          </cell>
          <cell r="J289">
            <v>-2.3825505319013733</v>
          </cell>
          <cell r="K289">
            <v>-5.6520776643897541E-2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B1" t="str">
            <v>Name</v>
          </cell>
          <cell r="C1" t="str">
            <v>Team</v>
          </cell>
          <cell r="D1" t="str">
            <v>ERA</v>
          </cell>
          <cell r="E1" t="str">
            <v>SV</v>
          </cell>
          <cell r="F1" t="str">
            <v>HLD</v>
          </cell>
          <cell r="G1" t="str">
            <v>SV+HLD</v>
          </cell>
          <cell r="H1" t="str">
            <v>BS</v>
          </cell>
          <cell r="I1" t="str">
            <v>IP</v>
          </cell>
          <cell r="J1" t="str">
            <v>BB</v>
          </cell>
          <cell r="K1" t="str">
            <v>SO</v>
          </cell>
          <cell r="L1" t="str">
            <v>WHIP</v>
          </cell>
          <cell r="M1" t="str">
            <v>K/BB</v>
          </cell>
          <cell r="N1" t="str">
            <v>ER</v>
          </cell>
          <cell r="O1" t="str">
            <v>QS</v>
          </cell>
          <cell r="P1" t="str">
            <v>QS%</v>
          </cell>
        </row>
        <row r="2">
          <cell r="B2" t="str">
            <v>Jacob deGrom</v>
          </cell>
          <cell r="C2" t="str">
            <v>TEX</v>
          </cell>
          <cell r="D2">
            <v>2.67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30.1</v>
          </cell>
          <cell r="J2">
            <v>4</v>
          </cell>
          <cell r="K2">
            <v>45</v>
          </cell>
          <cell r="L2">
            <v>0.76</v>
          </cell>
          <cell r="M2">
            <v>11.25</v>
          </cell>
          <cell r="N2">
            <v>9</v>
          </cell>
          <cell r="O2">
            <v>3</v>
          </cell>
          <cell r="P2">
            <v>0.5</v>
          </cell>
        </row>
        <row r="3">
          <cell r="B3" t="str">
            <v>George Kirby</v>
          </cell>
          <cell r="C3" t="str">
            <v>SEA</v>
          </cell>
          <cell r="D3">
            <v>3.35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190.2</v>
          </cell>
          <cell r="J3">
            <v>19</v>
          </cell>
          <cell r="K3">
            <v>172</v>
          </cell>
          <cell r="L3">
            <v>1.04</v>
          </cell>
          <cell r="M3">
            <v>9.0500000000000007</v>
          </cell>
          <cell r="N3">
            <v>71</v>
          </cell>
          <cell r="O3">
            <v>20</v>
          </cell>
          <cell r="P3">
            <v>0.65</v>
          </cell>
        </row>
        <row r="4">
          <cell r="B4" t="str">
            <v>Tyler Alexander</v>
          </cell>
          <cell r="C4" t="str">
            <v>DET</v>
          </cell>
          <cell r="D4">
            <v>4.5</v>
          </cell>
          <cell r="E4">
            <v>0</v>
          </cell>
          <cell r="F4">
            <v>1</v>
          </cell>
          <cell r="G4">
            <v>1</v>
          </cell>
          <cell r="H4">
            <v>0</v>
          </cell>
          <cell r="I4">
            <v>44</v>
          </cell>
          <cell r="J4">
            <v>5</v>
          </cell>
          <cell r="K4">
            <v>44</v>
          </cell>
          <cell r="L4">
            <v>1.1100000000000001</v>
          </cell>
          <cell r="M4">
            <v>8.8000000000000007</v>
          </cell>
          <cell r="N4">
            <v>22</v>
          </cell>
          <cell r="O4">
            <v>0</v>
          </cell>
          <cell r="P4" t="str">
            <v/>
          </cell>
        </row>
        <row r="5">
          <cell r="B5" t="str">
            <v>Ryan Borucki</v>
          </cell>
          <cell r="C5" t="str">
            <v>PIT</v>
          </cell>
          <cell r="D5">
            <v>2.4500000000000002</v>
          </cell>
          <cell r="E5">
            <v>0</v>
          </cell>
          <cell r="F5">
            <v>8</v>
          </cell>
          <cell r="G5">
            <v>8</v>
          </cell>
          <cell r="H5">
            <v>0</v>
          </cell>
          <cell r="I5">
            <v>40.1</v>
          </cell>
          <cell r="J5">
            <v>4</v>
          </cell>
          <cell r="K5">
            <v>33</v>
          </cell>
          <cell r="L5">
            <v>0.74</v>
          </cell>
          <cell r="M5">
            <v>8.25</v>
          </cell>
          <cell r="N5">
            <v>11</v>
          </cell>
          <cell r="O5">
            <v>0</v>
          </cell>
          <cell r="P5" t="str">
            <v/>
          </cell>
        </row>
        <row r="6">
          <cell r="B6" t="str">
            <v>Zach Eflin</v>
          </cell>
          <cell r="C6" t="str">
            <v>TBR</v>
          </cell>
          <cell r="D6">
            <v>3.5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177.2</v>
          </cell>
          <cell r="J6">
            <v>24</v>
          </cell>
          <cell r="K6">
            <v>186</v>
          </cell>
          <cell r="L6">
            <v>1.02</v>
          </cell>
          <cell r="M6">
            <v>7.75</v>
          </cell>
          <cell r="N6">
            <v>69</v>
          </cell>
          <cell r="O6">
            <v>17</v>
          </cell>
          <cell r="P6">
            <v>0.55000000000000004</v>
          </cell>
        </row>
        <row r="7">
          <cell r="B7" t="str">
            <v>Ryan Pepiot</v>
          </cell>
          <cell r="C7" t="str">
            <v>LAD</v>
          </cell>
          <cell r="D7">
            <v>2.14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42</v>
          </cell>
          <cell r="J7">
            <v>5</v>
          </cell>
          <cell r="K7">
            <v>38</v>
          </cell>
          <cell r="L7">
            <v>0.76</v>
          </cell>
          <cell r="M7">
            <v>7.6</v>
          </cell>
          <cell r="N7">
            <v>10</v>
          </cell>
          <cell r="O7">
            <v>1</v>
          </cell>
          <cell r="P7">
            <v>0.33</v>
          </cell>
        </row>
        <row r="8">
          <cell r="B8" t="str">
            <v>Tarik Skubal</v>
          </cell>
          <cell r="C8" t="str">
            <v>DET</v>
          </cell>
          <cell r="D8">
            <v>2.8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80.099999999999994</v>
          </cell>
          <cell r="J8">
            <v>14</v>
          </cell>
          <cell r="K8">
            <v>102</v>
          </cell>
          <cell r="L8">
            <v>0.9</v>
          </cell>
          <cell r="M8">
            <v>7.29</v>
          </cell>
          <cell r="N8">
            <v>25</v>
          </cell>
          <cell r="O8">
            <v>5</v>
          </cell>
          <cell r="P8">
            <v>0.33</v>
          </cell>
        </row>
        <row r="9">
          <cell r="B9" t="str">
            <v>Logan Webb</v>
          </cell>
          <cell r="C9" t="str">
            <v>SFG</v>
          </cell>
          <cell r="D9">
            <v>3.25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216</v>
          </cell>
          <cell r="J9">
            <v>31</v>
          </cell>
          <cell r="K9">
            <v>194</v>
          </cell>
          <cell r="L9">
            <v>1.07</v>
          </cell>
          <cell r="M9">
            <v>6.26</v>
          </cell>
          <cell r="N9">
            <v>78</v>
          </cell>
          <cell r="O9">
            <v>24</v>
          </cell>
          <cell r="P9">
            <v>0.73</v>
          </cell>
        </row>
        <row r="10">
          <cell r="B10" t="str">
            <v>Zack Littell</v>
          </cell>
          <cell r="C10" t="str">
            <v>2 Tms</v>
          </cell>
          <cell r="D10">
            <v>4.0999999999999996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90</v>
          </cell>
          <cell r="J10">
            <v>12</v>
          </cell>
          <cell r="K10">
            <v>74</v>
          </cell>
          <cell r="L10">
            <v>1.18</v>
          </cell>
          <cell r="M10">
            <v>6.17</v>
          </cell>
          <cell r="N10">
            <v>41</v>
          </cell>
          <cell r="O10">
            <v>4</v>
          </cell>
          <cell r="P10">
            <v>0.28999999999999998</v>
          </cell>
        </row>
        <row r="11">
          <cell r="B11" t="str">
            <v>Caleb Thielbar</v>
          </cell>
          <cell r="C11" t="str">
            <v>MIN</v>
          </cell>
          <cell r="D11">
            <v>3.23</v>
          </cell>
          <cell r="E11">
            <v>0</v>
          </cell>
          <cell r="F11">
            <v>14</v>
          </cell>
          <cell r="G11">
            <v>14</v>
          </cell>
          <cell r="H11">
            <v>1</v>
          </cell>
          <cell r="I11">
            <v>30.2</v>
          </cell>
          <cell r="J11">
            <v>6</v>
          </cell>
          <cell r="K11">
            <v>36</v>
          </cell>
          <cell r="L11">
            <v>0.95</v>
          </cell>
          <cell r="M11">
            <v>6</v>
          </cell>
          <cell r="N11">
            <v>11</v>
          </cell>
          <cell r="O11">
            <v>0</v>
          </cell>
          <cell r="P11" t="str">
            <v/>
          </cell>
        </row>
        <row r="12">
          <cell r="B12" t="str">
            <v>A.J. Puk</v>
          </cell>
          <cell r="C12" t="str">
            <v>MIA</v>
          </cell>
          <cell r="D12">
            <v>3.97</v>
          </cell>
          <cell r="E12">
            <v>15</v>
          </cell>
          <cell r="F12">
            <v>2</v>
          </cell>
          <cell r="G12">
            <v>17</v>
          </cell>
          <cell r="H12">
            <v>8</v>
          </cell>
          <cell r="I12">
            <v>56.2</v>
          </cell>
          <cell r="J12">
            <v>13</v>
          </cell>
          <cell r="K12">
            <v>78</v>
          </cell>
          <cell r="L12">
            <v>1.18</v>
          </cell>
          <cell r="M12">
            <v>6</v>
          </cell>
          <cell r="N12">
            <v>25</v>
          </cell>
          <cell r="O12">
            <v>0</v>
          </cell>
          <cell r="P12" t="str">
            <v/>
          </cell>
        </row>
        <row r="13">
          <cell r="B13" t="str">
            <v>Cristopher Sánchez</v>
          </cell>
          <cell r="C13" t="str">
            <v>PHI</v>
          </cell>
          <cell r="D13">
            <v>3.44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99.1</v>
          </cell>
          <cell r="J13">
            <v>16</v>
          </cell>
          <cell r="K13">
            <v>96</v>
          </cell>
          <cell r="L13">
            <v>1.05</v>
          </cell>
          <cell r="M13">
            <v>6</v>
          </cell>
          <cell r="N13">
            <v>38</v>
          </cell>
          <cell r="O13">
            <v>7</v>
          </cell>
          <cell r="P13">
            <v>0.39</v>
          </cell>
        </row>
        <row r="14">
          <cell r="B14" t="str">
            <v>Gabe Speier</v>
          </cell>
          <cell r="C14" t="str">
            <v>SEA</v>
          </cell>
          <cell r="D14">
            <v>3.79</v>
          </cell>
          <cell r="E14">
            <v>1</v>
          </cell>
          <cell r="F14">
            <v>17</v>
          </cell>
          <cell r="G14">
            <v>18</v>
          </cell>
          <cell r="H14">
            <v>0</v>
          </cell>
          <cell r="I14">
            <v>54.2</v>
          </cell>
          <cell r="J14">
            <v>11</v>
          </cell>
          <cell r="K14">
            <v>64</v>
          </cell>
          <cell r="L14">
            <v>1.06</v>
          </cell>
          <cell r="M14">
            <v>5.82</v>
          </cell>
          <cell r="N14">
            <v>23</v>
          </cell>
          <cell r="O14">
            <v>0</v>
          </cell>
          <cell r="P14" t="str">
            <v/>
          </cell>
        </row>
        <row r="15">
          <cell r="B15" t="str">
            <v>Joe Ryan</v>
          </cell>
          <cell r="C15" t="str">
            <v>MIN</v>
          </cell>
          <cell r="D15">
            <v>4.51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161.19999999999999</v>
          </cell>
          <cell r="J15">
            <v>34</v>
          </cell>
          <cell r="K15">
            <v>197</v>
          </cell>
          <cell r="L15">
            <v>1.17</v>
          </cell>
          <cell r="M15">
            <v>5.79</v>
          </cell>
          <cell r="N15">
            <v>81</v>
          </cell>
          <cell r="O15">
            <v>14</v>
          </cell>
          <cell r="P15">
            <v>0.48</v>
          </cell>
        </row>
        <row r="16">
          <cell r="B16" t="str">
            <v>Brock Burke</v>
          </cell>
          <cell r="C16" t="str">
            <v>TEX</v>
          </cell>
          <cell r="D16">
            <v>4.37</v>
          </cell>
          <cell r="E16">
            <v>0</v>
          </cell>
          <cell r="F16">
            <v>12</v>
          </cell>
          <cell r="G16">
            <v>12</v>
          </cell>
          <cell r="H16">
            <v>2</v>
          </cell>
          <cell r="I16">
            <v>59.2</v>
          </cell>
          <cell r="J16">
            <v>9</v>
          </cell>
          <cell r="K16">
            <v>52</v>
          </cell>
          <cell r="L16">
            <v>1.22</v>
          </cell>
          <cell r="M16">
            <v>5.78</v>
          </cell>
          <cell r="N16">
            <v>29</v>
          </cell>
          <cell r="O16">
            <v>0</v>
          </cell>
          <cell r="P16" t="str">
            <v/>
          </cell>
        </row>
        <row r="17">
          <cell r="B17" t="str">
            <v>Chris Martin</v>
          </cell>
          <cell r="C17" t="str">
            <v>BOS</v>
          </cell>
          <cell r="D17">
            <v>1.05</v>
          </cell>
          <cell r="E17">
            <v>3</v>
          </cell>
          <cell r="F17">
            <v>23</v>
          </cell>
          <cell r="G17">
            <v>26</v>
          </cell>
          <cell r="H17">
            <v>1</v>
          </cell>
          <cell r="I17">
            <v>51.1</v>
          </cell>
          <cell r="J17">
            <v>8</v>
          </cell>
          <cell r="K17">
            <v>46</v>
          </cell>
          <cell r="L17">
            <v>1.03</v>
          </cell>
          <cell r="M17">
            <v>5.75</v>
          </cell>
          <cell r="N17">
            <v>6</v>
          </cell>
          <cell r="O17">
            <v>0</v>
          </cell>
          <cell r="P17" t="str">
            <v/>
          </cell>
        </row>
        <row r="18">
          <cell r="B18" t="str">
            <v>Garrett Whitlock</v>
          </cell>
          <cell r="C18" t="str">
            <v>BOS</v>
          </cell>
          <cell r="D18">
            <v>5.15</v>
          </cell>
          <cell r="E18">
            <v>1</v>
          </cell>
          <cell r="F18">
            <v>3</v>
          </cell>
          <cell r="G18">
            <v>4</v>
          </cell>
          <cell r="H18">
            <v>1</v>
          </cell>
          <cell r="I18">
            <v>71.2</v>
          </cell>
          <cell r="J18">
            <v>13</v>
          </cell>
          <cell r="K18">
            <v>72</v>
          </cell>
          <cell r="L18">
            <v>1.33</v>
          </cell>
          <cell r="M18">
            <v>5.54</v>
          </cell>
          <cell r="N18">
            <v>41</v>
          </cell>
          <cell r="O18">
            <v>3</v>
          </cell>
          <cell r="P18">
            <v>0.3</v>
          </cell>
        </row>
        <row r="19">
          <cell r="B19" t="str">
            <v>Zack Wheeler</v>
          </cell>
          <cell r="C19" t="str">
            <v>PHI</v>
          </cell>
          <cell r="D19">
            <v>3.61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192</v>
          </cell>
          <cell r="J19">
            <v>39</v>
          </cell>
          <cell r="K19">
            <v>212</v>
          </cell>
          <cell r="L19">
            <v>1.08</v>
          </cell>
          <cell r="M19">
            <v>5.44</v>
          </cell>
          <cell r="N19">
            <v>77</v>
          </cell>
          <cell r="O19">
            <v>21</v>
          </cell>
          <cell r="P19">
            <v>0.66</v>
          </cell>
        </row>
        <row r="20">
          <cell r="B20" t="str">
            <v>Braxton Garrett</v>
          </cell>
          <cell r="C20" t="str">
            <v>MIA</v>
          </cell>
          <cell r="D20">
            <v>3.66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159.19999999999999</v>
          </cell>
          <cell r="J20">
            <v>29</v>
          </cell>
          <cell r="K20">
            <v>156</v>
          </cell>
          <cell r="L20">
            <v>1.1499999999999999</v>
          </cell>
          <cell r="M20">
            <v>5.38</v>
          </cell>
          <cell r="N20">
            <v>65</v>
          </cell>
          <cell r="O20">
            <v>10</v>
          </cell>
          <cell r="P20">
            <v>0.33</v>
          </cell>
        </row>
        <row r="21">
          <cell r="B21" t="str">
            <v>Yimi García</v>
          </cell>
          <cell r="C21" t="str">
            <v>TOR</v>
          </cell>
          <cell r="D21">
            <v>4.09</v>
          </cell>
          <cell r="E21">
            <v>3</v>
          </cell>
          <cell r="F21">
            <v>19</v>
          </cell>
          <cell r="G21">
            <v>22</v>
          </cell>
          <cell r="H21">
            <v>4</v>
          </cell>
          <cell r="I21">
            <v>66</v>
          </cell>
          <cell r="J21">
            <v>15</v>
          </cell>
          <cell r="K21">
            <v>79</v>
          </cell>
          <cell r="L21">
            <v>1.24</v>
          </cell>
          <cell r="M21">
            <v>5.27</v>
          </cell>
          <cell r="N21">
            <v>30</v>
          </cell>
          <cell r="O21">
            <v>0</v>
          </cell>
          <cell r="P21" t="str">
            <v/>
          </cell>
        </row>
        <row r="22">
          <cell r="B22" t="str">
            <v>Logan Gilbert</v>
          </cell>
          <cell r="C22" t="str">
            <v>SEA</v>
          </cell>
          <cell r="D22">
            <v>3.73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190.2</v>
          </cell>
          <cell r="J22">
            <v>36</v>
          </cell>
          <cell r="K22">
            <v>189</v>
          </cell>
          <cell r="L22">
            <v>1.08</v>
          </cell>
          <cell r="M22">
            <v>5.25</v>
          </cell>
          <cell r="N22">
            <v>79</v>
          </cell>
          <cell r="O22">
            <v>18</v>
          </cell>
          <cell r="P22">
            <v>0.56000000000000005</v>
          </cell>
        </row>
        <row r="23">
          <cell r="B23" t="str">
            <v>Joe Jiménez</v>
          </cell>
          <cell r="C23" t="str">
            <v>ATL</v>
          </cell>
          <cell r="D23">
            <v>3.04</v>
          </cell>
          <cell r="E23">
            <v>0</v>
          </cell>
          <cell r="F23">
            <v>13</v>
          </cell>
          <cell r="G23">
            <v>13</v>
          </cell>
          <cell r="H23">
            <v>3</v>
          </cell>
          <cell r="I23">
            <v>56.1</v>
          </cell>
          <cell r="J23">
            <v>14</v>
          </cell>
          <cell r="K23">
            <v>73</v>
          </cell>
          <cell r="L23">
            <v>1.1499999999999999</v>
          </cell>
          <cell r="M23">
            <v>5.21</v>
          </cell>
          <cell r="N23">
            <v>19</v>
          </cell>
          <cell r="O23">
            <v>0</v>
          </cell>
          <cell r="P23" t="str">
            <v/>
          </cell>
        </row>
        <row r="24">
          <cell r="B24" t="str">
            <v>Hunter Harvey</v>
          </cell>
          <cell r="C24" t="str">
            <v>WSN</v>
          </cell>
          <cell r="D24">
            <v>2.82</v>
          </cell>
          <cell r="E24">
            <v>10</v>
          </cell>
          <cell r="F24">
            <v>19</v>
          </cell>
          <cell r="G24">
            <v>29</v>
          </cell>
          <cell r="H24">
            <v>5</v>
          </cell>
          <cell r="I24">
            <v>60.2</v>
          </cell>
          <cell r="J24">
            <v>13</v>
          </cell>
          <cell r="K24">
            <v>67</v>
          </cell>
          <cell r="L24">
            <v>0.94</v>
          </cell>
          <cell r="M24">
            <v>5.15</v>
          </cell>
          <cell r="N24">
            <v>19</v>
          </cell>
          <cell r="O24">
            <v>0</v>
          </cell>
          <cell r="P24" t="str">
            <v/>
          </cell>
        </row>
        <row r="25">
          <cell r="B25" t="str">
            <v>Adbert Alzolay</v>
          </cell>
          <cell r="C25" t="str">
            <v>CHC</v>
          </cell>
          <cell r="D25">
            <v>2.67</v>
          </cell>
          <cell r="E25">
            <v>22</v>
          </cell>
          <cell r="F25">
            <v>6</v>
          </cell>
          <cell r="G25">
            <v>28</v>
          </cell>
          <cell r="H25">
            <v>3</v>
          </cell>
          <cell r="I25">
            <v>64</v>
          </cell>
          <cell r="J25">
            <v>13</v>
          </cell>
          <cell r="K25">
            <v>67</v>
          </cell>
          <cell r="L25">
            <v>1.02</v>
          </cell>
          <cell r="M25">
            <v>5.15</v>
          </cell>
          <cell r="N25">
            <v>19</v>
          </cell>
          <cell r="O25">
            <v>0</v>
          </cell>
          <cell r="P25" t="str">
            <v/>
          </cell>
        </row>
        <row r="26">
          <cell r="B26" t="str">
            <v>Matt Strahm</v>
          </cell>
          <cell r="C26" t="str">
            <v>PHI</v>
          </cell>
          <cell r="D26">
            <v>3.29</v>
          </cell>
          <cell r="E26">
            <v>2</v>
          </cell>
          <cell r="F26">
            <v>11</v>
          </cell>
          <cell r="G26">
            <v>13</v>
          </cell>
          <cell r="H26">
            <v>3</v>
          </cell>
          <cell r="I26">
            <v>87.2</v>
          </cell>
          <cell r="J26">
            <v>21</v>
          </cell>
          <cell r="K26">
            <v>108</v>
          </cell>
          <cell r="L26">
            <v>1.02</v>
          </cell>
          <cell r="M26">
            <v>5.14</v>
          </cell>
          <cell r="N26">
            <v>32</v>
          </cell>
          <cell r="O26">
            <v>0</v>
          </cell>
          <cell r="P26" t="str">
            <v/>
          </cell>
        </row>
        <row r="27">
          <cell r="B27" t="str">
            <v>Evan Phillips</v>
          </cell>
          <cell r="C27" t="str">
            <v>LAD</v>
          </cell>
          <cell r="D27">
            <v>2.0499999999999998</v>
          </cell>
          <cell r="E27">
            <v>24</v>
          </cell>
          <cell r="F27">
            <v>6</v>
          </cell>
          <cell r="G27">
            <v>30</v>
          </cell>
          <cell r="H27">
            <v>3</v>
          </cell>
          <cell r="I27">
            <v>61.1</v>
          </cell>
          <cell r="J27">
            <v>13</v>
          </cell>
          <cell r="K27">
            <v>66</v>
          </cell>
          <cell r="L27">
            <v>0.83</v>
          </cell>
          <cell r="M27">
            <v>5.08</v>
          </cell>
          <cell r="N27">
            <v>14</v>
          </cell>
          <cell r="O27">
            <v>0</v>
          </cell>
          <cell r="P27" t="str">
            <v/>
          </cell>
        </row>
        <row r="28">
          <cell r="B28" t="str">
            <v>Bailey Ober</v>
          </cell>
          <cell r="C28" t="str">
            <v>MIN</v>
          </cell>
          <cell r="D28">
            <v>3.43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144.1</v>
          </cell>
          <cell r="J28">
            <v>29</v>
          </cell>
          <cell r="K28">
            <v>146</v>
          </cell>
          <cell r="L28">
            <v>1.07</v>
          </cell>
          <cell r="M28">
            <v>5.03</v>
          </cell>
          <cell r="N28">
            <v>55</v>
          </cell>
          <cell r="O28">
            <v>12</v>
          </cell>
          <cell r="P28">
            <v>0.46</v>
          </cell>
        </row>
        <row r="29">
          <cell r="B29" t="str">
            <v>Yennier Cano</v>
          </cell>
          <cell r="C29" t="str">
            <v>BAL</v>
          </cell>
          <cell r="D29">
            <v>2.11</v>
          </cell>
          <cell r="E29">
            <v>8</v>
          </cell>
          <cell r="F29">
            <v>31</v>
          </cell>
          <cell r="G29">
            <v>39</v>
          </cell>
          <cell r="H29">
            <v>6</v>
          </cell>
          <cell r="I29">
            <v>72.2</v>
          </cell>
          <cell r="J29">
            <v>13</v>
          </cell>
          <cell r="K29">
            <v>65</v>
          </cell>
          <cell r="L29">
            <v>1</v>
          </cell>
          <cell r="M29">
            <v>5</v>
          </cell>
          <cell r="N29">
            <v>17</v>
          </cell>
          <cell r="O29">
            <v>0</v>
          </cell>
          <cell r="P29" t="str">
            <v/>
          </cell>
        </row>
        <row r="30">
          <cell r="B30" t="str">
            <v>Brandon Woodruff</v>
          </cell>
          <cell r="C30" t="str">
            <v>MIL</v>
          </cell>
          <cell r="D30">
            <v>2.2799999999999998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67</v>
          </cell>
          <cell r="J30">
            <v>15</v>
          </cell>
          <cell r="K30">
            <v>74</v>
          </cell>
          <cell r="L30">
            <v>0.82</v>
          </cell>
          <cell r="M30">
            <v>4.93</v>
          </cell>
          <cell r="N30">
            <v>17</v>
          </cell>
          <cell r="O30">
            <v>7</v>
          </cell>
          <cell r="P30">
            <v>0.64</v>
          </cell>
        </row>
        <row r="31">
          <cell r="B31" t="str">
            <v>Giovanny Gallegos</v>
          </cell>
          <cell r="C31" t="str">
            <v>STL</v>
          </cell>
          <cell r="D31">
            <v>4.42</v>
          </cell>
          <cell r="E31">
            <v>10</v>
          </cell>
          <cell r="F31">
            <v>20</v>
          </cell>
          <cell r="G31">
            <v>30</v>
          </cell>
          <cell r="H31">
            <v>6</v>
          </cell>
          <cell r="I31">
            <v>55</v>
          </cell>
          <cell r="J31">
            <v>12</v>
          </cell>
          <cell r="K31">
            <v>59</v>
          </cell>
          <cell r="L31">
            <v>1.2</v>
          </cell>
          <cell r="M31">
            <v>4.92</v>
          </cell>
          <cell r="N31">
            <v>27</v>
          </cell>
          <cell r="O31">
            <v>0</v>
          </cell>
          <cell r="P31" t="str">
            <v/>
          </cell>
        </row>
        <row r="32">
          <cell r="B32" t="str">
            <v>Shawn Armstrong</v>
          </cell>
          <cell r="C32" t="str">
            <v>TBR</v>
          </cell>
          <cell r="D32">
            <v>1.38</v>
          </cell>
          <cell r="E32">
            <v>0</v>
          </cell>
          <cell r="F32">
            <v>6</v>
          </cell>
          <cell r="G32">
            <v>6</v>
          </cell>
          <cell r="H32">
            <v>2</v>
          </cell>
          <cell r="I32">
            <v>52</v>
          </cell>
          <cell r="J32">
            <v>11</v>
          </cell>
          <cell r="K32">
            <v>54</v>
          </cell>
          <cell r="L32">
            <v>0.9</v>
          </cell>
          <cell r="M32">
            <v>4.91</v>
          </cell>
          <cell r="N32">
            <v>8</v>
          </cell>
          <cell r="O32">
            <v>0</v>
          </cell>
          <cell r="P32" t="str">
            <v/>
          </cell>
        </row>
        <row r="33">
          <cell r="B33" t="str">
            <v>Justin Steele</v>
          </cell>
          <cell r="C33" t="str">
            <v>CHC</v>
          </cell>
          <cell r="D33">
            <v>3.06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173.1</v>
          </cell>
          <cell r="J33">
            <v>36</v>
          </cell>
          <cell r="K33">
            <v>176</v>
          </cell>
          <cell r="L33">
            <v>1.17</v>
          </cell>
          <cell r="M33">
            <v>4.8899999999999997</v>
          </cell>
          <cell r="N33">
            <v>59</v>
          </cell>
          <cell r="O33">
            <v>20</v>
          </cell>
          <cell r="P33">
            <v>0.67</v>
          </cell>
        </row>
        <row r="34">
          <cell r="B34" t="str">
            <v>Julio Urías</v>
          </cell>
          <cell r="C34" t="str">
            <v>LAD</v>
          </cell>
          <cell r="D34">
            <v>4.5999999999999996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117.1</v>
          </cell>
          <cell r="J34">
            <v>24</v>
          </cell>
          <cell r="K34">
            <v>117</v>
          </cell>
          <cell r="L34">
            <v>1.1599999999999999</v>
          </cell>
          <cell r="M34">
            <v>4.88</v>
          </cell>
          <cell r="N34">
            <v>60</v>
          </cell>
          <cell r="O34">
            <v>11</v>
          </cell>
          <cell r="P34">
            <v>0.52</v>
          </cell>
        </row>
        <row r="35">
          <cell r="B35" t="str">
            <v>Pablo López</v>
          </cell>
          <cell r="C35" t="str">
            <v>MIN</v>
          </cell>
          <cell r="D35">
            <v>3.66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194</v>
          </cell>
          <cell r="J35">
            <v>48</v>
          </cell>
          <cell r="K35">
            <v>234</v>
          </cell>
          <cell r="L35">
            <v>1.1499999999999999</v>
          </cell>
          <cell r="M35">
            <v>4.88</v>
          </cell>
          <cell r="N35">
            <v>79</v>
          </cell>
          <cell r="O35">
            <v>20</v>
          </cell>
          <cell r="P35">
            <v>0.63</v>
          </cell>
        </row>
        <row r="36">
          <cell r="B36" t="str">
            <v>Spencer Strider</v>
          </cell>
          <cell r="C36" t="str">
            <v>ATL</v>
          </cell>
          <cell r="D36">
            <v>3.86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186.2</v>
          </cell>
          <cell r="J36">
            <v>58</v>
          </cell>
          <cell r="K36">
            <v>281</v>
          </cell>
          <cell r="L36">
            <v>1.0900000000000001</v>
          </cell>
          <cell r="M36">
            <v>4.84</v>
          </cell>
          <cell r="N36">
            <v>80</v>
          </cell>
          <cell r="O36">
            <v>18</v>
          </cell>
          <cell r="P36">
            <v>0.56000000000000005</v>
          </cell>
        </row>
        <row r="37">
          <cell r="B37" t="str">
            <v>Danny Coulombe</v>
          </cell>
          <cell r="C37" t="str">
            <v>BAL</v>
          </cell>
          <cell r="D37">
            <v>2.81</v>
          </cell>
          <cell r="E37">
            <v>2</v>
          </cell>
          <cell r="F37">
            <v>21</v>
          </cell>
          <cell r="G37">
            <v>23</v>
          </cell>
          <cell r="H37">
            <v>3</v>
          </cell>
          <cell r="I37">
            <v>51.1</v>
          </cell>
          <cell r="J37">
            <v>12</v>
          </cell>
          <cell r="K37">
            <v>58</v>
          </cell>
          <cell r="L37">
            <v>1.1100000000000001</v>
          </cell>
          <cell r="M37">
            <v>4.83</v>
          </cell>
          <cell r="N37">
            <v>16</v>
          </cell>
          <cell r="O37">
            <v>0</v>
          </cell>
          <cell r="P37" t="str">
            <v/>
          </cell>
        </row>
        <row r="38">
          <cell r="B38" t="str">
            <v>Robert Stephenson</v>
          </cell>
          <cell r="C38" t="str">
            <v>2 Tms</v>
          </cell>
          <cell r="D38">
            <v>3.1</v>
          </cell>
          <cell r="E38">
            <v>1</v>
          </cell>
          <cell r="F38">
            <v>15</v>
          </cell>
          <cell r="G38">
            <v>16</v>
          </cell>
          <cell r="H38">
            <v>5</v>
          </cell>
          <cell r="I38">
            <v>52.1</v>
          </cell>
          <cell r="J38">
            <v>16</v>
          </cell>
          <cell r="K38">
            <v>77</v>
          </cell>
          <cell r="L38">
            <v>0.88</v>
          </cell>
          <cell r="M38">
            <v>4.8099999999999996</v>
          </cell>
          <cell r="N38">
            <v>18</v>
          </cell>
          <cell r="O38">
            <v>0</v>
          </cell>
          <cell r="P38" t="str">
            <v/>
          </cell>
        </row>
        <row r="39">
          <cell r="B39" t="str">
            <v>Ryan Yarbrough</v>
          </cell>
          <cell r="C39" t="str">
            <v>2 Tms</v>
          </cell>
          <cell r="D39">
            <v>4.5199999999999996</v>
          </cell>
          <cell r="E39">
            <v>2</v>
          </cell>
          <cell r="F39">
            <v>1</v>
          </cell>
          <cell r="G39">
            <v>3</v>
          </cell>
          <cell r="H39">
            <v>1</v>
          </cell>
          <cell r="I39">
            <v>89.2</v>
          </cell>
          <cell r="J39">
            <v>14</v>
          </cell>
          <cell r="K39">
            <v>67</v>
          </cell>
          <cell r="L39">
            <v>1.23</v>
          </cell>
          <cell r="M39">
            <v>4.79</v>
          </cell>
          <cell r="N39">
            <v>45</v>
          </cell>
          <cell r="O39">
            <v>3</v>
          </cell>
          <cell r="P39">
            <v>0.33</v>
          </cell>
        </row>
        <row r="40">
          <cell r="B40" t="str">
            <v>Kyle Nelson</v>
          </cell>
          <cell r="C40" t="str">
            <v>ARI</v>
          </cell>
          <cell r="D40">
            <v>4.18</v>
          </cell>
          <cell r="E40">
            <v>0</v>
          </cell>
          <cell r="F40">
            <v>11</v>
          </cell>
          <cell r="G40">
            <v>11</v>
          </cell>
          <cell r="H40">
            <v>4</v>
          </cell>
          <cell r="I40">
            <v>56</v>
          </cell>
          <cell r="J40">
            <v>14</v>
          </cell>
          <cell r="K40">
            <v>67</v>
          </cell>
          <cell r="L40">
            <v>1.3</v>
          </cell>
          <cell r="M40">
            <v>4.79</v>
          </cell>
          <cell r="N40">
            <v>26</v>
          </cell>
          <cell r="O40">
            <v>0</v>
          </cell>
          <cell r="P40" t="str">
            <v/>
          </cell>
        </row>
        <row r="41">
          <cell r="B41" t="str">
            <v>Nick Lodolo</v>
          </cell>
          <cell r="C41" t="str">
            <v>CIN</v>
          </cell>
          <cell r="D41">
            <v>6.29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34.1</v>
          </cell>
          <cell r="J41">
            <v>10</v>
          </cell>
          <cell r="K41">
            <v>47</v>
          </cell>
          <cell r="L41">
            <v>1.75</v>
          </cell>
          <cell r="M41">
            <v>4.7</v>
          </cell>
          <cell r="N41">
            <v>24</v>
          </cell>
          <cell r="O41">
            <v>1</v>
          </cell>
          <cell r="P41">
            <v>0.14000000000000001</v>
          </cell>
        </row>
        <row r="42">
          <cell r="B42" t="str">
            <v>Zac Gallen</v>
          </cell>
          <cell r="C42" t="str">
            <v>ARI</v>
          </cell>
          <cell r="D42">
            <v>3.47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210</v>
          </cell>
          <cell r="J42">
            <v>47</v>
          </cell>
          <cell r="K42">
            <v>220</v>
          </cell>
          <cell r="L42">
            <v>1.1200000000000001</v>
          </cell>
          <cell r="M42">
            <v>4.68</v>
          </cell>
          <cell r="N42">
            <v>81</v>
          </cell>
          <cell r="O42">
            <v>20</v>
          </cell>
          <cell r="P42">
            <v>0.59</v>
          </cell>
        </row>
        <row r="43">
          <cell r="B43" t="str">
            <v>Ryan Pressly</v>
          </cell>
          <cell r="C43" t="str">
            <v>HOU</v>
          </cell>
          <cell r="D43">
            <v>3.58</v>
          </cell>
          <cell r="E43">
            <v>31</v>
          </cell>
          <cell r="F43">
            <v>0</v>
          </cell>
          <cell r="G43">
            <v>31</v>
          </cell>
          <cell r="H43">
            <v>6</v>
          </cell>
          <cell r="I43">
            <v>65.099999999999994</v>
          </cell>
          <cell r="J43">
            <v>16</v>
          </cell>
          <cell r="K43">
            <v>74</v>
          </cell>
          <cell r="L43">
            <v>1.07</v>
          </cell>
          <cell r="M43">
            <v>4.63</v>
          </cell>
          <cell r="N43">
            <v>26</v>
          </cell>
          <cell r="O43">
            <v>0</v>
          </cell>
          <cell r="P43" t="str">
            <v/>
          </cell>
        </row>
        <row r="44">
          <cell r="B44" t="str">
            <v>Gerrit Cole</v>
          </cell>
          <cell r="C44" t="str">
            <v>NYY</v>
          </cell>
          <cell r="D44">
            <v>2.63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209</v>
          </cell>
          <cell r="J44">
            <v>48</v>
          </cell>
          <cell r="K44">
            <v>222</v>
          </cell>
          <cell r="L44">
            <v>0.98</v>
          </cell>
          <cell r="M44">
            <v>4.63</v>
          </cell>
          <cell r="N44">
            <v>61</v>
          </cell>
          <cell r="O44">
            <v>24</v>
          </cell>
          <cell r="P44">
            <v>0.73</v>
          </cell>
        </row>
        <row r="45">
          <cell r="B45" t="str">
            <v>Joe Musgrove</v>
          </cell>
          <cell r="C45" t="str">
            <v>SDP</v>
          </cell>
          <cell r="D45">
            <v>3.05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97.1</v>
          </cell>
          <cell r="J45">
            <v>21</v>
          </cell>
          <cell r="K45">
            <v>97</v>
          </cell>
          <cell r="L45">
            <v>1.1399999999999999</v>
          </cell>
          <cell r="M45">
            <v>4.62</v>
          </cell>
          <cell r="N45">
            <v>33</v>
          </cell>
          <cell r="O45">
            <v>11</v>
          </cell>
          <cell r="P45">
            <v>0.65</v>
          </cell>
        </row>
        <row r="46">
          <cell r="B46" t="str">
            <v>Bryce Miller</v>
          </cell>
          <cell r="C46" t="str">
            <v>SEA</v>
          </cell>
          <cell r="D46">
            <v>4.32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131.1</v>
          </cell>
          <cell r="J46">
            <v>26</v>
          </cell>
          <cell r="K46">
            <v>119</v>
          </cell>
          <cell r="L46">
            <v>1.1399999999999999</v>
          </cell>
          <cell r="M46">
            <v>4.58</v>
          </cell>
          <cell r="N46">
            <v>63</v>
          </cell>
          <cell r="O46">
            <v>9</v>
          </cell>
          <cell r="P46">
            <v>0.36</v>
          </cell>
        </row>
        <row r="47">
          <cell r="B47" t="str">
            <v>Jakob Junis</v>
          </cell>
          <cell r="C47" t="str">
            <v>SFG</v>
          </cell>
          <cell r="D47">
            <v>3.87</v>
          </cell>
          <cell r="E47">
            <v>1</v>
          </cell>
          <cell r="F47">
            <v>2</v>
          </cell>
          <cell r="G47">
            <v>3</v>
          </cell>
          <cell r="H47">
            <v>0</v>
          </cell>
          <cell r="I47">
            <v>86</v>
          </cell>
          <cell r="J47">
            <v>21</v>
          </cell>
          <cell r="K47">
            <v>96</v>
          </cell>
          <cell r="L47">
            <v>1.29</v>
          </cell>
          <cell r="M47">
            <v>4.57</v>
          </cell>
          <cell r="N47">
            <v>37</v>
          </cell>
          <cell r="O47">
            <v>0</v>
          </cell>
          <cell r="P47" t="str">
            <v/>
          </cell>
        </row>
        <row r="48">
          <cell r="B48" t="str">
            <v>Hoby Milner</v>
          </cell>
          <cell r="C48" t="str">
            <v>MIL</v>
          </cell>
          <cell r="D48">
            <v>1.82</v>
          </cell>
          <cell r="E48">
            <v>0</v>
          </cell>
          <cell r="F48">
            <v>17</v>
          </cell>
          <cell r="G48">
            <v>17</v>
          </cell>
          <cell r="H48">
            <v>3</v>
          </cell>
          <cell r="I48">
            <v>64.099999999999994</v>
          </cell>
          <cell r="J48">
            <v>13</v>
          </cell>
          <cell r="K48">
            <v>59</v>
          </cell>
          <cell r="L48">
            <v>0.96</v>
          </cell>
          <cell r="M48">
            <v>4.54</v>
          </cell>
          <cell r="N48">
            <v>13</v>
          </cell>
          <cell r="O48">
            <v>0</v>
          </cell>
          <cell r="P48" t="str">
            <v/>
          </cell>
        </row>
        <row r="49">
          <cell r="B49" t="str">
            <v>Raisel Iglesias</v>
          </cell>
          <cell r="C49" t="str">
            <v>ATL</v>
          </cell>
          <cell r="D49">
            <v>2.75</v>
          </cell>
          <cell r="E49">
            <v>33</v>
          </cell>
          <cell r="F49">
            <v>0</v>
          </cell>
          <cell r="G49">
            <v>33</v>
          </cell>
          <cell r="H49">
            <v>4</v>
          </cell>
          <cell r="I49">
            <v>55.2</v>
          </cell>
          <cell r="J49">
            <v>15</v>
          </cell>
          <cell r="K49">
            <v>68</v>
          </cell>
          <cell r="L49">
            <v>1.19</v>
          </cell>
          <cell r="M49">
            <v>4.53</v>
          </cell>
          <cell r="N49">
            <v>17</v>
          </cell>
          <cell r="O49">
            <v>0</v>
          </cell>
          <cell r="P49" t="str">
            <v/>
          </cell>
        </row>
        <row r="50">
          <cell r="B50" t="str">
            <v>Joel Payamps</v>
          </cell>
          <cell r="C50" t="str">
            <v>MIL</v>
          </cell>
          <cell r="D50">
            <v>2.5499999999999998</v>
          </cell>
          <cell r="E50">
            <v>3</v>
          </cell>
          <cell r="F50">
            <v>27</v>
          </cell>
          <cell r="G50">
            <v>30</v>
          </cell>
          <cell r="H50">
            <v>3</v>
          </cell>
          <cell r="I50">
            <v>70.2</v>
          </cell>
          <cell r="J50">
            <v>17</v>
          </cell>
          <cell r="K50">
            <v>77</v>
          </cell>
          <cell r="L50">
            <v>1.05</v>
          </cell>
          <cell r="M50">
            <v>4.53</v>
          </cell>
          <cell r="N50">
            <v>20</v>
          </cell>
          <cell r="O50">
            <v>0</v>
          </cell>
          <cell r="P50" t="str">
            <v/>
          </cell>
        </row>
        <row r="51">
          <cell r="B51" t="str">
            <v>Angel Zerpa</v>
          </cell>
          <cell r="C51" t="str">
            <v>KCR</v>
          </cell>
          <cell r="D51">
            <v>4.8499999999999996</v>
          </cell>
          <cell r="E51">
            <v>0</v>
          </cell>
          <cell r="F51">
            <v>2</v>
          </cell>
          <cell r="G51">
            <v>2</v>
          </cell>
          <cell r="H51">
            <v>1</v>
          </cell>
          <cell r="I51">
            <v>42.2</v>
          </cell>
          <cell r="J51">
            <v>8</v>
          </cell>
          <cell r="K51">
            <v>36</v>
          </cell>
          <cell r="L51">
            <v>1.27</v>
          </cell>
          <cell r="M51">
            <v>4.5</v>
          </cell>
          <cell r="N51">
            <v>23</v>
          </cell>
          <cell r="O51">
            <v>0</v>
          </cell>
          <cell r="P51" t="str">
            <v/>
          </cell>
        </row>
        <row r="52">
          <cell r="B52" t="str">
            <v>Aaron Nola</v>
          </cell>
          <cell r="C52" t="str">
            <v>PHI</v>
          </cell>
          <cell r="D52">
            <v>4.46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193.2</v>
          </cell>
          <cell r="J52">
            <v>45</v>
          </cell>
          <cell r="K52">
            <v>202</v>
          </cell>
          <cell r="L52">
            <v>1.1499999999999999</v>
          </cell>
          <cell r="M52">
            <v>4.49</v>
          </cell>
          <cell r="N52">
            <v>96</v>
          </cell>
          <cell r="O52">
            <v>15</v>
          </cell>
          <cell r="P52">
            <v>0.47</v>
          </cell>
        </row>
        <row r="53">
          <cell r="B53" t="str">
            <v>Max Fried</v>
          </cell>
          <cell r="C53" t="str">
            <v>ATL</v>
          </cell>
          <cell r="D53">
            <v>2.5499999999999998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77.2</v>
          </cell>
          <cell r="J53">
            <v>18</v>
          </cell>
          <cell r="K53">
            <v>80</v>
          </cell>
          <cell r="L53">
            <v>1.1299999999999999</v>
          </cell>
          <cell r="M53">
            <v>4.4400000000000004</v>
          </cell>
          <cell r="N53">
            <v>22</v>
          </cell>
          <cell r="O53">
            <v>7</v>
          </cell>
          <cell r="P53">
            <v>0.5</v>
          </cell>
        </row>
        <row r="54">
          <cell r="B54" t="str">
            <v>Tyler Glasnow</v>
          </cell>
          <cell r="C54" t="str">
            <v>TBR</v>
          </cell>
          <cell r="D54">
            <v>3.53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120</v>
          </cell>
          <cell r="J54">
            <v>37</v>
          </cell>
          <cell r="K54">
            <v>162</v>
          </cell>
          <cell r="L54">
            <v>1.08</v>
          </cell>
          <cell r="M54">
            <v>4.38</v>
          </cell>
          <cell r="N54">
            <v>47</v>
          </cell>
          <cell r="O54">
            <v>9</v>
          </cell>
          <cell r="P54">
            <v>0.43</v>
          </cell>
        </row>
        <row r="55">
          <cell r="B55" t="str">
            <v>Ross Stripling</v>
          </cell>
          <cell r="C55" t="str">
            <v>SFG</v>
          </cell>
          <cell r="D55">
            <v>5.36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89</v>
          </cell>
          <cell r="J55">
            <v>16</v>
          </cell>
          <cell r="K55">
            <v>70</v>
          </cell>
          <cell r="L55">
            <v>1.35</v>
          </cell>
          <cell r="M55">
            <v>4.38</v>
          </cell>
          <cell r="N55">
            <v>53</v>
          </cell>
          <cell r="O55">
            <v>2</v>
          </cell>
          <cell r="P55">
            <v>0.18</v>
          </cell>
        </row>
        <row r="56">
          <cell r="B56" t="str">
            <v>Bowden Francis</v>
          </cell>
          <cell r="C56" t="str">
            <v>TOR</v>
          </cell>
          <cell r="D56">
            <v>1.73</v>
          </cell>
          <cell r="E56">
            <v>1</v>
          </cell>
          <cell r="F56">
            <v>0</v>
          </cell>
          <cell r="G56">
            <v>1</v>
          </cell>
          <cell r="H56">
            <v>0</v>
          </cell>
          <cell r="I56">
            <v>36.1</v>
          </cell>
          <cell r="J56">
            <v>8</v>
          </cell>
          <cell r="K56">
            <v>35</v>
          </cell>
          <cell r="L56">
            <v>0.83</v>
          </cell>
          <cell r="M56">
            <v>4.38</v>
          </cell>
          <cell r="N56">
            <v>7</v>
          </cell>
          <cell r="O56">
            <v>0</v>
          </cell>
          <cell r="P56" t="str">
            <v/>
          </cell>
        </row>
        <row r="57">
          <cell r="B57" t="str">
            <v>Keaton Winn</v>
          </cell>
          <cell r="C57" t="str">
            <v>SFG</v>
          </cell>
          <cell r="D57">
            <v>4.68</v>
          </cell>
          <cell r="E57">
            <v>1</v>
          </cell>
          <cell r="F57">
            <v>0</v>
          </cell>
          <cell r="G57">
            <v>1</v>
          </cell>
          <cell r="H57">
            <v>0</v>
          </cell>
          <cell r="I57">
            <v>42.1</v>
          </cell>
          <cell r="J57">
            <v>8</v>
          </cell>
          <cell r="K57">
            <v>35</v>
          </cell>
          <cell r="L57">
            <v>1.04</v>
          </cell>
          <cell r="M57">
            <v>4.38</v>
          </cell>
          <cell r="N57">
            <v>22</v>
          </cell>
          <cell r="O57">
            <v>2</v>
          </cell>
          <cell r="P57">
            <v>0.4</v>
          </cell>
        </row>
        <row r="58">
          <cell r="B58" t="str">
            <v>Tanner Scott</v>
          </cell>
          <cell r="C58" t="str">
            <v>MIA</v>
          </cell>
          <cell r="D58">
            <v>2.31</v>
          </cell>
          <cell r="E58">
            <v>12</v>
          </cell>
          <cell r="F58">
            <v>24</v>
          </cell>
          <cell r="G58">
            <v>36</v>
          </cell>
          <cell r="H58">
            <v>4</v>
          </cell>
          <cell r="I58">
            <v>78</v>
          </cell>
          <cell r="J58">
            <v>24</v>
          </cell>
          <cell r="K58">
            <v>104</v>
          </cell>
          <cell r="L58">
            <v>0.99</v>
          </cell>
          <cell r="M58">
            <v>4.33</v>
          </cell>
          <cell r="N58">
            <v>20</v>
          </cell>
          <cell r="O58">
            <v>0</v>
          </cell>
          <cell r="P58" t="str">
            <v/>
          </cell>
        </row>
        <row r="59">
          <cell r="B59" t="str">
            <v>Trevor Megill</v>
          </cell>
          <cell r="C59" t="str">
            <v>MIL</v>
          </cell>
          <cell r="D59">
            <v>3.63</v>
          </cell>
          <cell r="E59">
            <v>0</v>
          </cell>
          <cell r="F59">
            <v>4</v>
          </cell>
          <cell r="G59">
            <v>4</v>
          </cell>
          <cell r="H59">
            <v>1</v>
          </cell>
          <cell r="I59">
            <v>34.200000000000003</v>
          </cell>
          <cell r="J59">
            <v>12</v>
          </cell>
          <cell r="K59">
            <v>52</v>
          </cell>
          <cell r="L59">
            <v>1.36</v>
          </cell>
          <cell r="M59">
            <v>4.33</v>
          </cell>
          <cell r="N59">
            <v>14</v>
          </cell>
          <cell r="O59">
            <v>0</v>
          </cell>
          <cell r="P59" t="str">
            <v/>
          </cell>
        </row>
        <row r="60">
          <cell r="B60" t="str">
            <v>Trent Thornton</v>
          </cell>
          <cell r="C60" t="str">
            <v>2 Tms</v>
          </cell>
          <cell r="D60">
            <v>2.0099999999999998</v>
          </cell>
          <cell r="E60">
            <v>0</v>
          </cell>
          <cell r="F60">
            <v>2</v>
          </cell>
          <cell r="G60">
            <v>2</v>
          </cell>
          <cell r="H60">
            <v>1</v>
          </cell>
          <cell r="I60">
            <v>31.1</v>
          </cell>
          <cell r="J60">
            <v>6</v>
          </cell>
          <cell r="K60">
            <v>26</v>
          </cell>
          <cell r="L60">
            <v>1.1499999999999999</v>
          </cell>
          <cell r="M60">
            <v>4.33</v>
          </cell>
          <cell r="N60">
            <v>7</v>
          </cell>
          <cell r="O60">
            <v>0</v>
          </cell>
          <cell r="P60" t="str">
            <v/>
          </cell>
        </row>
        <row r="61">
          <cell r="B61" t="str">
            <v>Chris Sale</v>
          </cell>
          <cell r="C61" t="str">
            <v>BOS</v>
          </cell>
          <cell r="D61">
            <v>4.3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102.2</v>
          </cell>
          <cell r="J61">
            <v>29</v>
          </cell>
          <cell r="K61">
            <v>125</v>
          </cell>
          <cell r="L61">
            <v>1.1299999999999999</v>
          </cell>
          <cell r="M61">
            <v>4.3099999999999996</v>
          </cell>
          <cell r="N61">
            <v>49</v>
          </cell>
          <cell r="O61">
            <v>6</v>
          </cell>
          <cell r="P61">
            <v>0.3</v>
          </cell>
        </row>
        <row r="62">
          <cell r="B62" t="str">
            <v>Kevin Gausman</v>
          </cell>
          <cell r="C62" t="str">
            <v>TOR</v>
          </cell>
          <cell r="D62">
            <v>3.16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185</v>
          </cell>
          <cell r="J62">
            <v>55</v>
          </cell>
          <cell r="K62">
            <v>237</v>
          </cell>
          <cell r="L62">
            <v>1.18</v>
          </cell>
          <cell r="M62">
            <v>4.3099999999999996</v>
          </cell>
          <cell r="N62">
            <v>65</v>
          </cell>
          <cell r="O62">
            <v>20</v>
          </cell>
          <cell r="P62">
            <v>0.65</v>
          </cell>
        </row>
        <row r="63">
          <cell r="B63" t="str">
            <v>Will Vest</v>
          </cell>
          <cell r="C63" t="str">
            <v>DET</v>
          </cell>
          <cell r="D63">
            <v>2.98</v>
          </cell>
          <cell r="E63">
            <v>2</v>
          </cell>
          <cell r="F63">
            <v>11</v>
          </cell>
          <cell r="G63">
            <v>13</v>
          </cell>
          <cell r="H63">
            <v>3</v>
          </cell>
          <cell r="I63">
            <v>48.1</v>
          </cell>
          <cell r="J63">
            <v>13</v>
          </cell>
          <cell r="K63">
            <v>56</v>
          </cell>
          <cell r="L63">
            <v>1.1000000000000001</v>
          </cell>
          <cell r="M63">
            <v>4.3099999999999996</v>
          </cell>
          <cell r="N63">
            <v>16</v>
          </cell>
          <cell r="O63">
            <v>0</v>
          </cell>
          <cell r="P63" t="str">
            <v/>
          </cell>
        </row>
        <row r="64">
          <cell r="B64" t="str">
            <v>Drew Rasmussen</v>
          </cell>
          <cell r="C64" t="str">
            <v>TBR</v>
          </cell>
          <cell r="D64">
            <v>2.62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44.2</v>
          </cell>
          <cell r="J64">
            <v>11</v>
          </cell>
          <cell r="K64">
            <v>47</v>
          </cell>
          <cell r="L64">
            <v>1.05</v>
          </cell>
          <cell r="M64">
            <v>4.2699999999999996</v>
          </cell>
          <cell r="N64">
            <v>13</v>
          </cell>
          <cell r="O64">
            <v>3</v>
          </cell>
          <cell r="P64">
            <v>0.38</v>
          </cell>
        </row>
        <row r="65">
          <cell r="B65" t="str">
            <v>Allan Winans</v>
          </cell>
          <cell r="C65" t="str">
            <v>ATL</v>
          </cell>
          <cell r="D65">
            <v>5.29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32.1</v>
          </cell>
          <cell r="J65">
            <v>8</v>
          </cell>
          <cell r="K65">
            <v>34</v>
          </cell>
          <cell r="L65">
            <v>1.39</v>
          </cell>
          <cell r="M65">
            <v>4.25</v>
          </cell>
          <cell r="N65">
            <v>19</v>
          </cell>
          <cell r="O65">
            <v>2</v>
          </cell>
          <cell r="P65">
            <v>0.33</v>
          </cell>
        </row>
        <row r="66">
          <cell r="B66" t="str">
            <v>Cody Bradford</v>
          </cell>
          <cell r="C66" t="str">
            <v>TEX</v>
          </cell>
          <cell r="D66">
            <v>5.3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56</v>
          </cell>
          <cell r="J66">
            <v>12</v>
          </cell>
          <cell r="K66">
            <v>51</v>
          </cell>
          <cell r="L66">
            <v>1.21</v>
          </cell>
          <cell r="M66">
            <v>4.25</v>
          </cell>
          <cell r="N66">
            <v>33</v>
          </cell>
          <cell r="O66">
            <v>0</v>
          </cell>
          <cell r="P66" t="str">
            <v/>
          </cell>
        </row>
        <row r="67">
          <cell r="B67" t="str">
            <v>Félix Bautista</v>
          </cell>
          <cell r="C67" t="str">
            <v>BAL</v>
          </cell>
          <cell r="D67">
            <v>1.48</v>
          </cell>
          <cell r="E67">
            <v>33</v>
          </cell>
          <cell r="F67">
            <v>1</v>
          </cell>
          <cell r="G67">
            <v>34</v>
          </cell>
          <cell r="H67">
            <v>6</v>
          </cell>
          <cell r="I67">
            <v>61</v>
          </cell>
          <cell r="J67">
            <v>26</v>
          </cell>
          <cell r="K67">
            <v>110</v>
          </cell>
          <cell r="L67">
            <v>0.92</v>
          </cell>
          <cell r="M67">
            <v>4.2300000000000004</v>
          </cell>
          <cell r="N67">
            <v>10</v>
          </cell>
          <cell r="O67">
            <v>0</v>
          </cell>
          <cell r="P67" t="str">
            <v/>
          </cell>
        </row>
        <row r="68">
          <cell r="B68" t="str">
            <v>Zack Greinke</v>
          </cell>
          <cell r="C68" t="str">
            <v>KCR</v>
          </cell>
          <cell r="D68">
            <v>5.0599999999999996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142.1</v>
          </cell>
          <cell r="J68">
            <v>23</v>
          </cell>
          <cell r="K68">
            <v>97</v>
          </cell>
          <cell r="L68">
            <v>1.27</v>
          </cell>
          <cell r="M68">
            <v>4.22</v>
          </cell>
          <cell r="N68">
            <v>80</v>
          </cell>
          <cell r="O68">
            <v>2</v>
          </cell>
          <cell r="P68">
            <v>7.0000000000000007E-2</v>
          </cell>
        </row>
        <row r="69">
          <cell r="B69" t="str">
            <v>JoJo Romero</v>
          </cell>
          <cell r="C69" t="str">
            <v>STL</v>
          </cell>
          <cell r="D69">
            <v>3.68</v>
          </cell>
          <cell r="E69">
            <v>3</v>
          </cell>
          <cell r="F69">
            <v>3</v>
          </cell>
          <cell r="G69">
            <v>6</v>
          </cell>
          <cell r="H69">
            <v>2</v>
          </cell>
          <cell r="I69">
            <v>36.200000000000003</v>
          </cell>
          <cell r="J69">
            <v>10</v>
          </cell>
          <cell r="K69">
            <v>42</v>
          </cell>
          <cell r="L69">
            <v>1.06</v>
          </cell>
          <cell r="M69">
            <v>4.2</v>
          </cell>
          <cell r="N69">
            <v>15</v>
          </cell>
          <cell r="O69">
            <v>0</v>
          </cell>
          <cell r="P69" t="str">
            <v/>
          </cell>
        </row>
        <row r="70">
          <cell r="B70" t="str">
            <v>Kenta Maeda</v>
          </cell>
          <cell r="C70" t="str">
            <v>MIN</v>
          </cell>
          <cell r="D70">
            <v>4.2300000000000004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104.1</v>
          </cell>
          <cell r="J70">
            <v>28</v>
          </cell>
          <cell r="K70">
            <v>117</v>
          </cell>
          <cell r="L70">
            <v>1.17</v>
          </cell>
          <cell r="M70">
            <v>4.18</v>
          </cell>
          <cell r="N70">
            <v>49</v>
          </cell>
          <cell r="O70">
            <v>6</v>
          </cell>
          <cell r="P70">
            <v>0.3</v>
          </cell>
        </row>
        <row r="71">
          <cell r="B71" t="str">
            <v>Louie Varland</v>
          </cell>
          <cell r="C71" t="str">
            <v>MIN</v>
          </cell>
          <cell r="D71">
            <v>4.63</v>
          </cell>
          <cell r="E71">
            <v>0</v>
          </cell>
          <cell r="F71">
            <v>2</v>
          </cell>
          <cell r="G71">
            <v>2</v>
          </cell>
          <cell r="H71">
            <v>0</v>
          </cell>
          <cell r="I71">
            <v>68</v>
          </cell>
          <cell r="J71">
            <v>17</v>
          </cell>
          <cell r="K71">
            <v>71</v>
          </cell>
          <cell r="L71">
            <v>1.22</v>
          </cell>
          <cell r="M71">
            <v>4.18</v>
          </cell>
          <cell r="N71">
            <v>35</v>
          </cell>
          <cell r="O71">
            <v>5</v>
          </cell>
          <cell r="P71">
            <v>0.5</v>
          </cell>
        </row>
        <row r="72">
          <cell r="B72" t="str">
            <v>Tyler Holton</v>
          </cell>
          <cell r="C72" t="str">
            <v>DET</v>
          </cell>
          <cell r="D72">
            <v>2.11</v>
          </cell>
          <cell r="E72">
            <v>1</v>
          </cell>
          <cell r="F72">
            <v>14</v>
          </cell>
          <cell r="G72">
            <v>15</v>
          </cell>
          <cell r="H72">
            <v>1</v>
          </cell>
          <cell r="I72">
            <v>85.1</v>
          </cell>
          <cell r="J72">
            <v>18</v>
          </cell>
          <cell r="K72">
            <v>74</v>
          </cell>
          <cell r="L72">
            <v>0.87</v>
          </cell>
          <cell r="M72">
            <v>4.1100000000000003</v>
          </cell>
          <cell r="N72">
            <v>20</v>
          </cell>
          <cell r="O72">
            <v>0</v>
          </cell>
          <cell r="P72" t="str">
            <v/>
          </cell>
        </row>
        <row r="73">
          <cell r="B73" t="str">
            <v>Matt Moore</v>
          </cell>
          <cell r="C73" t="str">
            <v>3 Tms</v>
          </cell>
          <cell r="D73">
            <v>2.56</v>
          </cell>
          <cell r="E73">
            <v>0</v>
          </cell>
          <cell r="F73">
            <v>22</v>
          </cell>
          <cell r="G73">
            <v>22</v>
          </cell>
          <cell r="H73">
            <v>3</v>
          </cell>
          <cell r="I73">
            <v>52.2</v>
          </cell>
          <cell r="J73">
            <v>15</v>
          </cell>
          <cell r="K73">
            <v>60</v>
          </cell>
          <cell r="L73">
            <v>1.1599999999999999</v>
          </cell>
          <cell r="M73">
            <v>4</v>
          </cell>
          <cell r="N73">
            <v>15</v>
          </cell>
          <cell r="O73">
            <v>0</v>
          </cell>
          <cell r="P73" t="str">
            <v/>
          </cell>
        </row>
        <row r="74">
          <cell r="B74" t="str">
            <v>Nick Anderson</v>
          </cell>
          <cell r="C74" t="str">
            <v>ATL</v>
          </cell>
          <cell r="D74">
            <v>3.06</v>
          </cell>
          <cell r="E74">
            <v>1</v>
          </cell>
          <cell r="F74">
            <v>15</v>
          </cell>
          <cell r="G74">
            <v>16</v>
          </cell>
          <cell r="H74">
            <v>2</v>
          </cell>
          <cell r="I74">
            <v>35.1</v>
          </cell>
          <cell r="J74">
            <v>9</v>
          </cell>
          <cell r="K74">
            <v>36</v>
          </cell>
          <cell r="L74">
            <v>1.1000000000000001</v>
          </cell>
          <cell r="M74">
            <v>4</v>
          </cell>
          <cell r="N74">
            <v>12</v>
          </cell>
          <cell r="O74">
            <v>0</v>
          </cell>
          <cell r="P74" t="str">
            <v/>
          </cell>
        </row>
        <row r="75">
          <cell r="B75" t="str">
            <v>Brusdar Graterol</v>
          </cell>
          <cell r="C75" t="str">
            <v>LAD</v>
          </cell>
          <cell r="D75">
            <v>1.2</v>
          </cell>
          <cell r="E75">
            <v>7</v>
          </cell>
          <cell r="F75">
            <v>19</v>
          </cell>
          <cell r="G75">
            <v>26</v>
          </cell>
          <cell r="H75">
            <v>1</v>
          </cell>
          <cell r="I75">
            <v>67.099999999999994</v>
          </cell>
          <cell r="J75">
            <v>12</v>
          </cell>
          <cell r="K75">
            <v>48</v>
          </cell>
          <cell r="L75">
            <v>0.97</v>
          </cell>
          <cell r="M75">
            <v>4</v>
          </cell>
          <cell r="N75">
            <v>9</v>
          </cell>
          <cell r="O75">
            <v>0</v>
          </cell>
          <cell r="P75" t="str">
            <v/>
          </cell>
        </row>
        <row r="76">
          <cell r="B76" t="str">
            <v>Emmanuel Clase</v>
          </cell>
          <cell r="C76" t="str">
            <v>CLE</v>
          </cell>
          <cell r="D76">
            <v>3.22</v>
          </cell>
          <cell r="E76">
            <v>44</v>
          </cell>
          <cell r="F76">
            <v>0</v>
          </cell>
          <cell r="G76">
            <v>44</v>
          </cell>
          <cell r="H76">
            <v>12</v>
          </cell>
          <cell r="I76">
            <v>72.2</v>
          </cell>
          <cell r="J76">
            <v>16</v>
          </cell>
          <cell r="K76">
            <v>64</v>
          </cell>
          <cell r="L76">
            <v>1.1599999999999999</v>
          </cell>
          <cell r="M76">
            <v>4</v>
          </cell>
          <cell r="N76">
            <v>26</v>
          </cell>
          <cell r="O76">
            <v>0</v>
          </cell>
          <cell r="P76" t="str">
            <v/>
          </cell>
        </row>
        <row r="77">
          <cell r="B77" t="str">
            <v>Michael King</v>
          </cell>
          <cell r="C77" t="str">
            <v>NYY</v>
          </cell>
          <cell r="D77">
            <v>2.75</v>
          </cell>
          <cell r="E77">
            <v>6</v>
          </cell>
          <cell r="F77">
            <v>8</v>
          </cell>
          <cell r="G77">
            <v>14</v>
          </cell>
          <cell r="H77">
            <v>4</v>
          </cell>
          <cell r="I77">
            <v>104.2</v>
          </cell>
          <cell r="J77">
            <v>32</v>
          </cell>
          <cell r="K77">
            <v>127</v>
          </cell>
          <cell r="L77">
            <v>1.1499999999999999</v>
          </cell>
          <cell r="M77">
            <v>3.97</v>
          </cell>
          <cell r="N77">
            <v>32</v>
          </cell>
          <cell r="O77">
            <v>2</v>
          </cell>
          <cell r="P77">
            <v>0.22</v>
          </cell>
        </row>
        <row r="78">
          <cell r="B78" t="str">
            <v>Anthony DeSclafani</v>
          </cell>
          <cell r="C78" t="str">
            <v>SFG</v>
          </cell>
          <cell r="D78">
            <v>4.88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99.2</v>
          </cell>
          <cell r="J78">
            <v>20</v>
          </cell>
          <cell r="K78">
            <v>79</v>
          </cell>
          <cell r="L78">
            <v>1.25</v>
          </cell>
          <cell r="M78">
            <v>3.95</v>
          </cell>
          <cell r="N78">
            <v>54</v>
          </cell>
          <cell r="O78">
            <v>8</v>
          </cell>
          <cell r="P78">
            <v>0.44</v>
          </cell>
        </row>
        <row r="79">
          <cell r="B79" t="str">
            <v>Luis Castillo</v>
          </cell>
          <cell r="C79" t="str">
            <v>SEA</v>
          </cell>
          <cell r="D79">
            <v>3.34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197</v>
          </cell>
          <cell r="J79">
            <v>56</v>
          </cell>
          <cell r="K79">
            <v>219</v>
          </cell>
          <cell r="L79">
            <v>1.1000000000000001</v>
          </cell>
          <cell r="M79">
            <v>3.91</v>
          </cell>
          <cell r="N79">
            <v>73</v>
          </cell>
          <cell r="O79">
            <v>18</v>
          </cell>
          <cell r="P79">
            <v>0.55000000000000004</v>
          </cell>
        </row>
        <row r="80">
          <cell r="B80" t="str">
            <v>A.J. Minter</v>
          </cell>
          <cell r="C80" t="str">
            <v>ATL</v>
          </cell>
          <cell r="D80">
            <v>3.76</v>
          </cell>
          <cell r="E80">
            <v>10</v>
          </cell>
          <cell r="F80">
            <v>21</v>
          </cell>
          <cell r="G80">
            <v>31</v>
          </cell>
          <cell r="H80">
            <v>3</v>
          </cell>
          <cell r="I80">
            <v>64.2</v>
          </cell>
          <cell r="J80">
            <v>21</v>
          </cell>
          <cell r="K80">
            <v>82</v>
          </cell>
          <cell r="L80">
            <v>1.19</v>
          </cell>
          <cell r="M80">
            <v>3.9</v>
          </cell>
          <cell r="N80">
            <v>27</v>
          </cell>
          <cell r="O80">
            <v>0</v>
          </cell>
          <cell r="P80" t="str">
            <v/>
          </cell>
        </row>
        <row r="81">
          <cell r="B81" t="str">
            <v>Seth Lugo</v>
          </cell>
          <cell r="C81" t="str">
            <v>SDP</v>
          </cell>
          <cell r="D81">
            <v>3.57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146.1</v>
          </cell>
          <cell r="J81">
            <v>36</v>
          </cell>
          <cell r="K81">
            <v>140</v>
          </cell>
          <cell r="L81">
            <v>1.2</v>
          </cell>
          <cell r="M81">
            <v>3.89</v>
          </cell>
          <cell r="N81">
            <v>58</v>
          </cell>
          <cell r="O81">
            <v>17</v>
          </cell>
          <cell r="P81">
            <v>0.65</v>
          </cell>
        </row>
        <row r="82">
          <cell r="B82" t="str">
            <v>Freddy Peralta</v>
          </cell>
          <cell r="C82" t="str">
            <v>MIL</v>
          </cell>
          <cell r="D82">
            <v>3.86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165.2</v>
          </cell>
          <cell r="J82">
            <v>54</v>
          </cell>
          <cell r="K82">
            <v>210</v>
          </cell>
          <cell r="L82">
            <v>1.1200000000000001</v>
          </cell>
          <cell r="M82">
            <v>3.89</v>
          </cell>
          <cell r="N82">
            <v>71</v>
          </cell>
          <cell r="O82">
            <v>16</v>
          </cell>
          <cell r="P82">
            <v>0.53</v>
          </cell>
        </row>
        <row r="83">
          <cell r="B83" t="str">
            <v>Josh Sborz</v>
          </cell>
          <cell r="C83" t="str">
            <v>TEX</v>
          </cell>
          <cell r="D83">
            <v>5.5</v>
          </cell>
          <cell r="E83">
            <v>0</v>
          </cell>
          <cell r="F83">
            <v>14</v>
          </cell>
          <cell r="G83">
            <v>14</v>
          </cell>
          <cell r="H83">
            <v>4</v>
          </cell>
          <cell r="I83">
            <v>52.1</v>
          </cell>
          <cell r="J83">
            <v>17</v>
          </cell>
          <cell r="K83">
            <v>66</v>
          </cell>
          <cell r="L83">
            <v>1.1499999999999999</v>
          </cell>
          <cell r="M83">
            <v>3.88</v>
          </cell>
          <cell r="N83">
            <v>32</v>
          </cell>
          <cell r="O83">
            <v>0</v>
          </cell>
          <cell r="P83" t="str">
            <v/>
          </cell>
        </row>
        <row r="84">
          <cell r="B84" t="str">
            <v>Gregory Santos</v>
          </cell>
          <cell r="C84" t="str">
            <v>CHW</v>
          </cell>
          <cell r="D84">
            <v>3.39</v>
          </cell>
          <cell r="E84">
            <v>5</v>
          </cell>
          <cell r="F84">
            <v>6</v>
          </cell>
          <cell r="G84">
            <v>11</v>
          </cell>
          <cell r="H84">
            <v>4</v>
          </cell>
          <cell r="I84">
            <v>66.099999999999994</v>
          </cell>
          <cell r="J84">
            <v>17</v>
          </cell>
          <cell r="K84">
            <v>66</v>
          </cell>
          <cell r="L84">
            <v>1.3</v>
          </cell>
          <cell r="M84">
            <v>3.88</v>
          </cell>
          <cell r="N84">
            <v>25</v>
          </cell>
          <cell r="O84">
            <v>0</v>
          </cell>
          <cell r="P84" t="str">
            <v/>
          </cell>
        </row>
        <row r="85">
          <cell r="B85" t="str">
            <v>Max Scherzer</v>
          </cell>
          <cell r="C85" t="str">
            <v>2 Tms</v>
          </cell>
          <cell r="D85">
            <v>3.77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152.19999999999999</v>
          </cell>
          <cell r="J85">
            <v>45</v>
          </cell>
          <cell r="K85">
            <v>174</v>
          </cell>
          <cell r="L85">
            <v>1.1200000000000001</v>
          </cell>
          <cell r="M85">
            <v>3.87</v>
          </cell>
          <cell r="N85">
            <v>64</v>
          </cell>
          <cell r="O85">
            <v>14</v>
          </cell>
          <cell r="P85">
            <v>0.52</v>
          </cell>
        </row>
        <row r="86">
          <cell r="B86" t="str">
            <v>Griffin Canning</v>
          </cell>
          <cell r="C86" t="str">
            <v>LAA</v>
          </cell>
          <cell r="D86">
            <v>4.32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127</v>
          </cell>
          <cell r="J86">
            <v>36</v>
          </cell>
          <cell r="K86">
            <v>139</v>
          </cell>
          <cell r="L86">
            <v>1.24</v>
          </cell>
          <cell r="M86">
            <v>3.86</v>
          </cell>
          <cell r="N86">
            <v>61</v>
          </cell>
          <cell r="O86">
            <v>8</v>
          </cell>
          <cell r="P86">
            <v>0.36</v>
          </cell>
        </row>
        <row r="87">
          <cell r="B87" t="str">
            <v>Julio Teheran</v>
          </cell>
          <cell r="C87" t="str">
            <v>MIL</v>
          </cell>
          <cell r="D87">
            <v>4.4000000000000004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71.2</v>
          </cell>
          <cell r="J87">
            <v>13</v>
          </cell>
          <cell r="K87">
            <v>50</v>
          </cell>
          <cell r="L87">
            <v>1.1299999999999999</v>
          </cell>
          <cell r="M87">
            <v>3.85</v>
          </cell>
          <cell r="N87">
            <v>35</v>
          </cell>
          <cell r="O87">
            <v>5</v>
          </cell>
          <cell r="P87">
            <v>0.45</v>
          </cell>
        </row>
        <row r="88">
          <cell r="B88" t="str">
            <v>Michael Grove</v>
          </cell>
          <cell r="C88" t="str">
            <v>LAD</v>
          </cell>
          <cell r="D88">
            <v>6.13</v>
          </cell>
          <cell r="E88">
            <v>0</v>
          </cell>
          <cell r="F88">
            <v>1</v>
          </cell>
          <cell r="G88">
            <v>1</v>
          </cell>
          <cell r="H88">
            <v>0</v>
          </cell>
          <cell r="I88">
            <v>69</v>
          </cell>
          <cell r="J88">
            <v>19</v>
          </cell>
          <cell r="K88">
            <v>73</v>
          </cell>
          <cell r="L88">
            <v>1.48</v>
          </cell>
          <cell r="M88">
            <v>3.84</v>
          </cell>
          <cell r="N88">
            <v>47</v>
          </cell>
          <cell r="O88">
            <v>0</v>
          </cell>
          <cell r="P88" t="str">
            <v/>
          </cell>
        </row>
        <row r="89">
          <cell r="B89" t="str">
            <v>Chris Devenski</v>
          </cell>
          <cell r="C89" t="str">
            <v>2 Tms</v>
          </cell>
          <cell r="D89">
            <v>4.46</v>
          </cell>
          <cell r="E89">
            <v>0</v>
          </cell>
          <cell r="F89">
            <v>10</v>
          </cell>
          <cell r="G89">
            <v>10</v>
          </cell>
          <cell r="H89">
            <v>5</v>
          </cell>
          <cell r="I89">
            <v>42.1</v>
          </cell>
          <cell r="J89">
            <v>11</v>
          </cell>
          <cell r="K89">
            <v>42</v>
          </cell>
          <cell r="L89">
            <v>1.1100000000000001</v>
          </cell>
          <cell r="M89">
            <v>3.82</v>
          </cell>
          <cell r="N89">
            <v>21</v>
          </cell>
          <cell r="O89">
            <v>0</v>
          </cell>
          <cell r="P89" t="str">
            <v/>
          </cell>
        </row>
        <row r="90">
          <cell r="B90" t="str">
            <v>Mitch Keller</v>
          </cell>
          <cell r="C90" t="str">
            <v>PIT</v>
          </cell>
          <cell r="D90">
            <v>4.21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194.1</v>
          </cell>
          <cell r="J90">
            <v>55</v>
          </cell>
          <cell r="K90">
            <v>210</v>
          </cell>
          <cell r="L90">
            <v>1.25</v>
          </cell>
          <cell r="M90">
            <v>3.82</v>
          </cell>
          <cell r="N90">
            <v>91</v>
          </cell>
          <cell r="O90">
            <v>18</v>
          </cell>
          <cell r="P90">
            <v>0.56000000000000005</v>
          </cell>
        </row>
        <row r="91">
          <cell r="B91" t="str">
            <v>Kyle Bradish</v>
          </cell>
          <cell r="C91" t="str">
            <v>BAL</v>
          </cell>
          <cell r="D91">
            <v>2.83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168.2</v>
          </cell>
          <cell r="J91">
            <v>44</v>
          </cell>
          <cell r="K91">
            <v>168</v>
          </cell>
          <cell r="L91">
            <v>1.04</v>
          </cell>
          <cell r="M91">
            <v>3.82</v>
          </cell>
          <cell r="N91">
            <v>53</v>
          </cell>
          <cell r="O91">
            <v>18</v>
          </cell>
          <cell r="P91">
            <v>0.6</v>
          </cell>
        </row>
        <row r="92">
          <cell r="B92" t="str">
            <v>David Bednar</v>
          </cell>
          <cell r="C92" t="str">
            <v>PIT</v>
          </cell>
          <cell r="D92">
            <v>2</v>
          </cell>
          <cell r="E92">
            <v>39</v>
          </cell>
          <cell r="F92">
            <v>0</v>
          </cell>
          <cell r="G92">
            <v>39</v>
          </cell>
          <cell r="H92">
            <v>3</v>
          </cell>
          <cell r="I92">
            <v>67.099999999999994</v>
          </cell>
          <cell r="J92">
            <v>21</v>
          </cell>
          <cell r="K92">
            <v>80</v>
          </cell>
          <cell r="L92">
            <v>1.1000000000000001</v>
          </cell>
          <cell r="M92">
            <v>3.81</v>
          </cell>
          <cell r="N92">
            <v>15</v>
          </cell>
          <cell r="O92">
            <v>0</v>
          </cell>
          <cell r="P92" t="str">
            <v/>
          </cell>
        </row>
        <row r="93">
          <cell r="B93" t="str">
            <v>Jesús Luzardo</v>
          </cell>
          <cell r="C93" t="str">
            <v>MIA</v>
          </cell>
          <cell r="D93">
            <v>3.63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178.2</v>
          </cell>
          <cell r="J93">
            <v>55</v>
          </cell>
          <cell r="K93">
            <v>208</v>
          </cell>
          <cell r="L93">
            <v>1.22</v>
          </cell>
          <cell r="M93">
            <v>3.78</v>
          </cell>
          <cell r="N93">
            <v>72</v>
          </cell>
          <cell r="O93">
            <v>17</v>
          </cell>
          <cell r="P93">
            <v>0.53</v>
          </cell>
        </row>
        <row r="94">
          <cell r="B94" t="str">
            <v>Yusei Kikuchi</v>
          </cell>
          <cell r="C94" t="str">
            <v>TOR</v>
          </cell>
          <cell r="D94">
            <v>3.86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167.2</v>
          </cell>
          <cell r="J94">
            <v>48</v>
          </cell>
          <cell r="K94">
            <v>181</v>
          </cell>
          <cell r="L94">
            <v>1.27</v>
          </cell>
          <cell r="M94">
            <v>3.77</v>
          </cell>
          <cell r="N94">
            <v>72</v>
          </cell>
          <cell r="O94">
            <v>9</v>
          </cell>
          <cell r="P94">
            <v>0.28000000000000003</v>
          </cell>
        </row>
        <row r="95">
          <cell r="B95" t="str">
            <v>Alex Vesia</v>
          </cell>
          <cell r="C95" t="str">
            <v>LAD</v>
          </cell>
          <cell r="D95">
            <v>4.3499999999999996</v>
          </cell>
          <cell r="E95">
            <v>1</v>
          </cell>
          <cell r="F95">
            <v>9</v>
          </cell>
          <cell r="G95">
            <v>10</v>
          </cell>
          <cell r="H95">
            <v>1</v>
          </cell>
          <cell r="I95">
            <v>49.2</v>
          </cell>
          <cell r="J95">
            <v>17</v>
          </cell>
          <cell r="K95">
            <v>64</v>
          </cell>
          <cell r="L95">
            <v>1.39</v>
          </cell>
          <cell r="M95">
            <v>3.76</v>
          </cell>
          <cell r="N95">
            <v>24</v>
          </cell>
          <cell r="O95">
            <v>0</v>
          </cell>
          <cell r="P95" t="str">
            <v/>
          </cell>
        </row>
        <row r="96">
          <cell r="B96" t="str">
            <v>Kutter Crawford</v>
          </cell>
          <cell r="C96" t="str">
            <v>BOS</v>
          </cell>
          <cell r="D96">
            <v>4.04</v>
          </cell>
          <cell r="E96">
            <v>0</v>
          </cell>
          <cell r="F96">
            <v>2</v>
          </cell>
          <cell r="G96">
            <v>2</v>
          </cell>
          <cell r="H96">
            <v>0</v>
          </cell>
          <cell r="I96">
            <v>129.1</v>
          </cell>
          <cell r="J96">
            <v>36</v>
          </cell>
          <cell r="K96">
            <v>135</v>
          </cell>
          <cell r="L96">
            <v>1.1100000000000001</v>
          </cell>
          <cell r="M96">
            <v>3.75</v>
          </cell>
          <cell r="N96">
            <v>58</v>
          </cell>
          <cell r="O96">
            <v>4</v>
          </cell>
          <cell r="P96">
            <v>0.17</v>
          </cell>
        </row>
        <row r="97">
          <cell r="B97" t="str">
            <v>Kevin Kelly</v>
          </cell>
          <cell r="C97" t="str">
            <v>TBR</v>
          </cell>
          <cell r="D97">
            <v>3.09</v>
          </cell>
          <cell r="E97">
            <v>1</v>
          </cell>
          <cell r="F97">
            <v>11</v>
          </cell>
          <cell r="G97">
            <v>12</v>
          </cell>
          <cell r="H97">
            <v>1</v>
          </cell>
          <cell r="I97">
            <v>67</v>
          </cell>
          <cell r="J97">
            <v>15</v>
          </cell>
          <cell r="K97">
            <v>56</v>
          </cell>
          <cell r="L97">
            <v>1.01</v>
          </cell>
          <cell r="M97">
            <v>3.73</v>
          </cell>
          <cell r="N97">
            <v>23</v>
          </cell>
          <cell r="O97">
            <v>0</v>
          </cell>
          <cell r="P97" t="str">
            <v/>
          </cell>
        </row>
        <row r="98">
          <cell r="B98" t="str">
            <v>Bobby Miller</v>
          </cell>
          <cell r="C98" t="str">
            <v>LAD</v>
          </cell>
          <cell r="D98">
            <v>3.76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124.1</v>
          </cell>
          <cell r="J98">
            <v>32</v>
          </cell>
          <cell r="K98">
            <v>119</v>
          </cell>
          <cell r="L98">
            <v>1.1000000000000001</v>
          </cell>
          <cell r="M98">
            <v>3.72</v>
          </cell>
          <cell r="N98">
            <v>52</v>
          </cell>
          <cell r="O98">
            <v>9</v>
          </cell>
          <cell r="P98">
            <v>0.41</v>
          </cell>
        </row>
        <row r="99">
          <cell r="B99" t="str">
            <v>Matt Brash</v>
          </cell>
          <cell r="C99" t="str">
            <v>SEA</v>
          </cell>
          <cell r="D99">
            <v>3.06</v>
          </cell>
          <cell r="E99">
            <v>4</v>
          </cell>
          <cell r="F99">
            <v>24</v>
          </cell>
          <cell r="G99">
            <v>28</v>
          </cell>
          <cell r="H99">
            <v>5</v>
          </cell>
          <cell r="I99">
            <v>70.2</v>
          </cell>
          <cell r="J99">
            <v>29</v>
          </cell>
          <cell r="K99">
            <v>107</v>
          </cell>
          <cell r="L99">
            <v>1.33</v>
          </cell>
          <cell r="M99">
            <v>3.69</v>
          </cell>
          <cell r="N99">
            <v>24</v>
          </cell>
          <cell r="O99">
            <v>0</v>
          </cell>
          <cell r="P99" t="str">
            <v/>
          </cell>
        </row>
        <row r="100">
          <cell r="B100" t="str">
            <v>Jason Foley</v>
          </cell>
          <cell r="C100" t="str">
            <v>DET</v>
          </cell>
          <cell r="D100">
            <v>2.61</v>
          </cell>
          <cell r="E100">
            <v>7</v>
          </cell>
          <cell r="F100">
            <v>28</v>
          </cell>
          <cell r="G100">
            <v>35</v>
          </cell>
          <cell r="H100">
            <v>2</v>
          </cell>
          <cell r="I100">
            <v>69</v>
          </cell>
          <cell r="J100">
            <v>15</v>
          </cell>
          <cell r="K100">
            <v>55</v>
          </cell>
          <cell r="L100">
            <v>1.1599999999999999</v>
          </cell>
          <cell r="M100">
            <v>3.67</v>
          </cell>
          <cell r="N100">
            <v>20</v>
          </cell>
          <cell r="O100">
            <v>0</v>
          </cell>
          <cell r="P100" t="str">
            <v/>
          </cell>
        </row>
        <row r="101">
          <cell r="B101" t="str">
            <v>Nick Pivetta</v>
          </cell>
          <cell r="C101" t="str">
            <v>BOS</v>
          </cell>
          <cell r="D101">
            <v>4.04</v>
          </cell>
          <cell r="E101">
            <v>1</v>
          </cell>
          <cell r="F101">
            <v>2</v>
          </cell>
          <cell r="G101">
            <v>3</v>
          </cell>
          <cell r="H101">
            <v>1</v>
          </cell>
          <cell r="I101">
            <v>142.19999999999999</v>
          </cell>
          <cell r="J101">
            <v>50</v>
          </cell>
          <cell r="K101">
            <v>183</v>
          </cell>
          <cell r="L101">
            <v>1.1200000000000001</v>
          </cell>
          <cell r="M101">
            <v>3.66</v>
          </cell>
          <cell r="N101">
            <v>64</v>
          </cell>
          <cell r="O101">
            <v>5</v>
          </cell>
          <cell r="P101">
            <v>0.31</v>
          </cell>
        </row>
        <row r="102">
          <cell r="B102" t="str">
            <v>Jeff Hoffman</v>
          </cell>
          <cell r="C102" t="str">
            <v>PHI</v>
          </cell>
          <cell r="D102">
            <v>2.41</v>
          </cell>
          <cell r="E102">
            <v>1</v>
          </cell>
          <cell r="F102">
            <v>11</v>
          </cell>
          <cell r="G102">
            <v>12</v>
          </cell>
          <cell r="H102">
            <v>2</v>
          </cell>
          <cell r="I102">
            <v>52.1</v>
          </cell>
          <cell r="J102">
            <v>19</v>
          </cell>
          <cell r="K102">
            <v>69</v>
          </cell>
          <cell r="L102">
            <v>0.92</v>
          </cell>
          <cell r="M102">
            <v>3.63</v>
          </cell>
          <cell r="N102">
            <v>14</v>
          </cell>
          <cell r="O102">
            <v>0</v>
          </cell>
          <cell r="P102" t="str">
            <v/>
          </cell>
        </row>
        <row r="103">
          <cell r="B103" t="str">
            <v>Brandon Pfaadt</v>
          </cell>
          <cell r="C103" t="str">
            <v>ARI</v>
          </cell>
          <cell r="D103">
            <v>5.72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96</v>
          </cell>
          <cell r="J103">
            <v>26</v>
          </cell>
          <cell r="K103">
            <v>94</v>
          </cell>
          <cell r="L103">
            <v>1.41</v>
          </cell>
          <cell r="M103">
            <v>3.62</v>
          </cell>
          <cell r="N103">
            <v>61</v>
          </cell>
          <cell r="O103">
            <v>3</v>
          </cell>
          <cell r="P103">
            <v>0.17</v>
          </cell>
        </row>
        <row r="104">
          <cell r="B104" t="str">
            <v>Griffin Jax</v>
          </cell>
          <cell r="C104" t="str">
            <v>MIN</v>
          </cell>
          <cell r="D104">
            <v>3.86</v>
          </cell>
          <cell r="E104">
            <v>4</v>
          </cell>
          <cell r="F104">
            <v>23</v>
          </cell>
          <cell r="G104">
            <v>27</v>
          </cell>
          <cell r="H104">
            <v>7</v>
          </cell>
          <cell r="I104">
            <v>65.099999999999994</v>
          </cell>
          <cell r="J104">
            <v>19</v>
          </cell>
          <cell r="K104">
            <v>68</v>
          </cell>
          <cell r="L104">
            <v>1.18</v>
          </cell>
          <cell r="M104">
            <v>3.58</v>
          </cell>
          <cell r="N104">
            <v>28</v>
          </cell>
          <cell r="O104">
            <v>0</v>
          </cell>
          <cell r="P104" t="str">
            <v/>
          </cell>
        </row>
        <row r="105">
          <cell r="B105" t="str">
            <v>Erik Swanson</v>
          </cell>
          <cell r="C105" t="str">
            <v>TOR</v>
          </cell>
          <cell r="D105">
            <v>2.97</v>
          </cell>
          <cell r="E105">
            <v>4</v>
          </cell>
          <cell r="F105">
            <v>29</v>
          </cell>
          <cell r="G105">
            <v>33</v>
          </cell>
          <cell r="H105">
            <v>2</v>
          </cell>
          <cell r="I105">
            <v>66.2</v>
          </cell>
          <cell r="J105">
            <v>21</v>
          </cell>
          <cell r="K105">
            <v>75</v>
          </cell>
          <cell r="L105">
            <v>1.1000000000000001</v>
          </cell>
          <cell r="M105">
            <v>3.57</v>
          </cell>
          <cell r="N105">
            <v>22</v>
          </cell>
          <cell r="O105">
            <v>0</v>
          </cell>
          <cell r="P105" t="str">
            <v/>
          </cell>
        </row>
        <row r="106">
          <cell r="B106" t="str">
            <v>José Alvarado</v>
          </cell>
          <cell r="C106" t="str">
            <v>PHI</v>
          </cell>
          <cell r="D106">
            <v>1.74</v>
          </cell>
          <cell r="E106">
            <v>10</v>
          </cell>
          <cell r="F106">
            <v>11</v>
          </cell>
          <cell r="G106">
            <v>21</v>
          </cell>
          <cell r="H106">
            <v>2</v>
          </cell>
          <cell r="I106">
            <v>41.1</v>
          </cell>
          <cell r="J106">
            <v>18</v>
          </cell>
          <cell r="K106">
            <v>64</v>
          </cell>
          <cell r="L106">
            <v>1.1599999999999999</v>
          </cell>
          <cell r="M106">
            <v>3.56</v>
          </cell>
          <cell r="N106">
            <v>8</v>
          </cell>
          <cell r="O106">
            <v>0</v>
          </cell>
          <cell r="P106" t="str">
            <v/>
          </cell>
        </row>
        <row r="107">
          <cell r="B107" t="str">
            <v>Alex Cobb</v>
          </cell>
          <cell r="C107" t="str">
            <v>SFG</v>
          </cell>
          <cell r="D107">
            <v>3.87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151.1</v>
          </cell>
          <cell r="J107">
            <v>37</v>
          </cell>
          <cell r="K107">
            <v>131</v>
          </cell>
          <cell r="L107">
            <v>1.32</v>
          </cell>
          <cell r="M107">
            <v>3.54</v>
          </cell>
          <cell r="N107">
            <v>65</v>
          </cell>
          <cell r="O107">
            <v>11</v>
          </cell>
          <cell r="P107">
            <v>0.39</v>
          </cell>
        </row>
        <row r="108">
          <cell r="B108" t="str">
            <v>José Berríos</v>
          </cell>
          <cell r="C108" t="str">
            <v>TOR</v>
          </cell>
          <cell r="D108">
            <v>3.65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189.2</v>
          </cell>
          <cell r="J108">
            <v>52</v>
          </cell>
          <cell r="K108">
            <v>184</v>
          </cell>
          <cell r="L108">
            <v>1.19</v>
          </cell>
          <cell r="M108">
            <v>3.54</v>
          </cell>
          <cell r="N108">
            <v>77</v>
          </cell>
          <cell r="O108">
            <v>15</v>
          </cell>
          <cell r="P108">
            <v>0.47</v>
          </cell>
        </row>
        <row r="109">
          <cell r="B109" t="str">
            <v>Tim Mayza</v>
          </cell>
          <cell r="C109" t="str">
            <v>TOR</v>
          </cell>
          <cell r="D109">
            <v>1.52</v>
          </cell>
          <cell r="E109">
            <v>1</v>
          </cell>
          <cell r="F109">
            <v>22</v>
          </cell>
          <cell r="G109">
            <v>23</v>
          </cell>
          <cell r="H109">
            <v>2</v>
          </cell>
          <cell r="I109">
            <v>53.1</v>
          </cell>
          <cell r="J109">
            <v>15</v>
          </cell>
          <cell r="K109">
            <v>53</v>
          </cell>
          <cell r="L109">
            <v>1.22</v>
          </cell>
          <cell r="M109">
            <v>3.53</v>
          </cell>
          <cell r="N109">
            <v>9</v>
          </cell>
          <cell r="O109">
            <v>0</v>
          </cell>
          <cell r="P109" t="str">
            <v/>
          </cell>
        </row>
        <row r="110">
          <cell r="B110" t="str">
            <v>Aaron Civale</v>
          </cell>
          <cell r="C110" t="str">
            <v>2 Tms</v>
          </cell>
          <cell r="D110">
            <v>3.46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122.1</v>
          </cell>
          <cell r="J110">
            <v>33</v>
          </cell>
          <cell r="K110">
            <v>116</v>
          </cell>
          <cell r="L110">
            <v>1.1599999999999999</v>
          </cell>
          <cell r="M110">
            <v>3.52</v>
          </cell>
          <cell r="N110">
            <v>47</v>
          </cell>
          <cell r="O110">
            <v>7</v>
          </cell>
          <cell r="P110">
            <v>0.3</v>
          </cell>
        </row>
        <row r="111">
          <cell r="B111" t="str">
            <v>Miles Mikolas</v>
          </cell>
          <cell r="C111" t="str">
            <v>STL</v>
          </cell>
          <cell r="D111">
            <v>4.78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201.1</v>
          </cell>
          <cell r="J111">
            <v>39</v>
          </cell>
          <cell r="K111">
            <v>137</v>
          </cell>
          <cell r="L111">
            <v>1.32</v>
          </cell>
          <cell r="M111">
            <v>3.51</v>
          </cell>
          <cell r="N111">
            <v>107</v>
          </cell>
          <cell r="O111">
            <v>14</v>
          </cell>
          <cell r="P111">
            <v>0.4</v>
          </cell>
        </row>
        <row r="112">
          <cell r="B112" t="str">
            <v>Framber Valdez</v>
          </cell>
          <cell r="C112" t="str">
            <v>HOU</v>
          </cell>
          <cell r="D112">
            <v>3.45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198</v>
          </cell>
          <cell r="J112">
            <v>57</v>
          </cell>
          <cell r="K112">
            <v>200</v>
          </cell>
          <cell r="L112">
            <v>1.1299999999999999</v>
          </cell>
          <cell r="M112">
            <v>3.51</v>
          </cell>
          <cell r="N112">
            <v>76</v>
          </cell>
          <cell r="O112">
            <v>20</v>
          </cell>
          <cell r="P112">
            <v>0.65</v>
          </cell>
        </row>
        <row r="113">
          <cell r="B113" t="str">
            <v>Fernando Cruz</v>
          </cell>
          <cell r="C113" t="str">
            <v>CIN</v>
          </cell>
          <cell r="D113">
            <v>4.91</v>
          </cell>
          <cell r="E113">
            <v>0</v>
          </cell>
          <cell r="F113">
            <v>7</v>
          </cell>
          <cell r="G113">
            <v>7</v>
          </cell>
          <cell r="H113">
            <v>0</v>
          </cell>
          <cell r="I113">
            <v>66</v>
          </cell>
          <cell r="J113">
            <v>28</v>
          </cell>
          <cell r="K113">
            <v>98</v>
          </cell>
          <cell r="L113">
            <v>1.21</v>
          </cell>
          <cell r="M113">
            <v>3.5</v>
          </cell>
          <cell r="N113">
            <v>36</v>
          </cell>
          <cell r="O113">
            <v>0</v>
          </cell>
          <cell r="P113" t="str">
            <v/>
          </cell>
        </row>
        <row r="114">
          <cell r="B114" t="str">
            <v>Eury Pérez</v>
          </cell>
          <cell r="C114" t="str">
            <v>MIA</v>
          </cell>
          <cell r="D114">
            <v>3.15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91.1</v>
          </cell>
          <cell r="J114">
            <v>31</v>
          </cell>
          <cell r="K114">
            <v>108</v>
          </cell>
          <cell r="L114">
            <v>1.1299999999999999</v>
          </cell>
          <cell r="M114">
            <v>3.48</v>
          </cell>
          <cell r="N114">
            <v>32</v>
          </cell>
          <cell r="O114">
            <v>6</v>
          </cell>
          <cell r="P114">
            <v>0.32</v>
          </cell>
        </row>
        <row r="115">
          <cell r="B115" t="str">
            <v>Andrew Nardi</v>
          </cell>
          <cell r="C115" t="str">
            <v>MIA</v>
          </cell>
          <cell r="D115">
            <v>2.67</v>
          </cell>
          <cell r="E115">
            <v>3</v>
          </cell>
          <cell r="F115">
            <v>17</v>
          </cell>
          <cell r="G115">
            <v>20</v>
          </cell>
          <cell r="H115">
            <v>1</v>
          </cell>
          <cell r="I115">
            <v>57.1</v>
          </cell>
          <cell r="J115">
            <v>21</v>
          </cell>
          <cell r="K115">
            <v>73</v>
          </cell>
          <cell r="L115">
            <v>1.1499999999999999</v>
          </cell>
          <cell r="M115">
            <v>3.48</v>
          </cell>
          <cell r="N115">
            <v>17</v>
          </cell>
          <cell r="O115">
            <v>0</v>
          </cell>
          <cell r="P115" t="str">
            <v/>
          </cell>
        </row>
        <row r="116">
          <cell r="B116" t="str">
            <v>Jordan Montgomery</v>
          </cell>
          <cell r="C116" t="str">
            <v>2 Tms</v>
          </cell>
          <cell r="D116">
            <v>3.2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188.2</v>
          </cell>
          <cell r="J116">
            <v>48</v>
          </cell>
          <cell r="K116">
            <v>166</v>
          </cell>
          <cell r="L116">
            <v>1.19</v>
          </cell>
          <cell r="M116">
            <v>3.46</v>
          </cell>
          <cell r="N116">
            <v>67</v>
          </cell>
          <cell r="O116">
            <v>20</v>
          </cell>
          <cell r="P116">
            <v>0.63</v>
          </cell>
        </row>
        <row r="117">
          <cell r="B117" t="str">
            <v>Jason Adam</v>
          </cell>
          <cell r="C117" t="str">
            <v>TBR</v>
          </cell>
          <cell r="D117">
            <v>2.98</v>
          </cell>
          <cell r="E117">
            <v>12</v>
          </cell>
          <cell r="F117">
            <v>11</v>
          </cell>
          <cell r="G117">
            <v>23</v>
          </cell>
          <cell r="H117">
            <v>6</v>
          </cell>
          <cell r="I117">
            <v>54.1</v>
          </cell>
          <cell r="J117">
            <v>20</v>
          </cell>
          <cell r="K117">
            <v>69</v>
          </cell>
          <cell r="L117">
            <v>1.01</v>
          </cell>
          <cell r="M117">
            <v>3.45</v>
          </cell>
          <cell r="N117">
            <v>18</v>
          </cell>
          <cell r="O117">
            <v>0</v>
          </cell>
          <cell r="P117" t="str">
            <v/>
          </cell>
        </row>
        <row r="118">
          <cell r="B118" t="str">
            <v>Kyle Hendricks</v>
          </cell>
          <cell r="C118" t="str">
            <v>CHC</v>
          </cell>
          <cell r="D118">
            <v>3.74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137</v>
          </cell>
          <cell r="J118">
            <v>27</v>
          </cell>
          <cell r="K118">
            <v>93</v>
          </cell>
          <cell r="L118">
            <v>1.2</v>
          </cell>
          <cell r="M118">
            <v>3.44</v>
          </cell>
          <cell r="N118">
            <v>57</v>
          </cell>
          <cell r="O118">
            <v>12</v>
          </cell>
          <cell r="P118">
            <v>0.5</v>
          </cell>
        </row>
        <row r="119">
          <cell r="B119" t="str">
            <v>Tyler Wells</v>
          </cell>
          <cell r="C119" t="str">
            <v>BAL</v>
          </cell>
          <cell r="D119">
            <v>3.64</v>
          </cell>
          <cell r="E119">
            <v>1</v>
          </cell>
          <cell r="F119">
            <v>0</v>
          </cell>
          <cell r="G119">
            <v>1</v>
          </cell>
          <cell r="H119">
            <v>0</v>
          </cell>
          <cell r="I119">
            <v>118.2</v>
          </cell>
          <cell r="J119">
            <v>34</v>
          </cell>
          <cell r="K119">
            <v>117</v>
          </cell>
          <cell r="L119">
            <v>0.99</v>
          </cell>
          <cell r="M119">
            <v>3.44</v>
          </cell>
          <cell r="N119">
            <v>48</v>
          </cell>
          <cell r="O119">
            <v>8</v>
          </cell>
          <cell r="P119">
            <v>0.4</v>
          </cell>
        </row>
        <row r="120">
          <cell r="B120" t="str">
            <v>Clayton Kershaw</v>
          </cell>
          <cell r="C120" t="str">
            <v>LAD</v>
          </cell>
          <cell r="D120">
            <v>2.46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131.19999999999999</v>
          </cell>
          <cell r="J120">
            <v>40</v>
          </cell>
          <cell r="K120">
            <v>137</v>
          </cell>
          <cell r="L120">
            <v>1.06</v>
          </cell>
          <cell r="M120">
            <v>3.43</v>
          </cell>
          <cell r="N120">
            <v>36</v>
          </cell>
          <cell r="O120">
            <v>11</v>
          </cell>
          <cell r="P120">
            <v>0.46</v>
          </cell>
        </row>
        <row r="121">
          <cell r="B121" t="str">
            <v>Jameson Taillon</v>
          </cell>
          <cell r="C121" t="str">
            <v>CHC</v>
          </cell>
          <cell r="D121">
            <v>4.84</v>
          </cell>
          <cell r="E121">
            <v>1</v>
          </cell>
          <cell r="F121">
            <v>0</v>
          </cell>
          <cell r="G121">
            <v>1</v>
          </cell>
          <cell r="H121">
            <v>0</v>
          </cell>
          <cell r="I121">
            <v>154.1</v>
          </cell>
          <cell r="J121">
            <v>41</v>
          </cell>
          <cell r="K121">
            <v>140</v>
          </cell>
          <cell r="L121">
            <v>1.28</v>
          </cell>
          <cell r="M121">
            <v>3.41</v>
          </cell>
          <cell r="N121">
            <v>83</v>
          </cell>
          <cell r="O121">
            <v>9</v>
          </cell>
          <cell r="P121">
            <v>0.31</v>
          </cell>
        </row>
        <row r="122">
          <cell r="B122" t="str">
            <v>Dylan Floro</v>
          </cell>
          <cell r="C122" t="str">
            <v>2 Tms</v>
          </cell>
          <cell r="D122">
            <v>4.76</v>
          </cell>
          <cell r="E122">
            <v>7</v>
          </cell>
          <cell r="F122">
            <v>9</v>
          </cell>
          <cell r="G122">
            <v>16</v>
          </cell>
          <cell r="H122">
            <v>3</v>
          </cell>
          <cell r="I122">
            <v>56.2</v>
          </cell>
          <cell r="J122">
            <v>17</v>
          </cell>
          <cell r="K122">
            <v>58</v>
          </cell>
          <cell r="L122">
            <v>1.54</v>
          </cell>
          <cell r="M122">
            <v>3.41</v>
          </cell>
          <cell r="N122">
            <v>30</v>
          </cell>
          <cell r="O122">
            <v>0</v>
          </cell>
          <cell r="P122" t="str">
            <v/>
          </cell>
        </row>
        <row r="123">
          <cell r="B123" t="str">
            <v>Jimmy Cordero</v>
          </cell>
          <cell r="C123" t="str">
            <v>NYY</v>
          </cell>
          <cell r="D123">
            <v>3.86</v>
          </cell>
          <cell r="E123">
            <v>0</v>
          </cell>
          <cell r="F123">
            <v>8</v>
          </cell>
          <cell r="G123">
            <v>8</v>
          </cell>
          <cell r="H123">
            <v>1</v>
          </cell>
          <cell r="I123">
            <v>32.200000000000003</v>
          </cell>
          <cell r="J123">
            <v>10</v>
          </cell>
          <cell r="K123">
            <v>34</v>
          </cell>
          <cell r="L123">
            <v>1.07</v>
          </cell>
          <cell r="M123">
            <v>3.4</v>
          </cell>
          <cell r="N123">
            <v>14</v>
          </cell>
          <cell r="O123">
            <v>0</v>
          </cell>
          <cell r="P123" t="str">
            <v/>
          </cell>
        </row>
        <row r="124">
          <cell r="B124" t="str">
            <v>Pete Fairbanks</v>
          </cell>
          <cell r="C124" t="str">
            <v>TBR</v>
          </cell>
          <cell r="D124">
            <v>2.58</v>
          </cell>
          <cell r="E124">
            <v>25</v>
          </cell>
          <cell r="F124">
            <v>2</v>
          </cell>
          <cell r="G124">
            <v>27</v>
          </cell>
          <cell r="H124">
            <v>4</v>
          </cell>
          <cell r="I124">
            <v>45.1</v>
          </cell>
          <cell r="J124">
            <v>20</v>
          </cell>
          <cell r="K124">
            <v>68</v>
          </cell>
          <cell r="L124">
            <v>1.01</v>
          </cell>
          <cell r="M124">
            <v>3.4</v>
          </cell>
          <cell r="N124">
            <v>13</v>
          </cell>
          <cell r="O124">
            <v>0</v>
          </cell>
          <cell r="P124" t="str">
            <v/>
          </cell>
        </row>
        <row r="125">
          <cell r="B125" t="str">
            <v>Justin Topa</v>
          </cell>
          <cell r="C125" t="str">
            <v>SEA</v>
          </cell>
          <cell r="D125">
            <v>2.61</v>
          </cell>
          <cell r="E125">
            <v>3</v>
          </cell>
          <cell r="F125">
            <v>23</v>
          </cell>
          <cell r="G125">
            <v>26</v>
          </cell>
          <cell r="H125">
            <v>2</v>
          </cell>
          <cell r="I125">
            <v>69</v>
          </cell>
          <cell r="J125">
            <v>18</v>
          </cell>
          <cell r="K125">
            <v>61</v>
          </cell>
          <cell r="L125">
            <v>1.1399999999999999</v>
          </cell>
          <cell r="M125">
            <v>3.39</v>
          </cell>
          <cell r="N125">
            <v>20</v>
          </cell>
          <cell r="O125">
            <v>0</v>
          </cell>
          <cell r="P125" t="str">
            <v/>
          </cell>
        </row>
        <row r="126">
          <cell r="B126" t="str">
            <v>Jhoan Duran</v>
          </cell>
          <cell r="C126" t="str">
            <v>MIN</v>
          </cell>
          <cell r="D126">
            <v>2.4500000000000002</v>
          </cell>
          <cell r="E126">
            <v>27</v>
          </cell>
          <cell r="F126">
            <v>1</v>
          </cell>
          <cell r="G126">
            <v>28</v>
          </cell>
          <cell r="H126">
            <v>5</v>
          </cell>
          <cell r="I126">
            <v>62.1</v>
          </cell>
          <cell r="J126">
            <v>25</v>
          </cell>
          <cell r="K126">
            <v>84</v>
          </cell>
          <cell r="L126">
            <v>1.1399999999999999</v>
          </cell>
          <cell r="M126">
            <v>3.36</v>
          </cell>
          <cell r="N126">
            <v>17</v>
          </cell>
          <cell r="O126">
            <v>0</v>
          </cell>
          <cell r="P126" t="str">
            <v/>
          </cell>
        </row>
        <row r="127">
          <cell r="B127" t="str">
            <v>Craig Kimbrel</v>
          </cell>
          <cell r="C127" t="str">
            <v>PHI</v>
          </cell>
          <cell r="D127">
            <v>3.26</v>
          </cell>
          <cell r="E127">
            <v>23</v>
          </cell>
          <cell r="F127">
            <v>7</v>
          </cell>
          <cell r="G127">
            <v>30</v>
          </cell>
          <cell r="H127">
            <v>5</v>
          </cell>
          <cell r="I127">
            <v>69</v>
          </cell>
          <cell r="J127">
            <v>28</v>
          </cell>
          <cell r="K127">
            <v>94</v>
          </cell>
          <cell r="L127">
            <v>1.04</v>
          </cell>
          <cell r="M127">
            <v>3.36</v>
          </cell>
          <cell r="N127">
            <v>25</v>
          </cell>
          <cell r="O127">
            <v>0</v>
          </cell>
          <cell r="P127" t="str">
            <v/>
          </cell>
        </row>
        <row r="128">
          <cell r="B128" t="str">
            <v>John Brebbia</v>
          </cell>
          <cell r="C128" t="str">
            <v>SFG</v>
          </cell>
          <cell r="D128">
            <v>3.99</v>
          </cell>
          <cell r="E128">
            <v>0</v>
          </cell>
          <cell r="F128">
            <v>6</v>
          </cell>
          <cell r="G128">
            <v>6</v>
          </cell>
          <cell r="H128">
            <v>1</v>
          </cell>
          <cell r="I128">
            <v>38.1</v>
          </cell>
          <cell r="J128">
            <v>14</v>
          </cell>
          <cell r="K128">
            <v>47</v>
          </cell>
          <cell r="L128">
            <v>1.17</v>
          </cell>
          <cell r="M128">
            <v>3.36</v>
          </cell>
          <cell r="N128">
            <v>17</v>
          </cell>
          <cell r="O128">
            <v>0</v>
          </cell>
          <cell r="P128" t="str">
            <v/>
          </cell>
        </row>
        <row r="129">
          <cell r="B129" t="str">
            <v>Domingo Germán</v>
          </cell>
          <cell r="C129" t="str">
            <v>NYY</v>
          </cell>
          <cell r="D129">
            <v>4.5599999999999996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108.2</v>
          </cell>
          <cell r="J129">
            <v>34</v>
          </cell>
          <cell r="K129">
            <v>114</v>
          </cell>
          <cell r="L129">
            <v>1.08</v>
          </cell>
          <cell r="M129">
            <v>3.35</v>
          </cell>
          <cell r="N129">
            <v>55</v>
          </cell>
          <cell r="O129">
            <v>6</v>
          </cell>
          <cell r="P129">
            <v>0.32</v>
          </cell>
        </row>
        <row r="130">
          <cell r="B130" t="str">
            <v>Nestor Cortes</v>
          </cell>
          <cell r="C130" t="str">
            <v>NYY</v>
          </cell>
          <cell r="D130">
            <v>4.97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63.1</v>
          </cell>
          <cell r="J130">
            <v>20</v>
          </cell>
          <cell r="K130">
            <v>67</v>
          </cell>
          <cell r="L130">
            <v>1.25</v>
          </cell>
          <cell r="M130">
            <v>3.35</v>
          </cell>
          <cell r="N130">
            <v>35</v>
          </cell>
          <cell r="O130">
            <v>3</v>
          </cell>
          <cell r="P130">
            <v>0.25</v>
          </cell>
        </row>
        <row r="131">
          <cell r="B131" t="str">
            <v>Camilo Doval</v>
          </cell>
          <cell r="C131" t="str">
            <v>SFG</v>
          </cell>
          <cell r="D131">
            <v>2.93</v>
          </cell>
          <cell r="E131">
            <v>39</v>
          </cell>
          <cell r="F131">
            <v>0</v>
          </cell>
          <cell r="G131">
            <v>39</v>
          </cell>
          <cell r="H131">
            <v>8</v>
          </cell>
          <cell r="I131">
            <v>67.2</v>
          </cell>
          <cell r="J131">
            <v>26</v>
          </cell>
          <cell r="K131">
            <v>87</v>
          </cell>
          <cell r="L131">
            <v>1.1399999999999999</v>
          </cell>
          <cell r="M131">
            <v>3.35</v>
          </cell>
          <cell r="N131">
            <v>22</v>
          </cell>
          <cell r="O131">
            <v>0</v>
          </cell>
          <cell r="P131" t="str">
            <v/>
          </cell>
        </row>
        <row r="132">
          <cell r="B132" t="str">
            <v>Joe Kelly</v>
          </cell>
          <cell r="C132" t="str">
            <v>2 Tms</v>
          </cell>
          <cell r="D132">
            <v>4.12</v>
          </cell>
          <cell r="E132">
            <v>1</v>
          </cell>
          <cell r="F132">
            <v>13</v>
          </cell>
          <cell r="G132">
            <v>14</v>
          </cell>
          <cell r="H132">
            <v>6</v>
          </cell>
          <cell r="I132">
            <v>39.1</v>
          </cell>
          <cell r="J132">
            <v>18</v>
          </cell>
          <cell r="K132">
            <v>60</v>
          </cell>
          <cell r="L132">
            <v>1.19</v>
          </cell>
          <cell r="M132">
            <v>3.33</v>
          </cell>
          <cell r="N132">
            <v>18</v>
          </cell>
          <cell r="O132">
            <v>0</v>
          </cell>
          <cell r="P132" t="str">
            <v/>
          </cell>
        </row>
        <row r="133">
          <cell r="B133" t="str">
            <v>Paul Sewald</v>
          </cell>
          <cell r="C133" t="str">
            <v>2 Tms</v>
          </cell>
          <cell r="D133">
            <v>3.12</v>
          </cell>
          <cell r="E133">
            <v>34</v>
          </cell>
          <cell r="F133">
            <v>0</v>
          </cell>
          <cell r="G133">
            <v>34</v>
          </cell>
          <cell r="H133">
            <v>5</v>
          </cell>
          <cell r="I133">
            <v>60.2</v>
          </cell>
          <cell r="J133">
            <v>24</v>
          </cell>
          <cell r="K133">
            <v>80</v>
          </cell>
          <cell r="L133">
            <v>1.1499999999999999</v>
          </cell>
          <cell r="M133">
            <v>3.33</v>
          </cell>
          <cell r="N133">
            <v>21</v>
          </cell>
          <cell r="O133">
            <v>0</v>
          </cell>
          <cell r="P133" t="str">
            <v/>
          </cell>
        </row>
        <row r="134">
          <cell r="B134" t="str">
            <v>Sonny Gray</v>
          </cell>
          <cell r="C134" t="str">
            <v>MIN</v>
          </cell>
          <cell r="D134">
            <v>2.79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184</v>
          </cell>
          <cell r="J134">
            <v>55</v>
          </cell>
          <cell r="K134">
            <v>183</v>
          </cell>
          <cell r="L134">
            <v>1.1499999999999999</v>
          </cell>
          <cell r="M134">
            <v>3.33</v>
          </cell>
          <cell r="N134">
            <v>57</v>
          </cell>
          <cell r="O134">
            <v>17</v>
          </cell>
          <cell r="P134">
            <v>0.53</v>
          </cell>
        </row>
        <row r="135">
          <cell r="B135" t="str">
            <v>Erasmo Ramírez</v>
          </cell>
          <cell r="C135" t="str">
            <v>2 Tms</v>
          </cell>
          <cell r="D135">
            <v>6.41</v>
          </cell>
          <cell r="E135">
            <v>0</v>
          </cell>
          <cell r="F135">
            <v>2</v>
          </cell>
          <cell r="G135">
            <v>2</v>
          </cell>
          <cell r="H135">
            <v>1</v>
          </cell>
          <cell r="I135">
            <v>60.1</v>
          </cell>
          <cell r="J135">
            <v>13</v>
          </cell>
          <cell r="K135">
            <v>43</v>
          </cell>
          <cell r="L135">
            <v>1.57</v>
          </cell>
          <cell r="M135">
            <v>3.31</v>
          </cell>
          <cell r="N135">
            <v>43</v>
          </cell>
          <cell r="O135">
            <v>0</v>
          </cell>
          <cell r="P135" t="str">
            <v/>
          </cell>
        </row>
        <row r="136">
          <cell r="B136" t="str">
            <v>Andrés Machado</v>
          </cell>
          <cell r="C136" t="str">
            <v>WSN</v>
          </cell>
          <cell r="D136">
            <v>5.22</v>
          </cell>
          <cell r="E136">
            <v>0</v>
          </cell>
          <cell r="F136">
            <v>4</v>
          </cell>
          <cell r="G136">
            <v>4</v>
          </cell>
          <cell r="H136">
            <v>2</v>
          </cell>
          <cell r="I136">
            <v>50</v>
          </cell>
          <cell r="J136">
            <v>13</v>
          </cell>
          <cell r="K136">
            <v>43</v>
          </cell>
          <cell r="L136">
            <v>1.32</v>
          </cell>
          <cell r="M136">
            <v>3.31</v>
          </cell>
          <cell r="N136">
            <v>29</v>
          </cell>
          <cell r="O136">
            <v>0</v>
          </cell>
          <cell r="P136" t="str">
            <v/>
          </cell>
        </row>
        <row r="137">
          <cell r="B137" t="str">
            <v>Taj Bradley</v>
          </cell>
          <cell r="C137" t="str">
            <v>TBR</v>
          </cell>
          <cell r="D137">
            <v>5.59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104.2</v>
          </cell>
          <cell r="J137">
            <v>39</v>
          </cell>
          <cell r="K137">
            <v>129</v>
          </cell>
          <cell r="L137">
            <v>1.39</v>
          </cell>
          <cell r="M137">
            <v>3.31</v>
          </cell>
          <cell r="N137">
            <v>65</v>
          </cell>
          <cell r="O137">
            <v>1</v>
          </cell>
          <cell r="P137">
            <v>0.05</v>
          </cell>
        </row>
        <row r="138">
          <cell r="B138" t="str">
            <v>Yu Darvish</v>
          </cell>
          <cell r="C138" t="str">
            <v>SDP</v>
          </cell>
          <cell r="D138">
            <v>4.5599999999999996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136.1</v>
          </cell>
          <cell r="J138">
            <v>43</v>
          </cell>
          <cell r="K138">
            <v>141</v>
          </cell>
          <cell r="L138">
            <v>1.3</v>
          </cell>
          <cell r="M138">
            <v>3.28</v>
          </cell>
          <cell r="N138">
            <v>69</v>
          </cell>
          <cell r="O138">
            <v>10</v>
          </cell>
          <cell r="P138">
            <v>0.42</v>
          </cell>
        </row>
        <row r="139">
          <cell r="B139" t="str">
            <v>Trevor Gott</v>
          </cell>
          <cell r="C139" t="str">
            <v>2 Tms</v>
          </cell>
          <cell r="D139">
            <v>4.1900000000000004</v>
          </cell>
          <cell r="E139">
            <v>1</v>
          </cell>
          <cell r="F139">
            <v>10</v>
          </cell>
          <cell r="G139">
            <v>11</v>
          </cell>
          <cell r="H139">
            <v>6</v>
          </cell>
          <cell r="I139">
            <v>58</v>
          </cell>
          <cell r="J139">
            <v>19</v>
          </cell>
          <cell r="K139">
            <v>62</v>
          </cell>
          <cell r="L139">
            <v>1.41</v>
          </cell>
          <cell r="M139">
            <v>3.26</v>
          </cell>
          <cell r="N139">
            <v>27</v>
          </cell>
          <cell r="O139">
            <v>0</v>
          </cell>
          <cell r="P139" t="str">
            <v/>
          </cell>
        </row>
        <row r="140">
          <cell r="B140" t="str">
            <v>Michael Tonkin</v>
          </cell>
          <cell r="C140" t="str">
            <v>ATL</v>
          </cell>
          <cell r="D140">
            <v>4.28</v>
          </cell>
          <cell r="E140">
            <v>1</v>
          </cell>
          <cell r="F140">
            <v>2</v>
          </cell>
          <cell r="G140">
            <v>3</v>
          </cell>
          <cell r="H140">
            <v>3</v>
          </cell>
          <cell r="I140">
            <v>80</v>
          </cell>
          <cell r="J140">
            <v>23</v>
          </cell>
          <cell r="K140">
            <v>75</v>
          </cell>
          <cell r="L140">
            <v>1.0900000000000001</v>
          </cell>
          <cell r="M140">
            <v>3.26</v>
          </cell>
          <cell r="N140">
            <v>38</v>
          </cell>
          <cell r="O140">
            <v>0</v>
          </cell>
          <cell r="P140" t="str">
            <v/>
          </cell>
        </row>
        <row r="141">
          <cell r="B141" t="str">
            <v>Jesse Chavez</v>
          </cell>
          <cell r="C141" t="str">
            <v>ATL</v>
          </cell>
          <cell r="D141">
            <v>1.56</v>
          </cell>
          <cell r="E141">
            <v>1</v>
          </cell>
          <cell r="F141">
            <v>13</v>
          </cell>
          <cell r="G141">
            <v>14</v>
          </cell>
          <cell r="H141">
            <v>2</v>
          </cell>
          <cell r="I141">
            <v>34.200000000000003</v>
          </cell>
          <cell r="J141">
            <v>12</v>
          </cell>
          <cell r="K141">
            <v>39</v>
          </cell>
          <cell r="L141">
            <v>1.1000000000000001</v>
          </cell>
          <cell r="M141">
            <v>3.25</v>
          </cell>
          <cell r="N141">
            <v>6</v>
          </cell>
          <cell r="O141">
            <v>0</v>
          </cell>
          <cell r="P141" t="str">
            <v/>
          </cell>
        </row>
        <row r="142">
          <cell r="B142" t="str">
            <v>Ryan Walker</v>
          </cell>
          <cell r="C142" t="str">
            <v>SFG</v>
          </cell>
          <cell r="D142">
            <v>3.23</v>
          </cell>
          <cell r="E142">
            <v>1</v>
          </cell>
          <cell r="F142">
            <v>2</v>
          </cell>
          <cell r="G142">
            <v>3</v>
          </cell>
          <cell r="H142">
            <v>1</v>
          </cell>
          <cell r="I142">
            <v>61.1</v>
          </cell>
          <cell r="J142">
            <v>24</v>
          </cell>
          <cell r="K142">
            <v>78</v>
          </cell>
          <cell r="L142">
            <v>1.39</v>
          </cell>
          <cell r="M142">
            <v>3.25</v>
          </cell>
          <cell r="N142">
            <v>22</v>
          </cell>
          <cell r="O142">
            <v>0</v>
          </cell>
          <cell r="P142" t="str">
            <v/>
          </cell>
        </row>
        <row r="143">
          <cell r="B143" t="str">
            <v>Chris Stratton</v>
          </cell>
          <cell r="C143" t="str">
            <v>2 Tms</v>
          </cell>
          <cell r="D143">
            <v>3.92</v>
          </cell>
          <cell r="E143">
            <v>1</v>
          </cell>
          <cell r="F143">
            <v>7</v>
          </cell>
          <cell r="G143">
            <v>8</v>
          </cell>
          <cell r="H143">
            <v>2</v>
          </cell>
          <cell r="I143">
            <v>82.2</v>
          </cell>
          <cell r="J143">
            <v>25</v>
          </cell>
          <cell r="K143">
            <v>81</v>
          </cell>
          <cell r="L143">
            <v>1.1399999999999999</v>
          </cell>
          <cell r="M143">
            <v>3.24</v>
          </cell>
          <cell r="N143">
            <v>36</v>
          </cell>
          <cell r="O143">
            <v>0</v>
          </cell>
          <cell r="P143" t="str">
            <v/>
          </cell>
        </row>
        <row r="144">
          <cell r="B144" t="str">
            <v>Clarke Schmidt</v>
          </cell>
          <cell r="C144" t="str">
            <v>NYY</v>
          </cell>
          <cell r="D144">
            <v>4.6399999999999997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159</v>
          </cell>
          <cell r="J144">
            <v>46</v>
          </cell>
          <cell r="K144">
            <v>149</v>
          </cell>
          <cell r="L144">
            <v>1.35</v>
          </cell>
          <cell r="M144">
            <v>3.24</v>
          </cell>
          <cell r="N144">
            <v>82</v>
          </cell>
          <cell r="O144">
            <v>5</v>
          </cell>
          <cell r="P144">
            <v>0.16</v>
          </cell>
        </row>
        <row r="145">
          <cell r="B145" t="str">
            <v>Cole Irvin</v>
          </cell>
          <cell r="C145" t="str">
            <v>BAL</v>
          </cell>
          <cell r="D145">
            <v>4.42</v>
          </cell>
          <cell r="E145">
            <v>0</v>
          </cell>
          <cell r="F145">
            <v>1</v>
          </cell>
          <cell r="G145">
            <v>1</v>
          </cell>
          <cell r="H145">
            <v>0</v>
          </cell>
          <cell r="I145">
            <v>77.099999999999994</v>
          </cell>
          <cell r="J145">
            <v>21</v>
          </cell>
          <cell r="K145">
            <v>68</v>
          </cell>
          <cell r="L145">
            <v>1.28</v>
          </cell>
          <cell r="M145">
            <v>3.24</v>
          </cell>
          <cell r="N145">
            <v>38</v>
          </cell>
          <cell r="O145">
            <v>1</v>
          </cell>
          <cell r="P145">
            <v>0.08</v>
          </cell>
        </row>
        <row r="146">
          <cell r="B146" t="str">
            <v>Tristan Beck</v>
          </cell>
          <cell r="C146" t="str">
            <v>SFG</v>
          </cell>
          <cell r="D146">
            <v>3.92</v>
          </cell>
          <cell r="E146">
            <v>2</v>
          </cell>
          <cell r="F146">
            <v>2</v>
          </cell>
          <cell r="G146">
            <v>4</v>
          </cell>
          <cell r="H146">
            <v>1</v>
          </cell>
          <cell r="I146">
            <v>85</v>
          </cell>
          <cell r="J146">
            <v>21</v>
          </cell>
          <cell r="K146">
            <v>68</v>
          </cell>
          <cell r="L146">
            <v>1.22</v>
          </cell>
          <cell r="M146">
            <v>3.24</v>
          </cell>
          <cell r="N146">
            <v>37</v>
          </cell>
          <cell r="O146">
            <v>0</v>
          </cell>
          <cell r="P146" t="str">
            <v/>
          </cell>
        </row>
        <row r="147">
          <cell r="B147" t="str">
            <v>Hunter Brown</v>
          </cell>
          <cell r="C147" t="str">
            <v>HOU</v>
          </cell>
          <cell r="D147">
            <v>5.09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155.19999999999999</v>
          </cell>
          <cell r="J147">
            <v>55</v>
          </cell>
          <cell r="K147">
            <v>178</v>
          </cell>
          <cell r="L147">
            <v>1.36</v>
          </cell>
          <cell r="M147">
            <v>3.24</v>
          </cell>
          <cell r="N147">
            <v>88</v>
          </cell>
          <cell r="O147">
            <v>11</v>
          </cell>
          <cell r="P147">
            <v>0.38</v>
          </cell>
        </row>
        <row r="148">
          <cell r="B148" t="str">
            <v>Will Smith</v>
          </cell>
          <cell r="C148" t="str">
            <v>TEX</v>
          </cell>
          <cell r="D148">
            <v>4.4000000000000004</v>
          </cell>
          <cell r="E148">
            <v>22</v>
          </cell>
          <cell r="F148">
            <v>8</v>
          </cell>
          <cell r="G148">
            <v>30</v>
          </cell>
          <cell r="H148">
            <v>5</v>
          </cell>
          <cell r="I148">
            <v>57.1</v>
          </cell>
          <cell r="J148">
            <v>17</v>
          </cell>
          <cell r="K148">
            <v>55</v>
          </cell>
          <cell r="L148">
            <v>1.06</v>
          </cell>
          <cell r="M148">
            <v>3.24</v>
          </cell>
          <cell r="N148">
            <v>28</v>
          </cell>
          <cell r="O148">
            <v>0</v>
          </cell>
          <cell r="P148" t="str">
            <v/>
          </cell>
        </row>
        <row r="149">
          <cell r="B149" t="str">
            <v>Bryan Abreu</v>
          </cell>
          <cell r="C149" t="str">
            <v>HOU</v>
          </cell>
          <cell r="D149">
            <v>1.75</v>
          </cell>
          <cell r="E149">
            <v>5</v>
          </cell>
          <cell r="F149">
            <v>24</v>
          </cell>
          <cell r="G149">
            <v>29</v>
          </cell>
          <cell r="H149">
            <v>4</v>
          </cell>
          <cell r="I149">
            <v>72</v>
          </cell>
          <cell r="J149">
            <v>31</v>
          </cell>
          <cell r="K149">
            <v>100</v>
          </cell>
          <cell r="L149">
            <v>1.04</v>
          </cell>
          <cell r="M149">
            <v>3.23</v>
          </cell>
          <cell r="N149">
            <v>14</v>
          </cell>
          <cell r="O149">
            <v>0</v>
          </cell>
          <cell r="P149" t="str">
            <v/>
          </cell>
        </row>
        <row r="150">
          <cell r="B150" t="str">
            <v>Brennan Bernardino</v>
          </cell>
          <cell r="C150" t="str">
            <v>BOS</v>
          </cell>
          <cell r="D150">
            <v>3.2</v>
          </cell>
          <cell r="E150">
            <v>0</v>
          </cell>
          <cell r="F150">
            <v>4</v>
          </cell>
          <cell r="G150">
            <v>4</v>
          </cell>
          <cell r="H150">
            <v>0</v>
          </cell>
          <cell r="I150">
            <v>50.2</v>
          </cell>
          <cell r="J150">
            <v>18</v>
          </cell>
          <cell r="K150">
            <v>58</v>
          </cell>
          <cell r="L150">
            <v>1.3</v>
          </cell>
          <cell r="M150">
            <v>3.22</v>
          </cell>
          <cell r="N150">
            <v>18</v>
          </cell>
          <cell r="O150">
            <v>0</v>
          </cell>
          <cell r="P150" t="str">
            <v/>
          </cell>
        </row>
        <row r="151">
          <cell r="B151" t="str">
            <v>Chasen Shreve</v>
          </cell>
          <cell r="C151" t="str">
            <v>2 Tms</v>
          </cell>
          <cell r="D151">
            <v>4.63</v>
          </cell>
          <cell r="E151">
            <v>0</v>
          </cell>
          <cell r="F151">
            <v>12</v>
          </cell>
          <cell r="G151">
            <v>12</v>
          </cell>
          <cell r="H151">
            <v>5</v>
          </cell>
          <cell r="I151">
            <v>44.2</v>
          </cell>
          <cell r="J151">
            <v>14</v>
          </cell>
          <cell r="K151">
            <v>45</v>
          </cell>
          <cell r="L151">
            <v>1.34</v>
          </cell>
          <cell r="M151">
            <v>3.21</v>
          </cell>
          <cell r="N151">
            <v>23</v>
          </cell>
          <cell r="O151">
            <v>0</v>
          </cell>
          <cell r="P151" t="str">
            <v/>
          </cell>
        </row>
        <row r="152">
          <cell r="B152" t="str">
            <v>Mark Leiter Jr.</v>
          </cell>
          <cell r="C152" t="str">
            <v>CHC</v>
          </cell>
          <cell r="D152">
            <v>3.5</v>
          </cell>
          <cell r="E152">
            <v>4</v>
          </cell>
          <cell r="F152">
            <v>28</v>
          </cell>
          <cell r="G152">
            <v>32</v>
          </cell>
          <cell r="H152">
            <v>4</v>
          </cell>
          <cell r="I152">
            <v>64.099999999999994</v>
          </cell>
          <cell r="J152">
            <v>24</v>
          </cell>
          <cell r="K152">
            <v>77</v>
          </cell>
          <cell r="L152">
            <v>1.1200000000000001</v>
          </cell>
          <cell r="M152">
            <v>3.21</v>
          </cell>
          <cell r="N152">
            <v>25</v>
          </cell>
          <cell r="O152">
            <v>0</v>
          </cell>
          <cell r="P152" t="str">
            <v/>
          </cell>
        </row>
        <row r="153">
          <cell r="B153" t="str">
            <v>Richard Bleier</v>
          </cell>
          <cell r="C153" t="str">
            <v>BOS</v>
          </cell>
          <cell r="D153">
            <v>5.28</v>
          </cell>
          <cell r="E153">
            <v>0</v>
          </cell>
          <cell r="F153">
            <v>2</v>
          </cell>
          <cell r="G153">
            <v>2</v>
          </cell>
          <cell r="H153">
            <v>1</v>
          </cell>
          <cell r="I153">
            <v>30.2</v>
          </cell>
          <cell r="J153">
            <v>5</v>
          </cell>
          <cell r="K153">
            <v>16</v>
          </cell>
          <cell r="L153">
            <v>1.37</v>
          </cell>
          <cell r="M153">
            <v>3.2</v>
          </cell>
          <cell r="N153">
            <v>18</v>
          </cell>
          <cell r="O153">
            <v>0</v>
          </cell>
          <cell r="P153" t="str">
            <v/>
          </cell>
        </row>
        <row r="154">
          <cell r="B154" t="str">
            <v>Justin Verlander</v>
          </cell>
          <cell r="C154" t="str">
            <v>2 Tms</v>
          </cell>
          <cell r="D154">
            <v>3.22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162.1</v>
          </cell>
          <cell r="J154">
            <v>45</v>
          </cell>
          <cell r="K154">
            <v>144</v>
          </cell>
          <cell r="L154">
            <v>1.1299999999999999</v>
          </cell>
          <cell r="M154">
            <v>3.2</v>
          </cell>
          <cell r="N154">
            <v>58</v>
          </cell>
          <cell r="O154">
            <v>14</v>
          </cell>
          <cell r="P154">
            <v>0.52</v>
          </cell>
        </row>
        <row r="155">
          <cell r="B155" t="str">
            <v>Tanner Banks</v>
          </cell>
          <cell r="C155" t="str">
            <v>CHW</v>
          </cell>
          <cell r="D155">
            <v>4.43</v>
          </cell>
          <cell r="E155">
            <v>1</v>
          </cell>
          <cell r="F155">
            <v>1</v>
          </cell>
          <cell r="G155">
            <v>2</v>
          </cell>
          <cell r="H155">
            <v>1</v>
          </cell>
          <cell r="I155">
            <v>61</v>
          </cell>
          <cell r="J155">
            <v>16</v>
          </cell>
          <cell r="K155">
            <v>51</v>
          </cell>
          <cell r="L155">
            <v>1.23</v>
          </cell>
          <cell r="M155">
            <v>3.19</v>
          </cell>
          <cell r="N155">
            <v>30</v>
          </cell>
          <cell r="O155">
            <v>0</v>
          </cell>
          <cell r="P155" t="str">
            <v/>
          </cell>
        </row>
        <row r="156">
          <cell r="B156" t="str">
            <v>Kyle Harrison</v>
          </cell>
          <cell r="C156" t="str">
            <v>SFG</v>
          </cell>
          <cell r="D156">
            <v>4.1500000000000004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34.200000000000003</v>
          </cell>
          <cell r="J156">
            <v>11</v>
          </cell>
          <cell r="K156">
            <v>35</v>
          </cell>
          <cell r="L156">
            <v>1.1499999999999999</v>
          </cell>
          <cell r="M156">
            <v>3.18</v>
          </cell>
          <cell r="N156">
            <v>16</v>
          </cell>
          <cell r="O156">
            <v>1</v>
          </cell>
          <cell r="P156">
            <v>0.14000000000000001</v>
          </cell>
        </row>
        <row r="157">
          <cell r="B157" t="str">
            <v>Dauri Moreta</v>
          </cell>
          <cell r="C157" t="str">
            <v>PIT</v>
          </cell>
          <cell r="D157">
            <v>3.72</v>
          </cell>
          <cell r="E157">
            <v>1</v>
          </cell>
          <cell r="F157">
            <v>5</v>
          </cell>
          <cell r="G157">
            <v>6</v>
          </cell>
          <cell r="H157">
            <v>2</v>
          </cell>
          <cell r="I157">
            <v>58</v>
          </cell>
          <cell r="J157">
            <v>24</v>
          </cell>
          <cell r="K157">
            <v>76</v>
          </cell>
          <cell r="L157">
            <v>1.0900000000000001</v>
          </cell>
          <cell r="M157">
            <v>3.17</v>
          </cell>
          <cell r="N157">
            <v>24</v>
          </cell>
          <cell r="O157">
            <v>0</v>
          </cell>
          <cell r="P157" t="str">
            <v/>
          </cell>
        </row>
        <row r="158">
          <cell r="B158" t="str">
            <v>Hunter Greene</v>
          </cell>
          <cell r="C158" t="str">
            <v>CIN</v>
          </cell>
          <cell r="D158">
            <v>4.82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112</v>
          </cell>
          <cell r="J158">
            <v>48</v>
          </cell>
          <cell r="K158">
            <v>152</v>
          </cell>
          <cell r="L158">
            <v>1.42</v>
          </cell>
          <cell r="M158">
            <v>3.17</v>
          </cell>
          <cell r="N158">
            <v>60</v>
          </cell>
          <cell r="O158">
            <v>7</v>
          </cell>
          <cell r="P158">
            <v>0.32</v>
          </cell>
        </row>
        <row r="159">
          <cell r="B159" t="str">
            <v>Ben Lively</v>
          </cell>
          <cell r="C159" t="str">
            <v>CIN</v>
          </cell>
          <cell r="D159">
            <v>5.38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88.2</v>
          </cell>
          <cell r="J159">
            <v>25</v>
          </cell>
          <cell r="K159">
            <v>79</v>
          </cell>
          <cell r="L159">
            <v>1.36</v>
          </cell>
          <cell r="M159">
            <v>3.16</v>
          </cell>
          <cell r="N159">
            <v>53</v>
          </cell>
          <cell r="O159">
            <v>2</v>
          </cell>
          <cell r="P159">
            <v>0.17</v>
          </cell>
        </row>
        <row r="160">
          <cell r="B160" t="str">
            <v>Tyler Rogers</v>
          </cell>
          <cell r="C160" t="str">
            <v>SFG</v>
          </cell>
          <cell r="D160">
            <v>3.04</v>
          </cell>
          <cell r="E160">
            <v>2</v>
          </cell>
          <cell r="F160">
            <v>30</v>
          </cell>
          <cell r="G160">
            <v>32</v>
          </cell>
          <cell r="H160">
            <v>6</v>
          </cell>
          <cell r="I160">
            <v>74</v>
          </cell>
          <cell r="J160">
            <v>19</v>
          </cell>
          <cell r="K160">
            <v>60</v>
          </cell>
          <cell r="L160">
            <v>1.1499999999999999</v>
          </cell>
          <cell r="M160">
            <v>3.16</v>
          </cell>
          <cell r="N160">
            <v>25</v>
          </cell>
          <cell r="O160">
            <v>0</v>
          </cell>
          <cell r="P160" t="str">
            <v/>
          </cell>
        </row>
        <row r="161">
          <cell r="B161" t="str">
            <v>Chris Bassitt</v>
          </cell>
          <cell r="C161" t="str">
            <v>TOR</v>
          </cell>
          <cell r="D161">
            <v>3.6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200</v>
          </cell>
          <cell r="J161">
            <v>59</v>
          </cell>
          <cell r="K161">
            <v>186</v>
          </cell>
          <cell r="L161">
            <v>1.18</v>
          </cell>
          <cell r="M161">
            <v>3.15</v>
          </cell>
          <cell r="N161">
            <v>80</v>
          </cell>
          <cell r="O161">
            <v>21</v>
          </cell>
          <cell r="P161">
            <v>0.64</v>
          </cell>
        </row>
        <row r="162">
          <cell r="B162" t="str">
            <v>Shane Bieber</v>
          </cell>
          <cell r="C162" t="str">
            <v>CLE</v>
          </cell>
          <cell r="D162">
            <v>3.8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128</v>
          </cell>
          <cell r="J162">
            <v>34</v>
          </cell>
          <cell r="K162">
            <v>107</v>
          </cell>
          <cell r="L162">
            <v>1.23</v>
          </cell>
          <cell r="M162">
            <v>3.15</v>
          </cell>
          <cell r="N162">
            <v>54</v>
          </cell>
          <cell r="O162">
            <v>12</v>
          </cell>
          <cell r="P162">
            <v>0.56999999999999995</v>
          </cell>
        </row>
        <row r="163">
          <cell r="B163" t="str">
            <v>Sandy Alcantara</v>
          </cell>
          <cell r="C163" t="str">
            <v>MIA</v>
          </cell>
          <cell r="D163">
            <v>4.1399999999999997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184.2</v>
          </cell>
          <cell r="J163">
            <v>48</v>
          </cell>
          <cell r="K163">
            <v>151</v>
          </cell>
          <cell r="L163">
            <v>1.21</v>
          </cell>
          <cell r="M163">
            <v>3.15</v>
          </cell>
          <cell r="N163">
            <v>85</v>
          </cell>
          <cell r="O163">
            <v>13</v>
          </cell>
          <cell r="P163">
            <v>0.46</v>
          </cell>
        </row>
        <row r="164">
          <cell r="B164" t="str">
            <v>Tanner Bibee</v>
          </cell>
          <cell r="C164" t="str">
            <v>CLE</v>
          </cell>
          <cell r="D164">
            <v>2.98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142</v>
          </cell>
          <cell r="J164">
            <v>45</v>
          </cell>
          <cell r="K164">
            <v>141</v>
          </cell>
          <cell r="L164">
            <v>1.18</v>
          </cell>
          <cell r="M164">
            <v>3.13</v>
          </cell>
          <cell r="N164">
            <v>47</v>
          </cell>
          <cell r="O164">
            <v>11</v>
          </cell>
          <cell r="P164">
            <v>0.44</v>
          </cell>
        </row>
        <row r="165">
          <cell r="B165" t="str">
            <v>Eli Morgan</v>
          </cell>
          <cell r="C165" t="str">
            <v>CLE</v>
          </cell>
          <cell r="D165">
            <v>4.01</v>
          </cell>
          <cell r="E165">
            <v>1</v>
          </cell>
          <cell r="F165">
            <v>7</v>
          </cell>
          <cell r="G165">
            <v>8</v>
          </cell>
          <cell r="H165">
            <v>2</v>
          </cell>
          <cell r="I165">
            <v>67.099999999999994</v>
          </cell>
          <cell r="J165">
            <v>24</v>
          </cell>
          <cell r="K165">
            <v>75</v>
          </cell>
          <cell r="L165">
            <v>1.44</v>
          </cell>
          <cell r="M165">
            <v>3.13</v>
          </cell>
          <cell r="N165">
            <v>30</v>
          </cell>
          <cell r="O165">
            <v>0</v>
          </cell>
          <cell r="P165" t="str">
            <v/>
          </cell>
        </row>
        <row r="166">
          <cell r="B166" t="str">
            <v>Reese Olson</v>
          </cell>
          <cell r="C166" t="str">
            <v>DET</v>
          </cell>
          <cell r="D166">
            <v>3.99</v>
          </cell>
          <cell r="E166">
            <v>0</v>
          </cell>
          <cell r="F166">
            <v>1</v>
          </cell>
          <cell r="G166">
            <v>1</v>
          </cell>
          <cell r="H166">
            <v>0</v>
          </cell>
          <cell r="I166">
            <v>103.2</v>
          </cell>
          <cell r="J166">
            <v>33</v>
          </cell>
          <cell r="K166">
            <v>103</v>
          </cell>
          <cell r="L166">
            <v>1.1200000000000001</v>
          </cell>
          <cell r="M166">
            <v>3.12</v>
          </cell>
          <cell r="N166">
            <v>46</v>
          </cell>
          <cell r="O166">
            <v>6</v>
          </cell>
          <cell r="P166">
            <v>0.33</v>
          </cell>
        </row>
        <row r="167">
          <cell r="B167" t="str">
            <v>David Robertson</v>
          </cell>
          <cell r="C167" t="str">
            <v>2 Tms</v>
          </cell>
          <cell r="D167">
            <v>3.03</v>
          </cell>
          <cell r="E167">
            <v>18</v>
          </cell>
          <cell r="F167">
            <v>10</v>
          </cell>
          <cell r="G167">
            <v>28</v>
          </cell>
          <cell r="H167">
            <v>6</v>
          </cell>
          <cell r="I167">
            <v>65.099999999999994</v>
          </cell>
          <cell r="J167">
            <v>25</v>
          </cell>
          <cell r="K167">
            <v>78</v>
          </cell>
          <cell r="L167">
            <v>1.19</v>
          </cell>
          <cell r="M167">
            <v>3.12</v>
          </cell>
          <cell r="N167">
            <v>22</v>
          </cell>
          <cell r="O167">
            <v>0</v>
          </cell>
          <cell r="P167" t="str">
            <v/>
          </cell>
        </row>
        <row r="168">
          <cell r="B168" t="str">
            <v>Nick Ramirez</v>
          </cell>
          <cell r="C168" t="str">
            <v>NYY</v>
          </cell>
          <cell r="D168">
            <v>2.66</v>
          </cell>
          <cell r="E168">
            <v>1</v>
          </cell>
          <cell r="F168">
            <v>2</v>
          </cell>
          <cell r="G168">
            <v>3</v>
          </cell>
          <cell r="H168">
            <v>1</v>
          </cell>
          <cell r="I168">
            <v>40.200000000000003</v>
          </cell>
          <cell r="J168">
            <v>9</v>
          </cell>
          <cell r="K168">
            <v>28</v>
          </cell>
          <cell r="L168">
            <v>1.23</v>
          </cell>
          <cell r="M168">
            <v>3.11</v>
          </cell>
          <cell r="N168">
            <v>12</v>
          </cell>
          <cell r="O168">
            <v>0</v>
          </cell>
          <cell r="P168" t="str">
            <v/>
          </cell>
        </row>
        <row r="169">
          <cell r="B169" t="str">
            <v>Joe Mantiply</v>
          </cell>
          <cell r="C169" t="str">
            <v>ARI</v>
          </cell>
          <cell r="D169">
            <v>4.62</v>
          </cell>
          <cell r="E169">
            <v>0</v>
          </cell>
          <cell r="F169">
            <v>1</v>
          </cell>
          <cell r="G169">
            <v>1</v>
          </cell>
          <cell r="H169">
            <v>0</v>
          </cell>
          <cell r="I169">
            <v>39</v>
          </cell>
          <cell r="J169">
            <v>9</v>
          </cell>
          <cell r="K169">
            <v>28</v>
          </cell>
          <cell r="L169">
            <v>1.1299999999999999</v>
          </cell>
          <cell r="M169">
            <v>3.11</v>
          </cell>
          <cell r="N169">
            <v>20</v>
          </cell>
          <cell r="O169">
            <v>0</v>
          </cell>
          <cell r="P169" t="str">
            <v/>
          </cell>
        </row>
        <row r="170">
          <cell r="B170" t="str">
            <v>Sam Hentges</v>
          </cell>
          <cell r="C170" t="str">
            <v>CLE</v>
          </cell>
          <cell r="D170">
            <v>3.61</v>
          </cell>
          <cell r="E170">
            <v>0</v>
          </cell>
          <cell r="F170">
            <v>15</v>
          </cell>
          <cell r="G170">
            <v>15</v>
          </cell>
          <cell r="H170">
            <v>2</v>
          </cell>
          <cell r="I170">
            <v>52.1</v>
          </cell>
          <cell r="J170">
            <v>18</v>
          </cell>
          <cell r="K170">
            <v>56</v>
          </cell>
          <cell r="L170">
            <v>1.36</v>
          </cell>
          <cell r="M170">
            <v>3.11</v>
          </cell>
          <cell r="N170">
            <v>21</v>
          </cell>
          <cell r="O170">
            <v>0</v>
          </cell>
          <cell r="P170" t="str">
            <v/>
          </cell>
        </row>
        <row r="171">
          <cell r="B171" t="str">
            <v>Joe La Sorsa</v>
          </cell>
          <cell r="C171" t="str">
            <v>2 Tms</v>
          </cell>
          <cell r="D171">
            <v>4.41</v>
          </cell>
          <cell r="E171">
            <v>0</v>
          </cell>
          <cell r="F171">
            <v>2</v>
          </cell>
          <cell r="G171">
            <v>2</v>
          </cell>
          <cell r="H171">
            <v>0</v>
          </cell>
          <cell r="I171">
            <v>32.200000000000003</v>
          </cell>
          <cell r="J171">
            <v>9</v>
          </cell>
          <cell r="K171">
            <v>28</v>
          </cell>
          <cell r="L171">
            <v>1.26</v>
          </cell>
          <cell r="M171">
            <v>3.11</v>
          </cell>
          <cell r="N171">
            <v>16</v>
          </cell>
          <cell r="O171">
            <v>0</v>
          </cell>
          <cell r="P171" t="str">
            <v/>
          </cell>
        </row>
        <row r="172">
          <cell r="B172" t="str">
            <v>Devin Williams</v>
          </cell>
          <cell r="C172" t="str">
            <v>MIL</v>
          </cell>
          <cell r="D172">
            <v>1.53</v>
          </cell>
          <cell r="E172">
            <v>36</v>
          </cell>
          <cell r="F172">
            <v>0</v>
          </cell>
          <cell r="G172">
            <v>36</v>
          </cell>
          <cell r="H172">
            <v>4</v>
          </cell>
          <cell r="I172">
            <v>58.2</v>
          </cell>
          <cell r="J172">
            <v>28</v>
          </cell>
          <cell r="K172">
            <v>87</v>
          </cell>
          <cell r="L172">
            <v>0.92</v>
          </cell>
          <cell r="M172">
            <v>3.11</v>
          </cell>
          <cell r="N172">
            <v>10</v>
          </cell>
          <cell r="O172">
            <v>0</v>
          </cell>
          <cell r="P172" t="str">
            <v/>
          </cell>
        </row>
        <row r="173">
          <cell r="B173" t="str">
            <v>Emilio Pagán</v>
          </cell>
          <cell r="C173" t="str">
            <v>MIN</v>
          </cell>
          <cell r="D173">
            <v>2.99</v>
          </cell>
          <cell r="E173">
            <v>1</v>
          </cell>
          <cell r="F173">
            <v>8</v>
          </cell>
          <cell r="G173">
            <v>9</v>
          </cell>
          <cell r="H173">
            <v>5</v>
          </cell>
          <cell r="I173">
            <v>69.099999999999994</v>
          </cell>
          <cell r="J173">
            <v>21</v>
          </cell>
          <cell r="K173">
            <v>65</v>
          </cell>
          <cell r="L173">
            <v>0.95</v>
          </cell>
          <cell r="M173">
            <v>3.1</v>
          </cell>
          <cell r="N173">
            <v>23</v>
          </cell>
          <cell r="O173">
            <v>0</v>
          </cell>
          <cell r="P173" t="str">
            <v/>
          </cell>
        </row>
        <row r="174">
          <cell r="B174" t="str">
            <v>Clay Holmes</v>
          </cell>
          <cell r="C174" t="str">
            <v>NYY</v>
          </cell>
          <cell r="D174">
            <v>2.86</v>
          </cell>
          <cell r="E174">
            <v>24</v>
          </cell>
          <cell r="F174">
            <v>5</v>
          </cell>
          <cell r="G174">
            <v>29</v>
          </cell>
          <cell r="H174">
            <v>3</v>
          </cell>
          <cell r="I174">
            <v>63</v>
          </cell>
          <cell r="J174">
            <v>23</v>
          </cell>
          <cell r="K174">
            <v>71</v>
          </cell>
          <cell r="L174">
            <v>1.17</v>
          </cell>
          <cell r="M174">
            <v>3.09</v>
          </cell>
          <cell r="N174">
            <v>20</v>
          </cell>
          <cell r="O174">
            <v>0</v>
          </cell>
          <cell r="P174" t="str">
            <v/>
          </cell>
        </row>
        <row r="175">
          <cell r="B175" t="str">
            <v>Peter Strzelecki</v>
          </cell>
          <cell r="C175" t="str">
            <v>2 Tms</v>
          </cell>
          <cell r="D175">
            <v>4.38</v>
          </cell>
          <cell r="E175">
            <v>0</v>
          </cell>
          <cell r="F175">
            <v>14</v>
          </cell>
          <cell r="G175">
            <v>14</v>
          </cell>
          <cell r="H175">
            <v>1</v>
          </cell>
          <cell r="I175">
            <v>37</v>
          </cell>
          <cell r="J175">
            <v>12</v>
          </cell>
          <cell r="K175">
            <v>37</v>
          </cell>
          <cell r="L175">
            <v>1.22</v>
          </cell>
          <cell r="M175">
            <v>3.08</v>
          </cell>
          <cell r="N175">
            <v>18</v>
          </cell>
          <cell r="O175">
            <v>0</v>
          </cell>
          <cell r="P175" t="str">
            <v/>
          </cell>
        </row>
        <row r="176">
          <cell r="B176" t="str">
            <v>Grayson Rodriguez</v>
          </cell>
          <cell r="C176" t="str">
            <v>BAL</v>
          </cell>
          <cell r="D176">
            <v>4.3499999999999996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122</v>
          </cell>
          <cell r="J176">
            <v>42</v>
          </cell>
          <cell r="K176">
            <v>129</v>
          </cell>
          <cell r="L176">
            <v>1.34</v>
          </cell>
          <cell r="M176">
            <v>3.07</v>
          </cell>
          <cell r="N176">
            <v>59</v>
          </cell>
          <cell r="O176">
            <v>7</v>
          </cell>
          <cell r="P176">
            <v>0.3</v>
          </cell>
        </row>
        <row r="177">
          <cell r="B177" t="str">
            <v>Steven Matz</v>
          </cell>
          <cell r="C177" t="str">
            <v>STL</v>
          </cell>
          <cell r="D177">
            <v>3.86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105</v>
          </cell>
          <cell r="J177">
            <v>32</v>
          </cell>
          <cell r="K177">
            <v>98</v>
          </cell>
          <cell r="L177">
            <v>1.33</v>
          </cell>
          <cell r="M177">
            <v>3.06</v>
          </cell>
          <cell r="N177">
            <v>45</v>
          </cell>
          <cell r="O177">
            <v>4</v>
          </cell>
          <cell r="P177">
            <v>0.24</v>
          </cell>
        </row>
        <row r="178">
          <cell r="B178" t="str">
            <v>James Paxton</v>
          </cell>
          <cell r="C178" t="str">
            <v>BOS</v>
          </cell>
          <cell r="D178">
            <v>4.5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96</v>
          </cell>
          <cell r="J178">
            <v>33</v>
          </cell>
          <cell r="K178">
            <v>101</v>
          </cell>
          <cell r="L178">
            <v>1.31</v>
          </cell>
          <cell r="M178">
            <v>3.06</v>
          </cell>
          <cell r="N178">
            <v>48</v>
          </cell>
          <cell r="O178">
            <v>8</v>
          </cell>
          <cell r="P178">
            <v>0.42</v>
          </cell>
        </row>
        <row r="179">
          <cell r="B179" t="str">
            <v>Kenley Jansen</v>
          </cell>
          <cell r="C179" t="str">
            <v>BOS</v>
          </cell>
          <cell r="D179">
            <v>3.63</v>
          </cell>
          <cell r="E179">
            <v>29</v>
          </cell>
          <cell r="F179">
            <v>0</v>
          </cell>
          <cell r="G179">
            <v>29</v>
          </cell>
          <cell r="H179">
            <v>4</v>
          </cell>
          <cell r="I179">
            <v>44.2</v>
          </cell>
          <cell r="J179">
            <v>17</v>
          </cell>
          <cell r="K179">
            <v>52</v>
          </cell>
          <cell r="L179">
            <v>1.28</v>
          </cell>
          <cell r="M179">
            <v>3.06</v>
          </cell>
          <cell r="N179">
            <v>18</v>
          </cell>
          <cell r="O179">
            <v>0</v>
          </cell>
          <cell r="P179" t="str">
            <v/>
          </cell>
        </row>
        <row r="180">
          <cell r="B180" t="str">
            <v>Ryan Helsley</v>
          </cell>
          <cell r="C180" t="str">
            <v>STL</v>
          </cell>
          <cell r="D180">
            <v>2.4500000000000002</v>
          </cell>
          <cell r="E180">
            <v>14</v>
          </cell>
          <cell r="F180">
            <v>2</v>
          </cell>
          <cell r="G180">
            <v>16</v>
          </cell>
          <cell r="H180">
            <v>5</v>
          </cell>
          <cell r="I180">
            <v>36.200000000000003</v>
          </cell>
          <cell r="J180">
            <v>17</v>
          </cell>
          <cell r="K180">
            <v>52</v>
          </cell>
          <cell r="L180">
            <v>1.06</v>
          </cell>
          <cell r="M180">
            <v>3.06</v>
          </cell>
          <cell r="N180">
            <v>10</v>
          </cell>
          <cell r="O180">
            <v>0</v>
          </cell>
          <cell r="P180" t="str">
            <v/>
          </cell>
        </row>
        <row r="181">
          <cell r="B181" t="str">
            <v>Sean Manaea</v>
          </cell>
          <cell r="C181" t="str">
            <v>SFG</v>
          </cell>
          <cell r="D181">
            <v>4.4400000000000004</v>
          </cell>
          <cell r="E181">
            <v>1</v>
          </cell>
          <cell r="F181">
            <v>1</v>
          </cell>
          <cell r="G181">
            <v>2</v>
          </cell>
          <cell r="H181">
            <v>0</v>
          </cell>
          <cell r="I181">
            <v>117.2</v>
          </cell>
          <cell r="J181">
            <v>42</v>
          </cell>
          <cell r="K181">
            <v>128</v>
          </cell>
          <cell r="L181">
            <v>1.24</v>
          </cell>
          <cell r="M181">
            <v>3.05</v>
          </cell>
          <cell r="N181">
            <v>58</v>
          </cell>
          <cell r="O181">
            <v>3</v>
          </cell>
          <cell r="P181">
            <v>0.3</v>
          </cell>
        </row>
        <row r="182">
          <cell r="B182" t="str">
            <v>Andrés Muñoz</v>
          </cell>
          <cell r="C182" t="str">
            <v>SEA</v>
          </cell>
          <cell r="D182">
            <v>2.94</v>
          </cell>
          <cell r="E182">
            <v>13</v>
          </cell>
          <cell r="F182">
            <v>14</v>
          </cell>
          <cell r="G182">
            <v>27</v>
          </cell>
          <cell r="H182">
            <v>3</v>
          </cell>
          <cell r="I182">
            <v>49</v>
          </cell>
          <cell r="J182">
            <v>22</v>
          </cell>
          <cell r="K182">
            <v>67</v>
          </cell>
          <cell r="L182">
            <v>1.27</v>
          </cell>
          <cell r="M182">
            <v>3.05</v>
          </cell>
          <cell r="N182">
            <v>16</v>
          </cell>
          <cell r="O182">
            <v>0</v>
          </cell>
          <cell r="P182" t="str">
            <v/>
          </cell>
        </row>
        <row r="183">
          <cell r="B183" t="str">
            <v>Caleb Ferguson</v>
          </cell>
          <cell r="C183" t="str">
            <v>LAD</v>
          </cell>
          <cell r="D183">
            <v>3.43</v>
          </cell>
          <cell r="E183">
            <v>3</v>
          </cell>
          <cell r="F183">
            <v>17</v>
          </cell>
          <cell r="G183">
            <v>20</v>
          </cell>
          <cell r="H183">
            <v>5</v>
          </cell>
          <cell r="I183">
            <v>60.1</v>
          </cell>
          <cell r="J183">
            <v>23</v>
          </cell>
          <cell r="K183">
            <v>70</v>
          </cell>
          <cell r="L183">
            <v>1.44</v>
          </cell>
          <cell r="M183">
            <v>3.04</v>
          </cell>
          <cell r="N183">
            <v>23</v>
          </cell>
          <cell r="O183">
            <v>0</v>
          </cell>
          <cell r="P183" t="str">
            <v/>
          </cell>
        </row>
        <row r="184">
          <cell r="B184" t="str">
            <v>Kevin Ginkel</v>
          </cell>
          <cell r="C184" t="str">
            <v>ARI</v>
          </cell>
          <cell r="D184">
            <v>2.48</v>
          </cell>
          <cell r="E184">
            <v>4</v>
          </cell>
          <cell r="F184">
            <v>8</v>
          </cell>
          <cell r="G184">
            <v>12</v>
          </cell>
          <cell r="H184">
            <v>2</v>
          </cell>
          <cell r="I184">
            <v>65.099999999999994</v>
          </cell>
          <cell r="J184">
            <v>23</v>
          </cell>
          <cell r="K184">
            <v>70</v>
          </cell>
          <cell r="L184">
            <v>0.98</v>
          </cell>
          <cell r="M184">
            <v>3.04</v>
          </cell>
          <cell r="N184">
            <v>18</v>
          </cell>
          <cell r="O184">
            <v>0</v>
          </cell>
          <cell r="P184" t="str">
            <v/>
          </cell>
        </row>
        <row r="185">
          <cell r="B185" t="str">
            <v>Steven Okert</v>
          </cell>
          <cell r="C185" t="str">
            <v>MIA</v>
          </cell>
          <cell r="D185">
            <v>4.45</v>
          </cell>
          <cell r="E185">
            <v>0</v>
          </cell>
          <cell r="F185">
            <v>12</v>
          </cell>
          <cell r="G185">
            <v>12</v>
          </cell>
          <cell r="H185">
            <v>3</v>
          </cell>
          <cell r="I185">
            <v>58.2</v>
          </cell>
          <cell r="J185">
            <v>24</v>
          </cell>
          <cell r="K185">
            <v>73</v>
          </cell>
          <cell r="L185">
            <v>1.26</v>
          </cell>
          <cell r="M185">
            <v>3.04</v>
          </cell>
          <cell r="N185">
            <v>29</v>
          </cell>
          <cell r="O185">
            <v>0</v>
          </cell>
          <cell r="P185" t="str">
            <v/>
          </cell>
        </row>
        <row r="186">
          <cell r="B186" t="str">
            <v>JP Sears</v>
          </cell>
          <cell r="C186" t="str">
            <v>OAK</v>
          </cell>
          <cell r="D186">
            <v>4.54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172.1</v>
          </cell>
          <cell r="J186">
            <v>53</v>
          </cell>
          <cell r="K186">
            <v>161</v>
          </cell>
          <cell r="L186">
            <v>1.26</v>
          </cell>
          <cell r="M186">
            <v>3.04</v>
          </cell>
          <cell r="N186">
            <v>87</v>
          </cell>
          <cell r="O186">
            <v>9</v>
          </cell>
          <cell r="P186">
            <v>0.28000000000000003</v>
          </cell>
        </row>
        <row r="187">
          <cell r="B187" t="str">
            <v>Shohei Ohtani</v>
          </cell>
          <cell r="C187" t="str">
            <v>LAA</v>
          </cell>
          <cell r="D187">
            <v>3.14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132</v>
          </cell>
          <cell r="J187">
            <v>55</v>
          </cell>
          <cell r="K187">
            <v>167</v>
          </cell>
          <cell r="L187">
            <v>1.06</v>
          </cell>
          <cell r="M187">
            <v>3.04</v>
          </cell>
          <cell r="N187">
            <v>46</v>
          </cell>
          <cell r="O187">
            <v>12</v>
          </cell>
          <cell r="P187">
            <v>0.52</v>
          </cell>
        </row>
        <row r="188">
          <cell r="B188" t="str">
            <v>Corbin Burnes</v>
          </cell>
          <cell r="C188" t="str">
            <v>MIL</v>
          </cell>
          <cell r="D188">
            <v>3.39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193.2</v>
          </cell>
          <cell r="J188">
            <v>66</v>
          </cell>
          <cell r="K188">
            <v>200</v>
          </cell>
          <cell r="L188">
            <v>1.07</v>
          </cell>
          <cell r="M188">
            <v>3.03</v>
          </cell>
          <cell r="N188">
            <v>73</v>
          </cell>
          <cell r="O188">
            <v>19</v>
          </cell>
          <cell r="P188">
            <v>0.59</v>
          </cell>
        </row>
        <row r="189">
          <cell r="B189" t="str">
            <v>Matt Koch</v>
          </cell>
          <cell r="C189" t="str">
            <v>COL</v>
          </cell>
          <cell r="D189">
            <v>5.12</v>
          </cell>
          <cell r="E189">
            <v>0</v>
          </cell>
          <cell r="F189">
            <v>6</v>
          </cell>
          <cell r="G189">
            <v>6</v>
          </cell>
          <cell r="H189">
            <v>1</v>
          </cell>
          <cell r="I189">
            <v>38.200000000000003</v>
          </cell>
          <cell r="J189">
            <v>9</v>
          </cell>
          <cell r="K189">
            <v>27</v>
          </cell>
          <cell r="L189">
            <v>1.29</v>
          </cell>
          <cell r="M189">
            <v>3</v>
          </cell>
          <cell r="N189">
            <v>22</v>
          </cell>
          <cell r="O189">
            <v>0</v>
          </cell>
          <cell r="P189" t="str">
            <v/>
          </cell>
        </row>
        <row r="190">
          <cell r="B190" t="str">
            <v>Pierce Johnson</v>
          </cell>
          <cell r="C190" t="str">
            <v>2 Tms</v>
          </cell>
          <cell r="D190">
            <v>4.0199999999999996</v>
          </cell>
          <cell r="E190">
            <v>13</v>
          </cell>
          <cell r="F190">
            <v>12</v>
          </cell>
          <cell r="G190">
            <v>25</v>
          </cell>
          <cell r="H190">
            <v>3</v>
          </cell>
          <cell r="I190">
            <v>62.2</v>
          </cell>
          <cell r="J190">
            <v>30</v>
          </cell>
          <cell r="K190">
            <v>90</v>
          </cell>
          <cell r="L190">
            <v>1.48</v>
          </cell>
          <cell r="M190">
            <v>3</v>
          </cell>
          <cell r="N190">
            <v>28</v>
          </cell>
          <cell r="O190">
            <v>0</v>
          </cell>
          <cell r="P190" t="str">
            <v/>
          </cell>
        </row>
        <row r="191">
          <cell r="B191" t="str">
            <v>Jordan Romano</v>
          </cell>
          <cell r="C191" t="str">
            <v>TOR</v>
          </cell>
          <cell r="D191">
            <v>2.9</v>
          </cell>
          <cell r="E191">
            <v>36</v>
          </cell>
          <cell r="F191">
            <v>2</v>
          </cell>
          <cell r="G191">
            <v>38</v>
          </cell>
          <cell r="H191">
            <v>4</v>
          </cell>
          <cell r="I191">
            <v>59</v>
          </cell>
          <cell r="J191">
            <v>24</v>
          </cell>
          <cell r="K191">
            <v>72</v>
          </cell>
          <cell r="L191">
            <v>1.22</v>
          </cell>
          <cell r="M191">
            <v>3</v>
          </cell>
          <cell r="N191">
            <v>19</v>
          </cell>
          <cell r="O191">
            <v>0</v>
          </cell>
          <cell r="P191" t="str">
            <v/>
          </cell>
        </row>
        <row r="192">
          <cell r="B192" t="str">
            <v>Victor González</v>
          </cell>
          <cell r="C192" t="str">
            <v>LAD</v>
          </cell>
          <cell r="D192">
            <v>4.01</v>
          </cell>
          <cell r="E192">
            <v>0</v>
          </cell>
          <cell r="F192">
            <v>4</v>
          </cell>
          <cell r="G192">
            <v>4</v>
          </cell>
          <cell r="H192">
            <v>0</v>
          </cell>
          <cell r="I192">
            <v>33.200000000000003</v>
          </cell>
          <cell r="J192">
            <v>10</v>
          </cell>
          <cell r="K192">
            <v>30</v>
          </cell>
          <cell r="L192">
            <v>1.1000000000000001</v>
          </cell>
          <cell r="M192">
            <v>3</v>
          </cell>
          <cell r="N192">
            <v>15</v>
          </cell>
          <cell r="O192">
            <v>0</v>
          </cell>
          <cell r="P192" t="str">
            <v/>
          </cell>
        </row>
        <row r="193">
          <cell r="B193" t="str">
            <v>Trevor Richards</v>
          </cell>
          <cell r="C193" t="str">
            <v>TOR</v>
          </cell>
          <cell r="D193">
            <v>4.95</v>
          </cell>
          <cell r="E193">
            <v>0</v>
          </cell>
          <cell r="F193">
            <v>11</v>
          </cell>
          <cell r="G193">
            <v>11</v>
          </cell>
          <cell r="H193">
            <v>2</v>
          </cell>
          <cell r="I193">
            <v>72.2</v>
          </cell>
          <cell r="J193">
            <v>35</v>
          </cell>
          <cell r="K193">
            <v>105</v>
          </cell>
          <cell r="L193">
            <v>1.35</v>
          </cell>
          <cell r="M193">
            <v>3</v>
          </cell>
          <cell r="N193">
            <v>40</v>
          </cell>
          <cell r="O193">
            <v>0</v>
          </cell>
          <cell r="P193" t="str">
            <v/>
          </cell>
        </row>
        <row r="194">
          <cell r="B194" t="str">
            <v>Bailey Falter</v>
          </cell>
          <cell r="C194" t="str">
            <v>2 Tms</v>
          </cell>
          <cell r="D194">
            <v>5.36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80.2</v>
          </cell>
          <cell r="J194">
            <v>20</v>
          </cell>
          <cell r="K194">
            <v>60</v>
          </cell>
          <cell r="L194">
            <v>1.41</v>
          </cell>
          <cell r="M194">
            <v>3</v>
          </cell>
          <cell r="N194">
            <v>48</v>
          </cell>
          <cell r="O194">
            <v>3</v>
          </cell>
          <cell r="P194">
            <v>0.21</v>
          </cell>
        </row>
        <row r="195">
          <cell r="B195" t="str">
            <v>Bryan Woo</v>
          </cell>
          <cell r="C195" t="str">
            <v>SEA</v>
          </cell>
          <cell r="D195">
            <v>4.21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87.2</v>
          </cell>
          <cell r="J195">
            <v>31</v>
          </cell>
          <cell r="K195">
            <v>93</v>
          </cell>
          <cell r="L195">
            <v>1.21</v>
          </cell>
          <cell r="M195">
            <v>3</v>
          </cell>
          <cell r="N195">
            <v>41</v>
          </cell>
          <cell r="O195">
            <v>4</v>
          </cell>
          <cell r="P195">
            <v>0.22</v>
          </cell>
        </row>
        <row r="196">
          <cell r="B196" t="str">
            <v>Eduardo Rodriguez</v>
          </cell>
          <cell r="C196" t="str">
            <v>DET</v>
          </cell>
          <cell r="D196">
            <v>3.3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152.19999999999999</v>
          </cell>
          <cell r="J196">
            <v>48</v>
          </cell>
          <cell r="K196">
            <v>143</v>
          </cell>
          <cell r="L196">
            <v>1.1499999999999999</v>
          </cell>
          <cell r="M196">
            <v>2.98</v>
          </cell>
          <cell r="N196">
            <v>56</v>
          </cell>
          <cell r="O196">
            <v>14</v>
          </cell>
          <cell r="P196">
            <v>0.54</v>
          </cell>
        </row>
        <row r="197">
          <cell r="B197" t="str">
            <v>Phil Maton</v>
          </cell>
          <cell r="C197" t="str">
            <v>HOU</v>
          </cell>
          <cell r="D197">
            <v>3</v>
          </cell>
          <cell r="E197">
            <v>1</v>
          </cell>
          <cell r="F197">
            <v>10</v>
          </cell>
          <cell r="G197">
            <v>11</v>
          </cell>
          <cell r="H197">
            <v>1</v>
          </cell>
          <cell r="I197">
            <v>66</v>
          </cell>
          <cell r="J197">
            <v>25</v>
          </cell>
          <cell r="K197">
            <v>74</v>
          </cell>
          <cell r="L197">
            <v>1.1200000000000001</v>
          </cell>
          <cell r="M197">
            <v>2.96</v>
          </cell>
          <cell r="N197">
            <v>22</v>
          </cell>
          <cell r="O197">
            <v>0</v>
          </cell>
          <cell r="P197" t="str">
            <v/>
          </cell>
        </row>
        <row r="198">
          <cell r="B198" t="str">
            <v>Gregory Soto</v>
          </cell>
          <cell r="C198" t="str">
            <v>PHI</v>
          </cell>
          <cell r="D198">
            <v>4.62</v>
          </cell>
          <cell r="E198">
            <v>3</v>
          </cell>
          <cell r="F198">
            <v>24</v>
          </cell>
          <cell r="G198">
            <v>27</v>
          </cell>
          <cell r="H198">
            <v>3</v>
          </cell>
          <cell r="I198">
            <v>60.1</v>
          </cell>
          <cell r="J198">
            <v>22</v>
          </cell>
          <cell r="K198">
            <v>65</v>
          </cell>
          <cell r="L198">
            <v>1.1399999999999999</v>
          </cell>
          <cell r="M198">
            <v>2.95</v>
          </cell>
          <cell r="N198">
            <v>31</v>
          </cell>
          <cell r="O198">
            <v>0</v>
          </cell>
          <cell r="P198" t="str">
            <v/>
          </cell>
        </row>
        <row r="199">
          <cell r="B199" t="str">
            <v>Shane McClanahan</v>
          </cell>
          <cell r="C199" t="str">
            <v>TBR</v>
          </cell>
          <cell r="D199">
            <v>3.29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115</v>
          </cell>
          <cell r="J199">
            <v>41</v>
          </cell>
          <cell r="K199">
            <v>121</v>
          </cell>
          <cell r="L199">
            <v>1.18</v>
          </cell>
          <cell r="M199">
            <v>2.95</v>
          </cell>
          <cell r="N199">
            <v>42</v>
          </cell>
          <cell r="O199">
            <v>12</v>
          </cell>
          <cell r="P199">
            <v>0.56999999999999995</v>
          </cell>
        </row>
        <row r="200">
          <cell r="B200" t="str">
            <v>Ryan Brasier</v>
          </cell>
          <cell r="C200" t="str">
            <v>2 Tms</v>
          </cell>
          <cell r="D200">
            <v>3.02</v>
          </cell>
          <cell r="E200">
            <v>2</v>
          </cell>
          <cell r="F200">
            <v>10</v>
          </cell>
          <cell r="G200">
            <v>12</v>
          </cell>
          <cell r="H200">
            <v>1</v>
          </cell>
          <cell r="I200">
            <v>59.2</v>
          </cell>
          <cell r="J200">
            <v>19</v>
          </cell>
          <cell r="K200">
            <v>56</v>
          </cell>
          <cell r="L200">
            <v>1.02</v>
          </cell>
          <cell r="M200">
            <v>2.95</v>
          </cell>
          <cell r="N200">
            <v>20</v>
          </cell>
          <cell r="O200">
            <v>0</v>
          </cell>
          <cell r="P200" t="str">
            <v/>
          </cell>
        </row>
        <row r="201">
          <cell r="B201" t="str">
            <v>Noah Syndergaard</v>
          </cell>
          <cell r="C201" t="str">
            <v>2 Tms</v>
          </cell>
          <cell r="D201">
            <v>6.5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88.2</v>
          </cell>
          <cell r="J201">
            <v>19</v>
          </cell>
          <cell r="K201">
            <v>56</v>
          </cell>
          <cell r="L201">
            <v>1.39</v>
          </cell>
          <cell r="M201">
            <v>2.95</v>
          </cell>
          <cell r="N201">
            <v>64</v>
          </cell>
          <cell r="O201">
            <v>4</v>
          </cell>
          <cell r="P201">
            <v>0.22</v>
          </cell>
        </row>
        <row r="202">
          <cell r="B202" t="str">
            <v>Brayan Bello</v>
          </cell>
          <cell r="C202" t="str">
            <v>BOS</v>
          </cell>
          <cell r="D202">
            <v>4.24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157</v>
          </cell>
          <cell r="J202">
            <v>45</v>
          </cell>
          <cell r="K202">
            <v>132</v>
          </cell>
          <cell r="L202">
            <v>1.34</v>
          </cell>
          <cell r="M202">
            <v>2.93</v>
          </cell>
          <cell r="N202">
            <v>74</v>
          </cell>
          <cell r="O202">
            <v>15</v>
          </cell>
          <cell r="P202">
            <v>0.54</v>
          </cell>
        </row>
        <row r="203">
          <cell r="B203" t="str">
            <v>Brendan White</v>
          </cell>
          <cell r="C203" t="str">
            <v>DET</v>
          </cell>
          <cell r="D203">
            <v>5.09</v>
          </cell>
          <cell r="E203">
            <v>0</v>
          </cell>
          <cell r="F203">
            <v>1</v>
          </cell>
          <cell r="G203">
            <v>1</v>
          </cell>
          <cell r="H203">
            <v>0</v>
          </cell>
          <cell r="I203">
            <v>40.200000000000003</v>
          </cell>
          <cell r="J203">
            <v>15</v>
          </cell>
          <cell r="K203">
            <v>44</v>
          </cell>
          <cell r="L203">
            <v>1.35</v>
          </cell>
          <cell r="M203">
            <v>2.93</v>
          </cell>
          <cell r="N203">
            <v>23</v>
          </cell>
          <cell r="O203">
            <v>0</v>
          </cell>
          <cell r="P203" t="str">
            <v/>
          </cell>
        </row>
        <row r="204">
          <cell r="B204" t="str">
            <v>Matthew Boyd</v>
          </cell>
          <cell r="C204" t="str">
            <v>DET</v>
          </cell>
          <cell r="D204">
            <v>5.45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71</v>
          </cell>
          <cell r="J204">
            <v>25</v>
          </cell>
          <cell r="K204">
            <v>73</v>
          </cell>
          <cell r="L204">
            <v>1.32</v>
          </cell>
          <cell r="M204">
            <v>2.92</v>
          </cell>
          <cell r="N204">
            <v>43</v>
          </cell>
          <cell r="O204">
            <v>2</v>
          </cell>
          <cell r="P204">
            <v>0.13</v>
          </cell>
        </row>
        <row r="205">
          <cell r="B205" t="str">
            <v>Alex Faedo</v>
          </cell>
          <cell r="C205" t="str">
            <v>DET</v>
          </cell>
          <cell r="D205">
            <v>4.45</v>
          </cell>
          <cell r="E205">
            <v>0</v>
          </cell>
          <cell r="F205">
            <v>1</v>
          </cell>
          <cell r="G205">
            <v>1</v>
          </cell>
          <cell r="H205">
            <v>0</v>
          </cell>
          <cell r="I205">
            <v>64.2</v>
          </cell>
          <cell r="J205">
            <v>20</v>
          </cell>
          <cell r="K205">
            <v>58</v>
          </cell>
          <cell r="L205">
            <v>1.05</v>
          </cell>
          <cell r="M205">
            <v>2.9</v>
          </cell>
          <cell r="N205">
            <v>32</v>
          </cell>
          <cell r="O205">
            <v>4</v>
          </cell>
          <cell r="P205">
            <v>0.33</v>
          </cell>
        </row>
        <row r="206">
          <cell r="B206" t="str">
            <v>Colin Holderman</v>
          </cell>
          <cell r="C206" t="str">
            <v>PIT</v>
          </cell>
          <cell r="D206">
            <v>3.86</v>
          </cell>
          <cell r="E206">
            <v>2</v>
          </cell>
          <cell r="F206">
            <v>27</v>
          </cell>
          <cell r="G206">
            <v>29</v>
          </cell>
          <cell r="H206">
            <v>4</v>
          </cell>
          <cell r="I206">
            <v>56</v>
          </cell>
          <cell r="J206">
            <v>20</v>
          </cell>
          <cell r="K206">
            <v>58</v>
          </cell>
          <cell r="L206">
            <v>1.34</v>
          </cell>
          <cell r="M206">
            <v>2.9</v>
          </cell>
          <cell r="N206">
            <v>24</v>
          </cell>
          <cell r="O206">
            <v>0</v>
          </cell>
          <cell r="P206" t="str">
            <v/>
          </cell>
        </row>
        <row r="207">
          <cell r="B207" t="str">
            <v>Colin Rea</v>
          </cell>
          <cell r="C207" t="str">
            <v>MIL</v>
          </cell>
          <cell r="D207">
            <v>4.55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124.2</v>
          </cell>
          <cell r="J207">
            <v>38</v>
          </cell>
          <cell r="K207">
            <v>110</v>
          </cell>
          <cell r="L207">
            <v>1.19</v>
          </cell>
          <cell r="M207">
            <v>2.89</v>
          </cell>
          <cell r="N207">
            <v>63</v>
          </cell>
          <cell r="O207">
            <v>4</v>
          </cell>
          <cell r="P207">
            <v>0.18</v>
          </cell>
        </row>
        <row r="208">
          <cell r="B208" t="str">
            <v>Trevor Stephan</v>
          </cell>
          <cell r="C208" t="str">
            <v>CLE</v>
          </cell>
          <cell r="D208">
            <v>4.0599999999999996</v>
          </cell>
          <cell r="E208">
            <v>2</v>
          </cell>
          <cell r="F208">
            <v>28</v>
          </cell>
          <cell r="G208">
            <v>30</v>
          </cell>
          <cell r="H208">
            <v>8</v>
          </cell>
          <cell r="I208">
            <v>68.2</v>
          </cell>
          <cell r="J208">
            <v>26</v>
          </cell>
          <cell r="K208">
            <v>75</v>
          </cell>
          <cell r="L208">
            <v>1.3</v>
          </cell>
          <cell r="M208">
            <v>2.88</v>
          </cell>
          <cell r="N208">
            <v>31</v>
          </cell>
          <cell r="O208">
            <v>0</v>
          </cell>
          <cell r="P208" t="str">
            <v/>
          </cell>
        </row>
        <row r="209">
          <cell r="B209" t="str">
            <v>Michael Wacha</v>
          </cell>
          <cell r="C209" t="str">
            <v>SDP</v>
          </cell>
          <cell r="D209">
            <v>3.22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134.1</v>
          </cell>
          <cell r="J209">
            <v>43</v>
          </cell>
          <cell r="K209">
            <v>124</v>
          </cell>
          <cell r="L209">
            <v>1.1599999999999999</v>
          </cell>
          <cell r="M209">
            <v>2.88</v>
          </cell>
          <cell r="N209">
            <v>48</v>
          </cell>
          <cell r="O209">
            <v>12</v>
          </cell>
          <cell r="P209">
            <v>0.5</v>
          </cell>
        </row>
        <row r="210">
          <cell r="B210" t="str">
            <v>Chris Murphy</v>
          </cell>
          <cell r="C210" t="str">
            <v>BOS</v>
          </cell>
          <cell r="D210">
            <v>4.91</v>
          </cell>
          <cell r="E210">
            <v>1</v>
          </cell>
          <cell r="F210">
            <v>0</v>
          </cell>
          <cell r="G210">
            <v>1</v>
          </cell>
          <cell r="H210">
            <v>0</v>
          </cell>
          <cell r="I210">
            <v>47.2</v>
          </cell>
          <cell r="J210">
            <v>17</v>
          </cell>
          <cell r="K210">
            <v>49</v>
          </cell>
          <cell r="L210">
            <v>1.41</v>
          </cell>
          <cell r="M210">
            <v>2.88</v>
          </cell>
          <cell r="N210">
            <v>26</v>
          </cell>
          <cell r="O210">
            <v>0</v>
          </cell>
          <cell r="P210" t="str">
            <v/>
          </cell>
        </row>
        <row r="211">
          <cell r="B211" t="str">
            <v>Zack Thompson</v>
          </cell>
          <cell r="C211" t="str">
            <v>STL</v>
          </cell>
          <cell r="D211">
            <v>4.4800000000000004</v>
          </cell>
          <cell r="E211">
            <v>0</v>
          </cell>
          <cell r="F211">
            <v>1</v>
          </cell>
          <cell r="G211">
            <v>1</v>
          </cell>
          <cell r="H211">
            <v>1</v>
          </cell>
          <cell r="I211">
            <v>66.099999999999994</v>
          </cell>
          <cell r="J211">
            <v>25</v>
          </cell>
          <cell r="K211">
            <v>72</v>
          </cell>
          <cell r="L211">
            <v>1.42</v>
          </cell>
          <cell r="M211">
            <v>2.88</v>
          </cell>
          <cell r="N211">
            <v>33</v>
          </cell>
          <cell r="O211">
            <v>1</v>
          </cell>
          <cell r="P211">
            <v>0.11</v>
          </cell>
        </row>
        <row r="212">
          <cell r="B212" t="str">
            <v>Luke Jackson</v>
          </cell>
          <cell r="C212" t="str">
            <v>SFG</v>
          </cell>
          <cell r="D212">
            <v>2.97</v>
          </cell>
          <cell r="E212">
            <v>0</v>
          </cell>
          <cell r="F212">
            <v>4</v>
          </cell>
          <cell r="G212">
            <v>4</v>
          </cell>
          <cell r="H212">
            <v>2</v>
          </cell>
          <cell r="I212">
            <v>33.1</v>
          </cell>
          <cell r="J212">
            <v>15</v>
          </cell>
          <cell r="K212">
            <v>43</v>
          </cell>
          <cell r="L212">
            <v>1.23</v>
          </cell>
          <cell r="M212">
            <v>2.87</v>
          </cell>
          <cell r="N212">
            <v>11</v>
          </cell>
          <cell r="O212">
            <v>0</v>
          </cell>
          <cell r="P212" t="str">
            <v/>
          </cell>
        </row>
        <row r="213">
          <cell r="B213" t="str">
            <v>Scott McGough</v>
          </cell>
          <cell r="C213" t="str">
            <v>ARI</v>
          </cell>
          <cell r="D213">
            <v>4.7300000000000004</v>
          </cell>
          <cell r="E213">
            <v>9</v>
          </cell>
          <cell r="F213">
            <v>14</v>
          </cell>
          <cell r="G213">
            <v>23</v>
          </cell>
          <cell r="H213">
            <v>5</v>
          </cell>
          <cell r="I213">
            <v>70.099999999999994</v>
          </cell>
          <cell r="J213">
            <v>30</v>
          </cell>
          <cell r="K213">
            <v>86</v>
          </cell>
          <cell r="L213">
            <v>1.28</v>
          </cell>
          <cell r="M213">
            <v>2.87</v>
          </cell>
          <cell r="N213">
            <v>37</v>
          </cell>
          <cell r="O213">
            <v>0</v>
          </cell>
          <cell r="P213" t="str">
            <v/>
          </cell>
        </row>
        <row r="214">
          <cell r="B214" t="str">
            <v>Aroldis Chapman</v>
          </cell>
          <cell r="C214" t="str">
            <v>2 Tms</v>
          </cell>
          <cell r="D214">
            <v>3.09</v>
          </cell>
          <cell r="E214">
            <v>6</v>
          </cell>
          <cell r="F214">
            <v>14</v>
          </cell>
          <cell r="G214">
            <v>20</v>
          </cell>
          <cell r="H214">
            <v>5</v>
          </cell>
          <cell r="I214">
            <v>58.1</v>
          </cell>
          <cell r="J214">
            <v>36</v>
          </cell>
          <cell r="K214">
            <v>103</v>
          </cell>
          <cell r="L214">
            <v>1.25</v>
          </cell>
          <cell r="M214">
            <v>2.86</v>
          </cell>
          <cell r="N214">
            <v>20</v>
          </cell>
          <cell r="O214">
            <v>0</v>
          </cell>
          <cell r="P214" t="str">
            <v/>
          </cell>
        </row>
        <row r="215">
          <cell r="B215" t="str">
            <v>Kyle Gibson</v>
          </cell>
          <cell r="C215" t="str">
            <v>BAL</v>
          </cell>
          <cell r="D215">
            <v>4.7300000000000004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192</v>
          </cell>
          <cell r="J215">
            <v>55</v>
          </cell>
          <cell r="K215">
            <v>157</v>
          </cell>
          <cell r="L215">
            <v>1.32</v>
          </cell>
          <cell r="M215">
            <v>2.85</v>
          </cell>
          <cell r="N215">
            <v>101</v>
          </cell>
          <cell r="O215">
            <v>17</v>
          </cell>
          <cell r="P215">
            <v>0.52</v>
          </cell>
        </row>
        <row r="216">
          <cell r="B216" t="str">
            <v>Dean Kremer</v>
          </cell>
          <cell r="C216" t="str">
            <v>BAL</v>
          </cell>
          <cell r="D216">
            <v>4.12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172.2</v>
          </cell>
          <cell r="J216">
            <v>55</v>
          </cell>
          <cell r="K216">
            <v>157</v>
          </cell>
          <cell r="L216">
            <v>1.31</v>
          </cell>
          <cell r="M216">
            <v>2.85</v>
          </cell>
          <cell r="N216">
            <v>79</v>
          </cell>
          <cell r="O216">
            <v>14</v>
          </cell>
          <cell r="P216">
            <v>0.44</v>
          </cell>
        </row>
        <row r="217">
          <cell r="B217" t="str">
            <v>Jake Bird</v>
          </cell>
          <cell r="C217" t="str">
            <v>COL</v>
          </cell>
          <cell r="D217">
            <v>4.33</v>
          </cell>
          <cell r="E217">
            <v>0</v>
          </cell>
          <cell r="F217">
            <v>13</v>
          </cell>
          <cell r="G217">
            <v>13</v>
          </cell>
          <cell r="H217">
            <v>11</v>
          </cell>
          <cell r="I217">
            <v>89.1</v>
          </cell>
          <cell r="J217">
            <v>27</v>
          </cell>
          <cell r="K217">
            <v>77</v>
          </cell>
          <cell r="L217">
            <v>1.35</v>
          </cell>
          <cell r="M217">
            <v>2.85</v>
          </cell>
          <cell r="N217">
            <v>43</v>
          </cell>
          <cell r="O217">
            <v>0</v>
          </cell>
          <cell r="P217" t="str">
            <v/>
          </cell>
        </row>
        <row r="218">
          <cell r="B218" t="str">
            <v>Lance Lynn</v>
          </cell>
          <cell r="C218" t="str">
            <v>2 Tms</v>
          </cell>
          <cell r="D218">
            <v>5.73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183.2</v>
          </cell>
          <cell r="J218">
            <v>67</v>
          </cell>
          <cell r="K218">
            <v>191</v>
          </cell>
          <cell r="L218">
            <v>1.39</v>
          </cell>
          <cell r="M218">
            <v>2.85</v>
          </cell>
          <cell r="N218">
            <v>117</v>
          </cell>
          <cell r="O218">
            <v>13</v>
          </cell>
          <cell r="P218">
            <v>0.41</v>
          </cell>
        </row>
        <row r="219">
          <cell r="B219" t="str">
            <v>Josh Hader</v>
          </cell>
          <cell r="C219" t="str">
            <v>SDP</v>
          </cell>
          <cell r="D219">
            <v>1.28</v>
          </cell>
          <cell r="E219">
            <v>33</v>
          </cell>
          <cell r="F219">
            <v>0</v>
          </cell>
          <cell r="G219">
            <v>33</v>
          </cell>
          <cell r="H219">
            <v>5</v>
          </cell>
          <cell r="I219">
            <v>56.1</v>
          </cell>
          <cell r="J219">
            <v>30</v>
          </cell>
          <cell r="K219">
            <v>85</v>
          </cell>
          <cell r="L219">
            <v>1.1000000000000001</v>
          </cell>
          <cell r="M219">
            <v>2.83</v>
          </cell>
          <cell r="N219">
            <v>8</v>
          </cell>
          <cell r="O219">
            <v>0</v>
          </cell>
          <cell r="P219" t="str">
            <v/>
          </cell>
        </row>
        <row r="220">
          <cell r="B220" t="str">
            <v>Adrian Houser</v>
          </cell>
          <cell r="C220" t="str">
            <v>MIL</v>
          </cell>
          <cell r="D220">
            <v>4.12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111.1</v>
          </cell>
          <cell r="J220">
            <v>34</v>
          </cell>
          <cell r="K220">
            <v>96</v>
          </cell>
          <cell r="L220">
            <v>1.39</v>
          </cell>
          <cell r="M220">
            <v>2.82</v>
          </cell>
          <cell r="N220">
            <v>51</v>
          </cell>
          <cell r="O220">
            <v>6</v>
          </cell>
          <cell r="P220">
            <v>0.28999999999999998</v>
          </cell>
        </row>
        <row r="221">
          <cell r="B221" t="str">
            <v>Scott Alexander</v>
          </cell>
          <cell r="C221" t="str">
            <v>SFG</v>
          </cell>
          <cell r="D221">
            <v>4.66</v>
          </cell>
          <cell r="E221">
            <v>1</v>
          </cell>
          <cell r="F221">
            <v>6</v>
          </cell>
          <cell r="G221">
            <v>7</v>
          </cell>
          <cell r="H221">
            <v>2</v>
          </cell>
          <cell r="I221">
            <v>48.1</v>
          </cell>
          <cell r="J221">
            <v>11</v>
          </cell>
          <cell r="K221">
            <v>31</v>
          </cell>
          <cell r="L221">
            <v>1.37</v>
          </cell>
          <cell r="M221">
            <v>2.82</v>
          </cell>
          <cell r="N221">
            <v>25</v>
          </cell>
          <cell r="O221">
            <v>0</v>
          </cell>
          <cell r="P221" t="str">
            <v/>
          </cell>
        </row>
        <row r="222">
          <cell r="B222" t="str">
            <v>Jose Hernandez</v>
          </cell>
          <cell r="C222" t="str">
            <v>PIT</v>
          </cell>
          <cell r="D222">
            <v>4.97</v>
          </cell>
          <cell r="E222">
            <v>0</v>
          </cell>
          <cell r="F222">
            <v>4</v>
          </cell>
          <cell r="G222">
            <v>4</v>
          </cell>
          <cell r="H222">
            <v>2</v>
          </cell>
          <cell r="I222">
            <v>50.2</v>
          </cell>
          <cell r="J222">
            <v>22</v>
          </cell>
          <cell r="K222">
            <v>62</v>
          </cell>
          <cell r="L222">
            <v>1.36</v>
          </cell>
          <cell r="M222">
            <v>2.82</v>
          </cell>
          <cell r="N222">
            <v>28</v>
          </cell>
          <cell r="O222">
            <v>0</v>
          </cell>
          <cell r="P222" t="str">
            <v/>
          </cell>
        </row>
        <row r="223">
          <cell r="B223" t="str">
            <v>Nathan Eovaldi</v>
          </cell>
          <cell r="C223" t="str">
            <v>TEX</v>
          </cell>
          <cell r="D223">
            <v>3.63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144</v>
          </cell>
          <cell r="J223">
            <v>47</v>
          </cell>
          <cell r="K223">
            <v>132</v>
          </cell>
          <cell r="L223">
            <v>1.1399999999999999</v>
          </cell>
          <cell r="M223">
            <v>2.81</v>
          </cell>
          <cell r="N223">
            <v>58</v>
          </cell>
          <cell r="O223">
            <v>11</v>
          </cell>
          <cell r="P223">
            <v>0.44</v>
          </cell>
        </row>
        <row r="224">
          <cell r="B224" t="str">
            <v>José Cisnero</v>
          </cell>
          <cell r="C224" t="str">
            <v>DET</v>
          </cell>
          <cell r="D224">
            <v>5.31</v>
          </cell>
          <cell r="E224">
            <v>2</v>
          </cell>
          <cell r="F224">
            <v>14</v>
          </cell>
          <cell r="G224">
            <v>16</v>
          </cell>
          <cell r="H224">
            <v>2</v>
          </cell>
          <cell r="I224">
            <v>59.1</v>
          </cell>
          <cell r="J224">
            <v>25</v>
          </cell>
          <cell r="K224">
            <v>70</v>
          </cell>
          <cell r="L224">
            <v>1.48</v>
          </cell>
          <cell r="M224">
            <v>2.8</v>
          </cell>
          <cell r="N224">
            <v>35</v>
          </cell>
          <cell r="O224">
            <v>0</v>
          </cell>
          <cell r="P224" t="str">
            <v/>
          </cell>
        </row>
        <row r="225">
          <cell r="B225" t="str">
            <v>Reid Detmers</v>
          </cell>
          <cell r="C225" t="str">
            <v>LAA</v>
          </cell>
          <cell r="D225">
            <v>4.4800000000000004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148.19999999999999</v>
          </cell>
          <cell r="J225">
            <v>60</v>
          </cell>
          <cell r="K225">
            <v>168</v>
          </cell>
          <cell r="L225">
            <v>1.35</v>
          </cell>
          <cell r="M225">
            <v>2.8</v>
          </cell>
          <cell r="N225">
            <v>74</v>
          </cell>
          <cell r="O225">
            <v>9</v>
          </cell>
          <cell r="P225">
            <v>0.32</v>
          </cell>
        </row>
        <row r="226">
          <cell r="B226" t="str">
            <v>Lucas Giolito</v>
          </cell>
          <cell r="C226" t="str">
            <v>3 Tms</v>
          </cell>
          <cell r="D226">
            <v>4.88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184.1</v>
          </cell>
          <cell r="J226">
            <v>73</v>
          </cell>
          <cell r="K226">
            <v>204</v>
          </cell>
          <cell r="L226">
            <v>1.31</v>
          </cell>
          <cell r="M226">
            <v>2.79</v>
          </cell>
          <cell r="N226">
            <v>100</v>
          </cell>
          <cell r="O226">
            <v>15</v>
          </cell>
          <cell r="P226">
            <v>0.45</v>
          </cell>
        </row>
        <row r="227">
          <cell r="B227" t="str">
            <v>Keynan Middleton</v>
          </cell>
          <cell r="C227" t="str">
            <v>2 Tms</v>
          </cell>
          <cell r="D227">
            <v>3.38</v>
          </cell>
          <cell r="E227">
            <v>2</v>
          </cell>
          <cell r="F227">
            <v>5</v>
          </cell>
          <cell r="G227">
            <v>7</v>
          </cell>
          <cell r="H227">
            <v>2</v>
          </cell>
          <cell r="I227">
            <v>50.2</v>
          </cell>
          <cell r="J227">
            <v>23</v>
          </cell>
          <cell r="K227">
            <v>64</v>
          </cell>
          <cell r="L227">
            <v>1.24</v>
          </cell>
          <cell r="M227">
            <v>2.78</v>
          </cell>
          <cell r="N227">
            <v>19</v>
          </cell>
          <cell r="O227">
            <v>0</v>
          </cell>
          <cell r="P227" t="str">
            <v/>
          </cell>
        </row>
        <row r="228">
          <cell r="B228" t="str">
            <v>Bryse Wilson</v>
          </cell>
          <cell r="C228" t="str">
            <v>MIL</v>
          </cell>
          <cell r="D228">
            <v>2.58</v>
          </cell>
          <cell r="E228">
            <v>3</v>
          </cell>
          <cell r="F228">
            <v>5</v>
          </cell>
          <cell r="G228">
            <v>8</v>
          </cell>
          <cell r="H228">
            <v>1</v>
          </cell>
          <cell r="I228">
            <v>76.2</v>
          </cell>
          <cell r="J228">
            <v>22</v>
          </cell>
          <cell r="K228">
            <v>61</v>
          </cell>
          <cell r="L228">
            <v>1.07</v>
          </cell>
          <cell r="M228">
            <v>2.77</v>
          </cell>
          <cell r="N228">
            <v>22</v>
          </cell>
          <cell r="O228">
            <v>0</v>
          </cell>
          <cell r="P228" t="str">
            <v/>
          </cell>
        </row>
        <row r="229">
          <cell r="B229" t="str">
            <v>Cole Ragans</v>
          </cell>
          <cell r="C229" t="str">
            <v>2 Tms</v>
          </cell>
          <cell r="D229">
            <v>3.47</v>
          </cell>
          <cell r="E229">
            <v>0</v>
          </cell>
          <cell r="F229">
            <v>3</v>
          </cell>
          <cell r="G229">
            <v>3</v>
          </cell>
          <cell r="H229">
            <v>0</v>
          </cell>
          <cell r="I229">
            <v>96</v>
          </cell>
          <cell r="J229">
            <v>41</v>
          </cell>
          <cell r="K229">
            <v>113</v>
          </cell>
          <cell r="L229">
            <v>1.1599999999999999</v>
          </cell>
          <cell r="M229">
            <v>2.76</v>
          </cell>
          <cell r="N229">
            <v>37</v>
          </cell>
          <cell r="O229">
            <v>7</v>
          </cell>
          <cell r="P229">
            <v>0.57999999999999996</v>
          </cell>
        </row>
        <row r="230">
          <cell r="B230" t="str">
            <v>Mike Clevinger</v>
          </cell>
          <cell r="C230" t="str">
            <v>CHW</v>
          </cell>
          <cell r="D230">
            <v>3.77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131.1</v>
          </cell>
          <cell r="J230">
            <v>40</v>
          </cell>
          <cell r="K230">
            <v>110</v>
          </cell>
          <cell r="L230">
            <v>1.23</v>
          </cell>
          <cell r="M230">
            <v>2.75</v>
          </cell>
          <cell r="N230">
            <v>55</v>
          </cell>
          <cell r="O230">
            <v>10</v>
          </cell>
          <cell r="P230">
            <v>0.42</v>
          </cell>
        </row>
        <row r="231">
          <cell r="B231" t="str">
            <v>Nick Sandlin</v>
          </cell>
          <cell r="C231" t="str">
            <v>CLE</v>
          </cell>
          <cell r="D231">
            <v>3.75</v>
          </cell>
          <cell r="E231">
            <v>0</v>
          </cell>
          <cell r="F231">
            <v>10</v>
          </cell>
          <cell r="G231">
            <v>10</v>
          </cell>
          <cell r="H231">
            <v>1</v>
          </cell>
          <cell r="I231">
            <v>60</v>
          </cell>
          <cell r="J231">
            <v>24</v>
          </cell>
          <cell r="K231">
            <v>66</v>
          </cell>
          <cell r="L231">
            <v>1.03</v>
          </cell>
          <cell r="M231">
            <v>2.75</v>
          </cell>
          <cell r="N231">
            <v>25</v>
          </cell>
          <cell r="O231">
            <v>0</v>
          </cell>
          <cell r="P231" t="str">
            <v/>
          </cell>
        </row>
        <row r="232">
          <cell r="B232" t="str">
            <v>Robert Garcia</v>
          </cell>
          <cell r="C232" t="str">
            <v>2 Tms</v>
          </cell>
          <cell r="D232">
            <v>3.66</v>
          </cell>
          <cell r="E232">
            <v>0</v>
          </cell>
          <cell r="F232">
            <v>4</v>
          </cell>
          <cell r="G232">
            <v>4</v>
          </cell>
          <cell r="H232">
            <v>0</v>
          </cell>
          <cell r="I232">
            <v>32</v>
          </cell>
          <cell r="J232">
            <v>12</v>
          </cell>
          <cell r="K232">
            <v>33</v>
          </cell>
          <cell r="L232">
            <v>1.19</v>
          </cell>
          <cell r="M232">
            <v>2.75</v>
          </cell>
          <cell r="N232">
            <v>13</v>
          </cell>
          <cell r="O232">
            <v>0</v>
          </cell>
          <cell r="P232" t="str">
            <v/>
          </cell>
        </row>
        <row r="233">
          <cell r="B233" t="str">
            <v>Andrew Abbott</v>
          </cell>
          <cell r="C233" t="str">
            <v>CIN</v>
          </cell>
          <cell r="D233">
            <v>3.87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109.1</v>
          </cell>
          <cell r="J233">
            <v>44</v>
          </cell>
          <cell r="K233">
            <v>120</v>
          </cell>
          <cell r="L233">
            <v>1.32</v>
          </cell>
          <cell r="M233">
            <v>2.73</v>
          </cell>
          <cell r="N233">
            <v>47</v>
          </cell>
          <cell r="O233">
            <v>9</v>
          </cell>
          <cell r="P233">
            <v>0.43</v>
          </cell>
        </row>
        <row r="234">
          <cell r="B234" t="str">
            <v>Luke Weaver</v>
          </cell>
          <cell r="C234" t="str">
            <v>3 Tms</v>
          </cell>
          <cell r="D234">
            <v>6.4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123.2</v>
          </cell>
          <cell r="J234">
            <v>40</v>
          </cell>
          <cell r="K234">
            <v>109</v>
          </cell>
          <cell r="L234">
            <v>1.58</v>
          </cell>
          <cell r="M234">
            <v>2.73</v>
          </cell>
          <cell r="N234">
            <v>88</v>
          </cell>
          <cell r="O234">
            <v>2</v>
          </cell>
          <cell r="P234">
            <v>0.08</v>
          </cell>
        </row>
        <row r="235">
          <cell r="B235" t="str">
            <v>Rafael Montero</v>
          </cell>
          <cell r="C235" t="str">
            <v>HOU</v>
          </cell>
          <cell r="D235">
            <v>5.08</v>
          </cell>
          <cell r="E235">
            <v>1</v>
          </cell>
          <cell r="F235">
            <v>10</v>
          </cell>
          <cell r="G235">
            <v>11</v>
          </cell>
          <cell r="H235">
            <v>5</v>
          </cell>
          <cell r="I235">
            <v>67.099999999999994</v>
          </cell>
          <cell r="J235">
            <v>29</v>
          </cell>
          <cell r="K235">
            <v>79</v>
          </cell>
          <cell r="L235">
            <v>1.53</v>
          </cell>
          <cell r="M235">
            <v>2.72</v>
          </cell>
          <cell r="N235">
            <v>38</v>
          </cell>
          <cell r="O235">
            <v>0</v>
          </cell>
          <cell r="P235" t="str">
            <v/>
          </cell>
        </row>
        <row r="236">
          <cell r="B236" t="str">
            <v>Julian Merryweather</v>
          </cell>
          <cell r="C236" t="str">
            <v>CHC</v>
          </cell>
          <cell r="D236">
            <v>3.38</v>
          </cell>
          <cell r="E236">
            <v>2</v>
          </cell>
          <cell r="F236">
            <v>17</v>
          </cell>
          <cell r="G236">
            <v>19</v>
          </cell>
          <cell r="H236">
            <v>2</v>
          </cell>
          <cell r="I236">
            <v>72</v>
          </cell>
          <cell r="J236">
            <v>36</v>
          </cell>
          <cell r="K236">
            <v>98</v>
          </cell>
          <cell r="L236">
            <v>1.31</v>
          </cell>
          <cell r="M236">
            <v>2.72</v>
          </cell>
          <cell r="N236">
            <v>27</v>
          </cell>
          <cell r="O236">
            <v>0</v>
          </cell>
          <cell r="P236" t="str">
            <v/>
          </cell>
        </row>
        <row r="237">
          <cell r="B237" t="str">
            <v>Hyun Jin Ryu</v>
          </cell>
          <cell r="C237" t="str">
            <v>TOR</v>
          </cell>
          <cell r="D237">
            <v>3.46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52</v>
          </cell>
          <cell r="J237">
            <v>14</v>
          </cell>
          <cell r="K237">
            <v>38</v>
          </cell>
          <cell r="L237">
            <v>1.29</v>
          </cell>
          <cell r="M237">
            <v>2.71</v>
          </cell>
          <cell r="N237">
            <v>20</v>
          </cell>
          <cell r="O237">
            <v>1</v>
          </cell>
          <cell r="P237">
            <v>0.09</v>
          </cell>
        </row>
        <row r="238">
          <cell r="B238" t="str">
            <v>Brady Singer</v>
          </cell>
          <cell r="C238" t="str">
            <v>KCR</v>
          </cell>
          <cell r="D238">
            <v>5.52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159.19999999999999</v>
          </cell>
          <cell r="J238">
            <v>49</v>
          </cell>
          <cell r="K238">
            <v>133</v>
          </cell>
          <cell r="L238">
            <v>1.45</v>
          </cell>
          <cell r="M238">
            <v>2.71</v>
          </cell>
          <cell r="N238">
            <v>98</v>
          </cell>
          <cell r="O238">
            <v>9</v>
          </cell>
          <cell r="P238">
            <v>0.31</v>
          </cell>
        </row>
        <row r="239">
          <cell r="B239" t="str">
            <v>Merrill Kelly</v>
          </cell>
          <cell r="C239" t="str">
            <v>ARI</v>
          </cell>
          <cell r="D239">
            <v>3.29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177.2</v>
          </cell>
          <cell r="J239">
            <v>69</v>
          </cell>
          <cell r="K239">
            <v>187</v>
          </cell>
          <cell r="L239">
            <v>1.19</v>
          </cell>
          <cell r="M239">
            <v>2.71</v>
          </cell>
          <cell r="N239">
            <v>65</v>
          </cell>
          <cell r="O239">
            <v>18</v>
          </cell>
          <cell r="P239">
            <v>0.6</v>
          </cell>
        </row>
        <row r="240">
          <cell r="B240" t="str">
            <v>Dylan Cease</v>
          </cell>
          <cell r="C240" t="str">
            <v>CHW</v>
          </cell>
          <cell r="D240">
            <v>4.58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177</v>
          </cell>
          <cell r="J240">
            <v>79</v>
          </cell>
          <cell r="K240">
            <v>214</v>
          </cell>
          <cell r="L240">
            <v>1.42</v>
          </cell>
          <cell r="M240">
            <v>2.71</v>
          </cell>
          <cell r="N240">
            <v>90</v>
          </cell>
          <cell r="O240">
            <v>12</v>
          </cell>
          <cell r="P240">
            <v>0.36</v>
          </cell>
        </row>
        <row r="241">
          <cell r="B241" t="str">
            <v>Taylor Clarke</v>
          </cell>
          <cell r="C241" t="str">
            <v>KCR</v>
          </cell>
          <cell r="D241">
            <v>5.95</v>
          </cell>
          <cell r="E241">
            <v>3</v>
          </cell>
          <cell r="F241">
            <v>12</v>
          </cell>
          <cell r="G241">
            <v>15</v>
          </cell>
          <cell r="H241">
            <v>3</v>
          </cell>
          <cell r="I241">
            <v>59</v>
          </cell>
          <cell r="J241">
            <v>24</v>
          </cell>
          <cell r="K241">
            <v>65</v>
          </cell>
          <cell r="L241">
            <v>1.61</v>
          </cell>
          <cell r="M241">
            <v>2.71</v>
          </cell>
          <cell r="N241">
            <v>39</v>
          </cell>
          <cell r="O241">
            <v>0</v>
          </cell>
          <cell r="P241" t="str">
            <v/>
          </cell>
        </row>
        <row r="242">
          <cell r="B242" t="str">
            <v>Brad Hand</v>
          </cell>
          <cell r="C242" t="str">
            <v>2 Tms</v>
          </cell>
          <cell r="D242">
            <v>5.53</v>
          </cell>
          <cell r="E242">
            <v>1</v>
          </cell>
          <cell r="F242">
            <v>5</v>
          </cell>
          <cell r="G242">
            <v>6</v>
          </cell>
          <cell r="H242">
            <v>2</v>
          </cell>
          <cell r="I242">
            <v>53.2</v>
          </cell>
          <cell r="J242">
            <v>22</v>
          </cell>
          <cell r="K242">
            <v>59</v>
          </cell>
          <cell r="L242">
            <v>1.42</v>
          </cell>
          <cell r="M242">
            <v>2.68</v>
          </cell>
          <cell r="N242">
            <v>33</v>
          </cell>
          <cell r="O242">
            <v>0</v>
          </cell>
          <cell r="P242" t="str">
            <v/>
          </cell>
        </row>
        <row r="243">
          <cell r="B243" t="str">
            <v>Jordan Lyles</v>
          </cell>
          <cell r="C243" t="str">
            <v>KCR</v>
          </cell>
          <cell r="D243">
            <v>6.28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177.2</v>
          </cell>
          <cell r="J243">
            <v>45</v>
          </cell>
          <cell r="K243">
            <v>120</v>
          </cell>
          <cell r="L243">
            <v>1.24</v>
          </cell>
          <cell r="M243">
            <v>2.67</v>
          </cell>
          <cell r="N243">
            <v>124</v>
          </cell>
          <cell r="O243">
            <v>4</v>
          </cell>
          <cell r="P243">
            <v>0.13</v>
          </cell>
        </row>
        <row r="244">
          <cell r="B244" t="str">
            <v>Ian Hamilton</v>
          </cell>
          <cell r="C244" t="str">
            <v>NYY</v>
          </cell>
          <cell r="D244">
            <v>2.64</v>
          </cell>
          <cell r="E244">
            <v>2</v>
          </cell>
          <cell r="F244">
            <v>5</v>
          </cell>
          <cell r="G244">
            <v>7</v>
          </cell>
          <cell r="H244">
            <v>0</v>
          </cell>
          <cell r="I244">
            <v>58</v>
          </cell>
          <cell r="J244">
            <v>26</v>
          </cell>
          <cell r="K244">
            <v>69</v>
          </cell>
          <cell r="L244">
            <v>1.22</v>
          </cell>
          <cell r="M244">
            <v>2.65</v>
          </cell>
          <cell r="N244">
            <v>17</v>
          </cell>
          <cell r="O244">
            <v>0</v>
          </cell>
          <cell r="P244" t="str">
            <v/>
          </cell>
        </row>
        <row r="245">
          <cell r="B245" t="str">
            <v>Nick Martinez</v>
          </cell>
          <cell r="C245" t="str">
            <v>SDP</v>
          </cell>
          <cell r="D245">
            <v>3.43</v>
          </cell>
          <cell r="E245">
            <v>1</v>
          </cell>
          <cell r="F245">
            <v>15</v>
          </cell>
          <cell r="G245">
            <v>16</v>
          </cell>
          <cell r="H245">
            <v>6</v>
          </cell>
          <cell r="I245">
            <v>110.1</v>
          </cell>
          <cell r="J245">
            <v>40</v>
          </cell>
          <cell r="K245">
            <v>106</v>
          </cell>
          <cell r="L245">
            <v>1.26</v>
          </cell>
          <cell r="M245">
            <v>2.65</v>
          </cell>
          <cell r="N245">
            <v>42</v>
          </cell>
          <cell r="O245">
            <v>2</v>
          </cell>
          <cell r="P245">
            <v>0.22</v>
          </cell>
        </row>
        <row r="246">
          <cell r="B246" t="str">
            <v>MacKenzie Gore</v>
          </cell>
          <cell r="C246" t="str">
            <v>WSN</v>
          </cell>
          <cell r="D246">
            <v>4.42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136.1</v>
          </cell>
          <cell r="J246">
            <v>57</v>
          </cell>
          <cell r="K246">
            <v>151</v>
          </cell>
          <cell r="L246">
            <v>1.4</v>
          </cell>
          <cell r="M246">
            <v>2.65</v>
          </cell>
          <cell r="N246">
            <v>67</v>
          </cell>
          <cell r="O246">
            <v>8</v>
          </cell>
          <cell r="P246">
            <v>0.3</v>
          </cell>
        </row>
        <row r="247">
          <cell r="B247" t="str">
            <v>Josh Winckowski</v>
          </cell>
          <cell r="C247" t="str">
            <v>BOS</v>
          </cell>
          <cell r="D247">
            <v>2.88</v>
          </cell>
          <cell r="E247">
            <v>3</v>
          </cell>
          <cell r="F247">
            <v>18</v>
          </cell>
          <cell r="G247">
            <v>21</v>
          </cell>
          <cell r="H247">
            <v>4</v>
          </cell>
          <cell r="I247">
            <v>84.1</v>
          </cell>
          <cell r="J247">
            <v>31</v>
          </cell>
          <cell r="K247">
            <v>82</v>
          </cell>
          <cell r="L247">
            <v>1.42</v>
          </cell>
          <cell r="M247">
            <v>2.65</v>
          </cell>
          <cell r="N247">
            <v>27</v>
          </cell>
          <cell r="O247">
            <v>0</v>
          </cell>
          <cell r="P247" t="str">
            <v/>
          </cell>
        </row>
        <row r="248">
          <cell r="B248" t="str">
            <v>Vince Velasquez</v>
          </cell>
          <cell r="C248" t="str">
            <v>PIT</v>
          </cell>
          <cell r="D248">
            <v>3.86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37.1</v>
          </cell>
          <cell r="J248">
            <v>14</v>
          </cell>
          <cell r="K248">
            <v>37</v>
          </cell>
          <cell r="L248">
            <v>1.31</v>
          </cell>
          <cell r="M248">
            <v>2.64</v>
          </cell>
          <cell r="N248">
            <v>16</v>
          </cell>
          <cell r="O248">
            <v>4</v>
          </cell>
          <cell r="P248">
            <v>0.5</v>
          </cell>
        </row>
        <row r="249">
          <cell r="B249" t="str">
            <v>Jon Gray</v>
          </cell>
          <cell r="C249" t="str">
            <v>TEX</v>
          </cell>
          <cell r="D249">
            <v>4.12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157.1</v>
          </cell>
          <cell r="J249">
            <v>54</v>
          </cell>
          <cell r="K249">
            <v>142</v>
          </cell>
          <cell r="L249">
            <v>1.29</v>
          </cell>
          <cell r="M249">
            <v>2.63</v>
          </cell>
          <cell r="N249">
            <v>72</v>
          </cell>
          <cell r="O249">
            <v>12</v>
          </cell>
          <cell r="P249">
            <v>0.41</v>
          </cell>
        </row>
        <row r="250">
          <cell r="B250" t="str">
            <v>Kyle Finnegan</v>
          </cell>
          <cell r="C250" t="str">
            <v>WSN</v>
          </cell>
          <cell r="D250">
            <v>3.76</v>
          </cell>
          <cell r="E250">
            <v>28</v>
          </cell>
          <cell r="F250">
            <v>8</v>
          </cell>
          <cell r="G250">
            <v>36</v>
          </cell>
          <cell r="H250">
            <v>8</v>
          </cell>
          <cell r="I250">
            <v>69.099999999999994</v>
          </cell>
          <cell r="J250">
            <v>24</v>
          </cell>
          <cell r="K250">
            <v>63</v>
          </cell>
          <cell r="L250">
            <v>1.3</v>
          </cell>
          <cell r="M250">
            <v>2.63</v>
          </cell>
          <cell r="N250">
            <v>29</v>
          </cell>
          <cell r="O250">
            <v>0</v>
          </cell>
          <cell r="P250" t="str">
            <v/>
          </cell>
        </row>
        <row r="251">
          <cell r="B251" t="str">
            <v>Ryan Thompson</v>
          </cell>
          <cell r="C251" t="str">
            <v>2 Tms</v>
          </cell>
          <cell r="D251">
            <v>3.82</v>
          </cell>
          <cell r="E251">
            <v>1</v>
          </cell>
          <cell r="F251">
            <v>8</v>
          </cell>
          <cell r="G251">
            <v>9</v>
          </cell>
          <cell r="H251">
            <v>3</v>
          </cell>
          <cell r="I251">
            <v>30.2</v>
          </cell>
          <cell r="J251">
            <v>8</v>
          </cell>
          <cell r="K251">
            <v>21</v>
          </cell>
          <cell r="L251">
            <v>0.91</v>
          </cell>
          <cell r="M251">
            <v>2.63</v>
          </cell>
          <cell r="N251">
            <v>13</v>
          </cell>
          <cell r="O251">
            <v>0</v>
          </cell>
          <cell r="P251" t="str">
            <v/>
          </cell>
        </row>
        <row r="252">
          <cell r="B252" t="str">
            <v>Kodai Senga</v>
          </cell>
          <cell r="C252" t="str">
            <v>NYM</v>
          </cell>
          <cell r="D252">
            <v>2.98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166.1</v>
          </cell>
          <cell r="J252">
            <v>77</v>
          </cell>
          <cell r="K252">
            <v>202</v>
          </cell>
          <cell r="L252">
            <v>1.22</v>
          </cell>
          <cell r="M252">
            <v>2.62</v>
          </cell>
          <cell r="N252">
            <v>55</v>
          </cell>
          <cell r="O252">
            <v>16</v>
          </cell>
          <cell r="P252">
            <v>0.55000000000000004</v>
          </cell>
        </row>
        <row r="253">
          <cell r="B253" t="str">
            <v>Johnny Cueto</v>
          </cell>
          <cell r="C253" t="str">
            <v>MIA</v>
          </cell>
          <cell r="D253">
            <v>6.02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52.1</v>
          </cell>
          <cell r="J253">
            <v>15</v>
          </cell>
          <cell r="K253">
            <v>39</v>
          </cell>
          <cell r="L253">
            <v>1.26</v>
          </cell>
          <cell r="M253">
            <v>2.6</v>
          </cell>
          <cell r="N253">
            <v>35</v>
          </cell>
          <cell r="O253">
            <v>1</v>
          </cell>
          <cell r="P253">
            <v>0.1</v>
          </cell>
        </row>
        <row r="254">
          <cell r="B254" t="str">
            <v>Hayden Wesneski</v>
          </cell>
          <cell r="C254" t="str">
            <v>CHC</v>
          </cell>
          <cell r="D254">
            <v>4.63</v>
          </cell>
          <cell r="E254">
            <v>0</v>
          </cell>
          <cell r="F254">
            <v>2</v>
          </cell>
          <cell r="G254">
            <v>2</v>
          </cell>
          <cell r="H254">
            <v>1</v>
          </cell>
          <cell r="I254">
            <v>89.1</v>
          </cell>
          <cell r="J254">
            <v>32</v>
          </cell>
          <cell r="K254">
            <v>83</v>
          </cell>
          <cell r="L254">
            <v>1.28</v>
          </cell>
          <cell r="M254">
            <v>2.59</v>
          </cell>
          <cell r="N254">
            <v>46</v>
          </cell>
          <cell r="O254">
            <v>3</v>
          </cell>
          <cell r="P254">
            <v>0.27</v>
          </cell>
        </row>
        <row r="255">
          <cell r="B255" t="str">
            <v>Andre Jackson</v>
          </cell>
          <cell r="C255" t="str">
            <v>2 Tms</v>
          </cell>
          <cell r="D255">
            <v>4.99</v>
          </cell>
          <cell r="E255">
            <v>2</v>
          </cell>
          <cell r="F255">
            <v>1</v>
          </cell>
          <cell r="G255">
            <v>3</v>
          </cell>
          <cell r="H255">
            <v>0</v>
          </cell>
          <cell r="I255">
            <v>61.1</v>
          </cell>
          <cell r="J255">
            <v>22</v>
          </cell>
          <cell r="K255">
            <v>57</v>
          </cell>
          <cell r="L255">
            <v>1.21</v>
          </cell>
          <cell r="M255">
            <v>2.59</v>
          </cell>
          <cell r="N255">
            <v>34</v>
          </cell>
          <cell r="O255">
            <v>0</v>
          </cell>
          <cell r="P255" t="str">
            <v/>
          </cell>
        </row>
        <row r="256">
          <cell r="B256" t="str">
            <v>Matt Waldron</v>
          </cell>
          <cell r="C256" t="str">
            <v>SDP</v>
          </cell>
          <cell r="D256">
            <v>4.3499999999999996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41.1</v>
          </cell>
          <cell r="J256">
            <v>12</v>
          </cell>
          <cell r="K256">
            <v>31</v>
          </cell>
          <cell r="L256">
            <v>1.23</v>
          </cell>
          <cell r="M256">
            <v>2.58</v>
          </cell>
          <cell r="N256">
            <v>20</v>
          </cell>
          <cell r="O256">
            <v>1</v>
          </cell>
          <cell r="P256">
            <v>0.17</v>
          </cell>
        </row>
        <row r="257">
          <cell r="B257" t="str">
            <v>Beau Brieske</v>
          </cell>
          <cell r="C257" t="str">
            <v>DET</v>
          </cell>
          <cell r="D257">
            <v>3.6</v>
          </cell>
          <cell r="E257">
            <v>2</v>
          </cell>
          <cell r="F257">
            <v>4</v>
          </cell>
          <cell r="G257">
            <v>6</v>
          </cell>
          <cell r="H257">
            <v>0</v>
          </cell>
          <cell r="I257">
            <v>35</v>
          </cell>
          <cell r="J257">
            <v>12</v>
          </cell>
          <cell r="K257">
            <v>31</v>
          </cell>
          <cell r="L257">
            <v>1.37</v>
          </cell>
          <cell r="M257">
            <v>2.58</v>
          </cell>
          <cell r="N257">
            <v>14</v>
          </cell>
          <cell r="O257">
            <v>0</v>
          </cell>
          <cell r="P257" t="str">
            <v/>
          </cell>
        </row>
        <row r="258">
          <cell r="B258" t="str">
            <v>Jhony Brito</v>
          </cell>
          <cell r="C258" t="str">
            <v>NYY</v>
          </cell>
          <cell r="D258">
            <v>4.28</v>
          </cell>
          <cell r="E258">
            <v>1</v>
          </cell>
          <cell r="F258">
            <v>0</v>
          </cell>
          <cell r="G258">
            <v>1</v>
          </cell>
          <cell r="H258">
            <v>0</v>
          </cell>
          <cell r="I258">
            <v>90.1</v>
          </cell>
          <cell r="J258">
            <v>28</v>
          </cell>
          <cell r="K258">
            <v>72</v>
          </cell>
          <cell r="L258">
            <v>1.22</v>
          </cell>
          <cell r="M258">
            <v>2.57</v>
          </cell>
          <cell r="N258">
            <v>43</v>
          </cell>
          <cell r="O258">
            <v>0</v>
          </cell>
          <cell r="P258" t="str">
            <v/>
          </cell>
        </row>
        <row r="259">
          <cell r="B259" t="str">
            <v>Cristian Javier</v>
          </cell>
          <cell r="C259" t="str">
            <v>HOU</v>
          </cell>
          <cell r="D259">
            <v>4.5599999999999996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162</v>
          </cell>
          <cell r="J259">
            <v>62</v>
          </cell>
          <cell r="K259">
            <v>159</v>
          </cell>
          <cell r="L259">
            <v>1.27</v>
          </cell>
          <cell r="M259">
            <v>2.56</v>
          </cell>
          <cell r="N259">
            <v>82</v>
          </cell>
          <cell r="O259">
            <v>11</v>
          </cell>
          <cell r="P259">
            <v>0.35</v>
          </cell>
        </row>
        <row r="260">
          <cell r="B260" t="str">
            <v>Taylor Rogers</v>
          </cell>
          <cell r="C260" t="str">
            <v>SFG</v>
          </cell>
          <cell r="D260">
            <v>3.83</v>
          </cell>
          <cell r="E260">
            <v>2</v>
          </cell>
          <cell r="F260">
            <v>12</v>
          </cell>
          <cell r="G260">
            <v>14</v>
          </cell>
          <cell r="H260">
            <v>0</v>
          </cell>
          <cell r="I260">
            <v>51.2</v>
          </cell>
          <cell r="J260">
            <v>25</v>
          </cell>
          <cell r="K260">
            <v>64</v>
          </cell>
          <cell r="L260">
            <v>1.24</v>
          </cell>
          <cell r="M260">
            <v>2.56</v>
          </cell>
          <cell r="N260">
            <v>22</v>
          </cell>
          <cell r="O260">
            <v>0</v>
          </cell>
          <cell r="P260" t="str">
            <v/>
          </cell>
        </row>
        <row r="261">
          <cell r="B261" t="str">
            <v>David Peterson</v>
          </cell>
          <cell r="C261" t="str">
            <v>NYM</v>
          </cell>
          <cell r="D261">
            <v>5.03</v>
          </cell>
          <cell r="E261">
            <v>0</v>
          </cell>
          <cell r="F261">
            <v>1</v>
          </cell>
          <cell r="G261">
            <v>1</v>
          </cell>
          <cell r="H261">
            <v>0</v>
          </cell>
          <cell r="I261">
            <v>111</v>
          </cell>
          <cell r="J261">
            <v>50</v>
          </cell>
          <cell r="K261">
            <v>128</v>
          </cell>
          <cell r="L261">
            <v>1.57</v>
          </cell>
          <cell r="M261">
            <v>2.56</v>
          </cell>
          <cell r="N261">
            <v>62</v>
          </cell>
          <cell r="O261">
            <v>4</v>
          </cell>
          <cell r="P261">
            <v>0.19</v>
          </cell>
        </row>
        <row r="262">
          <cell r="B262" t="str">
            <v>Dane Dunning</v>
          </cell>
          <cell r="C262" t="str">
            <v>TEX</v>
          </cell>
          <cell r="D262">
            <v>3.7</v>
          </cell>
          <cell r="E262">
            <v>0</v>
          </cell>
          <cell r="F262">
            <v>2</v>
          </cell>
          <cell r="G262">
            <v>2</v>
          </cell>
          <cell r="H262">
            <v>0</v>
          </cell>
          <cell r="I262">
            <v>172.2</v>
          </cell>
          <cell r="J262">
            <v>55</v>
          </cell>
          <cell r="K262">
            <v>140</v>
          </cell>
          <cell r="L262">
            <v>1.26</v>
          </cell>
          <cell r="M262">
            <v>2.5499999999999998</v>
          </cell>
          <cell r="N262">
            <v>71</v>
          </cell>
          <cell r="O262">
            <v>12</v>
          </cell>
          <cell r="P262">
            <v>0.46</v>
          </cell>
        </row>
        <row r="263">
          <cell r="B263" t="str">
            <v>Colin Poche</v>
          </cell>
          <cell r="C263" t="str">
            <v>TBR</v>
          </cell>
          <cell r="D263">
            <v>2.23</v>
          </cell>
          <cell r="E263">
            <v>1</v>
          </cell>
          <cell r="F263">
            <v>22</v>
          </cell>
          <cell r="G263">
            <v>23</v>
          </cell>
          <cell r="H263">
            <v>4</v>
          </cell>
          <cell r="I263">
            <v>60.2</v>
          </cell>
          <cell r="J263">
            <v>24</v>
          </cell>
          <cell r="K263">
            <v>61</v>
          </cell>
          <cell r="L263">
            <v>1.0900000000000001</v>
          </cell>
          <cell r="M263">
            <v>2.54</v>
          </cell>
          <cell r="N263">
            <v>15</v>
          </cell>
          <cell r="O263">
            <v>0</v>
          </cell>
          <cell r="P263" t="str">
            <v/>
          </cell>
        </row>
        <row r="264">
          <cell r="B264" t="str">
            <v>Peter Lambert</v>
          </cell>
          <cell r="C264" t="str">
            <v>COL</v>
          </cell>
          <cell r="D264">
            <v>5.36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87.1</v>
          </cell>
          <cell r="J264">
            <v>28</v>
          </cell>
          <cell r="K264">
            <v>71</v>
          </cell>
          <cell r="L264">
            <v>1.39</v>
          </cell>
          <cell r="M264">
            <v>2.54</v>
          </cell>
          <cell r="N264">
            <v>52</v>
          </cell>
          <cell r="O264">
            <v>3</v>
          </cell>
          <cell r="P264">
            <v>0.27</v>
          </cell>
        </row>
        <row r="265">
          <cell r="B265" t="str">
            <v>Jordan Hicks</v>
          </cell>
          <cell r="C265" t="str">
            <v>2 Tms</v>
          </cell>
          <cell r="D265">
            <v>3.29</v>
          </cell>
          <cell r="E265">
            <v>12</v>
          </cell>
          <cell r="F265">
            <v>13</v>
          </cell>
          <cell r="G265">
            <v>25</v>
          </cell>
          <cell r="H265">
            <v>3</v>
          </cell>
          <cell r="I265">
            <v>65.2</v>
          </cell>
          <cell r="J265">
            <v>32</v>
          </cell>
          <cell r="K265">
            <v>81</v>
          </cell>
          <cell r="L265">
            <v>1.36</v>
          </cell>
          <cell r="M265">
            <v>2.5299999999999998</v>
          </cell>
          <cell r="N265">
            <v>24</v>
          </cell>
          <cell r="O265">
            <v>0</v>
          </cell>
          <cell r="P265" t="str">
            <v/>
          </cell>
        </row>
        <row r="266">
          <cell r="B266" t="str">
            <v>Tommy Kahnle</v>
          </cell>
          <cell r="C266" t="str">
            <v>NYY</v>
          </cell>
          <cell r="D266">
            <v>2.66</v>
          </cell>
          <cell r="E266">
            <v>2</v>
          </cell>
          <cell r="F266">
            <v>14</v>
          </cell>
          <cell r="G266">
            <v>16</v>
          </cell>
          <cell r="H266">
            <v>2</v>
          </cell>
          <cell r="I266">
            <v>40.200000000000003</v>
          </cell>
          <cell r="J266">
            <v>19</v>
          </cell>
          <cell r="K266">
            <v>48</v>
          </cell>
          <cell r="L266">
            <v>1.1100000000000001</v>
          </cell>
          <cell r="M266">
            <v>2.5299999999999998</v>
          </cell>
          <cell r="N266">
            <v>12</v>
          </cell>
          <cell r="O266">
            <v>0</v>
          </cell>
          <cell r="P266" t="str">
            <v/>
          </cell>
        </row>
        <row r="267">
          <cell r="B267" t="str">
            <v>Drew Smyly</v>
          </cell>
          <cell r="C267" t="str">
            <v>CHC</v>
          </cell>
          <cell r="D267">
            <v>5</v>
          </cell>
          <cell r="E267">
            <v>0</v>
          </cell>
          <cell r="F267">
            <v>1</v>
          </cell>
          <cell r="G267">
            <v>1</v>
          </cell>
          <cell r="H267">
            <v>2</v>
          </cell>
          <cell r="I267">
            <v>142.1</v>
          </cell>
          <cell r="J267">
            <v>56</v>
          </cell>
          <cell r="K267">
            <v>141</v>
          </cell>
          <cell r="L267">
            <v>1.43</v>
          </cell>
          <cell r="M267">
            <v>2.52</v>
          </cell>
          <cell r="N267">
            <v>79</v>
          </cell>
          <cell r="O267">
            <v>5</v>
          </cell>
          <cell r="P267">
            <v>0.22</v>
          </cell>
        </row>
        <row r="268">
          <cell r="B268" t="str">
            <v>Andrew Heaney</v>
          </cell>
          <cell r="C268" t="str">
            <v>TEX</v>
          </cell>
          <cell r="D268">
            <v>4.1500000000000004</v>
          </cell>
          <cell r="E268">
            <v>0</v>
          </cell>
          <cell r="F268">
            <v>2</v>
          </cell>
          <cell r="G268">
            <v>2</v>
          </cell>
          <cell r="H268">
            <v>1</v>
          </cell>
          <cell r="I268">
            <v>147.1</v>
          </cell>
          <cell r="J268">
            <v>60</v>
          </cell>
          <cell r="K268">
            <v>151</v>
          </cell>
          <cell r="L268">
            <v>1.38</v>
          </cell>
          <cell r="M268">
            <v>2.52</v>
          </cell>
          <cell r="N268">
            <v>68</v>
          </cell>
          <cell r="O268">
            <v>7</v>
          </cell>
          <cell r="P268">
            <v>0.25</v>
          </cell>
        </row>
        <row r="269">
          <cell r="B269" t="str">
            <v>Carlos Estévez</v>
          </cell>
          <cell r="C269" t="str">
            <v>LAA</v>
          </cell>
          <cell r="D269">
            <v>3.9</v>
          </cell>
          <cell r="E269">
            <v>31</v>
          </cell>
          <cell r="F269">
            <v>2</v>
          </cell>
          <cell r="G269">
            <v>33</v>
          </cell>
          <cell r="H269">
            <v>4</v>
          </cell>
          <cell r="I269">
            <v>62.1</v>
          </cell>
          <cell r="J269">
            <v>31</v>
          </cell>
          <cell r="K269">
            <v>78</v>
          </cell>
          <cell r="L269">
            <v>1.49</v>
          </cell>
          <cell r="M269">
            <v>2.52</v>
          </cell>
          <cell r="N269">
            <v>27</v>
          </cell>
          <cell r="O269">
            <v>0</v>
          </cell>
          <cell r="P269" t="str">
            <v/>
          </cell>
        </row>
        <row r="270">
          <cell r="B270" t="str">
            <v>Brandon Williamson</v>
          </cell>
          <cell r="C270" t="str">
            <v>CIN</v>
          </cell>
          <cell r="D270">
            <v>4.46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117</v>
          </cell>
          <cell r="J270">
            <v>39</v>
          </cell>
          <cell r="K270">
            <v>98</v>
          </cell>
          <cell r="L270">
            <v>1.28</v>
          </cell>
          <cell r="M270">
            <v>2.5099999999999998</v>
          </cell>
          <cell r="N270">
            <v>58</v>
          </cell>
          <cell r="O270">
            <v>7</v>
          </cell>
          <cell r="P270">
            <v>0.3</v>
          </cell>
        </row>
        <row r="271">
          <cell r="B271" t="str">
            <v>José Quintana</v>
          </cell>
          <cell r="C271" t="str">
            <v>NYM</v>
          </cell>
          <cell r="D271">
            <v>3.57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75.2</v>
          </cell>
          <cell r="J271">
            <v>24</v>
          </cell>
          <cell r="K271">
            <v>60</v>
          </cell>
          <cell r="L271">
            <v>1.31</v>
          </cell>
          <cell r="M271">
            <v>2.5</v>
          </cell>
          <cell r="N271">
            <v>30</v>
          </cell>
          <cell r="O271">
            <v>8</v>
          </cell>
          <cell r="P271">
            <v>0.62</v>
          </cell>
        </row>
        <row r="272">
          <cell r="B272" t="str">
            <v>Austin Pruitt</v>
          </cell>
          <cell r="C272" t="str">
            <v>OAK</v>
          </cell>
          <cell r="D272">
            <v>2.98</v>
          </cell>
          <cell r="E272">
            <v>0</v>
          </cell>
          <cell r="F272">
            <v>4</v>
          </cell>
          <cell r="G272">
            <v>4</v>
          </cell>
          <cell r="H272">
            <v>1</v>
          </cell>
          <cell r="I272">
            <v>48.1</v>
          </cell>
          <cell r="J272">
            <v>12</v>
          </cell>
          <cell r="K272">
            <v>30</v>
          </cell>
          <cell r="L272">
            <v>1.1599999999999999</v>
          </cell>
          <cell r="M272">
            <v>2.5</v>
          </cell>
          <cell r="N272">
            <v>16</v>
          </cell>
          <cell r="O272">
            <v>0</v>
          </cell>
          <cell r="P272" t="str">
            <v/>
          </cell>
        </row>
        <row r="273">
          <cell r="B273" t="str">
            <v>Alex Young</v>
          </cell>
          <cell r="C273" t="str">
            <v>CIN</v>
          </cell>
          <cell r="D273">
            <v>3.86</v>
          </cell>
          <cell r="E273">
            <v>1</v>
          </cell>
          <cell r="F273">
            <v>13</v>
          </cell>
          <cell r="G273">
            <v>14</v>
          </cell>
          <cell r="H273">
            <v>3</v>
          </cell>
          <cell r="I273">
            <v>53.2</v>
          </cell>
          <cell r="J273">
            <v>20</v>
          </cell>
          <cell r="K273">
            <v>50</v>
          </cell>
          <cell r="L273">
            <v>1.36</v>
          </cell>
          <cell r="M273">
            <v>2.5</v>
          </cell>
          <cell r="N273">
            <v>23</v>
          </cell>
          <cell r="O273">
            <v>0</v>
          </cell>
          <cell r="P273" t="str">
            <v/>
          </cell>
        </row>
        <row r="274">
          <cell r="B274" t="str">
            <v>Hector Neris</v>
          </cell>
          <cell r="C274" t="str">
            <v>HOU</v>
          </cell>
          <cell r="D274">
            <v>1.71</v>
          </cell>
          <cell r="E274">
            <v>2</v>
          </cell>
          <cell r="F274">
            <v>31</v>
          </cell>
          <cell r="G274">
            <v>33</v>
          </cell>
          <cell r="H274">
            <v>1</v>
          </cell>
          <cell r="I274">
            <v>68.099999999999994</v>
          </cell>
          <cell r="J274">
            <v>31</v>
          </cell>
          <cell r="K274">
            <v>77</v>
          </cell>
          <cell r="L274">
            <v>1.05</v>
          </cell>
          <cell r="M274">
            <v>2.48</v>
          </cell>
          <cell r="N274">
            <v>13</v>
          </cell>
          <cell r="O274">
            <v>0</v>
          </cell>
          <cell r="P274" t="str">
            <v/>
          </cell>
        </row>
        <row r="275">
          <cell r="B275" t="str">
            <v>Carlos Hernández</v>
          </cell>
          <cell r="C275" t="str">
            <v>KCR</v>
          </cell>
          <cell r="D275">
            <v>5.27</v>
          </cell>
          <cell r="E275">
            <v>4</v>
          </cell>
          <cell r="F275">
            <v>17</v>
          </cell>
          <cell r="G275">
            <v>21</v>
          </cell>
          <cell r="H275">
            <v>6</v>
          </cell>
          <cell r="I275">
            <v>70</v>
          </cell>
          <cell r="J275">
            <v>31</v>
          </cell>
          <cell r="K275">
            <v>77</v>
          </cell>
          <cell r="L275">
            <v>1.33</v>
          </cell>
          <cell r="M275">
            <v>2.48</v>
          </cell>
          <cell r="N275">
            <v>41</v>
          </cell>
          <cell r="O275">
            <v>0</v>
          </cell>
          <cell r="P275" t="str">
            <v/>
          </cell>
        </row>
        <row r="276">
          <cell r="B276" t="str">
            <v>Enyel De Los Santos</v>
          </cell>
          <cell r="C276" t="str">
            <v>CLE</v>
          </cell>
          <cell r="D276">
            <v>3.29</v>
          </cell>
          <cell r="E276">
            <v>0</v>
          </cell>
          <cell r="F276">
            <v>16</v>
          </cell>
          <cell r="G276">
            <v>16</v>
          </cell>
          <cell r="H276">
            <v>3</v>
          </cell>
          <cell r="I276">
            <v>65.2</v>
          </cell>
          <cell r="J276">
            <v>25</v>
          </cell>
          <cell r="K276">
            <v>62</v>
          </cell>
          <cell r="L276">
            <v>1.1399999999999999</v>
          </cell>
          <cell r="M276">
            <v>2.48</v>
          </cell>
          <cell r="N276">
            <v>24</v>
          </cell>
          <cell r="O276">
            <v>0</v>
          </cell>
          <cell r="P276" t="str">
            <v/>
          </cell>
        </row>
        <row r="277">
          <cell r="B277" t="str">
            <v>Ranger Suárez</v>
          </cell>
          <cell r="C277" t="str">
            <v>PHI</v>
          </cell>
          <cell r="D277">
            <v>4.18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125</v>
          </cell>
          <cell r="J277">
            <v>48</v>
          </cell>
          <cell r="K277">
            <v>119</v>
          </cell>
          <cell r="L277">
            <v>1.42</v>
          </cell>
          <cell r="M277">
            <v>2.48</v>
          </cell>
          <cell r="N277">
            <v>58</v>
          </cell>
          <cell r="O277">
            <v>11</v>
          </cell>
          <cell r="P277">
            <v>0.5</v>
          </cell>
        </row>
        <row r="278">
          <cell r="B278" t="str">
            <v>Logan Allen</v>
          </cell>
          <cell r="C278" t="str">
            <v>CLE</v>
          </cell>
          <cell r="D278">
            <v>3.81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125.1</v>
          </cell>
          <cell r="J278">
            <v>48</v>
          </cell>
          <cell r="K278">
            <v>119</v>
          </cell>
          <cell r="L278">
            <v>1.4</v>
          </cell>
          <cell r="M278">
            <v>2.48</v>
          </cell>
          <cell r="N278">
            <v>53</v>
          </cell>
          <cell r="O278">
            <v>7</v>
          </cell>
          <cell r="P278">
            <v>0.28999999999999998</v>
          </cell>
        </row>
        <row r="279">
          <cell r="B279" t="str">
            <v>Adrián Martínez</v>
          </cell>
          <cell r="C279" t="str">
            <v>OAK</v>
          </cell>
          <cell r="D279">
            <v>4.75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55</v>
          </cell>
          <cell r="J279">
            <v>19</v>
          </cell>
          <cell r="K279">
            <v>47</v>
          </cell>
          <cell r="L279">
            <v>1.42</v>
          </cell>
          <cell r="M279">
            <v>2.4700000000000002</v>
          </cell>
          <cell r="N279">
            <v>29</v>
          </cell>
          <cell r="O279">
            <v>0</v>
          </cell>
          <cell r="P279" t="str">
            <v/>
          </cell>
        </row>
        <row r="280">
          <cell r="B280" t="str">
            <v>Ian Gibaut</v>
          </cell>
          <cell r="C280" t="str">
            <v>CIN</v>
          </cell>
          <cell r="D280">
            <v>3.33</v>
          </cell>
          <cell r="E280">
            <v>3</v>
          </cell>
          <cell r="F280">
            <v>22</v>
          </cell>
          <cell r="G280">
            <v>25</v>
          </cell>
          <cell r="H280">
            <v>6</v>
          </cell>
          <cell r="I280">
            <v>75.2</v>
          </cell>
          <cell r="J280">
            <v>28</v>
          </cell>
          <cell r="K280">
            <v>69</v>
          </cell>
          <cell r="L280">
            <v>1.28</v>
          </cell>
          <cell r="M280">
            <v>2.46</v>
          </cell>
          <cell r="N280">
            <v>28</v>
          </cell>
          <cell r="O280">
            <v>0</v>
          </cell>
          <cell r="P280" t="str">
            <v/>
          </cell>
        </row>
        <row r="281">
          <cell r="B281" t="str">
            <v>Emmet Sheehan</v>
          </cell>
          <cell r="C281" t="str">
            <v>LAD</v>
          </cell>
          <cell r="D281">
            <v>4.92</v>
          </cell>
          <cell r="E281">
            <v>1</v>
          </cell>
          <cell r="F281">
            <v>0</v>
          </cell>
          <cell r="G281">
            <v>1</v>
          </cell>
          <cell r="H281">
            <v>0</v>
          </cell>
          <cell r="I281">
            <v>60.1</v>
          </cell>
          <cell r="J281">
            <v>26</v>
          </cell>
          <cell r="K281">
            <v>64</v>
          </cell>
          <cell r="L281">
            <v>1.19</v>
          </cell>
          <cell r="M281">
            <v>2.46</v>
          </cell>
          <cell r="N281">
            <v>33</v>
          </cell>
          <cell r="O281">
            <v>3</v>
          </cell>
          <cell r="P281">
            <v>0.27</v>
          </cell>
        </row>
        <row r="282">
          <cell r="B282" t="str">
            <v>Cooper Criswell</v>
          </cell>
          <cell r="C282" t="str">
            <v>TBR</v>
          </cell>
          <cell r="D282">
            <v>5.73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33</v>
          </cell>
          <cell r="J282">
            <v>11</v>
          </cell>
          <cell r="K282">
            <v>27</v>
          </cell>
          <cell r="L282">
            <v>1.55</v>
          </cell>
          <cell r="M282">
            <v>2.4500000000000002</v>
          </cell>
          <cell r="N282">
            <v>21</v>
          </cell>
          <cell r="O282">
            <v>0</v>
          </cell>
          <cell r="P282" t="str">
            <v/>
          </cell>
        </row>
        <row r="283">
          <cell r="B283" t="str">
            <v>Reynaldo López</v>
          </cell>
          <cell r="C283" t="str">
            <v>3 Tms</v>
          </cell>
          <cell r="D283">
            <v>3.27</v>
          </cell>
          <cell r="E283">
            <v>6</v>
          </cell>
          <cell r="F283">
            <v>22</v>
          </cell>
          <cell r="G283">
            <v>28</v>
          </cell>
          <cell r="H283">
            <v>6</v>
          </cell>
          <cell r="I283">
            <v>66</v>
          </cell>
          <cell r="J283">
            <v>34</v>
          </cell>
          <cell r="K283">
            <v>83</v>
          </cell>
          <cell r="L283">
            <v>1.27</v>
          </cell>
          <cell r="M283">
            <v>2.44</v>
          </cell>
          <cell r="N283">
            <v>24</v>
          </cell>
          <cell r="O283">
            <v>0</v>
          </cell>
          <cell r="P283" t="str">
            <v/>
          </cell>
        </row>
        <row r="284">
          <cell r="B284" t="str">
            <v>Brooks Raley</v>
          </cell>
          <cell r="C284" t="str">
            <v>NYM</v>
          </cell>
          <cell r="D284">
            <v>2.8</v>
          </cell>
          <cell r="E284">
            <v>3</v>
          </cell>
          <cell r="F284">
            <v>25</v>
          </cell>
          <cell r="G284">
            <v>28</v>
          </cell>
          <cell r="H284">
            <v>3</v>
          </cell>
          <cell r="I284">
            <v>54.2</v>
          </cell>
          <cell r="J284">
            <v>25</v>
          </cell>
          <cell r="K284">
            <v>61</v>
          </cell>
          <cell r="L284">
            <v>1.26</v>
          </cell>
          <cell r="M284">
            <v>2.44</v>
          </cell>
          <cell r="N284">
            <v>17</v>
          </cell>
          <cell r="O284">
            <v>0</v>
          </cell>
          <cell r="P284" t="str">
            <v/>
          </cell>
        </row>
        <row r="285">
          <cell r="B285" t="str">
            <v>José Soriano</v>
          </cell>
          <cell r="C285" t="str">
            <v>LAA</v>
          </cell>
          <cell r="D285">
            <v>3.64</v>
          </cell>
          <cell r="E285">
            <v>0</v>
          </cell>
          <cell r="F285">
            <v>15</v>
          </cell>
          <cell r="G285">
            <v>15</v>
          </cell>
          <cell r="H285">
            <v>1</v>
          </cell>
          <cell r="I285">
            <v>42</v>
          </cell>
          <cell r="J285">
            <v>23</v>
          </cell>
          <cell r="K285">
            <v>56</v>
          </cell>
          <cell r="L285">
            <v>1.33</v>
          </cell>
          <cell r="M285">
            <v>2.4300000000000002</v>
          </cell>
          <cell r="N285">
            <v>17</v>
          </cell>
          <cell r="O285">
            <v>0</v>
          </cell>
          <cell r="P285" t="str">
            <v/>
          </cell>
        </row>
        <row r="286">
          <cell r="B286" t="str">
            <v>Ryne Stanek</v>
          </cell>
          <cell r="C286" t="str">
            <v>HOU</v>
          </cell>
          <cell r="D286">
            <v>4.09</v>
          </cell>
          <cell r="E286">
            <v>0</v>
          </cell>
          <cell r="F286">
            <v>3</v>
          </cell>
          <cell r="G286">
            <v>3</v>
          </cell>
          <cell r="H286">
            <v>1</v>
          </cell>
          <cell r="I286">
            <v>50.2</v>
          </cell>
          <cell r="J286">
            <v>21</v>
          </cell>
          <cell r="K286">
            <v>51</v>
          </cell>
          <cell r="L286">
            <v>1.24</v>
          </cell>
          <cell r="M286">
            <v>2.4300000000000002</v>
          </cell>
          <cell r="N286">
            <v>23</v>
          </cell>
          <cell r="O286">
            <v>0</v>
          </cell>
          <cell r="P286" t="str">
            <v/>
          </cell>
        </row>
        <row r="287">
          <cell r="B287" t="str">
            <v>Tucker Davidson</v>
          </cell>
          <cell r="C287" t="str">
            <v>2 Tms</v>
          </cell>
          <cell r="D287">
            <v>5.96</v>
          </cell>
          <cell r="E287">
            <v>2</v>
          </cell>
          <cell r="F287">
            <v>2</v>
          </cell>
          <cell r="G287">
            <v>4</v>
          </cell>
          <cell r="H287">
            <v>0</v>
          </cell>
          <cell r="I287">
            <v>51.1</v>
          </cell>
          <cell r="J287">
            <v>19</v>
          </cell>
          <cell r="K287">
            <v>46</v>
          </cell>
          <cell r="L287">
            <v>1.62</v>
          </cell>
          <cell r="M287">
            <v>2.42</v>
          </cell>
          <cell r="N287">
            <v>34</v>
          </cell>
          <cell r="O287">
            <v>0</v>
          </cell>
          <cell r="P287" t="str">
            <v/>
          </cell>
        </row>
        <row r="288">
          <cell r="B288" t="str">
            <v>Paul Blackburn</v>
          </cell>
          <cell r="C288" t="str">
            <v>OAK</v>
          </cell>
          <cell r="D288">
            <v>4.43</v>
          </cell>
          <cell r="E288">
            <v>0</v>
          </cell>
          <cell r="F288">
            <v>0</v>
          </cell>
          <cell r="G288">
            <v>0</v>
          </cell>
          <cell r="H288">
            <v>1</v>
          </cell>
          <cell r="I288">
            <v>103.2</v>
          </cell>
          <cell r="J288">
            <v>43</v>
          </cell>
          <cell r="K288">
            <v>104</v>
          </cell>
          <cell r="L288">
            <v>1.54</v>
          </cell>
          <cell r="M288">
            <v>2.42</v>
          </cell>
          <cell r="N288">
            <v>51</v>
          </cell>
          <cell r="O288">
            <v>6</v>
          </cell>
          <cell r="P288">
            <v>0.3</v>
          </cell>
        </row>
        <row r="289">
          <cell r="B289" t="str">
            <v>Génesis Cabrera</v>
          </cell>
          <cell r="C289" t="str">
            <v>2 Tms</v>
          </cell>
          <cell r="D289">
            <v>4.04</v>
          </cell>
          <cell r="E289">
            <v>0</v>
          </cell>
          <cell r="F289">
            <v>10</v>
          </cell>
          <cell r="G289">
            <v>10</v>
          </cell>
          <cell r="H289">
            <v>3</v>
          </cell>
          <cell r="I289">
            <v>55.2</v>
          </cell>
          <cell r="J289">
            <v>24</v>
          </cell>
          <cell r="K289">
            <v>58</v>
          </cell>
          <cell r="L289">
            <v>1.31</v>
          </cell>
          <cell r="M289">
            <v>2.42</v>
          </cell>
          <cell r="N289">
            <v>25</v>
          </cell>
          <cell r="O289">
            <v>0</v>
          </cell>
          <cell r="P289" t="str">
            <v/>
          </cell>
        </row>
        <row r="290">
          <cell r="B290" t="str">
            <v>Michael Soroka</v>
          </cell>
          <cell r="C290" t="str">
            <v>ATL</v>
          </cell>
          <cell r="D290">
            <v>6.4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32.1</v>
          </cell>
          <cell r="J290">
            <v>12</v>
          </cell>
          <cell r="K290">
            <v>29</v>
          </cell>
          <cell r="L290">
            <v>1.48</v>
          </cell>
          <cell r="M290">
            <v>2.42</v>
          </cell>
          <cell r="N290">
            <v>23</v>
          </cell>
          <cell r="O290">
            <v>1</v>
          </cell>
          <cell r="P290">
            <v>0.17</v>
          </cell>
        </row>
        <row r="291">
          <cell r="B291" t="str">
            <v>Tanner Houck</v>
          </cell>
          <cell r="C291" t="str">
            <v>BOS</v>
          </cell>
          <cell r="D291">
            <v>5.01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106</v>
          </cell>
          <cell r="J291">
            <v>41</v>
          </cell>
          <cell r="K291">
            <v>99</v>
          </cell>
          <cell r="L291">
            <v>1.37</v>
          </cell>
          <cell r="M291">
            <v>2.41</v>
          </cell>
          <cell r="N291">
            <v>59</v>
          </cell>
          <cell r="O291">
            <v>5</v>
          </cell>
          <cell r="P291">
            <v>0.24</v>
          </cell>
        </row>
        <row r="292">
          <cell r="B292" t="str">
            <v>Buck Farmer</v>
          </cell>
          <cell r="C292" t="str">
            <v>CIN</v>
          </cell>
          <cell r="D292">
            <v>4.2</v>
          </cell>
          <cell r="E292">
            <v>3</v>
          </cell>
          <cell r="F292">
            <v>9</v>
          </cell>
          <cell r="G292">
            <v>12</v>
          </cell>
          <cell r="H292">
            <v>6</v>
          </cell>
          <cell r="I292">
            <v>75</v>
          </cell>
          <cell r="J292">
            <v>29</v>
          </cell>
          <cell r="K292">
            <v>70</v>
          </cell>
          <cell r="L292">
            <v>1.1599999999999999</v>
          </cell>
          <cell r="M292">
            <v>2.41</v>
          </cell>
          <cell r="N292">
            <v>35</v>
          </cell>
          <cell r="O292">
            <v>0</v>
          </cell>
          <cell r="P292" t="str">
            <v/>
          </cell>
        </row>
        <row r="293">
          <cell r="B293" t="str">
            <v>Mason Englert</v>
          </cell>
          <cell r="C293" t="str">
            <v>DET</v>
          </cell>
          <cell r="D293">
            <v>5.46</v>
          </cell>
          <cell r="E293">
            <v>0</v>
          </cell>
          <cell r="F293">
            <v>2</v>
          </cell>
          <cell r="G293">
            <v>2</v>
          </cell>
          <cell r="H293">
            <v>3</v>
          </cell>
          <cell r="I293">
            <v>56</v>
          </cell>
          <cell r="J293">
            <v>17</v>
          </cell>
          <cell r="K293">
            <v>41</v>
          </cell>
          <cell r="L293">
            <v>1.5</v>
          </cell>
          <cell r="M293">
            <v>2.41</v>
          </cell>
          <cell r="N293">
            <v>34</v>
          </cell>
          <cell r="O293">
            <v>0</v>
          </cell>
          <cell r="P293" t="str">
            <v/>
          </cell>
        </row>
        <row r="294">
          <cell r="B294" t="str">
            <v>Miguel Castro</v>
          </cell>
          <cell r="C294" t="str">
            <v>ARI</v>
          </cell>
          <cell r="D294">
            <v>4.3099999999999996</v>
          </cell>
          <cell r="E294">
            <v>7</v>
          </cell>
          <cell r="F294">
            <v>13</v>
          </cell>
          <cell r="G294">
            <v>20</v>
          </cell>
          <cell r="H294">
            <v>4</v>
          </cell>
          <cell r="I294">
            <v>64.2</v>
          </cell>
          <cell r="J294">
            <v>25</v>
          </cell>
          <cell r="K294">
            <v>60</v>
          </cell>
          <cell r="L294">
            <v>1.18</v>
          </cell>
          <cell r="M294">
            <v>2.4</v>
          </cell>
          <cell r="N294">
            <v>31</v>
          </cell>
          <cell r="O294">
            <v>0</v>
          </cell>
          <cell r="P294" t="str">
            <v/>
          </cell>
        </row>
        <row r="295">
          <cell r="B295" t="str">
            <v>José Leclerc</v>
          </cell>
          <cell r="C295" t="str">
            <v>TEX</v>
          </cell>
          <cell r="D295">
            <v>2.68</v>
          </cell>
          <cell r="E295">
            <v>4</v>
          </cell>
          <cell r="F295">
            <v>8</v>
          </cell>
          <cell r="G295">
            <v>12</v>
          </cell>
          <cell r="H295">
            <v>5</v>
          </cell>
          <cell r="I295">
            <v>57</v>
          </cell>
          <cell r="J295">
            <v>28</v>
          </cell>
          <cell r="K295">
            <v>67</v>
          </cell>
          <cell r="L295">
            <v>1.1399999999999999</v>
          </cell>
          <cell r="M295">
            <v>2.39</v>
          </cell>
          <cell r="N295">
            <v>17</v>
          </cell>
          <cell r="O295">
            <v>0</v>
          </cell>
          <cell r="P295" t="str">
            <v/>
          </cell>
        </row>
        <row r="296">
          <cell r="B296" t="str">
            <v>Connor Seabold</v>
          </cell>
          <cell r="C296" t="str">
            <v>COL</v>
          </cell>
          <cell r="D296">
            <v>7.52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87.1</v>
          </cell>
          <cell r="J296">
            <v>28</v>
          </cell>
          <cell r="K296">
            <v>67</v>
          </cell>
          <cell r="L296">
            <v>1.65</v>
          </cell>
          <cell r="M296">
            <v>2.39</v>
          </cell>
          <cell r="N296">
            <v>73</v>
          </cell>
          <cell r="O296">
            <v>2</v>
          </cell>
          <cell r="P296">
            <v>0.15</v>
          </cell>
        </row>
        <row r="297">
          <cell r="B297" t="str">
            <v>Nate Pearson</v>
          </cell>
          <cell r="C297" t="str">
            <v>TOR</v>
          </cell>
          <cell r="D297">
            <v>4.8499999999999996</v>
          </cell>
          <cell r="E297">
            <v>1</v>
          </cell>
          <cell r="F297">
            <v>3</v>
          </cell>
          <cell r="G297">
            <v>4</v>
          </cell>
          <cell r="H297">
            <v>2</v>
          </cell>
          <cell r="I297">
            <v>42.2</v>
          </cell>
          <cell r="J297">
            <v>18</v>
          </cell>
          <cell r="K297">
            <v>43</v>
          </cell>
          <cell r="L297">
            <v>1.27</v>
          </cell>
          <cell r="M297">
            <v>2.39</v>
          </cell>
          <cell r="N297">
            <v>23</v>
          </cell>
          <cell r="O297">
            <v>0</v>
          </cell>
          <cell r="P297" t="str">
            <v/>
          </cell>
        </row>
        <row r="298">
          <cell r="B298" t="str">
            <v>Alexis Díaz</v>
          </cell>
          <cell r="C298" t="str">
            <v>CIN</v>
          </cell>
          <cell r="D298">
            <v>3.07</v>
          </cell>
          <cell r="E298">
            <v>37</v>
          </cell>
          <cell r="F298">
            <v>2</v>
          </cell>
          <cell r="G298">
            <v>39</v>
          </cell>
          <cell r="H298">
            <v>3</v>
          </cell>
          <cell r="I298">
            <v>67.099999999999994</v>
          </cell>
          <cell r="J298">
            <v>36</v>
          </cell>
          <cell r="K298">
            <v>86</v>
          </cell>
          <cell r="L298">
            <v>1.19</v>
          </cell>
          <cell r="M298">
            <v>2.39</v>
          </cell>
          <cell r="N298">
            <v>23</v>
          </cell>
          <cell r="O298">
            <v>0</v>
          </cell>
          <cell r="P298" t="str">
            <v/>
          </cell>
        </row>
        <row r="299">
          <cell r="B299" t="str">
            <v>Matt Manning</v>
          </cell>
          <cell r="C299" t="str">
            <v>DET</v>
          </cell>
          <cell r="D299">
            <v>3.58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78</v>
          </cell>
          <cell r="J299">
            <v>21</v>
          </cell>
          <cell r="K299">
            <v>50</v>
          </cell>
          <cell r="L299">
            <v>1.04</v>
          </cell>
          <cell r="M299">
            <v>2.38</v>
          </cell>
          <cell r="N299">
            <v>31</v>
          </cell>
          <cell r="O299">
            <v>4</v>
          </cell>
          <cell r="P299">
            <v>0.27</v>
          </cell>
        </row>
        <row r="300">
          <cell r="B300" t="str">
            <v>Mason Miller</v>
          </cell>
          <cell r="C300" t="str">
            <v>OAK</v>
          </cell>
          <cell r="D300">
            <v>3.78</v>
          </cell>
          <cell r="E300">
            <v>0</v>
          </cell>
          <cell r="F300">
            <v>1</v>
          </cell>
          <cell r="G300">
            <v>1</v>
          </cell>
          <cell r="H300">
            <v>0</v>
          </cell>
          <cell r="I300">
            <v>33.1</v>
          </cell>
          <cell r="J300">
            <v>16</v>
          </cell>
          <cell r="K300">
            <v>38</v>
          </cell>
          <cell r="L300">
            <v>1.2</v>
          </cell>
          <cell r="M300">
            <v>2.38</v>
          </cell>
          <cell r="N300">
            <v>14</v>
          </cell>
          <cell r="O300">
            <v>2</v>
          </cell>
          <cell r="P300">
            <v>0.33</v>
          </cell>
        </row>
        <row r="301">
          <cell r="B301" t="str">
            <v>Seth Martinez</v>
          </cell>
          <cell r="C301" t="str">
            <v>HOU</v>
          </cell>
          <cell r="D301">
            <v>5.23</v>
          </cell>
          <cell r="E301">
            <v>1</v>
          </cell>
          <cell r="F301">
            <v>2</v>
          </cell>
          <cell r="G301">
            <v>3</v>
          </cell>
          <cell r="H301">
            <v>0</v>
          </cell>
          <cell r="I301">
            <v>43</v>
          </cell>
          <cell r="J301">
            <v>19</v>
          </cell>
          <cell r="K301">
            <v>45</v>
          </cell>
          <cell r="L301">
            <v>1.49</v>
          </cell>
          <cell r="M301">
            <v>2.37</v>
          </cell>
          <cell r="N301">
            <v>25</v>
          </cell>
          <cell r="O301">
            <v>0</v>
          </cell>
          <cell r="P301" t="str">
            <v/>
          </cell>
        </row>
        <row r="302">
          <cell r="B302" t="str">
            <v>Blake Snell</v>
          </cell>
          <cell r="C302" t="str">
            <v>SDP</v>
          </cell>
          <cell r="D302">
            <v>2.25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180</v>
          </cell>
          <cell r="J302">
            <v>99</v>
          </cell>
          <cell r="K302">
            <v>234</v>
          </cell>
          <cell r="L302">
            <v>1.19</v>
          </cell>
          <cell r="M302">
            <v>2.36</v>
          </cell>
          <cell r="N302">
            <v>45</v>
          </cell>
          <cell r="O302">
            <v>20</v>
          </cell>
          <cell r="P302">
            <v>0.63</v>
          </cell>
        </row>
        <row r="303">
          <cell r="B303" t="str">
            <v>Michael Lorenzen</v>
          </cell>
          <cell r="C303" t="str">
            <v>2 Tms</v>
          </cell>
          <cell r="D303">
            <v>4.18</v>
          </cell>
          <cell r="E303">
            <v>1</v>
          </cell>
          <cell r="F303">
            <v>0</v>
          </cell>
          <cell r="G303">
            <v>1</v>
          </cell>
          <cell r="H303">
            <v>0</v>
          </cell>
          <cell r="I303">
            <v>153</v>
          </cell>
          <cell r="J303">
            <v>47</v>
          </cell>
          <cell r="K303">
            <v>111</v>
          </cell>
          <cell r="L303">
            <v>1.21</v>
          </cell>
          <cell r="M303">
            <v>2.36</v>
          </cell>
          <cell r="N303">
            <v>71</v>
          </cell>
          <cell r="O303">
            <v>11</v>
          </cell>
          <cell r="P303">
            <v>0.44</v>
          </cell>
        </row>
        <row r="304">
          <cell r="B304" t="str">
            <v>Bryan Shaw</v>
          </cell>
          <cell r="C304" t="str">
            <v>CHW</v>
          </cell>
          <cell r="D304">
            <v>4.1399999999999997</v>
          </cell>
          <cell r="E304">
            <v>4</v>
          </cell>
          <cell r="F304">
            <v>4</v>
          </cell>
          <cell r="G304">
            <v>8</v>
          </cell>
          <cell r="H304">
            <v>1</v>
          </cell>
          <cell r="I304">
            <v>45.2</v>
          </cell>
          <cell r="J304">
            <v>17</v>
          </cell>
          <cell r="K304">
            <v>40</v>
          </cell>
          <cell r="L304">
            <v>1.23</v>
          </cell>
          <cell r="M304">
            <v>2.35</v>
          </cell>
          <cell r="N304">
            <v>21</v>
          </cell>
          <cell r="O304">
            <v>0</v>
          </cell>
          <cell r="P304" t="str">
            <v/>
          </cell>
        </row>
        <row r="305">
          <cell r="B305" t="str">
            <v>Jeff Brigham</v>
          </cell>
          <cell r="C305" t="str">
            <v>NYM</v>
          </cell>
          <cell r="D305">
            <v>5.26</v>
          </cell>
          <cell r="E305">
            <v>0</v>
          </cell>
          <cell r="F305">
            <v>5</v>
          </cell>
          <cell r="G305">
            <v>5</v>
          </cell>
          <cell r="H305">
            <v>2</v>
          </cell>
          <cell r="I305">
            <v>37.200000000000003</v>
          </cell>
          <cell r="J305">
            <v>18</v>
          </cell>
          <cell r="K305">
            <v>42</v>
          </cell>
          <cell r="L305">
            <v>1.17</v>
          </cell>
          <cell r="M305">
            <v>2.33</v>
          </cell>
          <cell r="N305">
            <v>22</v>
          </cell>
          <cell r="O305">
            <v>0</v>
          </cell>
          <cell r="P305" t="str">
            <v/>
          </cell>
        </row>
        <row r="306">
          <cell r="B306" t="str">
            <v>Scott Barlow</v>
          </cell>
          <cell r="C306" t="str">
            <v>2 Tms</v>
          </cell>
          <cell r="D306">
            <v>4.37</v>
          </cell>
          <cell r="E306">
            <v>13</v>
          </cell>
          <cell r="F306">
            <v>7</v>
          </cell>
          <cell r="G306">
            <v>20</v>
          </cell>
          <cell r="H306">
            <v>3</v>
          </cell>
          <cell r="I306">
            <v>68</v>
          </cell>
          <cell r="J306">
            <v>34</v>
          </cell>
          <cell r="K306">
            <v>79</v>
          </cell>
          <cell r="L306">
            <v>1.4</v>
          </cell>
          <cell r="M306">
            <v>2.3199999999999998</v>
          </cell>
          <cell r="N306">
            <v>33</v>
          </cell>
          <cell r="O306">
            <v>0</v>
          </cell>
          <cell r="P306" t="str">
            <v/>
          </cell>
        </row>
        <row r="307">
          <cell r="B307" t="str">
            <v>Luis Severino</v>
          </cell>
          <cell r="C307" t="str">
            <v>NYY</v>
          </cell>
          <cell r="D307">
            <v>6.65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89.1</v>
          </cell>
          <cell r="J307">
            <v>34</v>
          </cell>
          <cell r="K307">
            <v>79</v>
          </cell>
          <cell r="L307">
            <v>1.65</v>
          </cell>
          <cell r="M307">
            <v>2.3199999999999998</v>
          </cell>
          <cell r="N307">
            <v>66</v>
          </cell>
          <cell r="O307">
            <v>5</v>
          </cell>
          <cell r="P307">
            <v>0.28000000000000003</v>
          </cell>
        </row>
        <row r="308">
          <cell r="B308" t="str">
            <v>Michael Fulmer</v>
          </cell>
          <cell r="C308" t="str">
            <v>CHC</v>
          </cell>
          <cell r="D308">
            <v>4.42</v>
          </cell>
          <cell r="E308">
            <v>2</v>
          </cell>
          <cell r="F308">
            <v>11</v>
          </cell>
          <cell r="G308">
            <v>13</v>
          </cell>
          <cell r="H308">
            <v>3</v>
          </cell>
          <cell r="I308">
            <v>57</v>
          </cell>
          <cell r="J308">
            <v>28</v>
          </cell>
          <cell r="K308">
            <v>65</v>
          </cell>
          <cell r="L308">
            <v>1.33</v>
          </cell>
          <cell r="M308">
            <v>2.3199999999999998</v>
          </cell>
          <cell r="N308">
            <v>28</v>
          </cell>
          <cell r="O308">
            <v>0</v>
          </cell>
          <cell r="P308" t="str">
            <v/>
          </cell>
        </row>
        <row r="309">
          <cell r="B309" t="str">
            <v>Tom Cosgrove</v>
          </cell>
          <cell r="C309" t="str">
            <v>SDP</v>
          </cell>
          <cell r="D309">
            <v>1.75</v>
          </cell>
          <cell r="E309">
            <v>1</v>
          </cell>
          <cell r="F309">
            <v>7</v>
          </cell>
          <cell r="G309">
            <v>8</v>
          </cell>
          <cell r="H309">
            <v>0</v>
          </cell>
          <cell r="I309">
            <v>51.1</v>
          </cell>
          <cell r="J309">
            <v>19</v>
          </cell>
          <cell r="K309">
            <v>44</v>
          </cell>
          <cell r="L309">
            <v>0.97</v>
          </cell>
          <cell r="M309">
            <v>2.3199999999999998</v>
          </cell>
          <cell r="N309">
            <v>10</v>
          </cell>
          <cell r="O309">
            <v>0</v>
          </cell>
          <cell r="P309" t="str">
            <v/>
          </cell>
        </row>
        <row r="310">
          <cell r="B310" t="str">
            <v>Drew VerHagen</v>
          </cell>
          <cell r="C310" t="str">
            <v>STL</v>
          </cell>
          <cell r="D310">
            <v>3.98</v>
          </cell>
          <cell r="E310">
            <v>0</v>
          </cell>
          <cell r="F310">
            <v>14</v>
          </cell>
          <cell r="G310">
            <v>14</v>
          </cell>
          <cell r="H310">
            <v>1</v>
          </cell>
          <cell r="I310">
            <v>61</v>
          </cell>
          <cell r="J310">
            <v>26</v>
          </cell>
          <cell r="K310">
            <v>60</v>
          </cell>
          <cell r="L310">
            <v>1.28</v>
          </cell>
          <cell r="M310">
            <v>2.31</v>
          </cell>
          <cell r="N310">
            <v>27</v>
          </cell>
          <cell r="O310">
            <v>0</v>
          </cell>
          <cell r="P310" t="str">
            <v/>
          </cell>
        </row>
        <row r="311">
          <cell r="B311" t="str">
            <v>Javier Assad</v>
          </cell>
          <cell r="C311" t="str">
            <v>CHC</v>
          </cell>
          <cell r="D311">
            <v>3.05</v>
          </cell>
          <cell r="E311">
            <v>0</v>
          </cell>
          <cell r="F311">
            <v>2</v>
          </cell>
          <cell r="G311">
            <v>2</v>
          </cell>
          <cell r="H311">
            <v>1</v>
          </cell>
          <cell r="I311">
            <v>109.1</v>
          </cell>
          <cell r="J311">
            <v>41</v>
          </cell>
          <cell r="K311">
            <v>94</v>
          </cell>
          <cell r="L311">
            <v>1.23</v>
          </cell>
          <cell r="M311">
            <v>2.29</v>
          </cell>
          <cell r="N311">
            <v>37</v>
          </cell>
          <cell r="O311">
            <v>4</v>
          </cell>
          <cell r="P311">
            <v>0.4</v>
          </cell>
        </row>
        <row r="312">
          <cell r="B312" t="str">
            <v>Marcus Stroman</v>
          </cell>
          <cell r="C312" t="str">
            <v>CHC</v>
          </cell>
          <cell r="D312">
            <v>3.95</v>
          </cell>
          <cell r="E312">
            <v>0</v>
          </cell>
          <cell r="F312">
            <v>0</v>
          </cell>
          <cell r="G312">
            <v>0</v>
          </cell>
          <cell r="H312">
            <v>1</v>
          </cell>
          <cell r="I312">
            <v>136.19999999999999</v>
          </cell>
          <cell r="J312">
            <v>52</v>
          </cell>
          <cell r="K312">
            <v>119</v>
          </cell>
          <cell r="L312">
            <v>1.26</v>
          </cell>
          <cell r="M312">
            <v>2.29</v>
          </cell>
          <cell r="N312">
            <v>60</v>
          </cell>
          <cell r="O312">
            <v>15</v>
          </cell>
          <cell r="P312">
            <v>0.6</v>
          </cell>
        </row>
        <row r="313">
          <cell r="B313" t="str">
            <v>Carlos Rodón</v>
          </cell>
          <cell r="C313" t="str">
            <v>NYY</v>
          </cell>
          <cell r="D313">
            <v>6.85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64.099999999999994</v>
          </cell>
          <cell r="J313">
            <v>28</v>
          </cell>
          <cell r="K313">
            <v>64</v>
          </cell>
          <cell r="L313">
            <v>1.45</v>
          </cell>
          <cell r="M313">
            <v>2.29</v>
          </cell>
          <cell r="N313">
            <v>49</v>
          </cell>
          <cell r="O313">
            <v>3</v>
          </cell>
          <cell r="P313">
            <v>0.21</v>
          </cell>
        </row>
        <row r="314">
          <cell r="B314" t="str">
            <v>Osvaldo Bido</v>
          </cell>
          <cell r="C314" t="str">
            <v>PIT</v>
          </cell>
          <cell r="D314">
            <v>5.86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50.2</v>
          </cell>
          <cell r="J314">
            <v>21</v>
          </cell>
          <cell r="K314">
            <v>48</v>
          </cell>
          <cell r="L314">
            <v>1.5</v>
          </cell>
          <cell r="M314">
            <v>2.29</v>
          </cell>
          <cell r="N314">
            <v>33</v>
          </cell>
          <cell r="O314">
            <v>1</v>
          </cell>
          <cell r="P314">
            <v>0.11</v>
          </cell>
        </row>
        <row r="315">
          <cell r="B315" t="str">
            <v>Sam Moll</v>
          </cell>
          <cell r="C315" t="str">
            <v>2 Tms</v>
          </cell>
          <cell r="D315">
            <v>3.03</v>
          </cell>
          <cell r="E315">
            <v>1</v>
          </cell>
          <cell r="F315">
            <v>8</v>
          </cell>
          <cell r="G315">
            <v>9</v>
          </cell>
          <cell r="H315">
            <v>3</v>
          </cell>
          <cell r="I315">
            <v>62.1</v>
          </cell>
          <cell r="J315">
            <v>30</v>
          </cell>
          <cell r="K315">
            <v>68</v>
          </cell>
          <cell r="L315">
            <v>1.24</v>
          </cell>
          <cell r="M315">
            <v>2.27</v>
          </cell>
          <cell r="N315">
            <v>21</v>
          </cell>
          <cell r="O315">
            <v>0</v>
          </cell>
          <cell r="P315" t="str">
            <v/>
          </cell>
        </row>
        <row r="316">
          <cell r="B316" t="str">
            <v>Austin Voth</v>
          </cell>
          <cell r="C316" t="str">
            <v>BAL</v>
          </cell>
          <cell r="D316">
            <v>5.19</v>
          </cell>
          <cell r="E316">
            <v>0</v>
          </cell>
          <cell r="F316">
            <v>4</v>
          </cell>
          <cell r="G316">
            <v>4</v>
          </cell>
          <cell r="H316">
            <v>1</v>
          </cell>
          <cell r="I316">
            <v>34.200000000000003</v>
          </cell>
          <cell r="J316">
            <v>15</v>
          </cell>
          <cell r="K316">
            <v>34</v>
          </cell>
          <cell r="L316">
            <v>1.56</v>
          </cell>
          <cell r="M316">
            <v>2.27</v>
          </cell>
          <cell r="N316">
            <v>20</v>
          </cell>
          <cell r="O316">
            <v>0</v>
          </cell>
          <cell r="P316" t="str">
            <v/>
          </cell>
        </row>
        <row r="317">
          <cell r="B317" t="str">
            <v>Jonathan Hernández</v>
          </cell>
          <cell r="C317" t="str">
            <v>TEX</v>
          </cell>
          <cell r="D317">
            <v>5.4</v>
          </cell>
          <cell r="E317">
            <v>0</v>
          </cell>
          <cell r="F317">
            <v>10</v>
          </cell>
          <cell r="G317">
            <v>10</v>
          </cell>
          <cell r="H317">
            <v>4</v>
          </cell>
          <cell r="I317">
            <v>31.2</v>
          </cell>
          <cell r="J317">
            <v>15</v>
          </cell>
          <cell r="K317">
            <v>34</v>
          </cell>
          <cell r="L317">
            <v>1.58</v>
          </cell>
          <cell r="M317">
            <v>2.27</v>
          </cell>
          <cell r="N317">
            <v>19</v>
          </cell>
          <cell r="O317">
            <v>0</v>
          </cell>
          <cell r="P317" t="str">
            <v/>
          </cell>
        </row>
        <row r="318">
          <cell r="B318" t="str">
            <v>George Soriano</v>
          </cell>
          <cell r="C318" t="str">
            <v>MIA</v>
          </cell>
          <cell r="D318">
            <v>3.81</v>
          </cell>
          <cell r="E318">
            <v>1</v>
          </cell>
          <cell r="F318">
            <v>0</v>
          </cell>
          <cell r="G318">
            <v>1</v>
          </cell>
          <cell r="H318">
            <v>0</v>
          </cell>
          <cell r="I318">
            <v>52</v>
          </cell>
          <cell r="J318">
            <v>23</v>
          </cell>
          <cell r="K318">
            <v>52</v>
          </cell>
          <cell r="L318">
            <v>1.33</v>
          </cell>
          <cell r="M318">
            <v>2.2599999999999998</v>
          </cell>
          <cell r="N318">
            <v>22</v>
          </cell>
          <cell r="O318">
            <v>0</v>
          </cell>
          <cell r="P318" t="str">
            <v/>
          </cell>
        </row>
        <row r="319">
          <cell r="B319" t="str">
            <v>Aaron Loup</v>
          </cell>
          <cell r="C319" t="str">
            <v>LAA</v>
          </cell>
          <cell r="D319">
            <v>6.1</v>
          </cell>
          <cell r="E319">
            <v>1</v>
          </cell>
          <cell r="F319">
            <v>9</v>
          </cell>
          <cell r="G319">
            <v>10</v>
          </cell>
          <cell r="H319">
            <v>2</v>
          </cell>
          <cell r="I319">
            <v>48.2</v>
          </cell>
          <cell r="J319">
            <v>20</v>
          </cell>
          <cell r="K319">
            <v>45</v>
          </cell>
          <cell r="L319">
            <v>1.75</v>
          </cell>
          <cell r="M319">
            <v>2.25</v>
          </cell>
          <cell r="N319">
            <v>33</v>
          </cell>
          <cell r="O319">
            <v>0</v>
          </cell>
          <cell r="P319" t="str">
            <v/>
          </cell>
        </row>
        <row r="320">
          <cell r="B320" t="str">
            <v>Andrew Chafin</v>
          </cell>
          <cell r="C320" t="str">
            <v>2 Tms</v>
          </cell>
          <cell r="D320">
            <v>4.7300000000000004</v>
          </cell>
          <cell r="E320">
            <v>8</v>
          </cell>
          <cell r="F320">
            <v>14</v>
          </cell>
          <cell r="G320">
            <v>22</v>
          </cell>
          <cell r="H320">
            <v>5</v>
          </cell>
          <cell r="I320">
            <v>51.1</v>
          </cell>
          <cell r="J320">
            <v>28</v>
          </cell>
          <cell r="K320">
            <v>63</v>
          </cell>
          <cell r="L320">
            <v>1.42</v>
          </cell>
          <cell r="M320">
            <v>2.25</v>
          </cell>
          <cell r="N320">
            <v>27</v>
          </cell>
          <cell r="O320">
            <v>0</v>
          </cell>
          <cell r="P320" t="str">
            <v/>
          </cell>
        </row>
        <row r="321">
          <cell r="B321" t="str">
            <v>Peyton Battenfield</v>
          </cell>
          <cell r="C321" t="str">
            <v>CLE</v>
          </cell>
          <cell r="D321">
            <v>5.19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34.200000000000003</v>
          </cell>
          <cell r="J321">
            <v>12</v>
          </cell>
          <cell r="K321">
            <v>27</v>
          </cell>
          <cell r="L321">
            <v>1.33</v>
          </cell>
          <cell r="M321">
            <v>2.25</v>
          </cell>
          <cell r="N321">
            <v>20</v>
          </cell>
          <cell r="O321">
            <v>2</v>
          </cell>
          <cell r="P321">
            <v>0.33</v>
          </cell>
        </row>
        <row r="322">
          <cell r="B322" t="str">
            <v>Jack Flaherty</v>
          </cell>
          <cell r="C322" t="str">
            <v>2 Tms</v>
          </cell>
          <cell r="D322">
            <v>4.99</v>
          </cell>
          <cell r="E322">
            <v>0</v>
          </cell>
          <cell r="F322">
            <v>1</v>
          </cell>
          <cell r="G322">
            <v>1</v>
          </cell>
          <cell r="H322">
            <v>0</v>
          </cell>
          <cell r="I322">
            <v>144.1</v>
          </cell>
          <cell r="J322">
            <v>66</v>
          </cell>
          <cell r="K322">
            <v>148</v>
          </cell>
          <cell r="L322">
            <v>1.58</v>
          </cell>
          <cell r="M322">
            <v>2.2400000000000002</v>
          </cell>
          <cell r="N322">
            <v>80</v>
          </cell>
          <cell r="O322">
            <v>8</v>
          </cell>
          <cell r="P322">
            <v>0.3</v>
          </cell>
        </row>
        <row r="323">
          <cell r="B323" t="str">
            <v>Kyle Freeland</v>
          </cell>
          <cell r="C323" t="str">
            <v>COL</v>
          </cell>
          <cell r="D323">
            <v>5.03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155.19999999999999</v>
          </cell>
          <cell r="J323">
            <v>42</v>
          </cell>
          <cell r="K323">
            <v>94</v>
          </cell>
          <cell r="L323">
            <v>1.47</v>
          </cell>
          <cell r="M323">
            <v>2.2400000000000002</v>
          </cell>
          <cell r="N323">
            <v>87</v>
          </cell>
          <cell r="O323">
            <v>12</v>
          </cell>
          <cell r="P323">
            <v>0.41</v>
          </cell>
        </row>
        <row r="324">
          <cell r="B324" t="str">
            <v>Jalen Beeks</v>
          </cell>
          <cell r="C324" t="str">
            <v>TBR</v>
          </cell>
          <cell r="D324">
            <v>5.95</v>
          </cell>
          <cell r="E324">
            <v>1</v>
          </cell>
          <cell r="F324">
            <v>2</v>
          </cell>
          <cell r="G324">
            <v>3</v>
          </cell>
          <cell r="H324">
            <v>1</v>
          </cell>
          <cell r="I324">
            <v>42.1</v>
          </cell>
          <cell r="J324">
            <v>21</v>
          </cell>
          <cell r="K324">
            <v>47</v>
          </cell>
          <cell r="L324">
            <v>1.49</v>
          </cell>
          <cell r="M324">
            <v>2.2400000000000002</v>
          </cell>
          <cell r="N324">
            <v>28</v>
          </cell>
          <cell r="O324">
            <v>0</v>
          </cell>
          <cell r="P324" t="str">
            <v/>
          </cell>
        </row>
        <row r="325">
          <cell r="B325" t="str">
            <v>Yunior Marte</v>
          </cell>
          <cell r="C325" t="str">
            <v>PHI</v>
          </cell>
          <cell r="D325">
            <v>5.03</v>
          </cell>
          <cell r="E325">
            <v>2</v>
          </cell>
          <cell r="F325">
            <v>2</v>
          </cell>
          <cell r="G325">
            <v>4</v>
          </cell>
          <cell r="H325">
            <v>2</v>
          </cell>
          <cell r="I325">
            <v>39.1</v>
          </cell>
          <cell r="J325">
            <v>17</v>
          </cell>
          <cell r="K325">
            <v>38</v>
          </cell>
          <cell r="L325">
            <v>1.63</v>
          </cell>
          <cell r="M325">
            <v>2.2400000000000002</v>
          </cell>
          <cell r="N325">
            <v>22</v>
          </cell>
          <cell r="O325">
            <v>0</v>
          </cell>
          <cell r="P325" t="str">
            <v/>
          </cell>
        </row>
        <row r="326">
          <cell r="B326" t="str">
            <v>Xzavion Curry</v>
          </cell>
          <cell r="C326" t="str">
            <v>CLE</v>
          </cell>
          <cell r="D326">
            <v>4.07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95</v>
          </cell>
          <cell r="J326">
            <v>30</v>
          </cell>
          <cell r="K326">
            <v>67</v>
          </cell>
          <cell r="L326">
            <v>1.35</v>
          </cell>
          <cell r="M326">
            <v>2.23</v>
          </cell>
          <cell r="N326">
            <v>43</v>
          </cell>
          <cell r="O326">
            <v>1</v>
          </cell>
          <cell r="P326">
            <v>0.11</v>
          </cell>
        </row>
        <row r="327">
          <cell r="B327" t="str">
            <v>Jorge López</v>
          </cell>
          <cell r="C327" t="str">
            <v>3 Tms</v>
          </cell>
          <cell r="D327">
            <v>5.95</v>
          </cell>
          <cell r="E327">
            <v>3</v>
          </cell>
          <cell r="F327">
            <v>10</v>
          </cell>
          <cell r="G327">
            <v>13</v>
          </cell>
          <cell r="H327">
            <v>4</v>
          </cell>
          <cell r="I327">
            <v>59</v>
          </cell>
          <cell r="J327">
            <v>22</v>
          </cell>
          <cell r="K327">
            <v>49</v>
          </cell>
          <cell r="L327">
            <v>1.51</v>
          </cell>
          <cell r="M327">
            <v>2.23</v>
          </cell>
          <cell r="N327">
            <v>39</v>
          </cell>
          <cell r="O327">
            <v>0</v>
          </cell>
          <cell r="P327" t="str">
            <v/>
          </cell>
        </row>
        <row r="328">
          <cell r="B328" t="str">
            <v>Rich Hill</v>
          </cell>
          <cell r="C328" t="str">
            <v>2 Tms</v>
          </cell>
          <cell r="D328">
            <v>5.41</v>
          </cell>
          <cell r="E328">
            <v>0</v>
          </cell>
          <cell r="F328">
            <v>0</v>
          </cell>
          <cell r="G328">
            <v>0</v>
          </cell>
          <cell r="H328">
            <v>1</v>
          </cell>
          <cell r="I328">
            <v>146.1</v>
          </cell>
          <cell r="J328">
            <v>58</v>
          </cell>
          <cell r="K328">
            <v>129</v>
          </cell>
          <cell r="L328">
            <v>1.52</v>
          </cell>
          <cell r="M328">
            <v>2.2200000000000002</v>
          </cell>
          <cell r="N328">
            <v>88</v>
          </cell>
          <cell r="O328">
            <v>7</v>
          </cell>
          <cell r="P328">
            <v>0.26</v>
          </cell>
        </row>
        <row r="329">
          <cell r="B329" t="str">
            <v>Shelby Miller</v>
          </cell>
          <cell r="C329" t="str">
            <v>LAD</v>
          </cell>
          <cell r="D329">
            <v>1.71</v>
          </cell>
          <cell r="E329">
            <v>1</v>
          </cell>
          <cell r="F329">
            <v>3</v>
          </cell>
          <cell r="G329">
            <v>4</v>
          </cell>
          <cell r="H329">
            <v>0</v>
          </cell>
          <cell r="I329">
            <v>42</v>
          </cell>
          <cell r="J329">
            <v>19</v>
          </cell>
          <cell r="K329">
            <v>42</v>
          </cell>
          <cell r="L329">
            <v>0.9</v>
          </cell>
          <cell r="M329">
            <v>2.21</v>
          </cell>
          <cell r="N329">
            <v>8</v>
          </cell>
          <cell r="O329">
            <v>0</v>
          </cell>
          <cell r="P329" t="str">
            <v/>
          </cell>
        </row>
        <row r="330">
          <cell r="B330" t="str">
            <v>Luis García</v>
          </cell>
          <cell r="C330" t="str">
            <v>SDP</v>
          </cell>
          <cell r="D330">
            <v>4.07</v>
          </cell>
          <cell r="E330">
            <v>0</v>
          </cell>
          <cell r="F330">
            <v>10</v>
          </cell>
          <cell r="G330">
            <v>10</v>
          </cell>
          <cell r="H330">
            <v>3</v>
          </cell>
          <cell r="I330">
            <v>59.2</v>
          </cell>
          <cell r="J330">
            <v>24</v>
          </cell>
          <cell r="K330">
            <v>53</v>
          </cell>
          <cell r="L330">
            <v>1.39</v>
          </cell>
          <cell r="M330">
            <v>2.21</v>
          </cell>
          <cell r="N330">
            <v>27</v>
          </cell>
          <cell r="O330">
            <v>0</v>
          </cell>
          <cell r="P330" t="str">
            <v/>
          </cell>
        </row>
        <row r="331">
          <cell r="B331" t="str">
            <v>Charlie Morton</v>
          </cell>
          <cell r="C331" t="str">
            <v>ATL</v>
          </cell>
          <cell r="D331">
            <v>3.64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163.1</v>
          </cell>
          <cell r="J331">
            <v>83</v>
          </cell>
          <cell r="K331">
            <v>183</v>
          </cell>
          <cell r="L331">
            <v>1.43</v>
          </cell>
          <cell r="M331">
            <v>2.2000000000000002</v>
          </cell>
          <cell r="N331">
            <v>66</v>
          </cell>
          <cell r="O331">
            <v>12</v>
          </cell>
          <cell r="P331">
            <v>0.4</v>
          </cell>
        </row>
        <row r="332">
          <cell r="B332" t="str">
            <v>Brent Suter</v>
          </cell>
          <cell r="C332" t="str">
            <v>COL</v>
          </cell>
          <cell r="D332">
            <v>3.38</v>
          </cell>
          <cell r="E332">
            <v>0</v>
          </cell>
          <cell r="F332">
            <v>7</v>
          </cell>
          <cell r="G332">
            <v>7</v>
          </cell>
          <cell r="H332">
            <v>3</v>
          </cell>
          <cell r="I332">
            <v>69.099999999999994</v>
          </cell>
          <cell r="J332">
            <v>25</v>
          </cell>
          <cell r="K332">
            <v>55</v>
          </cell>
          <cell r="L332">
            <v>1.3</v>
          </cell>
          <cell r="M332">
            <v>2.2000000000000002</v>
          </cell>
          <cell r="N332">
            <v>26</v>
          </cell>
          <cell r="O332">
            <v>0</v>
          </cell>
          <cell r="P332" t="str">
            <v/>
          </cell>
        </row>
        <row r="333">
          <cell r="B333" t="str">
            <v>Andrew Wantz</v>
          </cell>
          <cell r="C333" t="str">
            <v>LAA</v>
          </cell>
          <cell r="D333">
            <v>3.89</v>
          </cell>
          <cell r="E333">
            <v>0</v>
          </cell>
          <cell r="F333">
            <v>4</v>
          </cell>
          <cell r="G333">
            <v>4</v>
          </cell>
          <cell r="H333">
            <v>3</v>
          </cell>
          <cell r="I333">
            <v>39.1</v>
          </cell>
          <cell r="J333">
            <v>15</v>
          </cell>
          <cell r="K333">
            <v>33</v>
          </cell>
          <cell r="L333">
            <v>1.0900000000000001</v>
          </cell>
          <cell r="M333">
            <v>2.2000000000000002</v>
          </cell>
          <cell r="N333">
            <v>17</v>
          </cell>
          <cell r="O333">
            <v>0</v>
          </cell>
          <cell r="P333" t="str">
            <v/>
          </cell>
        </row>
        <row r="334">
          <cell r="B334" t="str">
            <v>Gavin Williams</v>
          </cell>
          <cell r="C334" t="str">
            <v>CLE</v>
          </cell>
          <cell r="D334">
            <v>3.29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82</v>
          </cell>
          <cell r="J334">
            <v>37</v>
          </cell>
          <cell r="K334">
            <v>81</v>
          </cell>
          <cell r="L334">
            <v>1.26</v>
          </cell>
          <cell r="M334">
            <v>2.19</v>
          </cell>
          <cell r="N334">
            <v>30</v>
          </cell>
          <cell r="O334">
            <v>4</v>
          </cell>
          <cell r="P334">
            <v>0.25</v>
          </cell>
        </row>
        <row r="335">
          <cell r="B335" t="str">
            <v>Seranthony Domínguez</v>
          </cell>
          <cell r="C335" t="str">
            <v>PHI</v>
          </cell>
          <cell r="D335">
            <v>3.78</v>
          </cell>
          <cell r="E335">
            <v>2</v>
          </cell>
          <cell r="F335">
            <v>14</v>
          </cell>
          <cell r="G335">
            <v>16</v>
          </cell>
          <cell r="H335">
            <v>7</v>
          </cell>
          <cell r="I335">
            <v>50</v>
          </cell>
          <cell r="J335">
            <v>22</v>
          </cell>
          <cell r="K335">
            <v>48</v>
          </cell>
          <cell r="L335">
            <v>1.4</v>
          </cell>
          <cell r="M335">
            <v>2.1800000000000002</v>
          </cell>
          <cell r="N335">
            <v>21</v>
          </cell>
          <cell r="O335">
            <v>0</v>
          </cell>
          <cell r="P335" t="str">
            <v/>
          </cell>
        </row>
        <row r="336">
          <cell r="B336" t="str">
            <v>Jordan Wicks</v>
          </cell>
          <cell r="C336" t="str">
            <v>CHC</v>
          </cell>
          <cell r="D336">
            <v>4.41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34.200000000000003</v>
          </cell>
          <cell r="J336">
            <v>11</v>
          </cell>
          <cell r="K336">
            <v>24</v>
          </cell>
          <cell r="L336">
            <v>1.27</v>
          </cell>
          <cell r="M336">
            <v>2.1800000000000002</v>
          </cell>
          <cell r="N336">
            <v>17</v>
          </cell>
          <cell r="O336">
            <v>3</v>
          </cell>
          <cell r="P336">
            <v>0.43</v>
          </cell>
        </row>
        <row r="337">
          <cell r="B337" t="str">
            <v>Alec Marsh</v>
          </cell>
          <cell r="C337" t="str">
            <v>KCR</v>
          </cell>
          <cell r="D337">
            <v>5.69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74.099999999999994</v>
          </cell>
          <cell r="J337">
            <v>39</v>
          </cell>
          <cell r="K337">
            <v>85</v>
          </cell>
          <cell r="L337">
            <v>1.56</v>
          </cell>
          <cell r="M337">
            <v>2.1800000000000002</v>
          </cell>
          <cell r="N337">
            <v>47</v>
          </cell>
          <cell r="O337">
            <v>1</v>
          </cell>
          <cell r="P337">
            <v>0.13</v>
          </cell>
        </row>
        <row r="338">
          <cell r="B338" t="str">
            <v>Patrick Corbin</v>
          </cell>
          <cell r="C338" t="str">
            <v>WSN</v>
          </cell>
          <cell r="D338">
            <v>5.2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180</v>
          </cell>
          <cell r="J338">
            <v>57</v>
          </cell>
          <cell r="K338">
            <v>124</v>
          </cell>
          <cell r="L338">
            <v>1.48</v>
          </cell>
          <cell r="M338">
            <v>2.1800000000000002</v>
          </cell>
          <cell r="N338">
            <v>104</v>
          </cell>
          <cell r="O338">
            <v>15</v>
          </cell>
          <cell r="P338">
            <v>0.47</v>
          </cell>
        </row>
        <row r="339">
          <cell r="B339" t="str">
            <v>Aaron Bummer</v>
          </cell>
          <cell r="C339" t="str">
            <v>CHW</v>
          </cell>
          <cell r="D339">
            <v>6.79</v>
          </cell>
          <cell r="E339">
            <v>0</v>
          </cell>
          <cell r="F339">
            <v>15</v>
          </cell>
          <cell r="G339">
            <v>15</v>
          </cell>
          <cell r="H339">
            <v>3</v>
          </cell>
          <cell r="I339">
            <v>58.1</v>
          </cell>
          <cell r="J339">
            <v>36</v>
          </cell>
          <cell r="K339">
            <v>78</v>
          </cell>
          <cell r="L339">
            <v>1.53</v>
          </cell>
          <cell r="M339">
            <v>2.17</v>
          </cell>
          <cell r="N339">
            <v>44</v>
          </cell>
          <cell r="O339">
            <v>0</v>
          </cell>
          <cell r="P339" t="str">
            <v/>
          </cell>
        </row>
        <row r="340">
          <cell r="B340" t="str">
            <v>Justin Lawrence</v>
          </cell>
          <cell r="C340" t="str">
            <v>COL</v>
          </cell>
          <cell r="D340">
            <v>3.72</v>
          </cell>
          <cell r="E340">
            <v>11</v>
          </cell>
          <cell r="F340">
            <v>11</v>
          </cell>
          <cell r="G340">
            <v>22</v>
          </cell>
          <cell r="H340">
            <v>7</v>
          </cell>
          <cell r="I340">
            <v>75</v>
          </cell>
          <cell r="J340">
            <v>36</v>
          </cell>
          <cell r="K340">
            <v>78</v>
          </cell>
          <cell r="L340">
            <v>1.35</v>
          </cell>
          <cell r="M340">
            <v>2.17</v>
          </cell>
          <cell r="N340">
            <v>31</v>
          </cell>
          <cell r="O340">
            <v>0</v>
          </cell>
          <cell r="P340" t="str">
            <v/>
          </cell>
        </row>
        <row r="341">
          <cell r="B341" t="str">
            <v>Kirby Yates</v>
          </cell>
          <cell r="C341" t="str">
            <v>ATL</v>
          </cell>
          <cell r="D341">
            <v>3.28</v>
          </cell>
          <cell r="E341">
            <v>5</v>
          </cell>
          <cell r="F341">
            <v>9</v>
          </cell>
          <cell r="G341">
            <v>14</v>
          </cell>
          <cell r="H341">
            <v>3</v>
          </cell>
          <cell r="I341">
            <v>60.1</v>
          </cell>
          <cell r="J341">
            <v>37</v>
          </cell>
          <cell r="K341">
            <v>80</v>
          </cell>
          <cell r="L341">
            <v>1.19</v>
          </cell>
          <cell r="M341">
            <v>2.16</v>
          </cell>
          <cell r="N341">
            <v>22</v>
          </cell>
          <cell r="O341">
            <v>0</v>
          </cell>
          <cell r="P341" t="str">
            <v/>
          </cell>
        </row>
        <row r="342">
          <cell r="B342" t="str">
            <v>Pedro Avila</v>
          </cell>
          <cell r="C342" t="str">
            <v>SDP</v>
          </cell>
          <cell r="D342">
            <v>3.22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50.1</v>
          </cell>
          <cell r="J342">
            <v>25</v>
          </cell>
          <cell r="K342">
            <v>54</v>
          </cell>
          <cell r="L342">
            <v>1.35</v>
          </cell>
          <cell r="M342">
            <v>2.16</v>
          </cell>
          <cell r="N342">
            <v>18</v>
          </cell>
          <cell r="O342">
            <v>1</v>
          </cell>
          <cell r="P342">
            <v>0.17</v>
          </cell>
        </row>
        <row r="343">
          <cell r="B343" t="str">
            <v>Chase Silseth</v>
          </cell>
          <cell r="C343" t="str">
            <v>LAA</v>
          </cell>
          <cell r="D343">
            <v>3.96</v>
          </cell>
          <cell r="E343">
            <v>0</v>
          </cell>
          <cell r="F343">
            <v>1</v>
          </cell>
          <cell r="G343">
            <v>1</v>
          </cell>
          <cell r="H343">
            <v>1</v>
          </cell>
          <cell r="I343">
            <v>52.1</v>
          </cell>
          <cell r="J343">
            <v>26</v>
          </cell>
          <cell r="K343">
            <v>56</v>
          </cell>
          <cell r="L343">
            <v>1.28</v>
          </cell>
          <cell r="M343">
            <v>2.15</v>
          </cell>
          <cell r="N343">
            <v>23</v>
          </cell>
          <cell r="O343">
            <v>1</v>
          </cell>
          <cell r="P343">
            <v>0.13</v>
          </cell>
        </row>
        <row r="344">
          <cell r="B344" t="str">
            <v>J.P. France</v>
          </cell>
          <cell r="C344" t="str">
            <v>HOU</v>
          </cell>
          <cell r="D344">
            <v>3.83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136.1</v>
          </cell>
          <cell r="J344">
            <v>47</v>
          </cell>
          <cell r="K344">
            <v>101</v>
          </cell>
          <cell r="L344">
            <v>1.36</v>
          </cell>
          <cell r="M344">
            <v>2.15</v>
          </cell>
          <cell r="N344">
            <v>58</v>
          </cell>
          <cell r="O344">
            <v>13</v>
          </cell>
          <cell r="P344">
            <v>0.56999999999999995</v>
          </cell>
        </row>
        <row r="345">
          <cell r="B345" t="str">
            <v>Jordan Weems</v>
          </cell>
          <cell r="C345" t="str">
            <v>WSN</v>
          </cell>
          <cell r="D345">
            <v>3.62</v>
          </cell>
          <cell r="E345">
            <v>0</v>
          </cell>
          <cell r="F345">
            <v>7</v>
          </cell>
          <cell r="G345">
            <v>7</v>
          </cell>
          <cell r="H345">
            <v>3</v>
          </cell>
          <cell r="I345">
            <v>54.2</v>
          </cell>
          <cell r="J345">
            <v>28</v>
          </cell>
          <cell r="K345">
            <v>60</v>
          </cell>
          <cell r="L345">
            <v>1.21</v>
          </cell>
          <cell r="M345">
            <v>2.14</v>
          </cell>
          <cell r="N345">
            <v>22</v>
          </cell>
          <cell r="O345">
            <v>0</v>
          </cell>
          <cell r="P345" t="str">
            <v/>
          </cell>
        </row>
        <row r="346">
          <cell r="B346" t="str">
            <v>Grant Anderson</v>
          </cell>
          <cell r="C346" t="str">
            <v>TEX</v>
          </cell>
          <cell r="D346">
            <v>5.05</v>
          </cell>
          <cell r="E346">
            <v>0</v>
          </cell>
          <cell r="F346">
            <v>5</v>
          </cell>
          <cell r="G346">
            <v>5</v>
          </cell>
          <cell r="H346">
            <v>4</v>
          </cell>
          <cell r="I346">
            <v>35.200000000000003</v>
          </cell>
          <cell r="J346">
            <v>14</v>
          </cell>
          <cell r="K346">
            <v>30</v>
          </cell>
          <cell r="L346">
            <v>1.46</v>
          </cell>
          <cell r="M346">
            <v>2.14</v>
          </cell>
          <cell r="N346">
            <v>20</v>
          </cell>
          <cell r="O346">
            <v>0</v>
          </cell>
          <cell r="P346" t="str">
            <v/>
          </cell>
        </row>
        <row r="347">
          <cell r="B347" t="str">
            <v>Adam Ottavino</v>
          </cell>
          <cell r="C347" t="str">
            <v>NYM</v>
          </cell>
          <cell r="D347">
            <v>3.21</v>
          </cell>
          <cell r="E347">
            <v>12</v>
          </cell>
          <cell r="F347">
            <v>12</v>
          </cell>
          <cell r="G347">
            <v>24</v>
          </cell>
          <cell r="H347">
            <v>3</v>
          </cell>
          <cell r="I347">
            <v>61.2</v>
          </cell>
          <cell r="J347">
            <v>29</v>
          </cell>
          <cell r="K347">
            <v>62</v>
          </cell>
          <cell r="L347">
            <v>1.22</v>
          </cell>
          <cell r="M347">
            <v>2.14</v>
          </cell>
          <cell r="N347">
            <v>22</v>
          </cell>
          <cell r="O347">
            <v>0</v>
          </cell>
          <cell r="P347" t="str">
            <v/>
          </cell>
        </row>
        <row r="348">
          <cell r="B348" t="str">
            <v>Collin McHugh</v>
          </cell>
          <cell r="C348" t="str">
            <v>ATL</v>
          </cell>
          <cell r="D348">
            <v>4.3</v>
          </cell>
          <cell r="E348">
            <v>0</v>
          </cell>
          <cell r="F348">
            <v>7</v>
          </cell>
          <cell r="G348">
            <v>7</v>
          </cell>
          <cell r="H348">
            <v>1</v>
          </cell>
          <cell r="I348">
            <v>58.2</v>
          </cell>
          <cell r="J348">
            <v>22</v>
          </cell>
          <cell r="K348">
            <v>47</v>
          </cell>
          <cell r="L348">
            <v>1.57</v>
          </cell>
          <cell r="M348">
            <v>2.14</v>
          </cell>
          <cell r="N348">
            <v>28</v>
          </cell>
          <cell r="O348">
            <v>0</v>
          </cell>
          <cell r="P348" t="str">
            <v/>
          </cell>
        </row>
        <row r="349">
          <cell r="B349" t="str">
            <v>Graham Ashcraft</v>
          </cell>
          <cell r="C349" t="str">
            <v>CIN</v>
          </cell>
          <cell r="D349">
            <v>4.76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145.19999999999999</v>
          </cell>
          <cell r="J349">
            <v>52</v>
          </cell>
          <cell r="K349">
            <v>111</v>
          </cell>
          <cell r="L349">
            <v>1.37</v>
          </cell>
          <cell r="M349">
            <v>2.13</v>
          </cell>
          <cell r="N349">
            <v>77</v>
          </cell>
          <cell r="O349">
            <v>15</v>
          </cell>
          <cell r="P349">
            <v>0.57999999999999996</v>
          </cell>
        </row>
        <row r="350">
          <cell r="B350" t="str">
            <v>Dustin May</v>
          </cell>
          <cell r="C350" t="str">
            <v>LAD</v>
          </cell>
          <cell r="D350">
            <v>2.63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48</v>
          </cell>
          <cell r="J350">
            <v>16</v>
          </cell>
          <cell r="K350">
            <v>34</v>
          </cell>
          <cell r="L350">
            <v>0.94</v>
          </cell>
          <cell r="M350">
            <v>2.13</v>
          </cell>
          <cell r="N350">
            <v>14</v>
          </cell>
          <cell r="O350">
            <v>4</v>
          </cell>
          <cell r="P350">
            <v>0.44</v>
          </cell>
        </row>
        <row r="351">
          <cell r="B351" t="str">
            <v>Bryan Baker</v>
          </cell>
          <cell r="C351" t="str">
            <v>BAL</v>
          </cell>
          <cell r="D351">
            <v>3.6</v>
          </cell>
          <cell r="E351">
            <v>0</v>
          </cell>
          <cell r="F351">
            <v>11</v>
          </cell>
          <cell r="G351">
            <v>11</v>
          </cell>
          <cell r="H351">
            <v>3</v>
          </cell>
          <cell r="I351">
            <v>45</v>
          </cell>
          <cell r="J351">
            <v>24</v>
          </cell>
          <cell r="K351">
            <v>51</v>
          </cell>
          <cell r="L351">
            <v>1.27</v>
          </cell>
          <cell r="M351">
            <v>2.13</v>
          </cell>
          <cell r="N351">
            <v>18</v>
          </cell>
          <cell r="O351">
            <v>0</v>
          </cell>
          <cell r="P351" t="str">
            <v/>
          </cell>
        </row>
        <row r="352">
          <cell r="B352" t="str">
            <v>Daniel Lynch IV</v>
          </cell>
          <cell r="C352" t="str">
            <v>KCR</v>
          </cell>
          <cell r="D352">
            <v>4.6399999999999997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52.1</v>
          </cell>
          <cell r="J352">
            <v>16</v>
          </cell>
          <cell r="K352">
            <v>34</v>
          </cell>
          <cell r="L352">
            <v>1.26</v>
          </cell>
          <cell r="M352">
            <v>2.13</v>
          </cell>
          <cell r="N352">
            <v>27</v>
          </cell>
          <cell r="O352">
            <v>4</v>
          </cell>
          <cell r="P352">
            <v>0.44</v>
          </cell>
        </row>
        <row r="353">
          <cell r="B353" t="str">
            <v>John Schreiber</v>
          </cell>
          <cell r="C353" t="str">
            <v>BOS</v>
          </cell>
          <cell r="D353">
            <v>3.86</v>
          </cell>
          <cell r="E353">
            <v>1</v>
          </cell>
          <cell r="F353">
            <v>10</v>
          </cell>
          <cell r="G353">
            <v>11</v>
          </cell>
          <cell r="H353">
            <v>2</v>
          </cell>
          <cell r="I353">
            <v>46.2</v>
          </cell>
          <cell r="J353">
            <v>25</v>
          </cell>
          <cell r="K353">
            <v>53</v>
          </cell>
          <cell r="L353">
            <v>1.41</v>
          </cell>
          <cell r="M353">
            <v>2.12</v>
          </cell>
          <cell r="N353">
            <v>20</v>
          </cell>
          <cell r="O353">
            <v>0</v>
          </cell>
          <cell r="P353" t="str">
            <v/>
          </cell>
        </row>
        <row r="354">
          <cell r="B354" t="str">
            <v>Bryan Hoeing</v>
          </cell>
          <cell r="C354" t="str">
            <v>MIA</v>
          </cell>
          <cell r="D354">
            <v>5.48</v>
          </cell>
          <cell r="E354">
            <v>0</v>
          </cell>
          <cell r="F354">
            <v>1</v>
          </cell>
          <cell r="G354">
            <v>1</v>
          </cell>
          <cell r="H354">
            <v>0</v>
          </cell>
          <cell r="I354">
            <v>70.2</v>
          </cell>
          <cell r="J354">
            <v>25</v>
          </cell>
          <cell r="K354">
            <v>53</v>
          </cell>
          <cell r="L354">
            <v>1.36</v>
          </cell>
          <cell r="M354">
            <v>2.12</v>
          </cell>
          <cell r="N354">
            <v>43</v>
          </cell>
          <cell r="O354">
            <v>0</v>
          </cell>
          <cell r="P354" t="str">
            <v/>
          </cell>
        </row>
        <row r="355">
          <cell r="B355" t="str">
            <v>Steven Wilson</v>
          </cell>
          <cell r="C355" t="str">
            <v>SDP</v>
          </cell>
          <cell r="D355">
            <v>3.91</v>
          </cell>
          <cell r="E355">
            <v>0</v>
          </cell>
          <cell r="F355">
            <v>22</v>
          </cell>
          <cell r="G355">
            <v>22</v>
          </cell>
          <cell r="H355">
            <v>2</v>
          </cell>
          <cell r="I355">
            <v>53</v>
          </cell>
          <cell r="J355">
            <v>27</v>
          </cell>
          <cell r="K355">
            <v>57</v>
          </cell>
          <cell r="L355">
            <v>1.17</v>
          </cell>
          <cell r="M355">
            <v>2.11</v>
          </cell>
          <cell r="N355">
            <v>23</v>
          </cell>
          <cell r="O355">
            <v>0</v>
          </cell>
          <cell r="P355" t="str">
            <v/>
          </cell>
        </row>
        <row r="356">
          <cell r="B356" t="str">
            <v>Michael Rucker</v>
          </cell>
          <cell r="C356" t="str">
            <v>CHC</v>
          </cell>
          <cell r="D356">
            <v>4.91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40.1</v>
          </cell>
          <cell r="J356">
            <v>19</v>
          </cell>
          <cell r="K356">
            <v>40</v>
          </cell>
          <cell r="L356">
            <v>1.44</v>
          </cell>
          <cell r="M356">
            <v>2.11</v>
          </cell>
          <cell r="N356">
            <v>22</v>
          </cell>
          <cell r="O356">
            <v>0</v>
          </cell>
          <cell r="P356" t="str">
            <v/>
          </cell>
        </row>
        <row r="357">
          <cell r="B357" t="str">
            <v>Cory Abbott</v>
          </cell>
          <cell r="C357" t="str">
            <v>WSN</v>
          </cell>
          <cell r="D357">
            <v>6.64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39.1</v>
          </cell>
          <cell r="J357">
            <v>19</v>
          </cell>
          <cell r="K357">
            <v>40</v>
          </cell>
          <cell r="L357">
            <v>1.7</v>
          </cell>
          <cell r="M357">
            <v>2.11</v>
          </cell>
          <cell r="N357">
            <v>29</v>
          </cell>
          <cell r="O357">
            <v>0</v>
          </cell>
          <cell r="P357" t="str">
            <v/>
          </cell>
        </row>
        <row r="358">
          <cell r="B358" t="str">
            <v>Huascar Brazoban</v>
          </cell>
          <cell r="C358" t="str">
            <v>MIA</v>
          </cell>
          <cell r="D358">
            <v>4.1399999999999997</v>
          </cell>
          <cell r="E358">
            <v>0</v>
          </cell>
          <cell r="F358">
            <v>13</v>
          </cell>
          <cell r="G358">
            <v>13</v>
          </cell>
          <cell r="H358">
            <v>3</v>
          </cell>
          <cell r="I358">
            <v>58.2</v>
          </cell>
          <cell r="J358">
            <v>31</v>
          </cell>
          <cell r="K358">
            <v>65</v>
          </cell>
          <cell r="L358">
            <v>1.43</v>
          </cell>
          <cell r="M358">
            <v>2.1</v>
          </cell>
          <cell r="N358">
            <v>27</v>
          </cell>
          <cell r="O358">
            <v>0</v>
          </cell>
          <cell r="P358" t="str">
            <v/>
          </cell>
        </row>
        <row r="359">
          <cell r="B359" t="str">
            <v>Trevor Williams</v>
          </cell>
          <cell r="C359" t="str">
            <v>WSN</v>
          </cell>
          <cell r="D359">
            <v>5.55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144.1</v>
          </cell>
          <cell r="J359">
            <v>53</v>
          </cell>
          <cell r="K359">
            <v>111</v>
          </cell>
          <cell r="L359">
            <v>1.6</v>
          </cell>
          <cell r="M359">
            <v>2.09</v>
          </cell>
          <cell r="N359">
            <v>89</v>
          </cell>
          <cell r="O359">
            <v>5</v>
          </cell>
          <cell r="P359">
            <v>0.17</v>
          </cell>
        </row>
        <row r="360">
          <cell r="B360" t="str">
            <v>Ryne Nelson</v>
          </cell>
          <cell r="C360" t="str">
            <v>ARI</v>
          </cell>
          <cell r="D360">
            <v>5.31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144</v>
          </cell>
          <cell r="J360">
            <v>46</v>
          </cell>
          <cell r="K360">
            <v>96</v>
          </cell>
          <cell r="L360">
            <v>1.42</v>
          </cell>
          <cell r="M360">
            <v>2.09</v>
          </cell>
          <cell r="N360">
            <v>85</v>
          </cell>
          <cell r="O360">
            <v>7</v>
          </cell>
          <cell r="P360">
            <v>0.26</v>
          </cell>
        </row>
        <row r="361">
          <cell r="B361" t="str">
            <v>Joey Wentz</v>
          </cell>
          <cell r="C361" t="str">
            <v>DET</v>
          </cell>
          <cell r="D361">
            <v>6.9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105.2</v>
          </cell>
          <cell r="J361">
            <v>47</v>
          </cell>
          <cell r="K361">
            <v>98</v>
          </cell>
          <cell r="L361">
            <v>1.68</v>
          </cell>
          <cell r="M361">
            <v>2.09</v>
          </cell>
          <cell r="N361">
            <v>81</v>
          </cell>
          <cell r="O361">
            <v>1</v>
          </cell>
          <cell r="P361">
            <v>0.05</v>
          </cell>
        </row>
        <row r="362">
          <cell r="B362" t="str">
            <v>Ty Blach</v>
          </cell>
          <cell r="C362" t="str">
            <v>COL</v>
          </cell>
          <cell r="D362">
            <v>5.54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78</v>
          </cell>
          <cell r="J362">
            <v>24</v>
          </cell>
          <cell r="K362">
            <v>50</v>
          </cell>
          <cell r="L362">
            <v>1.64</v>
          </cell>
          <cell r="M362">
            <v>2.08</v>
          </cell>
          <cell r="N362">
            <v>48</v>
          </cell>
          <cell r="O362">
            <v>2</v>
          </cell>
          <cell r="P362">
            <v>0.15</v>
          </cell>
        </row>
        <row r="363">
          <cell r="B363" t="str">
            <v>Wade Miley</v>
          </cell>
          <cell r="C363" t="str">
            <v>MIL</v>
          </cell>
          <cell r="D363">
            <v>3.14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120.1</v>
          </cell>
          <cell r="J363">
            <v>38</v>
          </cell>
          <cell r="K363">
            <v>79</v>
          </cell>
          <cell r="L363">
            <v>1.1399999999999999</v>
          </cell>
          <cell r="M363">
            <v>2.08</v>
          </cell>
          <cell r="N363">
            <v>42</v>
          </cell>
          <cell r="O363">
            <v>9</v>
          </cell>
          <cell r="P363">
            <v>0.39</v>
          </cell>
        </row>
        <row r="364">
          <cell r="B364" t="str">
            <v>Elvis Peguero</v>
          </cell>
          <cell r="C364" t="str">
            <v>MIL</v>
          </cell>
          <cell r="D364">
            <v>3.38</v>
          </cell>
          <cell r="E364">
            <v>1</v>
          </cell>
          <cell r="F364">
            <v>21</v>
          </cell>
          <cell r="G364">
            <v>22</v>
          </cell>
          <cell r="H364">
            <v>5</v>
          </cell>
          <cell r="I364">
            <v>61.1</v>
          </cell>
          <cell r="J364">
            <v>26</v>
          </cell>
          <cell r="K364">
            <v>54</v>
          </cell>
          <cell r="L364">
            <v>1.22</v>
          </cell>
          <cell r="M364">
            <v>2.08</v>
          </cell>
          <cell r="N364">
            <v>23</v>
          </cell>
          <cell r="O364">
            <v>0</v>
          </cell>
          <cell r="P364" t="str">
            <v/>
          </cell>
        </row>
        <row r="365">
          <cell r="B365" t="str">
            <v>Ron Marinaccio</v>
          </cell>
          <cell r="C365" t="str">
            <v>NYY</v>
          </cell>
          <cell r="D365">
            <v>3.99</v>
          </cell>
          <cell r="E365">
            <v>2</v>
          </cell>
          <cell r="F365">
            <v>7</v>
          </cell>
          <cell r="G365">
            <v>9</v>
          </cell>
          <cell r="H365">
            <v>3</v>
          </cell>
          <cell r="I365">
            <v>47.1</v>
          </cell>
          <cell r="J365">
            <v>27</v>
          </cell>
          <cell r="K365">
            <v>56</v>
          </cell>
          <cell r="L365">
            <v>1.31</v>
          </cell>
          <cell r="M365">
            <v>2.0699999999999998</v>
          </cell>
          <cell r="N365">
            <v>21</v>
          </cell>
          <cell r="O365">
            <v>0</v>
          </cell>
          <cell r="P365" t="str">
            <v/>
          </cell>
        </row>
        <row r="366">
          <cell r="B366" t="str">
            <v>Kenny Rosenberg</v>
          </cell>
          <cell r="C366" t="str">
            <v>LAA</v>
          </cell>
          <cell r="D366">
            <v>3.82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33</v>
          </cell>
          <cell r="J366">
            <v>14</v>
          </cell>
          <cell r="K366">
            <v>29</v>
          </cell>
          <cell r="L366">
            <v>1.48</v>
          </cell>
          <cell r="M366">
            <v>2.0699999999999998</v>
          </cell>
          <cell r="N366">
            <v>14</v>
          </cell>
          <cell r="O366">
            <v>1</v>
          </cell>
          <cell r="P366">
            <v>0.33</v>
          </cell>
        </row>
        <row r="367">
          <cell r="B367" t="str">
            <v>Drew Smith</v>
          </cell>
          <cell r="C367" t="str">
            <v>NYM</v>
          </cell>
          <cell r="D367">
            <v>4.1500000000000004</v>
          </cell>
          <cell r="E367">
            <v>3</v>
          </cell>
          <cell r="F367">
            <v>12</v>
          </cell>
          <cell r="G367">
            <v>15</v>
          </cell>
          <cell r="H367">
            <v>2</v>
          </cell>
          <cell r="I367">
            <v>56.1</v>
          </cell>
          <cell r="J367">
            <v>29</v>
          </cell>
          <cell r="K367">
            <v>60</v>
          </cell>
          <cell r="L367">
            <v>1.4</v>
          </cell>
          <cell r="M367">
            <v>2.0699999999999998</v>
          </cell>
          <cell r="N367">
            <v>26</v>
          </cell>
          <cell r="O367">
            <v>0</v>
          </cell>
          <cell r="P367" t="str">
            <v/>
          </cell>
        </row>
        <row r="368">
          <cell r="B368" t="str">
            <v>Jaime Barria</v>
          </cell>
          <cell r="C368" t="str">
            <v>LAA</v>
          </cell>
          <cell r="D368">
            <v>5.68</v>
          </cell>
          <cell r="E368">
            <v>0</v>
          </cell>
          <cell r="F368">
            <v>2</v>
          </cell>
          <cell r="G368">
            <v>2</v>
          </cell>
          <cell r="H368">
            <v>2</v>
          </cell>
          <cell r="I368">
            <v>82.1</v>
          </cell>
          <cell r="J368">
            <v>30</v>
          </cell>
          <cell r="K368">
            <v>62</v>
          </cell>
          <cell r="L368">
            <v>1.47</v>
          </cell>
          <cell r="M368">
            <v>2.0699999999999998</v>
          </cell>
          <cell r="N368">
            <v>52</v>
          </cell>
          <cell r="O368">
            <v>0</v>
          </cell>
          <cell r="P368" t="str">
            <v/>
          </cell>
        </row>
        <row r="369">
          <cell r="B369" t="str">
            <v>Yohan Ramirez</v>
          </cell>
          <cell r="C369" t="str">
            <v>2 Tms</v>
          </cell>
          <cell r="D369">
            <v>4.2300000000000004</v>
          </cell>
          <cell r="E369">
            <v>0</v>
          </cell>
          <cell r="F369">
            <v>3</v>
          </cell>
          <cell r="G369">
            <v>3</v>
          </cell>
          <cell r="H369">
            <v>1</v>
          </cell>
          <cell r="I369">
            <v>38.1</v>
          </cell>
          <cell r="J369">
            <v>17</v>
          </cell>
          <cell r="K369">
            <v>35</v>
          </cell>
          <cell r="L369">
            <v>1.46</v>
          </cell>
          <cell r="M369">
            <v>2.06</v>
          </cell>
          <cell r="N369">
            <v>18</v>
          </cell>
          <cell r="O369">
            <v>0</v>
          </cell>
          <cell r="P369" t="str">
            <v/>
          </cell>
        </row>
        <row r="370">
          <cell r="B370" t="str">
            <v>Drey Jameson</v>
          </cell>
          <cell r="C370" t="str">
            <v>ARI</v>
          </cell>
          <cell r="D370">
            <v>3.32</v>
          </cell>
          <cell r="E370">
            <v>1</v>
          </cell>
          <cell r="F370">
            <v>1</v>
          </cell>
          <cell r="G370">
            <v>2</v>
          </cell>
          <cell r="H370">
            <v>0</v>
          </cell>
          <cell r="I370">
            <v>40.200000000000003</v>
          </cell>
          <cell r="J370">
            <v>18</v>
          </cell>
          <cell r="K370">
            <v>37</v>
          </cell>
          <cell r="L370">
            <v>1.43</v>
          </cell>
          <cell r="M370">
            <v>2.06</v>
          </cell>
          <cell r="N370">
            <v>15</v>
          </cell>
          <cell r="O370">
            <v>0</v>
          </cell>
          <cell r="P370" t="str">
            <v/>
          </cell>
        </row>
        <row r="371">
          <cell r="B371" t="str">
            <v>Tony Gonsolin</v>
          </cell>
          <cell r="C371" t="str">
            <v>LAD</v>
          </cell>
          <cell r="D371">
            <v>4.9800000000000004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103</v>
          </cell>
          <cell r="J371">
            <v>40</v>
          </cell>
          <cell r="K371">
            <v>82</v>
          </cell>
          <cell r="L371">
            <v>1.22</v>
          </cell>
          <cell r="M371">
            <v>2.0499999999999998</v>
          </cell>
          <cell r="N371">
            <v>57</v>
          </cell>
          <cell r="O371">
            <v>4</v>
          </cell>
          <cell r="P371">
            <v>0.2</v>
          </cell>
        </row>
        <row r="372">
          <cell r="B372" t="str">
            <v>Jimmy Lambert</v>
          </cell>
          <cell r="C372" t="str">
            <v>CHW</v>
          </cell>
          <cell r="D372">
            <v>5.26</v>
          </cell>
          <cell r="E372">
            <v>1</v>
          </cell>
          <cell r="F372">
            <v>3</v>
          </cell>
          <cell r="G372">
            <v>4</v>
          </cell>
          <cell r="H372">
            <v>0</v>
          </cell>
          <cell r="I372">
            <v>37.200000000000003</v>
          </cell>
          <cell r="J372">
            <v>20</v>
          </cell>
          <cell r="K372">
            <v>41</v>
          </cell>
          <cell r="L372">
            <v>1.62</v>
          </cell>
          <cell r="M372">
            <v>2.0499999999999998</v>
          </cell>
          <cell r="N372">
            <v>22</v>
          </cell>
          <cell r="O372">
            <v>0</v>
          </cell>
          <cell r="P372" t="str">
            <v/>
          </cell>
        </row>
        <row r="373">
          <cell r="B373" t="str">
            <v>Yency Almonte</v>
          </cell>
          <cell r="C373" t="str">
            <v>LAD</v>
          </cell>
          <cell r="D373">
            <v>5.0599999999999996</v>
          </cell>
          <cell r="E373">
            <v>0</v>
          </cell>
          <cell r="F373">
            <v>9</v>
          </cell>
          <cell r="G373">
            <v>9</v>
          </cell>
          <cell r="H373">
            <v>2</v>
          </cell>
          <cell r="I373">
            <v>48</v>
          </cell>
          <cell r="J373">
            <v>24</v>
          </cell>
          <cell r="K373">
            <v>49</v>
          </cell>
          <cell r="L373">
            <v>1.4</v>
          </cell>
          <cell r="M373">
            <v>2.04</v>
          </cell>
          <cell r="N373">
            <v>27</v>
          </cell>
          <cell r="O373">
            <v>0</v>
          </cell>
          <cell r="P373" t="str">
            <v/>
          </cell>
        </row>
        <row r="374">
          <cell r="B374" t="str">
            <v>Bryce Elder</v>
          </cell>
          <cell r="C374" t="str">
            <v>ATL</v>
          </cell>
          <cell r="D374">
            <v>3.81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174.2</v>
          </cell>
          <cell r="J374">
            <v>63</v>
          </cell>
          <cell r="K374">
            <v>128</v>
          </cell>
          <cell r="L374">
            <v>1.28</v>
          </cell>
          <cell r="M374">
            <v>2.0299999999999998</v>
          </cell>
          <cell r="N374">
            <v>74</v>
          </cell>
          <cell r="O374">
            <v>16</v>
          </cell>
          <cell r="P374">
            <v>0.52</v>
          </cell>
        </row>
        <row r="375">
          <cell r="B375" t="str">
            <v>Jose Cuas</v>
          </cell>
          <cell r="C375" t="str">
            <v>2 Tms</v>
          </cell>
          <cell r="D375">
            <v>3.99</v>
          </cell>
          <cell r="E375">
            <v>1</v>
          </cell>
          <cell r="F375">
            <v>10</v>
          </cell>
          <cell r="G375">
            <v>11</v>
          </cell>
          <cell r="H375">
            <v>3</v>
          </cell>
          <cell r="I375">
            <v>65.099999999999994</v>
          </cell>
          <cell r="J375">
            <v>35</v>
          </cell>
          <cell r="K375">
            <v>71</v>
          </cell>
          <cell r="L375">
            <v>1.5</v>
          </cell>
          <cell r="M375">
            <v>2.0299999999999998</v>
          </cell>
          <cell r="N375">
            <v>29</v>
          </cell>
          <cell r="O375">
            <v>0</v>
          </cell>
          <cell r="P375" t="str">
            <v/>
          </cell>
        </row>
        <row r="376">
          <cell r="B376" t="str">
            <v>Austin Gomber</v>
          </cell>
          <cell r="C376" t="str">
            <v>COL</v>
          </cell>
          <cell r="D376">
            <v>5.5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139</v>
          </cell>
          <cell r="J376">
            <v>43</v>
          </cell>
          <cell r="K376">
            <v>87</v>
          </cell>
          <cell r="L376">
            <v>1.49</v>
          </cell>
          <cell r="M376">
            <v>2.02</v>
          </cell>
          <cell r="N376">
            <v>85</v>
          </cell>
          <cell r="O376">
            <v>12</v>
          </cell>
          <cell r="P376">
            <v>0.44</v>
          </cell>
        </row>
        <row r="377">
          <cell r="B377" t="str">
            <v>Corey Kluber</v>
          </cell>
          <cell r="C377" t="str">
            <v>BOS</v>
          </cell>
          <cell r="D377">
            <v>7.04</v>
          </cell>
          <cell r="E377">
            <v>1</v>
          </cell>
          <cell r="F377">
            <v>0</v>
          </cell>
          <cell r="G377">
            <v>1</v>
          </cell>
          <cell r="H377">
            <v>0</v>
          </cell>
          <cell r="I377">
            <v>55</v>
          </cell>
          <cell r="J377">
            <v>21</v>
          </cell>
          <cell r="K377">
            <v>42</v>
          </cell>
          <cell r="L377">
            <v>1.64</v>
          </cell>
          <cell r="M377">
            <v>2</v>
          </cell>
          <cell r="N377">
            <v>43</v>
          </cell>
          <cell r="O377">
            <v>1</v>
          </cell>
          <cell r="P377">
            <v>0.11</v>
          </cell>
        </row>
        <row r="378">
          <cell r="B378" t="str">
            <v>Kyle Wright</v>
          </cell>
          <cell r="C378" t="str">
            <v>ATL</v>
          </cell>
          <cell r="D378">
            <v>6.97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31</v>
          </cell>
          <cell r="J378">
            <v>17</v>
          </cell>
          <cell r="K378">
            <v>34</v>
          </cell>
          <cell r="L378">
            <v>1.84</v>
          </cell>
          <cell r="M378">
            <v>2</v>
          </cell>
          <cell r="N378">
            <v>24</v>
          </cell>
          <cell r="O378">
            <v>0</v>
          </cell>
          <cell r="P378" t="str">
            <v/>
          </cell>
        </row>
        <row r="379">
          <cell r="B379" t="str">
            <v>Hogan Harris</v>
          </cell>
          <cell r="C379" t="str">
            <v>OAK</v>
          </cell>
          <cell r="D379">
            <v>7.14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63</v>
          </cell>
          <cell r="J379">
            <v>28</v>
          </cell>
          <cell r="K379">
            <v>56</v>
          </cell>
          <cell r="L379">
            <v>1.51</v>
          </cell>
          <cell r="M379">
            <v>2</v>
          </cell>
          <cell r="N379">
            <v>50</v>
          </cell>
          <cell r="O379">
            <v>2</v>
          </cell>
          <cell r="P379">
            <v>0.33</v>
          </cell>
        </row>
        <row r="380">
          <cell r="B380" t="str">
            <v>Mason Thompson</v>
          </cell>
          <cell r="C380" t="str">
            <v>WSN</v>
          </cell>
          <cell r="D380">
            <v>5.5</v>
          </cell>
          <cell r="E380">
            <v>1</v>
          </cell>
          <cell r="F380">
            <v>10</v>
          </cell>
          <cell r="G380">
            <v>11</v>
          </cell>
          <cell r="H380">
            <v>3</v>
          </cell>
          <cell r="I380">
            <v>54</v>
          </cell>
          <cell r="J380">
            <v>22</v>
          </cell>
          <cell r="K380">
            <v>44</v>
          </cell>
          <cell r="L380">
            <v>1.56</v>
          </cell>
          <cell r="M380">
            <v>2</v>
          </cell>
          <cell r="N380">
            <v>33</v>
          </cell>
          <cell r="O380">
            <v>0</v>
          </cell>
          <cell r="P380" t="str">
            <v/>
          </cell>
        </row>
        <row r="381">
          <cell r="B381" t="str">
            <v>John King</v>
          </cell>
          <cell r="C381" t="str">
            <v>2 Tms</v>
          </cell>
          <cell r="D381">
            <v>3.62</v>
          </cell>
          <cell r="E381">
            <v>0</v>
          </cell>
          <cell r="F381">
            <v>12</v>
          </cell>
          <cell r="G381">
            <v>12</v>
          </cell>
          <cell r="H381">
            <v>2</v>
          </cell>
          <cell r="I381">
            <v>37.1</v>
          </cell>
          <cell r="J381">
            <v>10</v>
          </cell>
          <cell r="K381">
            <v>20</v>
          </cell>
          <cell r="L381">
            <v>1.47</v>
          </cell>
          <cell r="M381">
            <v>2</v>
          </cell>
          <cell r="N381">
            <v>15</v>
          </cell>
          <cell r="O381">
            <v>0</v>
          </cell>
          <cell r="P381" t="str">
            <v/>
          </cell>
        </row>
        <row r="382">
          <cell r="B382" t="str">
            <v>Joan Adon</v>
          </cell>
          <cell r="C382" t="str">
            <v>WSN</v>
          </cell>
          <cell r="D382">
            <v>6.45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51.2</v>
          </cell>
          <cell r="J382">
            <v>24</v>
          </cell>
          <cell r="K382">
            <v>48</v>
          </cell>
          <cell r="L382">
            <v>1.63</v>
          </cell>
          <cell r="M382">
            <v>2</v>
          </cell>
          <cell r="N382">
            <v>37</v>
          </cell>
          <cell r="O382">
            <v>2</v>
          </cell>
          <cell r="P382">
            <v>0.2</v>
          </cell>
        </row>
        <row r="383">
          <cell r="B383" t="str">
            <v>Josh Winder</v>
          </cell>
          <cell r="C383" t="str">
            <v>MIN</v>
          </cell>
          <cell r="D383">
            <v>4.1500000000000004</v>
          </cell>
          <cell r="E383">
            <v>1</v>
          </cell>
          <cell r="F383">
            <v>1</v>
          </cell>
          <cell r="G383">
            <v>2</v>
          </cell>
          <cell r="H383">
            <v>0</v>
          </cell>
          <cell r="I383">
            <v>34.200000000000003</v>
          </cell>
          <cell r="J383">
            <v>14</v>
          </cell>
          <cell r="K383">
            <v>28</v>
          </cell>
          <cell r="L383">
            <v>1.41</v>
          </cell>
          <cell r="M383">
            <v>2</v>
          </cell>
          <cell r="N383">
            <v>16</v>
          </cell>
          <cell r="O383">
            <v>0</v>
          </cell>
          <cell r="P383" t="str">
            <v/>
          </cell>
        </row>
        <row r="384">
          <cell r="B384" t="str">
            <v>Grant Hartwig</v>
          </cell>
          <cell r="C384" t="str">
            <v>NYM</v>
          </cell>
          <cell r="D384">
            <v>4.84</v>
          </cell>
          <cell r="E384">
            <v>0</v>
          </cell>
          <cell r="F384">
            <v>2</v>
          </cell>
          <cell r="G384">
            <v>2</v>
          </cell>
          <cell r="H384">
            <v>0</v>
          </cell>
          <cell r="I384">
            <v>35.1</v>
          </cell>
          <cell r="J384">
            <v>15</v>
          </cell>
          <cell r="K384">
            <v>30</v>
          </cell>
          <cell r="L384">
            <v>1.39</v>
          </cell>
          <cell r="M384">
            <v>2</v>
          </cell>
          <cell r="N384">
            <v>19</v>
          </cell>
          <cell r="O384">
            <v>0</v>
          </cell>
          <cell r="P384" t="str">
            <v/>
          </cell>
        </row>
        <row r="385">
          <cell r="B385" t="str">
            <v>Yonny Chirinos</v>
          </cell>
          <cell r="C385" t="str">
            <v>2 Tms</v>
          </cell>
          <cell r="D385">
            <v>5.4</v>
          </cell>
          <cell r="E385">
            <v>0</v>
          </cell>
          <cell r="F385">
            <v>1</v>
          </cell>
          <cell r="G385">
            <v>1</v>
          </cell>
          <cell r="H385">
            <v>0</v>
          </cell>
          <cell r="I385">
            <v>85</v>
          </cell>
          <cell r="J385">
            <v>27</v>
          </cell>
          <cell r="K385">
            <v>53</v>
          </cell>
          <cell r="L385">
            <v>1.39</v>
          </cell>
          <cell r="M385">
            <v>1.96</v>
          </cell>
          <cell r="N385">
            <v>51</v>
          </cell>
          <cell r="O385">
            <v>0</v>
          </cell>
          <cell r="P385" t="str">
            <v/>
          </cell>
        </row>
        <row r="386">
          <cell r="B386" t="str">
            <v>Brent Honeywell</v>
          </cell>
          <cell r="C386" t="str">
            <v>2 Tms</v>
          </cell>
          <cell r="D386">
            <v>4.82</v>
          </cell>
          <cell r="E386">
            <v>0</v>
          </cell>
          <cell r="F386">
            <v>4</v>
          </cell>
          <cell r="G386">
            <v>4</v>
          </cell>
          <cell r="H386">
            <v>2</v>
          </cell>
          <cell r="I386">
            <v>52.1</v>
          </cell>
          <cell r="J386">
            <v>23</v>
          </cell>
          <cell r="K386">
            <v>45</v>
          </cell>
          <cell r="L386">
            <v>1.45</v>
          </cell>
          <cell r="M386">
            <v>1.96</v>
          </cell>
          <cell r="N386">
            <v>28</v>
          </cell>
          <cell r="O386">
            <v>0</v>
          </cell>
          <cell r="P386" t="str">
            <v/>
          </cell>
        </row>
        <row r="387">
          <cell r="B387" t="str">
            <v>Abner Uribe</v>
          </cell>
          <cell r="C387" t="str">
            <v>MIL</v>
          </cell>
          <cell r="D387">
            <v>1.76</v>
          </cell>
          <cell r="E387">
            <v>1</v>
          </cell>
          <cell r="F387">
            <v>8</v>
          </cell>
          <cell r="G387">
            <v>9</v>
          </cell>
          <cell r="H387">
            <v>1</v>
          </cell>
          <cell r="I387">
            <v>30.2</v>
          </cell>
          <cell r="J387">
            <v>20</v>
          </cell>
          <cell r="K387">
            <v>39</v>
          </cell>
          <cell r="L387">
            <v>1.17</v>
          </cell>
          <cell r="M387">
            <v>1.95</v>
          </cell>
          <cell r="N387">
            <v>6</v>
          </cell>
          <cell r="O387">
            <v>0</v>
          </cell>
          <cell r="P387" t="str">
            <v/>
          </cell>
        </row>
        <row r="388">
          <cell r="B388" t="str">
            <v>Phil Bickford</v>
          </cell>
          <cell r="C388" t="str">
            <v>2 Tms</v>
          </cell>
          <cell r="D388">
            <v>4.95</v>
          </cell>
          <cell r="E388">
            <v>1</v>
          </cell>
          <cell r="F388">
            <v>4</v>
          </cell>
          <cell r="G388">
            <v>5</v>
          </cell>
          <cell r="H388">
            <v>1</v>
          </cell>
          <cell r="I388">
            <v>67.099999999999994</v>
          </cell>
          <cell r="J388">
            <v>39</v>
          </cell>
          <cell r="K388">
            <v>76</v>
          </cell>
          <cell r="L388">
            <v>1.46</v>
          </cell>
          <cell r="M388">
            <v>1.95</v>
          </cell>
          <cell r="N388">
            <v>37</v>
          </cell>
          <cell r="O388">
            <v>0</v>
          </cell>
          <cell r="P388" t="str">
            <v/>
          </cell>
        </row>
        <row r="389">
          <cell r="B389" t="str">
            <v>Chris Flexen</v>
          </cell>
          <cell r="C389" t="str">
            <v>2 Tms</v>
          </cell>
          <cell r="D389">
            <v>6.86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102.1</v>
          </cell>
          <cell r="J389">
            <v>38</v>
          </cell>
          <cell r="K389">
            <v>74</v>
          </cell>
          <cell r="L389">
            <v>1.67</v>
          </cell>
          <cell r="M389">
            <v>1.95</v>
          </cell>
          <cell r="N389">
            <v>78</v>
          </cell>
          <cell r="O389">
            <v>2</v>
          </cell>
          <cell r="P389">
            <v>0.13</v>
          </cell>
        </row>
        <row r="390">
          <cell r="B390" t="str">
            <v>JT Chargois</v>
          </cell>
          <cell r="C390" t="str">
            <v>MIA</v>
          </cell>
          <cell r="D390">
            <v>3.61</v>
          </cell>
          <cell r="E390">
            <v>1</v>
          </cell>
          <cell r="F390">
            <v>4</v>
          </cell>
          <cell r="G390">
            <v>5</v>
          </cell>
          <cell r="H390">
            <v>3</v>
          </cell>
          <cell r="I390">
            <v>42.1</v>
          </cell>
          <cell r="J390">
            <v>18</v>
          </cell>
          <cell r="K390">
            <v>35</v>
          </cell>
          <cell r="L390">
            <v>1.25</v>
          </cell>
          <cell r="M390">
            <v>1.94</v>
          </cell>
          <cell r="N390">
            <v>17</v>
          </cell>
          <cell r="O390">
            <v>0</v>
          </cell>
          <cell r="P390" t="str">
            <v/>
          </cell>
        </row>
        <row r="391">
          <cell r="B391" t="str">
            <v>Taijuan Walker</v>
          </cell>
          <cell r="C391" t="str">
            <v>PHI</v>
          </cell>
          <cell r="D391">
            <v>4.38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172.2</v>
          </cell>
          <cell r="J391">
            <v>71</v>
          </cell>
          <cell r="K391">
            <v>138</v>
          </cell>
          <cell r="L391">
            <v>1.31</v>
          </cell>
          <cell r="M391">
            <v>1.94</v>
          </cell>
          <cell r="N391">
            <v>84</v>
          </cell>
          <cell r="O391">
            <v>11</v>
          </cell>
          <cell r="P391">
            <v>0.35</v>
          </cell>
        </row>
        <row r="392">
          <cell r="B392" t="str">
            <v>Austin Cox</v>
          </cell>
          <cell r="C392" t="str">
            <v>KCR</v>
          </cell>
          <cell r="D392">
            <v>4.54</v>
          </cell>
          <cell r="E392">
            <v>1</v>
          </cell>
          <cell r="F392">
            <v>5</v>
          </cell>
          <cell r="G392">
            <v>6</v>
          </cell>
          <cell r="H392">
            <v>0</v>
          </cell>
          <cell r="I392">
            <v>35.200000000000003</v>
          </cell>
          <cell r="J392">
            <v>17</v>
          </cell>
          <cell r="K392">
            <v>33</v>
          </cell>
          <cell r="L392">
            <v>1.26</v>
          </cell>
          <cell r="M392">
            <v>1.94</v>
          </cell>
          <cell r="N392">
            <v>18</v>
          </cell>
          <cell r="O392">
            <v>0</v>
          </cell>
          <cell r="P392" t="str">
            <v/>
          </cell>
        </row>
        <row r="393">
          <cell r="B393" t="str">
            <v>Chase Anderson</v>
          </cell>
          <cell r="C393" t="str">
            <v>2 Tms</v>
          </cell>
          <cell r="D393">
            <v>5.42</v>
          </cell>
          <cell r="E393">
            <v>1</v>
          </cell>
          <cell r="F393">
            <v>0</v>
          </cell>
          <cell r="G393">
            <v>1</v>
          </cell>
          <cell r="H393">
            <v>0</v>
          </cell>
          <cell r="I393">
            <v>86.1</v>
          </cell>
          <cell r="J393">
            <v>33</v>
          </cell>
          <cell r="K393">
            <v>64</v>
          </cell>
          <cell r="L393">
            <v>1.42</v>
          </cell>
          <cell r="M393">
            <v>1.94</v>
          </cell>
          <cell r="N393">
            <v>52</v>
          </cell>
          <cell r="O393">
            <v>4</v>
          </cell>
          <cell r="P393">
            <v>0.24</v>
          </cell>
        </row>
        <row r="394">
          <cell r="B394" t="str">
            <v>Jesse Scholtens</v>
          </cell>
          <cell r="C394" t="str">
            <v>CHW</v>
          </cell>
          <cell r="D394">
            <v>5.29</v>
          </cell>
          <cell r="E394">
            <v>1</v>
          </cell>
          <cell r="F394">
            <v>1</v>
          </cell>
          <cell r="G394">
            <v>2</v>
          </cell>
          <cell r="H394">
            <v>0</v>
          </cell>
          <cell r="I394">
            <v>85</v>
          </cell>
          <cell r="J394">
            <v>30</v>
          </cell>
          <cell r="K394">
            <v>58</v>
          </cell>
          <cell r="L394">
            <v>1.53</v>
          </cell>
          <cell r="M394">
            <v>1.93</v>
          </cell>
          <cell r="N394">
            <v>50</v>
          </cell>
          <cell r="O394">
            <v>3</v>
          </cell>
          <cell r="P394">
            <v>0.27</v>
          </cell>
        </row>
        <row r="395">
          <cell r="B395" t="str">
            <v>Mauricio Llovera</v>
          </cell>
          <cell r="C395" t="str">
            <v>2 Tms</v>
          </cell>
          <cell r="D395">
            <v>4.8899999999999997</v>
          </cell>
          <cell r="E395">
            <v>0</v>
          </cell>
          <cell r="F395">
            <v>0</v>
          </cell>
          <cell r="G395">
            <v>0</v>
          </cell>
          <cell r="H395">
            <v>1</v>
          </cell>
          <cell r="I395">
            <v>35</v>
          </cell>
          <cell r="J395">
            <v>15</v>
          </cell>
          <cell r="K395">
            <v>29</v>
          </cell>
          <cell r="L395">
            <v>1.46</v>
          </cell>
          <cell r="M395">
            <v>1.93</v>
          </cell>
          <cell r="N395">
            <v>19</v>
          </cell>
          <cell r="O395">
            <v>0</v>
          </cell>
          <cell r="P395" t="str">
            <v/>
          </cell>
        </row>
        <row r="396">
          <cell r="B396" t="str">
            <v>Dominic Leone</v>
          </cell>
          <cell r="C396" t="str">
            <v>3 Tms</v>
          </cell>
          <cell r="D396">
            <v>4.67</v>
          </cell>
          <cell r="E396">
            <v>1</v>
          </cell>
          <cell r="F396">
            <v>3</v>
          </cell>
          <cell r="G396">
            <v>4</v>
          </cell>
          <cell r="H396">
            <v>0</v>
          </cell>
          <cell r="I396">
            <v>54</v>
          </cell>
          <cell r="J396">
            <v>28</v>
          </cell>
          <cell r="K396">
            <v>54</v>
          </cell>
          <cell r="L396">
            <v>1.43</v>
          </cell>
          <cell r="M396">
            <v>1.93</v>
          </cell>
          <cell r="N396">
            <v>28</v>
          </cell>
          <cell r="O396">
            <v>0</v>
          </cell>
          <cell r="P396" t="str">
            <v/>
          </cell>
        </row>
        <row r="397">
          <cell r="B397" t="str">
            <v>Jose A. Ferrer</v>
          </cell>
          <cell r="C397" t="str">
            <v>WSN</v>
          </cell>
          <cell r="D397">
            <v>5.03</v>
          </cell>
          <cell r="E397">
            <v>0</v>
          </cell>
          <cell r="F397">
            <v>5</v>
          </cell>
          <cell r="G397">
            <v>5</v>
          </cell>
          <cell r="H397">
            <v>1</v>
          </cell>
          <cell r="I397">
            <v>34</v>
          </cell>
          <cell r="J397">
            <v>13</v>
          </cell>
          <cell r="K397">
            <v>25</v>
          </cell>
          <cell r="L397">
            <v>1.47</v>
          </cell>
          <cell r="M397">
            <v>1.92</v>
          </cell>
          <cell r="N397">
            <v>19</v>
          </cell>
          <cell r="O397">
            <v>0</v>
          </cell>
          <cell r="P397" t="str">
            <v/>
          </cell>
        </row>
        <row r="398">
          <cell r="B398" t="str">
            <v>Johan Oviedo</v>
          </cell>
          <cell r="C398" t="str">
            <v>PIT</v>
          </cell>
          <cell r="D398">
            <v>4.3099999999999996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177.2</v>
          </cell>
          <cell r="J398">
            <v>83</v>
          </cell>
          <cell r="K398">
            <v>158</v>
          </cell>
          <cell r="L398">
            <v>1.37</v>
          </cell>
          <cell r="M398">
            <v>1.9</v>
          </cell>
          <cell r="N398">
            <v>85</v>
          </cell>
          <cell r="O398">
            <v>14</v>
          </cell>
          <cell r="P398">
            <v>0.44</v>
          </cell>
        </row>
        <row r="399">
          <cell r="B399" t="str">
            <v>Jacob Webb</v>
          </cell>
          <cell r="C399" t="str">
            <v>2 Tms</v>
          </cell>
          <cell r="D399">
            <v>3.69</v>
          </cell>
          <cell r="E399">
            <v>1</v>
          </cell>
          <cell r="F399">
            <v>12</v>
          </cell>
          <cell r="G399">
            <v>13</v>
          </cell>
          <cell r="H399">
            <v>1</v>
          </cell>
          <cell r="I399">
            <v>53.2</v>
          </cell>
          <cell r="J399">
            <v>30</v>
          </cell>
          <cell r="K399">
            <v>57</v>
          </cell>
          <cell r="L399">
            <v>1.29</v>
          </cell>
          <cell r="M399">
            <v>1.9</v>
          </cell>
          <cell r="N399">
            <v>22</v>
          </cell>
          <cell r="O399">
            <v>0</v>
          </cell>
          <cell r="P399" t="str">
            <v/>
          </cell>
        </row>
        <row r="400">
          <cell r="B400" t="str">
            <v>Martín Pérez</v>
          </cell>
          <cell r="C400" t="str">
            <v>TEX</v>
          </cell>
          <cell r="D400">
            <v>4.45</v>
          </cell>
          <cell r="E400">
            <v>0</v>
          </cell>
          <cell r="F400">
            <v>2</v>
          </cell>
          <cell r="G400">
            <v>2</v>
          </cell>
          <cell r="H400">
            <v>0</v>
          </cell>
          <cell r="I400">
            <v>141.19999999999999</v>
          </cell>
          <cell r="J400">
            <v>49</v>
          </cell>
          <cell r="K400">
            <v>93</v>
          </cell>
          <cell r="L400">
            <v>1.4</v>
          </cell>
          <cell r="M400">
            <v>1.9</v>
          </cell>
          <cell r="N400">
            <v>70</v>
          </cell>
          <cell r="O400">
            <v>8</v>
          </cell>
          <cell r="P400">
            <v>0.4</v>
          </cell>
        </row>
        <row r="401">
          <cell r="B401" t="str">
            <v>Marco Gonzales</v>
          </cell>
          <cell r="C401" t="str">
            <v>SEA</v>
          </cell>
          <cell r="D401">
            <v>5.22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50</v>
          </cell>
          <cell r="J401">
            <v>18</v>
          </cell>
          <cell r="K401">
            <v>34</v>
          </cell>
          <cell r="L401">
            <v>1.46</v>
          </cell>
          <cell r="M401">
            <v>1.89</v>
          </cell>
          <cell r="N401">
            <v>29</v>
          </cell>
          <cell r="O401">
            <v>4</v>
          </cell>
          <cell r="P401">
            <v>0.4</v>
          </cell>
        </row>
        <row r="402">
          <cell r="B402" t="str">
            <v>Lucas Erceg</v>
          </cell>
          <cell r="C402" t="str">
            <v>OAK</v>
          </cell>
          <cell r="D402">
            <v>4.75</v>
          </cell>
          <cell r="E402">
            <v>0</v>
          </cell>
          <cell r="F402">
            <v>11</v>
          </cell>
          <cell r="G402">
            <v>11</v>
          </cell>
          <cell r="H402">
            <v>2</v>
          </cell>
          <cell r="I402">
            <v>55</v>
          </cell>
          <cell r="J402">
            <v>36</v>
          </cell>
          <cell r="K402">
            <v>68</v>
          </cell>
          <cell r="L402">
            <v>1.58</v>
          </cell>
          <cell r="M402">
            <v>1.89</v>
          </cell>
          <cell r="N402">
            <v>29</v>
          </cell>
          <cell r="O402">
            <v>0</v>
          </cell>
          <cell r="P402" t="str">
            <v/>
          </cell>
        </row>
        <row r="403">
          <cell r="B403" t="str">
            <v>Carmen Mlodzinski</v>
          </cell>
          <cell r="C403" t="str">
            <v>PIT</v>
          </cell>
          <cell r="D403">
            <v>2.25</v>
          </cell>
          <cell r="E403">
            <v>1</v>
          </cell>
          <cell r="F403">
            <v>10</v>
          </cell>
          <cell r="G403">
            <v>11</v>
          </cell>
          <cell r="H403">
            <v>1</v>
          </cell>
          <cell r="I403">
            <v>36</v>
          </cell>
          <cell r="J403">
            <v>18</v>
          </cell>
          <cell r="K403">
            <v>34</v>
          </cell>
          <cell r="L403">
            <v>1.28</v>
          </cell>
          <cell r="M403">
            <v>1.89</v>
          </cell>
          <cell r="N403">
            <v>9</v>
          </cell>
          <cell r="O403">
            <v>0</v>
          </cell>
          <cell r="P403" t="str">
            <v/>
          </cell>
        </row>
        <row r="404">
          <cell r="B404" t="str">
            <v>Joey Lucchesi</v>
          </cell>
          <cell r="C404" t="str">
            <v>NYM</v>
          </cell>
          <cell r="D404">
            <v>2.89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46.2</v>
          </cell>
          <cell r="J404">
            <v>17</v>
          </cell>
          <cell r="K404">
            <v>32</v>
          </cell>
          <cell r="L404">
            <v>1.31</v>
          </cell>
          <cell r="M404">
            <v>1.88</v>
          </cell>
          <cell r="N404">
            <v>15</v>
          </cell>
          <cell r="O404">
            <v>3</v>
          </cell>
          <cell r="P404">
            <v>0.33</v>
          </cell>
        </row>
        <row r="405">
          <cell r="B405" t="str">
            <v>Tayler Saucedo</v>
          </cell>
          <cell r="C405" t="str">
            <v>SEA</v>
          </cell>
          <cell r="D405">
            <v>3.59</v>
          </cell>
          <cell r="E405">
            <v>1</v>
          </cell>
          <cell r="F405">
            <v>3</v>
          </cell>
          <cell r="G405">
            <v>4</v>
          </cell>
          <cell r="H405">
            <v>1</v>
          </cell>
          <cell r="I405">
            <v>47.2</v>
          </cell>
          <cell r="J405">
            <v>23</v>
          </cell>
          <cell r="K405">
            <v>43</v>
          </cell>
          <cell r="L405">
            <v>1.34</v>
          </cell>
          <cell r="M405">
            <v>1.87</v>
          </cell>
          <cell r="N405">
            <v>19</v>
          </cell>
          <cell r="O405">
            <v>0</v>
          </cell>
          <cell r="P405" t="str">
            <v/>
          </cell>
        </row>
        <row r="406">
          <cell r="B406" t="str">
            <v>Andrew Vasquez</v>
          </cell>
          <cell r="C406" t="str">
            <v>2 Tms</v>
          </cell>
          <cell r="D406">
            <v>3.35</v>
          </cell>
          <cell r="E406">
            <v>0</v>
          </cell>
          <cell r="F406">
            <v>2</v>
          </cell>
          <cell r="G406">
            <v>2</v>
          </cell>
          <cell r="H406">
            <v>0</v>
          </cell>
          <cell r="I406">
            <v>48.1</v>
          </cell>
          <cell r="J406">
            <v>23</v>
          </cell>
          <cell r="K406">
            <v>43</v>
          </cell>
          <cell r="L406">
            <v>1.43</v>
          </cell>
          <cell r="M406">
            <v>1.87</v>
          </cell>
          <cell r="N406">
            <v>18</v>
          </cell>
          <cell r="O406">
            <v>0</v>
          </cell>
          <cell r="P406" t="str">
            <v/>
          </cell>
        </row>
        <row r="407">
          <cell r="B407" t="str">
            <v>Luis Medina</v>
          </cell>
          <cell r="C407" t="str">
            <v>OAK</v>
          </cell>
          <cell r="D407">
            <v>5.42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109.2</v>
          </cell>
          <cell r="J407">
            <v>57</v>
          </cell>
          <cell r="K407">
            <v>106</v>
          </cell>
          <cell r="L407">
            <v>1.51</v>
          </cell>
          <cell r="M407">
            <v>1.86</v>
          </cell>
          <cell r="N407">
            <v>66</v>
          </cell>
          <cell r="O407">
            <v>3</v>
          </cell>
          <cell r="P407">
            <v>0.18</v>
          </cell>
        </row>
        <row r="408">
          <cell r="B408" t="str">
            <v>Tyler Anderson</v>
          </cell>
          <cell r="C408" t="str">
            <v>LAA</v>
          </cell>
          <cell r="D408">
            <v>5.43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141</v>
          </cell>
          <cell r="J408">
            <v>64</v>
          </cell>
          <cell r="K408">
            <v>119</v>
          </cell>
          <cell r="L408">
            <v>1.49</v>
          </cell>
          <cell r="M408">
            <v>1.86</v>
          </cell>
          <cell r="N408">
            <v>85</v>
          </cell>
          <cell r="O408">
            <v>7</v>
          </cell>
          <cell r="P408">
            <v>0.28000000000000003</v>
          </cell>
        </row>
        <row r="409">
          <cell r="B409" t="str">
            <v>Ken Waldichuk</v>
          </cell>
          <cell r="C409" t="str">
            <v>OAK</v>
          </cell>
          <cell r="D409">
            <v>5.36</v>
          </cell>
          <cell r="E409">
            <v>1</v>
          </cell>
          <cell r="F409">
            <v>0</v>
          </cell>
          <cell r="G409">
            <v>1</v>
          </cell>
          <cell r="H409">
            <v>0</v>
          </cell>
          <cell r="I409">
            <v>141</v>
          </cell>
          <cell r="J409">
            <v>71</v>
          </cell>
          <cell r="K409">
            <v>132</v>
          </cell>
          <cell r="L409">
            <v>1.56</v>
          </cell>
          <cell r="M409">
            <v>1.86</v>
          </cell>
          <cell r="N409">
            <v>84</v>
          </cell>
          <cell r="O409">
            <v>4</v>
          </cell>
          <cell r="P409">
            <v>0.18</v>
          </cell>
        </row>
        <row r="410">
          <cell r="B410" t="str">
            <v>José Ruiz</v>
          </cell>
          <cell r="C410" t="str">
            <v>2 Tms</v>
          </cell>
          <cell r="D410">
            <v>5.89</v>
          </cell>
          <cell r="E410">
            <v>0</v>
          </cell>
          <cell r="F410">
            <v>1</v>
          </cell>
          <cell r="G410">
            <v>1</v>
          </cell>
          <cell r="H410">
            <v>2</v>
          </cell>
          <cell r="I410">
            <v>44.1</v>
          </cell>
          <cell r="J410">
            <v>21</v>
          </cell>
          <cell r="K410">
            <v>39</v>
          </cell>
          <cell r="L410">
            <v>1.65</v>
          </cell>
          <cell r="M410">
            <v>1.86</v>
          </cell>
          <cell r="N410">
            <v>29</v>
          </cell>
          <cell r="O410">
            <v>0</v>
          </cell>
          <cell r="P410" t="str">
            <v/>
          </cell>
        </row>
        <row r="411">
          <cell r="B411" t="str">
            <v>Tim Hill</v>
          </cell>
          <cell r="C411" t="str">
            <v>SDP</v>
          </cell>
          <cell r="D411">
            <v>5.48</v>
          </cell>
          <cell r="E411">
            <v>0</v>
          </cell>
          <cell r="F411">
            <v>9</v>
          </cell>
          <cell r="G411">
            <v>9</v>
          </cell>
          <cell r="H411">
            <v>3</v>
          </cell>
          <cell r="I411">
            <v>44.1</v>
          </cell>
          <cell r="J411">
            <v>14</v>
          </cell>
          <cell r="K411">
            <v>26</v>
          </cell>
          <cell r="L411">
            <v>1.65</v>
          </cell>
          <cell r="M411">
            <v>1.86</v>
          </cell>
          <cell r="N411">
            <v>27</v>
          </cell>
          <cell r="O411">
            <v>0</v>
          </cell>
          <cell r="P411" t="str">
            <v/>
          </cell>
        </row>
        <row r="412">
          <cell r="B412" t="str">
            <v>Ronel Blanco</v>
          </cell>
          <cell r="C412" t="str">
            <v>HOU</v>
          </cell>
          <cell r="D412">
            <v>4.5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52</v>
          </cell>
          <cell r="J412">
            <v>28</v>
          </cell>
          <cell r="K412">
            <v>52</v>
          </cell>
          <cell r="L412">
            <v>1.48</v>
          </cell>
          <cell r="M412">
            <v>1.86</v>
          </cell>
          <cell r="N412">
            <v>26</v>
          </cell>
          <cell r="O412">
            <v>3</v>
          </cell>
          <cell r="P412">
            <v>0.43</v>
          </cell>
        </row>
        <row r="413">
          <cell r="B413" t="str">
            <v>James Karinchak</v>
          </cell>
          <cell r="C413" t="str">
            <v>CLE</v>
          </cell>
          <cell r="D413">
            <v>4.1500000000000004</v>
          </cell>
          <cell r="E413">
            <v>0</v>
          </cell>
          <cell r="F413">
            <v>13</v>
          </cell>
          <cell r="G413">
            <v>13</v>
          </cell>
          <cell r="H413">
            <v>2</v>
          </cell>
          <cell r="I413">
            <v>39</v>
          </cell>
          <cell r="J413">
            <v>28</v>
          </cell>
          <cell r="K413">
            <v>52</v>
          </cell>
          <cell r="L413">
            <v>1.36</v>
          </cell>
          <cell r="M413">
            <v>1.86</v>
          </cell>
          <cell r="N413">
            <v>18</v>
          </cell>
          <cell r="O413">
            <v>0</v>
          </cell>
          <cell r="P413" t="str">
            <v/>
          </cell>
        </row>
        <row r="414">
          <cell r="B414" t="str">
            <v>Mike Baumann</v>
          </cell>
          <cell r="C414" t="str">
            <v>BAL</v>
          </cell>
          <cell r="D414">
            <v>3.76</v>
          </cell>
          <cell r="E414">
            <v>0</v>
          </cell>
          <cell r="F414">
            <v>6</v>
          </cell>
          <cell r="G414">
            <v>6</v>
          </cell>
          <cell r="H414">
            <v>3</v>
          </cell>
          <cell r="I414">
            <v>64.2</v>
          </cell>
          <cell r="J414">
            <v>33</v>
          </cell>
          <cell r="K414">
            <v>61</v>
          </cell>
          <cell r="L414">
            <v>1.31</v>
          </cell>
          <cell r="M414">
            <v>1.85</v>
          </cell>
          <cell r="N414">
            <v>27</v>
          </cell>
          <cell r="O414">
            <v>0</v>
          </cell>
          <cell r="P414" t="str">
            <v/>
          </cell>
        </row>
        <row r="415">
          <cell r="B415" t="str">
            <v>Zach Davies</v>
          </cell>
          <cell r="C415" t="str">
            <v>ARI</v>
          </cell>
          <cell r="D415">
            <v>7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82.1</v>
          </cell>
          <cell r="J415">
            <v>39</v>
          </cell>
          <cell r="K415">
            <v>72</v>
          </cell>
          <cell r="L415">
            <v>1.66</v>
          </cell>
          <cell r="M415">
            <v>1.85</v>
          </cell>
          <cell r="N415">
            <v>64</v>
          </cell>
          <cell r="O415">
            <v>3</v>
          </cell>
          <cell r="P415">
            <v>0.17</v>
          </cell>
        </row>
        <row r="416">
          <cell r="B416" t="str">
            <v>Lucas Sims</v>
          </cell>
          <cell r="C416" t="str">
            <v>CIN</v>
          </cell>
          <cell r="D416">
            <v>3.1</v>
          </cell>
          <cell r="E416">
            <v>3</v>
          </cell>
          <cell r="F416">
            <v>23</v>
          </cell>
          <cell r="G416">
            <v>26</v>
          </cell>
          <cell r="H416">
            <v>5</v>
          </cell>
          <cell r="I416">
            <v>61</v>
          </cell>
          <cell r="J416">
            <v>39</v>
          </cell>
          <cell r="K416">
            <v>72</v>
          </cell>
          <cell r="L416">
            <v>1.18</v>
          </cell>
          <cell r="M416">
            <v>1.85</v>
          </cell>
          <cell r="N416">
            <v>21</v>
          </cell>
          <cell r="O416">
            <v>0</v>
          </cell>
          <cell r="P416" t="str">
            <v/>
          </cell>
        </row>
        <row r="417">
          <cell r="B417" t="str">
            <v>Shintaro Fujinami</v>
          </cell>
          <cell r="C417" t="str">
            <v>2 Tms</v>
          </cell>
          <cell r="D417">
            <v>7.18</v>
          </cell>
          <cell r="E417">
            <v>2</v>
          </cell>
          <cell r="F417">
            <v>5</v>
          </cell>
          <cell r="G417">
            <v>7</v>
          </cell>
          <cell r="H417">
            <v>4</v>
          </cell>
          <cell r="I417">
            <v>79</v>
          </cell>
          <cell r="J417">
            <v>45</v>
          </cell>
          <cell r="K417">
            <v>83</v>
          </cell>
          <cell r="L417">
            <v>1.49</v>
          </cell>
          <cell r="M417">
            <v>1.84</v>
          </cell>
          <cell r="N417">
            <v>63</v>
          </cell>
          <cell r="O417">
            <v>1</v>
          </cell>
          <cell r="P417">
            <v>0.14000000000000001</v>
          </cell>
        </row>
        <row r="418">
          <cell r="B418" t="str">
            <v>Matthew Liberatore</v>
          </cell>
          <cell r="C418" t="str">
            <v>STL</v>
          </cell>
          <cell r="D418">
            <v>5.25</v>
          </cell>
          <cell r="E418">
            <v>0</v>
          </cell>
          <cell r="F418">
            <v>2</v>
          </cell>
          <cell r="G418">
            <v>2</v>
          </cell>
          <cell r="H418">
            <v>0</v>
          </cell>
          <cell r="I418">
            <v>61.2</v>
          </cell>
          <cell r="J418">
            <v>25</v>
          </cell>
          <cell r="K418">
            <v>46</v>
          </cell>
          <cell r="L418">
            <v>1.48</v>
          </cell>
          <cell r="M418">
            <v>1.84</v>
          </cell>
          <cell r="N418">
            <v>36</v>
          </cell>
          <cell r="O418">
            <v>2</v>
          </cell>
          <cell r="P418">
            <v>0.18</v>
          </cell>
        </row>
        <row r="419">
          <cell r="B419" t="str">
            <v>James Kaprielian</v>
          </cell>
          <cell r="C419" t="str">
            <v>OAK</v>
          </cell>
          <cell r="D419">
            <v>6.34</v>
          </cell>
          <cell r="E419">
            <v>0</v>
          </cell>
          <cell r="F419">
            <v>0</v>
          </cell>
          <cell r="G419">
            <v>0</v>
          </cell>
          <cell r="H419">
            <v>1</v>
          </cell>
          <cell r="I419">
            <v>61</v>
          </cell>
          <cell r="J419">
            <v>31</v>
          </cell>
          <cell r="K419">
            <v>57</v>
          </cell>
          <cell r="L419">
            <v>1.59</v>
          </cell>
          <cell r="M419">
            <v>1.84</v>
          </cell>
          <cell r="N419">
            <v>43</v>
          </cell>
          <cell r="O419">
            <v>3</v>
          </cell>
          <cell r="P419">
            <v>0.27</v>
          </cell>
        </row>
        <row r="420">
          <cell r="B420" t="str">
            <v>Kendall Graveman</v>
          </cell>
          <cell r="C420" t="str">
            <v>2 Tms</v>
          </cell>
          <cell r="D420">
            <v>3.12</v>
          </cell>
          <cell r="E420">
            <v>8</v>
          </cell>
          <cell r="F420">
            <v>13</v>
          </cell>
          <cell r="G420">
            <v>21</v>
          </cell>
          <cell r="H420">
            <v>4</v>
          </cell>
          <cell r="I420">
            <v>66.099999999999994</v>
          </cell>
          <cell r="J420">
            <v>36</v>
          </cell>
          <cell r="K420">
            <v>66</v>
          </cell>
          <cell r="L420">
            <v>1.31</v>
          </cell>
          <cell r="M420">
            <v>1.83</v>
          </cell>
          <cell r="N420">
            <v>23</v>
          </cell>
          <cell r="O420">
            <v>0</v>
          </cell>
          <cell r="P420" t="str">
            <v/>
          </cell>
        </row>
        <row r="421">
          <cell r="B421" t="str">
            <v>Jake Irvin</v>
          </cell>
          <cell r="C421" t="str">
            <v>WSN</v>
          </cell>
          <cell r="D421">
            <v>4.6100000000000003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121</v>
          </cell>
          <cell r="J421">
            <v>54</v>
          </cell>
          <cell r="K421">
            <v>99</v>
          </cell>
          <cell r="L421">
            <v>1.42</v>
          </cell>
          <cell r="M421">
            <v>1.83</v>
          </cell>
          <cell r="N421">
            <v>62</v>
          </cell>
          <cell r="O421">
            <v>8</v>
          </cell>
          <cell r="P421">
            <v>0.33</v>
          </cell>
        </row>
        <row r="422">
          <cell r="B422" t="str">
            <v>Randy Vásquez</v>
          </cell>
          <cell r="C422" t="str">
            <v>NYY</v>
          </cell>
          <cell r="D422">
            <v>2.87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37.200000000000003</v>
          </cell>
          <cell r="J422">
            <v>18</v>
          </cell>
          <cell r="K422">
            <v>33</v>
          </cell>
          <cell r="L422">
            <v>1.27</v>
          </cell>
          <cell r="M422">
            <v>1.83</v>
          </cell>
          <cell r="N422">
            <v>12</v>
          </cell>
          <cell r="O422">
            <v>0</v>
          </cell>
          <cell r="P422" t="str">
            <v/>
          </cell>
        </row>
        <row r="423">
          <cell r="B423" t="str">
            <v>Tommy Henry</v>
          </cell>
          <cell r="C423" t="str">
            <v>ARI</v>
          </cell>
          <cell r="D423">
            <v>4.1500000000000004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89</v>
          </cell>
          <cell r="J423">
            <v>35</v>
          </cell>
          <cell r="K423">
            <v>64</v>
          </cell>
          <cell r="L423">
            <v>1.36</v>
          </cell>
          <cell r="M423">
            <v>1.83</v>
          </cell>
          <cell r="N423">
            <v>41</v>
          </cell>
          <cell r="O423">
            <v>6</v>
          </cell>
          <cell r="P423">
            <v>0.38</v>
          </cell>
        </row>
        <row r="424">
          <cell r="B424" t="str">
            <v>Tylor Megill</v>
          </cell>
          <cell r="C424" t="str">
            <v>NYM</v>
          </cell>
          <cell r="D424">
            <v>4.7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126.1</v>
          </cell>
          <cell r="J424">
            <v>58</v>
          </cell>
          <cell r="K424">
            <v>105</v>
          </cell>
          <cell r="L424">
            <v>1.58</v>
          </cell>
          <cell r="M424">
            <v>1.81</v>
          </cell>
          <cell r="N424">
            <v>66</v>
          </cell>
          <cell r="O424">
            <v>6</v>
          </cell>
          <cell r="P424">
            <v>0.24</v>
          </cell>
        </row>
        <row r="425">
          <cell r="B425" t="str">
            <v>José Urquidy</v>
          </cell>
          <cell r="C425" t="str">
            <v>HOU</v>
          </cell>
          <cell r="D425">
            <v>5.29</v>
          </cell>
          <cell r="E425">
            <v>1</v>
          </cell>
          <cell r="F425">
            <v>0</v>
          </cell>
          <cell r="G425">
            <v>1</v>
          </cell>
          <cell r="H425">
            <v>0</v>
          </cell>
          <cell r="I425">
            <v>63</v>
          </cell>
          <cell r="J425">
            <v>25</v>
          </cell>
          <cell r="K425">
            <v>45</v>
          </cell>
          <cell r="L425">
            <v>1.43</v>
          </cell>
          <cell r="M425">
            <v>1.8</v>
          </cell>
          <cell r="N425">
            <v>37</v>
          </cell>
          <cell r="O425">
            <v>2</v>
          </cell>
          <cell r="P425">
            <v>0.2</v>
          </cell>
        </row>
        <row r="426">
          <cell r="B426" t="str">
            <v>Eric Lauer</v>
          </cell>
          <cell r="C426" t="str">
            <v>MIL</v>
          </cell>
          <cell r="D426">
            <v>6.56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46.2</v>
          </cell>
          <cell r="J426">
            <v>24</v>
          </cell>
          <cell r="K426">
            <v>43</v>
          </cell>
          <cell r="L426">
            <v>1.67</v>
          </cell>
          <cell r="M426">
            <v>1.79</v>
          </cell>
          <cell r="N426">
            <v>34</v>
          </cell>
          <cell r="O426">
            <v>2</v>
          </cell>
          <cell r="P426">
            <v>0.22</v>
          </cell>
        </row>
        <row r="427">
          <cell r="B427" t="str">
            <v>Edward Cabrera</v>
          </cell>
          <cell r="C427" t="str">
            <v>MIA</v>
          </cell>
          <cell r="D427">
            <v>4.24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99.2</v>
          </cell>
          <cell r="J427">
            <v>66</v>
          </cell>
          <cell r="K427">
            <v>118</v>
          </cell>
          <cell r="L427">
            <v>1.44</v>
          </cell>
          <cell r="M427">
            <v>1.79</v>
          </cell>
          <cell r="N427">
            <v>47</v>
          </cell>
          <cell r="O427">
            <v>3</v>
          </cell>
          <cell r="P427">
            <v>0.15</v>
          </cell>
        </row>
        <row r="428">
          <cell r="B428" t="str">
            <v>Josiah Gray</v>
          </cell>
          <cell r="C428" t="str">
            <v>WSN</v>
          </cell>
          <cell r="D428">
            <v>3.91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159</v>
          </cell>
          <cell r="J428">
            <v>80</v>
          </cell>
          <cell r="K428">
            <v>143</v>
          </cell>
          <cell r="L428">
            <v>1.46</v>
          </cell>
          <cell r="M428">
            <v>1.79</v>
          </cell>
          <cell r="N428">
            <v>69</v>
          </cell>
          <cell r="O428">
            <v>11</v>
          </cell>
          <cell r="P428">
            <v>0.37</v>
          </cell>
        </row>
        <row r="429">
          <cell r="B429" t="str">
            <v>Jovani Moran</v>
          </cell>
          <cell r="C429" t="str">
            <v>MIN</v>
          </cell>
          <cell r="D429">
            <v>5.31</v>
          </cell>
          <cell r="E429">
            <v>0</v>
          </cell>
          <cell r="F429">
            <v>9</v>
          </cell>
          <cell r="G429">
            <v>9</v>
          </cell>
          <cell r="H429">
            <v>1</v>
          </cell>
          <cell r="I429">
            <v>42.1</v>
          </cell>
          <cell r="J429">
            <v>27</v>
          </cell>
          <cell r="K429">
            <v>48</v>
          </cell>
          <cell r="L429">
            <v>1.46</v>
          </cell>
          <cell r="M429">
            <v>1.78</v>
          </cell>
          <cell r="N429">
            <v>25</v>
          </cell>
          <cell r="O429">
            <v>0</v>
          </cell>
          <cell r="P429" t="str">
            <v/>
          </cell>
        </row>
        <row r="430">
          <cell r="B430" t="str">
            <v>Gavin Hollowell</v>
          </cell>
          <cell r="C430" t="str">
            <v>COL</v>
          </cell>
          <cell r="D430">
            <v>5.88</v>
          </cell>
          <cell r="E430">
            <v>1</v>
          </cell>
          <cell r="F430">
            <v>2</v>
          </cell>
          <cell r="G430">
            <v>3</v>
          </cell>
          <cell r="H430">
            <v>1</v>
          </cell>
          <cell r="I430">
            <v>33.200000000000003</v>
          </cell>
          <cell r="J430">
            <v>18</v>
          </cell>
          <cell r="K430">
            <v>32</v>
          </cell>
          <cell r="L430">
            <v>1.43</v>
          </cell>
          <cell r="M430">
            <v>1.78</v>
          </cell>
          <cell r="N430">
            <v>22</v>
          </cell>
          <cell r="O430">
            <v>0</v>
          </cell>
          <cell r="P430" t="str">
            <v/>
          </cell>
        </row>
        <row r="431">
          <cell r="B431" t="str">
            <v>Dylan Covey</v>
          </cell>
          <cell r="C431" t="str">
            <v>2 Tms</v>
          </cell>
          <cell r="D431">
            <v>3.77</v>
          </cell>
          <cell r="E431">
            <v>0</v>
          </cell>
          <cell r="F431">
            <v>1</v>
          </cell>
          <cell r="G431">
            <v>1</v>
          </cell>
          <cell r="H431">
            <v>1</v>
          </cell>
          <cell r="I431">
            <v>43</v>
          </cell>
          <cell r="J431">
            <v>17</v>
          </cell>
          <cell r="K431">
            <v>30</v>
          </cell>
          <cell r="L431">
            <v>1.51</v>
          </cell>
          <cell r="M431">
            <v>1.76</v>
          </cell>
          <cell r="N431">
            <v>18</v>
          </cell>
          <cell r="O431">
            <v>0</v>
          </cell>
          <cell r="P431" t="str">
            <v/>
          </cell>
        </row>
        <row r="432">
          <cell r="B432" t="str">
            <v>Alex Wood</v>
          </cell>
          <cell r="C432" t="str">
            <v>SFG</v>
          </cell>
          <cell r="D432">
            <v>4.33</v>
          </cell>
          <cell r="E432">
            <v>0</v>
          </cell>
          <cell r="F432">
            <v>1</v>
          </cell>
          <cell r="G432">
            <v>1</v>
          </cell>
          <cell r="H432">
            <v>0</v>
          </cell>
          <cell r="I432">
            <v>97.2</v>
          </cell>
          <cell r="J432">
            <v>42</v>
          </cell>
          <cell r="K432">
            <v>74</v>
          </cell>
          <cell r="L432">
            <v>1.43</v>
          </cell>
          <cell r="M432">
            <v>1.76</v>
          </cell>
          <cell r="N432">
            <v>47</v>
          </cell>
          <cell r="O432">
            <v>0</v>
          </cell>
          <cell r="P432" t="str">
            <v/>
          </cell>
        </row>
        <row r="433">
          <cell r="B433" t="str">
            <v>Alex Lange</v>
          </cell>
          <cell r="C433" t="str">
            <v>DET</v>
          </cell>
          <cell r="D433">
            <v>3.68</v>
          </cell>
          <cell r="E433">
            <v>26</v>
          </cell>
          <cell r="F433">
            <v>6</v>
          </cell>
          <cell r="G433">
            <v>32</v>
          </cell>
          <cell r="H433">
            <v>6</v>
          </cell>
          <cell r="I433">
            <v>66</v>
          </cell>
          <cell r="J433">
            <v>45</v>
          </cell>
          <cell r="K433">
            <v>79</v>
          </cell>
          <cell r="L433">
            <v>1.33</v>
          </cell>
          <cell r="M433">
            <v>1.76</v>
          </cell>
          <cell r="N433">
            <v>27</v>
          </cell>
          <cell r="O433">
            <v>0</v>
          </cell>
          <cell r="P433" t="str">
            <v/>
          </cell>
        </row>
        <row r="434">
          <cell r="B434" t="str">
            <v>Albert Abreu</v>
          </cell>
          <cell r="C434" t="str">
            <v>NYY</v>
          </cell>
          <cell r="D434">
            <v>4.7300000000000004</v>
          </cell>
          <cell r="E434">
            <v>0</v>
          </cell>
          <cell r="F434">
            <v>3</v>
          </cell>
          <cell r="G434">
            <v>3</v>
          </cell>
          <cell r="H434">
            <v>0</v>
          </cell>
          <cell r="I434">
            <v>59</v>
          </cell>
          <cell r="J434">
            <v>35</v>
          </cell>
          <cell r="K434">
            <v>61</v>
          </cell>
          <cell r="L434">
            <v>1.47</v>
          </cell>
          <cell r="M434">
            <v>1.74</v>
          </cell>
          <cell r="N434">
            <v>31</v>
          </cell>
          <cell r="O434">
            <v>0</v>
          </cell>
          <cell r="P434" t="str">
            <v/>
          </cell>
        </row>
        <row r="435">
          <cell r="B435" t="str">
            <v>Carlos Carrasco</v>
          </cell>
          <cell r="C435" t="str">
            <v>NYM</v>
          </cell>
          <cell r="D435">
            <v>6.8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90</v>
          </cell>
          <cell r="J435">
            <v>38</v>
          </cell>
          <cell r="K435">
            <v>66</v>
          </cell>
          <cell r="L435">
            <v>1.7</v>
          </cell>
          <cell r="M435">
            <v>1.74</v>
          </cell>
          <cell r="N435">
            <v>68</v>
          </cell>
          <cell r="O435">
            <v>3</v>
          </cell>
          <cell r="P435">
            <v>0.15</v>
          </cell>
        </row>
        <row r="436">
          <cell r="B436" t="str">
            <v>Noah Davis</v>
          </cell>
          <cell r="C436" t="str">
            <v>COL</v>
          </cell>
          <cell r="D436">
            <v>8.6999999999999993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30</v>
          </cell>
          <cell r="J436">
            <v>15</v>
          </cell>
          <cell r="K436">
            <v>26</v>
          </cell>
          <cell r="L436">
            <v>1.93</v>
          </cell>
          <cell r="M436">
            <v>1.73</v>
          </cell>
          <cell r="N436">
            <v>29</v>
          </cell>
          <cell r="O436">
            <v>0</v>
          </cell>
          <cell r="P436" t="str">
            <v/>
          </cell>
        </row>
        <row r="437">
          <cell r="B437" t="str">
            <v>Derek Law</v>
          </cell>
          <cell r="C437" t="str">
            <v>CIN</v>
          </cell>
          <cell r="D437">
            <v>3.6</v>
          </cell>
          <cell r="E437">
            <v>2</v>
          </cell>
          <cell r="F437">
            <v>3</v>
          </cell>
          <cell r="G437">
            <v>5</v>
          </cell>
          <cell r="H437">
            <v>1</v>
          </cell>
          <cell r="I437">
            <v>55</v>
          </cell>
          <cell r="J437">
            <v>26</v>
          </cell>
          <cell r="K437">
            <v>45</v>
          </cell>
          <cell r="L437">
            <v>1.38</v>
          </cell>
          <cell r="M437">
            <v>1.73</v>
          </cell>
          <cell r="N437">
            <v>22</v>
          </cell>
          <cell r="O437">
            <v>0</v>
          </cell>
          <cell r="P437" t="str">
            <v/>
          </cell>
        </row>
        <row r="438">
          <cell r="B438" t="str">
            <v>Patrick Sandoval</v>
          </cell>
          <cell r="C438" t="str">
            <v>LAA</v>
          </cell>
          <cell r="D438">
            <v>4.1100000000000003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144.19999999999999</v>
          </cell>
          <cell r="J438">
            <v>74</v>
          </cell>
          <cell r="K438">
            <v>128</v>
          </cell>
          <cell r="L438">
            <v>1.51</v>
          </cell>
          <cell r="M438">
            <v>1.73</v>
          </cell>
          <cell r="N438">
            <v>66</v>
          </cell>
          <cell r="O438">
            <v>8</v>
          </cell>
          <cell r="P438">
            <v>0.28999999999999998</v>
          </cell>
        </row>
        <row r="439">
          <cell r="B439" t="str">
            <v>Brandon Bielak</v>
          </cell>
          <cell r="C439" t="str">
            <v>HOU</v>
          </cell>
          <cell r="D439">
            <v>3.83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80</v>
          </cell>
          <cell r="J439">
            <v>36</v>
          </cell>
          <cell r="K439">
            <v>62</v>
          </cell>
          <cell r="L439">
            <v>1.53</v>
          </cell>
          <cell r="M439">
            <v>1.72</v>
          </cell>
          <cell r="N439">
            <v>34</v>
          </cell>
          <cell r="O439">
            <v>2</v>
          </cell>
          <cell r="P439">
            <v>0.15</v>
          </cell>
        </row>
        <row r="440">
          <cell r="B440" t="str">
            <v>Roansy Contreras</v>
          </cell>
          <cell r="C440" t="str">
            <v>PIT</v>
          </cell>
          <cell r="D440">
            <v>6.59</v>
          </cell>
          <cell r="E440">
            <v>1</v>
          </cell>
          <cell r="F440">
            <v>0</v>
          </cell>
          <cell r="G440">
            <v>1</v>
          </cell>
          <cell r="H440">
            <v>0</v>
          </cell>
          <cell r="I440">
            <v>68.099999999999994</v>
          </cell>
          <cell r="J440">
            <v>32</v>
          </cell>
          <cell r="K440">
            <v>55</v>
          </cell>
          <cell r="L440">
            <v>1.57</v>
          </cell>
          <cell r="M440">
            <v>1.72</v>
          </cell>
          <cell r="N440">
            <v>50</v>
          </cell>
          <cell r="O440">
            <v>4</v>
          </cell>
          <cell r="P440">
            <v>0.36</v>
          </cell>
        </row>
        <row r="441">
          <cell r="B441" t="str">
            <v>Hunter Gaddis</v>
          </cell>
          <cell r="C441" t="str">
            <v>CLE</v>
          </cell>
          <cell r="D441">
            <v>4.5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42</v>
          </cell>
          <cell r="J441">
            <v>14</v>
          </cell>
          <cell r="K441">
            <v>24</v>
          </cell>
          <cell r="L441">
            <v>1.31</v>
          </cell>
          <cell r="M441">
            <v>1.71</v>
          </cell>
          <cell r="N441">
            <v>21</v>
          </cell>
          <cell r="O441">
            <v>2</v>
          </cell>
          <cell r="P441">
            <v>0.28999999999999998</v>
          </cell>
        </row>
        <row r="442">
          <cell r="B442" t="str">
            <v>Wandy Peralta</v>
          </cell>
          <cell r="C442" t="str">
            <v>NYY</v>
          </cell>
          <cell r="D442">
            <v>2.83</v>
          </cell>
          <cell r="E442">
            <v>4</v>
          </cell>
          <cell r="F442">
            <v>18</v>
          </cell>
          <cell r="G442">
            <v>22</v>
          </cell>
          <cell r="H442">
            <v>3</v>
          </cell>
          <cell r="I442">
            <v>54</v>
          </cell>
          <cell r="J442">
            <v>30</v>
          </cell>
          <cell r="K442">
            <v>51</v>
          </cell>
          <cell r="L442">
            <v>1.22</v>
          </cell>
          <cell r="M442">
            <v>1.7</v>
          </cell>
          <cell r="N442">
            <v>17</v>
          </cell>
          <cell r="O442">
            <v>0</v>
          </cell>
          <cell r="P442" t="str">
            <v/>
          </cell>
        </row>
        <row r="443">
          <cell r="B443" t="str">
            <v>Gavin Stone</v>
          </cell>
          <cell r="C443" t="str">
            <v>LAD</v>
          </cell>
          <cell r="D443">
            <v>9</v>
          </cell>
          <cell r="E443">
            <v>1</v>
          </cell>
          <cell r="F443">
            <v>0</v>
          </cell>
          <cell r="G443">
            <v>1</v>
          </cell>
          <cell r="H443">
            <v>0</v>
          </cell>
          <cell r="I443">
            <v>31</v>
          </cell>
          <cell r="J443">
            <v>13</v>
          </cell>
          <cell r="K443">
            <v>22</v>
          </cell>
          <cell r="L443">
            <v>1.9</v>
          </cell>
          <cell r="M443">
            <v>1.69</v>
          </cell>
          <cell r="N443">
            <v>31</v>
          </cell>
          <cell r="O443">
            <v>0</v>
          </cell>
          <cell r="P443" t="str">
            <v/>
          </cell>
        </row>
        <row r="444">
          <cell r="B444" t="str">
            <v>Jake Diekman</v>
          </cell>
          <cell r="C444" t="str">
            <v>2 Tms</v>
          </cell>
          <cell r="D444">
            <v>3.34</v>
          </cell>
          <cell r="E444">
            <v>0</v>
          </cell>
          <cell r="F444">
            <v>8</v>
          </cell>
          <cell r="G444">
            <v>8</v>
          </cell>
          <cell r="H444">
            <v>2</v>
          </cell>
          <cell r="I444">
            <v>56.2</v>
          </cell>
          <cell r="J444">
            <v>38</v>
          </cell>
          <cell r="K444">
            <v>64</v>
          </cell>
          <cell r="L444">
            <v>1.32</v>
          </cell>
          <cell r="M444">
            <v>1.68</v>
          </cell>
          <cell r="N444">
            <v>21</v>
          </cell>
          <cell r="O444">
            <v>0</v>
          </cell>
          <cell r="P444" t="str">
            <v/>
          </cell>
        </row>
        <row r="445">
          <cell r="B445" t="str">
            <v>Drew Rom</v>
          </cell>
          <cell r="C445" t="str">
            <v>STL</v>
          </cell>
          <cell r="D445">
            <v>8.02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33.200000000000003</v>
          </cell>
          <cell r="J445">
            <v>19</v>
          </cell>
          <cell r="K445">
            <v>32</v>
          </cell>
          <cell r="L445">
            <v>2.08</v>
          </cell>
          <cell r="M445">
            <v>1.68</v>
          </cell>
          <cell r="N445">
            <v>30</v>
          </cell>
          <cell r="O445">
            <v>0</v>
          </cell>
          <cell r="P445" t="str">
            <v/>
          </cell>
        </row>
        <row r="446">
          <cell r="B446" t="str">
            <v>Cal Quantrill</v>
          </cell>
          <cell r="C446" t="str">
            <v>CLE</v>
          </cell>
          <cell r="D446">
            <v>5.24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99.2</v>
          </cell>
          <cell r="J446">
            <v>35</v>
          </cell>
          <cell r="K446">
            <v>58</v>
          </cell>
          <cell r="L446">
            <v>1.46</v>
          </cell>
          <cell r="M446">
            <v>1.66</v>
          </cell>
          <cell r="N446">
            <v>58</v>
          </cell>
          <cell r="O446">
            <v>8</v>
          </cell>
          <cell r="P446">
            <v>0.42</v>
          </cell>
        </row>
        <row r="447">
          <cell r="B447" t="str">
            <v>José Butto</v>
          </cell>
          <cell r="C447" t="str">
            <v>NYM</v>
          </cell>
          <cell r="D447">
            <v>3.64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42</v>
          </cell>
          <cell r="J447">
            <v>23</v>
          </cell>
          <cell r="K447">
            <v>38</v>
          </cell>
          <cell r="L447">
            <v>1.33</v>
          </cell>
          <cell r="M447">
            <v>1.65</v>
          </cell>
          <cell r="N447">
            <v>17</v>
          </cell>
          <cell r="O447">
            <v>3</v>
          </cell>
          <cell r="P447">
            <v>0.43</v>
          </cell>
        </row>
        <row r="448">
          <cell r="B448" t="str">
            <v>Cionel Pérez</v>
          </cell>
          <cell r="C448" t="str">
            <v>BAL</v>
          </cell>
          <cell r="D448">
            <v>3.54</v>
          </cell>
          <cell r="E448">
            <v>3</v>
          </cell>
          <cell r="F448">
            <v>11</v>
          </cell>
          <cell r="G448">
            <v>14</v>
          </cell>
          <cell r="H448">
            <v>0</v>
          </cell>
          <cell r="I448">
            <v>53.1</v>
          </cell>
          <cell r="J448">
            <v>27</v>
          </cell>
          <cell r="K448">
            <v>44</v>
          </cell>
          <cell r="L448">
            <v>1.56</v>
          </cell>
          <cell r="M448">
            <v>1.63</v>
          </cell>
          <cell r="N448">
            <v>21</v>
          </cell>
          <cell r="O448">
            <v>0</v>
          </cell>
          <cell r="P448" t="str">
            <v/>
          </cell>
        </row>
        <row r="449">
          <cell r="B449" t="str">
            <v>Spencer Turnbull</v>
          </cell>
          <cell r="C449" t="str">
            <v>DET</v>
          </cell>
          <cell r="D449">
            <v>7.26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31</v>
          </cell>
          <cell r="J449">
            <v>15</v>
          </cell>
          <cell r="K449">
            <v>24</v>
          </cell>
          <cell r="L449">
            <v>1.68</v>
          </cell>
          <cell r="M449">
            <v>1.6</v>
          </cell>
          <cell r="N449">
            <v>25</v>
          </cell>
          <cell r="O449">
            <v>0</v>
          </cell>
          <cell r="P449" t="str">
            <v/>
          </cell>
        </row>
        <row r="450">
          <cell r="B450" t="str">
            <v>Luis Frías</v>
          </cell>
          <cell r="C450" t="str">
            <v>ARI</v>
          </cell>
          <cell r="D450">
            <v>4.0599999999999996</v>
          </cell>
          <cell r="E450">
            <v>0</v>
          </cell>
          <cell r="F450">
            <v>1</v>
          </cell>
          <cell r="G450">
            <v>1</v>
          </cell>
          <cell r="H450">
            <v>1</v>
          </cell>
          <cell r="I450">
            <v>31</v>
          </cell>
          <cell r="J450">
            <v>17</v>
          </cell>
          <cell r="K450">
            <v>26</v>
          </cell>
          <cell r="L450">
            <v>1.52</v>
          </cell>
          <cell r="M450">
            <v>1.53</v>
          </cell>
          <cell r="N450">
            <v>14</v>
          </cell>
          <cell r="O450">
            <v>0</v>
          </cell>
          <cell r="P450" t="str">
            <v/>
          </cell>
        </row>
        <row r="451">
          <cell r="B451" t="str">
            <v>Sam Long</v>
          </cell>
          <cell r="C451" t="str">
            <v>OAK</v>
          </cell>
          <cell r="D451">
            <v>5.6</v>
          </cell>
          <cell r="E451">
            <v>2</v>
          </cell>
          <cell r="F451">
            <v>5</v>
          </cell>
          <cell r="G451">
            <v>7</v>
          </cell>
          <cell r="H451">
            <v>0</v>
          </cell>
          <cell r="I451">
            <v>45</v>
          </cell>
          <cell r="J451">
            <v>21</v>
          </cell>
          <cell r="K451">
            <v>32</v>
          </cell>
          <cell r="L451">
            <v>1.56</v>
          </cell>
          <cell r="M451">
            <v>1.52</v>
          </cell>
          <cell r="N451">
            <v>28</v>
          </cell>
          <cell r="O451">
            <v>0</v>
          </cell>
          <cell r="P451" t="str">
            <v/>
          </cell>
        </row>
        <row r="452">
          <cell r="B452" t="str">
            <v>Touki Toussaint</v>
          </cell>
          <cell r="C452" t="str">
            <v>2 Tms</v>
          </cell>
          <cell r="D452">
            <v>4.97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87</v>
          </cell>
          <cell r="J452">
            <v>57</v>
          </cell>
          <cell r="K452">
            <v>85</v>
          </cell>
          <cell r="L452">
            <v>1.45</v>
          </cell>
          <cell r="M452">
            <v>1.49</v>
          </cell>
          <cell r="N452">
            <v>48</v>
          </cell>
          <cell r="O452">
            <v>2</v>
          </cell>
          <cell r="P452">
            <v>0.13</v>
          </cell>
        </row>
        <row r="453">
          <cell r="B453" t="str">
            <v>Ryan Weathers</v>
          </cell>
          <cell r="C453" t="str">
            <v>2 Tms</v>
          </cell>
          <cell r="D453">
            <v>6.55</v>
          </cell>
          <cell r="E453">
            <v>0</v>
          </cell>
          <cell r="F453">
            <v>1</v>
          </cell>
          <cell r="G453">
            <v>1</v>
          </cell>
          <cell r="H453">
            <v>0</v>
          </cell>
          <cell r="I453">
            <v>57.2</v>
          </cell>
          <cell r="J453">
            <v>29</v>
          </cell>
          <cell r="K453">
            <v>43</v>
          </cell>
          <cell r="L453">
            <v>1.68</v>
          </cell>
          <cell r="M453">
            <v>1.48</v>
          </cell>
          <cell r="N453">
            <v>42</v>
          </cell>
          <cell r="O453">
            <v>2</v>
          </cell>
          <cell r="P453">
            <v>0.17</v>
          </cell>
        </row>
        <row r="454">
          <cell r="B454" t="str">
            <v>Michael Kopech</v>
          </cell>
          <cell r="C454" t="str">
            <v>CHW</v>
          </cell>
          <cell r="D454">
            <v>5.43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129.1</v>
          </cell>
          <cell r="J454">
            <v>91</v>
          </cell>
          <cell r="K454">
            <v>134</v>
          </cell>
          <cell r="L454">
            <v>1.59</v>
          </cell>
          <cell r="M454">
            <v>1.47</v>
          </cell>
          <cell r="N454">
            <v>78</v>
          </cell>
          <cell r="O454">
            <v>5</v>
          </cell>
          <cell r="P454">
            <v>0.19</v>
          </cell>
        </row>
        <row r="455">
          <cell r="B455" t="str">
            <v>Kyle Muller</v>
          </cell>
          <cell r="C455" t="str">
            <v>OAK</v>
          </cell>
          <cell r="D455">
            <v>7.6</v>
          </cell>
          <cell r="E455">
            <v>0</v>
          </cell>
          <cell r="F455">
            <v>0</v>
          </cell>
          <cell r="G455">
            <v>0</v>
          </cell>
          <cell r="H455">
            <v>1</v>
          </cell>
          <cell r="I455">
            <v>77</v>
          </cell>
          <cell r="J455">
            <v>39</v>
          </cell>
          <cell r="K455">
            <v>56</v>
          </cell>
          <cell r="L455">
            <v>1.96</v>
          </cell>
          <cell r="M455">
            <v>1.44</v>
          </cell>
          <cell r="N455">
            <v>65</v>
          </cell>
          <cell r="O455">
            <v>0</v>
          </cell>
          <cell r="P455" t="str">
            <v/>
          </cell>
        </row>
        <row r="456">
          <cell r="B456" t="str">
            <v>Andre Pallante</v>
          </cell>
          <cell r="C456" t="str">
            <v>STL</v>
          </cell>
          <cell r="D456">
            <v>4.76</v>
          </cell>
          <cell r="E456">
            <v>0</v>
          </cell>
          <cell r="F456">
            <v>13</v>
          </cell>
          <cell r="G456">
            <v>13</v>
          </cell>
          <cell r="H456">
            <v>5</v>
          </cell>
          <cell r="I456">
            <v>68</v>
          </cell>
          <cell r="J456">
            <v>30</v>
          </cell>
          <cell r="K456">
            <v>43</v>
          </cell>
          <cell r="L456">
            <v>1.56</v>
          </cell>
          <cell r="M456">
            <v>1.43</v>
          </cell>
          <cell r="N456">
            <v>36</v>
          </cell>
          <cell r="O456">
            <v>0</v>
          </cell>
          <cell r="P456" t="str">
            <v/>
          </cell>
        </row>
        <row r="457">
          <cell r="B457" t="str">
            <v>Carl Edwards Jr.</v>
          </cell>
          <cell r="C457" t="str">
            <v>WSN</v>
          </cell>
          <cell r="D457">
            <v>3.69</v>
          </cell>
          <cell r="E457">
            <v>2</v>
          </cell>
          <cell r="F457">
            <v>13</v>
          </cell>
          <cell r="G457">
            <v>15</v>
          </cell>
          <cell r="H457">
            <v>2</v>
          </cell>
          <cell r="I457">
            <v>31.2</v>
          </cell>
          <cell r="J457">
            <v>17</v>
          </cell>
          <cell r="K457">
            <v>24</v>
          </cell>
          <cell r="L457">
            <v>1.52</v>
          </cell>
          <cell r="M457">
            <v>1.41</v>
          </cell>
          <cell r="N457">
            <v>13</v>
          </cell>
          <cell r="O457">
            <v>0</v>
          </cell>
          <cell r="P457" t="str">
            <v/>
          </cell>
        </row>
        <row r="458">
          <cell r="B458" t="str">
            <v>José Suarez</v>
          </cell>
          <cell r="C458" t="str">
            <v>LAA</v>
          </cell>
          <cell r="D458">
            <v>8.2899999999999991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33.200000000000003</v>
          </cell>
          <cell r="J458">
            <v>20</v>
          </cell>
          <cell r="K458">
            <v>28</v>
          </cell>
          <cell r="L458">
            <v>1.96</v>
          </cell>
          <cell r="M458">
            <v>1.4</v>
          </cell>
          <cell r="N458">
            <v>31</v>
          </cell>
          <cell r="O458">
            <v>0</v>
          </cell>
          <cell r="P458" t="str">
            <v/>
          </cell>
        </row>
        <row r="459">
          <cell r="B459" t="str">
            <v>Dallas Keuchel</v>
          </cell>
          <cell r="C459" t="str">
            <v>MIN</v>
          </cell>
          <cell r="D459">
            <v>5.97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37.200000000000003</v>
          </cell>
          <cell r="J459">
            <v>18</v>
          </cell>
          <cell r="K459">
            <v>25</v>
          </cell>
          <cell r="L459">
            <v>1.67</v>
          </cell>
          <cell r="M459">
            <v>1.39</v>
          </cell>
          <cell r="N459">
            <v>25</v>
          </cell>
          <cell r="O459">
            <v>1</v>
          </cell>
          <cell r="P459">
            <v>0.17</v>
          </cell>
        </row>
        <row r="460">
          <cell r="B460" t="str">
            <v>Trevor May</v>
          </cell>
          <cell r="C460" t="str">
            <v>OAK</v>
          </cell>
          <cell r="D460">
            <v>3.28</v>
          </cell>
          <cell r="E460">
            <v>21</v>
          </cell>
          <cell r="F460">
            <v>1</v>
          </cell>
          <cell r="G460">
            <v>22</v>
          </cell>
          <cell r="H460">
            <v>3</v>
          </cell>
          <cell r="I460">
            <v>46.2</v>
          </cell>
          <cell r="J460">
            <v>29</v>
          </cell>
          <cell r="K460">
            <v>40</v>
          </cell>
          <cell r="L460">
            <v>1.37</v>
          </cell>
          <cell r="M460">
            <v>1.38</v>
          </cell>
          <cell r="N460">
            <v>17</v>
          </cell>
          <cell r="O460">
            <v>0</v>
          </cell>
          <cell r="P460" t="str">
            <v/>
          </cell>
        </row>
        <row r="461">
          <cell r="B461" t="str">
            <v>Ryan Feltner</v>
          </cell>
          <cell r="C461" t="str">
            <v>COL</v>
          </cell>
          <cell r="D461">
            <v>5.82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43.1</v>
          </cell>
          <cell r="J461">
            <v>28</v>
          </cell>
          <cell r="K461">
            <v>38</v>
          </cell>
          <cell r="L461">
            <v>1.68</v>
          </cell>
          <cell r="M461">
            <v>1.36</v>
          </cell>
          <cell r="N461">
            <v>28</v>
          </cell>
          <cell r="O461">
            <v>1</v>
          </cell>
          <cell r="P461">
            <v>0.1</v>
          </cell>
        </row>
        <row r="462">
          <cell r="B462" t="str">
            <v>Adam Wainwright</v>
          </cell>
          <cell r="C462" t="str">
            <v>STL</v>
          </cell>
          <cell r="D462">
            <v>7.4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101</v>
          </cell>
          <cell r="J462">
            <v>41</v>
          </cell>
          <cell r="K462">
            <v>55</v>
          </cell>
          <cell r="L462">
            <v>1.9</v>
          </cell>
          <cell r="M462">
            <v>1.34</v>
          </cell>
          <cell r="N462">
            <v>83</v>
          </cell>
          <cell r="O462">
            <v>4</v>
          </cell>
          <cell r="P462">
            <v>0.19</v>
          </cell>
        </row>
        <row r="463">
          <cell r="B463" t="str">
            <v>Alek Manoah</v>
          </cell>
          <cell r="C463" t="str">
            <v>TOR</v>
          </cell>
          <cell r="D463">
            <v>5.87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87.1</v>
          </cell>
          <cell r="J463">
            <v>59</v>
          </cell>
          <cell r="K463">
            <v>79</v>
          </cell>
          <cell r="L463">
            <v>1.74</v>
          </cell>
          <cell r="M463">
            <v>1.34</v>
          </cell>
          <cell r="N463">
            <v>57</v>
          </cell>
          <cell r="O463">
            <v>4</v>
          </cell>
          <cell r="P463">
            <v>0.21</v>
          </cell>
        </row>
        <row r="464">
          <cell r="B464" t="str">
            <v>Quinn Priester</v>
          </cell>
          <cell r="C464" t="str">
            <v>PIT</v>
          </cell>
          <cell r="D464">
            <v>7.74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50</v>
          </cell>
          <cell r="J464">
            <v>27</v>
          </cell>
          <cell r="K464">
            <v>36</v>
          </cell>
          <cell r="L464">
            <v>1.7</v>
          </cell>
          <cell r="M464">
            <v>1.33</v>
          </cell>
          <cell r="N464">
            <v>43</v>
          </cell>
          <cell r="O464">
            <v>1</v>
          </cell>
          <cell r="P464">
            <v>0.13</v>
          </cell>
        </row>
        <row r="465">
          <cell r="B465" t="str">
            <v>Dakota Hudson</v>
          </cell>
          <cell r="C465" t="str">
            <v>STL</v>
          </cell>
          <cell r="D465">
            <v>4.9800000000000004</v>
          </cell>
          <cell r="E465">
            <v>0</v>
          </cell>
          <cell r="F465">
            <v>1</v>
          </cell>
          <cell r="G465">
            <v>1</v>
          </cell>
          <cell r="H465">
            <v>0</v>
          </cell>
          <cell r="I465">
            <v>81.099999999999994</v>
          </cell>
          <cell r="J465">
            <v>34</v>
          </cell>
          <cell r="K465">
            <v>45</v>
          </cell>
          <cell r="L465">
            <v>1.5</v>
          </cell>
          <cell r="M465">
            <v>1.32</v>
          </cell>
          <cell r="N465">
            <v>45</v>
          </cell>
          <cell r="O465">
            <v>4</v>
          </cell>
          <cell r="P465">
            <v>0.33</v>
          </cell>
        </row>
        <row r="466">
          <cell r="B466" t="str">
            <v>José Ureña</v>
          </cell>
          <cell r="C466" t="str">
            <v>2 Tms</v>
          </cell>
          <cell r="D466">
            <v>6.45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44.2</v>
          </cell>
          <cell r="J466">
            <v>22</v>
          </cell>
          <cell r="K466">
            <v>29</v>
          </cell>
          <cell r="L466">
            <v>1.61</v>
          </cell>
          <cell r="M466">
            <v>1.32</v>
          </cell>
          <cell r="N466">
            <v>32</v>
          </cell>
          <cell r="O466">
            <v>2</v>
          </cell>
          <cell r="P466">
            <v>0.2</v>
          </cell>
        </row>
        <row r="467">
          <cell r="B467" t="str">
            <v>Jake Woodford</v>
          </cell>
          <cell r="C467" t="str">
            <v>STL</v>
          </cell>
          <cell r="D467">
            <v>6.23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47.2</v>
          </cell>
          <cell r="J467">
            <v>22</v>
          </cell>
          <cell r="K467">
            <v>29</v>
          </cell>
          <cell r="L467">
            <v>1.74</v>
          </cell>
          <cell r="M467">
            <v>1.32</v>
          </cell>
          <cell r="N467">
            <v>33</v>
          </cell>
          <cell r="O467">
            <v>0</v>
          </cell>
          <cell r="P467" t="str">
            <v/>
          </cell>
        </row>
        <row r="468">
          <cell r="B468" t="str">
            <v>Josh Fleming</v>
          </cell>
          <cell r="C468" t="str">
            <v>TBR</v>
          </cell>
          <cell r="D468">
            <v>4.7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51.2</v>
          </cell>
          <cell r="J468">
            <v>19</v>
          </cell>
          <cell r="K468">
            <v>25</v>
          </cell>
          <cell r="L468">
            <v>1.45</v>
          </cell>
          <cell r="M468">
            <v>1.32</v>
          </cell>
          <cell r="N468">
            <v>27</v>
          </cell>
          <cell r="O468">
            <v>0</v>
          </cell>
          <cell r="P468" t="str">
            <v/>
          </cell>
        </row>
        <row r="469">
          <cell r="B469" t="str">
            <v>Dylan Dodd</v>
          </cell>
          <cell r="C469" t="str">
            <v>ATL</v>
          </cell>
          <cell r="D469">
            <v>7.6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34.1</v>
          </cell>
          <cell r="J469">
            <v>12</v>
          </cell>
          <cell r="K469">
            <v>15</v>
          </cell>
          <cell r="L469">
            <v>1.89</v>
          </cell>
          <cell r="M469">
            <v>1.25</v>
          </cell>
          <cell r="N469">
            <v>29</v>
          </cell>
          <cell r="O469">
            <v>1</v>
          </cell>
          <cell r="P469">
            <v>0.14000000000000001</v>
          </cell>
        </row>
        <row r="470">
          <cell r="B470" t="str">
            <v>Luis L. Ortiz</v>
          </cell>
          <cell r="C470" t="str">
            <v>PIT</v>
          </cell>
          <cell r="D470">
            <v>4.78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86.2</v>
          </cell>
          <cell r="J470">
            <v>48</v>
          </cell>
          <cell r="K470">
            <v>59</v>
          </cell>
          <cell r="L470">
            <v>1.7</v>
          </cell>
          <cell r="M470">
            <v>1.23</v>
          </cell>
          <cell r="N470">
            <v>46</v>
          </cell>
          <cell r="O470">
            <v>0</v>
          </cell>
          <cell r="P470" t="str">
            <v/>
          </cell>
        </row>
        <row r="471">
          <cell r="B471" t="str">
            <v>Jared Shuster</v>
          </cell>
          <cell r="C471" t="str">
            <v>ATL</v>
          </cell>
          <cell r="D471">
            <v>5.81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52.2</v>
          </cell>
          <cell r="J471">
            <v>26</v>
          </cell>
          <cell r="K471">
            <v>30</v>
          </cell>
          <cell r="L471">
            <v>1.5</v>
          </cell>
          <cell r="M471">
            <v>1.1499999999999999</v>
          </cell>
          <cell r="N471">
            <v>34</v>
          </cell>
          <cell r="O471">
            <v>1</v>
          </cell>
          <cell r="P471">
            <v>0.09</v>
          </cell>
        </row>
        <row r="472">
          <cell r="B472" t="str">
            <v>Daniel Duarte</v>
          </cell>
          <cell r="C472" t="str">
            <v>CIN</v>
          </cell>
          <cell r="D472">
            <v>3.69</v>
          </cell>
          <cell r="E472">
            <v>1</v>
          </cell>
          <cell r="F472">
            <v>2</v>
          </cell>
          <cell r="G472">
            <v>3</v>
          </cell>
          <cell r="H472">
            <v>0</v>
          </cell>
          <cell r="I472">
            <v>31.2</v>
          </cell>
          <cell r="J472">
            <v>20</v>
          </cell>
          <cell r="K472">
            <v>23</v>
          </cell>
          <cell r="L472">
            <v>1.39</v>
          </cell>
          <cell r="M472">
            <v>1.1499999999999999</v>
          </cell>
          <cell r="N472">
            <v>13</v>
          </cell>
          <cell r="O472">
            <v>0</v>
          </cell>
          <cell r="P472" t="str">
            <v/>
          </cell>
        </row>
        <row r="473">
          <cell r="B473" t="str">
            <v>Chad Kuhl</v>
          </cell>
          <cell r="C473" t="str">
            <v>WSN</v>
          </cell>
          <cell r="D473">
            <v>8.4499999999999993</v>
          </cell>
          <cell r="E473">
            <v>1</v>
          </cell>
          <cell r="F473">
            <v>0</v>
          </cell>
          <cell r="G473">
            <v>1</v>
          </cell>
          <cell r="H473">
            <v>1</v>
          </cell>
          <cell r="I473">
            <v>38.1</v>
          </cell>
          <cell r="J473">
            <v>28</v>
          </cell>
          <cell r="K473">
            <v>31</v>
          </cell>
          <cell r="L473">
            <v>1.96</v>
          </cell>
          <cell r="M473">
            <v>1.1100000000000001</v>
          </cell>
          <cell r="N473">
            <v>36</v>
          </cell>
          <cell r="O473">
            <v>0</v>
          </cell>
          <cell r="P473" t="str">
            <v/>
          </cell>
        </row>
        <row r="474">
          <cell r="B474" t="str">
            <v>Thaddeus Ward</v>
          </cell>
          <cell r="C474" t="str">
            <v>WSN</v>
          </cell>
          <cell r="D474">
            <v>6.37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35.1</v>
          </cell>
          <cell r="J474">
            <v>28</v>
          </cell>
          <cell r="K474">
            <v>30</v>
          </cell>
          <cell r="L474">
            <v>1.61</v>
          </cell>
          <cell r="M474">
            <v>1.07</v>
          </cell>
          <cell r="N474">
            <v>25</v>
          </cell>
          <cell r="O474">
            <v>0</v>
          </cell>
          <cell r="P474" t="str">
            <v/>
          </cell>
        </row>
        <row r="475">
          <cell r="B475" t="str">
            <v>Karl Kauffmann</v>
          </cell>
          <cell r="C475" t="str">
            <v>COL</v>
          </cell>
          <cell r="D475">
            <v>8.23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35</v>
          </cell>
          <cell r="J475">
            <v>16</v>
          </cell>
          <cell r="K475">
            <v>16</v>
          </cell>
          <cell r="L475">
            <v>1.66</v>
          </cell>
          <cell r="M475">
            <v>1</v>
          </cell>
          <cell r="N475">
            <v>32</v>
          </cell>
          <cell r="O475">
            <v>0</v>
          </cell>
          <cell r="P475" t="str">
            <v/>
          </cell>
        </row>
        <row r="476">
          <cell r="B476" t="str">
            <v>Daniel Bard</v>
          </cell>
          <cell r="C476" t="str">
            <v>COL</v>
          </cell>
          <cell r="D476">
            <v>4.5599999999999996</v>
          </cell>
          <cell r="E476">
            <v>1</v>
          </cell>
          <cell r="F476">
            <v>6</v>
          </cell>
          <cell r="G476">
            <v>7</v>
          </cell>
          <cell r="H476">
            <v>2</v>
          </cell>
          <cell r="I476">
            <v>49.1</v>
          </cell>
          <cell r="J476">
            <v>49</v>
          </cell>
          <cell r="K476">
            <v>47</v>
          </cell>
          <cell r="L476">
            <v>1.7</v>
          </cell>
          <cell r="M476">
            <v>0.96</v>
          </cell>
          <cell r="N476">
            <v>25</v>
          </cell>
          <cell r="O476">
            <v>0</v>
          </cell>
          <cell r="P476" t="str">
            <v/>
          </cell>
        </row>
        <row r="477">
          <cell r="B477" t="str">
            <v>Brad Keller</v>
          </cell>
          <cell r="C477" t="str">
            <v>KCR</v>
          </cell>
          <cell r="D477">
            <v>4.57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45.1</v>
          </cell>
          <cell r="J477">
            <v>45</v>
          </cell>
          <cell r="K477">
            <v>31</v>
          </cell>
          <cell r="L477">
            <v>1.92</v>
          </cell>
          <cell r="M477">
            <v>0.69</v>
          </cell>
          <cell r="N477">
            <v>23</v>
          </cell>
          <cell r="O477">
            <v>1</v>
          </cell>
          <cell r="P477">
            <v>0.11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angraphs.com/leaders/major-league?pos=all&amp;lg=all&amp;type=1&amp;season=2023&amp;team=4&amp;pageitems=2000000000&amp;sortcol=20&amp;sortdir=asc&amp;qual=50&amp;stats=sta" TargetMode="External"/><Relationship Id="rId299" Type="http://schemas.openxmlformats.org/officeDocument/2006/relationships/hyperlink" Target="https://www.fangraphs.com/players/marco-gonzales/15467/stats" TargetMode="External"/><Relationship Id="rId21" Type="http://schemas.openxmlformats.org/officeDocument/2006/relationships/hyperlink" Target="https://www.fangraphs.com/players/brandon-woodruff/16162/stats" TargetMode="External"/><Relationship Id="rId63" Type="http://schemas.openxmlformats.org/officeDocument/2006/relationships/hyperlink" Target="https://www.fangraphs.com/leaders/major-league?pos=all&amp;lg=all&amp;type=1&amp;season=2023&amp;team=11&amp;pageitems=2000000000&amp;sortcol=20&amp;sortdir=asc&amp;qual=50&amp;stats=sta" TargetMode="External"/><Relationship Id="rId159" Type="http://schemas.openxmlformats.org/officeDocument/2006/relationships/hyperlink" Target="https://www.fangraphs.com/players/tyler-wells/20000/stats" TargetMode="External"/><Relationship Id="rId324" Type="http://schemas.openxmlformats.org/officeDocument/2006/relationships/hyperlink" Target="https://www.fangraphs.com/leaders/major-league?pos=all&amp;lg=all&amp;type=1&amp;season=2023&amp;team=4&amp;pageitems=2000000000&amp;sortcol=20&amp;sortdir=asc&amp;qual=50&amp;stats=sta" TargetMode="External"/><Relationship Id="rId170" Type="http://schemas.openxmlformats.org/officeDocument/2006/relationships/hyperlink" Target="https://www.fangraphs.com/players/andrew-abbott/29911/stats" TargetMode="External"/><Relationship Id="rId226" Type="http://schemas.openxmlformats.org/officeDocument/2006/relationships/hyperlink" Target="https://www.fangraphs.com/leaders/major-league?pos=all&amp;lg=all&amp;type=1&amp;season=2023&amp;team=17&amp;pageitems=2000000000&amp;sortcol=20&amp;sortdir=asc&amp;qual=50&amp;stats=sta" TargetMode="External"/><Relationship Id="rId268" Type="http://schemas.openxmlformats.org/officeDocument/2006/relationships/hyperlink" Target="https://www.fangraphs.com/players/brandon-bielak/19866/stats" TargetMode="External"/><Relationship Id="rId32" Type="http://schemas.openxmlformats.org/officeDocument/2006/relationships/hyperlink" Target="https://www.fangraphs.com/leaders/major-league?pos=all&amp;lg=all&amp;type=1&amp;season=2023&amp;team=20&amp;pageitems=2000000000&amp;sortcol=20&amp;sortdir=asc&amp;qual=50&amp;stats=sta" TargetMode="External"/><Relationship Id="rId74" Type="http://schemas.openxmlformats.org/officeDocument/2006/relationships/hyperlink" Target="https://www.fangraphs.com/players/yusei-kikuchi/20633/stats" TargetMode="External"/><Relationship Id="rId128" Type="http://schemas.openxmlformats.org/officeDocument/2006/relationships/hyperlink" Target="https://www.fangraphs.com/players/aaron-civale/19479/stats" TargetMode="External"/><Relationship Id="rId335" Type="http://schemas.openxmlformats.org/officeDocument/2006/relationships/hyperlink" Target="https://www.fangraphs.com/leaders/major-league?pos=all&amp;lg=all&amp;type=1&amp;season=2023&amp;team=27&amp;pageitems=2000000000&amp;sortcol=20&amp;sortdir=asc&amp;qual=50&amp;stats=sta" TargetMode="External"/><Relationship Id="rId5" Type="http://schemas.openxmlformats.org/officeDocument/2006/relationships/hyperlink" Target="https://www.fangraphs.com/players/tyler-glasnow/14374/stats" TargetMode="External"/><Relationship Id="rId181" Type="http://schemas.openxmlformats.org/officeDocument/2006/relationships/hyperlink" Target="https://www.fangraphs.com/leaders/major-league?pos=all&amp;lg=all&amp;type=1&amp;season=2023&amp;team=2&amp;pageitems=2000000000&amp;sortcol=20&amp;sortdir=asc&amp;qual=50&amp;stats=sta" TargetMode="External"/><Relationship Id="rId237" Type="http://schemas.openxmlformats.org/officeDocument/2006/relationships/hyperlink" Target="https://www.fangraphs.com/players/miles-mikolas/9803/stats" TargetMode="External"/><Relationship Id="rId279" Type="http://schemas.openxmlformats.org/officeDocument/2006/relationships/hyperlink" Target="https://www.fangraphs.com/leaders/major-league?pos=all&amp;lg=all&amp;type=1&amp;season=2023&amp;team=24&amp;pageitems=2000000000&amp;sortcol=20&amp;sortdir=asc&amp;qual=50&amp;stats=sta" TargetMode="External"/><Relationship Id="rId43" Type="http://schemas.openxmlformats.org/officeDocument/2006/relationships/hyperlink" Target="https://www.fangraphs.com/players/nick-pivetta/15454/stats" TargetMode="External"/><Relationship Id="rId139" Type="http://schemas.openxmlformats.org/officeDocument/2006/relationships/hyperlink" Target="https://www.fangraphs.com/leaders/major-league?pos=all&amp;lg=all&amp;type=1&amp;season=2023&amp;team=24&amp;pageitems=2000000000&amp;sortcol=20&amp;sortdir=asc&amp;qual=50&amp;stats=sta" TargetMode="External"/><Relationship Id="rId290" Type="http://schemas.openxmlformats.org/officeDocument/2006/relationships/hyperlink" Target="https://www.fangraphs.com/players/carlos-carrasco/6632/stats" TargetMode="External"/><Relationship Id="rId304" Type="http://schemas.openxmlformats.org/officeDocument/2006/relationships/hyperlink" Target="https://www.fangraphs.com/leaders/major-league?pos=all&amp;lg=all&amp;type=1&amp;season=2023&amp;team=7&amp;pageitems=2000000000&amp;sortcol=20&amp;sortdir=asc&amp;qual=50&amp;stats=sta" TargetMode="External"/><Relationship Id="rId85" Type="http://schemas.openxmlformats.org/officeDocument/2006/relationships/hyperlink" Target="https://www.fangraphs.com/leaders/major-league?pos=all&amp;lg=all&amp;type=1&amp;season=2023&amp;team=22&amp;pageitems=2000000000&amp;sortcol=20&amp;sortdir=asc&amp;qual=50&amp;stats=sta" TargetMode="External"/><Relationship Id="rId150" Type="http://schemas.openxmlformats.org/officeDocument/2006/relationships/hyperlink" Target="https://www.fangraphs.com/leaders/major-league?pos=all&amp;lg=all&amp;type=1&amp;season=2023&amp;team=15&amp;pageitems=2000000000&amp;sortcol=20&amp;sortdir=asc&amp;qual=50&amp;stats=sta" TargetMode="External"/><Relationship Id="rId192" Type="http://schemas.openxmlformats.org/officeDocument/2006/relationships/hyperlink" Target="https://www.fangraphs.com/leaders/major-league?pos=all&amp;lg=all&amp;type=1&amp;season=2023&amp;team=7&amp;pageitems=2000000000&amp;sortcol=20&amp;sortdir=asc&amp;qual=50&amp;stats=sta" TargetMode="External"/><Relationship Id="rId206" Type="http://schemas.openxmlformats.org/officeDocument/2006/relationships/hyperlink" Target="https://www.fangraphs.com/players/gavin-williams/30122/stats" TargetMode="External"/><Relationship Id="rId248" Type="http://schemas.openxmlformats.org/officeDocument/2006/relationships/hyperlink" Target="https://www.fangraphs.com/leaders/major-league?pos=all&amp;lg=all&amp;type=1&amp;season=2023&amp;team=9&amp;pageitems=2000000000&amp;sortcol=20&amp;sortdir=asc&amp;qual=50&amp;stats=sta" TargetMode="External"/><Relationship Id="rId12" Type="http://schemas.openxmlformats.org/officeDocument/2006/relationships/hyperlink" Target="https://www.fangraphs.com/leaders/major-league?pos=all&amp;lg=all&amp;type=1&amp;season=2023&amp;team=26&amp;pageitems=2000000000&amp;sortcol=20&amp;sortdir=asc&amp;qual=50&amp;stats=sta" TargetMode="External"/><Relationship Id="rId108" Type="http://schemas.openxmlformats.org/officeDocument/2006/relationships/hyperlink" Target="https://www.fangraphs.com/players/reese-olson/24968/stats" TargetMode="External"/><Relationship Id="rId315" Type="http://schemas.openxmlformats.org/officeDocument/2006/relationships/hyperlink" Target="https://www.fangraphs.com/players/tyler-anderson/12880/stats" TargetMode="External"/><Relationship Id="rId54" Type="http://schemas.openxmlformats.org/officeDocument/2006/relationships/hyperlink" Target="https://www.fangraphs.com/leaders/major-league?pos=all&amp;lg=all&amp;type=1&amp;season=2023&amp;team=11&amp;pageitems=2000000000&amp;sortcol=20&amp;sortdir=asc&amp;qual=50&amp;stats=sta" TargetMode="External"/><Relationship Id="rId96" Type="http://schemas.openxmlformats.org/officeDocument/2006/relationships/hyperlink" Target="https://www.fangraphs.com/players/seth-lugo/12447/stats" TargetMode="External"/><Relationship Id="rId161" Type="http://schemas.openxmlformats.org/officeDocument/2006/relationships/hyperlink" Target="https://www.fangraphs.com/players/colin-rea/12317/stats" TargetMode="External"/><Relationship Id="rId217" Type="http://schemas.openxmlformats.org/officeDocument/2006/relationships/hyperlink" Target="https://www.fangraphs.com/leaders/major-league?pos=all&amp;lg=all&amp;type=1&amp;season=2023&amp;team=22&amp;pageitems=2000000000&amp;sortcol=20&amp;sortdir=asc&amp;qual=50&amp;stats=sta" TargetMode="External"/><Relationship Id="rId259" Type="http://schemas.openxmlformats.org/officeDocument/2006/relationships/hyperlink" Target="https://www.fangraphs.com/leaders/major-league?pos=all&amp;lg=all&amp;type=1&amp;season=2023&amp;team=15&amp;pageitems=2000000000&amp;sortcol=20&amp;sortdir=asc&amp;qual=50&amp;stats=sta" TargetMode="External"/><Relationship Id="rId23" Type="http://schemas.openxmlformats.org/officeDocument/2006/relationships/hyperlink" Target="https://www.fangraphs.com/players/freddy-peralta/18679/stats" TargetMode="External"/><Relationship Id="rId119" Type="http://schemas.openxmlformats.org/officeDocument/2006/relationships/hyperlink" Target="https://www.fangraphs.com/leaders/major-league?pos=all&amp;lg=all&amp;type=1&amp;season=2023&amp;team=12&amp;pageitems=2000000000&amp;sortcol=20&amp;sortdir=asc&amp;qual=50&amp;stats=sta" TargetMode="External"/><Relationship Id="rId270" Type="http://schemas.openxmlformats.org/officeDocument/2006/relationships/hyperlink" Target="https://www.fangraphs.com/players/ken-waldichuk/27681/stats" TargetMode="External"/><Relationship Id="rId326" Type="http://schemas.openxmlformats.org/officeDocument/2006/relationships/hyperlink" Target="https://www.fangraphs.com/leaders/major-league?pos=all&amp;lg=all&amp;type=1&amp;season=2023&amp;team=28&amp;pageitems=2000000000&amp;sortcol=20&amp;sortdir=asc&amp;qual=50&amp;stats=sta" TargetMode="External"/><Relationship Id="rId65" Type="http://schemas.openxmlformats.org/officeDocument/2006/relationships/hyperlink" Target="https://www.fangraphs.com/leaders/major-league?pos=all&amp;lg=all&amp;type=1&amp;season=2023&amp;team=8&amp;pageitems=2000000000&amp;sortcol=20&amp;sortdir=asc&amp;qual=50&amp;stats=sta" TargetMode="External"/><Relationship Id="rId130" Type="http://schemas.openxmlformats.org/officeDocument/2006/relationships/hyperlink" Target="https://www.fangraphs.com/leaders/major-league?pos=all&amp;lg=all&amp;type=1&amp;season=2023&amp;team=11&amp;pageitems=2000000000&amp;sortcol=20&amp;sortdir=asc&amp;qual=50&amp;stats=sta" TargetMode="External"/><Relationship Id="rId172" Type="http://schemas.openxmlformats.org/officeDocument/2006/relationships/hyperlink" Target="https://www.fangraphs.com/players/jameson-taillon/11674/stats" TargetMode="External"/><Relationship Id="rId228" Type="http://schemas.openxmlformats.org/officeDocument/2006/relationships/hyperlink" Target="https://www.fangraphs.com/leaders/major-league?pos=all&amp;lg=all&amp;type=1&amp;season=2023&amp;team=25&amp;pageitems=2000000000&amp;sortcol=20&amp;sortdir=asc&amp;qual=50&amp;stats=sta" TargetMode="External"/><Relationship Id="rId281" Type="http://schemas.openxmlformats.org/officeDocument/2006/relationships/hyperlink" Target="https://www.fangraphs.com/leaders/major-league?pos=all&amp;lg=all&amp;type=1&amp;season=2023&amp;team=24&amp;pageitems=2000000000&amp;sortcol=20&amp;sortdir=asc&amp;qual=50&amp;stats=sta" TargetMode="External"/><Relationship Id="rId337" Type="http://schemas.openxmlformats.org/officeDocument/2006/relationships/hyperlink" Target="https://www.fangraphs.com/leaders/major-league?pos=all&amp;lg=all&amp;type=1&amp;season=2023&amp;team=28&amp;pageitems=2000000000&amp;sortcol=20&amp;sortdir=asc&amp;qual=50&amp;stats=sta" TargetMode="External"/><Relationship Id="rId34" Type="http://schemas.openxmlformats.org/officeDocument/2006/relationships/hyperlink" Target="https://www.fangraphs.com/leaders/major-league?pos=all&amp;lg=all&amp;type=1&amp;season=2023&amp;team=17&amp;pageitems=2000000000&amp;sortcol=20&amp;sortdir=asc&amp;qual=50&amp;stats=sta" TargetMode="External"/><Relationship Id="rId76" Type="http://schemas.openxmlformats.org/officeDocument/2006/relationships/hyperlink" Target="https://www.fangraphs.com/players/griffin-canning/19867/stats" TargetMode="External"/><Relationship Id="rId141" Type="http://schemas.openxmlformats.org/officeDocument/2006/relationships/hyperlink" Target="https://www.fangraphs.com/leaders/major-league?pos=all&amp;lg=all&amp;type=1&amp;season=2023&amp;team=8&amp;pageitems=2000000000&amp;sortcol=20&amp;sortdir=asc&amp;qual=50&amp;stats=sta" TargetMode="External"/><Relationship Id="rId7" Type="http://schemas.openxmlformats.org/officeDocument/2006/relationships/hyperlink" Target="https://www.fangraphs.com/players/logan-webb/17995/stats" TargetMode="External"/><Relationship Id="rId183" Type="http://schemas.openxmlformats.org/officeDocument/2006/relationships/hyperlink" Target="https://www.fangraphs.com/leaders/major-league?pos=all&amp;lg=all&amp;type=1&amp;season=2023&amp;team=23&amp;pageitems=2000000000&amp;sortcol=20&amp;sortdir=asc&amp;qual=50&amp;stats=sta" TargetMode="External"/><Relationship Id="rId239" Type="http://schemas.openxmlformats.org/officeDocument/2006/relationships/hyperlink" Target="https://www.fangraphs.com/players/mike-clevinger/12808/stats" TargetMode="External"/><Relationship Id="rId250" Type="http://schemas.openxmlformats.org/officeDocument/2006/relationships/hyperlink" Target="https://www.fangraphs.com/players/johan-oviedo/22487/stats" TargetMode="External"/><Relationship Id="rId292" Type="http://schemas.openxmlformats.org/officeDocument/2006/relationships/hyperlink" Target="https://www.fangraphs.com/players/ty-blach/14361/stats" TargetMode="External"/><Relationship Id="rId306" Type="http://schemas.openxmlformats.org/officeDocument/2006/relationships/hyperlink" Target="https://www.fangraphs.com/leaders/major-league?pos=all&amp;lg=all&amp;type=1&amp;season=2023&amp;team=19&amp;pageitems=2000000000&amp;sortcol=20&amp;sortdir=asc&amp;qual=50&amp;stats=sta" TargetMode="External"/><Relationship Id="rId45" Type="http://schemas.openxmlformats.org/officeDocument/2006/relationships/hyperlink" Target="https://www.fangraphs.com/players/framber-valdez/17295/stats" TargetMode="External"/><Relationship Id="rId87" Type="http://schemas.openxmlformats.org/officeDocument/2006/relationships/hyperlink" Target="https://www.fangraphs.com/leaders/major-league?pos=all&amp;lg=all&amp;type=1&amp;season=2023&amp;team=22&amp;pageitems=2000000000&amp;sortcol=20&amp;sortdir=asc&amp;qual=50&amp;stats=sta" TargetMode="External"/><Relationship Id="rId110" Type="http://schemas.openxmlformats.org/officeDocument/2006/relationships/hyperlink" Target="https://www.fangraphs.com/players/shane-mcclanahan/21483/stats" TargetMode="External"/><Relationship Id="rId152" Type="http://schemas.openxmlformats.org/officeDocument/2006/relationships/hyperlink" Target="https://www.fangraphs.com/leaders/major-league?pos=all&amp;lg=all&amp;type=1&amp;season=2023&amp;team=6&amp;pageitems=2000000000&amp;sortcol=20&amp;sortdir=asc&amp;qual=50&amp;stats=sta" TargetMode="External"/><Relationship Id="rId173" Type="http://schemas.openxmlformats.org/officeDocument/2006/relationships/hyperlink" Target="https://www.fangraphs.com/leaders/major-league?pos=all&amp;lg=all&amp;type=1&amp;season=2023&amp;team=17&amp;pageitems=2000000000&amp;sortcol=20&amp;sortdir=asc&amp;qual=50&amp;stats=sta" TargetMode="External"/><Relationship Id="rId194" Type="http://schemas.openxmlformats.org/officeDocument/2006/relationships/hyperlink" Target="https://www.fangraphs.com/leaders/major-league?pos=all&amp;lg=all&amp;type=1&amp;season=2023&amp;team=13&amp;pageitems=2000000000&amp;sortcol=20&amp;sortdir=asc&amp;qual=50&amp;stats=sta" TargetMode="External"/><Relationship Id="rId208" Type="http://schemas.openxmlformats.org/officeDocument/2006/relationships/hyperlink" Target="https://www.fangraphs.com/players/cole-irvin/19244/stats" TargetMode="External"/><Relationship Id="rId229" Type="http://schemas.openxmlformats.org/officeDocument/2006/relationships/hyperlink" Target="https://www.fangraphs.com/players/brandon-williamson/25463/stats" TargetMode="External"/><Relationship Id="rId240" Type="http://schemas.openxmlformats.org/officeDocument/2006/relationships/hyperlink" Target="https://www.fangraphs.com/leaders/major-league?pos=all&amp;lg=all&amp;type=1&amp;season=2023&amp;team=4&amp;pageitems=2000000000&amp;sortcol=20&amp;sortdir=asc&amp;qual=50&amp;stats=sta" TargetMode="External"/><Relationship Id="rId261" Type="http://schemas.openxmlformats.org/officeDocument/2006/relationships/hyperlink" Target="https://www.fangraphs.com/leaders/major-league?pos=all&amp;lg=all&amp;type=1&amp;season=2023&amp;team=1&amp;pageitems=2000000000&amp;sortcol=20&amp;sortdir=asc&amp;qual=50&amp;stats=sta" TargetMode="External"/><Relationship Id="rId14" Type="http://schemas.openxmlformats.org/officeDocument/2006/relationships/hyperlink" Target="https://www.fangraphs.com/leaders/major-league?pos=all&amp;lg=all&amp;type=1&amp;season=2023&amp;team=14&amp;pageitems=2000000000&amp;sortcol=20&amp;sortdir=asc&amp;qual=50&amp;stats=sta" TargetMode="External"/><Relationship Id="rId35" Type="http://schemas.openxmlformats.org/officeDocument/2006/relationships/hyperlink" Target="https://www.fangraphs.com/players/gerrit-cole/13125/stats" TargetMode="External"/><Relationship Id="rId56" Type="http://schemas.openxmlformats.org/officeDocument/2006/relationships/hyperlink" Target="https://www.fangraphs.com/leaders/major-league?pos=all&amp;lg=all&amp;type=1&amp;season=2023&amp;team=26&amp;pageitems=2000000000&amp;sortcol=20&amp;sortdir=asc&amp;qual=50&amp;stats=sta" TargetMode="External"/><Relationship Id="rId77" Type="http://schemas.openxmlformats.org/officeDocument/2006/relationships/hyperlink" Target="https://www.fangraphs.com/leaders/major-league?pos=all&amp;lg=all&amp;type=1&amp;season=2023&amp;team=1&amp;pageitems=2000000000&amp;sortcol=20&amp;sortdir=asc&amp;qual=50&amp;stats=sta" TargetMode="External"/><Relationship Id="rId100" Type="http://schemas.openxmlformats.org/officeDocument/2006/relationships/hyperlink" Target="https://www.fangraphs.com/players/david-peterson/20302/stats" TargetMode="External"/><Relationship Id="rId282" Type="http://schemas.openxmlformats.org/officeDocument/2006/relationships/hyperlink" Target="https://www.fangraphs.com/players/luis-medina/21649/stats" TargetMode="External"/><Relationship Id="rId317" Type="http://schemas.openxmlformats.org/officeDocument/2006/relationships/hyperlink" Target="https://www.fangraphs.com/players/roansy-contreras/22810/stats" TargetMode="External"/><Relationship Id="rId338" Type="http://schemas.openxmlformats.org/officeDocument/2006/relationships/hyperlink" Target="https://www.fangraphs.com/players/jared-shuster/27472/stats" TargetMode="External"/><Relationship Id="rId8" Type="http://schemas.openxmlformats.org/officeDocument/2006/relationships/hyperlink" Target="https://www.fangraphs.com/leaders/major-league?pos=all&amp;lg=all&amp;type=1&amp;season=2023&amp;team=30&amp;pageitems=2000000000&amp;sortcol=20&amp;sortdir=asc&amp;qual=50&amp;stats=sta" TargetMode="External"/><Relationship Id="rId98" Type="http://schemas.openxmlformats.org/officeDocument/2006/relationships/hyperlink" Target="https://www.fangraphs.com/players/kodai-senga/31838/stats" TargetMode="External"/><Relationship Id="rId121" Type="http://schemas.openxmlformats.org/officeDocument/2006/relationships/hyperlink" Target="https://www.fangraphs.com/leaders/major-league?pos=all&amp;lg=all&amp;type=1&amp;season=2023&amp;team=3&amp;pageitems=2000000000&amp;sortcol=20&amp;sortdir=asc&amp;qual=50&amp;stats=sta" TargetMode="External"/><Relationship Id="rId142" Type="http://schemas.openxmlformats.org/officeDocument/2006/relationships/hyperlink" Target="https://www.fangraphs.com/players/jordan-montgomery/16511/stats" TargetMode="External"/><Relationship Id="rId163" Type="http://schemas.openxmlformats.org/officeDocument/2006/relationships/hyperlink" Target="https://www.fangraphs.com/players/shane-bieber/19427/stats" TargetMode="External"/><Relationship Id="rId184" Type="http://schemas.openxmlformats.org/officeDocument/2006/relationships/hyperlink" Target="https://www.fangraphs.com/players/michael-wacha/14078/stats" TargetMode="External"/><Relationship Id="rId219" Type="http://schemas.openxmlformats.org/officeDocument/2006/relationships/hyperlink" Target="https://www.fangraphs.com/leaders/major-league?pos=all&amp;lg=all&amp;type=1&amp;season=2023&amp;team=17&amp;pageitems=2000000000&amp;sortcol=20&amp;sortdir=asc&amp;qual=50&amp;stats=sta" TargetMode="External"/><Relationship Id="rId230" Type="http://schemas.openxmlformats.org/officeDocument/2006/relationships/hyperlink" Target="https://www.fangraphs.com/leaders/major-league?pos=all&amp;lg=all&amp;type=1&amp;season=2023&amp;team=18&amp;pageitems=2000000000&amp;sortcol=20&amp;sortdir=asc&amp;qual=50&amp;stats=sta" TargetMode="External"/><Relationship Id="rId251" Type="http://schemas.openxmlformats.org/officeDocument/2006/relationships/hyperlink" Target="https://www.fangraphs.com/leaders/major-league?pos=all&amp;lg=all&amp;type=1&amp;season=2023&amp;team=27&amp;pageitems=2000000000&amp;sortcol=20&amp;sortdir=asc&amp;qual=50&amp;stats=sta" TargetMode="External"/><Relationship Id="rId25" Type="http://schemas.openxmlformats.org/officeDocument/2006/relationships/hyperlink" Target="https://www.fangraphs.com/players/chris-sale/10603/stats" TargetMode="External"/><Relationship Id="rId46" Type="http://schemas.openxmlformats.org/officeDocument/2006/relationships/hyperlink" Target="https://www.fangraphs.com/leaders/major-league?pos=all&amp;lg=all&amp;type=1&amp;season=2023&amp;team=21&amp;pageitems=2000000000&amp;sortcol=20&amp;sortdir=asc&amp;qual=50&amp;stats=sta" TargetMode="External"/><Relationship Id="rId67" Type="http://schemas.openxmlformats.org/officeDocument/2006/relationships/hyperlink" Target="https://www.fangraphs.com/leaders/major-league?pos=all&amp;lg=all&amp;type=1&amp;season=2023&amp;team=12&amp;pageitems=2000000000&amp;sortcol=20&amp;sortdir=asc&amp;qual=50&amp;stats=sta" TargetMode="External"/><Relationship Id="rId272" Type="http://schemas.openxmlformats.org/officeDocument/2006/relationships/hyperlink" Target="https://www.fangraphs.com/players/tylor-megill/21318/stats" TargetMode="External"/><Relationship Id="rId293" Type="http://schemas.openxmlformats.org/officeDocument/2006/relationships/hyperlink" Target="https://www.fangraphs.com/leaders/major-league?pos=all&amp;lg=all&amp;type=1&amp;season=2023&amp;team=19&amp;pageitems=2000000000&amp;sortcol=20&amp;sortdir=asc&amp;qual=50&amp;stats=sta" TargetMode="External"/><Relationship Id="rId307" Type="http://schemas.openxmlformats.org/officeDocument/2006/relationships/hyperlink" Target="https://www.fangraphs.com/players/kyle-freeland/16256/stats" TargetMode="External"/><Relationship Id="rId328" Type="http://schemas.openxmlformats.org/officeDocument/2006/relationships/hyperlink" Target="https://www.fangraphs.com/leaders/major-league?pos=all&amp;lg=all&amp;type=1&amp;season=2023&amp;team=5&amp;pageitems=2000000000&amp;sortcol=20&amp;sortdir=asc&amp;qual=50&amp;stats=sta" TargetMode="External"/><Relationship Id="rId88" Type="http://schemas.openxmlformats.org/officeDocument/2006/relationships/hyperlink" Target="https://www.fangraphs.com/players/eury-perez/27768/stats" TargetMode="External"/><Relationship Id="rId111" Type="http://schemas.openxmlformats.org/officeDocument/2006/relationships/hyperlink" Target="https://www.fangraphs.com/leaders/major-league?pos=all&amp;lg=all&amp;type=1&amp;season=2023&amp;team=12&amp;pageitems=2000000000&amp;sortcol=20&amp;sortdir=asc&amp;qual=50&amp;stats=sta" TargetMode="External"/><Relationship Id="rId132" Type="http://schemas.openxmlformats.org/officeDocument/2006/relationships/hyperlink" Target="https://www.fangraphs.com/leaders/major-league?pos=all&amp;lg=all&amp;type=1&amp;season=2023&amp;team=13&amp;pageitems=2000000000&amp;sortcol=20&amp;sortdir=asc&amp;qual=50&amp;stats=sta" TargetMode="External"/><Relationship Id="rId153" Type="http://schemas.openxmlformats.org/officeDocument/2006/relationships/hyperlink" Target="https://www.fangraphs.com/players/marcus-stroman/13431/stats" TargetMode="External"/><Relationship Id="rId174" Type="http://schemas.openxmlformats.org/officeDocument/2006/relationships/hyperlink" Target="https://www.fangraphs.com/players/nestor-cortes/17874/stats" TargetMode="External"/><Relationship Id="rId195" Type="http://schemas.openxmlformats.org/officeDocument/2006/relationships/hyperlink" Target="https://www.fangraphs.com/players/paul-blackburn/14739/stats" TargetMode="External"/><Relationship Id="rId209" Type="http://schemas.openxmlformats.org/officeDocument/2006/relationships/hyperlink" Target="https://www.fangraphs.com/leaders/major-league?pos=all&amp;lg=all&amp;type=1&amp;season=2023&amp;team=2&amp;pageitems=2000000000&amp;sortcol=20&amp;sortdir=asc&amp;qual=50&amp;stats=sta" TargetMode="External"/><Relationship Id="rId220" Type="http://schemas.openxmlformats.org/officeDocument/2006/relationships/hyperlink" Target="https://www.fangraphs.com/players/edward-cabrera/21690/stats" TargetMode="External"/><Relationship Id="rId241" Type="http://schemas.openxmlformats.org/officeDocument/2006/relationships/hyperlink" Target="https://www.fangraphs.com/players/bryce-elder/27779/stats" TargetMode="External"/><Relationship Id="rId15" Type="http://schemas.openxmlformats.org/officeDocument/2006/relationships/hyperlink" Target="https://www.fangraphs.com/players/pablo-lopez/17085/stats" TargetMode="External"/><Relationship Id="rId36" Type="http://schemas.openxmlformats.org/officeDocument/2006/relationships/hyperlink" Target="https://www.fangraphs.com/leaders/major-league?pos=all&amp;lg=all&amp;type=1&amp;season=2023&amp;team=9&amp;pageitems=2000000000&amp;sortcol=20&amp;sortdir=asc&amp;qual=50&amp;stats=sta" TargetMode="External"/><Relationship Id="rId57" Type="http://schemas.openxmlformats.org/officeDocument/2006/relationships/hyperlink" Target="https://www.fangraphs.com/players/kyle-bradish/24586/stats" TargetMode="External"/><Relationship Id="rId262" Type="http://schemas.openxmlformats.org/officeDocument/2006/relationships/hyperlink" Target="https://www.fangraphs.com/players/patrick-corbin/9323/stats" TargetMode="External"/><Relationship Id="rId283" Type="http://schemas.openxmlformats.org/officeDocument/2006/relationships/hyperlink" Target="https://www.fangraphs.com/leaders/major-league?pos=all&amp;lg=all&amp;type=1&amp;season=2023&amp;team=10&amp;pageitems=2000000000&amp;sortcol=20&amp;sortdir=asc&amp;qual=50&amp;stats=sta" TargetMode="External"/><Relationship Id="rId318" Type="http://schemas.openxmlformats.org/officeDocument/2006/relationships/hyperlink" Target="https://www.fangraphs.com/leaders/major-league?pos=all&amp;lg=all&amp;type=1&amp;season=2023&amp;team=27&amp;pageitems=2000000000&amp;sortcol=20&amp;sortdir=asc&amp;qual=50&amp;stats=sta" TargetMode="External"/><Relationship Id="rId339" Type="http://schemas.openxmlformats.org/officeDocument/2006/relationships/hyperlink" Target="https://www.fangraphs.com/leaders/major-league?pos=all&amp;lg=all&amp;type=1&amp;season=2023&amp;team=16&amp;pageitems=2000000000&amp;sortcol=20&amp;sortdir=asc&amp;qual=50&amp;stats=sta" TargetMode="External"/><Relationship Id="rId78" Type="http://schemas.openxmlformats.org/officeDocument/2006/relationships/hyperlink" Target="https://www.fangraphs.com/players/bailey-ober/21224/stats" TargetMode="External"/><Relationship Id="rId99" Type="http://schemas.openxmlformats.org/officeDocument/2006/relationships/hyperlink" Target="https://www.fangraphs.com/leaders/major-league?pos=all&amp;lg=all&amp;type=1&amp;season=2023&amp;team=25&amp;pageitems=2000000000&amp;sortcol=20&amp;sortdir=asc&amp;qual=50&amp;stats=sta" TargetMode="External"/><Relationship Id="rId101" Type="http://schemas.openxmlformats.org/officeDocument/2006/relationships/hyperlink" Target="https://www.fangraphs.com/leaders/major-league?pos=all&amp;lg=all&amp;type=1&amp;season=2023&amp;team=25&amp;pageitems=2000000000&amp;sortcol=20&amp;sortdir=asc&amp;qual=50&amp;stats=sta" TargetMode="External"/><Relationship Id="rId122" Type="http://schemas.openxmlformats.org/officeDocument/2006/relationships/hyperlink" Target="https://www.fangraphs.com/players/merrill-kelly/11156/stats" TargetMode="External"/><Relationship Id="rId143" Type="http://schemas.openxmlformats.org/officeDocument/2006/relationships/hyperlink" Target="https://www.fangraphs.com/players/sandy-alcantara/18684/stats" TargetMode="External"/><Relationship Id="rId164" Type="http://schemas.openxmlformats.org/officeDocument/2006/relationships/hyperlink" Target="https://www.fangraphs.com/leaders/major-league?pos=all&amp;lg=all&amp;type=1&amp;season=2023&amp;team=5&amp;pageitems=2000000000&amp;sortcol=20&amp;sortdir=asc&amp;qual=50&amp;stats=sta" TargetMode="External"/><Relationship Id="rId185" Type="http://schemas.openxmlformats.org/officeDocument/2006/relationships/hyperlink" Target="https://www.fangraphs.com/leaders/major-league?pos=all&amp;lg=all&amp;type=1&amp;season=2023&amp;team=29&amp;pageitems=2000000000&amp;sortcol=20&amp;sortdir=asc&amp;qual=50&amp;stats=sta" TargetMode="External"/><Relationship Id="rId9" Type="http://schemas.openxmlformats.org/officeDocument/2006/relationships/hyperlink" Target="https://www.fangraphs.com/players/zach-eflin/13774/stats" TargetMode="External"/><Relationship Id="rId210" Type="http://schemas.openxmlformats.org/officeDocument/2006/relationships/hyperlink" Target="https://www.fangraphs.com/players/julio-teheran/6797/stats" TargetMode="External"/><Relationship Id="rId26" Type="http://schemas.openxmlformats.org/officeDocument/2006/relationships/hyperlink" Target="https://www.fangraphs.com/leaders/major-league?pos=all&amp;lg=all&amp;type=1&amp;season=2023&amp;team=3&amp;pageitems=2000000000&amp;sortcol=20&amp;sortdir=asc&amp;qual=50&amp;stats=sta" TargetMode="External"/><Relationship Id="rId231" Type="http://schemas.openxmlformats.org/officeDocument/2006/relationships/hyperlink" Target="https://www.fangraphs.com/players/cristian-javier/17606/stats" TargetMode="External"/><Relationship Id="rId252" Type="http://schemas.openxmlformats.org/officeDocument/2006/relationships/hyperlink" Target="https://www.fangraphs.com/players/jp-france/21212/stats" TargetMode="External"/><Relationship Id="rId273" Type="http://schemas.openxmlformats.org/officeDocument/2006/relationships/hyperlink" Target="https://www.fangraphs.com/leaders/major-league?pos=all&amp;lg=all&amp;type=1&amp;season=2023&amp;team=25&amp;pageitems=2000000000&amp;sortcol=20&amp;sortdir=asc&amp;qual=50&amp;stats=sta" TargetMode="External"/><Relationship Id="rId294" Type="http://schemas.openxmlformats.org/officeDocument/2006/relationships/hyperlink" Target="https://www.fangraphs.com/players/james-kaprielian/18331/stats" TargetMode="External"/><Relationship Id="rId308" Type="http://schemas.openxmlformats.org/officeDocument/2006/relationships/hyperlink" Target="https://www.fangraphs.com/leaders/major-league?pos=all&amp;lg=all&amp;type=1&amp;season=2023&amp;team=19&amp;pageitems=2000000000&amp;sortcol=20&amp;sortdir=asc&amp;qual=50&amp;stats=sta" TargetMode="External"/><Relationship Id="rId329" Type="http://schemas.openxmlformats.org/officeDocument/2006/relationships/hyperlink" Target="https://www.fangraphs.com/players/connor-seabold/19695/stats" TargetMode="External"/><Relationship Id="rId47" Type="http://schemas.openxmlformats.org/officeDocument/2006/relationships/hyperlink" Target="https://www.fangraphs.com/players/hunter-brown/25880/stats" TargetMode="External"/><Relationship Id="rId68" Type="http://schemas.openxmlformats.org/officeDocument/2006/relationships/hyperlink" Target="https://www.fangraphs.com/players/alex-cobb/6562/stats" TargetMode="External"/><Relationship Id="rId89" Type="http://schemas.openxmlformats.org/officeDocument/2006/relationships/hyperlink" Target="https://www.fangraphs.com/leaders/major-league?pos=all&amp;lg=all&amp;type=1&amp;season=2023&amp;team=20&amp;pageitems=2000000000&amp;sortcol=20&amp;sortdir=asc&amp;qual=50&amp;stats=sta" TargetMode="External"/><Relationship Id="rId112" Type="http://schemas.openxmlformats.org/officeDocument/2006/relationships/hyperlink" Target="https://www.fangraphs.com/players/blake-snell/13543/stats" TargetMode="External"/><Relationship Id="rId133" Type="http://schemas.openxmlformats.org/officeDocument/2006/relationships/hyperlink" Target="https://www.fangraphs.com/players/brayan-bello/23920/stats" TargetMode="External"/><Relationship Id="rId154" Type="http://schemas.openxmlformats.org/officeDocument/2006/relationships/hyperlink" Target="https://www.fangraphs.com/leaders/major-league?pos=all&amp;lg=all&amp;type=1&amp;season=2023&amp;team=17&amp;pageitems=2000000000&amp;sortcol=20&amp;sortdir=asc&amp;qual=50&amp;stats=sta" TargetMode="External"/><Relationship Id="rId175" Type="http://schemas.openxmlformats.org/officeDocument/2006/relationships/hyperlink" Target="https://www.fangraphs.com/leaders/major-league?pos=all&amp;lg=all&amp;type=1&amp;season=2023&amp;team=9&amp;pageitems=2000000000&amp;sortcol=20&amp;sortdir=asc&amp;qual=50&amp;stats=sta" TargetMode="External"/><Relationship Id="rId196" Type="http://schemas.openxmlformats.org/officeDocument/2006/relationships/hyperlink" Target="https://www.fangraphs.com/leaders/major-league?pos=all&amp;lg=all&amp;type=1&amp;season=2023&amp;team=10&amp;pageitems=2000000000&amp;sortcol=20&amp;sortdir=asc&amp;qual=50&amp;stats=sta" TargetMode="External"/><Relationship Id="rId200" Type="http://schemas.openxmlformats.org/officeDocument/2006/relationships/hyperlink" Target="https://www.fangraphs.com/leaders/major-league?pos=all&amp;lg=all&amp;type=1&amp;season=2023&amp;team=13&amp;pageitems=2000000000&amp;sortcol=20&amp;sortdir=asc&amp;qual=50&amp;stats=sta" TargetMode="External"/><Relationship Id="rId16" Type="http://schemas.openxmlformats.org/officeDocument/2006/relationships/hyperlink" Target="https://www.fangraphs.com/leaders/major-league?pos=all&amp;lg=all&amp;type=1&amp;season=2023&amp;team=8&amp;pageitems=2000000000&amp;sortcol=20&amp;sortdir=asc&amp;qual=50&amp;stats=sta" TargetMode="External"/><Relationship Id="rId221" Type="http://schemas.openxmlformats.org/officeDocument/2006/relationships/hyperlink" Target="https://www.fangraphs.com/leaders/major-league?pos=all&amp;lg=all&amp;type=1&amp;season=2023&amp;team=20&amp;pageitems=2000000000&amp;sortcol=20&amp;sortdir=asc&amp;qual=50&amp;stats=sta" TargetMode="External"/><Relationship Id="rId242" Type="http://schemas.openxmlformats.org/officeDocument/2006/relationships/hyperlink" Target="https://www.fangraphs.com/leaders/major-league?pos=all&amp;lg=all&amp;type=1&amp;season=2023&amp;team=16&amp;pageitems=2000000000&amp;sortcol=20&amp;sortdir=asc&amp;qual=50&amp;stats=sta" TargetMode="External"/><Relationship Id="rId263" Type="http://schemas.openxmlformats.org/officeDocument/2006/relationships/hyperlink" Target="https://www.fangraphs.com/leaders/major-league?pos=all&amp;lg=all&amp;type=1&amp;season=2023&amp;team=24&amp;pageitems=2000000000&amp;sortcol=20&amp;sortdir=asc&amp;qual=50&amp;stats=sta" TargetMode="External"/><Relationship Id="rId284" Type="http://schemas.openxmlformats.org/officeDocument/2006/relationships/hyperlink" Target="https://www.fangraphs.com/players/jesse-scholtens/19205/stats" TargetMode="External"/><Relationship Id="rId319" Type="http://schemas.openxmlformats.org/officeDocument/2006/relationships/hyperlink" Target="https://www.fangraphs.com/players/kyle-muller/20167/stats" TargetMode="External"/><Relationship Id="rId37" Type="http://schemas.openxmlformats.org/officeDocument/2006/relationships/hyperlink" Target="https://www.fangraphs.com/players/shohei-ohtani/19755/stats" TargetMode="External"/><Relationship Id="rId58" Type="http://schemas.openxmlformats.org/officeDocument/2006/relationships/hyperlink" Target="https://www.fangraphs.com/leaders/major-league?pos=all&amp;lg=all&amp;type=1&amp;season=2023&amp;team=2&amp;pageitems=2000000000&amp;sortcol=20&amp;sortdir=asc&amp;qual=50&amp;stats=sta" TargetMode="External"/><Relationship Id="rId79" Type="http://schemas.openxmlformats.org/officeDocument/2006/relationships/hyperlink" Target="https://www.fangraphs.com/leaders/major-league?pos=all&amp;lg=all&amp;type=1&amp;season=2023&amp;team=8&amp;pageitems=2000000000&amp;sortcol=20&amp;sortdir=asc&amp;qual=50&amp;stats=sta" TargetMode="External"/><Relationship Id="rId102" Type="http://schemas.openxmlformats.org/officeDocument/2006/relationships/hyperlink" Target="https://www.fangraphs.com/players/grayson-rodriguez/24492/stats" TargetMode="External"/><Relationship Id="rId123" Type="http://schemas.openxmlformats.org/officeDocument/2006/relationships/hyperlink" Target="https://www.fangraphs.com/leaders/major-league?pos=all&amp;lg=all&amp;type=1&amp;season=2023&amp;team=15&amp;pageitems=2000000000&amp;sortcol=20&amp;sortdir=asc&amp;qual=50&amp;stats=sta" TargetMode="External"/><Relationship Id="rId144" Type="http://schemas.openxmlformats.org/officeDocument/2006/relationships/hyperlink" Target="https://www.fangraphs.com/leaders/major-league?pos=all&amp;lg=all&amp;type=1&amp;season=2023&amp;team=20&amp;pageitems=2000000000&amp;sortcol=20&amp;sortdir=asc&amp;qual=50&amp;stats=sta" TargetMode="External"/><Relationship Id="rId330" Type="http://schemas.openxmlformats.org/officeDocument/2006/relationships/hyperlink" Target="https://www.fangraphs.com/leaders/major-league?pos=all&amp;lg=all&amp;type=1&amp;season=2023&amp;team=19&amp;pageitems=2000000000&amp;sortcol=20&amp;sortdir=asc&amp;qual=50&amp;stats=sta" TargetMode="External"/><Relationship Id="rId90" Type="http://schemas.openxmlformats.org/officeDocument/2006/relationships/hyperlink" Target="https://www.fangraphs.com/players/sonny-gray/12768/stats" TargetMode="External"/><Relationship Id="rId165" Type="http://schemas.openxmlformats.org/officeDocument/2006/relationships/hyperlink" Target="https://www.fangraphs.com/players/clarke-schmidt/19899/stats" TargetMode="External"/><Relationship Id="rId186" Type="http://schemas.openxmlformats.org/officeDocument/2006/relationships/hyperlink" Target="https://www.fangraphs.com/players/justin-verlander/8700/stats" TargetMode="External"/><Relationship Id="rId211" Type="http://schemas.openxmlformats.org/officeDocument/2006/relationships/hyperlink" Target="https://www.fangraphs.com/leaders/major-league?pos=all&amp;lg=all&amp;type=1&amp;season=2023&amp;team=23&amp;pageitems=2000000000&amp;sortcol=20&amp;sortdir=asc&amp;qual=50&amp;stats=sta" TargetMode="External"/><Relationship Id="rId232" Type="http://schemas.openxmlformats.org/officeDocument/2006/relationships/hyperlink" Target="https://www.fangraphs.com/leaders/major-league?pos=all&amp;lg=all&amp;type=1&amp;season=2023&amp;team=21&amp;pageitems=2000000000&amp;sortcol=20&amp;sortdir=asc&amp;qual=50&amp;stats=sta" TargetMode="External"/><Relationship Id="rId253" Type="http://schemas.openxmlformats.org/officeDocument/2006/relationships/hyperlink" Target="https://www.fangraphs.com/leaders/major-league?pos=all&amp;lg=all&amp;type=1&amp;season=2023&amp;team=21&amp;pageitems=2000000000&amp;sortcol=20&amp;sortdir=asc&amp;qual=50&amp;stats=sta" TargetMode="External"/><Relationship Id="rId274" Type="http://schemas.openxmlformats.org/officeDocument/2006/relationships/hyperlink" Target="https://www.fangraphs.com/players/noah-syndergaard/11762/stats" TargetMode="External"/><Relationship Id="rId295" Type="http://schemas.openxmlformats.org/officeDocument/2006/relationships/hyperlink" Target="https://www.fangraphs.com/leaders/major-league?pos=all&amp;lg=all&amp;type=1&amp;season=2023&amp;team=10&amp;pageitems=2000000000&amp;sortcol=20&amp;sortdir=asc&amp;qual=50&amp;stats=sta" TargetMode="External"/><Relationship Id="rId309" Type="http://schemas.openxmlformats.org/officeDocument/2006/relationships/hyperlink" Target="https://www.fangraphs.com/players/jhony-brito/25386/stats" TargetMode="External"/><Relationship Id="rId27" Type="http://schemas.openxmlformats.org/officeDocument/2006/relationships/hyperlink" Target="https://www.fangraphs.com/players/zack-wheeler/10310/stats" TargetMode="External"/><Relationship Id="rId48" Type="http://schemas.openxmlformats.org/officeDocument/2006/relationships/hyperlink" Target="https://www.fangraphs.com/leaders/major-league?pos=all&amp;lg=all&amp;type=1&amp;season=2023&amp;team=21&amp;pageitems=2000000000&amp;sortcol=20&amp;sortdir=asc&amp;qual=50&amp;stats=sta" TargetMode="External"/><Relationship Id="rId69" Type="http://schemas.openxmlformats.org/officeDocument/2006/relationships/hyperlink" Target="https://www.fangraphs.com/leaders/major-league?pos=all&amp;lg=all&amp;type=1&amp;season=2023&amp;team=30&amp;pageitems=2000000000&amp;sortcol=20&amp;sortdir=asc&amp;qual=50&amp;stats=sta" TargetMode="External"/><Relationship Id="rId113" Type="http://schemas.openxmlformats.org/officeDocument/2006/relationships/hyperlink" Target="https://www.fangraphs.com/leaders/major-league?pos=all&amp;lg=all&amp;type=1&amp;season=2023&amp;team=29&amp;pageitems=2000000000&amp;sortcol=20&amp;sortdir=asc&amp;qual=50&amp;stats=sta" TargetMode="External"/><Relationship Id="rId134" Type="http://schemas.openxmlformats.org/officeDocument/2006/relationships/hyperlink" Target="https://www.fangraphs.com/leaders/major-league?pos=all&amp;lg=all&amp;type=1&amp;season=2023&amp;team=3&amp;pageitems=2000000000&amp;sortcol=20&amp;sortdir=asc&amp;qual=50&amp;stats=sta" TargetMode="External"/><Relationship Id="rId320" Type="http://schemas.openxmlformats.org/officeDocument/2006/relationships/hyperlink" Target="https://www.fangraphs.com/leaders/major-league?pos=all&amp;lg=all&amp;type=1&amp;season=2023&amp;team=10&amp;pageitems=2000000000&amp;sortcol=20&amp;sortdir=asc&amp;qual=50&amp;stats=sta" TargetMode="External"/><Relationship Id="rId80" Type="http://schemas.openxmlformats.org/officeDocument/2006/relationships/hyperlink" Target="https://www.fangraphs.com/players/garrett-whitlock/20191/stats" TargetMode="External"/><Relationship Id="rId155" Type="http://schemas.openxmlformats.org/officeDocument/2006/relationships/hyperlink" Target="https://www.fangraphs.com/players/steven-matz/13361/stats" TargetMode="External"/><Relationship Id="rId176" Type="http://schemas.openxmlformats.org/officeDocument/2006/relationships/hyperlink" Target="https://www.fangraphs.com/players/ben-lively/14932/stats" TargetMode="External"/><Relationship Id="rId197" Type="http://schemas.openxmlformats.org/officeDocument/2006/relationships/hyperlink" Target="https://www.fangraphs.com/players/jon-gray/14916/stats" TargetMode="External"/><Relationship Id="rId201" Type="http://schemas.openxmlformats.org/officeDocument/2006/relationships/hyperlink" Target="https://www.fangraphs.com/players/logan-allen/27589/stats" TargetMode="External"/><Relationship Id="rId222" Type="http://schemas.openxmlformats.org/officeDocument/2006/relationships/hyperlink" Target="https://www.fangraphs.com/players/luke-weaver/16918/stats" TargetMode="External"/><Relationship Id="rId243" Type="http://schemas.openxmlformats.org/officeDocument/2006/relationships/hyperlink" Target="https://www.fangraphs.com/players/rich-hill/4806/stats" TargetMode="External"/><Relationship Id="rId264" Type="http://schemas.openxmlformats.org/officeDocument/2006/relationships/hyperlink" Target="https://www.fangraphs.com/players/wade-miley/8779/stats" TargetMode="External"/><Relationship Id="rId285" Type="http://schemas.openxmlformats.org/officeDocument/2006/relationships/hyperlink" Target="https://www.fangraphs.com/leaders/major-league?pos=all&amp;lg=all&amp;type=1&amp;season=2023&amp;team=4&amp;pageitems=2000000000&amp;sortcol=20&amp;sortdir=asc&amp;qual=50&amp;stats=sta" TargetMode="External"/><Relationship Id="rId17" Type="http://schemas.openxmlformats.org/officeDocument/2006/relationships/hyperlink" Target="https://www.fangraphs.com/players/max-fried/13743/stats" TargetMode="External"/><Relationship Id="rId38" Type="http://schemas.openxmlformats.org/officeDocument/2006/relationships/hyperlink" Target="https://www.fangraphs.com/leaders/major-league?pos=all&amp;lg=all&amp;type=1&amp;season=2023&amp;team=1&amp;pageitems=2000000000&amp;sortcol=20&amp;sortdir=asc&amp;qual=50&amp;stats=sta" TargetMode="External"/><Relationship Id="rId59" Type="http://schemas.openxmlformats.org/officeDocument/2006/relationships/hyperlink" Target="https://www.fangraphs.com/players/joe-musgrove/12970/stats" TargetMode="External"/><Relationship Id="rId103" Type="http://schemas.openxmlformats.org/officeDocument/2006/relationships/hyperlink" Target="https://www.fangraphs.com/leaders/major-league?pos=all&amp;lg=all&amp;type=1&amp;season=2023&amp;team=2&amp;pageitems=2000000000&amp;sortcol=20&amp;sortdir=asc&amp;qual=50&amp;stats=sta" TargetMode="External"/><Relationship Id="rId124" Type="http://schemas.openxmlformats.org/officeDocument/2006/relationships/hyperlink" Target="https://www.fangraphs.com/players/bryan-woo/30279/stats" TargetMode="External"/><Relationship Id="rId310" Type="http://schemas.openxmlformats.org/officeDocument/2006/relationships/hyperlink" Target="https://www.fangraphs.com/leaders/major-league?pos=all&amp;lg=all&amp;type=1&amp;season=2023&amp;team=9&amp;pageitems=2000000000&amp;sortcol=20&amp;sortdir=asc&amp;qual=50&amp;stats=sta" TargetMode="External"/><Relationship Id="rId70" Type="http://schemas.openxmlformats.org/officeDocument/2006/relationships/hyperlink" Target="https://www.fangraphs.com/players/clayton-kershaw/2036/stats" TargetMode="External"/><Relationship Id="rId91" Type="http://schemas.openxmlformats.org/officeDocument/2006/relationships/hyperlink" Target="https://www.fangraphs.com/leaders/major-league?pos=all&amp;lg=all&amp;type=1&amp;season=2023&amp;team=8&amp;pageitems=2000000000&amp;sortcol=20&amp;sortdir=asc&amp;qual=50&amp;stats=sta" TargetMode="External"/><Relationship Id="rId145" Type="http://schemas.openxmlformats.org/officeDocument/2006/relationships/hyperlink" Target="https://www.fangraphs.com/players/chris-bassitt/12304/stats" TargetMode="External"/><Relationship Id="rId166" Type="http://schemas.openxmlformats.org/officeDocument/2006/relationships/hyperlink" Target="https://www.fangraphs.com/leaders/major-league?pos=all&amp;lg=all&amp;type=1&amp;season=2023&amp;team=9&amp;pageitems=2000000000&amp;sortcol=20&amp;sortdir=asc&amp;qual=50&amp;stats=sta" TargetMode="External"/><Relationship Id="rId187" Type="http://schemas.openxmlformats.org/officeDocument/2006/relationships/hyperlink" Target="https://www.fangraphs.com/players/dean-kremer/19350/stats" TargetMode="External"/><Relationship Id="rId331" Type="http://schemas.openxmlformats.org/officeDocument/2006/relationships/hyperlink" Target="https://www.fangraphs.com/players/ryan-weathers/23796/stats" TargetMode="External"/><Relationship Id="rId1" Type="http://schemas.openxmlformats.org/officeDocument/2006/relationships/hyperlink" Target="https://www.fangraphs.com/players/tarik-skubal/22267/stats" TargetMode="External"/><Relationship Id="rId212" Type="http://schemas.openxmlformats.org/officeDocument/2006/relationships/hyperlink" Target="https://www.fangraphs.com/players/zack-greinke/1943/stats" TargetMode="External"/><Relationship Id="rId233" Type="http://schemas.openxmlformats.org/officeDocument/2006/relationships/hyperlink" Target="https://www.fangraphs.com/players/luis-severino/15890/stats" TargetMode="External"/><Relationship Id="rId254" Type="http://schemas.openxmlformats.org/officeDocument/2006/relationships/hyperlink" Target="https://www.fangraphs.com/players/peter-lambert/17969/stats" TargetMode="External"/><Relationship Id="rId28" Type="http://schemas.openxmlformats.org/officeDocument/2006/relationships/hyperlink" Target="https://www.fangraphs.com/leaders/major-league?pos=all&amp;lg=all&amp;type=1&amp;season=2023&amp;team=26&amp;pageitems=2000000000&amp;sortcol=20&amp;sortdir=asc&amp;qual=50&amp;stats=sta" TargetMode="External"/><Relationship Id="rId49" Type="http://schemas.openxmlformats.org/officeDocument/2006/relationships/hyperlink" Target="https://www.fangraphs.com/players/george-kirby/25436/stats" TargetMode="External"/><Relationship Id="rId114" Type="http://schemas.openxmlformats.org/officeDocument/2006/relationships/hyperlink" Target="https://www.fangraphs.com/players/jose-berrios/14168/stats" TargetMode="External"/><Relationship Id="rId275" Type="http://schemas.openxmlformats.org/officeDocument/2006/relationships/hyperlink" Target="https://www.fangraphs.com/players/chris-flexen/13896/stats" TargetMode="External"/><Relationship Id="rId296" Type="http://schemas.openxmlformats.org/officeDocument/2006/relationships/hyperlink" Target="https://www.fangraphs.com/players/chase-anderson/6895/stats" TargetMode="External"/><Relationship Id="rId300" Type="http://schemas.openxmlformats.org/officeDocument/2006/relationships/hyperlink" Target="https://www.fangraphs.com/leaders/major-league?pos=all&amp;lg=all&amp;type=1&amp;season=2023&amp;team=11&amp;pageitems=2000000000&amp;sortcol=20&amp;sortdir=asc&amp;qual=50&amp;stats=sta" TargetMode="External"/><Relationship Id="rId60" Type="http://schemas.openxmlformats.org/officeDocument/2006/relationships/hyperlink" Target="https://www.fangraphs.com/leaders/major-league?pos=all&amp;lg=all&amp;type=1&amp;season=2023&amp;team=29&amp;pageitems=2000000000&amp;sortcol=20&amp;sortdir=asc&amp;qual=50&amp;stats=sta" TargetMode="External"/><Relationship Id="rId81" Type="http://schemas.openxmlformats.org/officeDocument/2006/relationships/hyperlink" Target="https://www.fangraphs.com/leaders/major-league?pos=all&amp;lg=all&amp;type=1&amp;season=2023&amp;team=3&amp;pageitems=2000000000&amp;sortcol=20&amp;sortdir=asc&amp;qual=50&amp;stats=sta" TargetMode="External"/><Relationship Id="rId135" Type="http://schemas.openxmlformats.org/officeDocument/2006/relationships/hyperlink" Target="https://www.fangraphs.com/players/tanner-bibee/30134/stats" TargetMode="External"/><Relationship Id="rId156" Type="http://schemas.openxmlformats.org/officeDocument/2006/relationships/hyperlink" Target="https://www.fangraphs.com/leaders/major-league?pos=all&amp;lg=all&amp;type=1&amp;season=2023&amp;team=28&amp;pageitems=2000000000&amp;sortcol=20&amp;sortdir=asc&amp;qual=50&amp;stats=sta" TargetMode="External"/><Relationship Id="rId177" Type="http://schemas.openxmlformats.org/officeDocument/2006/relationships/hyperlink" Target="https://www.fangraphs.com/leaders/major-league?pos=all&amp;lg=all&amp;type=1&amp;season=2023&amp;team=18&amp;pageitems=2000000000&amp;sortcol=20&amp;sortdir=asc&amp;qual=50&amp;stats=sta" TargetMode="External"/><Relationship Id="rId198" Type="http://schemas.openxmlformats.org/officeDocument/2006/relationships/hyperlink" Target="https://www.fangraphs.com/leaders/major-league?pos=all&amp;lg=all&amp;type=1&amp;season=2023&amp;team=13&amp;pageitems=2000000000&amp;sortcol=20&amp;sortdir=asc&amp;qual=50&amp;stats=sta" TargetMode="External"/><Relationship Id="rId321" Type="http://schemas.openxmlformats.org/officeDocument/2006/relationships/hyperlink" Target="https://www.fangraphs.com/players/martin-perez/6902/stats" TargetMode="External"/><Relationship Id="rId202" Type="http://schemas.openxmlformats.org/officeDocument/2006/relationships/hyperlink" Target="https://www.fangraphs.com/leaders/major-league?pos=all&amp;lg=all&amp;type=1&amp;season=2023&amp;team=5&amp;pageitems=2000000000&amp;sortcol=20&amp;sortdir=asc&amp;qual=50&amp;stats=sta" TargetMode="External"/><Relationship Id="rId223" Type="http://schemas.openxmlformats.org/officeDocument/2006/relationships/hyperlink" Target="https://www.fangraphs.com/players/hyun-jin-ryu/14444/stats" TargetMode="External"/><Relationship Id="rId244" Type="http://schemas.openxmlformats.org/officeDocument/2006/relationships/hyperlink" Target="https://www.fangraphs.com/players/drew-smyly/11760/stats" TargetMode="External"/><Relationship Id="rId18" Type="http://schemas.openxmlformats.org/officeDocument/2006/relationships/hyperlink" Target="https://www.fangraphs.com/leaders/major-league?pos=all&amp;lg=all&amp;type=1&amp;season=2023&amp;team=16&amp;pageitems=2000000000&amp;sortcol=20&amp;sortdir=asc&amp;qual=50&amp;stats=sta" TargetMode="External"/><Relationship Id="rId39" Type="http://schemas.openxmlformats.org/officeDocument/2006/relationships/hyperlink" Target="https://www.fangraphs.com/players/zac-gallen/19291/stats" TargetMode="External"/><Relationship Id="rId265" Type="http://schemas.openxmlformats.org/officeDocument/2006/relationships/hyperlink" Target="https://www.fangraphs.com/leaders/major-league?pos=all&amp;lg=all&amp;type=1&amp;season=2023&amp;team=23&amp;pageitems=2000000000&amp;sortcol=20&amp;sortdir=asc&amp;qual=50&amp;stats=sta" TargetMode="External"/><Relationship Id="rId286" Type="http://schemas.openxmlformats.org/officeDocument/2006/relationships/hyperlink" Target="https://www.fangraphs.com/players/matt-manning/20369/stats" TargetMode="External"/><Relationship Id="rId50" Type="http://schemas.openxmlformats.org/officeDocument/2006/relationships/hyperlink" Target="https://www.fangraphs.com/leaders/major-league?pos=all&amp;lg=all&amp;type=1&amp;season=2023&amp;team=11&amp;pageitems=2000000000&amp;sortcol=20&amp;sortdir=asc&amp;qual=50&amp;stats=sta" TargetMode="External"/><Relationship Id="rId104" Type="http://schemas.openxmlformats.org/officeDocument/2006/relationships/hyperlink" Target="https://www.fangraphs.com/players/corbin-burnes/19361/stats" TargetMode="External"/><Relationship Id="rId125" Type="http://schemas.openxmlformats.org/officeDocument/2006/relationships/hyperlink" Target="https://www.fangraphs.com/leaders/major-league?pos=all&amp;lg=all&amp;type=1&amp;season=2023&amp;team=11&amp;pageitems=2000000000&amp;sortcol=20&amp;sortdir=asc&amp;qual=50&amp;stats=sta" TargetMode="External"/><Relationship Id="rId146" Type="http://schemas.openxmlformats.org/officeDocument/2006/relationships/hyperlink" Target="https://www.fangraphs.com/leaders/major-league?pos=all&amp;lg=all&amp;type=1&amp;season=2023&amp;team=14&amp;pageitems=2000000000&amp;sortcol=20&amp;sortdir=asc&amp;qual=50&amp;stats=sta" TargetMode="External"/><Relationship Id="rId167" Type="http://schemas.openxmlformats.org/officeDocument/2006/relationships/hyperlink" Target="https://www.fangraphs.com/players/tanner-houck/19879/stats" TargetMode="External"/><Relationship Id="rId188" Type="http://schemas.openxmlformats.org/officeDocument/2006/relationships/hyperlink" Target="https://www.fangraphs.com/leaders/major-league?pos=all&amp;lg=all&amp;type=1&amp;season=2023&amp;team=2&amp;pageitems=2000000000&amp;sortcol=20&amp;sortdir=asc&amp;qual=50&amp;stats=sta" TargetMode="External"/><Relationship Id="rId311" Type="http://schemas.openxmlformats.org/officeDocument/2006/relationships/hyperlink" Target="https://www.fangraphs.com/players/tommy-henry/26285/stats" TargetMode="External"/><Relationship Id="rId332" Type="http://schemas.openxmlformats.org/officeDocument/2006/relationships/hyperlink" Target="https://www.fangraphs.com/players/alek-manoah/26410/stats" TargetMode="External"/><Relationship Id="rId71" Type="http://schemas.openxmlformats.org/officeDocument/2006/relationships/hyperlink" Target="https://www.fangraphs.com/leaders/major-league?pos=all&amp;lg=all&amp;type=1&amp;season=2023&amp;team=22&amp;pageitems=2000000000&amp;sortcol=20&amp;sortdir=asc&amp;qual=50&amp;stats=sta" TargetMode="External"/><Relationship Id="rId92" Type="http://schemas.openxmlformats.org/officeDocument/2006/relationships/hyperlink" Target="https://www.fangraphs.com/players/domingo-german/17149/stats" TargetMode="External"/><Relationship Id="rId213" Type="http://schemas.openxmlformats.org/officeDocument/2006/relationships/hyperlink" Target="https://www.fangraphs.com/leaders/major-league?pos=all&amp;lg=all&amp;type=1&amp;season=2023&amp;team=7&amp;pageitems=2000000000&amp;sortcol=20&amp;sortdir=asc&amp;qual=50&amp;stats=sta" TargetMode="External"/><Relationship Id="rId234" Type="http://schemas.openxmlformats.org/officeDocument/2006/relationships/hyperlink" Target="https://www.fangraphs.com/leaders/major-league?pos=all&amp;lg=all&amp;type=1&amp;season=2023&amp;team=9&amp;pageitems=2000000000&amp;sortcol=20&amp;sortdir=asc&amp;qual=50&amp;stats=sta" TargetMode="External"/><Relationship Id="rId2" Type="http://schemas.openxmlformats.org/officeDocument/2006/relationships/hyperlink" Target="https://www.fangraphs.com/leaders/major-league?pos=all&amp;lg=all&amp;type=1&amp;season=2023&amp;team=6&amp;pageitems=2000000000&amp;sortcol=20&amp;sortdir=asc&amp;qual=50&amp;stats=sta" TargetMode="External"/><Relationship Id="rId29" Type="http://schemas.openxmlformats.org/officeDocument/2006/relationships/hyperlink" Target="https://www.fangraphs.com/players/cole-ragans/21846/stats" TargetMode="External"/><Relationship Id="rId255" Type="http://schemas.openxmlformats.org/officeDocument/2006/relationships/hyperlink" Target="https://www.fangraphs.com/leaders/major-league?pos=all&amp;lg=all&amp;type=1&amp;season=2023&amp;team=19&amp;pageitems=2000000000&amp;sortcol=20&amp;sortdir=asc&amp;qual=50&amp;stats=sta" TargetMode="External"/><Relationship Id="rId276" Type="http://schemas.openxmlformats.org/officeDocument/2006/relationships/hyperlink" Target="https://www.fangraphs.com/players/josiah-gray/24580/stats" TargetMode="External"/><Relationship Id="rId297" Type="http://schemas.openxmlformats.org/officeDocument/2006/relationships/hyperlink" Target="https://www.fangraphs.com/leaders/major-league?pos=all&amp;lg=all&amp;type=1&amp;season=2023&amp;team=19&amp;pageitems=2000000000&amp;sortcol=20&amp;sortdir=asc&amp;qual=50&amp;stats=sta" TargetMode="External"/><Relationship Id="rId40" Type="http://schemas.openxmlformats.org/officeDocument/2006/relationships/hyperlink" Target="https://www.fangraphs.com/leaders/major-league?pos=all&amp;lg=all&amp;type=1&amp;season=2023&amp;team=15&amp;pageitems=2000000000&amp;sortcol=20&amp;sortdir=asc&amp;qual=50&amp;stats=sta" TargetMode="External"/><Relationship Id="rId115" Type="http://schemas.openxmlformats.org/officeDocument/2006/relationships/hyperlink" Target="https://www.fangraphs.com/leaders/major-league?pos=all&amp;lg=all&amp;type=1&amp;season=2023&amp;team=14&amp;pageitems=2000000000&amp;sortcol=20&amp;sortdir=asc&amp;qual=50&amp;stats=sta" TargetMode="External"/><Relationship Id="rId136" Type="http://schemas.openxmlformats.org/officeDocument/2006/relationships/hyperlink" Target="https://www.fangraphs.com/leaders/major-league?pos=all&amp;lg=all&amp;type=1&amp;season=2023&amp;team=5&amp;pageitems=2000000000&amp;sortcol=20&amp;sortdir=asc&amp;qual=50&amp;stats=sta" TargetMode="External"/><Relationship Id="rId157" Type="http://schemas.openxmlformats.org/officeDocument/2006/relationships/hyperlink" Target="https://www.fangraphs.com/players/anthony-desclafani/13050/stats" TargetMode="External"/><Relationship Id="rId178" Type="http://schemas.openxmlformats.org/officeDocument/2006/relationships/hyperlink" Target="https://www.fangraphs.com/players/ranger-suarez/17277/stats" TargetMode="External"/><Relationship Id="rId301" Type="http://schemas.openxmlformats.org/officeDocument/2006/relationships/hyperlink" Target="https://www.fangraphs.com/players/joey-wentz/19962/stats" TargetMode="External"/><Relationship Id="rId322" Type="http://schemas.openxmlformats.org/officeDocument/2006/relationships/hyperlink" Target="https://www.fangraphs.com/leaders/major-league?pos=all&amp;lg=all&amp;type=1&amp;season=2023&amp;team=13&amp;pageitems=2000000000&amp;sortcol=20&amp;sortdir=asc&amp;qual=50&amp;stats=sta" TargetMode="External"/><Relationship Id="rId61" Type="http://schemas.openxmlformats.org/officeDocument/2006/relationships/hyperlink" Target="https://www.fangraphs.com/players/max-scherzer/3137/stats" TargetMode="External"/><Relationship Id="rId82" Type="http://schemas.openxmlformats.org/officeDocument/2006/relationships/hyperlink" Target="https://www.fangraphs.com/players/julio-urias/14765/stats" TargetMode="External"/><Relationship Id="rId199" Type="http://schemas.openxmlformats.org/officeDocument/2006/relationships/hyperlink" Target="https://www.fangraphs.com/players/dane-dunning/19409/stats" TargetMode="External"/><Relationship Id="rId203" Type="http://schemas.openxmlformats.org/officeDocument/2006/relationships/hyperlink" Target="https://www.fangraphs.com/players/alex-faedo/19874/stats" TargetMode="External"/><Relationship Id="rId19" Type="http://schemas.openxmlformats.org/officeDocument/2006/relationships/hyperlink" Target="https://www.fangraphs.com/players/joe-ryan/21390/stats" TargetMode="External"/><Relationship Id="rId224" Type="http://schemas.openxmlformats.org/officeDocument/2006/relationships/hyperlink" Target="https://www.fangraphs.com/leaders/major-league?pos=all&amp;lg=all&amp;type=1&amp;season=2023&amp;team=14&amp;pageitems=2000000000&amp;sortcol=20&amp;sortdir=asc&amp;qual=50&amp;stats=sta" TargetMode="External"/><Relationship Id="rId245" Type="http://schemas.openxmlformats.org/officeDocument/2006/relationships/hyperlink" Target="https://www.fangraphs.com/leaders/major-league?pos=all&amp;lg=all&amp;type=1&amp;season=2023&amp;team=17&amp;pageitems=2000000000&amp;sortcol=20&amp;sortdir=asc&amp;qual=50&amp;stats=sta" TargetMode="External"/><Relationship Id="rId266" Type="http://schemas.openxmlformats.org/officeDocument/2006/relationships/hyperlink" Target="https://www.fangraphs.com/players/tony-gonsolin/19388/stats" TargetMode="External"/><Relationship Id="rId287" Type="http://schemas.openxmlformats.org/officeDocument/2006/relationships/hyperlink" Target="https://www.fangraphs.com/leaders/major-league?pos=all&amp;lg=all&amp;type=1&amp;season=2023&amp;team=6&amp;pageitems=2000000000&amp;sortcol=20&amp;sortdir=asc&amp;qual=50&amp;stats=sta" TargetMode="External"/><Relationship Id="rId30" Type="http://schemas.openxmlformats.org/officeDocument/2006/relationships/hyperlink" Target="https://www.fangraphs.com/leaders/major-league?pos=all&amp;lg=all&amp;type=1&amp;season=2023&amp;team=7&amp;pageitems=2000000000&amp;sortcol=20&amp;sortdir=asc&amp;qual=50&amp;stats=sta" TargetMode="External"/><Relationship Id="rId105" Type="http://schemas.openxmlformats.org/officeDocument/2006/relationships/hyperlink" Target="https://www.fangraphs.com/leaders/major-league?pos=all&amp;lg=all&amp;type=1&amp;season=2023&amp;team=23&amp;pageitems=2000000000&amp;sortcol=20&amp;sortdir=asc&amp;qual=50&amp;stats=sta" TargetMode="External"/><Relationship Id="rId126" Type="http://schemas.openxmlformats.org/officeDocument/2006/relationships/hyperlink" Target="https://www.fangraphs.com/players/reid-detmers/27468/stats" TargetMode="External"/><Relationship Id="rId147" Type="http://schemas.openxmlformats.org/officeDocument/2006/relationships/hyperlink" Target="https://www.fangraphs.com/players/matthew-boyd/15440/stats" TargetMode="External"/><Relationship Id="rId168" Type="http://schemas.openxmlformats.org/officeDocument/2006/relationships/hyperlink" Target="https://www.fangraphs.com/leaders/major-league?pos=all&amp;lg=all&amp;type=1&amp;season=2023&amp;team=3&amp;pageitems=2000000000&amp;sortcol=20&amp;sortdir=asc&amp;qual=50&amp;stats=sta" TargetMode="External"/><Relationship Id="rId312" Type="http://schemas.openxmlformats.org/officeDocument/2006/relationships/hyperlink" Target="https://www.fangraphs.com/leaders/major-league?pos=all&amp;lg=all&amp;type=1&amp;season=2023&amp;team=15&amp;pageitems=2000000000&amp;sortcol=20&amp;sortdir=asc&amp;qual=50&amp;stats=sta" TargetMode="External"/><Relationship Id="rId333" Type="http://schemas.openxmlformats.org/officeDocument/2006/relationships/hyperlink" Target="https://www.fangraphs.com/leaders/major-league?pos=all&amp;lg=all&amp;type=1&amp;season=2023&amp;team=14&amp;pageitems=2000000000&amp;sortcol=20&amp;sortdir=asc&amp;qual=50&amp;stats=sta" TargetMode="External"/><Relationship Id="rId51" Type="http://schemas.openxmlformats.org/officeDocument/2006/relationships/hyperlink" Target="https://www.fangraphs.com/players/hunter-greene/22182/stats" TargetMode="External"/><Relationship Id="rId72" Type="http://schemas.openxmlformats.org/officeDocument/2006/relationships/hyperlink" Target="https://www.fangraphs.com/players/mitch-keller/17594/stats" TargetMode="External"/><Relationship Id="rId93" Type="http://schemas.openxmlformats.org/officeDocument/2006/relationships/hyperlink" Target="https://www.fangraphs.com/leaders/major-league?pos=all&amp;lg=all&amp;type=1&amp;season=2023&amp;team=9&amp;pageitems=2000000000&amp;sortcol=20&amp;sortdir=asc&amp;qual=50&amp;stats=sta" TargetMode="External"/><Relationship Id="rId189" Type="http://schemas.openxmlformats.org/officeDocument/2006/relationships/hyperlink" Target="https://www.fangraphs.com/players/charlie-morton/4676/stats" TargetMode="External"/><Relationship Id="rId3" Type="http://schemas.openxmlformats.org/officeDocument/2006/relationships/hyperlink" Target="https://www.fangraphs.com/players/spencer-strider/27498/stats" TargetMode="External"/><Relationship Id="rId214" Type="http://schemas.openxmlformats.org/officeDocument/2006/relationships/hyperlink" Target="https://www.fangraphs.com/players/jp-sears/23429/stats" TargetMode="External"/><Relationship Id="rId235" Type="http://schemas.openxmlformats.org/officeDocument/2006/relationships/hyperlink" Target="https://www.fangraphs.com/players/graham-ashcraft/27552/stats" TargetMode="External"/><Relationship Id="rId256" Type="http://schemas.openxmlformats.org/officeDocument/2006/relationships/hyperlink" Target="https://www.fangraphs.com/players/taijuan-walker/11836/stats" TargetMode="External"/><Relationship Id="rId277" Type="http://schemas.openxmlformats.org/officeDocument/2006/relationships/hyperlink" Target="https://www.fangraphs.com/leaders/major-league?pos=all&amp;lg=all&amp;type=1&amp;season=2023&amp;team=24&amp;pageitems=2000000000&amp;sortcol=20&amp;sortdir=asc&amp;qual=50&amp;stats=sta" TargetMode="External"/><Relationship Id="rId298" Type="http://schemas.openxmlformats.org/officeDocument/2006/relationships/hyperlink" Target="https://www.fangraphs.com/players/touki-toussaint/16929/stats" TargetMode="External"/><Relationship Id="rId116" Type="http://schemas.openxmlformats.org/officeDocument/2006/relationships/hyperlink" Target="https://www.fangraphs.com/players/dylan-cease/18525/stats" TargetMode="External"/><Relationship Id="rId137" Type="http://schemas.openxmlformats.org/officeDocument/2006/relationships/hyperlink" Target="https://www.fangraphs.com/players/lucas-giolito/15474/stats" TargetMode="External"/><Relationship Id="rId158" Type="http://schemas.openxmlformats.org/officeDocument/2006/relationships/hyperlink" Target="https://www.fangraphs.com/leaders/major-league?pos=all&amp;lg=all&amp;type=1&amp;season=2023&amp;team=30&amp;pageitems=2000000000&amp;sortcol=20&amp;sortdir=asc&amp;qual=50&amp;stats=sta" TargetMode="External"/><Relationship Id="rId302" Type="http://schemas.openxmlformats.org/officeDocument/2006/relationships/hyperlink" Target="https://www.fangraphs.com/leaders/major-league?pos=all&amp;lg=all&amp;type=1&amp;season=2023&amp;team=6&amp;pageitems=2000000000&amp;sortcol=20&amp;sortdir=asc&amp;qual=50&amp;stats=sta" TargetMode="External"/><Relationship Id="rId323" Type="http://schemas.openxmlformats.org/officeDocument/2006/relationships/hyperlink" Target="https://www.fangraphs.com/players/michael-kopech/17282/stats" TargetMode="External"/><Relationship Id="rId20" Type="http://schemas.openxmlformats.org/officeDocument/2006/relationships/hyperlink" Target="https://www.fangraphs.com/leaders/major-league?pos=all&amp;lg=all&amp;type=1&amp;season=2023&amp;team=8&amp;pageitems=2000000000&amp;sortcol=20&amp;sortdir=asc&amp;qual=50&amp;stats=sta" TargetMode="External"/><Relationship Id="rId41" Type="http://schemas.openxmlformats.org/officeDocument/2006/relationships/hyperlink" Target="https://www.fangraphs.com/players/jesus-luzardo/19959/stats" TargetMode="External"/><Relationship Id="rId62" Type="http://schemas.openxmlformats.org/officeDocument/2006/relationships/hyperlink" Target="https://www.fangraphs.com/players/logan-gilbert/22250/stats" TargetMode="External"/><Relationship Id="rId83" Type="http://schemas.openxmlformats.org/officeDocument/2006/relationships/hyperlink" Target="https://www.fangraphs.com/leaders/major-league?pos=all&amp;lg=all&amp;type=1&amp;season=2023&amp;team=22&amp;pageitems=2000000000&amp;sortcol=20&amp;sortdir=asc&amp;qual=50&amp;stats=sta" TargetMode="External"/><Relationship Id="rId179" Type="http://schemas.openxmlformats.org/officeDocument/2006/relationships/hyperlink" Target="https://www.fangraphs.com/leaders/major-league?pos=all&amp;lg=all&amp;type=1&amp;season=2023&amp;team=26&amp;pageitems=2000000000&amp;sortcol=20&amp;sortdir=asc&amp;qual=50&amp;stats=sta" TargetMode="External"/><Relationship Id="rId190" Type="http://schemas.openxmlformats.org/officeDocument/2006/relationships/hyperlink" Target="https://www.fangraphs.com/leaders/major-league?pos=all&amp;lg=all&amp;type=1&amp;season=2023&amp;team=16&amp;pageitems=2000000000&amp;sortcol=20&amp;sortdir=asc&amp;qual=50&amp;stats=sta" TargetMode="External"/><Relationship Id="rId204" Type="http://schemas.openxmlformats.org/officeDocument/2006/relationships/hyperlink" Target="https://www.fangraphs.com/leaders/major-league?pos=all&amp;lg=all&amp;type=1&amp;season=2023&amp;team=6&amp;pageitems=2000000000&amp;sortcol=20&amp;sortdir=asc&amp;qual=50&amp;stats=sta" TargetMode="External"/><Relationship Id="rId225" Type="http://schemas.openxmlformats.org/officeDocument/2006/relationships/hyperlink" Target="https://www.fangraphs.com/players/javier-assad/21741/stats" TargetMode="External"/><Relationship Id="rId246" Type="http://schemas.openxmlformats.org/officeDocument/2006/relationships/hyperlink" Target="https://www.fangraphs.com/players/michael-lorenzen/14843/stats" TargetMode="External"/><Relationship Id="rId267" Type="http://schemas.openxmlformats.org/officeDocument/2006/relationships/hyperlink" Target="https://www.fangraphs.com/leaders/major-league?pos=all&amp;lg=all&amp;type=1&amp;season=2023&amp;team=22&amp;pageitems=2000000000&amp;sortcol=20&amp;sortdir=asc&amp;qual=50&amp;stats=sta" TargetMode="External"/><Relationship Id="rId288" Type="http://schemas.openxmlformats.org/officeDocument/2006/relationships/hyperlink" Target="https://www.fangraphs.com/players/jordan-lyles/7593/stats" TargetMode="External"/><Relationship Id="rId106" Type="http://schemas.openxmlformats.org/officeDocument/2006/relationships/hyperlink" Target="https://www.fangraphs.com/players/yu-darvish/13074/stats" TargetMode="External"/><Relationship Id="rId127" Type="http://schemas.openxmlformats.org/officeDocument/2006/relationships/hyperlink" Target="https://www.fangraphs.com/leaders/major-league?pos=all&amp;lg=all&amp;type=1&amp;season=2023&amp;team=1&amp;pageitems=2000000000&amp;sortcol=20&amp;sortdir=asc&amp;qual=50&amp;stats=sta" TargetMode="External"/><Relationship Id="rId313" Type="http://schemas.openxmlformats.org/officeDocument/2006/relationships/hyperlink" Target="https://www.fangraphs.com/players/ryne-nelson/26253/stats" TargetMode="External"/><Relationship Id="rId10" Type="http://schemas.openxmlformats.org/officeDocument/2006/relationships/hyperlink" Target="https://www.fangraphs.com/leaders/major-league?pos=all&amp;lg=all&amp;type=1&amp;season=2023&amp;team=12&amp;pageitems=2000000000&amp;sortcol=20&amp;sortdir=asc&amp;qual=50&amp;stats=sta" TargetMode="External"/><Relationship Id="rId31" Type="http://schemas.openxmlformats.org/officeDocument/2006/relationships/hyperlink" Target="https://www.fangraphs.com/players/braxton-garrett/21844/stats" TargetMode="External"/><Relationship Id="rId52" Type="http://schemas.openxmlformats.org/officeDocument/2006/relationships/hyperlink" Target="https://www.fangraphs.com/leaders/major-league?pos=all&amp;lg=all&amp;type=1&amp;season=2023&amp;team=18&amp;pageitems=2000000000&amp;sortcol=20&amp;sortdir=asc&amp;qual=50&amp;stats=sta" TargetMode="External"/><Relationship Id="rId73" Type="http://schemas.openxmlformats.org/officeDocument/2006/relationships/hyperlink" Target="https://www.fangraphs.com/leaders/major-league?pos=all&amp;lg=all&amp;type=1&amp;season=2023&amp;team=27&amp;pageitems=2000000000&amp;sortcol=20&amp;sortdir=asc&amp;qual=50&amp;stats=sta" TargetMode="External"/><Relationship Id="rId94" Type="http://schemas.openxmlformats.org/officeDocument/2006/relationships/hyperlink" Target="https://www.fangraphs.com/players/kutter-crawford/20531/stats" TargetMode="External"/><Relationship Id="rId148" Type="http://schemas.openxmlformats.org/officeDocument/2006/relationships/hyperlink" Target="https://www.fangraphs.com/leaders/major-league?pos=all&amp;lg=all&amp;type=1&amp;season=2023&amp;team=6&amp;pageitems=2000000000&amp;sortcol=20&amp;sortdir=asc&amp;qual=50&amp;stats=sta" TargetMode="External"/><Relationship Id="rId169" Type="http://schemas.openxmlformats.org/officeDocument/2006/relationships/hyperlink" Target="https://www.fangraphs.com/players/lance-lynn/2520/stats" TargetMode="External"/><Relationship Id="rId334" Type="http://schemas.openxmlformats.org/officeDocument/2006/relationships/hyperlink" Target="https://www.fangraphs.com/players/luis-ortiz/27646/stats" TargetMode="External"/><Relationship Id="rId4" Type="http://schemas.openxmlformats.org/officeDocument/2006/relationships/hyperlink" Target="https://www.fangraphs.com/leaders/major-league?pos=all&amp;lg=all&amp;type=1&amp;season=2023&amp;team=16&amp;pageitems=2000000000&amp;sortcol=20&amp;sortdir=asc&amp;qual=50&amp;stats=sta" TargetMode="External"/><Relationship Id="rId180" Type="http://schemas.openxmlformats.org/officeDocument/2006/relationships/hyperlink" Target="https://www.fangraphs.com/players/kyle-gibson/10123/stats" TargetMode="External"/><Relationship Id="rId215" Type="http://schemas.openxmlformats.org/officeDocument/2006/relationships/hyperlink" Target="https://www.fangraphs.com/leaders/major-league?pos=all&amp;lg=all&amp;type=1&amp;season=2023&amp;team=10&amp;pageitems=2000000000&amp;sortcol=20&amp;sortdir=asc&amp;qual=50&amp;stats=sta" TargetMode="External"/><Relationship Id="rId236" Type="http://schemas.openxmlformats.org/officeDocument/2006/relationships/hyperlink" Target="https://www.fangraphs.com/leaders/major-league?pos=all&amp;lg=all&amp;type=1&amp;season=2023&amp;team=18&amp;pageitems=2000000000&amp;sortcol=20&amp;sortdir=asc&amp;qual=50&amp;stats=sta" TargetMode="External"/><Relationship Id="rId257" Type="http://schemas.openxmlformats.org/officeDocument/2006/relationships/hyperlink" Target="https://www.fangraphs.com/leaders/major-league?pos=all&amp;lg=all&amp;type=1&amp;season=2023&amp;team=26&amp;pageitems=2000000000&amp;sortcol=20&amp;sortdir=asc&amp;qual=50&amp;stats=sta" TargetMode="External"/><Relationship Id="rId278" Type="http://schemas.openxmlformats.org/officeDocument/2006/relationships/hyperlink" Target="https://www.fangraphs.com/players/trevor-williams/16977/stats" TargetMode="External"/><Relationship Id="rId303" Type="http://schemas.openxmlformats.org/officeDocument/2006/relationships/hyperlink" Target="https://www.fangraphs.com/players/daniel-lynch/21537/stats" TargetMode="External"/><Relationship Id="rId42" Type="http://schemas.openxmlformats.org/officeDocument/2006/relationships/hyperlink" Target="https://www.fangraphs.com/leaders/major-league?pos=all&amp;lg=all&amp;type=1&amp;season=2023&amp;team=20&amp;pageitems=2000000000&amp;sortcol=20&amp;sortdir=asc&amp;qual=50&amp;stats=sta" TargetMode="External"/><Relationship Id="rId84" Type="http://schemas.openxmlformats.org/officeDocument/2006/relationships/hyperlink" Target="https://www.fangraphs.com/players/michael-grove/23221/stats" TargetMode="External"/><Relationship Id="rId138" Type="http://schemas.openxmlformats.org/officeDocument/2006/relationships/hyperlink" Target="https://www.fangraphs.com/players/mackenzie-gore/22201/stats" TargetMode="External"/><Relationship Id="rId191" Type="http://schemas.openxmlformats.org/officeDocument/2006/relationships/hyperlink" Target="https://www.fangraphs.com/players/brady-singer/25377/stats" TargetMode="External"/><Relationship Id="rId205" Type="http://schemas.openxmlformats.org/officeDocument/2006/relationships/hyperlink" Target="https://www.fangraphs.com/players/jack-flaherty/17479/stats" TargetMode="External"/><Relationship Id="rId247" Type="http://schemas.openxmlformats.org/officeDocument/2006/relationships/hyperlink" Target="https://www.fangraphs.com/players/carlos-rodon/16137/stats" TargetMode="External"/><Relationship Id="rId107" Type="http://schemas.openxmlformats.org/officeDocument/2006/relationships/hyperlink" Target="https://www.fangraphs.com/leaders/major-league?pos=all&amp;lg=all&amp;type=1&amp;season=2023&amp;team=29&amp;pageitems=2000000000&amp;sortcol=20&amp;sortdir=asc&amp;qual=50&amp;stats=sta" TargetMode="External"/><Relationship Id="rId289" Type="http://schemas.openxmlformats.org/officeDocument/2006/relationships/hyperlink" Target="https://www.fangraphs.com/leaders/major-league?pos=all&amp;lg=all&amp;type=1&amp;season=2023&amp;team=7&amp;pageitems=2000000000&amp;sortcol=20&amp;sortdir=asc&amp;qual=50&amp;stats=sta" TargetMode="External"/><Relationship Id="rId11" Type="http://schemas.openxmlformats.org/officeDocument/2006/relationships/hyperlink" Target="https://www.fangraphs.com/players/cristopher-sanchez/20778/stats" TargetMode="External"/><Relationship Id="rId53" Type="http://schemas.openxmlformats.org/officeDocument/2006/relationships/hyperlink" Target="https://www.fangraphs.com/players/luis-castillo/15689/stats" TargetMode="External"/><Relationship Id="rId149" Type="http://schemas.openxmlformats.org/officeDocument/2006/relationships/hyperlink" Target="https://www.fangraphs.com/players/brandon-pfaadt/27782/stats" TargetMode="External"/><Relationship Id="rId314" Type="http://schemas.openxmlformats.org/officeDocument/2006/relationships/hyperlink" Target="https://www.fangraphs.com/leaders/major-league?pos=all&amp;lg=all&amp;type=1&amp;season=2023&amp;team=15&amp;pageitems=2000000000&amp;sortcol=20&amp;sortdir=asc&amp;qual=50&amp;stats=sta" TargetMode="External"/><Relationship Id="rId95" Type="http://schemas.openxmlformats.org/officeDocument/2006/relationships/hyperlink" Target="https://www.fangraphs.com/leaders/major-league?pos=all&amp;lg=all&amp;type=1&amp;season=2023&amp;team=3&amp;pageitems=2000000000&amp;sortcol=20&amp;sortdir=asc&amp;qual=50&amp;stats=sta" TargetMode="External"/><Relationship Id="rId160" Type="http://schemas.openxmlformats.org/officeDocument/2006/relationships/hyperlink" Target="https://www.fangraphs.com/leaders/major-league?pos=all&amp;lg=all&amp;type=1&amp;season=2023&amp;team=2&amp;pageitems=2000000000&amp;sortcol=20&amp;sortdir=asc&amp;qual=50&amp;stats=sta" TargetMode="External"/><Relationship Id="rId216" Type="http://schemas.openxmlformats.org/officeDocument/2006/relationships/hyperlink" Target="https://www.fangraphs.com/players/emmet-sheehan/29839/stats" TargetMode="External"/><Relationship Id="rId258" Type="http://schemas.openxmlformats.org/officeDocument/2006/relationships/hyperlink" Target="https://www.fangraphs.com/players/zach-davies/13183/stats" TargetMode="External"/><Relationship Id="rId22" Type="http://schemas.openxmlformats.org/officeDocument/2006/relationships/hyperlink" Target="https://www.fangraphs.com/leaders/major-league?pos=all&amp;lg=all&amp;type=1&amp;season=2023&amp;team=23&amp;pageitems=2000000000&amp;sortcol=20&amp;sortdir=asc&amp;qual=50&amp;stats=sta" TargetMode="External"/><Relationship Id="rId64" Type="http://schemas.openxmlformats.org/officeDocument/2006/relationships/hyperlink" Target="https://www.fangraphs.com/players/kenta-maeda/18498/stats" TargetMode="External"/><Relationship Id="rId118" Type="http://schemas.openxmlformats.org/officeDocument/2006/relationships/hyperlink" Target="https://www.fangraphs.com/players/zack-littell/15823/stats" TargetMode="External"/><Relationship Id="rId325" Type="http://schemas.openxmlformats.org/officeDocument/2006/relationships/hyperlink" Target="https://www.fangraphs.com/players/dakota-hudson/19206/stats" TargetMode="External"/><Relationship Id="rId171" Type="http://schemas.openxmlformats.org/officeDocument/2006/relationships/hyperlink" Target="https://www.fangraphs.com/leaders/major-league?pos=all&amp;lg=all&amp;type=1&amp;season=2023&amp;team=18&amp;pageitems=2000000000&amp;sortcol=20&amp;sortdir=asc&amp;qual=50&amp;stats=sta" TargetMode="External"/><Relationship Id="rId227" Type="http://schemas.openxmlformats.org/officeDocument/2006/relationships/hyperlink" Target="https://www.fangraphs.com/players/jose-quintana/11423/stats" TargetMode="External"/><Relationship Id="rId269" Type="http://schemas.openxmlformats.org/officeDocument/2006/relationships/hyperlink" Target="https://www.fangraphs.com/leaders/major-league?pos=all&amp;lg=all&amp;type=1&amp;season=2023&amp;team=21&amp;pageitems=2000000000&amp;sortcol=20&amp;sortdir=asc&amp;qual=50&amp;stats=sta" TargetMode="External"/><Relationship Id="rId33" Type="http://schemas.openxmlformats.org/officeDocument/2006/relationships/hyperlink" Target="https://www.fangraphs.com/players/justin-steele/17312/stats" TargetMode="External"/><Relationship Id="rId129" Type="http://schemas.openxmlformats.org/officeDocument/2006/relationships/hyperlink" Target="https://www.fangraphs.com/players/bryce-miller/29837/stats" TargetMode="External"/><Relationship Id="rId280" Type="http://schemas.openxmlformats.org/officeDocument/2006/relationships/hyperlink" Target="https://www.fangraphs.com/players/jake-irvin/21504/stats" TargetMode="External"/><Relationship Id="rId336" Type="http://schemas.openxmlformats.org/officeDocument/2006/relationships/hyperlink" Target="https://www.fangraphs.com/players/adam-wainwright/2233/stats" TargetMode="External"/><Relationship Id="rId75" Type="http://schemas.openxmlformats.org/officeDocument/2006/relationships/hyperlink" Target="https://www.fangraphs.com/leaders/major-league?pos=all&amp;lg=all&amp;type=1&amp;season=2023&amp;team=14&amp;pageitems=2000000000&amp;sortcol=20&amp;sortdir=asc&amp;qual=50&amp;stats=sta" TargetMode="External"/><Relationship Id="rId140" Type="http://schemas.openxmlformats.org/officeDocument/2006/relationships/hyperlink" Target="https://www.fangraphs.com/players/louie-varland/27691/stats" TargetMode="External"/><Relationship Id="rId182" Type="http://schemas.openxmlformats.org/officeDocument/2006/relationships/hyperlink" Target="https://www.fangraphs.com/players/adrian-houser/12718/stats" TargetMode="External"/><Relationship Id="rId6" Type="http://schemas.openxmlformats.org/officeDocument/2006/relationships/hyperlink" Target="https://www.fangraphs.com/leaders/major-league?pos=all&amp;lg=all&amp;type=1&amp;season=2023&amp;team=12&amp;pageitems=2000000000&amp;sortcol=20&amp;sortdir=asc&amp;qual=50&amp;stats=sta" TargetMode="External"/><Relationship Id="rId238" Type="http://schemas.openxmlformats.org/officeDocument/2006/relationships/hyperlink" Target="https://www.fangraphs.com/leaders/major-league?pos=all&amp;lg=all&amp;type=1&amp;season=2023&amp;team=28&amp;pageitems=2000000000&amp;sortcol=20&amp;sortdir=asc&amp;qual=50&amp;stats=sta" TargetMode="External"/><Relationship Id="rId291" Type="http://schemas.openxmlformats.org/officeDocument/2006/relationships/hyperlink" Target="https://www.fangraphs.com/leaders/major-league?pos=all&amp;lg=all&amp;type=1&amp;season=2023&amp;team=25&amp;pageitems=2000000000&amp;sortcol=20&amp;sortdir=asc&amp;qual=50&amp;stats=sta" TargetMode="External"/><Relationship Id="rId305" Type="http://schemas.openxmlformats.org/officeDocument/2006/relationships/hyperlink" Target="https://www.fangraphs.com/players/austin-gomber/16561/stats" TargetMode="External"/><Relationship Id="rId44" Type="http://schemas.openxmlformats.org/officeDocument/2006/relationships/hyperlink" Target="https://www.fangraphs.com/leaders/major-league?pos=all&amp;lg=all&amp;type=1&amp;season=2023&amp;team=3&amp;pageitems=2000000000&amp;sortcol=20&amp;sortdir=asc&amp;qual=50&amp;stats=sta" TargetMode="External"/><Relationship Id="rId86" Type="http://schemas.openxmlformats.org/officeDocument/2006/relationships/hyperlink" Target="https://www.fangraphs.com/players/bobby-miller/27483/stats" TargetMode="External"/><Relationship Id="rId151" Type="http://schemas.openxmlformats.org/officeDocument/2006/relationships/hyperlink" Target="https://www.fangraphs.com/players/eduardo-rodriguez/13164/stats" TargetMode="External"/><Relationship Id="rId193" Type="http://schemas.openxmlformats.org/officeDocument/2006/relationships/hyperlink" Target="https://www.fangraphs.com/players/andrew-heaney/15423/stats" TargetMode="External"/><Relationship Id="rId207" Type="http://schemas.openxmlformats.org/officeDocument/2006/relationships/hyperlink" Target="https://www.fangraphs.com/leaders/major-league?pos=all&amp;lg=all&amp;type=1&amp;season=2023&amp;team=5&amp;pageitems=2000000000&amp;sortcol=20&amp;sortdir=asc&amp;qual=50&amp;stats=sta" TargetMode="External"/><Relationship Id="rId249" Type="http://schemas.openxmlformats.org/officeDocument/2006/relationships/hyperlink" Target="https://www.fangraphs.com/players/bailey-falter/20070/stats" TargetMode="External"/><Relationship Id="rId13" Type="http://schemas.openxmlformats.org/officeDocument/2006/relationships/hyperlink" Target="https://www.fangraphs.com/players/kevin-gausman/14107/stats" TargetMode="External"/><Relationship Id="rId109" Type="http://schemas.openxmlformats.org/officeDocument/2006/relationships/hyperlink" Target="https://www.fangraphs.com/leaders/major-league?pos=all&amp;lg=all&amp;type=1&amp;season=2023&amp;team=6&amp;pageitems=2000000000&amp;sortcol=20&amp;sortdir=asc&amp;qual=50&amp;stats=sta" TargetMode="External"/><Relationship Id="rId260" Type="http://schemas.openxmlformats.org/officeDocument/2006/relationships/hyperlink" Target="https://www.fangraphs.com/players/patrick-sandoval/19447/stats" TargetMode="External"/><Relationship Id="rId316" Type="http://schemas.openxmlformats.org/officeDocument/2006/relationships/hyperlink" Target="https://www.fangraphs.com/leaders/major-league?pos=all&amp;lg=all&amp;type=1&amp;season=2023&amp;team=1&amp;pageitems=2000000000&amp;sortcol=20&amp;sortdir=asc&amp;qual=50&amp;stats=sta" TargetMode="External"/><Relationship Id="rId55" Type="http://schemas.openxmlformats.org/officeDocument/2006/relationships/hyperlink" Target="https://www.fangraphs.com/players/aaron-nola/16149/stats" TargetMode="External"/><Relationship Id="rId97" Type="http://schemas.openxmlformats.org/officeDocument/2006/relationships/hyperlink" Target="https://www.fangraphs.com/leaders/major-league?pos=all&amp;lg=all&amp;type=1&amp;season=2023&amp;team=29&amp;pageitems=2000000000&amp;sortcol=20&amp;sortdir=asc&amp;qual=50&amp;stats=sta" TargetMode="External"/><Relationship Id="rId120" Type="http://schemas.openxmlformats.org/officeDocument/2006/relationships/hyperlink" Target="https://www.fangraphs.com/players/james-paxton/11828/stats" TargetMode="External"/><Relationship Id="rId162" Type="http://schemas.openxmlformats.org/officeDocument/2006/relationships/hyperlink" Target="https://www.fangraphs.com/leaders/major-league?pos=all&amp;lg=all&amp;type=1&amp;season=2023&amp;team=23&amp;pageitems=2000000000&amp;sortcol=20&amp;sortdir=asc&amp;qual=50&amp;stats=sta" TargetMode="External"/><Relationship Id="rId218" Type="http://schemas.openxmlformats.org/officeDocument/2006/relationships/hyperlink" Target="https://www.fangraphs.com/players/kyle-hendricks/12049/stats" TargetMode="External"/><Relationship Id="rId271" Type="http://schemas.openxmlformats.org/officeDocument/2006/relationships/hyperlink" Target="https://www.fangraphs.com/leaders/major-league?pos=all&amp;lg=all&amp;type=1&amp;season=2023&amp;team=10&amp;pageitems=2000000000&amp;sortcol=20&amp;sortdir=asc&amp;qual=50&amp;stats=sta" TargetMode="External"/><Relationship Id="rId24" Type="http://schemas.openxmlformats.org/officeDocument/2006/relationships/hyperlink" Target="https://www.fangraphs.com/leaders/major-league?pos=all&amp;lg=all&amp;type=1&amp;season=2023&amp;team=23&amp;pageitems=2000000000&amp;sortcol=20&amp;sortdir=asc&amp;qual=50&amp;stats=sta" TargetMode="External"/><Relationship Id="rId66" Type="http://schemas.openxmlformats.org/officeDocument/2006/relationships/hyperlink" Target="https://www.fangraphs.com/players/taj-bradley/22543/stats" TargetMode="External"/><Relationship Id="rId131" Type="http://schemas.openxmlformats.org/officeDocument/2006/relationships/hyperlink" Target="https://www.fangraphs.com/players/nathan-eovaldi/9132/stats" TargetMode="External"/><Relationship Id="rId327" Type="http://schemas.openxmlformats.org/officeDocument/2006/relationships/hyperlink" Target="https://www.fangraphs.com/players/cal-quantrill/19312/stats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angraphs.com/players/trevor-richards/19309/stats" TargetMode="External"/><Relationship Id="rId299" Type="http://schemas.openxmlformats.org/officeDocument/2006/relationships/hyperlink" Target="https://www.fangraphs.com/players/drey-jameson/26260/stats" TargetMode="External"/><Relationship Id="rId21" Type="http://schemas.openxmlformats.org/officeDocument/2006/relationships/hyperlink" Target="https://www.fangraphs.com/players/nick-pivetta/15454/stats" TargetMode="External"/><Relationship Id="rId63" Type="http://schemas.openxmlformats.org/officeDocument/2006/relationships/hyperlink" Target="https://www.fangraphs.com/leaders/major-league?pos=all&amp;lg=all&amp;type=1&amp;season=2023&amp;team=6&amp;pageitems=2000000000&amp;sortcol=20&amp;sortdir=asc&amp;stats=rel&amp;qual=30" TargetMode="External"/><Relationship Id="rId159" Type="http://schemas.openxmlformats.org/officeDocument/2006/relationships/hyperlink" Target="https://www.fangraphs.com/players/jordan-romano/16122/stats" TargetMode="External"/><Relationship Id="rId324" Type="http://schemas.openxmlformats.org/officeDocument/2006/relationships/hyperlink" Target="https://www.fangraphs.com/players/jose-a-ferrer/24017/stats" TargetMode="External"/><Relationship Id="rId366" Type="http://schemas.openxmlformats.org/officeDocument/2006/relationships/hyperlink" Target="https://www.fangraphs.com/leaders/major-league?pos=all&amp;lg=all&amp;type=1&amp;season=2023&amp;team=12&amp;pageitems=2000000000&amp;sortcol=20&amp;sortdir=asc&amp;stats=rel&amp;qual=30" TargetMode="External"/><Relationship Id="rId170" Type="http://schemas.openxmlformats.org/officeDocument/2006/relationships/hyperlink" Target="https://www.fangraphs.com/players/angel-zerpa/22717/stats" TargetMode="External"/><Relationship Id="rId226" Type="http://schemas.openxmlformats.org/officeDocument/2006/relationships/hyperlink" Target="https://www.fangraphs.com/players/josh-winckowski/22387/stats" TargetMode="External"/><Relationship Id="rId433" Type="http://schemas.openxmlformats.org/officeDocument/2006/relationships/hyperlink" Target="https://www.fangraphs.com/leaders/major-league?pos=all&amp;lg=all&amp;type=1&amp;season=2023&amp;team=18&amp;pageitems=2000000000&amp;sortcol=20&amp;sortdir=asc&amp;stats=rel&amp;qual=30" TargetMode="External"/><Relationship Id="rId268" Type="http://schemas.openxmlformats.org/officeDocument/2006/relationships/hyperlink" Target="https://www.fangraphs.com/players/yohan-ramirez/19444/stats" TargetMode="External"/><Relationship Id="rId32" Type="http://schemas.openxmlformats.org/officeDocument/2006/relationships/hyperlink" Target="https://www.fangraphs.com/players/yennier-cano/25911/stats" TargetMode="External"/><Relationship Id="rId74" Type="http://schemas.openxmlformats.org/officeDocument/2006/relationships/hyperlink" Target="https://www.fangraphs.com/players/danny-coulombe/13293/stats" TargetMode="External"/><Relationship Id="rId128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335" Type="http://schemas.openxmlformats.org/officeDocument/2006/relationships/hyperlink" Target="https://www.fangraphs.com/leaders/major-league?pos=all&amp;lg=all&amp;type=1&amp;season=2023&amp;team=26&amp;pageitems=2000000000&amp;sortcol=20&amp;sortdir=asc&amp;stats=rel&amp;qual=30" TargetMode="External"/><Relationship Id="rId377" Type="http://schemas.openxmlformats.org/officeDocument/2006/relationships/hyperlink" Target="https://www.fangraphs.com/players/brent-suter/13942/stats" TargetMode="External"/><Relationship Id="rId5" Type="http://schemas.openxmlformats.org/officeDocument/2006/relationships/hyperlink" Target="https://www.fangraphs.com/leaders/major-league?pos=all&amp;lg=all&amp;type=1&amp;season=2023&amp;team=11&amp;pageitems=2000000000&amp;sortcol=20&amp;sortdir=asc&amp;stats=rel&amp;qual=30" TargetMode="External"/><Relationship Id="rId181" Type="http://schemas.openxmlformats.org/officeDocument/2006/relationships/hyperlink" Target="https://www.fangraphs.com/leaders/major-league?pos=all&amp;lg=all&amp;type=1&amp;season=2023&amp;team=21&amp;pageitems=2000000000&amp;sortcol=20&amp;sortdir=asc&amp;stats=rel&amp;qual=30" TargetMode="External"/><Relationship Id="rId237" Type="http://schemas.openxmlformats.org/officeDocument/2006/relationships/hyperlink" Target="https://www.fangraphs.com/players/hector-neris/11804/stats" TargetMode="External"/><Relationship Id="rId402" Type="http://schemas.openxmlformats.org/officeDocument/2006/relationships/hyperlink" Target="https://www.fangraphs.com/players/ken-waldichuk/27681/stats" TargetMode="External"/><Relationship Id="rId279" Type="http://schemas.openxmlformats.org/officeDocument/2006/relationships/hyperlink" Target="https://www.fangraphs.com/leaders/major-league?pos=all&amp;lg=all&amp;type=1&amp;season=2023&amp;team=5&amp;pageitems=2000000000&amp;sortcol=20&amp;sortdir=asc&amp;stats=rel&amp;qual=30" TargetMode="External"/><Relationship Id="rId444" Type="http://schemas.openxmlformats.org/officeDocument/2006/relationships/hyperlink" Target="https://www.fangraphs.com/leaders/major-league?pos=all&amp;lg=all&amp;type=1&amp;season=2023&amp;team=18&amp;pageitems=2000000000&amp;sortcol=20&amp;sortdir=asc&amp;stats=rel&amp;qual=30" TargetMode="External"/><Relationship Id="rId43" Type="http://schemas.openxmlformats.org/officeDocument/2006/relationships/hyperlink" Target="https://www.fangraphs.com/leaders/major-league?pos=all&amp;lg=all&amp;type=1&amp;season=2023&amp;team=16&amp;pageitems=2000000000&amp;sortcol=20&amp;sortdir=asc&amp;stats=rel&amp;qual=30" TargetMode="External"/><Relationship Id="rId139" Type="http://schemas.openxmlformats.org/officeDocument/2006/relationships/hyperlink" Target="https://www.fangraphs.com/players/david-robertson/8241/stats" TargetMode="External"/><Relationship Id="rId290" Type="http://schemas.openxmlformats.org/officeDocument/2006/relationships/hyperlink" Target="https://www.fangraphs.com/players/genesis-cabrera/17490/stats" TargetMode="External"/><Relationship Id="rId304" Type="http://schemas.openxmlformats.org/officeDocument/2006/relationships/hyperlink" Target="https://www.fangraphs.com/leaders/major-league?pos=all&amp;lg=all&amp;type=1&amp;season=2023&amp;team=15&amp;pageitems=2000000000&amp;sortcol=20&amp;sortdir=asc&amp;stats=rel&amp;qual=30" TargetMode="External"/><Relationship Id="rId346" Type="http://schemas.openxmlformats.org/officeDocument/2006/relationships/hyperlink" Target="https://www.fangraphs.com/leaders/major-league?pos=all&amp;lg=all&amp;type=1&amp;season=2023&amp;team=4&amp;pageitems=2000000000&amp;sortcol=20&amp;sortdir=asc&amp;stats=rel&amp;qual=30" TargetMode="External"/><Relationship Id="rId388" Type="http://schemas.openxmlformats.org/officeDocument/2006/relationships/hyperlink" Target="https://www.fangraphs.com/players/grant-hartwig/29946/stats" TargetMode="External"/><Relationship Id="rId85" Type="http://schemas.openxmlformats.org/officeDocument/2006/relationships/hyperlink" Target="https://www.fangraphs.com/leaders/major-league?pos=all&amp;lg=all&amp;type=1&amp;season=2023&amp;team=17&amp;pageitems=2000000000&amp;sortcol=20&amp;sortdir=asc&amp;stats=rel&amp;qual=30" TargetMode="External"/><Relationship Id="rId150" Type="http://schemas.openxmlformats.org/officeDocument/2006/relationships/hyperlink" Target="https://www.fangraphs.com/leaders/major-league?pos=all&amp;lg=all&amp;type=1&amp;season=2023&amp;team=11&amp;pageitems=2000000000&amp;sortcol=20&amp;sortdir=asc&amp;stats=rel&amp;qual=30" TargetMode="External"/><Relationship Id="rId192" Type="http://schemas.openxmlformats.org/officeDocument/2006/relationships/hyperlink" Target="https://www.fangraphs.com/leaders/major-league?pos=all&amp;lg=all&amp;type=1&amp;season=2023&amp;team=5&amp;pageitems=2000000000&amp;sortcol=20&amp;sortdir=asc&amp;stats=rel&amp;qual=30" TargetMode="External"/><Relationship Id="rId206" Type="http://schemas.openxmlformats.org/officeDocument/2006/relationships/hyperlink" Target="https://www.fangraphs.com/players/brock-burke/17968/stats" TargetMode="External"/><Relationship Id="rId413" Type="http://schemas.openxmlformats.org/officeDocument/2006/relationships/hyperlink" Target="https://www.fangraphs.com/leaders/major-league?pos=all&amp;lg=all&amp;type=1&amp;season=2023&amp;team=1&amp;pageitems=2000000000&amp;sortcol=20&amp;sortdir=asc&amp;stats=rel&amp;qual=30" TargetMode="External"/><Relationship Id="rId248" Type="http://schemas.openxmlformats.org/officeDocument/2006/relationships/hyperlink" Target="https://www.fangraphs.com/players/brooks-raley/10061/stats" TargetMode="External"/><Relationship Id="rId455" Type="http://schemas.openxmlformats.org/officeDocument/2006/relationships/hyperlink" Target="https://www.fangraphs.com/players/yonny-chirinos/16401/stats" TargetMode="External"/><Relationship Id="rId12" Type="http://schemas.openxmlformats.org/officeDocument/2006/relationships/hyperlink" Target="https://www.fangraphs.com/players/jose-alvarado/17780/stats" TargetMode="External"/><Relationship Id="rId108" Type="http://schemas.openxmlformats.org/officeDocument/2006/relationships/hyperlink" Target="https://www.fangraphs.com/players/griffin-jax/20253/stats" TargetMode="External"/><Relationship Id="rId315" Type="http://schemas.openxmlformats.org/officeDocument/2006/relationships/hyperlink" Target="https://www.fangraphs.com/players/joe-lasorsa/25481/stats" TargetMode="External"/><Relationship Id="rId357" Type="http://schemas.openxmlformats.org/officeDocument/2006/relationships/hyperlink" Target="https://www.fangraphs.com/players/ryne-stanek/15947/stats" TargetMode="External"/><Relationship Id="rId54" Type="http://schemas.openxmlformats.org/officeDocument/2006/relationships/hyperlink" Target="https://www.fangraphs.com/players/andres-munoz/20373/stats" TargetMode="External"/><Relationship Id="rId96" Type="http://schemas.openxmlformats.org/officeDocument/2006/relationships/hyperlink" Target="https://www.fangraphs.com/players/jesse-chavez/5448/stats" TargetMode="External"/><Relationship Id="rId161" Type="http://schemas.openxmlformats.org/officeDocument/2006/relationships/hyperlink" Target="https://www.fangraphs.com/players/victor-gonzalez/16408/stats" TargetMode="External"/><Relationship Id="rId217" Type="http://schemas.openxmlformats.org/officeDocument/2006/relationships/hyperlink" Target="https://www.fangraphs.com/leaders/major-league?pos=all&amp;lg=all&amp;type=1&amp;season=2023&amp;team=27&amp;pageitems=2000000000&amp;sortcol=20&amp;sortdir=asc&amp;stats=rel&amp;qual=30" TargetMode="External"/><Relationship Id="rId399" Type="http://schemas.openxmlformats.org/officeDocument/2006/relationships/hyperlink" Target="https://www.fangraphs.com/leaders/major-league?pos=all&amp;lg=all&amp;type=1&amp;season=2023&amp;team=24&amp;pageitems=2000000000&amp;sortcol=20&amp;sortdir=asc&amp;stats=rel&amp;qual=30" TargetMode="External"/><Relationship Id="rId259" Type="http://schemas.openxmlformats.org/officeDocument/2006/relationships/hyperlink" Target="https://www.fangraphs.com/players/jose-leclerc/14524/stats" TargetMode="External"/><Relationship Id="rId424" Type="http://schemas.openxmlformats.org/officeDocument/2006/relationships/hyperlink" Target="https://www.fangraphs.com/leaders/major-league?pos=all&amp;lg=all&amp;type=1&amp;season=2023&amp;team=10&amp;pageitems=2000000000&amp;sortcol=20&amp;sortdir=asc&amp;stats=rel&amp;qual=30" TargetMode="External"/><Relationship Id="rId466" Type="http://schemas.openxmlformats.org/officeDocument/2006/relationships/hyperlink" Target="https://www.fangraphs.com/leaders/major-league?pos=all&amp;lg=all&amp;type=1&amp;season=2023&amp;team=24&amp;pageitems=2000000000&amp;sortcol=20&amp;sortdir=asc&amp;stats=rel&amp;qual=30" TargetMode="External"/><Relationship Id="rId23" Type="http://schemas.openxmlformats.org/officeDocument/2006/relationships/hyperlink" Target="https://www.fangraphs.com/players/matt-brash/25756/stats" TargetMode="External"/><Relationship Id="rId119" Type="http://schemas.openxmlformats.org/officeDocument/2006/relationships/hyperlink" Target="https://www.fangraphs.com/players/luke-jackson/11752/stats" TargetMode="External"/><Relationship Id="rId270" Type="http://schemas.openxmlformats.org/officeDocument/2006/relationships/hyperlink" Target="https://www.fangraphs.com/leaders/major-league?pos=all&amp;lg=all&amp;type=1&amp;season=2023&amp;team=23&amp;pageitems=2000000000&amp;sortcol=20&amp;sortdir=asc&amp;stats=rel&amp;qual=30" TargetMode="External"/><Relationship Id="rId326" Type="http://schemas.openxmlformats.org/officeDocument/2006/relationships/hyperlink" Target="https://www.fangraphs.com/players/jordan-weems/13190/stats" TargetMode="External"/><Relationship Id="rId65" Type="http://schemas.openxmlformats.org/officeDocument/2006/relationships/hyperlink" Target="https://www.fangraphs.com/leaders/major-league?pos=all&amp;lg=all&amp;type=1&amp;season=2023&amp;team=3&amp;pageitems=2000000000&amp;sortcol=20&amp;sortdir=asc&amp;stats=rel&amp;qual=30" TargetMode="External"/><Relationship Id="rId130" Type="http://schemas.openxmlformats.org/officeDocument/2006/relationships/hyperlink" Target="https://www.fangraphs.com/leaders/major-league?pos=all&amp;lg=all&amp;type=1&amp;season=2023&amp;team=22&amp;pageitems=2000000000&amp;sortcol=20&amp;sortdir=asc&amp;stats=rel&amp;qual=30" TargetMode="External"/><Relationship Id="rId368" Type="http://schemas.openxmlformats.org/officeDocument/2006/relationships/hyperlink" Target="https://www.fangraphs.com/leaders/major-league?pos=all&amp;lg=all&amp;type=1&amp;season=2023&amp;team=12&amp;pageitems=2000000000&amp;sortcol=20&amp;sortdir=asc&amp;stats=rel&amp;qual=30" TargetMode="External"/><Relationship Id="rId172" Type="http://schemas.openxmlformats.org/officeDocument/2006/relationships/hyperlink" Target="https://www.fangraphs.com/players/tyler-holton/26231/stats" TargetMode="External"/><Relationship Id="rId228" Type="http://schemas.openxmlformats.org/officeDocument/2006/relationships/hyperlink" Target="https://www.fangraphs.com/players/kenley-jansen/3096/stats" TargetMode="External"/><Relationship Id="rId435" Type="http://schemas.openxmlformats.org/officeDocument/2006/relationships/hyperlink" Target="https://www.fangraphs.com/leaders/major-league?pos=all&amp;lg=all&amp;type=1&amp;season=2023&amp;team=9&amp;pageitems=2000000000&amp;sortcol=20&amp;sortdir=asc&amp;stats=rel&amp;qual=30" TargetMode="External"/><Relationship Id="rId281" Type="http://schemas.openxmlformats.org/officeDocument/2006/relationships/hyperlink" Target="https://www.fangraphs.com/leaders/major-league?pos=all&amp;lg=all&amp;type=1&amp;season=2023&amp;team=25&amp;pageitems=2000000000&amp;sortcol=20&amp;sortdir=asc&amp;stats=rel&amp;qual=30" TargetMode="External"/><Relationship Id="rId337" Type="http://schemas.openxmlformats.org/officeDocument/2006/relationships/hyperlink" Target="https://www.fangraphs.com/leaders/major-league?pos=all&amp;lg=all&amp;type=1&amp;season=2023&amp;team=18&amp;pageitems=2000000000&amp;sortcol=20&amp;sortdir=asc&amp;stats=rel&amp;qual=30" TargetMode="External"/><Relationship Id="rId34" Type="http://schemas.openxmlformats.org/officeDocument/2006/relationships/hyperlink" Target="https://www.fangraphs.com/players/ryan-pressly/7005/stats" TargetMode="External"/><Relationship Id="rId76" Type="http://schemas.openxmlformats.org/officeDocument/2006/relationships/hyperlink" Target="https://www.fangraphs.com/players/jimmy-cordero/15690/stats" TargetMode="External"/><Relationship Id="rId141" Type="http://schemas.openxmlformats.org/officeDocument/2006/relationships/hyperlink" Target="https://www.fangraphs.com/players/scott-mcgough/12056/stats" TargetMode="External"/><Relationship Id="rId379" Type="http://schemas.openxmlformats.org/officeDocument/2006/relationships/hyperlink" Target="https://www.fangraphs.com/players/seranthony-dominguez/19249/stats" TargetMode="External"/><Relationship Id="rId7" Type="http://schemas.openxmlformats.org/officeDocument/2006/relationships/hyperlink" Target="https://www.fangraphs.com/leaders/major-league?pos=all&amp;lg=all&amp;type=1&amp;season=2023&amp;team=20&amp;pageitems=2000000000&amp;sortcol=20&amp;sortdir=asc&amp;stats=rel&amp;qual=30" TargetMode="External"/><Relationship Id="rId183" Type="http://schemas.openxmlformats.org/officeDocument/2006/relationships/hyperlink" Target="https://www.fangraphs.com/players/martin-perez/6902/stats" TargetMode="External"/><Relationship Id="rId239" Type="http://schemas.openxmlformats.org/officeDocument/2006/relationships/hyperlink" Target="https://www.fangraphs.com/players/will-smith/8048/stats" TargetMode="External"/><Relationship Id="rId390" Type="http://schemas.openxmlformats.org/officeDocument/2006/relationships/hyperlink" Target="https://www.fangraphs.com/players/cory-abbott/20277/stats" TargetMode="External"/><Relationship Id="rId404" Type="http://schemas.openxmlformats.org/officeDocument/2006/relationships/hyperlink" Target="https://www.fangraphs.com/players/grant-anderson/20546/stats" TargetMode="External"/><Relationship Id="rId446" Type="http://schemas.openxmlformats.org/officeDocument/2006/relationships/hyperlink" Target="https://www.fangraphs.com/leaders/major-league?pos=all&amp;lg=all&amp;type=1&amp;season=2023&amp;team=5&amp;pageitems=2000000000&amp;sortcol=20&amp;sortdir=asc&amp;stats=rel&amp;qual=30" TargetMode="External"/><Relationship Id="rId250" Type="http://schemas.openxmlformats.org/officeDocument/2006/relationships/hyperlink" Target="https://www.fangraphs.com/players/scott-barlow/14993/stats" TargetMode="External"/><Relationship Id="rId292" Type="http://schemas.openxmlformats.org/officeDocument/2006/relationships/hyperlink" Target="https://www.fangraphs.com/leaders/major-league?pos=all&amp;lg=all&amp;type=1&amp;season=2023&amp;team=7&amp;pageitems=2000000000&amp;sortcol=20&amp;sortdir=asc&amp;stats=rel&amp;qual=30" TargetMode="External"/><Relationship Id="rId306" Type="http://schemas.openxmlformats.org/officeDocument/2006/relationships/hyperlink" Target="https://www.fangraphs.com/leaders/major-league?pos=all&amp;lg=all&amp;type=1&amp;season=2023&amp;team=17&amp;pageitems=2000000000&amp;sortcol=20&amp;sortdir=asc&amp;stats=rel&amp;qual=30" TargetMode="External"/><Relationship Id="rId45" Type="http://schemas.openxmlformats.org/officeDocument/2006/relationships/hyperlink" Target="https://www.fangraphs.com/leaders/major-league?pos=all&amp;lg=all&amp;type=1&amp;season=2023&amp;team=24&amp;pageitems=2000000000&amp;sortcol=20&amp;sortdir=asc&amp;stats=rel&amp;qual=30" TargetMode="External"/><Relationship Id="rId87" Type="http://schemas.openxmlformats.org/officeDocument/2006/relationships/hyperlink" Target="https://www.fangraphs.com/leaders/major-league?pos=all&amp;lg=all&amp;type=1&amp;season=2023&amp;team=15&amp;pageitems=2000000000&amp;sortcol=20&amp;sortdir=asc&amp;stats=rel&amp;qual=30" TargetMode="External"/><Relationship Id="rId110" Type="http://schemas.openxmlformats.org/officeDocument/2006/relationships/hyperlink" Target="https://www.fangraphs.com/players/michael-king/19853/stats" TargetMode="External"/><Relationship Id="rId348" Type="http://schemas.openxmlformats.org/officeDocument/2006/relationships/hyperlink" Target="https://www.fangraphs.com/leaders/major-league?pos=all&amp;lg=all&amp;type=1&amp;season=2023&amp;team=3&amp;pageitems=2000000000&amp;sortcol=20&amp;sortdir=asc&amp;stats=rel&amp;qual=30" TargetMode="External"/><Relationship Id="rId152" Type="http://schemas.openxmlformats.org/officeDocument/2006/relationships/hyperlink" Target="https://www.fangraphs.com/leaders/major-league?pos=all&amp;lg=all&amp;type=1&amp;season=2023&amp;team=28&amp;pageitems=2000000000&amp;sortcol=20&amp;sortdir=asc&amp;stats=rel&amp;qual=30" TargetMode="External"/><Relationship Id="rId194" Type="http://schemas.openxmlformats.org/officeDocument/2006/relationships/hyperlink" Target="https://www.fangraphs.com/leaders/major-league?pos=all&amp;lg=all&amp;type=1&amp;season=2023&amp;team=5&amp;pageitems=2000000000&amp;sortcol=20&amp;sortdir=asc&amp;stats=rel&amp;qual=30" TargetMode="External"/><Relationship Id="rId208" Type="http://schemas.openxmlformats.org/officeDocument/2006/relationships/hyperlink" Target="https://www.fangraphs.com/players/rafael-montero/12760/stats" TargetMode="External"/><Relationship Id="rId415" Type="http://schemas.openxmlformats.org/officeDocument/2006/relationships/hyperlink" Target="https://www.fangraphs.com/leaders/major-league?pos=all&amp;lg=all&amp;type=1&amp;season=2023&amp;team=29&amp;pageitems=2000000000&amp;sortcol=20&amp;sortdir=asc&amp;stats=rel&amp;qual=30" TargetMode="External"/><Relationship Id="rId457" Type="http://schemas.openxmlformats.org/officeDocument/2006/relationships/hyperlink" Target="https://www.fangraphs.com/players/jesse-scholtens/19205/stats" TargetMode="External"/><Relationship Id="rId261" Type="http://schemas.openxmlformats.org/officeDocument/2006/relationships/hyperlink" Target="https://www.fangraphs.com/players/ryan-thompson/16647/stats" TargetMode="External"/><Relationship Id="rId14" Type="http://schemas.openxmlformats.org/officeDocument/2006/relationships/hyperlink" Target="https://www.fangraphs.com/players/jojo-romero/19574/stats" TargetMode="External"/><Relationship Id="rId56" Type="http://schemas.openxmlformats.org/officeDocument/2006/relationships/hyperlink" Target="https://www.fangraphs.com/players/craig-kimbrel/6655/stats" TargetMode="External"/><Relationship Id="rId317" Type="http://schemas.openxmlformats.org/officeDocument/2006/relationships/hyperlink" Target="https://www.fangraphs.com/leaders/major-league?pos=all&amp;lg=all&amp;type=1&amp;season=2023&amp;team=9&amp;pageitems=2000000000&amp;sortcol=20&amp;sortdir=asc&amp;stats=rel&amp;qual=30" TargetMode="External"/><Relationship Id="rId359" Type="http://schemas.openxmlformats.org/officeDocument/2006/relationships/hyperlink" Target="https://www.fangraphs.com/players/bryan-shaw/8110/stats" TargetMode="External"/><Relationship Id="rId98" Type="http://schemas.openxmlformats.org/officeDocument/2006/relationships/hyperlink" Target="https://www.fangraphs.com/players/gregory-santos/21894/stats" TargetMode="External"/><Relationship Id="rId121" Type="http://schemas.openxmlformats.org/officeDocument/2006/relationships/hyperlink" Target="https://www.fangraphs.com/players/jakob-junis/13619/stats" TargetMode="External"/><Relationship Id="rId163" Type="http://schemas.openxmlformats.org/officeDocument/2006/relationships/hyperlink" Target="https://www.fangraphs.com/players/nick-martinez/12730/stats" TargetMode="External"/><Relationship Id="rId219" Type="http://schemas.openxmlformats.org/officeDocument/2006/relationships/hyperlink" Target="https://www.fangraphs.com/leaders/major-league?pos=all&amp;lg=all&amp;type=1&amp;season=2023&amp;team=19&amp;pageitems=2000000000&amp;sortcol=20&amp;sortdir=asc&amp;stats=rel&amp;qual=30" TargetMode="External"/><Relationship Id="rId370" Type="http://schemas.openxmlformats.org/officeDocument/2006/relationships/hyperlink" Target="https://www.fangraphs.com/leaders/major-league?pos=all&amp;lg=all&amp;type=1&amp;season=2023&amp;team=29&amp;pageitems=2000000000&amp;sortcol=20&amp;sortdir=asc&amp;stats=rel&amp;qual=30" TargetMode="External"/><Relationship Id="rId426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230" Type="http://schemas.openxmlformats.org/officeDocument/2006/relationships/hyperlink" Target="https://www.fangraphs.com/players/brad-hand/9111/stats" TargetMode="External"/><Relationship Id="rId468" Type="http://schemas.openxmlformats.org/officeDocument/2006/relationships/hyperlink" Target="https://www.fangraphs.com/leaders/major-league?pos=all&amp;lg=all&amp;type=1&amp;season=2023&amp;team=19&amp;pageitems=2000000000&amp;sortcol=20&amp;sortdir=asc&amp;stats=rel&amp;qual=30" TargetMode="External"/><Relationship Id="rId25" Type="http://schemas.openxmlformats.org/officeDocument/2006/relationships/hyperlink" Target="https://www.fangraphs.com/players/caleb-thielbar/10078/stats" TargetMode="External"/><Relationship Id="rId67" Type="http://schemas.openxmlformats.org/officeDocument/2006/relationships/hyperlink" Target="https://www.fangraphs.com/leaders/major-league?pos=all&amp;lg=all&amp;type=1&amp;season=2023&amp;team=14&amp;pageitems=2000000000&amp;sortcol=20&amp;sortdir=asc&amp;stats=rel&amp;qual=30" TargetMode="External"/><Relationship Id="rId272" Type="http://schemas.openxmlformats.org/officeDocument/2006/relationships/hyperlink" Target="https://www.fangraphs.com/players/huascar-brazoban/6107/stats" TargetMode="External"/><Relationship Id="rId328" Type="http://schemas.openxmlformats.org/officeDocument/2006/relationships/hyperlink" Target="https://www.fangraphs.com/players/shintaro-fujinami/31839/stats" TargetMode="External"/><Relationship Id="rId132" Type="http://schemas.openxmlformats.org/officeDocument/2006/relationships/hyperlink" Target="https://www.fangraphs.com/leaders/major-league?pos=all&amp;lg=all&amp;type=1&amp;season=2023&amp;team=17&amp;pageitems=2000000000&amp;sortcol=20&amp;sortdir=asc&amp;stats=rel&amp;qual=30" TargetMode="External"/><Relationship Id="rId174" Type="http://schemas.openxmlformats.org/officeDocument/2006/relationships/hyperlink" Target="https://www.fangraphs.com/players/gregory-soto/19677/stats" TargetMode="External"/><Relationship Id="rId381" Type="http://schemas.openxmlformats.org/officeDocument/2006/relationships/hyperlink" Target="https://www.fangraphs.com/players/jorge-lopez/14527/stats" TargetMode="External"/><Relationship Id="rId241" Type="http://schemas.openxmlformats.org/officeDocument/2006/relationships/hyperlink" Target="https://www.fangraphs.com/players/kirby-yates/9073/stats" TargetMode="External"/><Relationship Id="rId437" Type="http://schemas.openxmlformats.org/officeDocument/2006/relationships/hyperlink" Target="https://www.fangraphs.com/leaders/major-league?pos=all&amp;lg=all&amp;type=1&amp;season=2023&amp;team=6&amp;pageitems=2000000000&amp;sortcol=20&amp;sortdir=asc&amp;stats=rel&amp;qual=30" TargetMode="External"/><Relationship Id="rId36" Type="http://schemas.openxmlformats.org/officeDocument/2006/relationships/hyperlink" Target="https://www.fangraphs.com/players/jeff-hoffman/17432/stats" TargetMode="External"/><Relationship Id="rId283" Type="http://schemas.openxmlformats.org/officeDocument/2006/relationships/hyperlink" Target="https://www.fangraphs.com/leaders/major-league?pos=all&amp;lg=all&amp;type=1&amp;season=2023&amp;team=23&amp;pageitems=2000000000&amp;sortcol=20&amp;sortdir=asc&amp;stats=rel&amp;qual=30" TargetMode="External"/><Relationship Id="rId339" Type="http://schemas.openxmlformats.org/officeDocument/2006/relationships/hyperlink" Target="https://www.fangraphs.com/leaders/major-league?pos=all&amp;lg=all&amp;type=1&amp;season=2023&amp;team=7&amp;pageitems=2000000000&amp;sortcol=20&amp;sortdir=asc&amp;stats=rel&amp;qual=30" TargetMode="External"/><Relationship Id="rId78" Type="http://schemas.openxmlformats.org/officeDocument/2006/relationships/hyperlink" Target="https://www.fangraphs.com/players/andrew-nardi/25942/stats" TargetMode="External"/><Relationship Id="rId101" Type="http://schemas.openxmlformats.org/officeDocument/2006/relationships/hyperlink" Target="https://www.fangraphs.com/leaders/major-league?pos=all&amp;lg=all&amp;type=1&amp;season=2023&amp;team=22&amp;pageitems=2000000000&amp;sortcol=20&amp;sortdir=asc&amp;stats=rel&amp;qual=30" TargetMode="External"/><Relationship Id="rId143" Type="http://schemas.openxmlformats.org/officeDocument/2006/relationships/hyperlink" Target="https://www.fangraphs.com/players/kevin-ginkel/19876/stats" TargetMode="External"/><Relationship Id="rId185" Type="http://schemas.openxmlformats.org/officeDocument/2006/relationships/hyperlink" Target="https://www.fangraphs.com/players/jose-hernandez/22318/stats" TargetMode="External"/><Relationship Id="rId350" Type="http://schemas.openxmlformats.org/officeDocument/2006/relationships/hyperlink" Target="https://www.fangraphs.com/leaders/major-league?pos=all&amp;lg=all&amp;type=1&amp;season=2023&amp;team=14&amp;pageitems=2000000000&amp;sortcol=20&amp;sortdir=asc&amp;stats=rel&amp;qual=30" TargetMode="External"/><Relationship Id="rId406" Type="http://schemas.openxmlformats.org/officeDocument/2006/relationships/hyperlink" Target="https://www.fangraphs.com/players/jacob-webb/19274/stats" TargetMode="External"/><Relationship Id="rId9" Type="http://schemas.openxmlformats.org/officeDocument/2006/relationships/hyperlink" Target="https://www.fangraphs.com/leaders/major-league?pos=all&amp;lg=all&amp;type=1&amp;season=2023&amp;team=20&amp;pageitems=2000000000&amp;sortcol=20&amp;sortdir=asc&amp;stats=rel&amp;qual=30" TargetMode="External"/><Relationship Id="rId210" Type="http://schemas.openxmlformats.org/officeDocument/2006/relationships/hyperlink" Target="https://www.fangraphs.com/players/alexis-diaz/21132/stats" TargetMode="External"/><Relationship Id="rId392" Type="http://schemas.openxmlformats.org/officeDocument/2006/relationships/hyperlink" Target="https://www.fangraphs.com/players/austin-voth/15047/stats" TargetMode="External"/><Relationship Id="rId448" Type="http://schemas.openxmlformats.org/officeDocument/2006/relationships/hyperlink" Target="https://www.fangraphs.com/leaders/major-league?pos=all&amp;lg=all&amp;type=1&amp;season=2023&amp;team=19&amp;pageitems=2000000000&amp;sortcol=20&amp;sortdir=asc&amp;stats=rel&amp;qual=30" TargetMode="External"/><Relationship Id="rId252" Type="http://schemas.openxmlformats.org/officeDocument/2006/relationships/hyperlink" Target="https://www.fangraphs.com/players/ryan-yarbrough/16502/stats" TargetMode="External"/><Relationship Id="rId294" Type="http://schemas.openxmlformats.org/officeDocument/2006/relationships/hyperlink" Target="https://www.fangraphs.com/leaders/major-league?pos=all&amp;lg=all&amp;type=1&amp;season=2023&amp;team=18&amp;pageitems=2000000000&amp;sortcol=20&amp;sortdir=asc&amp;stats=rel&amp;qual=30" TargetMode="External"/><Relationship Id="rId308" Type="http://schemas.openxmlformats.org/officeDocument/2006/relationships/hyperlink" Target="https://www.fangraphs.com/leaders/major-league?pos=all&amp;lg=all&amp;type=1&amp;season=2023&amp;team=17&amp;pageitems=2000000000&amp;sortcol=20&amp;sortdir=asc&amp;stats=rel&amp;qual=30" TargetMode="External"/><Relationship Id="rId47" Type="http://schemas.openxmlformats.org/officeDocument/2006/relationships/hyperlink" Target="https://www.fangraphs.com/leaders/major-league?pos=all&amp;lg=all&amp;type=1&amp;season=2023&amp;team=21&amp;pageitems=2000000000&amp;sortcol=20&amp;sortdir=asc&amp;stats=rel&amp;qual=30" TargetMode="External"/><Relationship Id="rId89" Type="http://schemas.openxmlformats.org/officeDocument/2006/relationships/hyperlink" Target="https://www.fangraphs.com/players/joel-payamps/14332/stats" TargetMode="External"/><Relationship Id="rId112" Type="http://schemas.openxmlformats.org/officeDocument/2006/relationships/hyperlink" Target="https://www.fangraphs.com/players/mark-leiter-jr/15551/stats" TargetMode="External"/><Relationship Id="rId154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361" Type="http://schemas.openxmlformats.org/officeDocument/2006/relationships/hyperlink" Target="https://www.fangraphs.com/players/yency-almonte/15068/stats" TargetMode="External"/><Relationship Id="rId196" Type="http://schemas.openxmlformats.org/officeDocument/2006/relationships/hyperlink" Target="https://www.fangraphs.com/players/brennan-bernardino/16835/stats" TargetMode="External"/><Relationship Id="rId417" Type="http://schemas.openxmlformats.org/officeDocument/2006/relationships/hyperlink" Target="https://www.fangraphs.com/players/brent-honeywell/16466/stats" TargetMode="External"/><Relationship Id="rId459" Type="http://schemas.openxmlformats.org/officeDocument/2006/relationships/hyperlink" Target="https://www.fangraphs.com/players/sammy-long/25379/stats" TargetMode="External"/><Relationship Id="rId16" Type="http://schemas.openxmlformats.org/officeDocument/2006/relationships/hyperlink" Target="https://www.fangraphs.com/players/jhoan-duran/21029/stats" TargetMode="External"/><Relationship Id="rId221" Type="http://schemas.openxmlformats.org/officeDocument/2006/relationships/hyperlink" Target="https://www.fangraphs.com/leaders/major-league?pos=all&amp;lg=all&amp;type=1&amp;season=2023&amp;team=29&amp;pageitems=2000000000&amp;sortcol=20&amp;sortdir=asc&amp;stats=rel&amp;qual=30" TargetMode="External"/><Relationship Id="rId263" Type="http://schemas.openxmlformats.org/officeDocument/2006/relationships/hyperlink" Target="https://www.fangraphs.com/leaders/major-league?pos=all&amp;lg=all&amp;type=1&amp;season=2023&amp;team=24&amp;pageitems=2000000000&amp;sortcol=20&amp;sortdir=asc&amp;stats=rel&amp;qual=30" TargetMode="External"/><Relationship Id="rId319" Type="http://schemas.openxmlformats.org/officeDocument/2006/relationships/hyperlink" Target="https://www.fangraphs.com/leaders/major-league?pos=all&amp;lg=all&amp;type=1&amp;season=2023&amp;team=4&amp;pageitems=2000000000&amp;sortcol=20&amp;sortdir=asc&amp;stats=rel&amp;qual=30" TargetMode="External"/><Relationship Id="rId58" Type="http://schemas.openxmlformats.org/officeDocument/2006/relationships/hyperlink" Target="https://www.fangraphs.com/players/ryan-helsley/18138/stats" TargetMode="External"/><Relationship Id="rId123" Type="http://schemas.openxmlformats.org/officeDocument/2006/relationships/hyperlink" Target="https://www.fangraphs.com/players/shawn-armstrong/12857/stats" TargetMode="External"/><Relationship Id="rId330" Type="http://schemas.openxmlformats.org/officeDocument/2006/relationships/hyperlink" Target="https://www.fangraphs.com/leaders/major-league?pos=all&amp;lg=all&amp;type=1&amp;season=2023&amp;team=20&amp;pageitems=2000000000&amp;sortcol=20&amp;sortdir=asc&amp;stats=rel&amp;qual=30" TargetMode="External"/><Relationship Id="rId165" Type="http://schemas.openxmlformats.org/officeDocument/2006/relationships/hyperlink" Target="https://www.fangraphs.com/players/andre-jackson/21298/stats" TargetMode="External"/><Relationship Id="rId372" Type="http://schemas.openxmlformats.org/officeDocument/2006/relationships/hyperlink" Target="https://www.fangraphs.com/leaders/major-league?pos=all&amp;lg=all&amp;type=1&amp;season=2023&amp;team=23&amp;pageitems=2000000000&amp;sortcol=20&amp;sortdir=asc&amp;stats=rel&amp;qual=30" TargetMode="External"/><Relationship Id="rId428" Type="http://schemas.openxmlformats.org/officeDocument/2006/relationships/hyperlink" Target="https://www.fangraphs.com/players/mike-baumann/20206/stats" TargetMode="External"/><Relationship Id="rId232" Type="http://schemas.openxmlformats.org/officeDocument/2006/relationships/hyperlink" Target="https://www.fangraphs.com/leaders/major-league?pos=all&amp;lg=all&amp;type=1&amp;season=2023&amp;team=16&amp;pageitems=2000000000&amp;sortcol=20&amp;sortdir=asc&amp;stats=rel&amp;qual=30" TargetMode="External"/><Relationship Id="rId274" Type="http://schemas.openxmlformats.org/officeDocument/2006/relationships/hyperlink" Target="https://www.fangraphs.com/players/colin-poche/19403/stats" TargetMode="External"/><Relationship Id="rId27" Type="http://schemas.openxmlformats.org/officeDocument/2006/relationships/hyperlink" Target="https://www.fangraphs.com/players/devin-williams/15816/stats" TargetMode="External"/><Relationship Id="rId69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134" Type="http://schemas.openxmlformats.org/officeDocument/2006/relationships/hyperlink" Target="https://www.fangraphs.com/leaders/major-league?pos=all&amp;lg=all&amp;type=1&amp;season=2023&amp;team=23&amp;pageitems=2000000000&amp;sortcol=20&amp;sortdir=asc&amp;stats=rel&amp;qual=30" TargetMode="External"/><Relationship Id="rId80" Type="http://schemas.openxmlformats.org/officeDocument/2006/relationships/hyperlink" Target="https://www.fangraphs.com/players/jason-adam/11861/stats" TargetMode="External"/><Relationship Id="rId176" Type="http://schemas.openxmlformats.org/officeDocument/2006/relationships/hyperlink" Target="https://www.fangraphs.com/players/jose-soriano/22100/stats" TargetMode="External"/><Relationship Id="rId341" Type="http://schemas.openxmlformats.org/officeDocument/2006/relationships/hyperlink" Target="https://www.fangraphs.com/players/carmen-mlodzinski/27572/stats" TargetMode="External"/><Relationship Id="rId383" Type="http://schemas.openxmlformats.org/officeDocument/2006/relationships/hyperlink" Target="https://www.fangraphs.com/leaders/major-league?pos=all&amp;lg=all&amp;type=1&amp;season=2023&amp;team=5&amp;pageitems=2000000000&amp;sortcol=20&amp;sortdir=asc&amp;stats=rel&amp;qual=30" TargetMode="External"/><Relationship Id="rId439" Type="http://schemas.openxmlformats.org/officeDocument/2006/relationships/hyperlink" Target="https://www.fangraphs.com/leaders/major-league?pos=all&amp;lg=all&amp;type=1&amp;season=2023&amp;team=8&amp;pageitems=2000000000&amp;sortcol=20&amp;sortdir=asc&amp;stats=rel&amp;qual=30" TargetMode="External"/><Relationship Id="rId201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243" Type="http://schemas.openxmlformats.org/officeDocument/2006/relationships/hyperlink" Target="https://www.fangraphs.com/players/joe-mantiply/14857/stats" TargetMode="External"/><Relationship Id="rId285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450" Type="http://schemas.openxmlformats.org/officeDocument/2006/relationships/hyperlink" Target="https://www.fangraphs.com/leaders/major-league?pos=all&amp;lg=all&amp;type=1&amp;season=2023&amp;team=1&amp;pageitems=2000000000&amp;sortcol=20&amp;sortdir=asc&amp;stats=rel&amp;qual=30" TargetMode="External"/><Relationship Id="rId38" Type="http://schemas.openxmlformats.org/officeDocument/2006/relationships/hyperlink" Target="https://www.fangraphs.com/players/yimi-garcia/12095/stats" TargetMode="External"/><Relationship Id="rId103" Type="http://schemas.openxmlformats.org/officeDocument/2006/relationships/hyperlink" Target="https://www.fangraphs.com/players/dylan-floro/13394/stats" TargetMode="External"/><Relationship Id="rId310" Type="http://schemas.openxmlformats.org/officeDocument/2006/relationships/hyperlink" Target="https://www.fangraphs.com/leaders/major-league?pos=all&amp;lg=all&amp;type=1&amp;season=2023&amp;team=11&amp;pageitems=2000000000&amp;sortcol=20&amp;sortdir=asc&amp;stats=rel&amp;qual=30" TargetMode="External"/><Relationship Id="rId91" Type="http://schemas.openxmlformats.org/officeDocument/2006/relationships/hyperlink" Target="https://www.fangraphs.com/players/dauri-moreta/21101/stats" TargetMode="External"/><Relationship Id="rId145" Type="http://schemas.openxmlformats.org/officeDocument/2006/relationships/hyperlink" Target="https://www.fangraphs.com/players/jason-foley/19531/stats" TargetMode="External"/><Relationship Id="rId187" Type="http://schemas.openxmlformats.org/officeDocument/2006/relationships/hyperlink" Target="https://www.fangraphs.com/players/taylor-rogers/13449/stats" TargetMode="External"/><Relationship Id="rId352" Type="http://schemas.openxmlformats.org/officeDocument/2006/relationships/hyperlink" Target="https://www.fangraphs.com/leaders/major-league?pos=all&amp;lg=all&amp;type=1&amp;season=2023&amp;team=9&amp;pageitems=2000000000&amp;sortcol=20&amp;sortdir=asc&amp;stats=rel&amp;qual=30" TargetMode="External"/><Relationship Id="rId394" Type="http://schemas.openxmlformats.org/officeDocument/2006/relationships/hyperlink" Target="https://www.fangraphs.com/players/cionel-perez/19614/stats" TargetMode="External"/><Relationship Id="rId408" Type="http://schemas.openxmlformats.org/officeDocument/2006/relationships/hyperlink" Target="https://www.fangraphs.com/players/wandy-peralta/14295/stats" TargetMode="External"/><Relationship Id="rId212" Type="http://schemas.openxmlformats.org/officeDocument/2006/relationships/hyperlink" Target="https://www.fangraphs.com/players/trevor-stephan/19932/stats" TargetMode="External"/><Relationship Id="rId254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49" Type="http://schemas.openxmlformats.org/officeDocument/2006/relationships/hyperlink" Target="https://www.fangraphs.com/leaders/major-league?pos=all&amp;lg=all&amp;type=1&amp;season=2023&amp;team=13&amp;pageitems=2000000000&amp;sortcol=20&amp;sortdir=asc&amp;stats=rel&amp;qual=30" TargetMode="External"/><Relationship Id="rId114" Type="http://schemas.openxmlformats.org/officeDocument/2006/relationships/hyperlink" Target="https://www.fangraphs.com/players/matt-moore/1890/stats" TargetMode="External"/><Relationship Id="rId296" Type="http://schemas.openxmlformats.org/officeDocument/2006/relationships/hyperlink" Target="https://www.fangraphs.com/leaders/major-league?pos=all&amp;lg=all&amp;type=1&amp;season=2023&amp;team=17&amp;pageitems=2000000000&amp;sortcol=20&amp;sortdir=asc&amp;stats=rel&amp;qual=30" TargetMode="External"/><Relationship Id="rId461" Type="http://schemas.openxmlformats.org/officeDocument/2006/relationships/hyperlink" Target="https://www.fangraphs.com/players/trevor-may/6398/stats" TargetMode="External"/><Relationship Id="rId60" Type="http://schemas.openxmlformats.org/officeDocument/2006/relationships/hyperlink" Target="https://www.fangraphs.com/players/evan-phillips/17734/stats" TargetMode="External"/><Relationship Id="rId156" Type="http://schemas.openxmlformats.org/officeDocument/2006/relationships/hyperlink" Target="https://www.fangraphs.com/leaders/major-league?pos=all&amp;lg=all&amp;type=1&amp;season=2023&amp;team=6&amp;pageitems=2000000000&amp;sortcol=20&amp;sortdir=asc&amp;stats=rel&amp;qual=30" TargetMode="External"/><Relationship Id="rId198" Type="http://schemas.openxmlformats.org/officeDocument/2006/relationships/hyperlink" Target="https://www.fangraphs.com/players/aaron-bummer/16258/stats" TargetMode="External"/><Relationship Id="rId321" Type="http://schemas.openxmlformats.org/officeDocument/2006/relationships/hyperlink" Target="https://www.fangraphs.com/leaders/major-league?pos=all&amp;lg=all&amp;type=1&amp;season=2023&amp;team=22&amp;pageitems=2000000000&amp;sortcol=20&amp;sortdir=asc&amp;stats=rel&amp;qual=30" TargetMode="External"/><Relationship Id="rId363" Type="http://schemas.openxmlformats.org/officeDocument/2006/relationships/hyperlink" Target="https://www.fangraphs.com/players/beau-brieske/26079/stats" TargetMode="External"/><Relationship Id="rId419" Type="http://schemas.openxmlformats.org/officeDocument/2006/relationships/hyperlink" Target="https://www.fangraphs.com/leaders/major-league?pos=all&amp;lg=all&amp;type=1&amp;season=2023&amp;team=8&amp;pageitems=2000000000&amp;sortcol=20&amp;sortdir=asc&amp;stats=rel&amp;qual=30" TargetMode="External"/><Relationship Id="rId223" Type="http://schemas.openxmlformats.org/officeDocument/2006/relationships/hyperlink" Target="https://www.fangraphs.com/players/kevin-kelly/25679/stats" TargetMode="External"/><Relationship Id="rId430" Type="http://schemas.openxmlformats.org/officeDocument/2006/relationships/hyperlink" Target="https://www.fangraphs.com/players/andrew-vasquez/19482/stats" TargetMode="External"/><Relationship Id="rId18" Type="http://schemas.openxmlformats.org/officeDocument/2006/relationships/hyperlink" Target="https://www.fangraphs.com/players/joe-kelly/9761/stats" TargetMode="External"/><Relationship Id="rId265" Type="http://schemas.openxmlformats.org/officeDocument/2006/relationships/hyperlink" Target="https://www.fangraphs.com/leaders/major-league?pos=all&amp;lg=all&amp;type=1&amp;season=2023&amp;team=25&amp;pageitems=2000000000&amp;sortcol=20&amp;sortdir=asc&amp;stats=rel&amp;qual=30" TargetMode="External"/><Relationship Id="rId125" Type="http://schemas.openxmlformats.org/officeDocument/2006/relationships/hyperlink" Target="https://www.fangraphs.com/players/giovanny-gallegos/14986/stats" TargetMode="External"/><Relationship Id="rId167" Type="http://schemas.openxmlformats.org/officeDocument/2006/relationships/hyperlink" Target="https://www.fangraphs.com/leaders/major-league?pos=all&amp;lg=all&amp;type=1&amp;season=2023&amp;team=14&amp;pageitems=2000000000&amp;sortcol=20&amp;sortdir=asc&amp;stats=rel&amp;qual=30" TargetMode="External"/><Relationship Id="rId332" Type="http://schemas.openxmlformats.org/officeDocument/2006/relationships/hyperlink" Target="https://www.fangraphs.com/leaders/major-league?pos=all&amp;lg=all&amp;type=1&amp;season=2023&amp;team=20&amp;pageitems=2000000000&amp;sortcol=20&amp;sortdir=asc&amp;stats=rel&amp;qual=30" TargetMode="External"/><Relationship Id="rId374" Type="http://schemas.openxmlformats.org/officeDocument/2006/relationships/hyperlink" Target="https://www.fangraphs.com/leaders/major-league?pos=all&amp;lg=all&amp;type=1&amp;season=2023&amp;team=29&amp;pageitems=2000000000&amp;sortcol=20&amp;sortdir=asc&amp;stats=rel&amp;qual=30" TargetMode="External"/><Relationship Id="rId71" Type="http://schemas.openxmlformats.org/officeDocument/2006/relationships/hyperlink" Target="https://www.fangraphs.com/leaders/major-league?pos=all&amp;lg=all&amp;type=1&amp;season=2023&amp;team=18&amp;pageitems=2000000000&amp;sortcol=20&amp;sortdir=asc&amp;stats=rel&amp;qual=30" TargetMode="External"/><Relationship Id="rId234" Type="http://schemas.openxmlformats.org/officeDocument/2006/relationships/hyperlink" Target="https://www.fangraphs.com/leaders/major-league?pos=all&amp;lg=all&amp;type=1&amp;season=2023&amp;team=1&amp;pageitems=2000000000&amp;sortcol=20&amp;sortdir=asc&amp;stats=rel&amp;qual=30" TargetMode="External"/><Relationship Id="rId2" Type="http://schemas.openxmlformats.org/officeDocument/2006/relationships/hyperlink" Target="https://www.fangraphs.com/leaders/major-league?pos=all&amp;lg=all&amp;type=1&amp;season=2023&amp;team=2&amp;pageitems=2000000000&amp;sortcol=20&amp;sortdir=asc&amp;stats=rel&amp;qual=30" TargetMode="External"/><Relationship Id="rId29" Type="http://schemas.openxmlformats.org/officeDocument/2006/relationships/hyperlink" Target="https://www.fangraphs.com/players/aroldis-chapman/10233/stats" TargetMode="External"/><Relationship Id="rId276" Type="http://schemas.openxmlformats.org/officeDocument/2006/relationships/hyperlink" Target="https://www.fangraphs.com/players/john-schreiber/20020/stats" TargetMode="External"/><Relationship Id="rId441" Type="http://schemas.openxmlformats.org/officeDocument/2006/relationships/hyperlink" Target="https://www.fangraphs.com/leaders/major-league?pos=all&amp;lg=all&amp;type=1&amp;season=2023&amp;team=10&amp;pageitems=2000000000&amp;sortcol=20&amp;sortdir=asc&amp;stats=rel&amp;qual=30" TargetMode="External"/><Relationship Id="rId40" Type="http://schemas.openxmlformats.org/officeDocument/2006/relationships/hyperlink" Target="https://www.fangraphs.com/players/matt-strahm/13799/stats" TargetMode="External"/><Relationship Id="rId136" Type="http://schemas.openxmlformats.org/officeDocument/2006/relationships/hyperlink" Target="https://www.fangraphs.com/leaders/major-league?pos=all&amp;lg=all&amp;type=1&amp;season=2023&amp;team=5&amp;pageitems=2000000000&amp;sortcol=20&amp;sortdir=asc&amp;stats=rel&amp;qual=30" TargetMode="External"/><Relationship Id="rId178" Type="http://schemas.openxmlformats.org/officeDocument/2006/relationships/hyperlink" Target="https://www.fangraphs.com/players/colin-holderman/22361/stats" TargetMode="External"/><Relationship Id="rId301" Type="http://schemas.openxmlformats.org/officeDocument/2006/relationships/hyperlink" Target="https://www.fangraphs.com/players/justin-lawrence/17639/stats" TargetMode="External"/><Relationship Id="rId343" Type="http://schemas.openxmlformats.org/officeDocument/2006/relationships/hyperlink" Target="https://www.fangraphs.com/players/drew-verhagen/13424/stats" TargetMode="External"/><Relationship Id="rId61" Type="http://schemas.openxmlformats.org/officeDocument/2006/relationships/hyperlink" Target="https://www.fangraphs.com/leaders/major-league?pos=all&amp;lg=all&amp;type=1&amp;season=2023&amp;team=22&amp;pageitems=2000000000&amp;sortcol=20&amp;sortdir=asc&amp;stats=rel&amp;qual=30" TargetMode="External"/><Relationship Id="rId82" Type="http://schemas.openxmlformats.org/officeDocument/2006/relationships/hyperlink" Target="https://www.fangraphs.com/players/sam-hentges/18548/stats" TargetMode="External"/><Relationship Id="rId199" Type="http://schemas.openxmlformats.org/officeDocument/2006/relationships/hyperlink" Target="https://www.fangraphs.com/leaders/major-league?pos=all&amp;lg=all&amp;type=1&amp;season=2023&amp;team=4&amp;pageitems=2000000000&amp;sortcol=20&amp;sortdir=asc&amp;stats=rel&amp;qual=30" TargetMode="External"/><Relationship Id="rId203" Type="http://schemas.openxmlformats.org/officeDocument/2006/relationships/hyperlink" Target="https://www.fangraphs.com/leaders/major-league?pos=all&amp;lg=all&amp;type=1&amp;season=2023&amp;team=6&amp;pageitems=2000000000&amp;sortcol=20&amp;sortdir=asc&amp;stats=rel&amp;qual=30" TargetMode="External"/><Relationship Id="rId385" Type="http://schemas.openxmlformats.org/officeDocument/2006/relationships/hyperlink" Target="https://www.fangraphs.com/leaders/major-league?pos=all&amp;lg=all&amp;type=1&amp;season=2023&amp;team=19&amp;pageitems=2000000000&amp;sortcol=20&amp;sortdir=asc&amp;stats=rel&amp;qual=30" TargetMode="External"/><Relationship Id="rId19" Type="http://schemas.openxmlformats.org/officeDocument/2006/relationships/hyperlink" Target="https://www.fangraphs.com/players/pete-fairbanks/17998/stats" TargetMode="External"/><Relationship Id="rId224" Type="http://schemas.openxmlformats.org/officeDocument/2006/relationships/hyperlink" Target="https://www.fangraphs.com/leaders/major-league?pos=all&amp;lg=all&amp;type=1&amp;season=2023&amp;team=12&amp;pageitems=2000000000&amp;sortcol=20&amp;sortdir=asc&amp;stats=rel&amp;qual=30" TargetMode="External"/><Relationship Id="rId245" Type="http://schemas.openxmlformats.org/officeDocument/2006/relationships/hyperlink" Target="https://www.fangraphs.com/players/michael-fulmer/13218/stats" TargetMode="External"/><Relationship Id="rId266" Type="http://schemas.openxmlformats.org/officeDocument/2006/relationships/hyperlink" Target="https://www.fangraphs.com/players/alec-marsh/27451/stats" TargetMode="External"/><Relationship Id="rId287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410" Type="http://schemas.openxmlformats.org/officeDocument/2006/relationships/hyperlink" Target="https://www.fangraphs.com/players/collin-mchugh/7531/stats" TargetMode="External"/><Relationship Id="rId431" Type="http://schemas.openxmlformats.org/officeDocument/2006/relationships/hyperlink" Target="https://www.fangraphs.com/players/jake-diekman/5003/stats" TargetMode="External"/><Relationship Id="rId452" Type="http://schemas.openxmlformats.org/officeDocument/2006/relationships/hyperlink" Target="https://www.fangraphs.com/leaders/major-league?pos=all&amp;lg=all&amp;type=1&amp;season=2023&amp;team=15&amp;pageitems=2000000000&amp;sortcol=20&amp;sortdir=asc&amp;stats=rel&amp;qual=30" TargetMode="External"/><Relationship Id="rId30" Type="http://schemas.openxmlformats.org/officeDocument/2006/relationships/hyperlink" Target="https://www.fangraphs.com/players/clay-holmes/13649/stats" TargetMode="External"/><Relationship Id="rId105" Type="http://schemas.openxmlformats.org/officeDocument/2006/relationships/hyperlink" Target="https://www.fangraphs.com/leaders/major-league?pos=all&amp;lg=all&amp;type=1&amp;season=2023&amp;team=22&amp;pageitems=2000000000&amp;sortcol=20&amp;sortdir=asc&amp;stats=rel&amp;qual=30" TargetMode="External"/><Relationship Id="rId126" Type="http://schemas.openxmlformats.org/officeDocument/2006/relationships/hyperlink" Target="https://www.fangraphs.com/leaders/major-league?pos=all&amp;lg=all&amp;type=1&amp;season=2023&amp;team=28&amp;pageitems=2000000000&amp;sortcol=20&amp;sortdir=asc&amp;stats=rel&amp;qual=30" TargetMode="External"/><Relationship Id="rId147" Type="http://schemas.openxmlformats.org/officeDocument/2006/relationships/hyperlink" Target="https://www.fangraphs.com/players/nick-anderson/18337/stats" TargetMode="External"/><Relationship Id="rId168" Type="http://schemas.openxmlformats.org/officeDocument/2006/relationships/hyperlink" Target="https://www.fangraphs.com/players/steven-okert/13580/stats" TargetMode="External"/><Relationship Id="rId312" Type="http://schemas.openxmlformats.org/officeDocument/2006/relationships/hyperlink" Target="https://www.fangraphs.com/leaders/major-league?pos=all&amp;lg=all&amp;type=1&amp;season=2023&amp;team=2&amp;pageitems=2000000000&amp;sortcol=20&amp;sortdir=asc&amp;stats=rel&amp;qual=30" TargetMode="External"/><Relationship Id="rId333" Type="http://schemas.openxmlformats.org/officeDocument/2006/relationships/hyperlink" Target="https://www.fangraphs.com/players/tucker-davidson/19871/stats" TargetMode="External"/><Relationship Id="rId354" Type="http://schemas.openxmlformats.org/officeDocument/2006/relationships/hyperlink" Target="https://www.fangraphs.com/leaders/major-league?pos=all&amp;lg=all&amp;type=1&amp;season=2023&amp;team=18&amp;pageitems=2000000000&amp;sortcol=20&amp;sortdir=asc&amp;stats=rel&amp;qual=30" TargetMode="External"/><Relationship Id="rId51" Type="http://schemas.openxmlformats.org/officeDocument/2006/relationships/hyperlink" Target="https://www.fangraphs.com/leaders/major-league?pos=all&amp;lg=all&amp;type=1&amp;season=2023&amp;team=16&amp;pageitems=2000000000&amp;sortcol=20&amp;sortdir=asc&amp;stats=rel&amp;qual=30" TargetMode="External"/><Relationship Id="rId72" Type="http://schemas.openxmlformats.org/officeDocument/2006/relationships/hyperlink" Target="https://www.fangraphs.com/players/josh-hader/14212/stats" TargetMode="External"/><Relationship Id="rId93" Type="http://schemas.openxmlformats.org/officeDocument/2006/relationships/hyperlink" Target="https://www.fangraphs.com/players/pierce-johnson/13435/stats" TargetMode="External"/><Relationship Id="rId189" Type="http://schemas.openxmlformats.org/officeDocument/2006/relationships/hyperlink" Target="https://www.fangraphs.com/players/tommy-kahnle/11384/stats" TargetMode="External"/><Relationship Id="rId375" Type="http://schemas.openxmlformats.org/officeDocument/2006/relationships/hyperlink" Target="https://www.fangraphs.com/players/aaron-loup/10343/stats" TargetMode="External"/><Relationship Id="rId396" Type="http://schemas.openxmlformats.org/officeDocument/2006/relationships/hyperlink" Target="https://www.fangraphs.com/players/alex-lange/19883/stats" TargetMode="External"/><Relationship Id="rId3" Type="http://schemas.openxmlformats.org/officeDocument/2006/relationships/hyperlink" Target="https://www.fangraphs.com/players/robert-stephenson/13594/stats" TargetMode="External"/><Relationship Id="rId214" Type="http://schemas.openxmlformats.org/officeDocument/2006/relationships/hyperlink" Target="https://www.fangraphs.com/players/trevor-gott/15046/stats" TargetMode="External"/><Relationship Id="rId235" Type="http://schemas.openxmlformats.org/officeDocument/2006/relationships/hyperlink" Target="https://www.fangraphs.com/players/chris-murphy/26214/stats" TargetMode="External"/><Relationship Id="rId256" Type="http://schemas.openxmlformats.org/officeDocument/2006/relationships/hyperlink" Target="https://www.fangraphs.com/leaders/major-league?pos=all&amp;lg=all&amp;type=1&amp;season=2023&amp;team=24&amp;pageitems=2000000000&amp;sortcol=20&amp;sortdir=asc&amp;stats=rel&amp;qual=30" TargetMode="External"/><Relationship Id="rId277" Type="http://schemas.openxmlformats.org/officeDocument/2006/relationships/hyperlink" Target="https://www.fangraphs.com/leaders/major-league?pos=all&amp;lg=all&amp;type=1&amp;season=2023&amp;team=3&amp;pageitems=2000000000&amp;sortcol=20&amp;sortdir=asc&amp;stats=rel&amp;qual=30" TargetMode="External"/><Relationship Id="rId298" Type="http://schemas.openxmlformats.org/officeDocument/2006/relationships/hyperlink" Target="https://www.fangraphs.com/leaders/major-league?pos=all&amp;lg=all&amp;type=1&amp;season=2023&amp;team=13&amp;pageitems=2000000000&amp;sortcol=20&amp;sortdir=asc&amp;stats=rel&amp;qual=30" TargetMode="External"/><Relationship Id="rId400" Type="http://schemas.openxmlformats.org/officeDocument/2006/relationships/hyperlink" Target="https://www.fangraphs.com/players/drew-smith/17755/stats" TargetMode="External"/><Relationship Id="rId421" Type="http://schemas.openxmlformats.org/officeDocument/2006/relationships/hyperlink" Target="https://www.fangraphs.com/players/dominic-leone/13763/stats" TargetMode="External"/><Relationship Id="rId442" Type="http://schemas.openxmlformats.org/officeDocument/2006/relationships/hyperlink" Target="https://www.fangraphs.com/players/jose-ruiz/14552/stats" TargetMode="External"/><Relationship Id="rId463" Type="http://schemas.openxmlformats.org/officeDocument/2006/relationships/hyperlink" Target="https://www.fangraphs.com/players/daniel-duarte/17480/stats" TargetMode="External"/><Relationship Id="rId116" Type="http://schemas.openxmlformats.org/officeDocument/2006/relationships/hyperlink" Target="https://www.fangraphs.com/leaders/major-league?pos=all&amp;lg=all&amp;type=1&amp;season=2023&amp;team=9&amp;pageitems=2000000000&amp;sortcol=20&amp;sortdir=asc&amp;stats=rel&amp;qual=30" TargetMode="External"/><Relationship Id="rId137" Type="http://schemas.openxmlformats.org/officeDocument/2006/relationships/hyperlink" Target="https://www.fangraphs.com/players/ian-hamilton/19261/stats" TargetMode="External"/><Relationship Id="rId158" Type="http://schemas.openxmlformats.org/officeDocument/2006/relationships/hyperlink" Target="https://www.fangraphs.com/leaders/major-league?pos=all&amp;lg=all&amp;type=1&amp;season=2023&amp;team=6&amp;pageitems=2000000000&amp;sortcol=20&amp;sortdir=asc&amp;stats=rel&amp;qual=30" TargetMode="External"/><Relationship Id="rId302" Type="http://schemas.openxmlformats.org/officeDocument/2006/relationships/hyperlink" Target="https://www.fangraphs.com/leaders/major-league?pos=all&amp;lg=all&amp;type=1&amp;season=2023&amp;team=19&amp;pageitems=2000000000&amp;sortcol=20&amp;sortdir=asc&amp;stats=rel&amp;qual=30" TargetMode="External"/><Relationship Id="rId323" Type="http://schemas.openxmlformats.org/officeDocument/2006/relationships/hyperlink" Target="https://www.fangraphs.com/leaders/major-league?pos=all&amp;lg=all&amp;type=1&amp;season=2023&amp;team=21&amp;pageitems=2000000000&amp;sortcol=20&amp;sortdir=asc&amp;stats=rel&amp;qual=30" TargetMode="External"/><Relationship Id="rId344" Type="http://schemas.openxmlformats.org/officeDocument/2006/relationships/hyperlink" Target="https://www.fangraphs.com/leaders/major-league?pos=all&amp;lg=all&amp;type=1&amp;season=2023&amp;team=28&amp;pageitems=2000000000&amp;sortcol=20&amp;sortdir=asc&amp;stats=rel&amp;qual=30" TargetMode="External"/><Relationship Id="rId20" Type="http://schemas.openxmlformats.org/officeDocument/2006/relationships/hyperlink" Target="https://www.fangraphs.com/leaders/major-league?pos=all&amp;lg=all&amp;type=1&amp;season=2023&amp;team=12&amp;pageitems=2000000000&amp;sortcol=20&amp;sortdir=asc&amp;stats=rel&amp;qual=30" TargetMode="External"/><Relationship Id="rId41" Type="http://schemas.openxmlformats.org/officeDocument/2006/relationships/hyperlink" Target="https://www.fangraphs.com/leaders/major-league?pos=all&amp;lg=all&amp;type=1&amp;season=2023&amp;team=26&amp;pageitems=2000000000&amp;sortcol=20&amp;sortdir=asc&amp;stats=rel&amp;qual=30" TargetMode="External"/><Relationship Id="rId62" Type="http://schemas.openxmlformats.org/officeDocument/2006/relationships/hyperlink" Target="https://www.fangraphs.com/players/will-vest/19769/stats" TargetMode="External"/><Relationship Id="rId83" Type="http://schemas.openxmlformats.org/officeDocument/2006/relationships/hyperlink" Target="https://www.fangraphs.com/leaders/major-league?pos=all&amp;lg=all&amp;type=1&amp;season=2023&amp;team=5&amp;pageitems=2000000000&amp;sortcol=20&amp;sortdir=asc&amp;stats=rel&amp;qual=30" TargetMode="External"/><Relationship Id="rId179" Type="http://schemas.openxmlformats.org/officeDocument/2006/relationships/hyperlink" Target="https://www.fangraphs.com/leaders/major-league?pos=all&amp;lg=all&amp;type=1&amp;season=2023&amp;team=27&amp;pageitems=2000000000&amp;sortcol=20&amp;sortdir=asc&amp;stats=rel&amp;qual=30" TargetMode="External"/><Relationship Id="rId365" Type="http://schemas.openxmlformats.org/officeDocument/2006/relationships/hyperlink" Target="https://www.fangraphs.com/players/josh-fleming/20418/stats" TargetMode="External"/><Relationship Id="rId386" Type="http://schemas.openxmlformats.org/officeDocument/2006/relationships/hyperlink" Target="https://www.fangraphs.com/players/adrian-martinez/21023/stats" TargetMode="External"/><Relationship Id="rId190" Type="http://schemas.openxmlformats.org/officeDocument/2006/relationships/hyperlink" Target="https://www.fangraphs.com/leaders/major-league?pos=all&amp;lg=all&amp;type=1&amp;season=2023&amp;team=9&amp;pageitems=2000000000&amp;sortcol=20&amp;sortdir=asc&amp;stats=rel&amp;qual=30" TargetMode="External"/><Relationship Id="rId204" Type="http://schemas.openxmlformats.org/officeDocument/2006/relationships/hyperlink" Target="https://www.fangraphs.com/players/reynaldo-lopez/16400/stats" TargetMode="External"/><Relationship Id="rId225" Type="http://schemas.openxmlformats.org/officeDocument/2006/relationships/hyperlink" Target="https://www.fangraphs.com/players/ryan-brasier/5615/stats" TargetMode="External"/><Relationship Id="rId246" Type="http://schemas.openxmlformats.org/officeDocument/2006/relationships/hyperlink" Target="https://www.fangraphs.com/leaders/major-league?pos=all&amp;lg=all&amp;type=1&amp;season=2023&amp;team=17&amp;pageitems=2000000000&amp;sortcol=20&amp;sortdir=asc&amp;stats=rel&amp;qual=30" TargetMode="External"/><Relationship Id="rId267" Type="http://schemas.openxmlformats.org/officeDocument/2006/relationships/hyperlink" Target="https://www.fangraphs.com/leaders/major-league?pos=all&amp;lg=all&amp;type=1&amp;season=2023&amp;team=7&amp;pageitems=2000000000&amp;sortcol=20&amp;sortdir=asc&amp;stats=rel&amp;qual=30" TargetMode="External"/><Relationship Id="rId288" Type="http://schemas.openxmlformats.org/officeDocument/2006/relationships/hyperlink" Target="https://www.fangraphs.com/players/peter-lambert/17969/stats" TargetMode="External"/><Relationship Id="rId411" Type="http://schemas.openxmlformats.org/officeDocument/2006/relationships/hyperlink" Target="https://www.fangraphs.com/leaders/major-league?pos=all&amp;lg=all&amp;type=1&amp;season=2023&amp;team=16&amp;pageitems=2000000000&amp;sortcol=20&amp;sortdir=asc&amp;stats=rel&amp;qual=30" TargetMode="External"/><Relationship Id="rId432" Type="http://schemas.openxmlformats.org/officeDocument/2006/relationships/hyperlink" Target="https://www.fangraphs.com/players/lucas-sims/13470/stats" TargetMode="External"/><Relationship Id="rId453" Type="http://schemas.openxmlformats.org/officeDocument/2006/relationships/hyperlink" Target="https://www.fangraphs.com/players/carl-edwards-jr/13607/stats" TargetMode="External"/><Relationship Id="rId106" Type="http://schemas.openxmlformats.org/officeDocument/2006/relationships/hyperlink" Target="https://www.fangraphs.com/players/erik-swanson/16587/stats" TargetMode="External"/><Relationship Id="rId127" Type="http://schemas.openxmlformats.org/officeDocument/2006/relationships/hyperlink" Target="https://www.fangraphs.com/players/ryan-walker/20423/stats" TargetMode="External"/><Relationship Id="rId313" Type="http://schemas.openxmlformats.org/officeDocument/2006/relationships/hyperlink" Target="https://www.fangraphs.com/players/george-soriano/21863/stats" TargetMode="External"/><Relationship Id="rId10" Type="http://schemas.openxmlformats.org/officeDocument/2006/relationships/hyperlink" Target="https://www.fangraphs.com/players/trevor-megill/17722/stats" TargetMode="External"/><Relationship Id="rId31" Type="http://schemas.openxmlformats.org/officeDocument/2006/relationships/hyperlink" Target="https://www.fangraphs.com/leaders/major-league?pos=all&amp;lg=all&amp;type=1&amp;season=2023&amp;team=9&amp;pageitems=2000000000&amp;sortcol=20&amp;sortdir=asc&amp;stats=rel&amp;qual=30" TargetMode="External"/><Relationship Id="rId52" Type="http://schemas.openxmlformats.org/officeDocument/2006/relationships/hyperlink" Target="https://www.fangraphs.com/players/aj-minter/18655/stats" TargetMode="External"/><Relationship Id="rId73" Type="http://schemas.openxmlformats.org/officeDocument/2006/relationships/hyperlink" Target="https://www.fangraphs.com/leaders/major-league?pos=all&amp;lg=all&amp;type=1&amp;season=2023&amp;team=29&amp;pageitems=2000000000&amp;sortcol=20&amp;sortdir=asc&amp;stats=rel&amp;qual=30" TargetMode="External"/><Relationship Id="rId94" Type="http://schemas.openxmlformats.org/officeDocument/2006/relationships/hyperlink" Target="https://www.fangraphs.com/players/david-bednar/19569/stats" TargetMode="External"/><Relationship Id="rId148" Type="http://schemas.openxmlformats.org/officeDocument/2006/relationships/hyperlink" Target="https://www.fangraphs.com/leaders/major-league?pos=all&amp;lg=all&amp;type=1&amp;season=2023&amp;team=16&amp;pageitems=2000000000&amp;sortcol=20&amp;sortdir=asc&amp;stats=rel&amp;qual=30" TargetMode="External"/><Relationship Id="rId169" Type="http://schemas.openxmlformats.org/officeDocument/2006/relationships/hyperlink" Target="https://www.fangraphs.com/leaders/major-league?pos=all&amp;lg=all&amp;type=1&amp;season=2023&amp;team=20&amp;pageitems=2000000000&amp;sortcol=20&amp;sortdir=asc&amp;stats=rel&amp;qual=30" TargetMode="External"/><Relationship Id="rId334" Type="http://schemas.openxmlformats.org/officeDocument/2006/relationships/hyperlink" Target="https://www.fangraphs.com/players/yunior-marte/14416/stats" TargetMode="External"/><Relationship Id="rId355" Type="http://schemas.openxmlformats.org/officeDocument/2006/relationships/hyperlink" Target="https://www.fangraphs.com/players/lucas-erceg/19360/stats" TargetMode="External"/><Relationship Id="rId376" Type="http://schemas.openxmlformats.org/officeDocument/2006/relationships/hyperlink" Target="https://www.fangraphs.com/leaders/major-league?pos=all&amp;lg=all&amp;type=1&amp;season=2023&amp;team=1&amp;pageitems=2000000000&amp;sortcol=20&amp;sortdir=asc&amp;stats=rel&amp;qual=30" TargetMode="External"/><Relationship Id="rId397" Type="http://schemas.openxmlformats.org/officeDocument/2006/relationships/hyperlink" Target="https://www.fangraphs.com/leaders/major-league?pos=all&amp;lg=all&amp;type=1&amp;season=2023&amp;team=6&amp;pageitems=2000000000&amp;sortcol=20&amp;sortdir=asc&amp;stats=rel&amp;qual=30" TargetMode="External"/><Relationship Id="rId4" Type="http://schemas.openxmlformats.org/officeDocument/2006/relationships/hyperlink" Target="https://www.fangraphs.com/players/gabe-speier/17170/stats" TargetMode="External"/><Relationship Id="rId180" Type="http://schemas.openxmlformats.org/officeDocument/2006/relationships/hyperlink" Target="https://www.fangraphs.com/players/phil-maton/18064/stats" TargetMode="External"/><Relationship Id="rId215" Type="http://schemas.openxmlformats.org/officeDocument/2006/relationships/hyperlink" Target="https://www.fangraphs.com/players/chasen-shreve/10855/stats" TargetMode="External"/><Relationship Id="rId236" Type="http://schemas.openxmlformats.org/officeDocument/2006/relationships/hyperlink" Target="https://www.fangraphs.com/leaders/major-league?pos=all&amp;lg=all&amp;type=1&amp;season=2023&amp;team=3&amp;pageitems=2000000000&amp;sortcol=20&amp;sortdir=asc&amp;stats=rel&amp;qual=30" TargetMode="External"/><Relationship Id="rId257" Type="http://schemas.openxmlformats.org/officeDocument/2006/relationships/hyperlink" Target="https://www.fangraphs.com/players/emilio-pagan/14771/stats" TargetMode="External"/><Relationship Id="rId278" Type="http://schemas.openxmlformats.org/officeDocument/2006/relationships/hyperlink" Target="https://www.fangraphs.com/players/enyel-de-los-santos/18403/stats" TargetMode="External"/><Relationship Id="rId401" Type="http://schemas.openxmlformats.org/officeDocument/2006/relationships/hyperlink" Target="https://www.fangraphs.com/leaders/major-league?pos=all&amp;lg=all&amp;type=1&amp;season=2023&amp;team=25&amp;pageitems=2000000000&amp;sortcol=20&amp;sortdir=asc&amp;stats=rel&amp;qual=30" TargetMode="External"/><Relationship Id="rId422" Type="http://schemas.openxmlformats.org/officeDocument/2006/relationships/hyperlink" Target="https://www.fangraphs.com/players/kendall-graveman/15514/stats" TargetMode="External"/><Relationship Id="rId443" Type="http://schemas.openxmlformats.org/officeDocument/2006/relationships/hyperlink" Target="https://www.fangraphs.com/players/derek-law/13133/stats" TargetMode="External"/><Relationship Id="rId464" Type="http://schemas.openxmlformats.org/officeDocument/2006/relationships/hyperlink" Target="https://www.fangraphs.com/leaders/major-league?pos=all&amp;lg=all&amp;type=1&amp;season=2023&amp;team=18&amp;pageitems=2000000000&amp;sortcol=20&amp;sortdir=asc&amp;stats=rel&amp;qual=30" TargetMode="External"/><Relationship Id="rId303" Type="http://schemas.openxmlformats.org/officeDocument/2006/relationships/hyperlink" Target="https://www.fangraphs.com/players/miguel-castro/15684/stats" TargetMode="External"/><Relationship Id="rId42" Type="http://schemas.openxmlformats.org/officeDocument/2006/relationships/hyperlink" Target="https://www.fangraphs.com/players/joe-jimenez/15761/stats" TargetMode="External"/><Relationship Id="rId84" Type="http://schemas.openxmlformats.org/officeDocument/2006/relationships/hyperlink" Target="https://www.fangraphs.com/players/adbert-alzolay/17859/stats" TargetMode="External"/><Relationship Id="rId138" Type="http://schemas.openxmlformats.org/officeDocument/2006/relationships/hyperlink" Target="https://www.fangraphs.com/leaders/major-league?pos=all&amp;lg=all&amp;type=1&amp;season=2023&amp;team=9&amp;pageitems=2000000000&amp;sortcol=20&amp;sortdir=asc&amp;stats=rel&amp;qual=30" TargetMode="External"/><Relationship Id="rId345" Type="http://schemas.openxmlformats.org/officeDocument/2006/relationships/hyperlink" Target="https://www.fangraphs.com/players/jimmy-lambert/19541/stats" TargetMode="External"/><Relationship Id="rId387" Type="http://schemas.openxmlformats.org/officeDocument/2006/relationships/hyperlink" Target="https://www.fangraphs.com/leaders/major-league?pos=all&amp;lg=all&amp;type=1&amp;season=2023&amp;team=10&amp;pageitems=2000000000&amp;sortcol=20&amp;sortdir=asc&amp;stats=rel&amp;qual=30" TargetMode="External"/><Relationship Id="rId191" Type="http://schemas.openxmlformats.org/officeDocument/2006/relationships/hyperlink" Target="https://www.fangraphs.com/players/eli-morgan/20203/stats" TargetMode="External"/><Relationship Id="rId205" Type="http://schemas.openxmlformats.org/officeDocument/2006/relationships/hyperlink" Target="https://www.fangraphs.com/players/john-king/22051/stats" TargetMode="External"/><Relationship Id="rId247" Type="http://schemas.openxmlformats.org/officeDocument/2006/relationships/hyperlink" Target="https://www.fangraphs.com/players/peter-strzelecki/21367/stats" TargetMode="External"/><Relationship Id="rId412" Type="http://schemas.openxmlformats.org/officeDocument/2006/relationships/hyperlink" Target="https://www.fangraphs.com/players/andrew-wantz/24933/stats" TargetMode="External"/><Relationship Id="rId107" Type="http://schemas.openxmlformats.org/officeDocument/2006/relationships/hyperlink" Target="https://www.fangraphs.com/leaders/major-league?pos=all&amp;lg=all&amp;type=1&amp;season=2023&amp;team=14&amp;pageitems=2000000000&amp;sortcol=20&amp;sortdir=asc&amp;stats=rel&amp;qual=30" TargetMode="External"/><Relationship Id="rId289" Type="http://schemas.openxmlformats.org/officeDocument/2006/relationships/hyperlink" Target="https://www.fangraphs.com/leaders/major-league?pos=all&amp;lg=all&amp;type=1&amp;season=2023&amp;team=19&amp;pageitems=2000000000&amp;sortcol=20&amp;sortdir=asc&amp;stats=rel&amp;qual=30" TargetMode="External"/><Relationship Id="rId454" Type="http://schemas.openxmlformats.org/officeDocument/2006/relationships/hyperlink" Target="https://www.fangraphs.com/leaders/major-league?pos=all&amp;lg=all&amp;type=1&amp;season=2023&amp;team=24&amp;pageitems=2000000000&amp;sortcol=20&amp;sortdir=asc&amp;stats=rel&amp;qual=30" TargetMode="External"/><Relationship Id="rId11" Type="http://schemas.openxmlformats.org/officeDocument/2006/relationships/hyperlink" Target="https://www.fangraphs.com/leaders/major-league?pos=all&amp;lg=all&amp;type=1&amp;season=2023&amp;team=23&amp;pageitems=2000000000&amp;sortcol=20&amp;sortdir=asc&amp;stats=rel&amp;qual=30" TargetMode="External"/><Relationship Id="rId53" Type="http://schemas.openxmlformats.org/officeDocument/2006/relationships/hyperlink" Target="https://www.fangraphs.com/leaders/major-league?pos=all&amp;lg=all&amp;type=1&amp;season=2023&amp;team=16&amp;pageitems=2000000000&amp;sortcol=20&amp;sortdir=asc&amp;stats=rel&amp;qual=30" TargetMode="External"/><Relationship Id="rId149" Type="http://schemas.openxmlformats.org/officeDocument/2006/relationships/hyperlink" Target="https://www.fangraphs.com/players/justin-topa/15145/stats" TargetMode="External"/><Relationship Id="rId314" Type="http://schemas.openxmlformats.org/officeDocument/2006/relationships/hyperlink" Target="https://www.fangraphs.com/leaders/major-league?pos=all&amp;lg=all&amp;type=1&amp;season=2023&amp;team=20&amp;pageitems=2000000000&amp;sortcol=20&amp;sortdir=asc&amp;stats=rel&amp;qual=30" TargetMode="External"/><Relationship Id="rId356" Type="http://schemas.openxmlformats.org/officeDocument/2006/relationships/hyperlink" Target="https://www.fangraphs.com/leaders/major-league?pos=all&amp;lg=all&amp;type=1&amp;season=2023&amp;team=10&amp;pageitems=2000000000&amp;sortcol=20&amp;sortdir=asc&amp;stats=rel&amp;qual=30" TargetMode="External"/><Relationship Id="rId398" Type="http://schemas.openxmlformats.org/officeDocument/2006/relationships/hyperlink" Target="https://www.fangraphs.com/players/mason-thompson/21850/stats" TargetMode="External"/><Relationship Id="rId95" Type="http://schemas.openxmlformats.org/officeDocument/2006/relationships/hyperlink" Target="https://www.fangraphs.com/leaders/major-league?pos=all&amp;lg=all&amp;type=1&amp;season=2023&amp;team=27&amp;pageitems=2000000000&amp;sortcol=20&amp;sortdir=asc&amp;stats=rel&amp;qual=30" TargetMode="External"/><Relationship Id="rId160" Type="http://schemas.openxmlformats.org/officeDocument/2006/relationships/hyperlink" Target="https://www.fangraphs.com/leaders/major-league?pos=all&amp;lg=all&amp;type=1&amp;season=2023&amp;team=14&amp;pageitems=2000000000&amp;sortcol=20&amp;sortdir=asc&amp;stats=rel&amp;qual=30" TargetMode="External"/><Relationship Id="rId216" Type="http://schemas.openxmlformats.org/officeDocument/2006/relationships/hyperlink" Target="https://www.fangraphs.com/players/ryan-borucki/16350/stats" TargetMode="External"/><Relationship Id="rId423" Type="http://schemas.openxmlformats.org/officeDocument/2006/relationships/hyperlink" Target="https://www.fangraphs.com/players/hogan-harris/21520/stats" TargetMode="External"/><Relationship Id="rId258" Type="http://schemas.openxmlformats.org/officeDocument/2006/relationships/hyperlink" Target="https://www.fangraphs.com/leaders/major-league?pos=all&amp;lg=all&amp;type=1&amp;season=2023&amp;team=8&amp;pageitems=2000000000&amp;sortcol=20&amp;sortdir=asc&amp;stats=rel&amp;qual=30" TargetMode="External"/><Relationship Id="rId465" Type="http://schemas.openxmlformats.org/officeDocument/2006/relationships/hyperlink" Target="https://www.fangraphs.com/players/thad-ward/21513/stats" TargetMode="External"/><Relationship Id="rId22" Type="http://schemas.openxmlformats.org/officeDocument/2006/relationships/hyperlink" Target="https://www.fangraphs.com/leaders/major-league?pos=all&amp;lg=all&amp;type=1&amp;season=2023&amp;team=3&amp;pageitems=2000000000&amp;sortcol=20&amp;sortdir=asc&amp;stats=rel&amp;qual=30" TargetMode="External"/><Relationship Id="rId64" Type="http://schemas.openxmlformats.org/officeDocument/2006/relationships/hyperlink" Target="https://www.fangraphs.com/players/chris-martin/11847/stats" TargetMode="External"/><Relationship Id="rId118" Type="http://schemas.openxmlformats.org/officeDocument/2006/relationships/hyperlink" Target="https://www.fangraphs.com/leaders/major-league?pos=all&amp;lg=all&amp;type=1&amp;season=2023&amp;team=14&amp;pageitems=2000000000&amp;sortcol=20&amp;sortdir=asc&amp;stats=rel&amp;qual=30" TargetMode="External"/><Relationship Id="rId325" Type="http://schemas.openxmlformats.org/officeDocument/2006/relationships/hyperlink" Target="https://www.fangraphs.com/leaders/major-league?pos=all&amp;lg=all&amp;type=1&amp;season=2023&amp;team=24&amp;pageitems=2000000000&amp;sortcol=20&amp;sortdir=asc&amp;stats=rel&amp;qual=30" TargetMode="External"/><Relationship Id="rId367" Type="http://schemas.openxmlformats.org/officeDocument/2006/relationships/hyperlink" Target="https://www.fangraphs.com/players/cooper-criswell/24975/stats" TargetMode="External"/><Relationship Id="rId171" Type="http://schemas.openxmlformats.org/officeDocument/2006/relationships/hyperlink" Target="https://www.fangraphs.com/leaders/major-league?pos=all&amp;lg=all&amp;type=1&amp;season=2023&amp;team=7&amp;pageitems=2000000000&amp;sortcol=20&amp;sortdir=asc&amp;stats=rel&amp;qual=30" TargetMode="External"/><Relationship Id="rId227" Type="http://schemas.openxmlformats.org/officeDocument/2006/relationships/hyperlink" Target="https://www.fangraphs.com/leaders/major-league?pos=all&amp;lg=all&amp;type=1&amp;season=2023&amp;team=3&amp;pageitems=2000000000&amp;sortcol=20&amp;sortdir=asc&amp;stats=rel&amp;qual=30" TargetMode="External"/><Relationship Id="rId269" Type="http://schemas.openxmlformats.org/officeDocument/2006/relationships/hyperlink" Target="https://www.fangraphs.com/players/abner-uribe/25327/stats" TargetMode="External"/><Relationship Id="rId434" Type="http://schemas.openxmlformats.org/officeDocument/2006/relationships/hyperlink" Target="https://www.fangraphs.com/players/albert-abreu/17485/stats" TargetMode="External"/><Relationship Id="rId33" Type="http://schemas.openxmlformats.org/officeDocument/2006/relationships/hyperlink" Target="https://www.fangraphs.com/leaders/major-league?pos=all&amp;lg=all&amp;type=1&amp;season=2023&amp;team=2&amp;pageitems=2000000000&amp;sortcol=20&amp;sortdir=asc&amp;stats=rel&amp;qual=30" TargetMode="External"/><Relationship Id="rId129" Type="http://schemas.openxmlformats.org/officeDocument/2006/relationships/hyperlink" Target="https://www.fangraphs.com/players/alex-vesia/25007/stats" TargetMode="External"/><Relationship Id="rId280" Type="http://schemas.openxmlformats.org/officeDocument/2006/relationships/hyperlink" Target="https://www.fangraphs.com/players/jeff-brigham/16631/stats" TargetMode="External"/><Relationship Id="rId336" Type="http://schemas.openxmlformats.org/officeDocument/2006/relationships/hyperlink" Target="https://www.fangraphs.com/players/ian-gibaut/17871/stats" TargetMode="External"/><Relationship Id="rId75" Type="http://schemas.openxmlformats.org/officeDocument/2006/relationships/hyperlink" Target="https://www.fangraphs.com/leaders/major-league?pos=all&amp;lg=all&amp;type=1&amp;season=2023&amp;team=2&amp;pageitems=2000000000&amp;sortcol=20&amp;sortdir=asc&amp;stats=rel&amp;qual=30" TargetMode="External"/><Relationship Id="rId140" Type="http://schemas.openxmlformats.org/officeDocument/2006/relationships/hyperlink" Target="https://www.fangraphs.com/players/jordan-hicks/19618/stats" TargetMode="External"/><Relationship Id="rId182" Type="http://schemas.openxmlformats.org/officeDocument/2006/relationships/hyperlink" Target="https://www.fangraphs.com/players/chris-devenski/12763/stats" TargetMode="External"/><Relationship Id="rId378" Type="http://schemas.openxmlformats.org/officeDocument/2006/relationships/hyperlink" Target="https://www.fangraphs.com/leaders/major-league?pos=all&amp;lg=all&amp;type=1&amp;season=2023&amp;team=19&amp;pageitems=2000000000&amp;sortcol=20&amp;sortdir=asc&amp;stats=rel&amp;qual=30" TargetMode="External"/><Relationship Id="rId403" Type="http://schemas.openxmlformats.org/officeDocument/2006/relationships/hyperlink" Target="https://www.fangraphs.com/leaders/major-league?pos=all&amp;lg=all&amp;type=1&amp;season=2023&amp;team=10&amp;pageitems=2000000000&amp;sortcol=20&amp;sortdir=asc&amp;stats=rel&amp;qual=30" TargetMode="External"/><Relationship Id="rId6" Type="http://schemas.openxmlformats.org/officeDocument/2006/relationships/hyperlink" Target="https://www.fangraphs.com/players/tanner-scott/17586/stats" TargetMode="External"/><Relationship Id="rId238" Type="http://schemas.openxmlformats.org/officeDocument/2006/relationships/hyperlink" Target="https://www.fangraphs.com/leaders/major-league?pos=all&amp;lg=all&amp;type=1&amp;season=2023&amp;team=21&amp;pageitems=2000000000&amp;sortcol=20&amp;sortdir=asc&amp;stats=rel&amp;qual=30" TargetMode="External"/><Relationship Id="rId445" Type="http://schemas.openxmlformats.org/officeDocument/2006/relationships/hyperlink" Target="https://www.fangraphs.com/players/xzavion-curry/25595/stats" TargetMode="External"/><Relationship Id="rId291" Type="http://schemas.openxmlformats.org/officeDocument/2006/relationships/hyperlink" Target="https://www.fangraphs.com/players/taylor-clarke/17611/stats" TargetMode="External"/><Relationship Id="rId305" Type="http://schemas.openxmlformats.org/officeDocument/2006/relationships/hyperlink" Target="https://www.fangraphs.com/players/michael-rucker/19454/stats" TargetMode="External"/><Relationship Id="rId347" Type="http://schemas.openxmlformats.org/officeDocument/2006/relationships/hyperlink" Target="https://www.fangraphs.com/players/richard-bleier/7803/stats" TargetMode="External"/><Relationship Id="rId44" Type="http://schemas.openxmlformats.org/officeDocument/2006/relationships/hyperlink" Target="https://www.fangraphs.com/players/hunter-harvey/15507/stats" TargetMode="External"/><Relationship Id="rId86" Type="http://schemas.openxmlformats.org/officeDocument/2006/relationships/hyperlink" Target="https://www.fangraphs.com/players/kyle-nelson/20515/stats" TargetMode="External"/><Relationship Id="rId151" Type="http://schemas.openxmlformats.org/officeDocument/2006/relationships/hyperlink" Target="https://www.fangraphs.com/players/andre-pallante/26108/stats" TargetMode="External"/><Relationship Id="rId389" Type="http://schemas.openxmlformats.org/officeDocument/2006/relationships/hyperlink" Target="https://www.fangraphs.com/leaders/major-league?pos=all&amp;lg=all&amp;type=1&amp;season=2023&amp;team=25&amp;pageitems=2000000000&amp;sortcol=20&amp;sortdir=asc&amp;stats=rel&amp;qual=30" TargetMode="External"/><Relationship Id="rId193" Type="http://schemas.openxmlformats.org/officeDocument/2006/relationships/hyperlink" Target="https://www.fangraphs.com/players/nick-sandlin/20517/stats" TargetMode="External"/><Relationship Id="rId207" Type="http://schemas.openxmlformats.org/officeDocument/2006/relationships/hyperlink" Target="https://www.fangraphs.com/leaders/major-league?pos=all&amp;lg=all&amp;type=1&amp;season=2023&amp;team=13&amp;pageitems=2000000000&amp;sortcol=20&amp;sortdir=asc&amp;stats=rel&amp;qual=30" TargetMode="External"/><Relationship Id="rId249" Type="http://schemas.openxmlformats.org/officeDocument/2006/relationships/hyperlink" Target="https://www.fangraphs.com/leaders/major-league?pos=all&amp;lg=all&amp;type=1&amp;season=2023&amp;team=25&amp;pageitems=2000000000&amp;sortcol=20&amp;sortdir=asc&amp;stats=rel&amp;qual=30" TargetMode="External"/><Relationship Id="rId414" Type="http://schemas.openxmlformats.org/officeDocument/2006/relationships/hyperlink" Target="https://www.fangraphs.com/players/steven-wilson/20353/stats" TargetMode="External"/><Relationship Id="rId456" Type="http://schemas.openxmlformats.org/officeDocument/2006/relationships/hyperlink" Target="https://www.fangraphs.com/leaders/major-league?pos=all&amp;lg=all&amp;type=1&amp;season=2023&amp;team=12&amp;pageitems=2000000000&amp;sortcol=20&amp;sortdir=asc&amp;stats=rel&amp;qual=30" TargetMode="External"/><Relationship Id="rId13" Type="http://schemas.openxmlformats.org/officeDocument/2006/relationships/hyperlink" Target="https://www.fangraphs.com/leaders/major-league?pos=all&amp;lg=all&amp;type=1&amp;season=2023&amp;team=26&amp;pageitems=2000000000&amp;sortcol=20&amp;sortdir=asc&amp;stats=rel&amp;qual=30" TargetMode="External"/><Relationship Id="rId109" Type="http://schemas.openxmlformats.org/officeDocument/2006/relationships/hyperlink" Target="https://www.fangraphs.com/leaders/major-league?pos=all&amp;lg=all&amp;type=1&amp;season=2023&amp;team=8&amp;pageitems=2000000000&amp;sortcol=20&amp;sortdir=asc&amp;stats=rel&amp;qual=30" TargetMode="External"/><Relationship Id="rId260" Type="http://schemas.openxmlformats.org/officeDocument/2006/relationships/hyperlink" Target="https://www.fangraphs.com/leaders/major-league?pos=all&amp;lg=all&amp;type=1&amp;season=2023&amp;team=13&amp;pageitems=2000000000&amp;sortcol=20&amp;sortdir=asc&amp;stats=rel&amp;qual=30" TargetMode="External"/><Relationship Id="rId316" Type="http://schemas.openxmlformats.org/officeDocument/2006/relationships/hyperlink" Target="https://www.fangraphs.com/players/ron-marinaccio/23488/stats" TargetMode="External"/><Relationship Id="rId55" Type="http://schemas.openxmlformats.org/officeDocument/2006/relationships/hyperlink" Target="https://www.fangraphs.com/leaders/major-league?pos=all&amp;lg=all&amp;type=1&amp;season=2023&amp;team=11&amp;pageitems=2000000000&amp;sortcol=20&amp;sortdir=asc&amp;stats=rel&amp;qual=30" TargetMode="External"/><Relationship Id="rId97" Type="http://schemas.openxmlformats.org/officeDocument/2006/relationships/hyperlink" Target="https://www.fangraphs.com/leaders/major-league?pos=all&amp;lg=all&amp;type=1&amp;season=2023&amp;team=16&amp;pageitems=2000000000&amp;sortcol=20&amp;sortdir=asc&amp;stats=rel&amp;qual=30" TargetMode="External"/><Relationship Id="rId120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358" Type="http://schemas.openxmlformats.org/officeDocument/2006/relationships/hyperlink" Target="https://www.fangraphs.com/leaders/major-league?pos=all&amp;lg=all&amp;type=1&amp;season=2023&amp;team=21&amp;pageitems=2000000000&amp;sortcol=20&amp;sortdir=asc&amp;stats=rel&amp;qual=30" TargetMode="External"/><Relationship Id="rId162" Type="http://schemas.openxmlformats.org/officeDocument/2006/relationships/hyperlink" Target="https://www.fangraphs.com/leaders/major-league?pos=all&amp;lg=all&amp;type=1&amp;season=2023&amp;team=22&amp;pageitems=2000000000&amp;sortcol=20&amp;sortdir=asc&amp;stats=rel&amp;qual=30" TargetMode="External"/><Relationship Id="rId218" Type="http://schemas.openxmlformats.org/officeDocument/2006/relationships/hyperlink" Target="https://www.fangraphs.com/players/jake-bird/21267/stats" TargetMode="External"/><Relationship Id="rId425" Type="http://schemas.openxmlformats.org/officeDocument/2006/relationships/hyperlink" Target="https://www.fangraphs.com/players/alex-wood/13781/stats" TargetMode="External"/><Relationship Id="rId467" Type="http://schemas.openxmlformats.org/officeDocument/2006/relationships/hyperlink" Target="https://www.fangraphs.com/players/daniel-bard/7115/stats" TargetMode="External"/><Relationship Id="rId271" Type="http://schemas.openxmlformats.org/officeDocument/2006/relationships/hyperlink" Target="https://www.fangraphs.com/players/sam-moll/14874/stats" TargetMode="External"/><Relationship Id="rId24" Type="http://schemas.openxmlformats.org/officeDocument/2006/relationships/hyperlink" Target="https://www.fangraphs.com/leaders/major-league?pos=all&amp;lg=all&amp;type=1&amp;season=2023&amp;team=11&amp;pageitems=2000000000&amp;sortcol=20&amp;sortdir=asc&amp;stats=rel&amp;qual=30" TargetMode="External"/><Relationship Id="rId66" Type="http://schemas.openxmlformats.org/officeDocument/2006/relationships/hyperlink" Target="https://www.fangraphs.com/players/tim-mayza/15042/stats" TargetMode="External"/><Relationship Id="rId131" Type="http://schemas.openxmlformats.org/officeDocument/2006/relationships/hyperlink" Target="https://www.fangraphs.com/players/julian-merryweather/16703/stats" TargetMode="External"/><Relationship Id="rId327" Type="http://schemas.openxmlformats.org/officeDocument/2006/relationships/hyperlink" Target="https://www.fangraphs.com/leaders/major-league?pos=all&amp;lg=all&amp;type=1&amp;season=2023&amp;team=24&amp;pageitems=2000000000&amp;sortcol=20&amp;sortdir=asc&amp;stats=rel&amp;qual=30" TargetMode="External"/><Relationship Id="rId369" Type="http://schemas.openxmlformats.org/officeDocument/2006/relationships/hyperlink" Target="https://www.fangraphs.com/players/tim-hill/16814/stats" TargetMode="External"/><Relationship Id="rId173" Type="http://schemas.openxmlformats.org/officeDocument/2006/relationships/hyperlink" Target="https://www.fangraphs.com/leaders/major-league?pos=all&amp;lg=all&amp;type=1&amp;season=2023&amp;team=6&amp;pageitems=2000000000&amp;sortcol=20&amp;sortdir=asc&amp;stats=rel&amp;qual=30" TargetMode="External"/><Relationship Id="rId229" Type="http://schemas.openxmlformats.org/officeDocument/2006/relationships/hyperlink" Target="https://www.fangraphs.com/leaders/major-league?pos=all&amp;lg=all&amp;type=1&amp;season=2023&amp;team=3&amp;pageitems=2000000000&amp;sortcol=20&amp;sortdir=asc&amp;stats=rel&amp;qual=30" TargetMode="External"/><Relationship Id="rId380" Type="http://schemas.openxmlformats.org/officeDocument/2006/relationships/hyperlink" Target="https://www.fangraphs.com/leaders/major-league?pos=all&amp;lg=all&amp;type=1&amp;season=2023&amp;team=26&amp;pageitems=2000000000&amp;sortcol=20&amp;sortdir=asc&amp;stats=rel&amp;qual=30" TargetMode="External"/><Relationship Id="rId436" Type="http://schemas.openxmlformats.org/officeDocument/2006/relationships/hyperlink" Target="https://www.fangraphs.com/players/mason-englert/22288/stats" TargetMode="External"/><Relationship Id="rId240" Type="http://schemas.openxmlformats.org/officeDocument/2006/relationships/hyperlink" Target="https://www.fangraphs.com/leaders/major-league?pos=all&amp;lg=all&amp;type=1&amp;season=2023&amp;team=13&amp;pageitems=2000000000&amp;sortcol=20&amp;sortdir=asc&amp;stats=rel&amp;qual=30" TargetMode="External"/><Relationship Id="rId35" Type="http://schemas.openxmlformats.org/officeDocument/2006/relationships/hyperlink" Target="https://www.fangraphs.com/leaders/major-league?pos=all&amp;lg=all&amp;type=1&amp;season=2023&amp;team=21&amp;pageitems=2000000000&amp;sortcol=20&amp;sortdir=asc&amp;stats=rel&amp;qual=30" TargetMode="External"/><Relationship Id="rId77" Type="http://schemas.openxmlformats.org/officeDocument/2006/relationships/hyperlink" Target="https://www.fangraphs.com/leaders/major-league?pos=all&amp;lg=all&amp;type=1&amp;season=2023&amp;team=9&amp;pageitems=2000000000&amp;sortcol=20&amp;sortdir=asc&amp;stats=rel&amp;qual=30" TargetMode="External"/><Relationship Id="rId100" Type="http://schemas.openxmlformats.org/officeDocument/2006/relationships/hyperlink" Target="https://www.fangraphs.com/players/caleb-ferguson/19349/stats" TargetMode="External"/><Relationship Id="rId282" Type="http://schemas.openxmlformats.org/officeDocument/2006/relationships/hyperlink" Target="https://www.fangraphs.com/players/elvis-peguero/21652/stats" TargetMode="External"/><Relationship Id="rId338" Type="http://schemas.openxmlformats.org/officeDocument/2006/relationships/hyperlink" Target="https://www.fangraphs.com/players/carlos-hernandez/22713/stats" TargetMode="External"/><Relationship Id="rId8" Type="http://schemas.openxmlformats.org/officeDocument/2006/relationships/hyperlink" Target="https://www.fangraphs.com/players/aj-puk/19343/stats" TargetMode="External"/><Relationship Id="rId142" Type="http://schemas.openxmlformats.org/officeDocument/2006/relationships/hyperlink" Target="https://www.fangraphs.com/leaders/major-league?pos=all&amp;lg=all&amp;type=1&amp;season=2023&amp;team=15&amp;pageitems=2000000000&amp;sortcol=20&amp;sortdir=asc&amp;stats=rel&amp;qual=30" TargetMode="External"/><Relationship Id="rId184" Type="http://schemas.openxmlformats.org/officeDocument/2006/relationships/hyperlink" Target="https://www.fangraphs.com/leaders/major-league?pos=all&amp;lg=all&amp;type=1&amp;season=2023&amp;team=13&amp;pageitems=2000000000&amp;sortcol=20&amp;sortdir=asc&amp;stats=rel&amp;qual=30" TargetMode="External"/><Relationship Id="rId391" Type="http://schemas.openxmlformats.org/officeDocument/2006/relationships/hyperlink" Target="https://www.fangraphs.com/leaders/major-league?pos=all&amp;lg=all&amp;type=1&amp;season=2023&amp;team=24&amp;pageitems=2000000000&amp;sortcol=20&amp;sortdir=asc&amp;stats=rel&amp;qual=30" TargetMode="External"/><Relationship Id="rId405" Type="http://schemas.openxmlformats.org/officeDocument/2006/relationships/hyperlink" Target="https://www.fangraphs.com/leaders/major-league?pos=all&amp;lg=all&amp;type=1&amp;season=2023&amp;team=13&amp;pageitems=2000000000&amp;sortcol=20&amp;sortdir=asc&amp;stats=rel&amp;qual=30" TargetMode="External"/><Relationship Id="rId447" Type="http://schemas.openxmlformats.org/officeDocument/2006/relationships/hyperlink" Target="https://www.fangraphs.com/players/gavin-hollowell/25427/stats" TargetMode="External"/><Relationship Id="rId251" Type="http://schemas.openxmlformats.org/officeDocument/2006/relationships/hyperlink" Target="https://www.fangraphs.com/players/andrew-chafin/12988/stats" TargetMode="External"/><Relationship Id="rId46" Type="http://schemas.openxmlformats.org/officeDocument/2006/relationships/hyperlink" Target="https://www.fangraphs.com/players/bryan-abreu/16609/stats" TargetMode="External"/><Relationship Id="rId293" Type="http://schemas.openxmlformats.org/officeDocument/2006/relationships/hyperlink" Target="https://www.fangraphs.com/players/alex-young/18333/stats" TargetMode="External"/><Relationship Id="rId307" Type="http://schemas.openxmlformats.org/officeDocument/2006/relationships/hyperlink" Target="https://www.fangraphs.com/players/javier-assad/21741/stats" TargetMode="External"/><Relationship Id="rId349" Type="http://schemas.openxmlformats.org/officeDocument/2006/relationships/hyperlink" Target="https://www.fangraphs.com/players/nate-pearson/20160/stats" TargetMode="External"/><Relationship Id="rId88" Type="http://schemas.openxmlformats.org/officeDocument/2006/relationships/hyperlink" Target="https://www.fangraphs.com/players/paul-sewald/13892/stats" TargetMode="External"/><Relationship Id="rId111" Type="http://schemas.openxmlformats.org/officeDocument/2006/relationships/hyperlink" Target="https://www.fangraphs.com/leaders/major-league?pos=all&amp;lg=all&amp;type=1&amp;season=2023&amp;team=9&amp;pageitems=2000000000&amp;sortcol=20&amp;sortdir=asc&amp;stats=rel&amp;qual=30" TargetMode="External"/><Relationship Id="rId153" Type="http://schemas.openxmlformats.org/officeDocument/2006/relationships/hyperlink" Target="https://www.fangraphs.com/players/sean-manaea/15873/stats" TargetMode="External"/><Relationship Id="rId195" Type="http://schemas.openxmlformats.org/officeDocument/2006/relationships/hyperlink" Target="https://www.fangraphs.com/players/robert-garcia/23363/stats" TargetMode="External"/><Relationship Id="rId209" Type="http://schemas.openxmlformats.org/officeDocument/2006/relationships/hyperlink" Target="https://www.fangraphs.com/leaders/major-league?pos=all&amp;lg=all&amp;type=1&amp;season=2023&amp;team=21&amp;pageitems=2000000000&amp;sortcol=20&amp;sortdir=asc&amp;stats=rel&amp;qual=30" TargetMode="External"/><Relationship Id="rId360" Type="http://schemas.openxmlformats.org/officeDocument/2006/relationships/hyperlink" Target="https://www.fangraphs.com/leaders/major-league?pos=all&amp;lg=all&amp;type=1&amp;season=2023&amp;team=4&amp;pageitems=2000000000&amp;sortcol=20&amp;sortdir=asc&amp;stats=rel&amp;qual=30" TargetMode="External"/><Relationship Id="rId416" Type="http://schemas.openxmlformats.org/officeDocument/2006/relationships/hyperlink" Target="https://www.fangraphs.com/players/phil-bickford/18519/stats" TargetMode="External"/><Relationship Id="rId220" Type="http://schemas.openxmlformats.org/officeDocument/2006/relationships/hyperlink" Target="https://www.fangraphs.com/players/luis-garcia/6984/stats" TargetMode="External"/><Relationship Id="rId458" Type="http://schemas.openxmlformats.org/officeDocument/2006/relationships/hyperlink" Target="https://www.fangraphs.com/leaders/major-league?pos=all&amp;lg=all&amp;type=1&amp;season=2023&amp;team=4&amp;pageitems=2000000000&amp;sortcol=20&amp;sortdir=asc&amp;stats=rel&amp;qual=30" TargetMode="External"/><Relationship Id="rId15" Type="http://schemas.openxmlformats.org/officeDocument/2006/relationships/hyperlink" Target="https://www.fangraphs.com/leaders/major-league?pos=all&amp;lg=all&amp;type=1&amp;season=2023&amp;team=28&amp;pageitems=2000000000&amp;sortcol=20&amp;sortdir=asc&amp;stats=rel&amp;qual=30" TargetMode="External"/><Relationship Id="rId57" Type="http://schemas.openxmlformats.org/officeDocument/2006/relationships/hyperlink" Target="https://www.fangraphs.com/leaders/major-league?pos=all&amp;lg=all&amp;type=1&amp;season=2023&amp;team=26&amp;pageitems=2000000000&amp;sortcol=20&amp;sortdir=asc&amp;stats=rel&amp;qual=30" TargetMode="External"/><Relationship Id="rId262" Type="http://schemas.openxmlformats.org/officeDocument/2006/relationships/hyperlink" Target="https://www.fangraphs.com/players/kyle-finnegan/15009/stats" TargetMode="External"/><Relationship Id="rId318" Type="http://schemas.openxmlformats.org/officeDocument/2006/relationships/hyperlink" Target="https://www.fangraphs.com/players/tanner-banks/16990/stats" TargetMode="External"/><Relationship Id="rId99" Type="http://schemas.openxmlformats.org/officeDocument/2006/relationships/hyperlink" Target="https://www.fangraphs.com/leaders/major-league?pos=all&amp;lg=all&amp;type=1&amp;season=2023&amp;team=4&amp;pageitems=2000000000&amp;sortcol=20&amp;sortdir=asc&amp;stats=rel&amp;qual=30" TargetMode="External"/><Relationship Id="rId122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164" Type="http://schemas.openxmlformats.org/officeDocument/2006/relationships/hyperlink" Target="https://www.fangraphs.com/leaders/major-league?pos=all&amp;lg=all&amp;type=1&amp;season=2023&amp;team=29&amp;pageitems=2000000000&amp;sortcol=20&amp;sortdir=asc&amp;stats=rel&amp;qual=30" TargetMode="External"/><Relationship Id="rId371" Type="http://schemas.openxmlformats.org/officeDocument/2006/relationships/hyperlink" Target="https://www.fangraphs.com/players/bryse-wilson/19990/stats" TargetMode="External"/><Relationship Id="rId427" Type="http://schemas.openxmlformats.org/officeDocument/2006/relationships/hyperlink" Target="https://www.fangraphs.com/players/mauricio-llovera/20080/stats" TargetMode="External"/><Relationship Id="rId26" Type="http://schemas.openxmlformats.org/officeDocument/2006/relationships/hyperlink" Target="https://www.fangraphs.com/leaders/major-league?pos=all&amp;lg=all&amp;type=1&amp;season=2023&amp;team=8&amp;pageitems=2000000000&amp;sortcol=20&amp;sortdir=asc&amp;stats=rel&amp;qual=30" TargetMode="External"/><Relationship Id="rId231" Type="http://schemas.openxmlformats.org/officeDocument/2006/relationships/hyperlink" Target="https://www.fangraphs.com/players/michael-tonkin/10315/stats" TargetMode="External"/><Relationship Id="rId273" Type="http://schemas.openxmlformats.org/officeDocument/2006/relationships/hyperlink" Target="https://www.fangraphs.com/leaders/major-league?pos=all&amp;lg=all&amp;type=1&amp;season=2023&amp;team=20&amp;pageitems=2000000000&amp;sortcol=20&amp;sortdir=asc&amp;stats=rel&amp;qual=30" TargetMode="External"/><Relationship Id="rId329" Type="http://schemas.openxmlformats.org/officeDocument/2006/relationships/hyperlink" Target="https://www.fangraphs.com/players/jt-chargois/13767/stats" TargetMode="External"/><Relationship Id="rId68" Type="http://schemas.openxmlformats.org/officeDocument/2006/relationships/hyperlink" Target="https://www.fangraphs.com/players/camilo-doval/21992/stats" TargetMode="External"/><Relationship Id="rId133" Type="http://schemas.openxmlformats.org/officeDocument/2006/relationships/hyperlink" Target="https://www.fangraphs.com/players/hoby-milner/13346/stats" TargetMode="External"/><Relationship Id="rId175" Type="http://schemas.openxmlformats.org/officeDocument/2006/relationships/hyperlink" Target="https://www.fangraphs.com/leaders/major-league?pos=all&amp;lg=all&amp;type=1&amp;season=2023&amp;team=26&amp;pageitems=2000000000&amp;sortcol=20&amp;sortdir=asc&amp;stats=rel&amp;qual=30" TargetMode="External"/><Relationship Id="rId340" Type="http://schemas.openxmlformats.org/officeDocument/2006/relationships/hyperlink" Target="https://www.fangraphs.com/players/jose-cuas/17701/stats" TargetMode="External"/><Relationship Id="rId200" Type="http://schemas.openxmlformats.org/officeDocument/2006/relationships/hyperlink" Target="https://www.fangraphs.com/players/scott-alexander/10591/stats" TargetMode="External"/><Relationship Id="rId382" Type="http://schemas.openxmlformats.org/officeDocument/2006/relationships/hyperlink" Target="https://www.fangraphs.com/players/james-karinchak/20151/stats" TargetMode="External"/><Relationship Id="rId438" Type="http://schemas.openxmlformats.org/officeDocument/2006/relationships/hyperlink" Target="https://www.fangraphs.com/players/josh-winder/24606/stats" TargetMode="External"/><Relationship Id="rId242" Type="http://schemas.openxmlformats.org/officeDocument/2006/relationships/hyperlink" Target="https://www.fangraphs.com/leaders/major-league?pos=all&amp;lg=all&amp;type=1&amp;season=2023&amp;team=16&amp;pageitems=2000000000&amp;sortcol=20&amp;sortdir=asc&amp;stats=rel&amp;qual=30" TargetMode="External"/><Relationship Id="rId284" Type="http://schemas.openxmlformats.org/officeDocument/2006/relationships/hyperlink" Target="https://www.fangraphs.com/players/ross-stripling/13273/stats" TargetMode="External"/><Relationship Id="rId37" Type="http://schemas.openxmlformats.org/officeDocument/2006/relationships/hyperlink" Target="https://www.fangraphs.com/leaders/major-league?pos=all&amp;lg=all&amp;type=1&amp;season=2023&amp;team=26&amp;pageitems=2000000000&amp;sortcol=20&amp;sortdir=asc&amp;stats=rel&amp;qual=30" TargetMode="External"/><Relationship Id="rId79" Type="http://schemas.openxmlformats.org/officeDocument/2006/relationships/hyperlink" Target="https://www.fangraphs.com/leaders/major-league?pos=all&amp;lg=all&amp;type=1&amp;season=2023&amp;team=20&amp;pageitems=2000000000&amp;sortcol=20&amp;sortdir=asc&amp;stats=rel&amp;qual=30" TargetMode="External"/><Relationship Id="rId102" Type="http://schemas.openxmlformats.org/officeDocument/2006/relationships/hyperlink" Target="https://www.fangraphs.com/players/keynan-middleton/15264/stats" TargetMode="External"/><Relationship Id="rId144" Type="http://schemas.openxmlformats.org/officeDocument/2006/relationships/hyperlink" Target="https://www.fangraphs.com/leaders/major-league?pos=all&amp;lg=all&amp;type=1&amp;season=2023&amp;team=15&amp;pageitems=2000000000&amp;sortcol=20&amp;sortdir=asc&amp;stats=rel&amp;qual=30" TargetMode="External"/><Relationship Id="rId90" Type="http://schemas.openxmlformats.org/officeDocument/2006/relationships/hyperlink" Target="https://www.fangraphs.com/leaders/major-league?pos=all&amp;lg=all&amp;type=1&amp;season=2023&amp;team=23&amp;pageitems=2000000000&amp;sortcol=20&amp;sortdir=asc&amp;stats=rel&amp;qual=30" TargetMode="External"/><Relationship Id="rId186" Type="http://schemas.openxmlformats.org/officeDocument/2006/relationships/hyperlink" Target="https://www.fangraphs.com/leaders/major-league?pos=all&amp;lg=all&amp;type=1&amp;season=2023&amp;team=27&amp;pageitems=2000000000&amp;sortcol=20&amp;sortdir=asc&amp;stats=rel&amp;qual=30" TargetMode="External"/><Relationship Id="rId351" Type="http://schemas.openxmlformats.org/officeDocument/2006/relationships/hyperlink" Target="https://www.fangraphs.com/players/nick-ramirez/12575/stats" TargetMode="External"/><Relationship Id="rId393" Type="http://schemas.openxmlformats.org/officeDocument/2006/relationships/hyperlink" Target="https://www.fangraphs.com/leaders/major-league?pos=all&amp;lg=all&amp;type=1&amp;season=2023&amp;team=2&amp;pageitems=2000000000&amp;sortcol=20&amp;sortdir=asc&amp;stats=rel&amp;qual=30" TargetMode="External"/><Relationship Id="rId407" Type="http://schemas.openxmlformats.org/officeDocument/2006/relationships/hyperlink" Target="https://www.fangraphs.com/players/dylan-covey/14825/stats" TargetMode="External"/><Relationship Id="rId449" Type="http://schemas.openxmlformats.org/officeDocument/2006/relationships/hyperlink" Target="https://www.fangraphs.com/players/jaime-barria/18356/stats" TargetMode="External"/><Relationship Id="rId211" Type="http://schemas.openxmlformats.org/officeDocument/2006/relationships/hyperlink" Target="https://www.fangraphs.com/leaders/major-league?pos=all&amp;lg=all&amp;type=1&amp;season=2023&amp;team=18&amp;pageitems=2000000000&amp;sortcol=20&amp;sortdir=asc&amp;stats=rel&amp;qual=30" TargetMode="External"/><Relationship Id="rId253" Type="http://schemas.openxmlformats.org/officeDocument/2006/relationships/hyperlink" Target="https://www.fangraphs.com/players/tyler-rogers/15541/stats" TargetMode="External"/><Relationship Id="rId295" Type="http://schemas.openxmlformats.org/officeDocument/2006/relationships/hyperlink" Target="https://www.fangraphs.com/players/hayden-wesneski/27581/stats" TargetMode="External"/><Relationship Id="rId309" Type="http://schemas.openxmlformats.org/officeDocument/2006/relationships/hyperlink" Target="https://www.fangraphs.com/players/tayler-saucedo/17888/stats" TargetMode="External"/><Relationship Id="rId460" Type="http://schemas.openxmlformats.org/officeDocument/2006/relationships/hyperlink" Target="https://www.fangraphs.com/leaders/major-league?pos=all&amp;lg=all&amp;type=1&amp;season=2023&amp;team=10&amp;pageitems=2000000000&amp;sortcol=20&amp;sortdir=asc&amp;stats=rel&amp;qual=30" TargetMode="External"/><Relationship Id="rId48" Type="http://schemas.openxmlformats.org/officeDocument/2006/relationships/hyperlink" Target="https://www.fangraphs.com/players/josh-sborz/18323/stats" TargetMode="External"/><Relationship Id="rId113" Type="http://schemas.openxmlformats.org/officeDocument/2006/relationships/hyperlink" Target="https://www.fangraphs.com/leaders/major-league?pos=all&amp;lg=all&amp;type=1&amp;season=2023&amp;team=17&amp;pageitems=2000000000&amp;sortcol=20&amp;sortdir=asc&amp;stats=rel&amp;qual=30" TargetMode="External"/><Relationship Id="rId320" Type="http://schemas.openxmlformats.org/officeDocument/2006/relationships/hyperlink" Target="https://www.fangraphs.com/players/shelby-miller/10197/stats" TargetMode="External"/><Relationship Id="rId155" Type="http://schemas.openxmlformats.org/officeDocument/2006/relationships/hyperlink" Target="https://www.fangraphs.com/players/brendan-white/26024/stats" TargetMode="External"/><Relationship Id="rId197" Type="http://schemas.openxmlformats.org/officeDocument/2006/relationships/hyperlink" Target="https://www.fangraphs.com/leaders/major-league?pos=all&amp;lg=all&amp;type=1&amp;season=2023&amp;team=3&amp;pageitems=2000000000&amp;sortcol=20&amp;sortdir=asc&amp;stats=rel&amp;qual=30" TargetMode="External"/><Relationship Id="rId362" Type="http://schemas.openxmlformats.org/officeDocument/2006/relationships/hyperlink" Target="https://www.fangraphs.com/leaders/major-league?pos=all&amp;lg=all&amp;type=1&amp;season=2023&amp;team=22&amp;pageitems=2000000000&amp;sortcol=20&amp;sortdir=asc&amp;stats=rel&amp;qual=30" TargetMode="External"/><Relationship Id="rId418" Type="http://schemas.openxmlformats.org/officeDocument/2006/relationships/hyperlink" Target="https://www.fangraphs.com/players/jovani-moran/20422/stats" TargetMode="External"/><Relationship Id="rId222" Type="http://schemas.openxmlformats.org/officeDocument/2006/relationships/hyperlink" Target="https://www.fangraphs.com/players/chris-stratton/13761/stats" TargetMode="External"/><Relationship Id="rId264" Type="http://schemas.openxmlformats.org/officeDocument/2006/relationships/hyperlink" Target="https://www.fangraphs.com/players/adam-ottavino/1247/stats" TargetMode="External"/><Relationship Id="rId17" Type="http://schemas.openxmlformats.org/officeDocument/2006/relationships/hyperlink" Target="https://www.fangraphs.com/leaders/major-league?pos=all&amp;lg=all&amp;type=1&amp;season=2023&amp;team=8&amp;pageitems=2000000000&amp;sortcol=20&amp;sortdir=asc&amp;stats=rel&amp;qual=30" TargetMode="External"/><Relationship Id="rId59" Type="http://schemas.openxmlformats.org/officeDocument/2006/relationships/hyperlink" Target="https://www.fangraphs.com/leaders/major-league?pos=all&amp;lg=all&amp;type=1&amp;season=2023&amp;team=28&amp;pageitems=2000000000&amp;sortcol=20&amp;sortdir=asc&amp;stats=rel&amp;qual=30" TargetMode="External"/><Relationship Id="rId124" Type="http://schemas.openxmlformats.org/officeDocument/2006/relationships/hyperlink" Target="https://www.fangraphs.com/leaders/major-league?pos=all&amp;lg=all&amp;type=1&amp;season=2023&amp;team=12&amp;pageitems=2000000000&amp;sortcol=20&amp;sortdir=asc&amp;stats=rel&amp;qual=30" TargetMode="External"/><Relationship Id="rId70" Type="http://schemas.openxmlformats.org/officeDocument/2006/relationships/hyperlink" Target="https://www.fangraphs.com/players/fernando-cruz/7048/stats" TargetMode="External"/><Relationship Id="rId166" Type="http://schemas.openxmlformats.org/officeDocument/2006/relationships/hyperlink" Target="https://www.fangraphs.com/players/bowden-francis/20548/stats" TargetMode="External"/><Relationship Id="rId331" Type="http://schemas.openxmlformats.org/officeDocument/2006/relationships/hyperlink" Target="https://www.fangraphs.com/players/bryan-hoeing/26304/stats" TargetMode="External"/><Relationship Id="rId373" Type="http://schemas.openxmlformats.org/officeDocument/2006/relationships/hyperlink" Target="https://www.fangraphs.com/players/tom-cosgrove/23443/stats" TargetMode="External"/><Relationship Id="rId429" Type="http://schemas.openxmlformats.org/officeDocument/2006/relationships/hyperlink" Target="https://www.fangraphs.com/leaders/major-league?pos=all&amp;lg=all&amp;type=1&amp;season=2023&amp;team=2&amp;pageitems=2000000000&amp;sortcol=20&amp;sortdir=asc&amp;stats=rel&amp;qual=30" TargetMode="External"/><Relationship Id="rId1" Type="http://schemas.openxmlformats.org/officeDocument/2006/relationships/hyperlink" Target="https://www.fangraphs.com/players/felix-bautista/20666/stats" TargetMode="External"/><Relationship Id="rId233" Type="http://schemas.openxmlformats.org/officeDocument/2006/relationships/hyperlink" Target="https://www.fangraphs.com/players/carlos-estevez/14542/stats" TargetMode="External"/><Relationship Id="rId440" Type="http://schemas.openxmlformats.org/officeDocument/2006/relationships/hyperlink" Target="https://www.fangraphs.com/players/austin-pruitt/15290/stats" TargetMode="External"/><Relationship Id="rId28" Type="http://schemas.openxmlformats.org/officeDocument/2006/relationships/hyperlink" Target="https://www.fangraphs.com/leaders/major-league?pos=all&amp;lg=all&amp;type=1&amp;season=2023&amp;team=23&amp;pageitems=2000000000&amp;sortcol=20&amp;sortdir=asc&amp;stats=rel&amp;qual=30" TargetMode="External"/><Relationship Id="rId275" Type="http://schemas.openxmlformats.org/officeDocument/2006/relationships/hyperlink" Target="https://www.fangraphs.com/leaders/major-league?pos=all&amp;lg=all&amp;type=1&amp;season=2023&amp;team=12&amp;pageitems=2000000000&amp;sortcol=20&amp;sortdir=asc&amp;stats=rel&amp;qual=30" TargetMode="External"/><Relationship Id="rId300" Type="http://schemas.openxmlformats.org/officeDocument/2006/relationships/hyperlink" Target="https://www.fangraphs.com/leaders/major-league?pos=all&amp;lg=all&amp;type=1&amp;season=2023&amp;team=15&amp;pageitems=2000000000&amp;sortcol=20&amp;sortdir=asc&amp;stats=rel&amp;qual=30" TargetMode="External"/><Relationship Id="rId81" Type="http://schemas.openxmlformats.org/officeDocument/2006/relationships/hyperlink" Target="https://www.fangraphs.com/leaders/major-league?pos=all&amp;lg=all&amp;type=1&amp;season=2023&amp;team=12&amp;pageitems=2000000000&amp;sortcol=20&amp;sortdir=asc&amp;stats=rel&amp;qual=30" TargetMode="External"/><Relationship Id="rId135" Type="http://schemas.openxmlformats.org/officeDocument/2006/relationships/hyperlink" Target="https://www.fangraphs.com/players/emmanuel-clase/21032/stats" TargetMode="External"/><Relationship Id="rId177" Type="http://schemas.openxmlformats.org/officeDocument/2006/relationships/hyperlink" Target="https://www.fangraphs.com/leaders/major-league?pos=all&amp;lg=all&amp;type=1&amp;season=2023&amp;team=1&amp;pageitems=2000000000&amp;sortcol=20&amp;sortdir=asc&amp;stats=rel&amp;qual=30" TargetMode="External"/><Relationship Id="rId342" Type="http://schemas.openxmlformats.org/officeDocument/2006/relationships/hyperlink" Target="https://www.fangraphs.com/leaders/major-league?pos=all&amp;lg=all&amp;type=1&amp;season=2023&amp;team=27&amp;pageitems=2000000000&amp;sortcol=20&amp;sortdir=asc&amp;stats=rel&amp;qual=30" TargetMode="External"/><Relationship Id="rId384" Type="http://schemas.openxmlformats.org/officeDocument/2006/relationships/hyperlink" Target="https://www.fangraphs.com/players/matt-koch/13420/stats" TargetMode="External"/><Relationship Id="rId202" Type="http://schemas.openxmlformats.org/officeDocument/2006/relationships/hyperlink" Target="https://www.fangraphs.com/players/jose-cisnero/6399/stats" TargetMode="External"/><Relationship Id="rId244" Type="http://schemas.openxmlformats.org/officeDocument/2006/relationships/hyperlink" Target="https://www.fangraphs.com/leaders/major-league?pos=all&amp;lg=all&amp;type=1&amp;season=2023&amp;team=15&amp;pageitems=2000000000&amp;sortcol=20&amp;sortdir=asc&amp;stats=rel&amp;qual=30" TargetMode="External"/><Relationship Id="rId39" Type="http://schemas.openxmlformats.org/officeDocument/2006/relationships/hyperlink" Target="https://www.fangraphs.com/leaders/major-league?pos=all&amp;lg=all&amp;type=1&amp;season=2023&amp;team=14&amp;pageitems=2000000000&amp;sortcol=20&amp;sortdir=asc&amp;stats=rel&amp;qual=30" TargetMode="External"/><Relationship Id="rId286" Type="http://schemas.openxmlformats.org/officeDocument/2006/relationships/hyperlink" Target="https://www.fangraphs.com/players/tristan-beck/21584/stats" TargetMode="External"/><Relationship Id="rId451" Type="http://schemas.openxmlformats.org/officeDocument/2006/relationships/hyperlink" Target="https://www.fangraphs.com/players/luis-frias/21997/stats" TargetMode="External"/><Relationship Id="rId50" Type="http://schemas.openxmlformats.org/officeDocument/2006/relationships/hyperlink" Target="https://www.fangraphs.com/players/raisel-iglesias/17130/stats" TargetMode="External"/><Relationship Id="rId104" Type="http://schemas.openxmlformats.org/officeDocument/2006/relationships/hyperlink" Target="https://www.fangraphs.com/players/brusdar-graterol/20367/stats" TargetMode="External"/><Relationship Id="rId146" Type="http://schemas.openxmlformats.org/officeDocument/2006/relationships/hyperlink" Target="https://www.fangraphs.com/leaders/major-league?pos=all&amp;lg=all&amp;type=1&amp;season=2023&amp;team=6&amp;pageitems=2000000000&amp;sortcol=20&amp;sortdir=asc&amp;stats=rel&amp;qual=30" TargetMode="External"/><Relationship Id="rId188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311" Type="http://schemas.openxmlformats.org/officeDocument/2006/relationships/hyperlink" Target="https://www.fangraphs.com/players/bryan-baker/19804/stats" TargetMode="External"/><Relationship Id="rId353" Type="http://schemas.openxmlformats.org/officeDocument/2006/relationships/hyperlink" Target="https://www.fangraphs.com/players/buck-farmer/14814/stats" TargetMode="External"/><Relationship Id="rId395" Type="http://schemas.openxmlformats.org/officeDocument/2006/relationships/hyperlink" Target="https://www.fangraphs.com/leaders/major-league?pos=all&amp;lg=all&amp;type=1&amp;season=2023&amp;team=2&amp;pageitems=2000000000&amp;sortcol=20&amp;sortdir=asc&amp;stats=rel&amp;qual=30" TargetMode="External"/><Relationship Id="rId409" Type="http://schemas.openxmlformats.org/officeDocument/2006/relationships/hyperlink" Target="https://www.fangraphs.com/leaders/major-league?pos=all&amp;lg=all&amp;type=1&amp;season=2023&amp;team=9&amp;pageitems=2000000000&amp;sortcol=20&amp;sortdir=asc&amp;stats=rel&amp;qual=30" TargetMode="External"/><Relationship Id="rId92" Type="http://schemas.openxmlformats.org/officeDocument/2006/relationships/hyperlink" Target="https://www.fangraphs.com/leaders/major-league?pos=all&amp;lg=all&amp;type=1&amp;season=2023&amp;team=27&amp;pageitems=2000000000&amp;sortcol=20&amp;sortdir=asc&amp;stats=rel&amp;qual=30" TargetMode="External"/><Relationship Id="rId213" Type="http://schemas.openxmlformats.org/officeDocument/2006/relationships/hyperlink" Target="https://www.fangraphs.com/leaders/major-league?pos=all&amp;lg=all&amp;type=1&amp;season=2023&amp;team=5&amp;pageitems=2000000000&amp;sortcol=20&amp;sortdir=asc&amp;stats=rel&amp;qual=30" TargetMode="External"/><Relationship Id="rId420" Type="http://schemas.openxmlformats.org/officeDocument/2006/relationships/hyperlink" Target="https://www.fangraphs.com/players/erasmo-ramirez/10314/stats" TargetMode="External"/><Relationship Id="rId255" Type="http://schemas.openxmlformats.org/officeDocument/2006/relationships/hyperlink" Target="https://www.fangraphs.com/players/andres-machado/14681/stats" TargetMode="External"/><Relationship Id="rId297" Type="http://schemas.openxmlformats.org/officeDocument/2006/relationships/hyperlink" Target="https://www.fangraphs.com/players/jonathan-hernandez/17464/stats" TargetMode="External"/><Relationship Id="rId462" Type="http://schemas.openxmlformats.org/officeDocument/2006/relationships/hyperlink" Target="https://www.fangraphs.com/leaders/major-league?pos=all&amp;lg=all&amp;type=1&amp;season=2023&amp;team=10&amp;pageitems=2000000000&amp;sortcol=20&amp;sortdir=asc&amp;stats=rel&amp;qual=30" TargetMode="External"/><Relationship Id="rId115" Type="http://schemas.openxmlformats.org/officeDocument/2006/relationships/hyperlink" Target="https://www.fangraphs.com/players/jhony-brito/25386/stats" TargetMode="External"/><Relationship Id="rId157" Type="http://schemas.openxmlformats.org/officeDocument/2006/relationships/hyperlink" Target="https://www.fangraphs.com/players/tyler-alexander/17735/stats" TargetMode="External"/><Relationship Id="rId322" Type="http://schemas.openxmlformats.org/officeDocument/2006/relationships/hyperlink" Target="https://www.fangraphs.com/players/seth-martinez/21045/stats" TargetMode="External"/><Relationship Id="rId364" Type="http://schemas.openxmlformats.org/officeDocument/2006/relationships/hyperlink" Target="https://www.fangraphs.com/leaders/major-league?pos=all&amp;lg=all&amp;type=1&amp;season=2023&amp;team=6&amp;pageitems=2000000000&amp;sortcol=20&amp;sortdir=asc&amp;stats=rel&amp;qual=30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angraphs.com/players/domingo-german/17149/stats" TargetMode="External"/><Relationship Id="rId2" Type="http://schemas.openxmlformats.org/officeDocument/2006/relationships/hyperlink" Target="https://www.fangraphs.com/leaders/major-league?pos=all&amp;lg=all&amp;type=1&amp;season=2023&amp;team=9&amp;pageitems=200&amp;sortcol=6&amp;sortdir=default&amp;stats=pit&amp;qual=80" TargetMode="External"/><Relationship Id="rId1" Type="http://schemas.openxmlformats.org/officeDocument/2006/relationships/hyperlink" Target="https://www.fangraphs.com/players/domingo-german/17149/stats" TargetMode="Externa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www.fangraphs.com/leaders/major-league?pos=all&amp;stats=pit&amp;lg=all&amp;type=5&amp;season=2023&amp;team=9&amp;qual=80&amp;sortcol=12&amp;sortdir=default&amp;pageitems=200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angraphs.com/players/brenton-doyle/25479/stats" TargetMode="External"/><Relationship Id="rId21" Type="http://schemas.openxmlformats.org/officeDocument/2006/relationships/hyperlink" Target="https://www.fangraphs.com/players/julio-rodriguez/23697/stats" TargetMode="External"/><Relationship Id="rId324" Type="http://schemas.openxmlformats.org/officeDocument/2006/relationships/hyperlink" Target="https://www.fangraphs.com/players/elias-diaz/11680/stats" TargetMode="External"/><Relationship Id="rId531" Type="http://schemas.openxmlformats.org/officeDocument/2006/relationships/hyperlink" Target="https://www.fangraphs.com/players/masataka-yoshida/31837/stats" TargetMode="External"/><Relationship Id="rId170" Type="http://schemas.openxmlformats.org/officeDocument/2006/relationships/hyperlink" Target="https://www.fangraphs.com/players/mike-trout/10155/stats" TargetMode="External"/><Relationship Id="rId268" Type="http://schemas.openxmlformats.org/officeDocument/2006/relationships/hyperlink" Target="https://www.fangraphs.com/players/alex-call/19296/stats" TargetMode="External"/><Relationship Id="rId47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3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12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TargetMode="External"/><Relationship Id="rId33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TargetMode="External"/><Relationship Id="rId54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TargetMode="External"/><Relationship Id="rId181" Type="http://schemas.openxmlformats.org/officeDocument/2006/relationships/hyperlink" Target="https://www.fangraphs.com/players/ian-happ/17919/stats" TargetMode="External"/><Relationship Id="rId402" Type="http://schemas.openxmlformats.org/officeDocument/2006/relationships/hyperlink" Target="https://www.fangraphs.com/players/miguel-rojas/7802/stats" TargetMode="External"/><Relationship Id="rId27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TargetMode="External"/><Relationship Id="rId486" Type="http://schemas.openxmlformats.org/officeDocument/2006/relationships/hyperlink" Target="https://www.fangraphs.com/players/josh-naylor/18839/stats" TargetMode="External"/><Relationship Id="rId43" Type="http://schemas.openxmlformats.org/officeDocument/2006/relationships/hyperlink" Target="https://www.fangraphs.com/players/ha-seong-kim/27506/stats" TargetMode="External"/><Relationship Id="rId139" Type="http://schemas.openxmlformats.org/officeDocument/2006/relationships/hyperlink" Target="https://www.fangraphs.com/players/javier-baez/12979/stats" TargetMode="External"/><Relationship Id="rId346" Type="http://schemas.openxmlformats.org/officeDocument/2006/relationships/hyperlink" Target="https://www.fangraphs.com/players/jason-heyward/4940/stats" TargetMode="External"/><Relationship Id="rId553" Type="http://schemas.openxmlformats.org/officeDocument/2006/relationships/hyperlink" Target="https://www.fangraphs.com/players/alec-bohm/21618/stats" TargetMode="External"/><Relationship Id="rId19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20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TargetMode="External"/><Relationship Id="rId413" Type="http://schemas.openxmlformats.org/officeDocument/2006/relationships/hyperlink" Target="https://www.fangraphs.com/players/jean-segura/5933/stats" TargetMode="External"/><Relationship Id="rId497" Type="http://schemas.openxmlformats.org/officeDocument/2006/relationships/hyperlink" Target="https://www.fangraphs.com/players/austin-hays/19363/stats" TargetMode="External"/><Relationship Id="rId357" Type="http://schemas.openxmlformats.org/officeDocument/2006/relationships/hyperlink" Target="https://www.fangraphs.com/players/tim-anderson/15172/stats" TargetMode="External"/><Relationship Id="rId54" Type="http://schemas.openxmlformats.org/officeDocument/2006/relationships/hyperlink" Target="https://www.fangraphs.com/players/byron-buxton/14161/stats" TargetMode="External"/><Relationship Id="rId21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TargetMode="External"/><Relationship Id="rId56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TargetMode="External"/><Relationship Id="rId42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TargetMode="External"/><Relationship Id="rId270" Type="http://schemas.openxmlformats.org/officeDocument/2006/relationships/hyperlink" Target="https://www.fangraphs.com/players/edouard-julien/27534/stats" TargetMode="External"/><Relationship Id="rId65" Type="http://schemas.openxmlformats.org/officeDocument/2006/relationships/hyperlink" Target="https://www.fangraphs.com/players/kyle-isbel/21614/stats" TargetMode="External"/><Relationship Id="rId13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TargetMode="External"/><Relationship Id="rId368" Type="http://schemas.openxmlformats.org/officeDocument/2006/relationships/hyperlink" Target="https://www.fangraphs.com/players/joc-pederson/11899/stats" TargetMode="External"/><Relationship Id="rId172" Type="http://schemas.openxmlformats.org/officeDocument/2006/relationships/hyperlink" Target="https://www.fangraphs.com/players/jace-peterson/12325/stats" TargetMode="External"/><Relationship Id="rId22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435" Type="http://schemas.openxmlformats.org/officeDocument/2006/relationships/hyperlink" Target="https://www.fangraphs.com/players/isiah-kiner-falefa/16512/stats" TargetMode="External"/><Relationship Id="rId47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TargetMode="External"/><Relationship Id="rId28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33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50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TargetMode="External"/><Relationship Id="rId3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TargetMode="External"/><Relationship Id="rId7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TargetMode="External"/><Relationship Id="rId141" Type="http://schemas.openxmlformats.org/officeDocument/2006/relationships/hyperlink" Target="https://www.fangraphs.com/players/christopher-morel/21897/stats" TargetMode="External"/><Relationship Id="rId37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TargetMode="External"/><Relationship Id="rId54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TargetMode="External"/><Relationship Id="rId7" Type="http://schemas.openxmlformats.org/officeDocument/2006/relationships/hyperlink" Target="https://www.fangraphs.com/players/esteury-ruiz/21780/stats" TargetMode="External"/><Relationship Id="rId183" Type="http://schemas.openxmlformats.org/officeDocument/2006/relationships/hyperlink" Target="https://www.fangraphs.com/players/jeff-mcneil/15362/stats" TargetMode="External"/><Relationship Id="rId23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390" Type="http://schemas.openxmlformats.org/officeDocument/2006/relationships/hyperlink" Target="https://www.fangraphs.com/players/gabriel-arias/22563/stats" TargetMode="External"/><Relationship Id="rId404" Type="http://schemas.openxmlformats.org/officeDocument/2006/relationships/hyperlink" Target="https://www.fangraphs.com/players/jesus-sanchez/19913/stats" TargetMode="External"/><Relationship Id="rId44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TargetMode="External"/><Relationship Id="rId250" Type="http://schemas.openxmlformats.org/officeDocument/2006/relationships/hyperlink" Target="https://www.fangraphs.com/players/michael-conforto/16376/stats" TargetMode="External"/><Relationship Id="rId292" Type="http://schemas.openxmlformats.org/officeDocument/2006/relationships/hyperlink" Target="https://www.fangraphs.com/players/mickey-moniak/19956/stats" TargetMode="External"/><Relationship Id="rId306" Type="http://schemas.openxmlformats.org/officeDocument/2006/relationships/hyperlink" Target="https://www.fangraphs.com/players/elehuris-montero/20543/stats" TargetMode="External"/><Relationship Id="rId488" Type="http://schemas.openxmlformats.org/officeDocument/2006/relationships/hyperlink" Target="https://www.fangraphs.com/players/jorge-soler/14221/stats" TargetMode="External"/><Relationship Id="rId45" Type="http://schemas.openxmlformats.org/officeDocument/2006/relationships/hyperlink" Target="https://www.fangraphs.com/players/freddie-freeman/5361/stats" TargetMode="External"/><Relationship Id="rId87" Type="http://schemas.openxmlformats.org/officeDocument/2006/relationships/hyperlink" Target="https://www.fangraphs.com/players/leody-taveras/18900/stats" TargetMode="External"/><Relationship Id="rId110" Type="http://schemas.openxmlformats.org/officeDocument/2006/relationships/hyperlink" Target="https://www.fangraphs.com/players/tommy-pham/2967/stats" TargetMode="External"/><Relationship Id="rId348" Type="http://schemas.openxmlformats.org/officeDocument/2006/relationships/hyperlink" Target="https://www.fangraphs.com/players/mj-melendez/22197/stats" TargetMode="External"/><Relationship Id="rId51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TargetMode="External"/><Relationship Id="rId555" Type="http://schemas.openxmlformats.org/officeDocument/2006/relationships/hyperlink" Target="https://www.fangraphs.com/players/keibert-ruiz/19610/stats" TargetMode="External"/><Relationship Id="rId152" Type="http://schemas.openxmlformats.org/officeDocument/2006/relationships/hyperlink" Target="https://www.fangraphs.com/players/lars-nootbaar/21454/stats" TargetMode="External"/><Relationship Id="rId19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20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TargetMode="External"/><Relationship Id="rId415" Type="http://schemas.openxmlformats.org/officeDocument/2006/relationships/hyperlink" Target="https://www.fangraphs.com/players/kris-bryant/15429/stats" TargetMode="External"/><Relationship Id="rId45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TargetMode="External"/><Relationship Id="rId26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499" Type="http://schemas.openxmlformats.org/officeDocument/2006/relationships/hyperlink" Target="https://www.fangraphs.com/players/dominic-smith/15653/stats" TargetMode="External"/><Relationship Id="rId1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TargetMode="External"/><Relationship Id="rId56" Type="http://schemas.openxmlformats.org/officeDocument/2006/relationships/hyperlink" Target="https://www.fangraphs.com/players/thairo-estrada/16426/stats" TargetMode="External"/><Relationship Id="rId31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TargetMode="External"/><Relationship Id="rId359" Type="http://schemas.openxmlformats.org/officeDocument/2006/relationships/hyperlink" Target="https://www.fangraphs.com/players/taylor-ward/17548/stats" TargetMode="External"/><Relationship Id="rId524" Type="http://schemas.openxmlformats.org/officeDocument/2006/relationships/hyperlink" Target="https://www.fangraphs.com/players/gleyber-torres/16997/stats" TargetMode="External"/><Relationship Id="rId56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9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121" Type="http://schemas.openxmlformats.org/officeDocument/2006/relationships/hyperlink" Target="https://www.fangraphs.com/players/akil-baddoo/22168/stats" TargetMode="External"/><Relationship Id="rId16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TargetMode="External"/><Relationship Id="rId219" Type="http://schemas.openxmlformats.org/officeDocument/2006/relationships/hyperlink" Target="https://www.fangraphs.com/players/whit-merrifield/11281/stats" TargetMode="External"/><Relationship Id="rId370" Type="http://schemas.openxmlformats.org/officeDocument/2006/relationships/hyperlink" Target="https://www.fangraphs.com/players/mike-moustakas/4892/stats" TargetMode="External"/><Relationship Id="rId42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TargetMode="External"/><Relationship Id="rId23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TargetMode="External"/><Relationship Id="rId468" Type="http://schemas.openxmlformats.org/officeDocument/2006/relationships/hyperlink" Target="https://www.fangraphs.com/players/seiya-suzuki/30116/stats" TargetMode="External"/><Relationship Id="rId25" Type="http://schemas.openxmlformats.org/officeDocument/2006/relationships/hyperlink" Target="https://www.fangraphs.com/players/josh-lowe/19953/stats" TargetMode="External"/><Relationship Id="rId67" Type="http://schemas.openxmlformats.org/officeDocument/2006/relationships/hyperlink" Target="https://www.fangraphs.com/players/jose-siri/17452/stats" TargetMode="External"/><Relationship Id="rId272" Type="http://schemas.openxmlformats.org/officeDocument/2006/relationships/hyperlink" Target="https://www.fangraphs.com/players/joey-wendle/13853/stats" TargetMode="External"/><Relationship Id="rId328" Type="http://schemas.openxmlformats.org/officeDocument/2006/relationships/hyperlink" Target="https://www.fangraphs.com/players/ezequiel-tovar/24064/stats" TargetMode="External"/><Relationship Id="rId535" Type="http://schemas.openxmlformats.org/officeDocument/2006/relationships/hyperlink" Target="https://www.fangraphs.com/players/giancarlo-stanton/4949/stats" TargetMode="External"/><Relationship Id="rId13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TargetMode="External"/><Relationship Id="rId17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TargetMode="External"/><Relationship Id="rId38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TargetMode="External"/><Relationship Id="rId24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TargetMode="External"/><Relationship Id="rId437" Type="http://schemas.openxmlformats.org/officeDocument/2006/relationships/hyperlink" Target="https://www.fangraphs.com/players/kevin-kiermaier/11038/stats" TargetMode="External"/><Relationship Id="rId47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TargetMode="External"/><Relationship Id="rId3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TargetMode="External"/><Relationship Id="rId28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33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TargetMode="External"/><Relationship Id="rId490" Type="http://schemas.openxmlformats.org/officeDocument/2006/relationships/hyperlink" Target="https://www.fangraphs.com/players/paul-dejong/18015/stats" TargetMode="External"/><Relationship Id="rId504" Type="http://schemas.openxmlformats.org/officeDocument/2006/relationships/hyperlink" Target="https://www.fangraphs.com/players/david-peralta/2136/stats" TargetMode="External"/><Relationship Id="rId54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TargetMode="External"/><Relationship Id="rId7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TargetMode="External"/><Relationship Id="rId101" Type="http://schemas.openxmlformats.org/officeDocument/2006/relationships/hyperlink" Target="https://www.fangraphs.com/players/zack-gelof/29766/stats" TargetMode="External"/><Relationship Id="rId143" Type="http://schemas.openxmlformats.org/officeDocument/2006/relationships/hyperlink" Target="https://www.fangraphs.com/players/mike-tauchman/15274/stats" TargetMode="External"/><Relationship Id="rId185" Type="http://schemas.openxmlformats.org/officeDocument/2006/relationships/hyperlink" Target="https://www.fangraphs.com/players/chas-mccormick/19599/stats" TargetMode="External"/><Relationship Id="rId350" Type="http://schemas.openxmlformats.org/officeDocument/2006/relationships/hyperlink" Target="https://www.fangraphs.com/players/xander-bogaerts/12161/stats" TargetMode="External"/><Relationship Id="rId406" Type="http://schemas.openxmlformats.org/officeDocument/2006/relationships/hyperlink" Target="https://www.fangraphs.com/players/amed-rosario/15518/stats" TargetMode="External"/><Relationship Id="rId9" Type="http://schemas.openxmlformats.org/officeDocument/2006/relationships/hyperlink" Target="https://www.fangraphs.com/players/tj-friedl/19522/stats" TargetMode="External"/><Relationship Id="rId21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TargetMode="External"/><Relationship Id="rId392" Type="http://schemas.openxmlformats.org/officeDocument/2006/relationships/hyperlink" Target="https://www.fangraphs.com/players/bo-bichette/19612/stats" TargetMode="External"/><Relationship Id="rId44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TargetMode="External"/><Relationship Id="rId252" Type="http://schemas.openxmlformats.org/officeDocument/2006/relationships/hyperlink" Target="https://www.fangraphs.com/players/connor-joe/16572/stats" TargetMode="External"/><Relationship Id="rId294" Type="http://schemas.openxmlformats.org/officeDocument/2006/relationships/hyperlink" Target="https://www.fangraphs.com/players/kerry-carpenter/25961/stats" TargetMode="External"/><Relationship Id="rId308" Type="http://schemas.openxmlformats.org/officeDocument/2006/relationships/hyperlink" Target="https://www.fangraphs.com/players/ryan-noda/23312/stats" TargetMode="External"/><Relationship Id="rId51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47" Type="http://schemas.openxmlformats.org/officeDocument/2006/relationships/hyperlink" Target="https://www.fangraphs.com/players/geraldo-perdomo/22799/stats" TargetMode="External"/><Relationship Id="rId89" Type="http://schemas.openxmlformats.org/officeDocument/2006/relationships/hyperlink" Target="https://www.fangraphs.com/players/anthony-volpe/27647/stats" TargetMode="External"/><Relationship Id="rId11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TargetMode="External"/><Relationship Id="rId154" Type="http://schemas.openxmlformats.org/officeDocument/2006/relationships/hyperlink" Target="https://www.fangraphs.com/players/adam-frazier/15223/stats" TargetMode="External"/><Relationship Id="rId361" Type="http://schemas.openxmlformats.org/officeDocument/2006/relationships/hyperlink" Target="https://www.fangraphs.com/players/tony-kemp/14894/stats" TargetMode="External"/><Relationship Id="rId557" Type="http://schemas.openxmlformats.org/officeDocument/2006/relationships/hyperlink" Target="https://www.fangraphs.com/players/gabriel-moreno/22664/stats" TargetMode="External"/><Relationship Id="rId19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TargetMode="External"/><Relationship Id="rId417" Type="http://schemas.openxmlformats.org/officeDocument/2006/relationships/hyperlink" Target="https://www.fangraphs.com/players/shea-langeliers/25816/stats" TargetMode="External"/><Relationship Id="rId45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TargetMode="External"/><Relationship Id="rId1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TargetMode="External"/><Relationship Id="rId221" Type="http://schemas.openxmlformats.org/officeDocument/2006/relationships/hyperlink" Target="https://www.fangraphs.com/players/aaron-judge/15640/stats" TargetMode="External"/><Relationship Id="rId26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31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TargetMode="External"/><Relationship Id="rId470" Type="http://schemas.openxmlformats.org/officeDocument/2006/relationships/hyperlink" Target="https://www.fangraphs.com/players/william-contreras/20503/stats" TargetMode="External"/><Relationship Id="rId526" Type="http://schemas.openxmlformats.org/officeDocument/2006/relationships/hyperlink" Target="https://www.fangraphs.com/players/sean-murphy/19352/stats" TargetMode="External"/><Relationship Id="rId58" Type="http://schemas.openxmlformats.org/officeDocument/2006/relationships/hyperlink" Target="https://www.fangraphs.com/players/dansby-swanson/18314/stats" TargetMode="External"/><Relationship Id="rId123" Type="http://schemas.openxmlformats.org/officeDocument/2006/relationships/hyperlink" Target="https://www.fangraphs.com/players/daulton-varsho/19918/stats" TargetMode="External"/><Relationship Id="rId330" Type="http://schemas.openxmlformats.org/officeDocument/2006/relationships/hyperlink" Target="https://www.fangraphs.com/players/edward-olivares/19698/stats" TargetMode="External"/><Relationship Id="rId16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37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TargetMode="External"/><Relationship Id="rId42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232" Type="http://schemas.openxmlformats.org/officeDocument/2006/relationships/hyperlink" Target="https://www.fangraphs.com/players/brandon-crawford/5343/stats" TargetMode="External"/><Relationship Id="rId274" Type="http://schemas.openxmlformats.org/officeDocument/2006/relationships/hyperlink" Target="https://www.fangraphs.com/players/jake-rogers/19452/stats" TargetMode="External"/><Relationship Id="rId48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27" Type="http://schemas.openxmlformats.org/officeDocument/2006/relationships/hyperlink" Target="https://www.fangraphs.com/players/kyle-tucker/18345/stats" TargetMode="External"/><Relationship Id="rId69" Type="http://schemas.openxmlformats.org/officeDocument/2006/relationships/hyperlink" Target="https://www.fangraphs.com/players/myles-straw/17620/stats" TargetMode="External"/><Relationship Id="rId13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537" Type="http://schemas.openxmlformats.org/officeDocument/2006/relationships/hyperlink" Target="https://www.fangraphs.com/players/corey-seager/13624/stats" TargetMode="External"/><Relationship Id="rId8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TargetMode="External"/><Relationship Id="rId17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TargetMode="External"/><Relationship Id="rId34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TargetMode="External"/><Relationship Id="rId38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439" Type="http://schemas.openxmlformats.org/officeDocument/2006/relationships/hyperlink" Target="https://www.fangraphs.com/players/eloy-jimenez/17484/stats" TargetMode="External"/><Relationship Id="rId201" Type="http://schemas.openxmlformats.org/officeDocument/2006/relationships/hyperlink" Target="https://www.fangraphs.com/players/matt-olson/14344/stats" TargetMode="External"/><Relationship Id="rId24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28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TargetMode="External"/><Relationship Id="rId450" Type="http://schemas.openxmlformats.org/officeDocument/2006/relationships/hyperlink" Target="https://www.fangraphs.com/players/josh-jung/26299/stats" TargetMode="External"/><Relationship Id="rId506" Type="http://schemas.openxmlformats.org/officeDocument/2006/relationships/hyperlink" Target="https://www.fangraphs.com/players/brandon-drury/11615/stats" TargetMode="External"/><Relationship Id="rId3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103" Type="http://schemas.openxmlformats.org/officeDocument/2006/relationships/hyperlink" Target="https://www.fangraphs.com/players/aaron-hicks/5297/stats" TargetMode="External"/><Relationship Id="rId310" Type="http://schemas.openxmlformats.org/officeDocument/2006/relationships/hyperlink" Target="https://www.fangraphs.com/players/gavin-sheets/19901/stats" TargetMode="External"/><Relationship Id="rId49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TargetMode="External"/><Relationship Id="rId54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91" Type="http://schemas.openxmlformats.org/officeDocument/2006/relationships/hyperlink" Target="https://www.fangraphs.com/players/adolis-garcia/19287/stats" TargetMode="External"/><Relationship Id="rId145" Type="http://schemas.openxmlformats.org/officeDocument/2006/relationships/hyperlink" Target="https://www.fangraphs.com/players/andrew-benintendi/17901/stats" TargetMode="External"/><Relationship Id="rId187" Type="http://schemas.openxmlformats.org/officeDocument/2006/relationships/hyperlink" Target="https://www.fangraphs.com/players/zach-mckinstry/19392/stats" TargetMode="External"/><Relationship Id="rId352" Type="http://schemas.openxmlformats.org/officeDocument/2006/relationships/hyperlink" Target="https://www.fangraphs.com/players/christian-bethancourt/10028/stats" TargetMode="External"/><Relationship Id="rId394" Type="http://schemas.openxmlformats.org/officeDocument/2006/relationships/hyperlink" Target="https://www.fangraphs.com/players/pete-alonso/19251/stats" TargetMode="External"/><Relationship Id="rId40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TargetMode="External"/><Relationship Id="rId212" Type="http://schemas.openxmlformats.org/officeDocument/2006/relationships/hyperlink" Target="https://www.fangraphs.com/players/connor-wong/19896/stats" TargetMode="External"/><Relationship Id="rId254" Type="http://schemas.openxmlformats.org/officeDocument/2006/relationships/hyperlink" Target="https://www.fangraphs.com/players/christian-walker/13419/stats" TargetMode="External"/><Relationship Id="rId49" Type="http://schemas.openxmlformats.org/officeDocument/2006/relationships/hyperlink" Target="https://www.fangraphs.com/players/elly-de-la-cruz/26668/stats" TargetMode="External"/><Relationship Id="rId11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TargetMode="External"/><Relationship Id="rId296" Type="http://schemas.openxmlformats.org/officeDocument/2006/relationships/hyperlink" Target="https://www.fangraphs.com/players/yoan-moncada/17232/stats" TargetMode="External"/><Relationship Id="rId46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TargetMode="External"/><Relationship Id="rId51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TargetMode="External"/><Relationship Id="rId559" Type="http://schemas.openxmlformats.org/officeDocument/2006/relationships/hyperlink" Target="https://www.fangraphs.com/players/nathaniel-lowe/19566/stats" TargetMode="External"/><Relationship Id="rId60" Type="http://schemas.openxmlformats.org/officeDocument/2006/relationships/hyperlink" Target="https://www.fangraphs.com/players/ozzie-albies/16556/stats" TargetMode="External"/><Relationship Id="rId156" Type="http://schemas.openxmlformats.org/officeDocument/2006/relationships/hyperlink" Target="https://www.fangraphs.com/players/michael-massey/27684/stats" TargetMode="External"/><Relationship Id="rId19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TargetMode="External"/><Relationship Id="rId32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TargetMode="External"/><Relationship Id="rId363" Type="http://schemas.openxmlformats.org/officeDocument/2006/relationships/hyperlink" Target="https://www.fangraphs.com/players/jordan-walker/27475/stats" TargetMode="External"/><Relationship Id="rId419" Type="http://schemas.openxmlformats.org/officeDocument/2006/relationships/hyperlink" Target="https://www.fangraphs.com/players/jd-davis/16219/stats" TargetMode="External"/><Relationship Id="rId223" Type="http://schemas.openxmlformats.org/officeDocument/2006/relationships/hyperlink" Target="https://www.fangraphs.com/players/jj-bleday/26368/stats" TargetMode="External"/><Relationship Id="rId43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1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TargetMode="External"/><Relationship Id="rId26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TargetMode="External"/><Relationship Id="rId472" Type="http://schemas.openxmlformats.org/officeDocument/2006/relationships/hyperlink" Target="https://www.fangraphs.com/players/justin-turner/5235/stats" TargetMode="External"/><Relationship Id="rId528" Type="http://schemas.openxmlformats.org/officeDocument/2006/relationships/hyperlink" Target="https://www.fangraphs.com/players/miguel-cabrera/1744/stats" TargetMode="External"/><Relationship Id="rId125" Type="http://schemas.openxmlformats.org/officeDocument/2006/relationships/hyperlink" Target="https://www.fangraphs.com/players/cody-bellinger/15998/stats" TargetMode="External"/><Relationship Id="rId16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TargetMode="External"/><Relationship Id="rId332" Type="http://schemas.openxmlformats.org/officeDocument/2006/relationships/hyperlink" Target="https://www.fangraphs.com/players/brett-baty/26123/stats" TargetMode="External"/><Relationship Id="rId374" Type="http://schemas.openxmlformats.org/officeDocument/2006/relationships/hyperlink" Target="https://www.fangraphs.com/players/kebryan-hayes/18577/stats" TargetMode="External"/><Relationship Id="rId71" Type="http://schemas.openxmlformats.org/officeDocument/2006/relationships/hyperlink" Target="https://www.fangraphs.com/players/starling-marte/9241/stats" TargetMode="External"/><Relationship Id="rId234" Type="http://schemas.openxmlformats.org/officeDocument/2006/relationships/hyperlink" Target="https://www.fangraphs.com/players/elvis-andrus/8709/stats" TargetMode="External"/><Relationship Id="rId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TargetMode="External"/><Relationship Id="rId29" Type="http://schemas.openxmlformats.org/officeDocument/2006/relationships/hyperlink" Target="https://www.fangraphs.com/players/taylor-walls/22458/stats" TargetMode="External"/><Relationship Id="rId276" Type="http://schemas.openxmlformats.org/officeDocument/2006/relationships/hyperlink" Target="https://www.fangraphs.com/players/mike-yastrzemski/14854/stats" TargetMode="External"/><Relationship Id="rId441" Type="http://schemas.openxmlformats.org/officeDocument/2006/relationships/hyperlink" Target="https://www.fangraphs.com/players/bryan-de-la-cruz/19600/stats" TargetMode="External"/><Relationship Id="rId48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TargetMode="External"/><Relationship Id="rId539" Type="http://schemas.openxmlformats.org/officeDocument/2006/relationships/hyperlink" Target="https://www.fangraphs.com/players/tyler-stephenson/17988/stats" TargetMode="External"/><Relationship Id="rId4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TargetMode="External"/><Relationship Id="rId13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TargetMode="External"/><Relationship Id="rId17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30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TargetMode="External"/><Relationship Id="rId34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TargetMode="External"/><Relationship Id="rId55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TargetMode="External"/><Relationship Id="rId8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203" Type="http://schemas.openxmlformats.org/officeDocument/2006/relationships/hyperlink" Target="https://www.fangraphs.com/players/riley-greene/25976/stats" TargetMode="External"/><Relationship Id="rId38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TargetMode="External"/><Relationship Id="rId24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28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41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TargetMode="External"/><Relationship Id="rId452" Type="http://schemas.openxmlformats.org/officeDocument/2006/relationships/hyperlink" Target="https://www.fangraphs.com/players/adley-rutschman/26288/stats" TargetMode="External"/><Relationship Id="rId49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TargetMode="External"/><Relationship Id="rId508" Type="http://schemas.openxmlformats.org/officeDocument/2006/relationships/hyperlink" Target="https://www.fangraphs.com/players/jose-abreu/15676/stats" TargetMode="External"/><Relationship Id="rId10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TargetMode="External"/><Relationship Id="rId147" Type="http://schemas.openxmlformats.org/officeDocument/2006/relationships/hyperlink" Target="https://www.fangraphs.com/players/cavan-biggio/19252/stats" TargetMode="External"/><Relationship Id="rId312" Type="http://schemas.openxmlformats.org/officeDocument/2006/relationships/hyperlink" Target="https://www.fangraphs.com/players/yuli-gurriel/19198/stats" TargetMode="External"/><Relationship Id="rId354" Type="http://schemas.openxmlformats.org/officeDocument/2006/relationships/hyperlink" Target="https://www.fangraphs.com/players/isaac-paredes/20036/stats" TargetMode="External"/><Relationship Id="rId51" Type="http://schemas.openxmlformats.org/officeDocument/2006/relationships/hyperlink" Target="https://www.fangraphs.com/players/jack-suwinski/22244/stats" TargetMode="External"/><Relationship Id="rId93" Type="http://schemas.openxmlformats.org/officeDocument/2006/relationships/hyperlink" Target="https://www.fangraphs.com/players/mookie-betts/13611/stats" TargetMode="External"/><Relationship Id="rId189" Type="http://schemas.openxmlformats.org/officeDocument/2006/relationships/hyperlink" Target="https://www.fangraphs.com/players/spencer-steer/26323/stats" TargetMode="External"/><Relationship Id="rId396" Type="http://schemas.openxmlformats.org/officeDocument/2006/relationships/hyperlink" Target="https://www.fangraphs.com/players/seth-brown/18171/stats" TargetMode="External"/><Relationship Id="rId561" Type="http://schemas.openxmlformats.org/officeDocument/2006/relationships/hyperlink" Target="https://www.fangraphs.com/players/carlos-correa/14162/stats" TargetMode="External"/><Relationship Id="rId214" Type="http://schemas.openxmlformats.org/officeDocument/2006/relationships/hyperlink" Target="https://www.fangraphs.com/players/blake-sabol/25805/stats" TargetMode="External"/><Relationship Id="rId256" Type="http://schemas.openxmlformats.org/officeDocument/2006/relationships/hyperlink" Target="https://www.fangraphs.com/players/jon-berti/12037/stats" TargetMode="External"/><Relationship Id="rId298" Type="http://schemas.openxmlformats.org/officeDocument/2006/relationships/hyperlink" Target="https://www.fangraphs.com/players/nick-allen/22277/stats" TargetMode="External"/><Relationship Id="rId421" Type="http://schemas.openxmlformats.org/officeDocument/2006/relationships/hyperlink" Target="https://www.fangraphs.com/players/wilmer-flores/5827/stats" TargetMode="External"/><Relationship Id="rId46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TargetMode="External"/><Relationship Id="rId51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11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TargetMode="External"/><Relationship Id="rId158" Type="http://schemas.openxmlformats.org/officeDocument/2006/relationships/hyperlink" Target="https://www.fangraphs.com/players/austin-riley/18360/stats" TargetMode="External"/><Relationship Id="rId32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TargetMode="External"/><Relationship Id="rId530" Type="http://schemas.openxmlformats.org/officeDocument/2006/relationships/hyperlink" Target="https://www.fangraphs.com/players/josh-bell/13145/stats" TargetMode="External"/><Relationship Id="rId2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TargetMode="External"/><Relationship Id="rId62" Type="http://schemas.openxmlformats.org/officeDocument/2006/relationships/hyperlink" Target="https://www.fangraphs.com/players/harrison-bader/18030/stats" TargetMode="External"/><Relationship Id="rId365" Type="http://schemas.openxmlformats.org/officeDocument/2006/relationships/hyperlink" Target="https://www.fangraphs.com/players/eduardo-escobar/6153/stats" TargetMode="External"/><Relationship Id="rId225" Type="http://schemas.openxmlformats.org/officeDocument/2006/relationships/hyperlink" Target="https://www.fangraphs.com/players/joey-gallo/14128/stats" TargetMode="External"/><Relationship Id="rId26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TargetMode="External"/><Relationship Id="rId43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TargetMode="External"/><Relationship Id="rId474" Type="http://schemas.openxmlformats.org/officeDocument/2006/relationships/hyperlink" Target="https://www.fangraphs.com/players/max-kepler/12144/stats" TargetMode="External"/><Relationship Id="rId127" Type="http://schemas.openxmlformats.org/officeDocument/2006/relationships/hyperlink" Target="https://www.fangraphs.com/players/nolan-gorman/22263/stats" TargetMode="External"/><Relationship Id="rId31" Type="http://schemas.openxmlformats.org/officeDocument/2006/relationships/hyperlink" Target="https://www.fangraphs.com/players/willi-castro/17338/stats" TargetMode="External"/><Relationship Id="rId73" Type="http://schemas.openxmlformats.org/officeDocument/2006/relationships/hyperlink" Target="https://www.fangraphs.com/players/jake-mccarthy/21622/stats" TargetMode="External"/><Relationship Id="rId16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TargetMode="External"/><Relationship Id="rId334" Type="http://schemas.openxmlformats.org/officeDocument/2006/relationships/hyperlink" Target="https://www.fangraphs.com/players/patrick-bailey/27478/stats" TargetMode="External"/><Relationship Id="rId376" Type="http://schemas.openxmlformats.org/officeDocument/2006/relationships/hyperlink" Target="https://www.fangraphs.com/players/jt-realmuto/11739/stats" TargetMode="External"/><Relationship Id="rId541" Type="http://schemas.openxmlformats.org/officeDocument/2006/relationships/hyperlink" Target="https://www.fangraphs.com/players/ryan-mcmahon/15112/stats" TargetMode="External"/><Relationship Id="rId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TargetMode="External"/><Relationship Id="rId18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TargetMode="External"/><Relationship Id="rId236" Type="http://schemas.openxmlformats.org/officeDocument/2006/relationships/hyperlink" Target="https://www.fangraphs.com/players/joey-wiemer/27690/stats" TargetMode="External"/><Relationship Id="rId278" Type="http://schemas.openxmlformats.org/officeDocument/2006/relationships/hyperlink" Target="https://www.fangraphs.com/players/luis-rengifo/19858/stats" TargetMode="External"/><Relationship Id="rId40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443" Type="http://schemas.openxmlformats.org/officeDocument/2006/relationships/hyperlink" Target="https://www.fangraphs.com/players/donovan-solano/8623/stats" TargetMode="External"/><Relationship Id="rId30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TargetMode="External"/><Relationship Id="rId48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TargetMode="External"/><Relationship Id="rId4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TargetMode="External"/><Relationship Id="rId8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TargetMode="External"/><Relationship Id="rId13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34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TargetMode="External"/><Relationship Id="rId38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510" Type="http://schemas.openxmlformats.org/officeDocument/2006/relationships/hyperlink" Target="https://www.fangraphs.com/players/joey-meneses/14366/stats" TargetMode="External"/><Relationship Id="rId55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191" Type="http://schemas.openxmlformats.org/officeDocument/2006/relationships/hyperlink" Target="https://www.fangraphs.com/players/jorge-polanco/13152/stats" TargetMode="External"/><Relationship Id="rId205" Type="http://schemas.openxmlformats.org/officeDocument/2006/relationships/hyperlink" Target="https://www.fangraphs.com/players/oswaldo-cabrera/21707/stats" TargetMode="External"/><Relationship Id="rId24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TargetMode="External"/><Relationship Id="rId41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TargetMode="External"/><Relationship Id="rId10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TargetMode="External"/><Relationship Id="rId28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TargetMode="External"/><Relationship Id="rId454" Type="http://schemas.openxmlformats.org/officeDocument/2006/relationships/hyperlink" Target="https://www.fangraphs.com/players/jurickson-profar/10815/stats" TargetMode="External"/><Relationship Id="rId49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TargetMode="External"/><Relationship Id="rId11" Type="http://schemas.openxmlformats.org/officeDocument/2006/relationships/hyperlink" Target="https://www.fangraphs.com/players/francisco-lindor/12916/stats" TargetMode="External"/><Relationship Id="rId53" Type="http://schemas.openxmlformats.org/officeDocument/2006/relationships/hyperlink" Target="https://www.fangraphs.com/players/josh-rojas/19734/stats" TargetMode="External"/><Relationship Id="rId149" Type="http://schemas.openxmlformats.org/officeDocument/2006/relationships/hyperlink" Target="https://www.fangraphs.com/players/matt-chapman/16505/stats" TargetMode="External"/><Relationship Id="rId314" Type="http://schemas.openxmlformats.org/officeDocument/2006/relationships/hyperlink" Target="https://www.fangraphs.com/players/zach-neto/31347/stats" TargetMode="External"/><Relationship Id="rId356" Type="http://schemas.openxmlformats.org/officeDocument/2006/relationships/hyperlink" Target="https://www.fangraphs.com/players/ramon-laureano/17128/stats" TargetMode="External"/><Relationship Id="rId398" Type="http://schemas.openxmlformats.org/officeDocument/2006/relationships/hyperlink" Target="https://www.fangraphs.com/players/charlie-blackmon/7859/stats" TargetMode="External"/><Relationship Id="rId52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TargetMode="External"/><Relationship Id="rId563" Type="http://schemas.openxmlformats.org/officeDocument/2006/relationships/hyperlink" Target="https://www.fangraphs.com/players/ty-france/17982/stats" TargetMode="External"/><Relationship Id="rId95" Type="http://schemas.openxmlformats.org/officeDocument/2006/relationships/hyperlink" Target="https://www.fangraphs.com/players/shohei-ohtani/19755/stats" TargetMode="External"/><Relationship Id="rId160" Type="http://schemas.openxmlformats.org/officeDocument/2006/relationships/hyperlink" Target="https://www.fangraphs.com/players/luis-robert/20043/stats" TargetMode="External"/><Relationship Id="rId216" Type="http://schemas.openxmlformats.org/officeDocument/2006/relationships/hyperlink" Target="https://www.fangraphs.com/players/will-brennan/25660/stats" TargetMode="External"/><Relationship Id="rId423" Type="http://schemas.openxmlformats.org/officeDocument/2006/relationships/hyperlink" Target="https://www.fangraphs.com/players/bryce-harper/11579/stats" TargetMode="External"/><Relationship Id="rId258" Type="http://schemas.openxmlformats.org/officeDocument/2006/relationships/hyperlink" Target="https://www.fangraphs.com/players/jonah-heim/16930/stats" TargetMode="External"/><Relationship Id="rId46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TargetMode="External"/><Relationship Id="rId2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TargetMode="External"/><Relationship Id="rId6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TargetMode="External"/><Relationship Id="rId11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TargetMode="External"/><Relationship Id="rId32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TargetMode="External"/><Relationship Id="rId36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TargetMode="External"/><Relationship Id="rId53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TargetMode="External"/><Relationship Id="rId17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TargetMode="External"/><Relationship Id="rId227" Type="http://schemas.openxmlformats.org/officeDocument/2006/relationships/hyperlink" Target="https://www.fangraphs.com/players/max-muncy/13301/stats" TargetMode="External"/><Relationship Id="rId26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TargetMode="External"/><Relationship Id="rId43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TargetMode="External"/><Relationship Id="rId476" Type="http://schemas.openxmlformats.org/officeDocument/2006/relationships/hyperlink" Target="https://www.fangraphs.com/players/salvador-perez/7304/stats" TargetMode="External"/><Relationship Id="rId33" Type="http://schemas.openxmlformats.org/officeDocument/2006/relationships/hyperlink" Target="https://www.fangraphs.com/players/jarren-duran/24617/stats" TargetMode="External"/><Relationship Id="rId129" Type="http://schemas.openxmlformats.org/officeDocument/2006/relationships/hyperlink" Target="https://www.fangraphs.com/players/paul-goldschmidt/9218/stats" TargetMode="External"/><Relationship Id="rId280" Type="http://schemas.openxmlformats.org/officeDocument/2006/relationships/hyperlink" Target="https://www.fangraphs.com/players/mauricio-dubon/16530/stats" TargetMode="External"/><Relationship Id="rId336" Type="http://schemas.openxmlformats.org/officeDocument/2006/relationships/hyperlink" Target="https://www.fangraphs.com/players/jose-altuve/5417/stats" TargetMode="External"/><Relationship Id="rId501" Type="http://schemas.openxmlformats.org/officeDocument/2006/relationships/hyperlink" Target="https://www.fangraphs.com/players/rowdy-tellez/15679/stats" TargetMode="External"/><Relationship Id="rId543" Type="http://schemas.openxmlformats.org/officeDocument/2006/relationships/hyperlink" Target="https://www.fangraphs.com/players/andrew-vaughn/26197/stats" TargetMode="External"/><Relationship Id="rId75" Type="http://schemas.openxmlformats.org/officeDocument/2006/relationships/hyperlink" Target="https://www.fangraphs.com/players/trent-grisham/18564/stats" TargetMode="External"/><Relationship Id="rId14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TargetMode="External"/><Relationship Id="rId18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TargetMode="External"/><Relationship Id="rId378" Type="http://schemas.openxmlformats.org/officeDocument/2006/relationships/hyperlink" Target="https://www.fangraphs.com/players/nick-fortes/21538/stats" TargetMode="External"/><Relationship Id="rId40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TargetMode="External"/><Relationship Id="rId238" Type="http://schemas.openxmlformats.org/officeDocument/2006/relationships/hyperlink" Target="https://www.fangraphs.com/players/danny-jansen/16535/stats" TargetMode="External"/><Relationship Id="rId445" Type="http://schemas.openxmlformats.org/officeDocument/2006/relationships/hyperlink" Target="https://www.fangraphs.com/players/brian-anderson/18289/stats" TargetMode="External"/><Relationship Id="rId48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TargetMode="External"/><Relationship Id="rId29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TargetMode="External"/><Relationship Id="rId30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TargetMode="External"/><Relationship Id="rId34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512" Type="http://schemas.openxmlformats.org/officeDocument/2006/relationships/hyperlink" Target="https://www.fangraphs.com/players/juan-soto/20123/stats" TargetMode="External"/><Relationship Id="rId4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TargetMode="External"/><Relationship Id="rId8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TargetMode="External"/><Relationship Id="rId151" Type="http://schemas.openxmlformats.org/officeDocument/2006/relationships/hyperlink" Target="https://www.fangraphs.com/players/carlos-santana/2396/stats" TargetMode="External"/><Relationship Id="rId38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TargetMode="External"/><Relationship Id="rId55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TargetMode="External"/><Relationship Id="rId193" Type="http://schemas.openxmlformats.org/officeDocument/2006/relationships/hyperlink" Target="https://www.fangraphs.com/players/brandon-lowe/18882/stats" TargetMode="External"/><Relationship Id="rId207" Type="http://schemas.openxmlformats.org/officeDocument/2006/relationships/hyperlink" Target="https://www.fangraphs.com/players/nick-senzel/19293/stats" TargetMode="External"/><Relationship Id="rId24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TargetMode="External"/><Relationship Id="rId41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TargetMode="External"/><Relationship Id="rId456" Type="http://schemas.openxmlformats.org/officeDocument/2006/relationships/hyperlink" Target="https://www.fangraphs.com/players/aledmys-diaz/15937/stats" TargetMode="External"/><Relationship Id="rId49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TargetMode="External"/><Relationship Id="rId13" Type="http://schemas.openxmlformats.org/officeDocument/2006/relationships/hyperlink" Target="https://www.fangraphs.com/players/ronald-acuna-jr/18401/stats" TargetMode="External"/><Relationship Id="rId10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TargetMode="External"/><Relationship Id="rId260" Type="http://schemas.openxmlformats.org/officeDocument/2006/relationships/hyperlink" Target="https://www.fangraphs.com/players/kyle-farmer/14813/stats" TargetMode="External"/><Relationship Id="rId316" Type="http://schemas.openxmlformats.org/officeDocument/2006/relationships/hyperlink" Target="https://www.fangraphs.com/players/jonathan-india/21523/stats" TargetMode="External"/><Relationship Id="rId52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TargetMode="External"/><Relationship Id="rId5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97" Type="http://schemas.openxmlformats.org/officeDocument/2006/relationships/hyperlink" Target="https://www.fangraphs.com/players/chris-taylor/13757/stats" TargetMode="External"/><Relationship Id="rId12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TargetMode="External"/><Relationship Id="rId35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TargetMode="External"/><Relationship Id="rId565" Type="http://schemas.openxmlformats.org/officeDocument/2006/relationships/hyperlink" Target="https://www.fangraphs.com/players/alejandro-kirk/22581/stats" TargetMode="External"/><Relationship Id="rId162" Type="http://schemas.openxmlformats.org/officeDocument/2006/relationships/hyperlink" Target="https://www.fangraphs.com/players/bryan-reynolds/19326/stats" TargetMode="External"/><Relationship Id="rId218" Type="http://schemas.openxmlformats.org/officeDocument/2006/relationships/hyperlink" Target="https://www.fangraphs.com/players/jake-burger/22275/stats" TargetMode="External"/><Relationship Id="rId425" Type="http://schemas.openxmlformats.org/officeDocument/2006/relationships/hyperlink" Target="https://www.fangraphs.com/players/luis-garcia/20391/stats" TargetMode="External"/><Relationship Id="rId46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TargetMode="External"/><Relationship Id="rId27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2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TargetMode="External"/><Relationship Id="rId6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TargetMode="External"/><Relationship Id="rId131" Type="http://schemas.openxmlformats.org/officeDocument/2006/relationships/hyperlink" Target="https://www.fangraphs.com/players/andres-gimenez/19950/stats" TargetMode="External"/><Relationship Id="rId32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36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TargetMode="External"/><Relationship Id="rId53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173" Type="http://schemas.openxmlformats.org/officeDocument/2006/relationships/hyperlink" Target="https://www.fangraphs.com/players/tommy-edman/19470/stats" TargetMode="External"/><Relationship Id="rId229" Type="http://schemas.openxmlformats.org/officeDocument/2006/relationships/hyperlink" Target="https://www.fangraphs.com/players/ryan-mountcastle/18373/stats" TargetMode="External"/><Relationship Id="rId380" Type="http://schemas.openxmlformats.org/officeDocument/2006/relationships/hyperlink" Target="https://www.fangraphs.com/players/eddie-rosario/12155/stats" TargetMode="External"/><Relationship Id="rId43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TargetMode="External"/><Relationship Id="rId240" Type="http://schemas.openxmlformats.org/officeDocument/2006/relationships/hyperlink" Target="https://www.fangraphs.com/players/matt-mclain/29695/stats" TargetMode="External"/><Relationship Id="rId478" Type="http://schemas.openxmlformats.org/officeDocument/2006/relationships/hyperlink" Target="https://www.fangraphs.com/players/manny-machado/11493/stats" TargetMode="External"/><Relationship Id="rId35" Type="http://schemas.openxmlformats.org/officeDocument/2006/relationships/hyperlink" Target="https://www.fangraphs.com/players/lane-thomas/16939/stats" TargetMode="External"/><Relationship Id="rId77" Type="http://schemas.openxmlformats.org/officeDocument/2006/relationships/hyperlink" Target="https://www.fangraphs.com/players/brice-turang/22186/stats" TargetMode="External"/><Relationship Id="rId10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TargetMode="External"/><Relationship Id="rId282" Type="http://schemas.openxmlformats.org/officeDocument/2006/relationships/hyperlink" Target="https://www.fangraphs.com/players/jeremy-pena/21636/stats" TargetMode="External"/><Relationship Id="rId338" Type="http://schemas.openxmlformats.org/officeDocument/2006/relationships/hyperlink" Target="https://www.fangraphs.com/players/matt-vierling/21558/stats" TargetMode="External"/><Relationship Id="rId503" Type="http://schemas.openxmlformats.org/officeDocument/2006/relationships/hyperlink" Target="https://www.fangraphs.com/players/garrett-cooper/15279/stats" TargetMode="External"/><Relationship Id="rId545" Type="http://schemas.openxmlformats.org/officeDocument/2006/relationships/hyperlink" Target="https://www.fangraphs.com/players/yasmani-grandal/11368/stats" TargetMode="External"/><Relationship Id="rId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TargetMode="External"/><Relationship Id="rId14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TargetMode="External"/><Relationship Id="rId18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TargetMode="External"/><Relationship Id="rId39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TargetMode="External"/><Relationship Id="rId40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TargetMode="External"/><Relationship Id="rId447" Type="http://schemas.openxmlformats.org/officeDocument/2006/relationships/hyperlink" Target="https://www.fangraphs.com/players/teoscar-hernandez/13066/stats" TargetMode="External"/><Relationship Id="rId25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TargetMode="External"/><Relationship Id="rId48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TargetMode="External"/><Relationship Id="rId4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29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TargetMode="External"/><Relationship Id="rId30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TargetMode="External"/><Relationship Id="rId34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TargetMode="External"/><Relationship Id="rId514" Type="http://schemas.openxmlformats.org/officeDocument/2006/relationships/hyperlink" Target="https://www.fangraphs.com/players/yainer-diaz/23003/stats" TargetMode="External"/><Relationship Id="rId55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TargetMode="External"/><Relationship Id="rId8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TargetMode="External"/><Relationship Id="rId111" Type="http://schemas.openxmlformats.org/officeDocument/2006/relationships/hyperlink" Target="https://www.fangraphs.com/players/brandon-marsh/20202/stats" TargetMode="External"/><Relationship Id="rId15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TargetMode="External"/><Relationship Id="rId195" Type="http://schemas.openxmlformats.org/officeDocument/2006/relationships/hyperlink" Target="https://www.fangraphs.com/players/jp-crawford/15491/stats" TargetMode="External"/><Relationship Id="rId209" Type="http://schemas.openxmlformats.org/officeDocument/2006/relationships/hyperlink" Target="https://www.fangraphs.com/players/robbie-grossman/5254/stats" TargetMode="External"/><Relationship Id="rId36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TargetMode="External"/><Relationship Id="rId41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TargetMode="External"/><Relationship Id="rId22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458" Type="http://schemas.openxmlformats.org/officeDocument/2006/relationships/hyperlink" Target="https://www.fangraphs.com/players/eugenio-suarez/12552/stats" TargetMode="External"/><Relationship Id="rId15" Type="http://schemas.openxmlformats.org/officeDocument/2006/relationships/hyperlink" Target="https://www.fangraphs.com/players/christian-yelich/11477/stats" TargetMode="External"/><Relationship Id="rId5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TargetMode="External"/><Relationship Id="rId262" Type="http://schemas.openxmlformats.org/officeDocument/2006/relationships/hyperlink" Target="https://www.fangraphs.com/players/miguel-vargas/20178/stats" TargetMode="External"/><Relationship Id="rId318" Type="http://schemas.openxmlformats.org/officeDocument/2006/relationships/hyperlink" Target="https://www.fangraphs.com/players/ryan-ohearn/16442/stats" TargetMode="External"/><Relationship Id="rId52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TargetMode="External"/><Relationship Id="rId567" Type="http://schemas.openxmlformats.org/officeDocument/2006/relationships/printerSettings" Target="../printerSettings/printerSettings8.bin"/><Relationship Id="rId99" Type="http://schemas.openxmlformats.org/officeDocument/2006/relationships/hyperlink" Target="https://www.fangraphs.com/players/cedric-mullins-ii/17929/stats" TargetMode="External"/><Relationship Id="rId12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TargetMode="External"/><Relationship Id="rId164" Type="http://schemas.openxmlformats.org/officeDocument/2006/relationships/hyperlink" Target="https://www.fangraphs.com/players/will-smith/19197/stats" TargetMode="External"/><Relationship Id="rId371" Type="http://schemas.openxmlformats.org/officeDocument/2006/relationships/hyperlink" Target="https://www.fangraphs.com/players/mitch-garver/15161/stats" TargetMode="External"/><Relationship Id="rId427" Type="http://schemas.openxmlformats.org/officeDocument/2006/relationships/hyperlink" Target="https://www.fangraphs.com/players/martin-maldonado/6887/stats" TargetMode="External"/><Relationship Id="rId46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TargetMode="External"/><Relationship Id="rId2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231" Type="http://schemas.openxmlformats.org/officeDocument/2006/relationships/hyperlink" Target="https://www.fangraphs.com/players/mark-canha/11445/stats" TargetMode="External"/><Relationship Id="rId27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TargetMode="External"/><Relationship Id="rId32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TargetMode="External"/><Relationship Id="rId480" Type="http://schemas.openxmlformats.org/officeDocument/2006/relationships/hyperlink" Target="https://www.fangraphs.com/players/jd-martinez/6184/stats" TargetMode="External"/><Relationship Id="rId53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TargetMode="External"/><Relationship Id="rId6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133" Type="http://schemas.openxmlformats.org/officeDocument/2006/relationships/hyperlink" Target="https://www.fangraphs.com/players/jake-meyers/20308/stats" TargetMode="External"/><Relationship Id="rId175" Type="http://schemas.openxmlformats.org/officeDocument/2006/relationships/hyperlink" Target="https://www.fangraphs.com/players/owen-miller/24655/stats" TargetMode="External"/><Relationship Id="rId340" Type="http://schemas.openxmlformats.org/officeDocument/2006/relationships/hyperlink" Target="https://www.fangraphs.com/players/kyle-schwarber/16478/stats" TargetMode="External"/><Relationship Id="rId20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382" Type="http://schemas.openxmlformats.org/officeDocument/2006/relationships/hyperlink" Target="https://www.fangraphs.com/players/george-springer/12856/stats" TargetMode="External"/><Relationship Id="rId43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242" Type="http://schemas.openxmlformats.org/officeDocument/2006/relationships/hyperlink" Target="https://www.fangraphs.com/players/alex-kirilloff/20325/stats" TargetMode="External"/><Relationship Id="rId284" Type="http://schemas.openxmlformats.org/officeDocument/2006/relationships/hyperlink" Target="https://www.fangraphs.com/players/anthony-santander/14551/stats" TargetMode="External"/><Relationship Id="rId491" Type="http://schemas.openxmlformats.org/officeDocument/2006/relationships/hyperlink" Target="https://www.fangraphs.com/players/ezequiel-duran/23733/stats" TargetMode="External"/><Relationship Id="rId50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37" Type="http://schemas.openxmlformats.org/officeDocument/2006/relationships/hyperlink" Target="https://www.fangraphs.com/players/james-outman/24770/stats" TargetMode="External"/><Relationship Id="rId79" Type="http://schemas.openxmlformats.org/officeDocument/2006/relationships/hyperlink" Target="https://www.fangraphs.com/players/michael-harris-ii/25931/stats" TargetMode="External"/><Relationship Id="rId10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TargetMode="External"/><Relationship Id="rId14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TargetMode="External"/><Relationship Id="rId547" Type="http://schemas.openxmlformats.org/officeDocument/2006/relationships/hyperlink" Target="https://www.fangraphs.com/players/yandy-diaz/16578/stats" TargetMode="External"/><Relationship Id="rId9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TargetMode="External"/><Relationship Id="rId18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35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TargetMode="External"/><Relationship Id="rId39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407" Type="http://schemas.openxmlformats.org/officeDocument/2006/relationships/hyperlink" Target="https://www.fangraphs.com/players/alex-verdugo/17027/stats" TargetMode="External"/><Relationship Id="rId449" Type="http://schemas.openxmlformats.org/officeDocument/2006/relationships/hyperlink" Target="https://www.fangraphs.com/players/randal-grichuk/10243/stats" TargetMode="External"/><Relationship Id="rId211" Type="http://schemas.openxmlformats.org/officeDocument/2006/relationships/hyperlink" Target="https://www.fangraphs.com/players/jeimer-candelario/13621/stats" TargetMode="External"/><Relationship Id="rId25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TargetMode="External"/><Relationship Id="rId29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TargetMode="External"/><Relationship Id="rId30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TargetMode="External"/><Relationship Id="rId460" Type="http://schemas.openxmlformats.org/officeDocument/2006/relationships/hyperlink" Target="https://www.fangraphs.com/players/ketel-marte/13613/stats" TargetMode="External"/><Relationship Id="rId516" Type="http://schemas.openxmlformats.org/officeDocument/2006/relationships/hyperlink" Target="https://www.fangraphs.com/players/willson-contreras/11609/stats" TargetMode="External"/><Relationship Id="rId4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TargetMode="External"/><Relationship Id="rId113" Type="http://schemas.openxmlformats.org/officeDocument/2006/relationships/hyperlink" Target="https://www.fangraphs.com/players/adam-duvall/10950/stats" TargetMode="External"/><Relationship Id="rId320" Type="http://schemas.openxmlformats.org/officeDocument/2006/relationships/hyperlink" Target="https://www.fangraphs.com/players/marcell-ozuna/10324/stats" TargetMode="External"/><Relationship Id="rId55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TargetMode="External"/><Relationship Id="rId15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TargetMode="External"/><Relationship Id="rId197" Type="http://schemas.openxmlformats.org/officeDocument/2006/relationships/hyperlink" Target="https://www.fangraphs.com/players/steven-kwan/24610/stats" TargetMode="External"/><Relationship Id="rId36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TargetMode="External"/><Relationship Id="rId41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TargetMode="External"/><Relationship Id="rId22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TargetMode="External"/><Relationship Id="rId264" Type="http://schemas.openxmlformats.org/officeDocument/2006/relationships/hyperlink" Target="https://www.fangraphs.com/players/jarred-kelenic/22558/stats" TargetMode="External"/><Relationship Id="rId47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TargetMode="External"/><Relationship Id="rId17" Type="http://schemas.openxmlformats.org/officeDocument/2006/relationships/hyperlink" Target="https://www.fangraphs.com/players/trea-turner/16252/stats" TargetMode="External"/><Relationship Id="rId5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TargetMode="External"/><Relationship Id="rId12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52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TargetMode="External"/><Relationship Id="rId7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TargetMode="External"/><Relationship Id="rId166" Type="http://schemas.openxmlformats.org/officeDocument/2006/relationships/hyperlink" Target="https://www.fangraphs.com/players/will-benson/21853/stats" TargetMode="External"/><Relationship Id="rId33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TargetMode="External"/><Relationship Id="rId373" Type="http://schemas.openxmlformats.org/officeDocument/2006/relationships/hyperlink" Target="https://www.fangraphs.com/players/hunter-renfroe/15464/stats" TargetMode="External"/><Relationship Id="rId429" Type="http://schemas.openxmlformats.org/officeDocument/2006/relationships/hyperlink" Target="https://www.fangraphs.com/players/yordan-alvarez/19556/stats" TargetMode="External"/><Relationship Id="rId1" Type="http://schemas.openxmlformats.org/officeDocument/2006/relationships/hyperlink" Target="https://www.fangraphs.com/players/corbin-carroll/25878/stats" TargetMode="External"/><Relationship Id="rId23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TargetMode="External"/><Relationship Id="rId44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TargetMode="External"/><Relationship Id="rId2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27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TargetMode="External"/><Relationship Id="rId300" Type="http://schemas.openxmlformats.org/officeDocument/2006/relationships/hyperlink" Target="https://www.fangraphs.com/players/lamonte-wade-jr/18126/stats" TargetMode="External"/><Relationship Id="rId482" Type="http://schemas.openxmlformats.org/officeDocument/2006/relationships/hyperlink" Target="https://www.fangraphs.com/players/anthony-rizzo/3473/stats" TargetMode="External"/><Relationship Id="rId53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TargetMode="External"/><Relationship Id="rId81" Type="http://schemas.openxmlformats.org/officeDocument/2006/relationships/hyperlink" Target="https://www.fangraphs.com/players/luke-raley/19354/stats" TargetMode="External"/><Relationship Id="rId135" Type="http://schemas.openxmlformats.org/officeDocument/2006/relationships/hyperlink" Target="https://www.fangraphs.com/players/marcus-semien/12533/stats" TargetMode="External"/><Relationship Id="rId177" Type="http://schemas.openxmlformats.org/officeDocument/2006/relationships/hyperlink" Target="https://www.fangraphs.com/players/randy-arozarena/19290/stats" TargetMode="External"/><Relationship Id="rId342" Type="http://schemas.openxmlformats.org/officeDocument/2006/relationships/hyperlink" Target="https://www.fangraphs.com/players/cal-raleigh/21534/stats" TargetMode="External"/><Relationship Id="rId384" Type="http://schemas.openxmlformats.org/officeDocument/2006/relationships/hyperlink" Target="https://www.fangraphs.com/players/yan-gomes/9627/stats" TargetMode="External"/><Relationship Id="rId20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TargetMode="External"/><Relationship Id="rId244" Type="http://schemas.openxmlformats.org/officeDocument/2006/relationships/hyperlink" Target="https://www.fangraphs.com/players/corey-julks/20311/stats" TargetMode="External"/><Relationship Id="rId39" Type="http://schemas.openxmlformats.org/officeDocument/2006/relationships/hyperlink" Target="https://www.fangraphs.com/players/bryson-stott/26294/stats" TargetMode="External"/><Relationship Id="rId286" Type="http://schemas.openxmlformats.org/officeDocument/2006/relationships/hyperlink" Target="https://www.fangraphs.com/players/wander-franco/23667/stats" TargetMode="External"/><Relationship Id="rId45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TargetMode="External"/><Relationship Id="rId493" Type="http://schemas.openxmlformats.org/officeDocument/2006/relationships/hyperlink" Target="https://www.fangraphs.com/players/rafael-devers/17350/stats" TargetMode="External"/><Relationship Id="rId50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TargetMode="External"/><Relationship Id="rId549" Type="http://schemas.openxmlformats.org/officeDocument/2006/relationships/hyperlink" Target="https://www.fangraphs.com/players/dj-lemahieu/9874/stats" TargetMode="External"/><Relationship Id="rId5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TargetMode="External"/><Relationship Id="rId104" Type="http://schemas.openxmlformats.org/officeDocument/2006/relationships/hyperlink" Target="https://www.fangraphs.com/players/jake-cronenworth/18036/stats" TargetMode="External"/><Relationship Id="rId14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TargetMode="External"/><Relationship Id="rId18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TargetMode="External"/><Relationship Id="rId31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TargetMode="External"/><Relationship Id="rId35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39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TargetMode="External"/><Relationship Id="rId409" Type="http://schemas.openxmlformats.org/officeDocument/2006/relationships/hyperlink" Target="https://www.fangraphs.com/players/orlando-arcia/13185/stats" TargetMode="External"/><Relationship Id="rId56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TargetMode="External"/><Relationship Id="rId9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TargetMode="External"/><Relationship Id="rId21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TargetMode="External"/><Relationship Id="rId42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TargetMode="External"/><Relationship Id="rId25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TargetMode="External"/><Relationship Id="rId29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TargetMode="External"/><Relationship Id="rId462" Type="http://schemas.openxmlformats.org/officeDocument/2006/relationships/hyperlink" Target="https://www.fangraphs.com/players/andruw-monasterio/19455/stats" TargetMode="External"/><Relationship Id="rId518" Type="http://schemas.openxmlformats.org/officeDocument/2006/relationships/hyperlink" Target="https://www.fangraphs.com/players/christian-vazquez/9774/stats" TargetMode="External"/><Relationship Id="rId115" Type="http://schemas.openxmlformats.org/officeDocument/2006/relationships/hyperlink" Target="https://www.fangraphs.com/players/nolan-jones/20529/stats" TargetMode="External"/><Relationship Id="rId15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TargetMode="External"/><Relationship Id="rId322" Type="http://schemas.openxmlformats.org/officeDocument/2006/relationships/hyperlink" Target="https://www.fangraphs.com/players/nick-pratto/22117/stats" TargetMode="External"/><Relationship Id="rId36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TargetMode="External"/><Relationship Id="rId6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TargetMode="External"/><Relationship Id="rId199" Type="http://schemas.openxmlformats.org/officeDocument/2006/relationships/hyperlink" Target="https://www.fangraphs.com/players/harold-ramirez/14387/stats" TargetMode="External"/><Relationship Id="rId19" Type="http://schemas.openxmlformats.org/officeDocument/2006/relationships/hyperlink" Target="https://www.fangraphs.com/players/jose-ramirez/13510/stats" TargetMode="External"/><Relationship Id="rId22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TargetMode="External"/><Relationship Id="rId266" Type="http://schemas.openxmlformats.org/officeDocument/2006/relationships/hyperlink" Target="https://www.fangraphs.com/players/patrick-wisdom/13602/stats" TargetMode="External"/><Relationship Id="rId431" Type="http://schemas.openxmlformats.org/officeDocument/2006/relationships/hyperlink" Target="https://www.fangraphs.com/players/luis-arraez/18568/stats" TargetMode="External"/><Relationship Id="rId47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TargetMode="External"/><Relationship Id="rId52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TargetMode="External"/><Relationship Id="rId3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12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TargetMode="External"/><Relationship Id="rId168" Type="http://schemas.openxmlformats.org/officeDocument/2006/relationships/hyperlink" Target="https://www.fangraphs.com/players/jake-fraley/19260/stats" TargetMode="External"/><Relationship Id="rId33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TargetMode="External"/><Relationship Id="rId54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TargetMode="External"/><Relationship Id="rId7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TargetMode="External"/><Relationship Id="rId37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TargetMode="External"/><Relationship Id="rId3" Type="http://schemas.openxmlformats.org/officeDocument/2006/relationships/hyperlink" Target="https://www.fangraphs.com/players/nico-hoerner/21479/stats" TargetMode="External"/><Relationship Id="rId23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TargetMode="External"/><Relationship Id="rId27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TargetMode="External"/><Relationship Id="rId400" Type="http://schemas.openxmlformats.org/officeDocument/2006/relationships/hyperlink" Target="https://www.fangraphs.com/players/ryan-jeffers/24618/stats" TargetMode="External"/><Relationship Id="rId44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TargetMode="External"/><Relationship Id="rId484" Type="http://schemas.openxmlformats.org/officeDocument/2006/relationships/hyperlink" Target="https://www.fangraphs.com/players/daniel-vogelbach/14130/stats" TargetMode="External"/><Relationship Id="rId137" Type="http://schemas.openxmlformats.org/officeDocument/2006/relationships/hyperlink" Target="https://www.fangraphs.com/players/michael-a-taylor/11489/stats" TargetMode="External"/><Relationship Id="rId302" Type="http://schemas.openxmlformats.org/officeDocument/2006/relationships/hyperlink" Target="https://www.fangraphs.com/players/andy-ibanez/18819/stats" TargetMode="External"/><Relationship Id="rId344" Type="http://schemas.openxmlformats.org/officeDocument/2006/relationships/hyperlink" Target="https://www.fangraphs.com/players/maikel-garcia/22715/stats" TargetMode="External"/><Relationship Id="rId41" Type="http://schemas.openxmlformats.org/officeDocument/2006/relationships/hyperlink" Target="https://www.fangraphs.com/players/gunnar-henderson/26289/stats" TargetMode="External"/><Relationship Id="rId83" Type="http://schemas.openxmlformats.org/officeDocument/2006/relationships/hyperlink" Target="https://www.fangraphs.com/players/jazz-chisholm-jr/20454/stats" TargetMode="External"/><Relationship Id="rId179" Type="http://schemas.openxmlformats.org/officeDocument/2006/relationships/hyperlink" Target="https://www.fangraphs.com/players/drew-waters/20505/stats" TargetMode="External"/><Relationship Id="rId386" Type="http://schemas.openxmlformats.org/officeDocument/2006/relationships/hyperlink" Target="https://www.fangraphs.com/players/manuel-margot/14712/stats" TargetMode="External"/><Relationship Id="rId551" Type="http://schemas.openxmlformats.org/officeDocument/2006/relationships/hyperlink" Target="https://www.fangraphs.com/players/vladimir-guerrero-jr/19611/stats" TargetMode="External"/><Relationship Id="rId19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TargetMode="External"/><Relationship Id="rId20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TargetMode="External"/><Relationship Id="rId246" Type="http://schemas.openxmlformats.org/officeDocument/2006/relationships/hyperlink" Target="https://www.fangraphs.com/players/ramon-urias/18795/stats" TargetMode="External"/><Relationship Id="rId288" Type="http://schemas.openxmlformats.org/officeDocument/2006/relationships/hyperlink" Target="https://www.fangraphs.com/players/edmundo-sosa/17022/stats" TargetMode="External"/><Relationship Id="rId411" Type="http://schemas.openxmlformats.org/officeDocument/2006/relationships/hyperlink" Target="https://www.fangraphs.com/players/triston-casas/22514/stats" TargetMode="External"/><Relationship Id="rId45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TargetMode="External"/><Relationship Id="rId50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106" Type="http://schemas.openxmlformats.org/officeDocument/2006/relationships/hyperlink" Target="https://www.fangraphs.com/players/brendan-donovan/24679/stats" TargetMode="External"/><Relationship Id="rId31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TargetMode="External"/><Relationship Id="rId495" Type="http://schemas.openxmlformats.org/officeDocument/2006/relationships/hyperlink" Target="https://www.fangraphs.com/players/francisco-alvarez/26121/stats" TargetMode="External"/><Relationship Id="rId1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TargetMode="External"/><Relationship Id="rId5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TargetMode="External"/><Relationship Id="rId9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14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35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39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TargetMode="External"/><Relationship Id="rId520" Type="http://schemas.openxmlformats.org/officeDocument/2006/relationships/hyperlink" Target="https://www.fangraphs.com/players/alec-burleson/27615/stats" TargetMode="External"/><Relationship Id="rId56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21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TargetMode="External"/><Relationship Id="rId25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TargetMode="External"/><Relationship Id="rId42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TargetMode="External"/><Relationship Id="rId464" Type="http://schemas.openxmlformats.org/officeDocument/2006/relationships/hyperlink" Target="https://www.fangraphs.com/players/lourdes-gurriel-jr/19238/stats" TargetMode="External"/><Relationship Id="rId29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TargetMode="External"/><Relationship Id="rId63" Type="http://schemas.openxmlformats.org/officeDocument/2006/relationships/hyperlink" Target="https://www.fangraphs.com/players/jorge-mateo/17273/stats" TargetMode="External"/><Relationship Id="rId15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TargetMode="External"/><Relationship Id="rId366" Type="http://schemas.openxmlformats.org/officeDocument/2006/relationships/hyperlink" Target="https://www.fangraphs.com/players/matt-thaiss/19318/stats" TargetMode="External"/><Relationship Id="rId22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433" Type="http://schemas.openxmlformats.org/officeDocument/2006/relationships/hyperlink" Target="https://www.fangraphs.com/players/brandon-nimmo/12927/stats" TargetMode="External"/><Relationship Id="rId7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TargetMode="External"/><Relationship Id="rId37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TargetMode="External"/><Relationship Id="rId50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TargetMode="External"/><Relationship Id="rId5" Type="http://schemas.openxmlformats.org/officeDocument/2006/relationships/hyperlink" Target="https://www.fangraphs.com/players/cj-abrams/25768/stats" TargetMode="External"/><Relationship Id="rId23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TargetMode="External"/><Relationship Id="rId44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290" Type="http://schemas.openxmlformats.org/officeDocument/2006/relationships/hyperlink" Target="https://www.fangraphs.com/players/brent-rooker/19627/stats" TargetMode="External"/><Relationship Id="rId304" Type="http://schemas.openxmlformats.org/officeDocument/2006/relationships/hyperlink" Target="https://www.fangraphs.com/players/willy-adames/15986/stats" TargetMode="External"/><Relationship Id="rId388" Type="http://schemas.openxmlformats.org/officeDocument/2006/relationships/hyperlink" Target="https://www.fangraphs.com/players/andrew-mccutchen/9847/stats" TargetMode="External"/><Relationship Id="rId51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TargetMode="External"/><Relationship Id="rId85" Type="http://schemas.openxmlformats.org/officeDocument/2006/relationships/hyperlink" Target="https://www.fangraphs.com/players/alek-thomas/23792/stats" TargetMode="External"/><Relationship Id="rId15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248" Type="http://schemas.openxmlformats.org/officeDocument/2006/relationships/hyperlink" Target="https://www.fangraphs.com/players/spencer-torkelson/27465/stats" TargetMode="External"/><Relationship Id="rId455" Type="http://schemas.openxmlformats.org/officeDocument/2006/relationships/hyperlink" Target="https://www.fangraphs.com/players/enrique-hernandez/10472/stats" TargetMode="External"/><Relationship Id="rId1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TargetMode="External"/><Relationship Id="rId108" Type="http://schemas.openxmlformats.org/officeDocument/2006/relationships/hyperlink" Target="https://www.fangraphs.com/players/fernando-tatis-jr/19709/stats" TargetMode="External"/><Relationship Id="rId31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TargetMode="External"/><Relationship Id="rId522" Type="http://schemas.openxmlformats.org/officeDocument/2006/relationships/hyperlink" Target="https://www.fangraphs.com/players/nick-castellanos/11737/stats" TargetMode="External"/><Relationship Id="rId9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TargetMode="External"/><Relationship Id="rId16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TargetMode="External"/><Relationship Id="rId39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TargetMode="External"/><Relationship Id="rId25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TargetMode="External"/><Relationship Id="rId466" Type="http://schemas.openxmlformats.org/officeDocument/2006/relationships/hyperlink" Target="https://www.fangraphs.com/players/nolan-arenado/9777/stats" TargetMode="External"/><Relationship Id="rId23" Type="http://schemas.openxmlformats.org/officeDocument/2006/relationships/hyperlink" Target="https://www.fangraphs.com/players/bobby-witt-jr/25764/stats" TargetMode="External"/><Relationship Id="rId119" Type="http://schemas.openxmlformats.org/officeDocument/2006/relationships/hyperlink" Target="https://www.fangraphs.com/players/ji-hwan-bae/23818/stats" TargetMode="External"/><Relationship Id="rId326" Type="http://schemas.openxmlformats.org/officeDocument/2006/relationships/hyperlink" Target="https://www.fangraphs.com/players/brandon-belt/10264/stats" TargetMode="External"/><Relationship Id="rId533" Type="http://schemas.openxmlformats.org/officeDocument/2006/relationships/hyperlink" Target="https://www.fangraphs.com/players/alex-bregman/17678/stats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angraphs.com/players/matt-olson/14344/stats" TargetMode="External"/><Relationship Id="rId21" Type="http://schemas.openxmlformats.org/officeDocument/2006/relationships/hyperlink" Target="https://www.fangraphs.com/players/dansby-swanson/18314/stats" TargetMode="External"/><Relationship Id="rId324" Type="http://schemas.openxmlformats.org/officeDocument/2006/relationships/hyperlink" Target="https://www.fangraphs.com/players/ji-man-choi/5452/stats" TargetMode="External"/><Relationship Id="rId17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4" TargetMode="External"/><Relationship Id="rId26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9" TargetMode="External"/><Relationship Id="rId475" Type="http://schemas.openxmlformats.org/officeDocument/2006/relationships/hyperlink" Target="https://www.fangraphs.com/players/tucker-barnhart/10200/stats" TargetMode="External"/><Relationship Id="rId3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" TargetMode="External"/><Relationship Id="rId7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5" TargetMode="External"/><Relationship Id="rId128" Type="http://schemas.openxmlformats.org/officeDocument/2006/relationships/hyperlink" Target="https://www.fangraphs.com/players/kebryan-hayes/18577/stats" TargetMode="External"/><Relationship Id="rId33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7" TargetMode="External"/><Relationship Id="rId37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500" Type="http://schemas.openxmlformats.org/officeDocument/2006/relationships/hyperlink" Target="https://www.fangraphs.com/players/abraham-toro/19844/stats" TargetMode="External"/><Relationship Id="rId5" Type="http://schemas.openxmlformats.org/officeDocument/2006/relationships/hyperlink" Target="https://www.fangraphs.com/players/nolan-arenado/9777/stats" TargetMode="External"/><Relationship Id="rId181" Type="http://schemas.openxmlformats.org/officeDocument/2006/relationships/hyperlink" Target="https://www.fangraphs.com/players/isaac-paredes/20036/stats" TargetMode="External"/><Relationship Id="rId237" Type="http://schemas.openxmlformats.org/officeDocument/2006/relationships/hyperlink" Target="https://www.fangraphs.com/players/jp-crawford/15491/stats" TargetMode="External"/><Relationship Id="rId402" Type="http://schemas.openxmlformats.org/officeDocument/2006/relationships/hyperlink" Target="https://www.fangraphs.com/players/rougned-odor/12282/stats" TargetMode="External"/><Relationship Id="rId27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9" TargetMode="External"/><Relationship Id="rId44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486" Type="http://schemas.openxmlformats.org/officeDocument/2006/relationships/hyperlink" Target="https://www.fangraphs.com/players/andrew-vaughn/26197/stats" TargetMode="External"/><Relationship Id="rId43" Type="http://schemas.openxmlformats.org/officeDocument/2006/relationships/hyperlink" Target="https://www.fangraphs.com/players/julio-rodriguez/23697/stats" TargetMode="External"/><Relationship Id="rId13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0" TargetMode="External"/><Relationship Id="rId29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5" TargetMode="External"/><Relationship Id="rId30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6" TargetMode="External"/><Relationship Id="rId346" Type="http://schemas.openxmlformats.org/officeDocument/2006/relationships/hyperlink" Target="https://www.fangraphs.com/players/joey-wendle/13853/stats" TargetMode="External"/><Relationship Id="rId38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51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8" TargetMode="External"/><Relationship Id="rId85" Type="http://schemas.openxmlformats.org/officeDocument/2006/relationships/hyperlink" Target="https://www.fangraphs.com/players/travis-darnaud/7739/stats" TargetMode="External"/><Relationship Id="rId15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" TargetMode="External"/><Relationship Id="rId19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8" TargetMode="External"/><Relationship Id="rId20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0" TargetMode="External"/><Relationship Id="rId41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8" TargetMode="External"/><Relationship Id="rId248" Type="http://schemas.openxmlformats.org/officeDocument/2006/relationships/hyperlink" Target="https://www.fangraphs.com/players/jorge-polanco/13152/stats" TargetMode="External"/><Relationship Id="rId455" Type="http://schemas.openxmlformats.org/officeDocument/2006/relationships/hyperlink" Target="https://www.fangraphs.com/players/ben-gamel/12160/stats" TargetMode="External"/><Relationship Id="rId497" Type="http://schemas.openxmlformats.org/officeDocument/2006/relationships/hyperlink" Target="https://www.fangraphs.com/players/darin-ruf/9929/stats" TargetMode="External"/><Relationship Id="rId1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1" TargetMode="External"/><Relationship Id="rId108" Type="http://schemas.openxmlformats.org/officeDocument/2006/relationships/hyperlink" Target="https://www.fangraphs.com/players/cedric-mullins-ii/17929/stats" TargetMode="External"/><Relationship Id="rId31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8" TargetMode="External"/><Relationship Id="rId35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6" TargetMode="External"/><Relationship Id="rId52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3" TargetMode="External"/><Relationship Id="rId5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" TargetMode="External"/><Relationship Id="rId96" Type="http://schemas.openxmlformats.org/officeDocument/2006/relationships/hyperlink" Target="https://www.fangraphs.com/players/pete-alonso/19251/stats" TargetMode="External"/><Relationship Id="rId161" Type="http://schemas.openxmlformats.org/officeDocument/2006/relationships/hyperlink" Target="https://www.fangraphs.com/players/brendan-donovan/24679/stats" TargetMode="External"/><Relationship Id="rId217" Type="http://schemas.openxmlformats.org/officeDocument/2006/relationships/hyperlink" Target="https://www.fangraphs.com/players/austin-slater/16153/stats" TargetMode="External"/><Relationship Id="rId39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1" TargetMode="External"/><Relationship Id="rId25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6" TargetMode="External"/><Relationship Id="rId424" Type="http://schemas.openxmlformats.org/officeDocument/2006/relationships/hyperlink" Target="https://www.fangraphs.com/players/jesse-winker/13590/stats" TargetMode="External"/><Relationship Id="rId46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23" Type="http://schemas.openxmlformats.org/officeDocument/2006/relationships/hyperlink" Target="https://www.fangraphs.com/players/trea-turner/16252/stats" TargetMode="External"/><Relationship Id="rId119" Type="http://schemas.openxmlformats.org/officeDocument/2006/relationships/hyperlink" Target="https://www.fangraphs.com/players/luis-arraez/18568/stats" TargetMode="External"/><Relationship Id="rId27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7" TargetMode="External"/><Relationship Id="rId326" Type="http://schemas.openxmlformats.org/officeDocument/2006/relationships/hyperlink" Target="https://www.fangraphs.com/players/giancarlo-stanton/4949/stats" TargetMode="External"/><Relationship Id="rId65" Type="http://schemas.openxmlformats.org/officeDocument/2006/relationships/hyperlink" Target="https://www.fangraphs.com/players/corey-seager/13624/stats" TargetMode="External"/><Relationship Id="rId130" Type="http://schemas.openxmlformats.org/officeDocument/2006/relationships/hyperlink" Target="https://www.fangraphs.com/players/gleyber-torres/16997/stats" TargetMode="External"/><Relationship Id="rId36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17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9" TargetMode="External"/><Relationship Id="rId22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3" TargetMode="External"/><Relationship Id="rId43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4" TargetMode="External"/><Relationship Id="rId477" Type="http://schemas.openxmlformats.org/officeDocument/2006/relationships/hyperlink" Target="https://www.fangraphs.com/players/robbie-grossman/5254/stats" TargetMode="External"/><Relationship Id="rId281" Type="http://schemas.openxmlformats.org/officeDocument/2006/relationships/hyperlink" Target="https://www.fangraphs.com/players/christopher-morel/21897/stats" TargetMode="External"/><Relationship Id="rId33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" TargetMode="External"/><Relationship Id="rId502" Type="http://schemas.openxmlformats.org/officeDocument/2006/relationships/hyperlink" Target="https://www.fangraphs.com/players/maikel-franco/12179/stats" TargetMode="External"/><Relationship Id="rId3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5" TargetMode="External"/><Relationship Id="rId7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1" TargetMode="External"/><Relationship Id="rId14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4" TargetMode="External"/><Relationship Id="rId37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5" TargetMode="External"/><Relationship Id="rId7" Type="http://schemas.openxmlformats.org/officeDocument/2006/relationships/hyperlink" Target="https://www.fangraphs.com/players/freddie-freeman/5361/stats" TargetMode="External"/><Relationship Id="rId183" Type="http://schemas.openxmlformats.org/officeDocument/2006/relationships/hyperlink" Target="https://www.fangraphs.com/players/max-muncy/13301/stats" TargetMode="External"/><Relationship Id="rId239" Type="http://schemas.openxmlformats.org/officeDocument/2006/relationships/hyperlink" Target="https://www.fangraphs.com/players/max-kepler/12144/stats" TargetMode="External"/><Relationship Id="rId39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9" TargetMode="External"/><Relationship Id="rId404" Type="http://schemas.openxmlformats.org/officeDocument/2006/relationships/hyperlink" Target="https://www.fangraphs.com/players/carson-kelly/13620/stats" TargetMode="External"/><Relationship Id="rId44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9" TargetMode="External"/><Relationship Id="rId250" Type="http://schemas.openxmlformats.org/officeDocument/2006/relationships/hyperlink" Target="https://www.fangraphs.com/players/josh-naylor/18839/stats" TargetMode="External"/><Relationship Id="rId29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9" TargetMode="External"/><Relationship Id="rId30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0" TargetMode="External"/><Relationship Id="rId488" Type="http://schemas.openxmlformats.org/officeDocument/2006/relationships/hyperlink" Target="https://www.fangraphs.com/players/taylor-walls/22458/stats" TargetMode="External"/><Relationship Id="rId45" Type="http://schemas.openxmlformats.org/officeDocument/2006/relationships/hyperlink" Target="https://www.fangraphs.com/players/brandon-nimmo/12927/stats" TargetMode="External"/><Relationship Id="rId87" Type="http://schemas.openxmlformats.org/officeDocument/2006/relationships/hyperlink" Target="https://www.fangraphs.com/players/will-smith/19197/stats" TargetMode="External"/><Relationship Id="rId110" Type="http://schemas.openxmlformats.org/officeDocument/2006/relationships/hyperlink" Target="https://www.fangraphs.com/players/ian-happ/17919/stats" TargetMode="External"/><Relationship Id="rId348" Type="http://schemas.openxmlformats.org/officeDocument/2006/relationships/hyperlink" Target="https://www.fangraphs.com/players/leody-taveras/18900/stats" TargetMode="External"/><Relationship Id="rId51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1" TargetMode="External"/><Relationship Id="rId15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3" TargetMode="External"/><Relationship Id="rId19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4" TargetMode="External"/><Relationship Id="rId20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3" TargetMode="External"/><Relationship Id="rId41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7" TargetMode="External"/><Relationship Id="rId457" Type="http://schemas.openxmlformats.org/officeDocument/2006/relationships/hyperlink" Target="https://www.fangraphs.com/players/matt-vierling/21558/stats" TargetMode="External"/><Relationship Id="rId26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8" TargetMode="External"/><Relationship Id="rId49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0" TargetMode="External"/><Relationship Id="rId1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1" TargetMode="External"/><Relationship Id="rId5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5" TargetMode="External"/><Relationship Id="rId31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5" TargetMode="External"/><Relationship Id="rId359" Type="http://schemas.openxmlformats.org/officeDocument/2006/relationships/hyperlink" Target="https://www.fangraphs.com/players/carlos-santana/2396/stats" TargetMode="External"/><Relationship Id="rId52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9" TargetMode="External"/><Relationship Id="rId98" Type="http://schemas.openxmlformats.org/officeDocument/2006/relationships/hyperlink" Target="https://www.fangraphs.com/players/shohei-ohtani/19755/stats" TargetMode="External"/><Relationship Id="rId121" Type="http://schemas.openxmlformats.org/officeDocument/2006/relationships/hyperlink" Target="https://www.fangraphs.com/players/brandon-drury/11615/stats" TargetMode="External"/><Relationship Id="rId163" Type="http://schemas.openxmlformats.org/officeDocument/2006/relationships/hyperlink" Target="https://www.fangraphs.com/players/lars-nootbaar/21454/stats" TargetMode="External"/><Relationship Id="rId219" Type="http://schemas.openxmlformats.org/officeDocument/2006/relationships/hyperlink" Target="https://www.fangraphs.com/players/brandon-crawford/5343/stats" TargetMode="External"/><Relationship Id="rId370" Type="http://schemas.openxmlformats.org/officeDocument/2006/relationships/hyperlink" Target="https://www.fangraphs.com/players/tomas-nido/13755/stats" TargetMode="External"/><Relationship Id="rId426" Type="http://schemas.openxmlformats.org/officeDocument/2006/relationships/hyperlink" Target="https://www.fangraphs.com/players/enrique-hernandez/10472/stats" TargetMode="External"/><Relationship Id="rId23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7" TargetMode="External"/><Relationship Id="rId46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7" TargetMode="External"/><Relationship Id="rId25" Type="http://schemas.openxmlformats.org/officeDocument/2006/relationships/hyperlink" Target="https://www.fangraphs.com/players/jose-ramirez/13510/stats" TargetMode="External"/><Relationship Id="rId67" Type="http://schemas.openxmlformats.org/officeDocument/2006/relationships/hyperlink" Target="https://www.fangraphs.com/players/george-springer/12856/stats" TargetMode="External"/><Relationship Id="rId272" Type="http://schemas.openxmlformats.org/officeDocument/2006/relationships/hyperlink" Target="https://www.fangraphs.com/players/austin-hays/19363/stats" TargetMode="External"/><Relationship Id="rId328" Type="http://schemas.openxmlformats.org/officeDocument/2006/relationships/hyperlink" Target="https://www.fangraphs.com/players/tyler-oneill/15711/stats" TargetMode="External"/><Relationship Id="rId132" Type="http://schemas.openxmlformats.org/officeDocument/2006/relationships/hyperlink" Target="https://www.fangraphs.com/players/starling-marte/9241/stats" TargetMode="External"/><Relationship Id="rId17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8" TargetMode="External"/><Relationship Id="rId381" Type="http://schemas.openxmlformats.org/officeDocument/2006/relationships/hyperlink" Target="https://www.fangraphs.com/players/jesus-sanchez/19913/stats" TargetMode="External"/><Relationship Id="rId241" Type="http://schemas.openxmlformats.org/officeDocument/2006/relationships/hyperlink" Target="https://www.fangraphs.com/players/josh-bell/13145/stats" TargetMode="External"/><Relationship Id="rId43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0" TargetMode="External"/><Relationship Id="rId47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3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6" TargetMode="External"/><Relationship Id="rId283" Type="http://schemas.openxmlformats.org/officeDocument/2006/relationships/hyperlink" Target="https://www.fangraphs.com/players/wilmer-flores/5827/stats" TargetMode="External"/><Relationship Id="rId33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3" TargetMode="External"/><Relationship Id="rId490" Type="http://schemas.openxmlformats.org/officeDocument/2006/relationships/hyperlink" Target="https://www.fangraphs.com/players/jesus-aguilar/11342/stats" TargetMode="External"/><Relationship Id="rId504" Type="http://schemas.openxmlformats.org/officeDocument/2006/relationships/hyperlink" Target="https://www.fangraphs.com/players/nick-castellanos/11737/stats" TargetMode="External"/><Relationship Id="rId7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1" TargetMode="External"/><Relationship Id="rId10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9" TargetMode="External"/><Relationship Id="rId143" Type="http://schemas.openxmlformats.org/officeDocument/2006/relationships/hyperlink" Target="https://www.fangraphs.com/players/bryan-reynolds/19326/stats" TargetMode="External"/><Relationship Id="rId185" Type="http://schemas.openxmlformats.org/officeDocument/2006/relationships/hyperlink" Target="https://www.fangraphs.com/players/bryce-harper/11579/stats" TargetMode="External"/><Relationship Id="rId350" Type="http://schemas.openxmlformats.org/officeDocument/2006/relationships/hyperlink" Target="https://www.fangraphs.com/players/adam-frazier/15223/stats" TargetMode="External"/><Relationship Id="rId406" Type="http://schemas.openxmlformats.org/officeDocument/2006/relationships/hyperlink" Target="https://www.fangraphs.com/players/cesar-hernandez/10556/stats" TargetMode="External"/><Relationship Id="rId9" Type="http://schemas.openxmlformats.org/officeDocument/2006/relationships/hyperlink" Target="https://www.fangraphs.com/players/paul-goldschmidt/9218/stats" TargetMode="External"/><Relationship Id="rId21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5" TargetMode="External"/><Relationship Id="rId392" Type="http://schemas.openxmlformats.org/officeDocument/2006/relationships/hyperlink" Target="https://www.fangraphs.com/players/alek-thomas/23792/stats" TargetMode="External"/><Relationship Id="rId44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4" TargetMode="External"/><Relationship Id="rId252" Type="http://schemas.openxmlformats.org/officeDocument/2006/relationships/hyperlink" Target="https://www.fangraphs.com/players/cody-bellinger/15998/stats" TargetMode="External"/><Relationship Id="rId29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8" TargetMode="External"/><Relationship Id="rId308" Type="http://schemas.openxmlformats.org/officeDocument/2006/relationships/hyperlink" Target="https://www.fangraphs.com/players/jonathan-schoop/11265/stats" TargetMode="External"/><Relationship Id="rId515" Type="http://schemas.openxmlformats.org/officeDocument/2006/relationships/hyperlink" Target="https://www.fangraphs.com/players/hunter-dozier/15117/stats" TargetMode="External"/><Relationship Id="rId47" Type="http://schemas.openxmlformats.org/officeDocument/2006/relationships/hyperlink" Target="https://www.fangraphs.com/players/sean-murphy/19352/stats" TargetMode="External"/><Relationship Id="rId89" Type="http://schemas.openxmlformats.org/officeDocument/2006/relationships/hyperlink" Target="https://www.fangraphs.com/players/alejandro-kirk/22581/stats" TargetMode="External"/><Relationship Id="rId112" Type="http://schemas.openxmlformats.org/officeDocument/2006/relationships/hyperlink" Target="https://www.fangraphs.com/players/elvis-andrus/8709/stats" TargetMode="External"/><Relationship Id="rId15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5" TargetMode="External"/><Relationship Id="rId36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0" TargetMode="External"/><Relationship Id="rId19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2" TargetMode="External"/><Relationship Id="rId41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0" TargetMode="External"/><Relationship Id="rId459" Type="http://schemas.openxmlformats.org/officeDocument/2006/relationships/hyperlink" Target="https://www.fangraphs.com/players/bobby-dalbec/19966/stats" TargetMode="External"/><Relationship Id="rId1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5" TargetMode="External"/><Relationship Id="rId221" Type="http://schemas.openxmlformats.org/officeDocument/2006/relationships/hyperlink" Target="https://www.fangraphs.com/players/jace-peterson/12325/stats" TargetMode="External"/><Relationship Id="rId26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" TargetMode="External"/><Relationship Id="rId31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7" TargetMode="External"/><Relationship Id="rId47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9" TargetMode="External"/><Relationship Id="rId52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5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3" TargetMode="External"/><Relationship Id="rId12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9" TargetMode="External"/><Relationship Id="rId330" Type="http://schemas.openxmlformats.org/officeDocument/2006/relationships/hyperlink" Target="https://www.fangraphs.com/players/garrett-cooper/15279/stats" TargetMode="External"/><Relationship Id="rId165" Type="http://schemas.openxmlformats.org/officeDocument/2006/relationships/hyperlink" Target="https://www.fangraphs.com/players/jurickson-profar/10815/stats" TargetMode="External"/><Relationship Id="rId372" Type="http://schemas.openxmlformats.org/officeDocument/2006/relationships/hyperlink" Target="https://www.fangraphs.com/players/ramon-laureano/17128/stats" TargetMode="External"/><Relationship Id="rId428" Type="http://schemas.openxmlformats.org/officeDocument/2006/relationships/hyperlink" Target="https://www.fangraphs.com/players/eric-hosmer/3516/stats" TargetMode="External"/><Relationship Id="rId23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5" TargetMode="External"/><Relationship Id="rId274" Type="http://schemas.openxmlformats.org/officeDocument/2006/relationships/hyperlink" Target="https://www.fangraphs.com/players/oscar-gonzalez/20970/stats" TargetMode="External"/><Relationship Id="rId48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27" Type="http://schemas.openxmlformats.org/officeDocument/2006/relationships/hyperlink" Target="https://www.fangraphs.com/players/andres-gimenez/19950/stats" TargetMode="External"/><Relationship Id="rId69" Type="http://schemas.openxmlformats.org/officeDocument/2006/relationships/hyperlink" Target="https://www.fangraphs.com/players/matt-chapman/16505/stats" TargetMode="External"/><Relationship Id="rId134" Type="http://schemas.openxmlformats.org/officeDocument/2006/relationships/hyperlink" Target="https://www.fangraphs.com/players/jorge-mateo/17273/stats" TargetMode="External"/><Relationship Id="rId8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8" TargetMode="External"/><Relationship Id="rId17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6" TargetMode="External"/><Relationship Id="rId34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7" TargetMode="External"/><Relationship Id="rId383" Type="http://schemas.openxmlformats.org/officeDocument/2006/relationships/hyperlink" Target="https://www.fangraphs.com/players/rafael-ortega/10323/stats" TargetMode="External"/><Relationship Id="rId439" Type="http://schemas.openxmlformats.org/officeDocument/2006/relationships/hyperlink" Target="https://www.fangraphs.com/players/austin-nola/15941/stats" TargetMode="External"/><Relationship Id="rId201" Type="http://schemas.openxmlformats.org/officeDocument/2006/relationships/hyperlink" Target="https://www.fangraphs.com/players/luis-urias/16622/stats" TargetMode="External"/><Relationship Id="rId24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2" TargetMode="External"/><Relationship Id="rId285" Type="http://schemas.openxmlformats.org/officeDocument/2006/relationships/hyperlink" Target="https://www.fangraphs.com/players/nick-gordon/16337/stats" TargetMode="External"/><Relationship Id="rId45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" TargetMode="External"/><Relationship Id="rId506" Type="http://schemas.openxmlformats.org/officeDocument/2006/relationships/hyperlink" Target="https://www.fangraphs.com/players/jacob-stallings/13723/stats" TargetMode="External"/><Relationship Id="rId3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8" TargetMode="External"/><Relationship Id="rId10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2" TargetMode="External"/><Relationship Id="rId310" Type="http://schemas.openxmlformats.org/officeDocument/2006/relationships/hyperlink" Target="https://www.fangraphs.com/players/josh-harrison/8202/stats" TargetMode="External"/><Relationship Id="rId49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8" TargetMode="External"/><Relationship Id="rId91" Type="http://schemas.openxmlformats.org/officeDocument/2006/relationships/hyperlink" Target="https://www.fangraphs.com/players/taylor-ward/17548/stats" TargetMode="External"/><Relationship Id="rId145" Type="http://schemas.openxmlformats.org/officeDocument/2006/relationships/hyperlink" Target="https://www.fangraphs.com/players/josh-rojas/19734/stats" TargetMode="External"/><Relationship Id="rId187" Type="http://schemas.openxmlformats.org/officeDocument/2006/relationships/hyperlink" Target="https://www.fangraphs.com/players/jake-mccarthy/21622/stats" TargetMode="External"/><Relationship Id="rId352" Type="http://schemas.openxmlformats.org/officeDocument/2006/relationships/hyperlink" Target="https://www.fangraphs.com/players/patrick-wisdom/13602/stats" TargetMode="External"/><Relationship Id="rId394" Type="http://schemas.openxmlformats.org/officeDocument/2006/relationships/hyperlink" Target="https://www.fangraphs.com/players/aledmys-diaz/15937/stats" TargetMode="External"/><Relationship Id="rId408" Type="http://schemas.openxmlformats.org/officeDocument/2006/relationships/hyperlink" Target="https://www.fangraphs.com/players/victor-robles/18363/stats" TargetMode="External"/><Relationship Id="rId21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9" TargetMode="External"/><Relationship Id="rId254" Type="http://schemas.openxmlformats.org/officeDocument/2006/relationships/hyperlink" Target="https://www.fangraphs.com/players/seth-brown/18171/stats" TargetMode="External"/><Relationship Id="rId49" Type="http://schemas.openxmlformats.org/officeDocument/2006/relationships/hyperlink" Target="https://www.fangraphs.com/players/michael-harris-ii/25931/stats" TargetMode="External"/><Relationship Id="rId11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1" TargetMode="External"/><Relationship Id="rId29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9" TargetMode="External"/><Relationship Id="rId461" Type="http://schemas.openxmlformats.org/officeDocument/2006/relationships/hyperlink" Target="https://www.fangraphs.com/players/chad-pinder/15191/stats" TargetMode="External"/><Relationship Id="rId517" Type="http://schemas.openxmlformats.org/officeDocument/2006/relationships/hyperlink" Target="https://www.fangraphs.com/players/spencer-torkelson/27465/stats" TargetMode="External"/><Relationship Id="rId6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5" TargetMode="External"/><Relationship Id="rId15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6" TargetMode="External"/><Relationship Id="rId19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1" TargetMode="External"/><Relationship Id="rId32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36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" TargetMode="External"/><Relationship Id="rId41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0" TargetMode="External"/><Relationship Id="rId223" Type="http://schemas.openxmlformats.org/officeDocument/2006/relationships/hyperlink" Target="https://www.fangraphs.com/players/joc-pederson/11899/stats" TargetMode="External"/><Relationship Id="rId430" Type="http://schemas.openxmlformats.org/officeDocument/2006/relationships/hyperlink" Target="https://www.fangraphs.com/players/andrew-mccutchen/9847/stats" TargetMode="External"/><Relationship Id="rId1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2" TargetMode="External"/><Relationship Id="rId26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472" Type="http://schemas.openxmlformats.org/officeDocument/2006/relationships/hyperlink" Target="https://www.fangraphs.com/players/cj-abrams/25768/stats" TargetMode="External"/><Relationship Id="rId12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9" TargetMode="External"/><Relationship Id="rId167" Type="http://schemas.openxmlformats.org/officeDocument/2006/relationships/hyperlink" Target="https://www.fangraphs.com/players/hunter-renfroe/15464/stats" TargetMode="External"/><Relationship Id="rId332" Type="http://schemas.openxmlformats.org/officeDocument/2006/relationships/hyperlink" Target="https://www.fangraphs.com/players/harold-ramirez/14387/stats" TargetMode="External"/><Relationship Id="rId374" Type="http://schemas.openxmlformats.org/officeDocument/2006/relationships/hyperlink" Target="https://www.fangraphs.com/players/rowdy-tellez/15679/stats" TargetMode="External"/><Relationship Id="rId71" Type="http://schemas.openxmlformats.org/officeDocument/2006/relationships/hyperlink" Target="https://www.fangraphs.com/players/jake-cronenworth/18036/stats" TargetMode="External"/><Relationship Id="rId23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1" TargetMode="External"/><Relationship Id="rId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9" TargetMode="External"/><Relationship Id="rId29" Type="http://schemas.openxmlformats.org/officeDocument/2006/relationships/hyperlink" Target="https://www.fangraphs.com/players/mike-trout/10155/stats" TargetMode="External"/><Relationship Id="rId276" Type="http://schemas.openxmlformats.org/officeDocument/2006/relationships/hyperlink" Target="https://www.fangraphs.com/players/luis-rengifo/19858/stats" TargetMode="External"/><Relationship Id="rId441" Type="http://schemas.openxmlformats.org/officeDocument/2006/relationships/hyperlink" Target="https://www.fangraphs.com/players/christian-arroyo/16434/stats" TargetMode="External"/><Relationship Id="rId48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5" TargetMode="External"/><Relationship Id="rId4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1" TargetMode="External"/><Relationship Id="rId136" Type="http://schemas.openxmlformats.org/officeDocument/2006/relationships/hyperlink" Target="https://www.fangraphs.com/players/nathaniel-lowe/19566/stats" TargetMode="External"/><Relationship Id="rId17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3" TargetMode="External"/><Relationship Id="rId30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2" TargetMode="External"/><Relationship Id="rId34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4" TargetMode="External"/><Relationship Id="rId8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3" TargetMode="External"/><Relationship Id="rId203" Type="http://schemas.openxmlformats.org/officeDocument/2006/relationships/hyperlink" Target="https://www.fangraphs.com/players/bobby-witt-jr/25764/stats" TargetMode="External"/><Relationship Id="rId385" Type="http://schemas.openxmlformats.org/officeDocument/2006/relationships/hyperlink" Target="https://www.fangraphs.com/players/geraldo-perdomo/22799/stats" TargetMode="External"/><Relationship Id="rId245" Type="http://schemas.openxmlformats.org/officeDocument/2006/relationships/hyperlink" Target="https://www.fangraphs.com/players/javier-baez/12979/stats" TargetMode="External"/><Relationship Id="rId287" Type="http://schemas.openxmlformats.org/officeDocument/2006/relationships/hyperlink" Target="https://www.fangraphs.com/players/alec-bohm/21618/stats" TargetMode="External"/><Relationship Id="rId410" Type="http://schemas.openxmlformats.org/officeDocument/2006/relationships/hyperlink" Target="https://www.fangraphs.com/players/jonathan-india/21523/stats" TargetMode="External"/><Relationship Id="rId45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8" TargetMode="External"/><Relationship Id="rId49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" TargetMode="External"/><Relationship Id="rId508" Type="http://schemas.openxmlformats.org/officeDocument/2006/relationships/hyperlink" Target="https://www.fangraphs.com/players/nelson-cruz/2434/stats" TargetMode="External"/><Relationship Id="rId10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9" TargetMode="External"/><Relationship Id="rId147" Type="http://schemas.openxmlformats.org/officeDocument/2006/relationships/hyperlink" Target="https://www.fangraphs.com/players/randy-arozarena/19290/stats" TargetMode="External"/><Relationship Id="rId312" Type="http://schemas.openxmlformats.org/officeDocument/2006/relationships/hyperlink" Target="https://www.fangraphs.com/players/cavan-biggio/19252/stats" TargetMode="External"/><Relationship Id="rId354" Type="http://schemas.openxmlformats.org/officeDocument/2006/relationships/hyperlink" Target="https://www.fangraphs.com/players/lourdes-gurriel-jr/19238/stats" TargetMode="External"/><Relationship Id="rId51" Type="http://schemas.openxmlformats.org/officeDocument/2006/relationships/hyperlink" Target="https://www.fangraphs.com/players/kyle-tucker/18345/stats" TargetMode="External"/><Relationship Id="rId93" Type="http://schemas.openxmlformats.org/officeDocument/2006/relationships/hyperlink" Target="https://www.fangraphs.com/players/juan-soto/20123/stats" TargetMode="External"/><Relationship Id="rId189" Type="http://schemas.openxmlformats.org/officeDocument/2006/relationships/hyperlink" Target="https://www.fangraphs.com/players/trevor-story/12564/stats" TargetMode="External"/><Relationship Id="rId396" Type="http://schemas.openxmlformats.org/officeDocument/2006/relationships/hyperlink" Target="https://www.fangraphs.com/players/donovan-solano/8623/stats" TargetMode="External"/><Relationship Id="rId21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6" TargetMode="External"/><Relationship Id="rId256" Type="http://schemas.openxmlformats.org/officeDocument/2006/relationships/hyperlink" Target="https://www.fangraphs.com/players/keibert-ruiz/19610/stats" TargetMode="External"/><Relationship Id="rId298" Type="http://schemas.openxmlformats.org/officeDocument/2006/relationships/hyperlink" Target="https://www.fangraphs.com/players/michael-a-taylor/11489/stats" TargetMode="External"/><Relationship Id="rId42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0" TargetMode="External"/><Relationship Id="rId463" Type="http://schemas.openxmlformats.org/officeDocument/2006/relationships/hyperlink" Target="https://www.fangraphs.com/players/yadiel-hernandez/19334/stats" TargetMode="External"/><Relationship Id="rId519" Type="http://schemas.openxmlformats.org/officeDocument/2006/relationships/hyperlink" Target="https://www.fangraphs.com/players/leury-garcia/5913/stats" TargetMode="External"/><Relationship Id="rId11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7" TargetMode="External"/><Relationship Id="rId15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5" TargetMode="External"/><Relationship Id="rId32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9" TargetMode="External"/><Relationship Id="rId2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6" TargetMode="External"/><Relationship Id="rId6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4" TargetMode="External"/><Relationship Id="rId36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9" TargetMode="External"/><Relationship Id="rId225" Type="http://schemas.openxmlformats.org/officeDocument/2006/relationships/hyperlink" Target="https://www.fangraphs.com/players/luis-robert/20043/stats" TargetMode="External"/><Relationship Id="rId267" Type="http://schemas.openxmlformats.org/officeDocument/2006/relationships/hyperlink" Target="https://www.fangraphs.com/players/josh-donaldson/5038/stats" TargetMode="External"/><Relationship Id="rId432" Type="http://schemas.openxmlformats.org/officeDocument/2006/relationships/hyperlink" Target="https://www.fangraphs.com/players/andrew-velazquez/14196/stats" TargetMode="External"/><Relationship Id="rId47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12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2" TargetMode="External"/><Relationship Id="rId31" Type="http://schemas.openxmlformats.org/officeDocument/2006/relationships/hyperlink" Target="https://www.fangraphs.com/players/xander-bogaerts/12161/stats" TargetMode="External"/><Relationship Id="rId73" Type="http://schemas.openxmlformats.org/officeDocument/2006/relationships/hyperlink" Target="https://www.fangraphs.com/players/christian-walker/13419/stats" TargetMode="External"/><Relationship Id="rId169" Type="http://schemas.openxmlformats.org/officeDocument/2006/relationships/hyperlink" Target="https://www.fangraphs.com/players/teoscar-hernandez/13066/stats" TargetMode="External"/><Relationship Id="rId334" Type="http://schemas.openxmlformats.org/officeDocument/2006/relationships/hyperlink" Target="https://www.fangraphs.com/players/nicky-lopez/19339/stats" TargetMode="External"/><Relationship Id="rId376" Type="http://schemas.openxmlformats.org/officeDocument/2006/relationships/hyperlink" Target="https://www.fangraphs.com/players/riley-greene/25976/stats" TargetMode="External"/><Relationship Id="rId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9" TargetMode="External"/><Relationship Id="rId18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2" TargetMode="External"/><Relationship Id="rId23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278" Type="http://schemas.openxmlformats.org/officeDocument/2006/relationships/hyperlink" Target="https://www.fangraphs.com/players/brendan-rodgers/17907/stats" TargetMode="External"/><Relationship Id="rId40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0" TargetMode="External"/><Relationship Id="rId443" Type="http://schemas.openxmlformats.org/officeDocument/2006/relationships/hyperlink" Target="https://www.fangraphs.com/players/gavin-sheets/19901/stats" TargetMode="External"/><Relationship Id="rId303" Type="http://schemas.openxmlformats.org/officeDocument/2006/relationships/hyperlink" Target="https://www.fangraphs.com/players/bryson-stott/26294/stats" TargetMode="External"/><Relationship Id="rId48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6" TargetMode="External"/><Relationship Id="rId4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" TargetMode="External"/><Relationship Id="rId8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7" TargetMode="External"/><Relationship Id="rId138" Type="http://schemas.openxmlformats.org/officeDocument/2006/relationships/hyperlink" Target="https://www.fangraphs.com/players/thairo-estrada/16426/stats" TargetMode="External"/><Relationship Id="rId34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8" TargetMode="External"/><Relationship Id="rId387" Type="http://schemas.openxmlformats.org/officeDocument/2006/relationships/hyperlink" Target="https://www.fangraphs.com/players/willi-castro/17338/stats" TargetMode="External"/><Relationship Id="rId510" Type="http://schemas.openxmlformats.org/officeDocument/2006/relationships/hyperlink" Target="https://www.fangraphs.com/players/joey-votto/4314/stats" TargetMode="External"/><Relationship Id="rId191" Type="http://schemas.openxmlformats.org/officeDocument/2006/relationships/hyperlink" Target="https://www.fangraphs.com/players/gio-urshela/10681/stats" TargetMode="External"/><Relationship Id="rId205" Type="http://schemas.openxmlformats.org/officeDocument/2006/relationships/hyperlink" Target="https://www.fangraphs.com/players/mike-yastrzemski/14854/stats" TargetMode="External"/><Relationship Id="rId247" Type="http://schemas.openxmlformats.org/officeDocument/2006/relationships/hyperlink" Target="https://www.fangraphs.com/players/christian-bethancourt/10028/stats" TargetMode="External"/><Relationship Id="rId412" Type="http://schemas.openxmlformats.org/officeDocument/2006/relationships/hyperlink" Target="https://www.fangraphs.com/players/nolan-gorman/22263/stats" TargetMode="External"/><Relationship Id="rId10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3" TargetMode="External"/><Relationship Id="rId289" Type="http://schemas.openxmlformats.org/officeDocument/2006/relationships/hyperlink" Target="https://www.fangraphs.com/players/ketel-marte/13613/stats" TargetMode="External"/><Relationship Id="rId45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9" TargetMode="External"/><Relationship Id="rId49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7" TargetMode="External"/><Relationship Id="rId11" Type="http://schemas.openxmlformats.org/officeDocument/2006/relationships/hyperlink" Target="https://www.fangraphs.com/players/yordan-alvarez/19556/stats" TargetMode="External"/><Relationship Id="rId53" Type="http://schemas.openxmlformats.org/officeDocument/2006/relationships/hyperlink" Target="https://www.fangraphs.com/players/rafael-devers/17350/stats" TargetMode="External"/><Relationship Id="rId149" Type="http://schemas.openxmlformats.org/officeDocument/2006/relationships/hyperlink" Target="https://www.fangraphs.com/players/ramon-urias/18795/stats" TargetMode="External"/><Relationship Id="rId314" Type="http://schemas.openxmlformats.org/officeDocument/2006/relationships/hyperlink" Target="https://www.fangraphs.com/players/gary-sanchez/11442/stats" TargetMode="External"/><Relationship Id="rId356" Type="http://schemas.openxmlformats.org/officeDocument/2006/relationships/hyperlink" Target="https://www.fangraphs.com/players/adam-duvall/10950/stats" TargetMode="External"/><Relationship Id="rId398" Type="http://schemas.openxmlformats.org/officeDocument/2006/relationships/hyperlink" Target="https://www.fangraphs.com/players/martin-maldonado/6887/stats" TargetMode="External"/><Relationship Id="rId521" Type="http://schemas.openxmlformats.org/officeDocument/2006/relationships/hyperlink" Target="https://www.fangraphs.com/players/kole-calhoun/11200/stats" TargetMode="External"/><Relationship Id="rId9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16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" TargetMode="External"/><Relationship Id="rId21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0" TargetMode="External"/><Relationship Id="rId42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258" Type="http://schemas.openxmlformats.org/officeDocument/2006/relationships/hyperlink" Target="https://www.fangraphs.com/players/jean-segura/5933/stats" TargetMode="External"/><Relationship Id="rId465" Type="http://schemas.openxmlformats.org/officeDocument/2006/relationships/hyperlink" Target="https://www.fangraphs.com/players/jeimer-candelario/13621/stats" TargetMode="External"/><Relationship Id="rId2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6" TargetMode="External"/><Relationship Id="rId6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8" TargetMode="External"/><Relationship Id="rId11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6" TargetMode="External"/><Relationship Id="rId32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2" TargetMode="External"/><Relationship Id="rId367" Type="http://schemas.openxmlformats.org/officeDocument/2006/relationships/hyperlink" Target="https://www.fangraphs.com/players/yoan-moncada/17232/stats" TargetMode="External"/><Relationship Id="rId171" Type="http://schemas.openxmlformats.org/officeDocument/2006/relationships/hyperlink" Target="https://www.fangraphs.com/players/anthony-rizzo/3473/stats" TargetMode="External"/><Relationship Id="rId227" Type="http://schemas.openxmlformats.org/officeDocument/2006/relationships/hyperlink" Target="https://www.fangraphs.com/players/tyrone-taylor/13675/stats" TargetMode="External"/><Relationship Id="rId269" Type="http://schemas.openxmlformats.org/officeDocument/2006/relationships/hyperlink" Target="https://www.fangraphs.com/players/jack-suwinski/22244/stats" TargetMode="External"/><Relationship Id="rId434" Type="http://schemas.openxmlformats.org/officeDocument/2006/relationships/hyperlink" Target="https://www.fangraphs.com/players/raimel-tapia/14350/stats" TargetMode="External"/><Relationship Id="rId47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33" Type="http://schemas.openxmlformats.org/officeDocument/2006/relationships/hyperlink" Target="https://www.fangraphs.com/players/jeff-mcneil/15362/stats" TargetMode="External"/><Relationship Id="rId12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7" TargetMode="External"/><Relationship Id="rId280" Type="http://schemas.openxmlformats.org/officeDocument/2006/relationships/hyperlink" Target="https://www.fangraphs.com/players/christian-vazquez/9774/stats" TargetMode="External"/><Relationship Id="rId336" Type="http://schemas.openxmlformats.org/officeDocument/2006/relationships/hyperlink" Target="https://www.fangraphs.com/players/alex-verdugo/17027/stats" TargetMode="External"/><Relationship Id="rId50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1" TargetMode="External"/><Relationship Id="rId75" Type="http://schemas.openxmlformats.org/officeDocument/2006/relationships/hyperlink" Target="https://www.fangraphs.com/players/cal-raleigh/21534/stats" TargetMode="External"/><Relationship Id="rId140" Type="http://schemas.openxmlformats.org/officeDocument/2006/relationships/hyperlink" Target="https://www.fangraphs.com/players/vladimir-guerrero-jr/19611/stats" TargetMode="External"/><Relationship Id="rId18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2" TargetMode="External"/><Relationship Id="rId378" Type="http://schemas.openxmlformats.org/officeDocument/2006/relationships/hyperlink" Target="https://www.fangraphs.com/players/owen-miller/24655/stats" TargetMode="External"/><Relationship Id="rId40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" TargetMode="External"/><Relationship Id="rId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8" TargetMode="External"/><Relationship Id="rId23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1" TargetMode="External"/><Relationship Id="rId445" Type="http://schemas.openxmlformats.org/officeDocument/2006/relationships/hyperlink" Target="https://www.fangraphs.com/players/charlie-blackmon/7859/stats" TargetMode="External"/><Relationship Id="rId48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291" Type="http://schemas.openxmlformats.org/officeDocument/2006/relationships/hyperlink" Target="https://www.fangraphs.com/players/aaron-hicks/5297/stats" TargetMode="External"/><Relationship Id="rId305" Type="http://schemas.openxmlformats.org/officeDocument/2006/relationships/hyperlink" Target="https://www.fangraphs.com/players/tony-kemp/14894/stats" TargetMode="External"/><Relationship Id="rId34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0" TargetMode="External"/><Relationship Id="rId512" Type="http://schemas.openxmlformats.org/officeDocument/2006/relationships/hyperlink" Target="https://www.fangraphs.com/players/yuli-gurriel/19198/stats" TargetMode="External"/><Relationship Id="rId4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1" TargetMode="External"/><Relationship Id="rId8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6" TargetMode="External"/><Relationship Id="rId151" Type="http://schemas.openxmlformats.org/officeDocument/2006/relationships/hyperlink" Target="https://www.fangraphs.com/players/jonah-heim/16930/stats" TargetMode="External"/><Relationship Id="rId389" Type="http://schemas.openxmlformats.org/officeDocument/2006/relationships/hyperlink" Target="https://www.fangraphs.com/players/yonathan-daza/15794/stats" TargetMode="External"/><Relationship Id="rId193" Type="http://schemas.openxmlformats.org/officeDocument/2006/relationships/hyperlink" Target="https://www.fangraphs.com/players/santiago-espinal/19997/stats" TargetMode="External"/><Relationship Id="rId207" Type="http://schemas.openxmlformats.org/officeDocument/2006/relationships/hyperlink" Target="https://www.fangraphs.com/players/christian-yelich/11477/stats" TargetMode="External"/><Relationship Id="rId24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8" TargetMode="External"/><Relationship Id="rId414" Type="http://schemas.openxmlformats.org/officeDocument/2006/relationships/hyperlink" Target="https://www.fangraphs.com/players/salvador-perez/7304/stats" TargetMode="External"/><Relationship Id="rId45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7" TargetMode="External"/><Relationship Id="rId498" Type="http://schemas.openxmlformats.org/officeDocument/2006/relationships/hyperlink" Target="https://www.fangraphs.com/players/avisail-garcia/5760/stats" TargetMode="External"/><Relationship Id="rId13" Type="http://schemas.openxmlformats.org/officeDocument/2006/relationships/hyperlink" Target="https://www.fangraphs.com/players/jose-altuve/5417/stats" TargetMode="External"/><Relationship Id="rId10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" TargetMode="External"/><Relationship Id="rId260" Type="http://schemas.openxmlformats.org/officeDocument/2006/relationships/hyperlink" Target="https://www.fangraphs.com/players/albert-pujols/1177/stats" TargetMode="External"/><Relationship Id="rId316" Type="http://schemas.openxmlformats.org/officeDocument/2006/relationships/hyperlink" Target="https://www.fangraphs.com/players/luis-guillorme/16451/stats" TargetMode="External"/><Relationship Id="rId523" Type="http://schemas.openxmlformats.org/officeDocument/2006/relationships/hyperlink" Target="https://www.fangraphs.com/players/elias-diaz/11680/stats" TargetMode="External"/><Relationship Id="rId55" Type="http://schemas.openxmlformats.org/officeDocument/2006/relationships/hyperlink" Target="https://www.fangraphs.com/players/daulton-varsho/19918/stats" TargetMode="External"/><Relationship Id="rId9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5" TargetMode="External"/><Relationship Id="rId12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8" TargetMode="External"/><Relationship Id="rId358" Type="http://schemas.openxmlformats.org/officeDocument/2006/relationships/hyperlink" Target="https://www.fangraphs.com/players/emmanuel-rivera/19890/stats" TargetMode="External"/><Relationship Id="rId16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8" TargetMode="External"/><Relationship Id="rId21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0" TargetMode="External"/><Relationship Id="rId42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1" TargetMode="External"/><Relationship Id="rId467" Type="http://schemas.openxmlformats.org/officeDocument/2006/relationships/hyperlink" Target="https://www.fangraphs.com/players/mj-melendez/22197/stats" TargetMode="External"/><Relationship Id="rId271" Type="http://schemas.openxmlformats.org/officeDocument/2006/relationships/hyperlink" Target="https://www.fangraphs.com/players/brandon-marsh/20202/stats" TargetMode="External"/><Relationship Id="rId2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2" TargetMode="External"/><Relationship Id="rId6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3" TargetMode="External"/><Relationship Id="rId13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9" TargetMode="External"/><Relationship Id="rId32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9" TargetMode="External"/><Relationship Id="rId369" Type="http://schemas.openxmlformats.org/officeDocument/2006/relationships/hyperlink" Target="https://www.fangraphs.com/players/jd-davis/16219/stats" TargetMode="External"/><Relationship Id="rId173" Type="http://schemas.openxmlformats.org/officeDocument/2006/relationships/hyperlink" Target="https://www.fangraphs.com/players/dylan-carlson/20126/stats" TargetMode="External"/><Relationship Id="rId229" Type="http://schemas.openxmlformats.org/officeDocument/2006/relationships/hyperlink" Target="https://www.fangraphs.com/players/seiya-suzuki/30116/stats" TargetMode="External"/><Relationship Id="rId380" Type="http://schemas.openxmlformats.org/officeDocument/2006/relationships/hyperlink" Target="https://www.fangraphs.com/players/tommy-pham/2967/stats" TargetMode="External"/><Relationship Id="rId436" Type="http://schemas.openxmlformats.org/officeDocument/2006/relationships/hyperlink" Target="https://www.fangraphs.com/players/brian-anderson/18289/stats" TargetMode="External"/><Relationship Id="rId24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8" TargetMode="External"/><Relationship Id="rId478" Type="http://schemas.openxmlformats.org/officeDocument/2006/relationships/hyperlink" Target="https://www.fangraphs.com/players/yasmani-grandal/11368/stats" TargetMode="External"/><Relationship Id="rId35" Type="http://schemas.openxmlformats.org/officeDocument/2006/relationships/hyperlink" Target="https://www.fangraphs.com/players/austin-riley/18360/stats" TargetMode="External"/><Relationship Id="rId77" Type="http://schemas.openxmlformats.org/officeDocument/2006/relationships/hyperlink" Target="https://www.fangraphs.com/players/eugenio-suarez/12552/stats" TargetMode="External"/><Relationship Id="rId100" Type="http://schemas.openxmlformats.org/officeDocument/2006/relationships/hyperlink" Target="https://www.fangraphs.com/players/jose-trevino/16725/stats" TargetMode="External"/><Relationship Id="rId28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7" TargetMode="External"/><Relationship Id="rId338" Type="http://schemas.openxmlformats.org/officeDocument/2006/relationships/hyperlink" Target="https://www.fangraphs.com/players/victor-caratini/14968/stats" TargetMode="External"/><Relationship Id="rId50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4" TargetMode="External"/><Relationship Id="rId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2" TargetMode="External"/><Relationship Id="rId142" Type="http://schemas.openxmlformats.org/officeDocument/2006/relationships/hyperlink" Target="https://www.fangraphs.com/players/andrew-benintendi/17901/stats" TargetMode="External"/><Relationship Id="rId18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2" TargetMode="External"/><Relationship Id="rId391" Type="http://schemas.openxmlformats.org/officeDocument/2006/relationships/hyperlink" Target="https://www.fangraphs.com/players/joey-gallo/14128/stats" TargetMode="External"/><Relationship Id="rId40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5" TargetMode="External"/><Relationship Id="rId447" Type="http://schemas.openxmlformats.org/officeDocument/2006/relationships/hyperlink" Target="https://www.fangraphs.com/players/luis-garcia/20391/stats" TargetMode="External"/><Relationship Id="rId25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5" TargetMode="External"/><Relationship Id="rId48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2" TargetMode="External"/><Relationship Id="rId4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5" TargetMode="External"/><Relationship Id="rId293" Type="http://schemas.openxmlformats.org/officeDocument/2006/relationships/hyperlink" Target="https://www.fangraphs.com/players/kyle-farmer/14813/stats" TargetMode="External"/><Relationship Id="rId307" Type="http://schemas.openxmlformats.org/officeDocument/2006/relationships/hyperlink" Target="https://www.fangraphs.com/players/daniel-vogelbach/14130/stats" TargetMode="External"/><Relationship Id="rId34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3" TargetMode="External"/><Relationship Id="rId514" Type="http://schemas.openxmlformats.org/officeDocument/2006/relationships/hyperlink" Target="https://www.fangraphs.com/players/franmil-reyes/14566/stats" TargetMode="External"/><Relationship Id="rId8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2" TargetMode="External"/><Relationship Id="rId11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7" TargetMode="External"/><Relationship Id="rId153" Type="http://schemas.openxmlformats.org/officeDocument/2006/relationships/hyperlink" Target="https://www.fangraphs.com/players/amed-rosario/15518/stats" TargetMode="External"/><Relationship Id="rId195" Type="http://schemas.openxmlformats.org/officeDocument/2006/relationships/hyperlink" Target="https://www.fangraphs.com/players/wander-franco/23667/stats" TargetMode="External"/><Relationship Id="rId209" Type="http://schemas.openxmlformats.org/officeDocument/2006/relationships/hyperlink" Target="https://www.fangraphs.com/players/eduardo-escobar/6153/stats" TargetMode="External"/><Relationship Id="rId360" Type="http://schemas.openxmlformats.org/officeDocument/2006/relationships/hyperlink" Target="https://www.fangraphs.com/players/miguel-rojas/7802/stats" TargetMode="External"/><Relationship Id="rId416" Type="http://schemas.openxmlformats.org/officeDocument/2006/relationships/hyperlink" Target="https://www.fangraphs.com/players/jorge-soler/14221/stats" TargetMode="External"/><Relationship Id="rId22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0" TargetMode="External"/><Relationship Id="rId45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6" TargetMode="External"/><Relationship Id="rId15" Type="http://schemas.openxmlformats.org/officeDocument/2006/relationships/hyperlink" Target="https://www.fangraphs.com/players/francisco-lindor/12916/stats" TargetMode="External"/><Relationship Id="rId57" Type="http://schemas.openxmlformats.org/officeDocument/2006/relationships/hyperlink" Target="https://www.fangraphs.com/players/willy-adames/15986/stats" TargetMode="External"/><Relationship Id="rId262" Type="http://schemas.openxmlformats.org/officeDocument/2006/relationships/hyperlink" Target="https://www.fangraphs.com/players/ryan-mountcastle/18373/stats" TargetMode="External"/><Relationship Id="rId318" Type="http://schemas.openxmlformats.org/officeDocument/2006/relationships/hyperlink" Target="https://www.fangraphs.com/players/kevin-newman/17696/stats" TargetMode="External"/><Relationship Id="rId525" Type="http://schemas.openxmlformats.org/officeDocument/2006/relationships/hyperlink" Target="https://www.fangraphs.com/players/miguel-cabrera/1744/stats" TargetMode="External"/><Relationship Id="rId9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" TargetMode="External"/><Relationship Id="rId122" Type="http://schemas.openxmlformats.org/officeDocument/2006/relationships/hyperlink" Target="https://www.fangraphs.com/players/dj-lemahieu/9874/stats" TargetMode="External"/><Relationship Id="rId16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8" TargetMode="External"/><Relationship Id="rId37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5" TargetMode="External"/><Relationship Id="rId42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" TargetMode="External"/><Relationship Id="rId469" Type="http://schemas.openxmlformats.org/officeDocument/2006/relationships/hyperlink" Target="https://www.fangraphs.com/players/randal-grichuk/10243/stats" TargetMode="External"/><Relationship Id="rId2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5" TargetMode="External"/><Relationship Id="rId231" Type="http://schemas.openxmlformats.org/officeDocument/2006/relationships/hyperlink" Target="https://www.fangraphs.com/players/myles-straw/17620/stats" TargetMode="External"/><Relationship Id="rId27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" TargetMode="External"/><Relationship Id="rId32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8" TargetMode="External"/><Relationship Id="rId480" Type="http://schemas.openxmlformats.org/officeDocument/2006/relationships/hyperlink" Target="https://www.fangraphs.com/players/harold-castro/14691/stats" TargetMode="External"/><Relationship Id="rId6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4" TargetMode="External"/><Relationship Id="rId13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5" TargetMode="External"/><Relationship Id="rId175" Type="http://schemas.openxmlformats.org/officeDocument/2006/relationships/hyperlink" Target="https://www.fangraphs.com/players/william-contreras/20503/stats" TargetMode="External"/><Relationship Id="rId340" Type="http://schemas.openxmlformats.org/officeDocument/2006/relationships/hyperlink" Target="https://www.fangraphs.com/players/oneil-cruz/21711/stats" TargetMode="External"/><Relationship Id="rId20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6" TargetMode="External"/><Relationship Id="rId38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0" TargetMode="External"/><Relationship Id="rId438" Type="http://schemas.openxmlformats.org/officeDocument/2006/relationships/hyperlink" Target="https://www.fangraphs.com/players/luke-voit/14811/stats" TargetMode="External"/><Relationship Id="rId242" Type="http://schemas.openxmlformats.org/officeDocument/2006/relationships/hyperlink" Target="https://www.fangraphs.com/players/chris-taylor/13757/stats" TargetMode="External"/><Relationship Id="rId28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0" TargetMode="External"/><Relationship Id="rId491" Type="http://schemas.openxmlformats.org/officeDocument/2006/relationships/hyperlink" Target="https://www.fangraphs.com/players/nick-senzel/19293/stats" TargetMode="External"/><Relationship Id="rId50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6" TargetMode="External"/><Relationship Id="rId37" Type="http://schemas.openxmlformats.org/officeDocument/2006/relationships/hyperlink" Target="https://www.fangraphs.com/players/tommy-edman/19470/stats" TargetMode="External"/><Relationship Id="rId79" Type="http://schemas.openxmlformats.org/officeDocument/2006/relationships/hyperlink" Target="https://www.fangraphs.com/players/byron-buxton/14161/stats" TargetMode="External"/><Relationship Id="rId102" Type="http://schemas.openxmlformats.org/officeDocument/2006/relationships/hyperlink" Target="https://www.fangraphs.com/players/yandy-diaz/16578/stats" TargetMode="External"/><Relationship Id="rId14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7" TargetMode="External"/><Relationship Id="rId9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4" TargetMode="External"/><Relationship Id="rId18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6" TargetMode="External"/><Relationship Id="rId35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1" TargetMode="External"/><Relationship Id="rId39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5" TargetMode="External"/><Relationship Id="rId40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4" TargetMode="External"/><Relationship Id="rId449" Type="http://schemas.openxmlformats.org/officeDocument/2006/relationships/hyperlink" Target="https://www.fangraphs.com/players/max-stassi/10059/stats" TargetMode="External"/><Relationship Id="rId211" Type="http://schemas.openxmlformats.org/officeDocument/2006/relationships/hyperlink" Target="https://www.fangraphs.com/players/trent-grisham/18564/stats" TargetMode="External"/><Relationship Id="rId25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2" TargetMode="External"/><Relationship Id="rId295" Type="http://schemas.openxmlformats.org/officeDocument/2006/relationships/hyperlink" Target="https://www.fangraphs.com/players/isiah-kiner-falefa/16512/stats" TargetMode="External"/><Relationship Id="rId30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46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" TargetMode="External"/><Relationship Id="rId51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7" TargetMode="External"/><Relationship Id="rId4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0" TargetMode="External"/><Relationship Id="rId113" Type="http://schemas.openxmlformats.org/officeDocument/2006/relationships/hyperlink" Target="https://www.fangraphs.com/players/jeremy-pena/21636/stats" TargetMode="External"/><Relationship Id="rId320" Type="http://schemas.openxmlformats.org/officeDocument/2006/relationships/hyperlink" Target="https://www.fangraphs.com/players/eric-haase/14111/stats" TargetMode="External"/><Relationship Id="rId155" Type="http://schemas.openxmlformats.org/officeDocument/2006/relationships/hyperlink" Target="https://www.fangraphs.com/players/kyle-schwarber/16478/stats" TargetMode="External"/><Relationship Id="rId197" Type="http://schemas.openxmlformats.org/officeDocument/2006/relationships/hyperlink" Target="https://www.fangraphs.com/players/ty-france/17982/stats" TargetMode="External"/><Relationship Id="rId362" Type="http://schemas.openxmlformats.org/officeDocument/2006/relationships/hyperlink" Target="https://www.fangraphs.com/players/jd-martinez/6184/stats" TargetMode="External"/><Relationship Id="rId418" Type="http://schemas.openxmlformats.org/officeDocument/2006/relationships/hyperlink" Target="https://www.fangraphs.com/players/bryan-de-la-cruz/19600/stats" TargetMode="External"/><Relationship Id="rId22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3" TargetMode="External"/><Relationship Id="rId264" Type="http://schemas.openxmlformats.org/officeDocument/2006/relationships/hyperlink" Target="https://www.fangraphs.com/players/eloy-jimenez/17484/stats" TargetMode="External"/><Relationship Id="rId471" Type="http://schemas.openxmlformats.org/officeDocument/2006/relationships/hyperlink" Target="https://www.fangraphs.com/players/jackie-bradley-jr/12984/stats" TargetMode="External"/><Relationship Id="rId17" Type="http://schemas.openxmlformats.org/officeDocument/2006/relationships/hyperlink" Target="https://www.fangraphs.com/players/mookie-betts/13611/stats" TargetMode="External"/><Relationship Id="rId59" Type="http://schemas.openxmlformats.org/officeDocument/2006/relationships/hyperlink" Target="https://www.fangraphs.com/players/steven-kwan/24610/stats" TargetMode="External"/><Relationship Id="rId124" Type="http://schemas.openxmlformats.org/officeDocument/2006/relationships/hyperlink" Target="https://www.fangraphs.com/players/ryan-mcmahon/15112/stats" TargetMode="External"/><Relationship Id="rId527" Type="http://schemas.openxmlformats.org/officeDocument/2006/relationships/printerSettings" Target="../printerSettings/printerSettings9.bin"/><Relationship Id="rId7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4" TargetMode="External"/><Relationship Id="rId16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9" TargetMode="External"/><Relationship Id="rId33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0" TargetMode="External"/><Relationship Id="rId37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0" TargetMode="External"/><Relationship Id="rId429" Type="http://schemas.openxmlformats.org/officeDocument/2006/relationships/hyperlink" Target="https://www.fangraphs.com/players/tyler-naquin/13359/stats" TargetMode="External"/><Relationship Id="rId1" Type="http://schemas.openxmlformats.org/officeDocument/2006/relationships/hyperlink" Target="https://www.fangraphs.com/players/aaron-judge/15640/stats" TargetMode="External"/><Relationship Id="rId233" Type="http://schemas.openxmlformats.org/officeDocument/2006/relationships/hyperlink" Target="https://www.fangraphs.com/players/chas-mccormick/19599/stats" TargetMode="External"/><Relationship Id="rId44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9" TargetMode="External"/><Relationship Id="rId2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5" TargetMode="External"/><Relationship Id="rId27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5" TargetMode="External"/><Relationship Id="rId300" Type="http://schemas.openxmlformats.org/officeDocument/2006/relationships/hyperlink" Target="https://www.fangraphs.com/players/manuel-margot/14712/stats" TargetMode="External"/><Relationship Id="rId482" Type="http://schemas.openxmlformats.org/officeDocument/2006/relationships/hyperlink" Target="https://www.fangraphs.com/players/austin-hedges/12976/stats" TargetMode="External"/><Relationship Id="rId81" Type="http://schemas.openxmlformats.org/officeDocument/2006/relationships/hyperlink" Target="https://www.fangraphs.com/players/marcus-semien/12533/stats" TargetMode="External"/><Relationship Id="rId13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" TargetMode="External"/><Relationship Id="rId177" Type="http://schemas.openxmlformats.org/officeDocument/2006/relationships/hyperlink" Target="https://www.fangraphs.com/players/kolten-wong/12532/stats" TargetMode="External"/><Relationship Id="rId342" Type="http://schemas.openxmlformats.org/officeDocument/2006/relationships/hyperlink" Target="https://www.fangraphs.com/players/lane-thomas/16939/stats" TargetMode="External"/><Relationship Id="rId38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7" TargetMode="External"/><Relationship Id="rId20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3" TargetMode="External"/><Relationship Id="rId244" Type="http://schemas.openxmlformats.org/officeDocument/2006/relationships/hyperlink" Target="https://www.fangraphs.com/players/jose-siri/17452/stats" TargetMode="External"/><Relationship Id="rId39" Type="http://schemas.openxmlformats.org/officeDocument/2006/relationships/hyperlink" Target="https://www.fangraphs.com/players/alex-bregman/17678/stats" TargetMode="External"/><Relationship Id="rId28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8" TargetMode="External"/><Relationship Id="rId451" Type="http://schemas.openxmlformats.org/officeDocument/2006/relationships/hyperlink" Target="https://www.fangraphs.com/players/gilberto-celestino/20233/stats" TargetMode="External"/><Relationship Id="rId493" Type="http://schemas.openxmlformats.org/officeDocument/2006/relationships/hyperlink" Target="https://www.fangraphs.com/players/jared-walsh/18607/stats" TargetMode="External"/><Relationship Id="rId50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0" TargetMode="External"/><Relationship Id="rId5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6" TargetMode="External"/><Relationship Id="rId104" Type="http://schemas.openxmlformats.org/officeDocument/2006/relationships/hyperlink" Target="https://www.fangraphs.com/players/ha-seong-kim/27506/stats" TargetMode="External"/><Relationship Id="rId14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5" TargetMode="External"/><Relationship Id="rId18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5" TargetMode="External"/><Relationship Id="rId31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35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7" TargetMode="External"/><Relationship Id="rId39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1" TargetMode="External"/><Relationship Id="rId40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4" TargetMode="External"/><Relationship Id="rId9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" TargetMode="External"/><Relationship Id="rId213" Type="http://schemas.openxmlformats.org/officeDocument/2006/relationships/hyperlink" Target="https://www.fangraphs.com/players/ronald-acuna-jr/18401/stats" TargetMode="External"/><Relationship Id="rId420" Type="http://schemas.openxmlformats.org/officeDocument/2006/relationships/hyperlink" Target="https://www.fangraphs.com/players/luis-gonzalez/20332/stats" TargetMode="External"/><Relationship Id="rId25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0" TargetMode="External"/><Relationship Id="rId297" Type="http://schemas.openxmlformats.org/officeDocument/2006/relationships/hyperlink" Target="https://www.fangraphs.com/players/whit-merrifield/11281/stats" TargetMode="External"/><Relationship Id="rId46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0" TargetMode="External"/><Relationship Id="rId51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115" Type="http://schemas.openxmlformats.org/officeDocument/2006/relationships/hyperlink" Target="https://www.fangraphs.com/players/willson-contreras/11609/stats" TargetMode="External"/><Relationship Id="rId157" Type="http://schemas.openxmlformats.org/officeDocument/2006/relationships/hyperlink" Target="https://www.fangraphs.com/players/mark-canha/11445/stats" TargetMode="External"/><Relationship Id="rId322" Type="http://schemas.openxmlformats.org/officeDocument/2006/relationships/hyperlink" Target="https://www.fangraphs.com/players/cj-cron/12546/stats" TargetMode="External"/><Relationship Id="rId364" Type="http://schemas.openxmlformats.org/officeDocument/2006/relationships/hyperlink" Target="https://www.fangraphs.com/players/jose-iglesias/10231/stats" TargetMode="External"/><Relationship Id="rId61" Type="http://schemas.openxmlformats.org/officeDocument/2006/relationships/hyperlink" Target="https://www.fangraphs.com/players/bo-bichette/19612/stats" TargetMode="External"/><Relationship Id="rId199" Type="http://schemas.openxmlformats.org/officeDocument/2006/relationships/hyperlink" Target="https://www.fangraphs.com/players/rhys-hoskins/16472/stats" TargetMode="External"/><Relationship Id="rId19" Type="http://schemas.openxmlformats.org/officeDocument/2006/relationships/hyperlink" Target="https://www.fangraphs.com/players/jt-realmuto/11739/stats" TargetMode="External"/><Relationship Id="rId22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0" TargetMode="External"/><Relationship Id="rId266" Type="http://schemas.openxmlformats.org/officeDocument/2006/relationships/hyperlink" Target="https://www.fangraphs.com/players/david-peralta/2136/stats" TargetMode="External"/><Relationship Id="rId43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3" TargetMode="External"/><Relationship Id="rId473" Type="http://schemas.openxmlformats.org/officeDocument/2006/relationships/hyperlink" Target="https://www.fangraphs.com/players/victor-reyes/15487/stats" TargetMode="External"/><Relationship Id="rId3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" TargetMode="External"/><Relationship Id="rId126" Type="http://schemas.openxmlformats.org/officeDocument/2006/relationships/hyperlink" Target="https://www.fangraphs.com/players/gavin-lux/19955/stats" TargetMode="External"/><Relationship Id="rId16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3" TargetMode="External"/><Relationship Id="rId33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2" TargetMode="External"/><Relationship Id="rId7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9" TargetMode="External"/><Relationship Id="rId37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3" TargetMode="External"/><Relationship Id="rId3" Type="http://schemas.openxmlformats.org/officeDocument/2006/relationships/hyperlink" Target="https://www.fangraphs.com/players/manny-machado/11493/stats" TargetMode="External"/><Relationship Id="rId235" Type="http://schemas.openxmlformats.org/officeDocument/2006/relationships/hyperlink" Target="https://www.fangraphs.com/players/tim-anderson/15172/stats" TargetMode="External"/><Relationship Id="rId27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" TargetMode="External"/><Relationship Id="rId400" Type="http://schemas.openxmlformats.org/officeDocument/2006/relationships/hyperlink" Target="https://www.fangraphs.com/players/nick-allen/22277/stats" TargetMode="External"/><Relationship Id="rId44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" TargetMode="External"/><Relationship Id="rId484" Type="http://schemas.openxmlformats.org/officeDocument/2006/relationships/hyperlink" Target="https://www.fangraphs.com/players/marcell-ozuna/10324/stats" TargetMode="External"/><Relationship Id="rId13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3" TargetMode="External"/><Relationship Id="rId302" Type="http://schemas.openxmlformats.org/officeDocument/2006/relationships/hyperlink" Target="https://www.fangraphs.com/players/harrison-bader/18030/stats" TargetMode="External"/><Relationship Id="rId344" Type="http://schemas.openxmlformats.org/officeDocument/2006/relationships/hyperlink" Target="https://www.fangraphs.com/players/jose-miranda/20538/stats" TargetMode="External"/><Relationship Id="rId41" Type="http://schemas.openxmlformats.org/officeDocument/2006/relationships/hyperlink" Target="https://www.fangraphs.com/players/adley-rutschman/26288/stats" TargetMode="External"/><Relationship Id="rId83" Type="http://schemas.openxmlformats.org/officeDocument/2006/relationships/hyperlink" Target="https://www.fangraphs.com/players/nico-hoerner/21479/stats" TargetMode="External"/><Relationship Id="rId179" Type="http://schemas.openxmlformats.org/officeDocument/2006/relationships/hyperlink" Target="https://www.fangraphs.com/players/justin-turner/5235/stats" TargetMode="External"/><Relationship Id="rId38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5" TargetMode="External"/><Relationship Id="rId19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" TargetMode="External"/><Relationship Id="rId20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7" TargetMode="External"/><Relationship Id="rId24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28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6" TargetMode="External"/><Relationship Id="rId41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8" TargetMode="External"/><Relationship Id="rId453" Type="http://schemas.openxmlformats.org/officeDocument/2006/relationships/hyperlink" Target="https://www.fangraphs.com/players/connor-joe/16572/stats" TargetMode="External"/><Relationship Id="rId50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4" TargetMode="External"/><Relationship Id="rId106" Type="http://schemas.openxmlformats.org/officeDocument/2006/relationships/hyperlink" Target="https://www.fangraphs.com/players/adolis-garcia/19287/stats" TargetMode="External"/><Relationship Id="rId31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4" TargetMode="External"/><Relationship Id="rId495" Type="http://schemas.openxmlformats.org/officeDocument/2006/relationships/hyperlink" Target="https://www.fangraphs.com/players/michael-chavis/17321/stats" TargetMode="External"/><Relationship Id="rId1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8" TargetMode="External"/><Relationship Id="rId5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1" TargetMode="External"/><Relationship Id="rId94" Type="http://schemas.openxmlformats.org/officeDocument/2006/relationships/hyperlink" Target="https://www.fangraphs.com/players/jose-abreu/15676/stats" TargetMode="External"/><Relationship Id="rId14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2" TargetMode="External"/><Relationship Id="rId35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4" TargetMode="External"/><Relationship Id="rId39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8" TargetMode="External"/><Relationship Id="rId52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215" Type="http://schemas.openxmlformats.org/officeDocument/2006/relationships/hyperlink" Target="https://www.fangraphs.com/players/jon-berti/12037/stats" TargetMode="External"/><Relationship Id="rId25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4" TargetMode="External"/><Relationship Id="rId422" Type="http://schemas.openxmlformats.org/officeDocument/2006/relationships/hyperlink" Target="https://www.fangraphs.com/players/aj-pollock/9256/stats" TargetMode="External"/><Relationship Id="rId46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4" TargetMode="External"/><Relationship Id="rId29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7" TargetMode="External"/><Relationship Id="rId63" Type="http://schemas.openxmlformats.org/officeDocument/2006/relationships/hyperlink" Target="https://www.fangraphs.com/players/carlos-correa/14162/stats" TargetMode="External"/><Relationship Id="rId159" Type="http://schemas.openxmlformats.org/officeDocument/2006/relationships/hyperlink" Target="https://www.fangraphs.com/players/anthony-santander/14551/stats" TargetMode="External"/><Relationship Id="rId366" Type="http://schemas.openxmlformats.org/officeDocument/2006/relationships/hyperlink" Target="https://www.fangraphs.com/players/trey-mancini/15149/stats" TargetMode="External"/><Relationship Id="rId22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43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angraphs.com/players/matt-olson/14344/stats" TargetMode="External"/><Relationship Id="rId21" Type="http://schemas.openxmlformats.org/officeDocument/2006/relationships/hyperlink" Target="https://www.fangraphs.com/players/dansby-swanson/18314/stats" TargetMode="External"/><Relationship Id="rId324" Type="http://schemas.openxmlformats.org/officeDocument/2006/relationships/hyperlink" Target="https://www.fangraphs.com/players/ji-man-choi/5452/stats" TargetMode="External"/><Relationship Id="rId17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4" TargetMode="External"/><Relationship Id="rId26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9" TargetMode="External"/><Relationship Id="rId475" Type="http://schemas.openxmlformats.org/officeDocument/2006/relationships/hyperlink" Target="https://www.fangraphs.com/players/tucker-barnhart/10200/stats" TargetMode="External"/><Relationship Id="rId3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" TargetMode="External"/><Relationship Id="rId7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5" TargetMode="External"/><Relationship Id="rId128" Type="http://schemas.openxmlformats.org/officeDocument/2006/relationships/hyperlink" Target="https://www.fangraphs.com/players/kebryan-hayes/18577/stats" TargetMode="External"/><Relationship Id="rId33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7" TargetMode="External"/><Relationship Id="rId37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500" Type="http://schemas.openxmlformats.org/officeDocument/2006/relationships/hyperlink" Target="https://www.fangraphs.com/players/abraham-toro/19844/stats" TargetMode="External"/><Relationship Id="rId5" Type="http://schemas.openxmlformats.org/officeDocument/2006/relationships/hyperlink" Target="https://www.fangraphs.com/players/nolan-arenado/9777/stats" TargetMode="External"/><Relationship Id="rId181" Type="http://schemas.openxmlformats.org/officeDocument/2006/relationships/hyperlink" Target="https://www.fangraphs.com/players/isaac-paredes/20036/stats" TargetMode="External"/><Relationship Id="rId237" Type="http://schemas.openxmlformats.org/officeDocument/2006/relationships/hyperlink" Target="https://www.fangraphs.com/players/jp-crawford/15491/stats" TargetMode="External"/><Relationship Id="rId402" Type="http://schemas.openxmlformats.org/officeDocument/2006/relationships/hyperlink" Target="https://www.fangraphs.com/players/rougned-odor/12282/stats" TargetMode="External"/><Relationship Id="rId27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9" TargetMode="External"/><Relationship Id="rId44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486" Type="http://schemas.openxmlformats.org/officeDocument/2006/relationships/hyperlink" Target="https://www.fangraphs.com/players/andrew-vaughn/26197/stats" TargetMode="External"/><Relationship Id="rId43" Type="http://schemas.openxmlformats.org/officeDocument/2006/relationships/hyperlink" Target="https://www.fangraphs.com/players/julio-rodriguez/23697/stats" TargetMode="External"/><Relationship Id="rId13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0" TargetMode="External"/><Relationship Id="rId29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5" TargetMode="External"/><Relationship Id="rId30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6" TargetMode="External"/><Relationship Id="rId346" Type="http://schemas.openxmlformats.org/officeDocument/2006/relationships/hyperlink" Target="https://www.fangraphs.com/players/joey-wendle/13853/stats" TargetMode="External"/><Relationship Id="rId38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51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8" TargetMode="External"/><Relationship Id="rId85" Type="http://schemas.openxmlformats.org/officeDocument/2006/relationships/hyperlink" Target="https://www.fangraphs.com/players/travis-darnaud/7739/stats" TargetMode="External"/><Relationship Id="rId15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" TargetMode="External"/><Relationship Id="rId19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8" TargetMode="External"/><Relationship Id="rId20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0" TargetMode="External"/><Relationship Id="rId41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8" TargetMode="External"/><Relationship Id="rId248" Type="http://schemas.openxmlformats.org/officeDocument/2006/relationships/hyperlink" Target="https://www.fangraphs.com/players/jorge-polanco/13152/stats" TargetMode="External"/><Relationship Id="rId455" Type="http://schemas.openxmlformats.org/officeDocument/2006/relationships/hyperlink" Target="https://www.fangraphs.com/players/ben-gamel/12160/stats" TargetMode="External"/><Relationship Id="rId497" Type="http://schemas.openxmlformats.org/officeDocument/2006/relationships/hyperlink" Target="https://www.fangraphs.com/players/darin-ruf/9929/stats" TargetMode="External"/><Relationship Id="rId1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1" TargetMode="External"/><Relationship Id="rId108" Type="http://schemas.openxmlformats.org/officeDocument/2006/relationships/hyperlink" Target="https://www.fangraphs.com/players/cedric-mullins-ii/17929/stats" TargetMode="External"/><Relationship Id="rId31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8" TargetMode="External"/><Relationship Id="rId35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6" TargetMode="External"/><Relationship Id="rId52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3" TargetMode="External"/><Relationship Id="rId5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" TargetMode="External"/><Relationship Id="rId96" Type="http://schemas.openxmlformats.org/officeDocument/2006/relationships/hyperlink" Target="https://www.fangraphs.com/players/pete-alonso/19251/stats" TargetMode="External"/><Relationship Id="rId161" Type="http://schemas.openxmlformats.org/officeDocument/2006/relationships/hyperlink" Target="https://www.fangraphs.com/players/brendan-donovan/24679/stats" TargetMode="External"/><Relationship Id="rId217" Type="http://schemas.openxmlformats.org/officeDocument/2006/relationships/hyperlink" Target="https://www.fangraphs.com/players/austin-slater/16153/stats" TargetMode="External"/><Relationship Id="rId39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1" TargetMode="External"/><Relationship Id="rId25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6" TargetMode="External"/><Relationship Id="rId424" Type="http://schemas.openxmlformats.org/officeDocument/2006/relationships/hyperlink" Target="https://www.fangraphs.com/players/jesse-winker/13590/stats" TargetMode="External"/><Relationship Id="rId46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23" Type="http://schemas.openxmlformats.org/officeDocument/2006/relationships/hyperlink" Target="https://www.fangraphs.com/players/trea-turner/16252/stats" TargetMode="External"/><Relationship Id="rId119" Type="http://schemas.openxmlformats.org/officeDocument/2006/relationships/hyperlink" Target="https://www.fangraphs.com/players/luis-arraez/18568/stats" TargetMode="External"/><Relationship Id="rId27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7" TargetMode="External"/><Relationship Id="rId326" Type="http://schemas.openxmlformats.org/officeDocument/2006/relationships/hyperlink" Target="https://www.fangraphs.com/players/giancarlo-stanton/4949/stats" TargetMode="External"/><Relationship Id="rId65" Type="http://schemas.openxmlformats.org/officeDocument/2006/relationships/hyperlink" Target="https://www.fangraphs.com/players/corey-seager/13624/stats" TargetMode="External"/><Relationship Id="rId130" Type="http://schemas.openxmlformats.org/officeDocument/2006/relationships/hyperlink" Target="https://www.fangraphs.com/players/gleyber-torres/16997/stats" TargetMode="External"/><Relationship Id="rId36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17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9" TargetMode="External"/><Relationship Id="rId22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3" TargetMode="External"/><Relationship Id="rId43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4" TargetMode="External"/><Relationship Id="rId477" Type="http://schemas.openxmlformats.org/officeDocument/2006/relationships/hyperlink" Target="https://www.fangraphs.com/players/robbie-grossman/5254/stats" TargetMode="External"/><Relationship Id="rId281" Type="http://schemas.openxmlformats.org/officeDocument/2006/relationships/hyperlink" Target="https://www.fangraphs.com/players/christopher-morel/21897/stats" TargetMode="External"/><Relationship Id="rId33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" TargetMode="External"/><Relationship Id="rId502" Type="http://schemas.openxmlformats.org/officeDocument/2006/relationships/hyperlink" Target="https://www.fangraphs.com/players/maikel-franco/12179/stats" TargetMode="External"/><Relationship Id="rId3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5" TargetMode="External"/><Relationship Id="rId7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1" TargetMode="External"/><Relationship Id="rId14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4" TargetMode="External"/><Relationship Id="rId37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5" TargetMode="External"/><Relationship Id="rId7" Type="http://schemas.openxmlformats.org/officeDocument/2006/relationships/hyperlink" Target="https://www.fangraphs.com/players/freddie-freeman/5361/stats" TargetMode="External"/><Relationship Id="rId183" Type="http://schemas.openxmlformats.org/officeDocument/2006/relationships/hyperlink" Target="https://www.fangraphs.com/players/max-muncy/13301/stats" TargetMode="External"/><Relationship Id="rId239" Type="http://schemas.openxmlformats.org/officeDocument/2006/relationships/hyperlink" Target="https://www.fangraphs.com/players/max-kepler/12144/stats" TargetMode="External"/><Relationship Id="rId39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9" TargetMode="External"/><Relationship Id="rId404" Type="http://schemas.openxmlformats.org/officeDocument/2006/relationships/hyperlink" Target="https://www.fangraphs.com/players/carson-kelly/13620/stats" TargetMode="External"/><Relationship Id="rId44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9" TargetMode="External"/><Relationship Id="rId250" Type="http://schemas.openxmlformats.org/officeDocument/2006/relationships/hyperlink" Target="https://www.fangraphs.com/players/josh-naylor/18839/stats" TargetMode="External"/><Relationship Id="rId29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9" TargetMode="External"/><Relationship Id="rId30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0" TargetMode="External"/><Relationship Id="rId488" Type="http://schemas.openxmlformats.org/officeDocument/2006/relationships/hyperlink" Target="https://www.fangraphs.com/players/taylor-walls/22458/stats" TargetMode="External"/><Relationship Id="rId45" Type="http://schemas.openxmlformats.org/officeDocument/2006/relationships/hyperlink" Target="https://www.fangraphs.com/players/brandon-nimmo/12927/stats" TargetMode="External"/><Relationship Id="rId87" Type="http://schemas.openxmlformats.org/officeDocument/2006/relationships/hyperlink" Target="https://www.fangraphs.com/players/will-smith/19197/stats" TargetMode="External"/><Relationship Id="rId110" Type="http://schemas.openxmlformats.org/officeDocument/2006/relationships/hyperlink" Target="https://www.fangraphs.com/players/ian-happ/17919/stats" TargetMode="External"/><Relationship Id="rId348" Type="http://schemas.openxmlformats.org/officeDocument/2006/relationships/hyperlink" Target="https://www.fangraphs.com/players/leody-taveras/18900/stats" TargetMode="External"/><Relationship Id="rId51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1" TargetMode="External"/><Relationship Id="rId15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3" TargetMode="External"/><Relationship Id="rId19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4" TargetMode="External"/><Relationship Id="rId20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3" TargetMode="External"/><Relationship Id="rId41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7" TargetMode="External"/><Relationship Id="rId457" Type="http://schemas.openxmlformats.org/officeDocument/2006/relationships/hyperlink" Target="https://www.fangraphs.com/players/matt-vierling/21558/stats" TargetMode="External"/><Relationship Id="rId26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8" TargetMode="External"/><Relationship Id="rId49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0" TargetMode="External"/><Relationship Id="rId1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1" TargetMode="External"/><Relationship Id="rId5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5" TargetMode="External"/><Relationship Id="rId31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5" TargetMode="External"/><Relationship Id="rId359" Type="http://schemas.openxmlformats.org/officeDocument/2006/relationships/hyperlink" Target="https://www.fangraphs.com/players/carlos-santana/2396/stats" TargetMode="External"/><Relationship Id="rId52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9" TargetMode="External"/><Relationship Id="rId98" Type="http://schemas.openxmlformats.org/officeDocument/2006/relationships/hyperlink" Target="https://www.fangraphs.com/players/shohei-ohtani/19755/stats" TargetMode="External"/><Relationship Id="rId121" Type="http://schemas.openxmlformats.org/officeDocument/2006/relationships/hyperlink" Target="https://www.fangraphs.com/players/brandon-drury/11615/stats" TargetMode="External"/><Relationship Id="rId163" Type="http://schemas.openxmlformats.org/officeDocument/2006/relationships/hyperlink" Target="https://www.fangraphs.com/players/lars-nootbaar/21454/stats" TargetMode="External"/><Relationship Id="rId219" Type="http://schemas.openxmlformats.org/officeDocument/2006/relationships/hyperlink" Target="https://www.fangraphs.com/players/brandon-crawford/5343/stats" TargetMode="External"/><Relationship Id="rId370" Type="http://schemas.openxmlformats.org/officeDocument/2006/relationships/hyperlink" Target="https://www.fangraphs.com/players/tomas-nido/13755/stats" TargetMode="External"/><Relationship Id="rId426" Type="http://schemas.openxmlformats.org/officeDocument/2006/relationships/hyperlink" Target="https://www.fangraphs.com/players/enrique-hernandez/10472/stats" TargetMode="External"/><Relationship Id="rId23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7" TargetMode="External"/><Relationship Id="rId46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7" TargetMode="External"/><Relationship Id="rId25" Type="http://schemas.openxmlformats.org/officeDocument/2006/relationships/hyperlink" Target="https://www.fangraphs.com/players/jose-ramirez/13510/stats" TargetMode="External"/><Relationship Id="rId67" Type="http://schemas.openxmlformats.org/officeDocument/2006/relationships/hyperlink" Target="https://www.fangraphs.com/players/george-springer/12856/stats" TargetMode="External"/><Relationship Id="rId272" Type="http://schemas.openxmlformats.org/officeDocument/2006/relationships/hyperlink" Target="https://www.fangraphs.com/players/austin-hays/19363/stats" TargetMode="External"/><Relationship Id="rId328" Type="http://schemas.openxmlformats.org/officeDocument/2006/relationships/hyperlink" Target="https://www.fangraphs.com/players/tyler-oneill/15711/stats" TargetMode="External"/><Relationship Id="rId132" Type="http://schemas.openxmlformats.org/officeDocument/2006/relationships/hyperlink" Target="https://www.fangraphs.com/players/starling-marte/9241/stats" TargetMode="External"/><Relationship Id="rId17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8" TargetMode="External"/><Relationship Id="rId381" Type="http://schemas.openxmlformats.org/officeDocument/2006/relationships/hyperlink" Target="https://www.fangraphs.com/players/jesus-sanchez/19913/stats" TargetMode="External"/><Relationship Id="rId241" Type="http://schemas.openxmlformats.org/officeDocument/2006/relationships/hyperlink" Target="https://www.fangraphs.com/players/josh-bell/13145/stats" TargetMode="External"/><Relationship Id="rId43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0" TargetMode="External"/><Relationship Id="rId47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3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6" TargetMode="External"/><Relationship Id="rId283" Type="http://schemas.openxmlformats.org/officeDocument/2006/relationships/hyperlink" Target="https://www.fangraphs.com/players/wilmer-flores/5827/stats" TargetMode="External"/><Relationship Id="rId33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3" TargetMode="External"/><Relationship Id="rId490" Type="http://schemas.openxmlformats.org/officeDocument/2006/relationships/hyperlink" Target="https://www.fangraphs.com/players/jesus-aguilar/11342/stats" TargetMode="External"/><Relationship Id="rId504" Type="http://schemas.openxmlformats.org/officeDocument/2006/relationships/hyperlink" Target="https://www.fangraphs.com/players/nick-castellanos/11737/stats" TargetMode="External"/><Relationship Id="rId7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1" TargetMode="External"/><Relationship Id="rId10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9" TargetMode="External"/><Relationship Id="rId143" Type="http://schemas.openxmlformats.org/officeDocument/2006/relationships/hyperlink" Target="https://www.fangraphs.com/players/bryan-reynolds/19326/stats" TargetMode="External"/><Relationship Id="rId185" Type="http://schemas.openxmlformats.org/officeDocument/2006/relationships/hyperlink" Target="https://www.fangraphs.com/players/bryce-harper/11579/stats" TargetMode="External"/><Relationship Id="rId350" Type="http://schemas.openxmlformats.org/officeDocument/2006/relationships/hyperlink" Target="https://www.fangraphs.com/players/adam-frazier/15223/stats" TargetMode="External"/><Relationship Id="rId406" Type="http://schemas.openxmlformats.org/officeDocument/2006/relationships/hyperlink" Target="https://www.fangraphs.com/players/cesar-hernandez/10556/stats" TargetMode="External"/><Relationship Id="rId9" Type="http://schemas.openxmlformats.org/officeDocument/2006/relationships/hyperlink" Target="https://www.fangraphs.com/players/paul-goldschmidt/9218/stats" TargetMode="External"/><Relationship Id="rId21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5" TargetMode="External"/><Relationship Id="rId392" Type="http://schemas.openxmlformats.org/officeDocument/2006/relationships/hyperlink" Target="https://www.fangraphs.com/players/alek-thomas/23792/stats" TargetMode="External"/><Relationship Id="rId44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4" TargetMode="External"/><Relationship Id="rId252" Type="http://schemas.openxmlformats.org/officeDocument/2006/relationships/hyperlink" Target="https://www.fangraphs.com/players/cody-bellinger/15998/stats" TargetMode="External"/><Relationship Id="rId29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8" TargetMode="External"/><Relationship Id="rId308" Type="http://schemas.openxmlformats.org/officeDocument/2006/relationships/hyperlink" Target="https://www.fangraphs.com/players/jonathan-schoop/11265/stats" TargetMode="External"/><Relationship Id="rId515" Type="http://schemas.openxmlformats.org/officeDocument/2006/relationships/hyperlink" Target="https://www.fangraphs.com/players/hunter-dozier/15117/stats" TargetMode="External"/><Relationship Id="rId47" Type="http://schemas.openxmlformats.org/officeDocument/2006/relationships/hyperlink" Target="https://www.fangraphs.com/players/sean-murphy/19352/stats" TargetMode="External"/><Relationship Id="rId89" Type="http://schemas.openxmlformats.org/officeDocument/2006/relationships/hyperlink" Target="https://www.fangraphs.com/players/alejandro-kirk/22581/stats" TargetMode="External"/><Relationship Id="rId112" Type="http://schemas.openxmlformats.org/officeDocument/2006/relationships/hyperlink" Target="https://www.fangraphs.com/players/elvis-andrus/8709/stats" TargetMode="External"/><Relationship Id="rId15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5" TargetMode="External"/><Relationship Id="rId36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0" TargetMode="External"/><Relationship Id="rId19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2" TargetMode="External"/><Relationship Id="rId41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0" TargetMode="External"/><Relationship Id="rId459" Type="http://schemas.openxmlformats.org/officeDocument/2006/relationships/hyperlink" Target="https://www.fangraphs.com/players/bobby-dalbec/19966/stats" TargetMode="External"/><Relationship Id="rId1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5" TargetMode="External"/><Relationship Id="rId221" Type="http://schemas.openxmlformats.org/officeDocument/2006/relationships/hyperlink" Target="https://www.fangraphs.com/players/jace-peterson/12325/stats" TargetMode="External"/><Relationship Id="rId26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" TargetMode="External"/><Relationship Id="rId31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7" TargetMode="External"/><Relationship Id="rId47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9" TargetMode="External"/><Relationship Id="rId52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5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3" TargetMode="External"/><Relationship Id="rId12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9" TargetMode="External"/><Relationship Id="rId330" Type="http://schemas.openxmlformats.org/officeDocument/2006/relationships/hyperlink" Target="https://www.fangraphs.com/players/garrett-cooper/15279/stats" TargetMode="External"/><Relationship Id="rId165" Type="http://schemas.openxmlformats.org/officeDocument/2006/relationships/hyperlink" Target="https://www.fangraphs.com/players/jurickson-profar/10815/stats" TargetMode="External"/><Relationship Id="rId372" Type="http://schemas.openxmlformats.org/officeDocument/2006/relationships/hyperlink" Target="https://www.fangraphs.com/players/ramon-laureano/17128/stats" TargetMode="External"/><Relationship Id="rId428" Type="http://schemas.openxmlformats.org/officeDocument/2006/relationships/hyperlink" Target="https://www.fangraphs.com/players/eric-hosmer/3516/stats" TargetMode="External"/><Relationship Id="rId23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5" TargetMode="External"/><Relationship Id="rId274" Type="http://schemas.openxmlformats.org/officeDocument/2006/relationships/hyperlink" Target="https://www.fangraphs.com/players/oscar-gonzalez/20970/stats" TargetMode="External"/><Relationship Id="rId48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27" Type="http://schemas.openxmlformats.org/officeDocument/2006/relationships/hyperlink" Target="https://www.fangraphs.com/players/andres-gimenez/19950/stats" TargetMode="External"/><Relationship Id="rId69" Type="http://schemas.openxmlformats.org/officeDocument/2006/relationships/hyperlink" Target="https://www.fangraphs.com/players/matt-chapman/16505/stats" TargetMode="External"/><Relationship Id="rId134" Type="http://schemas.openxmlformats.org/officeDocument/2006/relationships/hyperlink" Target="https://www.fangraphs.com/players/jorge-mateo/17273/stats" TargetMode="External"/><Relationship Id="rId8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8" TargetMode="External"/><Relationship Id="rId17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6" TargetMode="External"/><Relationship Id="rId34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7" TargetMode="External"/><Relationship Id="rId383" Type="http://schemas.openxmlformats.org/officeDocument/2006/relationships/hyperlink" Target="https://www.fangraphs.com/players/rafael-ortega/10323/stats" TargetMode="External"/><Relationship Id="rId439" Type="http://schemas.openxmlformats.org/officeDocument/2006/relationships/hyperlink" Target="https://www.fangraphs.com/players/austin-nola/15941/stats" TargetMode="External"/><Relationship Id="rId201" Type="http://schemas.openxmlformats.org/officeDocument/2006/relationships/hyperlink" Target="https://www.fangraphs.com/players/luis-urias/16622/stats" TargetMode="External"/><Relationship Id="rId24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2" TargetMode="External"/><Relationship Id="rId285" Type="http://schemas.openxmlformats.org/officeDocument/2006/relationships/hyperlink" Target="https://www.fangraphs.com/players/nick-gordon/16337/stats" TargetMode="External"/><Relationship Id="rId45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" TargetMode="External"/><Relationship Id="rId506" Type="http://schemas.openxmlformats.org/officeDocument/2006/relationships/hyperlink" Target="https://www.fangraphs.com/players/jacob-stallings/13723/stats" TargetMode="External"/><Relationship Id="rId3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8" TargetMode="External"/><Relationship Id="rId10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2" TargetMode="External"/><Relationship Id="rId310" Type="http://schemas.openxmlformats.org/officeDocument/2006/relationships/hyperlink" Target="https://www.fangraphs.com/players/josh-harrison/8202/stats" TargetMode="External"/><Relationship Id="rId49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8" TargetMode="External"/><Relationship Id="rId91" Type="http://schemas.openxmlformats.org/officeDocument/2006/relationships/hyperlink" Target="https://www.fangraphs.com/players/taylor-ward/17548/stats" TargetMode="External"/><Relationship Id="rId145" Type="http://schemas.openxmlformats.org/officeDocument/2006/relationships/hyperlink" Target="https://www.fangraphs.com/players/josh-rojas/19734/stats" TargetMode="External"/><Relationship Id="rId187" Type="http://schemas.openxmlformats.org/officeDocument/2006/relationships/hyperlink" Target="https://www.fangraphs.com/players/jake-mccarthy/21622/stats" TargetMode="External"/><Relationship Id="rId352" Type="http://schemas.openxmlformats.org/officeDocument/2006/relationships/hyperlink" Target="https://www.fangraphs.com/players/patrick-wisdom/13602/stats" TargetMode="External"/><Relationship Id="rId394" Type="http://schemas.openxmlformats.org/officeDocument/2006/relationships/hyperlink" Target="https://www.fangraphs.com/players/aledmys-diaz/15937/stats" TargetMode="External"/><Relationship Id="rId408" Type="http://schemas.openxmlformats.org/officeDocument/2006/relationships/hyperlink" Target="https://www.fangraphs.com/players/victor-robles/18363/stats" TargetMode="External"/><Relationship Id="rId21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9" TargetMode="External"/><Relationship Id="rId254" Type="http://schemas.openxmlformats.org/officeDocument/2006/relationships/hyperlink" Target="https://www.fangraphs.com/players/seth-brown/18171/stats" TargetMode="External"/><Relationship Id="rId49" Type="http://schemas.openxmlformats.org/officeDocument/2006/relationships/hyperlink" Target="https://www.fangraphs.com/players/michael-harris-ii/25931/stats" TargetMode="External"/><Relationship Id="rId11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1" TargetMode="External"/><Relationship Id="rId29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9" TargetMode="External"/><Relationship Id="rId461" Type="http://schemas.openxmlformats.org/officeDocument/2006/relationships/hyperlink" Target="https://www.fangraphs.com/players/chad-pinder/15191/stats" TargetMode="External"/><Relationship Id="rId517" Type="http://schemas.openxmlformats.org/officeDocument/2006/relationships/hyperlink" Target="https://www.fangraphs.com/players/spencer-torkelson/27465/stats" TargetMode="External"/><Relationship Id="rId6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5" TargetMode="External"/><Relationship Id="rId15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6" TargetMode="External"/><Relationship Id="rId19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1" TargetMode="External"/><Relationship Id="rId32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36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" TargetMode="External"/><Relationship Id="rId41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0" TargetMode="External"/><Relationship Id="rId223" Type="http://schemas.openxmlformats.org/officeDocument/2006/relationships/hyperlink" Target="https://www.fangraphs.com/players/joc-pederson/11899/stats" TargetMode="External"/><Relationship Id="rId430" Type="http://schemas.openxmlformats.org/officeDocument/2006/relationships/hyperlink" Target="https://www.fangraphs.com/players/andrew-mccutchen/9847/stats" TargetMode="External"/><Relationship Id="rId1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2" TargetMode="External"/><Relationship Id="rId26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472" Type="http://schemas.openxmlformats.org/officeDocument/2006/relationships/hyperlink" Target="https://www.fangraphs.com/players/cj-abrams/25768/stats" TargetMode="External"/><Relationship Id="rId12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9" TargetMode="External"/><Relationship Id="rId167" Type="http://schemas.openxmlformats.org/officeDocument/2006/relationships/hyperlink" Target="https://www.fangraphs.com/players/hunter-renfroe/15464/stats" TargetMode="External"/><Relationship Id="rId332" Type="http://schemas.openxmlformats.org/officeDocument/2006/relationships/hyperlink" Target="https://www.fangraphs.com/players/harold-ramirez/14387/stats" TargetMode="External"/><Relationship Id="rId374" Type="http://schemas.openxmlformats.org/officeDocument/2006/relationships/hyperlink" Target="https://www.fangraphs.com/players/rowdy-tellez/15679/stats" TargetMode="External"/><Relationship Id="rId71" Type="http://schemas.openxmlformats.org/officeDocument/2006/relationships/hyperlink" Target="https://www.fangraphs.com/players/jake-cronenworth/18036/stats" TargetMode="External"/><Relationship Id="rId23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1" TargetMode="External"/><Relationship Id="rId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9" TargetMode="External"/><Relationship Id="rId29" Type="http://schemas.openxmlformats.org/officeDocument/2006/relationships/hyperlink" Target="https://www.fangraphs.com/players/mike-trout/10155/stats" TargetMode="External"/><Relationship Id="rId276" Type="http://schemas.openxmlformats.org/officeDocument/2006/relationships/hyperlink" Target="https://www.fangraphs.com/players/luis-rengifo/19858/stats" TargetMode="External"/><Relationship Id="rId441" Type="http://schemas.openxmlformats.org/officeDocument/2006/relationships/hyperlink" Target="https://www.fangraphs.com/players/christian-arroyo/16434/stats" TargetMode="External"/><Relationship Id="rId48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5" TargetMode="External"/><Relationship Id="rId4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1" TargetMode="External"/><Relationship Id="rId136" Type="http://schemas.openxmlformats.org/officeDocument/2006/relationships/hyperlink" Target="https://www.fangraphs.com/players/nathaniel-lowe/19566/stats" TargetMode="External"/><Relationship Id="rId17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3" TargetMode="External"/><Relationship Id="rId30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2" TargetMode="External"/><Relationship Id="rId34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4" TargetMode="External"/><Relationship Id="rId8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3" TargetMode="External"/><Relationship Id="rId203" Type="http://schemas.openxmlformats.org/officeDocument/2006/relationships/hyperlink" Target="https://www.fangraphs.com/players/bobby-witt-jr/25764/stats" TargetMode="External"/><Relationship Id="rId385" Type="http://schemas.openxmlformats.org/officeDocument/2006/relationships/hyperlink" Target="https://www.fangraphs.com/players/geraldo-perdomo/22799/stats" TargetMode="External"/><Relationship Id="rId245" Type="http://schemas.openxmlformats.org/officeDocument/2006/relationships/hyperlink" Target="https://www.fangraphs.com/players/javier-baez/12979/stats" TargetMode="External"/><Relationship Id="rId287" Type="http://schemas.openxmlformats.org/officeDocument/2006/relationships/hyperlink" Target="https://www.fangraphs.com/players/alec-bohm/21618/stats" TargetMode="External"/><Relationship Id="rId410" Type="http://schemas.openxmlformats.org/officeDocument/2006/relationships/hyperlink" Target="https://www.fangraphs.com/players/jonathan-india/21523/stats" TargetMode="External"/><Relationship Id="rId45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8" TargetMode="External"/><Relationship Id="rId49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" TargetMode="External"/><Relationship Id="rId508" Type="http://schemas.openxmlformats.org/officeDocument/2006/relationships/hyperlink" Target="https://www.fangraphs.com/players/nelson-cruz/2434/stats" TargetMode="External"/><Relationship Id="rId10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9" TargetMode="External"/><Relationship Id="rId147" Type="http://schemas.openxmlformats.org/officeDocument/2006/relationships/hyperlink" Target="https://www.fangraphs.com/players/randy-arozarena/19290/stats" TargetMode="External"/><Relationship Id="rId312" Type="http://schemas.openxmlformats.org/officeDocument/2006/relationships/hyperlink" Target="https://www.fangraphs.com/players/cavan-biggio/19252/stats" TargetMode="External"/><Relationship Id="rId354" Type="http://schemas.openxmlformats.org/officeDocument/2006/relationships/hyperlink" Target="https://www.fangraphs.com/players/lourdes-gurriel-jr/19238/stats" TargetMode="External"/><Relationship Id="rId51" Type="http://schemas.openxmlformats.org/officeDocument/2006/relationships/hyperlink" Target="https://www.fangraphs.com/players/kyle-tucker/18345/stats" TargetMode="External"/><Relationship Id="rId93" Type="http://schemas.openxmlformats.org/officeDocument/2006/relationships/hyperlink" Target="https://www.fangraphs.com/players/juan-soto/20123/stats" TargetMode="External"/><Relationship Id="rId189" Type="http://schemas.openxmlformats.org/officeDocument/2006/relationships/hyperlink" Target="https://www.fangraphs.com/players/trevor-story/12564/stats" TargetMode="External"/><Relationship Id="rId396" Type="http://schemas.openxmlformats.org/officeDocument/2006/relationships/hyperlink" Target="https://www.fangraphs.com/players/donovan-solano/8623/stats" TargetMode="External"/><Relationship Id="rId21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6" TargetMode="External"/><Relationship Id="rId256" Type="http://schemas.openxmlformats.org/officeDocument/2006/relationships/hyperlink" Target="https://www.fangraphs.com/players/keibert-ruiz/19610/stats" TargetMode="External"/><Relationship Id="rId298" Type="http://schemas.openxmlformats.org/officeDocument/2006/relationships/hyperlink" Target="https://www.fangraphs.com/players/michael-a-taylor/11489/stats" TargetMode="External"/><Relationship Id="rId42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0" TargetMode="External"/><Relationship Id="rId463" Type="http://schemas.openxmlformats.org/officeDocument/2006/relationships/hyperlink" Target="https://www.fangraphs.com/players/yadiel-hernandez/19334/stats" TargetMode="External"/><Relationship Id="rId519" Type="http://schemas.openxmlformats.org/officeDocument/2006/relationships/hyperlink" Target="https://www.fangraphs.com/players/leury-garcia/5913/stats" TargetMode="External"/><Relationship Id="rId11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7" TargetMode="External"/><Relationship Id="rId15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5" TargetMode="External"/><Relationship Id="rId32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9" TargetMode="External"/><Relationship Id="rId2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6" TargetMode="External"/><Relationship Id="rId6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4" TargetMode="External"/><Relationship Id="rId36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9" TargetMode="External"/><Relationship Id="rId225" Type="http://schemas.openxmlformats.org/officeDocument/2006/relationships/hyperlink" Target="https://www.fangraphs.com/players/luis-robert/20043/stats" TargetMode="External"/><Relationship Id="rId267" Type="http://schemas.openxmlformats.org/officeDocument/2006/relationships/hyperlink" Target="https://www.fangraphs.com/players/josh-donaldson/5038/stats" TargetMode="External"/><Relationship Id="rId432" Type="http://schemas.openxmlformats.org/officeDocument/2006/relationships/hyperlink" Target="https://www.fangraphs.com/players/andrew-velazquez/14196/stats" TargetMode="External"/><Relationship Id="rId47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12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2" TargetMode="External"/><Relationship Id="rId31" Type="http://schemas.openxmlformats.org/officeDocument/2006/relationships/hyperlink" Target="https://www.fangraphs.com/players/xander-bogaerts/12161/stats" TargetMode="External"/><Relationship Id="rId73" Type="http://schemas.openxmlformats.org/officeDocument/2006/relationships/hyperlink" Target="https://www.fangraphs.com/players/christian-walker/13419/stats" TargetMode="External"/><Relationship Id="rId169" Type="http://schemas.openxmlformats.org/officeDocument/2006/relationships/hyperlink" Target="https://www.fangraphs.com/players/teoscar-hernandez/13066/stats" TargetMode="External"/><Relationship Id="rId334" Type="http://schemas.openxmlformats.org/officeDocument/2006/relationships/hyperlink" Target="https://www.fangraphs.com/players/nicky-lopez/19339/stats" TargetMode="External"/><Relationship Id="rId376" Type="http://schemas.openxmlformats.org/officeDocument/2006/relationships/hyperlink" Target="https://www.fangraphs.com/players/riley-greene/25976/stats" TargetMode="External"/><Relationship Id="rId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9" TargetMode="External"/><Relationship Id="rId18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2" TargetMode="External"/><Relationship Id="rId23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278" Type="http://schemas.openxmlformats.org/officeDocument/2006/relationships/hyperlink" Target="https://www.fangraphs.com/players/brendan-rodgers/17907/stats" TargetMode="External"/><Relationship Id="rId40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0" TargetMode="External"/><Relationship Id="rId443" Type="http://schemas.openxmlformats.org/officeDocument/2006/relationships/hyperlink" Target="https://www.fangraphs.com/players/gavin-sheets/19901/stats" TargetMode="External"/><Relationship Id="rId303" Type="http://schemas.openxmlformats.org/officeDocument/2006/relationships/hyperlink" Target="https://www.fangraphs.com/players/bryson-stott/26294/stats" TargetMode="External"/><Relationship Id="rId48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6" TargetMode="External"/><Relationship Id="rId4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" TargetMode="External"/><Relationship Id="rId8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7" TargetMode="External"/><Relationship Id="rId138" Type="http://schemas.openxmlformats.org/officeDocument/2006/relationships/hyperlink" Target="https://www.fangraphs.com/players/thairo-estrada/16426/stats" TargetMode="External"/><Relationship Id="rId34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8" TargetMode="External"/><Relationship Id="rId387" Type="http://schemas.openxmlformats.org/officeDocument/2006/relationships/hyperlink" Target="https://www.fangraphs.com/players/willi-castro/17338/stats" TargetMode="External"/><Relationship Id="rId510" Type="http://schemas.openxmlformats.org/officeDocument/2006/relationships/hyperlink" Target="https://www.fangraphs.com/players/joey-votto/4314/stats" TargetMode="External"/><Relationship Id="rId191" Type="http://schemas.openxmlformats.org/officeDocument/2006/relationships/hyperlink" Target="https://www.fangraphs.com/players/gio-urshela/10681/stats" TargetMode="External"/><Relationship Id="rId205" Type="http://schemas.openxmlformats.org/officeDocument/2006/relationships/hyperlink" Target="https://www.fangraphs.com/players/mike-yastrzemski/14854/stats" TargetMode="External"/><Relationship Id="rId247" Type="http://schemas.openxmlformats.org/officeDocument/2006/relationships/hyperlink" Target="https://www.fangraphs.com/players/christian-bethancourt/10028/stats" TargetMode="External"/><Relationship Id="rId412" Type="http://schemas.openxmlformats.org/officeDocument/2006/relationships/hyperlink" Target="https://www.fangraphs.com/players/nolan-gorman/22263/stats" TargetMode="External"/><Relationship Id="rId10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3" TargetMode="External"/><Relationship Id="rId289" Type="http://schemas.openxmlformats.org/officeDocument/2006/relationships/hyperlink" Target="https://www.fangraphs.com/players/ketel-marte/13613/stats" TargetMode="External"/><Relationship Id="rId45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9" TargetMode="External"/><Relationship Id="rId49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7" TargetMode="External"/><Relationship Id="rId11" Type="http://schemas.openxmlformats.org/officeDocument/2006/relationships/hyperlink" Target="https://www.fangraphs.com/players/yordan-alvarez/19556/stats" TargetMode="External"/><Relationship Id="rId53" Type="http://schemas.openxmlformats.org/officeDocument/2006/relationships/hyperlink" Target="https://www.fangraphs.com/players/rafael-devers/17350/stats" TargetMode="External"/><Relationship Id="rId149" Type="http://schemas.openxmlformats.org/officeDocument/2006/relationships/hyperlink" Target="https://www.fangraphs.com/players/ramon-urias/18795/stats" TargetMode="External"/><Relationship Id="rId314" Type="http://schemas.openxmlformats.org/officeDocument/2006/relationships/hyperlink" Target="https://www.fangraphs.com/players/gary-sanchez/11442/stats" TargetMode="External"/><Relationship Id="rId356" Type="http://schemas.openxmlformats.org/officeDocument/2006/relationships/hyperlink" Target="https://www.fangraphs.com/players/adam-duvall/10950/stats" TargetMode="External"/><Relationship Id="rId398" Type="http://schemas.openxmlformats.org/officeDocument/2006/relationships/hyperlink" Target="https://www.fangraphs.com/players/martin-maldonado/6887/stats" TargetMode="External"/><Relationship Id="rId521" Type="http://schemas.openxmlformats.org/officeDocument/2006/relationships/hyperlink" Target="https://www.fangraphs.com/players/kole-calhoun/11200/stats" TargetMode="External"/><Relationship Id="rId9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16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" TargetMode="External"/><Relationship Id="rId21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0" TargetMode="External"/><Relationship Id="rId42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258" Type="http://schemas.openxmlformats.org/officeDocument/2006/relationships/hyperlink" Target="https://www.fangraphs.com/players/jean-segura/5933/stats" TargetMode="External"/><Relationship Id="rId465" Type="http://schemas.openxmlformats.org/officeDocument/2006/relationships/hyperlink" Target="https://www.fangraphs.com/players/jeimer-candelario/13621/stats" TargetMode="External"/><Relationship Id="rId2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6" TargetMode="External"/><Relationship Id="rId6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8" TargetMode="External"/><Relationship Id="rId11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6" TargetMode="External"/><Relationship Id="rId32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2" TargetMode="External"/><Relationship Id="rId367" Type="http://schemas.openxmlformats.org/officeDocument/2006/relationships/hyperlink" Target="https://www.fangraphs.com/players/yoan-moncada/17232/stats" TargetMode="External"/><Relationship Id="rId171" Type="http://schemas.openxmlformats.org/officeDocument/2006/relationships/hyperlink" Target="https://www.fangraphs.com/players/anthony-rizzo/3473/stats" TargetMode="External"/><Relationship Id="rId227" Type="http://schemas.openxmlformats.org/officeDocument/2006/relationships/hyperlink" Target="https://www.fangraphs.com/players/tyrone-taylor/13675/stats" TargetMode="External"/><Relationship Id="rId269" Type="http://schemas.openxmlformats.org/officeDocument/2006/relationships/hyperlink" Target="https://www.fangraphs.com/players/jack-suwinski/22244/stats" TargetMode="External"/><Relationship Id="rId434" Type="http://schemas.openxmlformats.org/officeDocument/2006/relationships/hyperlink" Target="https://www.fangraphs.com/players/raimel-tapia/14350/stats" TargetMode="External"/><Relationship Id="rId47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33" Type="http://schemas.openxmlformats.org/officeDocument/2006/relationships/hyperlink" Target="https://www.fangraphs.com/players/jeff-mcneil/15362/stats" TargetMode="External"/><Relationship Id="rId12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7" TargetMode="External"/><Relationship Id="rId280" Type="http://schemas.openxmlformats.org/officeDocument/2006/relationships/hyperlink" Target="https://www.fangraphs.com/players/christian-vazquez/9774/stats" TargetMode="External"/><Relationship Id="rId336" Type="http://schemas.openxmlformats.org/officeDocument/2006/relationships/hyperlink" Target="https://www.fangraphs.com/players/alex-verdugo/17027/stats" TargetMode="External"/><Relationship Id="rId50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1" TargetMode="External"/><Relationship Id="rId75" Type="http://schemas.openxmlformats.org/officeDocument/2006/relationships/hyperlink" Target="https://www.fangraphs.com/players/cal-raleigh/21534/stats" TargetMode="External"/><Relationship Id="rId140" Type="http://schemas.openxmlformats.org/officeDocument/2006/relationships/hyperlink" Target="https://www.fangraphs.com/players/vladimir-guerrero-jr/19611/stats" TargetMode="External"/><Relationship Id="rId18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2" TargetMode="External"/><Relationship Id="rId378" Type="http://schemas.openxmlformats.org/officeDocument/2006/relationships/hyperlink" Target="https://www.fangraphs.com/players/owen-miller/24655/stats" TargetMode="External"/><Relationship Id="rId40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" TargetMode="External"/><Relationship Id="rId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8" TargetMode="External"/><Relationship Id="rId23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1" TargetMode="External"/><Relationship Id="rId445" Type="http://schemas.openxmlformats.org/officeDocument/2006/relationships/hyperlink" Target="https://www.fangraphs.com/players/charlie-blackmon/7859/stats" TargetMode="External"/><Relationship Id="rId48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291" Type="http://schemas.openxmlformats.org/officeDocument/2006/relationships/hyperlink" Target="https://www.fangraphs.com/players/aaron-hicks/5297/stats" TargetMode="External"/><Relationship Id="rId305" Type="http://schemas.openxmlformats.org/officeDocument/2006/relationships/hyperlink" Target="https://www.fangraphs.com/players/tony-kemp/14894/stats" TargetMode="External"/><Relationship Id="rId34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0" TargetMode="External"/><Relationship Id="rId512" Type="http://schemas.openxmlformats.org/officeDocument/2006/relationships/hyperlink" Target="https://www.fangraphs.com/players/yuli-gurriel/19198/stats" TargetMode="External"/><Relationship Id="rId4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1" TargetMode="External"/><Relationship Id="rId8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6" TargetMode="External"/><Relationship Id="rId151" Type="http://schemas.openxmlformats.org/officeDocument/2006/relationships/hyperlink" Target="https://www.fangraphs.com/players/jonah-heim/16930/stats" TargetMode="External"/><Relationship Id="rId389" Type="http://schemas.openxmlformats.org/officeDocument/2006/relationships/hyperlink" Target="https://www.fangraphs.com/players/yonathan-daza/15794/stats" TargetMode="External"/><Relationship Id="rId193" Type="http://schemas.openxmlformats.org/officeDocument/2006/relationships/hyperlink" Target="https://www.fangraphs.com/players/santiago-espinal/19997/stats" TargetMode="External"/><Relationship Id="rId207" Type="http://schemas.openxmlformats.org/officeDocument/2006/relationships/hyperlink" Target="https://www.fangraphs.com/players/christian-yelich/11477/stats" TargetMode="External"/><Relationship Id="rId24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8" TargetMode="External"/><Relationship Id="rId414" Type="http://schemas.openxmlformats.org/officeDocument/2006/relationships/hyperlink" Target="https://www.fangraphs.com/players/salvador-perez/7304/stats" TargetMode="External"/><Relationship Id="rId45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7" TargetMode="External"/><Relationship Id="rId498" Type="http://schemas.openxmlformats.org/officeDocument/2006/relationships/hyperlink" Target="https://www.fangraphs.com/players/avisail-garcia/5760/stats" TargetMode="External"/><Relationship Id="rId13" Type="http://schemas.openxmlformats.org/officeDocument/2006/relationships/hyperlink" Target="https://www.fangraphs.com/players/jose-altuve/5417/stats" TargetMode="External"/><Relationship Id="rId10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" TargetMode="External"/><Relationship Id="rId260" Type="http://schemas.openxmlformats.org/officeDocument/2006/relationships/hyperlink" Target="https://www.fangraphs.com/players/albert-pujols/1177/stats" TargetMode="External"/><Relationship Id="rId316" Type="http://schemas.openxmlformats.org/officeDocument/2006/relationships/hyperlink" Target="https://www.fangraphs.com/players/luis-guillorme/16451/stats" TargetMode="External"/><Relationship Id="rId523" Type="http://schemas.openxmlformats.org/officeDocument/2006/relationships/hyperlink" Target="https://www.fangraphs.com/players/elias-diaz/11680/stats" TargetMode="External"/><Relationship Id="rId55" Type="http://schemas.openxmlformats.org/officeDocument/2006/relationships/hyperlink" Target="https://www.fangraphs.com/players/daulton-varsho/19918/stats" TargetMode="External"/><Relationship Id="rId9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5" TargetMode="External"/><Relationship Id="rId12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8" TargetMode="External"/><Relationship Id="rId358" Type="http://schemas.openxmlformats.org/officeDocument/2006/relationships/hyperlink" Target="https://www.fangraphs.com/players/emmanuel-rivera/19890/stats" TargetMode="External"/><Relationship Id="rId16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8" TargetMode="External"/><Relationship Id="rId21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0" TargetMode="External"/><Relationship Id="rId42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1" TargetMode="External"/><Relationship Id="rId467" Type="http://schemas.openxmlformats.org/officeDocument/2006/relationships/hyperlink" Target="https://www.fangraphs.com/players/mj-melendez/22197/stats" TargetMode="External"/><Relationship Id="rId271" Type="http://schemas.openxmlformats.org/officeDocument/2006/relationships/hyperlink" Target="https://www.fangraphs.com/players/brandon-marsh/20202/stats" TargetMode="External"/><Relationship Id="rId2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2" TargetMode="External"/><Relationship Id="rId6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3" TargetMode="External"/><Relationship Id="rId13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9" TargetMode="External"/><Relationship Id="rId32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9" TargetMode="External"/><Relationship Id="rId369" Type="http://schemas.openxmlformats.org/officeDocument/2006/relationships/hyperlink" Target="https://www.fangraphs.com/players/jd-davis/16219/stats" TargetMode="External"/><Relationship Id="rId173" Type="http://schemas.openxmlformats.org/officeDocument/2006/relationships/hyperlink" Target="https://www.fangraphs.com/players/dylan-carlson/20126/stats" TargetMode="External"/><Relationship Id="rId229" Type="http://schemas.openxmlformats.org/officeDocument/2006/relationships/hyperlink" Target="https://www.fangraphs.com/players/seiya-suzuki/30116/stats" TargetMode="External"/><Relationship Id="rId380" Type="http://schemas.openxmlformats.org/officeDocument/2006/relationships/hyperlink" Target="https://www.fangraphs.com/players/tommy-pham/2967/stats" TargetMode="External"/><Relationship Id="rId436" Type="http://schemas.openxmlformats.org/officeDocument/2006/relationships/hyperlink" Target="https://www.fangraphs.com/players/brian-anderson/18289/stats" TargetMode="External"/><Relationship Id="rId24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8" TargetMode="External"/><Relationship Id="rId478" Type="http://schemas.openxmlformats.org/officeDocument/2006/relationships/hyperlink" Target="https://www.fangraphs.com/players/yasmani-grandal/11368/stats" TargetMode="External"/><Relationship Id="rId35" Type="http://schemas.openxmlformats.org/officeDocument/2006/relationships/hyperlink" Target="https://www.fangraphs.com/players/austin-riley/18360/stats" TargetMode="External"/><Relationship Id="rId77" Type="http://schemas.openxmlformats.org/officeDocument/2006/relationships/hyperlink" Target="https://www.fangraphs.com/players/eugenio-suarez/12552/stats" TargetMode="External"/><Relationship Id="rId100" Type="http://schemas.openxmlformats.org/officeDocument/2006/relationships/hyperlink" Target="https://www.fangraphs.com/players/jose-trevino/16725/stats" TargetMode="External"/><Relationship Id="rId28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7" TargetMode="External"/><Relationship Id="rId338" Type="http://schemas.openxmlformats.org/officeDocument/2006/relationships/hyperlink" Target="https://www.fangraphs.com/players/victor-caratini/14968/stats" TargetMode="External"/><Relationship Id="rId50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4" TargetMode="External"/><Relationship Id="rId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2" TargetMode="External"/><Relationship Id="rId142" Type="http://schemas.openxmlformats.org/officeDocument/2006/relationships/hyperlink" Target="https://www.fangraphs.com/players/andrew-benintendi/17901/stats" TargetMode="External"/><Relationship Id="rId18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2" TargetMode="External"/><Relationship Id="rId391" Type="http://schemas.openxmlformats.org/officeDocument/2006/relationships/hyperlink" Target="https://www.fangraphs.com/players/joey-gallo/14128/stats" TargetMode="External"/><Relationship Id="rId40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5" TargetMode="External"/><Relationship Id="rId447" Type="http://schemas.openxmlformats.org/officeDocument/2006/relationships/hyperlink" Target="https://www.fangraphs.com/players/luis-garcia/20391/stats" TargetMode="External"/><Relationship Id="rId25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5" TargetMode="External"/><Relationship Id="rId48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2" TargetMode="External"/><Relationship Id="rId4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5" TargetMode="External"/><Relationship Id="rId293" Type="http://schemas.openxmlformats.org/officeDocument/2006/relationships/hyperlink" Target="https://www.fangraphs.com/players/kyle-farmer/14813/stats" TargetMode="External"/><Relationship Id="rId307" Type="http://schemas.openxmlformats.org/officeDocument/2006/relationships/hyperlink" Target="https://www.fangraphs.com/players/daniel-vogelbach/14130/stats" TargetMode="External"/><Relationship Id="rId34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3" TargetMode="External"/><Relationship Id="rId514" Type="http://schemas.openxmlformats.org/officeDocument/2006/relationships/hyperlink" Target="https://www.fangraphs.com/players/franmil-reyes/14566/stats" TargetMode="External"/><Relationship Id="rId8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2" TargetMode="External"/><Relationship Id="rId11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7" TargetMode="External"/><Relationship Id="rId153" Type="http://schemas.openxmlformats.org/officeDocument/2006/relationships/hyperlink" Target="https://www.fangraphs.com/players/amed-rosario/15518/stats" TargetMode="External"/><Relationship Id="rId195" Type="http://schemas.openxmlformats.org/officeDocument/2006/relationships/hyperlink" Target="https://www.fangraphs.com/players/wander-franco/23667/stats" TargetMode="External"/><Relationship Id="rId209" Type="http://schemas.openxmlformats.org/officeDocument/2006/relationships/hyperlink" Target="https://www.fangraphs.com/players/eduardo-escobar/6153/stats" TargetMode="External"/><Relationship Id="rId360" Type="http://schemas.openxmlformats.org/officeDocument/2006/relationships/hyperlink" Target="https://www.fangraphs.com/players/miguel-rojas/7802/stats" TargetMode="External"/><Relationship Id="rId416" Type="http://schemas.openxmlformats.org/officeDocument/2006/relationships/hyperlink" Target="https://www.fangraphs.com/players/jorge-soler/14221/stats" TargetMode="External"/><Relationship Id="rId22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0" TargetMode="External"/><Relationship Id="rId45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6" TargetMode="External"/><Relationship Id="rId15" Type="http://schemas.openxmlformats.org/officeDocument/2006/relationships/hyperlink" Target="https://www.fangraphs.com/players/francisco-lindor/12916/stats" TargetMode="External"/><Relationship Id="rId57" Type="http://schemas.openxmlformats.org/officeDocument/2006/relationships/hyperlink" Target="https://www.fangraphs.com/players/willy-adames/15986/stats" TargetMode="External"/><Relationship Id="rId262" Type="http://schemas.openxmlformats.org/officeDocument/2006/relationships/hyperlink" Target="https://www.fangraphs.com/players/ryan-mountcastle/18373/stats" TargetMode="External"/><Relationship Id="rId318" Type="http://schemas.openxmlformats.org/officeDocument/2006/relationships/hyperlink" Target="https://www.fangraphs.com/players/kevin-newman/17696/stats" TargetMode="External"/><Relationship Id="rId525" Type="http://schemas.openxmlformats.org/officeDocument/2006/relationships/hyperlink" Target="https://www.fangraphs.com/players/miguel-cabrera/1744/stats" TargetMode="External"/><Relationship Id="rId9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" TargetMode="External"/><Relationship Id="rId122" Type="http://schemas.openxmlformats.org/officeDocument/2006/relationships/hyperlink" Target="https://www.fangraphs.com/players/dj-lemahieu/9874/stats" TargetMode="External"/><Relationship Id="rId16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8" TargetMode="External"/><Relationship Id="rId37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5" TargetMode="External"/><Relationship Id="rId42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" TargetMode="External"/><Relationship Id="rId469" Type="http://schemas.openxmlformats.org/officeDocument/2006/relationships/hyperlink" Target="https://www.fangraphs.com/players/randal-grichuk/10243/stats" TargetMode="External"/><Relationship Id="rId2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5" TargetMode="External"/><Relationship Id="rId231" Type="http://schemas.openxmlformats.org/officeDocument/2006/relationships/hyperlink" Target="https://www.fangraphs.com/players/myles-straw/17620/stats" TargetMode="External"/><Relationship Id="rId27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" TargetMode="External"/><Relationship Id="rId32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8" TargetMode="External"/><Relationship Id="rId480" Type="http://schemas.openxmlformats.org/officeDocument/2006/relationships/hyperlink" Target="https://www.fangraphs.com/players/harold-castro/14691/stats" TargetMode="External"/><Relationship Id="rId6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4" TargetMode="External"/><Relationship Id="rId13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5" TargetMode="External"/><Relationship Id="rId175" Type="http://schemas.openxmlformats.org/officeDocument/2006/relationships/hyperlink" Target="https://www.fangraphs.com/players/william-contreras/20503/stats" TargetMode="External"/><Relationship Id="rId340" Type="http://schemas.openxmlformats.org/officeDocument/2006/relationships/hyperlink" Target="https://www.fangraphs.com/players/oneil-cruz/21711/stats" TargetMode="External"/><Relationship Id="rId20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6" TargetMode="External"/><Relationship Id="rId38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0" TargetMode="External"/><Relationship Id="rId438" Type="http://schemas.openxmlformats.org/officeDocument/2006/relationships/hyperlink" Target="https://www.fangraphs.com/players/luke-voit/14811/stats" TargetMode="External"/><Relationship Id="rId242" Type="http://schemas.openxmlformats.org/officeDocument/2006/relationships/hyperlink" Target="https://www.fangraphs.com/players/chris-taylor/13757/stats" TargetMode="External"/><Relationship Id="rId28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0" TargetMode="External"/><Relationship Id="rId491" Type="http://schemas.openxmlformats.org/officeDocument/2006/relationships/hyperlink" Target="https://www.fangraphs.com/players/nick-senzel/19293/stats" TargetMode="External"/><Relationship Id="rId50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6" TargetMode="External"/><Relationship Id="rId37" Type="http://schemas.openxmlformats.org/officeDocument/2006/relationships/hyperlink" Target="https://www.fangraphs.com/players/tommy-edman/19470/stats" TargetMode="External"/><Relationship Id="rId79" Type="http://schemas.openxmlformats.org/officeDocument/2006/relationships/hyperlink" Target="https://www.fangraphs.com/players/byron-buxton/14161/stats" TargetMode="External"/><Relationship Id="rId102" Type="http://schemas.openxmlformats.org/officeDocument/2006/relationships/hyperlink" Target="https://www.fangraphs.com/players/yandy-diaz/16578/stats" TargetMode="External"/><Relationship Id="rId14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7" TargetMode="External"/><Relationship Id="rId9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4" TargetMode="External"/><Relationship Id="rId18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6" TargetMode="External"/><Relationship Id="rId35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1" TargetMode="External"/><Relationship Id="rId39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5" TargetMode="External"/><Relationship Id="rId40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4" TargetMode="External"/><Relationship Id="rId449" Type="http://schemas.openxmlformats.org/officeDocument/2006/relationships/hyperlink" Target="https://www.fangraphs.com/players/max-stassi/10059/stats" TargetMode="External"/><Relationship Id="rId211" Type="http://schemas.openxmlformats.org/officeDocument/2006/relationships/hyperlink" Target="https://www.fangraphs.com/players/trent-grisham/18564/stats" TargetMode="External"/><Relationship Id="rId25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2" TargetMode="External"/><Relationship Id="rId295" Type="http://schemas.openxmlformats.org/officeDocument/2006/relationships/hyperlink" Target="https://www.fangraphs.com/players/isiah-kiner-falefa/16512/stats" TargetMode="External"/><Relationship Id="rId30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46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" TargetMode="External"/><Relationship Id="rId51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7" TargetMode="External"/><Relationship Id="rId4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0" TargetMode="External"/><Relationship Id="rId113" Type="http://schemas.openxmlformats.org/officeDocument/2006/relationships/hyperlink" Target="https://www.fangraphs.com/players/jeremy-pena/21636/stats" TargetMode="External"/><Relationship Id="rId320" Type="http://schemas.openxmlformats.org/officeDocument/2006/relationships/hyperlink" Target="https://www.fangraphs.com/players/eric-haase/14111/stats" TargetMode="External"/><Relationship Id="rId155" Type="http://schemas.openxmlformats.org/officeDocument/2006/relationships/hyperlink" Target="https://www.fangraphs.com/players/kyle-schwarber/16478/stats" TargetMode="External"/><Relationship Id="rId197" Type="http://schemas.openxmlformats.org/officeDocument/2006/relationships/hyperlink" Target="https://www.fangraphs.com/players/ty-france/17982/stats" TargetMode="External"/><Relationship Id="rId362" Type="http://schemas.openxmlformats.org/officeDocument/2006/relationships/hyperlink" Target="https://www.fangraphs.com/players/jd-martinez/6184/stats" TargetMode="External"/><Relationship Id="rId418" Type="http://schemas.openxmlformats.org/officeDocument/2006/relationships/hyperlink" Target="https://www.fangraphs.com/players/bryan-de-la-cruz/19600/stats" TargetMode="External"/><Relationship Id="rId22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3" TargetMode="External"/><Relationship Id="rId264" Type="http://schemas.openxmlformats.org/officeDocument/2006/relationships/hyperlink" Target="https://www.fangraphs.com/players/eloy-jimenez/17484/stats" TargetMode="External"/><Relationship Id="rId471" Type="http://schemas.openxmlformats.org/officeDocument/2006/relationships/hyperlink" Target="https://www.fangraphs.com/players/jackie-bradley-jr/12984/stats" TargetMode="External"/><Relationship Id="rId17" Type="http://schemas.openxmlformats.org/officeDocument/2006/relationships/hyperlink" Target="https://www.fangraphs.com/players/mookie-betts/13611/stats" TargetMode="External"/><Relationship Id="rId59" Type="http://schemas.openxmlformats.org/officeDocument/2006/relationships/hyperlink" Target="https://www.fangraphs.com/players/steven-kwan/24610/stats" TargetMode="External"/><Relationship Id="rId124" Type="http://schemas.openxmlformats.org/officeDocument/2006/relationships/hyperlink" Target="https://www.fangraphs.com/players/ryan-mcmahon/15112/stats" TargetMode="External"/><Relationship Id="rId7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4" TargetMode="External"/><Relationship Id="rId16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9" TargetMode="External"/><Relationship Id="rId33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0" TargetMode="External"/><Relationship Id="rId37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0" TargetMode="External"/><Relationship Id="rId429" Type="http://schemas.openxmlformats.org/officeDocument/2006/relationships/hyperlink" Target="https://www.fangraphs.com/players/tyler-naquin/13359/stats" TargetMode="External"/><Relationship Id="rId1" Type="http://schemas.openxmlformats.org/officeDocument/2006/relationships/hyperlink" Target="https://www.fangraphs.com/players/aaron-judge/15640/stats" TargetMode="External"/><Relationship Id="rId233" Type="http://schemas.openxmlformats.org/officeDocument/2006/relationships/hyperlink" Target="https://www.fangraphs.com/players/chas-mccormick/19599/stats" TargetMode="External"/><Relationship Id="rId44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9" TargetMode="External"/><Relationship Id="rId2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5" TargetMode="External"/><Relationship Id="rId27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5" TargetMode="External"/><Relationship Id="rId300" Type="http://schemas.openxmlformats.org/officeDocument/2006/relationships/hyperlink" Target="https://www.fangraphs.com/players/manuel-margot/14712/stats" TargetMode="External"/><Relationship Id="rId482" Type="http://schemas.openxmlformats.org/officeDocument/2006/relationships/hyperlink" Target="https://www.fangraphs.com/players/austin-hedges/12976/stats" TargetMode="External"/><Relationship Id="rId81" Type="http://schemas.openxmlformats.org/officeDocument/2006/relationships/hyperlink" Target="https://www.fangraphs.com/players/marcus-semien/12533/stats" TargetMode="External"/><Relationship Id="rId13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" TargetMode="External"/><Relationship Id="rId177" Type="http://schemas.openxmlformats.org/officeDocument/2006/relationships/hyperlink" Target="https://www.fangraphs.com/players/kolten-wong/12532/stats" TargetMode="External"/><Relationship Id="rId342" Type="http://schemas.openxmlformats.org/officeDocument/2006/relationships/hyperlink" Target="https://www.fangraphs.com/players/lane-thomas/16939/stats" TargetMode="External"/><Relationship Id="rId38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7" TargetMode="External"/><Relationship Id="rId20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3" TargetMode="External"/><Relationship Id="rId244" Type="http://schemas.openxmlformats.org/officeDocument/2006/relationships/hyperlink" Target="https://www.fangraphs.com/players/jose-siri/17452/stats" TargetMode="External"/><Relationship Id="rId39" Type="http://schemas.openxmlformats.org/officeDocument/2006/relationships/hyperlink" Target="https://www.fangraphs.com/players/alex-bregman/17678/stats" TargetMode="External"/><Relationship Id="rId28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8" TargetMode="External"/><Relationship Id="rId451" Type="http://schemas.openxmlformats.org/officeDocument/2006/relationships/hyperlink" Target="https://www.fangraphs.com/players/gilberto-celestino/20233/stats" TargetMode="External"/><Relationship Id="rId493" Type="http://schemas.openxmlformats.org/officeDocument/2006/relationships/hyperlink" Target="https://www.fangraphs.com/players/jared-walsh/18607/stats" TargetMode="External"/><Relationship Id="rId50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0" TargetMode="External"/><Relationship Id="rId5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6" TargetMode="External"/><Relationship Id="rId104" Type="http://schemas.openxmlformats.org/officeDocument/2006/relationships/hyperlink" Target="https://www.fangraphs.com/players/ha-seong-kim/27506/stats" TargetMode="External"/><Relationship Id="rId14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5" TargetMode="External"/><Relationship Id="rId18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5" TargetMode="External"/><Relationship Id="rId31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35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7" TargetMode="External"/><Relationship Id="rId39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1" TargetMode="External"/><Relationship Id="rId40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4" TargetMode="External"/><Relationship Id="rId9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" TargetMode="External"/><Relationship Id="rId213" Type="http://schemas.openxmlformats.org/officeDocument/2006/relationships/hyperlink" Target="https://www.fangraphs.com/players/ronald-acuna-jr/18401/stats" TargetMode="External"/><Relationship Id="rId420" Type="http://schemas.openxmlformats.org/officeDocument/2006/relationships/hyperlink" Target="https://www.fangraphs.com/players/luis-gonzalez/20332/stats" TargetMode="External"/><Relationship Id="rId25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0" TargetMode="External"/><Relationship Id="rId297" Type="http://schemas.openxmlformats.org/officeDocument/2006/relationships/hyperlink" Target="https://www.fangraphs.com/players/whit-merrifield/11281/stats" TargetMode="External"/><Relationship Id="rId46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0" TargetMode="External"/><Relationship Id="rId51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115" Type="http://schemas.openxmlformats.org/officeDocument/2006/relationships/hyperlink" Target="https://www.fangraphs.com/players/willson-contreras/11609/stats" TargetMode="External"/><Relationship Id="rId157" Type="http://schemas.openxmlformats.org/officeDocument/2006/relationships/hyperlink" Target="https://www.fangraphs.com/players/mark-canha/11445/stats" TargetMode="External"/><Relationship Id="rId322" Type="http://schemas.openxmlformats.org/officeDocument/2006/relationships/hyperlink" Target="https://www.fangraphs.com/players/cj-cron/12546/stats" TargetMode="External"/><Relationship Id="rId364" Type="http://schemas.openxmlformats.org/officeDocument/2006/relationships/hyperlink" Target="https://www.fangraphs.com/players/jose-iglesias/10231/stats" TargetMode="External"/><Relationship Id="rId61" Type="http://schemas.openxmlformats.org/officeDocument/2006/relationships/hyperlink" Target="https://www.fangraphs.com/players/bo-bichette/19612/stats" TargetMode="External"/><Relationship Id="rId199" Type="http://schemas.openxmlformats.org/officeDocument/2006/relationships/hyperlink" Target="https://www.fangraphs.com/players/rhys-hoskins/16472/stats" TargetMode="External"/><Relationship Id="rId19" Type="http://schemas.openxmlformats.org/officeDocument/2006/relationships/hyperlink" Target="https://www.fangraphs.com/players/jt-realmuto/11739/stats" TargetMode="External"/><Relationship Id="rId22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0" TargetMode="External"/><Relationship Id="rId266" Type="http://schemas.openxmlformats.org/officeDocument/2006/relationships/hyperlink" Target="https://www.fangraphs.com/players/david-peralta/2136/stats" TargetMode="External"/><Relationship Id="rId43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3" TargetMode="External"/><Relationship Id="rId473" Type="http://schemas.openxmlformats.org/officeDocument/2006/relationships/hyperlink" Target="https://www.fangraphs.com/players/victor-reyes/15487/stats" TargetMode="External"/><Relationship Id="rId3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" TargetMode="External"/><Relationship Id="rId126" Type="http://schemas.openxmlformats.org/officeDocument/2006/relationships/hyperlink" Target="https://www.fangraphs.com/players/gavin-lux/19955/stats" TargetMode="External"/><Relationship Id="rId16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3" TargetMode="External"/><Relationship Id="rId33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2" TargetMode="External"/><Relationship Id="rId7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9" TargetMode="External"/><Relationship Id="rId37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3" TargetMode="External"/><Relationship Id="rId3" Type="http://schemas.openxmlformats.org/officeDocument/2006/relationships/hyperlink" Target="https://www.fangraphs.com/players/manny-machado/11493/stats" TargetMode="External"/><Relationship Id="rId235" Type="http://schemas.openxmlformats.org/officeDocument/2006/relationships/hyperlink" Target="https://www.fangraphs.com/players/tim-anderson/15172/stats" TargetMode="External"/><Relationship Id="rId27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" TargetMode="External"/><Relationship Id="rId400" Type="http://schemas.openxmlformats.org/officeDocument/2006/relationships/hyperlink" Target="https://www.fangraphs.com/players/nick-allen/22277/stats" TargetMode="External"/><Relationship Id="rId44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" TargetMode="External"/><Relationship Id="rId484" Type="http://schemas.openxmlformats.org/officeDocument/2006/relationships/hyperlink" Target="https://www.fangraphs.com/players/marcell-ozuna/10324/stats" TargetMode="External"/><Relationship Id="rId13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3" TargetMode="External"/><Relationship Id="rId302" Type="http://schemas.openxmlformats.org/officeDocument/2006/relationships/hyperlink" Target="https://www.fangraphs.com/players/harrison-bader/18030/stats" TargetMode="External"/><Relationship Id="rId344" Type="http://schemas.openxmlformats.org/officeDocument/2006/relationships/hyperlink" Target="https://www.fangraphs.com/players/jose-miranda/20538/stats" TargetMode="External"/><Relationship Id="rId41" Type="http://schemas.openxmlformats.org/officeDocument/2006/relationships/hyperlink" Target="https://www.fangraphs.com/players/adley-rutschman/26288/stats" TargetMode="External"/><Relationship Id="rId83" Type="http://schemas.openxmlformats.org/officeDocument/2006/relationships/hyperlink" Target="https://www.fangraphs.com/players/nico-hoerner/21479/stats" TargetMode="External"/><Relationship Id="rId179" Type="http://schemas.openxmlformats.org/officeDocument/2006/relationships/hyperlink" Target="https://www.fangraphs.com/players/justin-turner/5235/stats" TargetMode="External"/><Relationship Id="rId38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5" TargetMode="External"/><Relationship Id="rId19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" TargetMode="External"/><Relationship Id="rId20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7" TargetMode="External"/><Relationship Id="rId24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28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6" TargetMode="External"/><Relationship Id="rId41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8" TargetMode="External"/><Relationship Id="rId453" Type="http://schemas.openxmlformats.org/officeDocument/2006/relationships/hyperlink" Target="https://www.fangraphs.com/players/connor-joe/16572/stats" TargetMode="External"/><Relationship Id="rId50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4" TargetMode="External"/><Relationship Id="rId106" Type="http://schemas.openxmlformats.org/officeDocument/2006/relationships/hyperlink" Target="https://www.fangraphs.com/players/adolis-garcia/19287/stats" TargetMode="External"/><Relationship Id="rId31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4" TargetMode="External"/><Relationship Id="rId495" Type="http://schemas.openxmlformats.org/officeDocument/2006/relationships/hyperlink" Target="https://www.fangraphs.com/players/michael-chavis/17321/stats" TargetMode="External"/><Relationship Id="rId1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8" TargetMode="External"/><Relationship Id="rId5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1" TargetMode="External"/><Relationship Id="rId94" Type="http://schemas.openxmlformats.org/officeDocument/2006/relationships/hyperlink" Target="https://www.fangraphs.com/players/jose-abreu/15676/stats" TargetMode="External"/><Relationship Id="rId14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2" TargetMode="External"/><Relationship Id="rId35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4" TargetMode="External"/><Relationship Id="rId39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8" TargetMode="External"/><Relationship Id="rId52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215" Type="http://schemas.openxmlformats.org/officeDocument/2006/relationships/hyperlink" Target="https://www.fangraphs.com/players/jon-berti/12037/stats" TargetMode="External"/><Relationship Id="rId25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4" TargetMode="External"/><Relationship Id="rId422" Type="http://schemas.openxmlformats.org/officeDocument/2006/relationships/hyperlink" Target="https://www.fangraphs.com/players/aj-pollock/9256/stats" TargetMode="External"/><Relationship Id="rId46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4" TargetMode="External"/><Relationship Id="rId29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7" TargetMode="External"/><Relationship Id="rId63" Type="http://schemas.openxmlformats.org/officeDocument/2006/relationships/hyperlink" Target="https://www.fangraphs.com/players/carlos-correa/14162/stats" TargetMode="External"/><Relationship Id="rId159" Type="http://schemas.openxmlformats.org/officeDocument/2006/relationships/hyperlink" Target="https://www.fangraphs.com/players/anthony-santander/14551/stats" TargetMode="External"/><Relationship Id="rId366" Type="http://schemas.openxmlformats.org/officeDocument/2006/relationships/hyperlink" Target="https://www.fangraphs.com/players/trey-mancini/15149/stats" TargetMode="External"/><Relationship Id="rId22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43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260C4-2438-41B7-B6BF-2AA5E0358375}">
  <dimension ref="A1:V467"/>
  <sheetViews>
    <sheetView workbookViewId="0">
      <selection activeCell="S12" sqref="S12"/>
    </sheetView>
  </sheetViews>
  <sheetFormatPr defaultRowHeight="14.4"/>
  <sheetData>
    <row r="1" spans="1:22" ht="15" thickBot="1">
      <c r="A1" s="1" t="s">
        <v>0</v>
      </c>
      <c r="B1" s="2" t="s">
        <v>1</v>
      </c>
      <c r="C1" s="2" t="s">
        <v>2</v>
      </c>
      <c r="D1" s="3" t="s">
        <v>371</v>
      </c>
      <c r="E1" s="3" t="s">
        <v>372</v>
      </c>
      <c r="F1" s="3" t="s">
        <v>373</v>
      </c>
      <c r="G1" s="3" t="s">
        <v>374</v>
      </c>
      <c r="H1" s="4" t="s">
        <v>10</v>
      </c>
      <c r="I1" s="3" t="s">
        <v>9</v>
      </c>
      <c r="J1" s="3" t="s">
        <v>375</v>
      </c>
      <c r="K1" s="4" t="s">
        <v>13</v>
      </c>
      <c r="L1" s="3" t="s">
        <v>376</v>
      </c>
      <c r="M1" s="3" t="s">
        <v>12</v>
      </c>
      <c r="N1" s="3" t="s">
        <v>377</v>
      </c>
      <c r="O1" s="4" t="s">
        <v>378</v>
      </c>
      <c r="P1" s="3" t="s">
        <v>379</v>
      </c>
      <c r="Q1" s="3" t="s">
        <v>380</v>
      </c>
      <c r="R1" s="4" t="s">
        <v>381</v>
      </c>
      <c r="S1" s="3" t="s">
        <v>382</v>
      </c>
      <c r="T1" s="3" t="s">
        <v>383</v>
      </c>
      <c r="U1" s="4" t="s">
        <v>384</v>
      </c>
      <c r="V1" s="28" t="s">
        <v>385</v>
      </c>
    </row>
    <row r="2" spans="1:22" ht="15" thickBot="1">
      <c r="A2" s="5">
        <v>1</v>
      </c>
      <c r="B2" s="22" t="s">
        <v>386</v>
      </c>
      <c r="C2" s="22" t="s">
        <v>58</v>
      </c>
      <c r="D2" s="8">
        <v>16.23</v>
      </c>
      <c r="E2" s="8">
        <v>3.84</v>
      </c>
      <c r="F2" s="8">
        <v>4.2300000000000004</v>
      </c>
      <c r="G2" s="8">
        <v>0.59</v>
      </c>
      <c r="H2" s="9">
        <v>0.46400000000000002</v>
      </c>
      <c r="I2" s="10">
        <v>0.11</v>
      </c>
      <c r="J2" s="10">
        <v>0.35399999999999998</v>
      </c>
      <c r="K2" s="11">
        <v>0.14399999999999999</v>
      </c>
      <c r="L2" s="8">
        <v>0.92</v>
      </c>
      <c r="M2" s="8">
        <v>0.27400000000000002</v>
      </c>
      <c r="N2" s="10">
        <v>0.84</v>
      </c>
      <c r="O2" s="11">
        <v>35</v>
      </c>
      <c r="P2" s="8">
        <v>44</v>
      </c>
      <c r="Q2" s="8">
        <v>54</v>
      </c>
      <c r="R2" s="11">
        <v>1.48</v>
      </c>
      <c r="S2" s="8">
        <v>1.88</v>
      </c>
      <c r="T2" s="8">
        <v>-0.4</v>
      </c>
      <c r="U2" s="11">
        <v>2.2999999999999998</v>
      </c>
      <c r="V2" s="14">
        <v>2.06</v>
      </c>
    </row>
    <row r="3" spans="1:22" ht="15" thickBot="1">
      <c r="A3" s="5">
        <v>2</v>
      </c>
      <c r="B3" s="22" t="s">
        <v>387</v>
      </c>
      <c r="C3" s="22" t="s">
        <v>32</v>
      </c>
      <c r="D3" s="8">
        <v>13.35</v>
      </c>
      <c r="E3" s="8">
        <v>1.19</v>
      </c>
      <c r="F3" s="8">
        <v>11.25</v>
      </c>
      <c r="G3" s="8">
        <v>0.59</v>
      </c>
      <c r="H3" s="9">
        <v>0.39100000000000001</v>
      </c>
      <c r="I3" s="10">
        <v>3.5000000000000003E-2</v>
      </c>
      <c r="J3" s="10">
        <v>0.35699999999999998</v>
      </c>
      <c r="K3" s="11">
        <v>0.17100000000000001</v>
      </c>
      <c r="L3" s="8">
        <v>0.76</v>
      </c>
      <c r="M3" s="8">
        <v>0.26600000000000001</v>
      </c>
      <c r="N3" s="10">
        <v>0.59399999999999997</v>
      </c>
      <c r="O3" s="11">
        <v>61</v>
      </c>
      <c r="P3" s="8">
        <v>35</v>
      </c>
      <c r="Q3" s="8">
        <v>54</v>
      </c>
      <c r="R3" s="11">
        <v>2.67</v>
      </c>
      <c r="S3" s="8">
        <v>1.54</v>
      </c>
      <c r="T3" s="8">
        <v>1.1299999999999999</v>
      </c>
      <c r="U3" s="11">
        <v>2.33</v>
      </c>
      <c r="V3" s="14">
        <v>2.25</v>
      </c>
    </row>
    <row r="4" spans="1:22" ht="15" thickBot="1">
      <c r="A4" s="5">
        <v>3</v>
      </c>
      <c r="B4" s="22" t="s">
        <v>388</v>
      </c>
      <c r="C4" s="6" t="s">
        <v>103</v>
      </c>
      <c r="D4" s="8">
        <v>13.32</v>
      </c>
      <c r="E4" s="8">
        <v>2.81</v>
      </c>
      <c r="F4" s="8">
        <v>4.75</v>
      </c>
      <c r="G4" s="8">
        <v>1.4</v>
      </c>
      <c r="H4" s="9">
        <v>0.38400000000000001</v>
      </c>
      <c r="I4" s="10">
        <v>8.1000000000000003E-2</v>
      </c>
      <c r="J4" s="10">
        <v>0.30299999999999999</v>
      </c>
      <c r="K4" s="11">
        <v>0.16500000000000001</v>
      </c>
      <c r="L4" s="8">
        <v>0.9</v>
      </c>
      <c r="M4" s="8">
        <v>0.224</v>
      </c>
      <c r="N4" s="10">
        <v>0.747</v>
      </c>
      <c r="O4" s="11">
        <v>74</v>
      </c>
      <c r="P4" s="8">
        <v>77</v>
      </c>
      <c r="Q4" s="8">
        <v>66</v>
      </c>
      <c r="R4" s="11">
        <v>3.16</v>
      </c>
      <c r="S4" s="8">
        <v>3.26</v>
      </c>
      <c r="T4" s="8">
        <v>-0.1</v>
      </c>
      <c r="U4" s="11">
        <v>2.85</v>
      </c>
      <c r="V4" s="14">
        <v>2.42</v>
      </c>
    </row>
    <row r="5" spans="1:22" ht="15" thickBot="1">
      <c r="A5" s="5">
        <v>4</v>
      </c>
      <c r="B5" s="22" t="s">
        <v>389</v>
      </c>
      <c r="C5" s="22" t="s">
        <v>100</v>
      </c>
      <c r="D5" s="8">
        <v>12.35</v>
      </c>
      <c r="E5" s="8">
        <v>2.14</v>
      </c>
      <c r="F5" s="8">
        <v>5.77</v>
      </c>
      <c r="G5" s="8">
        <v>1.65</v>
      </c>
      <c r="H5" s="9">
        <v>0.32200000000000001</v>
      </c>
      <c r="I5" s="10">
        <v>5.6000000000000001E-2</v>
      </c>
      <c r="J5" s="10">
        <v>0.26600000000000001</v>
      </c>
      <c r="K5" s="11">
        <v>0.23400000000000001</v>
      </c>
      <c r="L5" s="8">
        <v>1.17</v>
      </c>
      <c r="M5" s="8">
        <v>0.308</v>
      </c>
      <c r="N5" s="10">
        <v>0.73099999999999998</v>
      </c>
      <c r="O5" s="11">
        <v>90</v>
      </c>
      <c r="P5" s="8">
        <v>86</v>
      </c>
      <c r="Q5" s="8">
        <v>69</v>
      </c>
      <c r="R5" s="11">
        <v>3.95</v>
      </c>
      <c r="S5" s="8">
        <v>3.71</v>
      </c>
      <c r="T5" s="8">
        <v>0.24</v>
      </c>
      <c r="U5" s="11">
        <v>3.03</v>
      </c>
      <c r="V5" s="14">
        <v>2.69</v>
      </c>
    </row>
    <row r="6" spans="1:22" ht="15" thickBot="1">
      <c r="A6" s="5">
        <v>5</v>
      </c>
      <c r="B6" s="22" t="s">
        <v>390</v>
      </c>
      <c r="C6" s="22" t="s">
        <v>64</v>
      </c>
      <c r="D6" s="8">
        <v>13.8</v>
      </c>
      <c r="E6" s="8">
        <v>3.86</v>
      </c>
      <c r="F6" s="8">
        <v>3.58</v>
      </c>
      <c r="G6" s="8">
        <v>0.61</v>
      </c>
      <c r="H6" s="9">
        <v>0.378</v>
      </c>
      <c r="I6" s="10">
        <v>0.106</v>
      </c>
      <c r="J6" s="10">
        <v>0.27200000000000002</v>
      </c>
      <c r="K6" s="11">
        <v>0.159</v>
      </c>
      <c r="L6" s="8">
        <v>0.99</v>
      </c>
      <c r="M6" s="8">
        <v>0.25600000000000001</v>
      </c>
      <c r="N6" s="10">
        <v>0.77600000000000002</v>
      </c>
      <c r="O6" s="11">
        <v>64</v>
      </c>
      <c r="P6" s="8">
        <v>64</v>
      </c>
      <c r="Q6" s="8">
        <v>63</v>
      </c>
      <c r="R6" s="11">
        <v>2.64</v>
      </c>
      <c r="S6" s="8">
        <v>2.62</v>
      </c>
      <c r="T6" s="8">
        <v>0.01</v>
      </c>
      <c r="U6" s="11">
        <v>2.72</v>
      </c>
      <c r="V6" s="14">
        <v>2.71</v>
      </c>
    </row>
    <row r="7" spans="1:22" ht="15" thickBot="1">
      <c r="A7" s="5">
        <v>6</v>
      </c>
      <c r="B7" s="22" t="s">
        <v>391</v>
      </c>
      <c r="C7" s="22" t="s">
        <v>100</v>
      </c>
      <c r="D7" s="8">
        <v>12.01</v>
      </c>
      <c r="E7" s="8">
        <v>2.85</v>
      </c>
      <c r="F7" s="8">
        <v>4.21</v>
      </c>
      <c r="G7" s="8">
        <v>0.36</v>
      </c>
      <c r="H7" s="9">
        <v>0.33700000000000002</v>
      </c>
      <c r="I7" s="10">
        <v>0.08</v>
      </c>
      <c r="J7" s="10">
        <v>0.25700000000000001</v>
      </c>
      <c r="K7" s="11">
        <v>0.19500000000000001</v>
      </c>
      <c r="L7" s="8">
        <v>1.02</v>
      </c>
      <c r="M7" s="8">
        <v>0.29799999999999999</v>
      </c>
      <c r="N7" s="10">
        <v>0.76800000000000002</v>
      </c>
      <c r="O7" s="11">
        <v>54</v>
      </c>
      <c r="P7" s="8">
        <v>51</v>
      </c>
      <c r="Q7" s="8">
        <v>62</v>
      </c>
      <c r="R7" s="11">
        <v>2.38</v>
      </c>
      <c r="S7" s="8">
        <v>2.21</v>
      </c>
      <c r="T7" s="8">
        <v>0.17</v>
      </c>
      <c r="U7" s="11">
        <v>2.73</v>
      </c>
      <c r="V7" s="14">
        <v>2.72</v>
      </c>
    </row>
    <row r="8" spans="1:22" ht="15" thickBot="1">
      <c r="A8" s="5">
        <v>7</v>
      </c>
      <c r="B8" s="22" t="s">
        <v>392</v>
      </c>
      <c r="C8" s="22" t="s">
        <v>144</v>
      </c>
      <c r="D8" s="8">
        <v>12.33</v>
      </c>
      <c r="E8" s="8">
        <v>3.52</v>
      </c>
      <c r="F8" s="8">
        <v>3.5</v>
      </c>
      <c r="G8" s="8">
        <v>0.88</v>
      </c>
      <c r="H8" s="9">
        <v>0.33300000000000002</v>
      </c>
      <c r="I8" s="10">
        <v>9.5000000000000001E-2</v>
      </c>
      <c r="J8" s="10">
        <v>0.23799999999999999</v>
      </c>
      <c r="K8" s="11">
        <v>0.20499999999999999</v>
      </c>
      <c r="L8" s="8">
        <v>1.1399999999999999</v>
      </c>
      <c r="M8" s="8">
        <v>0.29899999999999999</v>
      </c>
      <c r="N8" s="10">
        <v>0.747</v>
      </c>
      <c r="O8" s="11">
        <v>59</v>
      </c>
      <c r="P8" s="8">
        <v>74</v>
      </c>
      <c r="Q8" s="8">
        <v>63</v>
      </c>
      <c r="R8" s="11">
        <v>2.4900000000000002</v>
      </c>
      <c r="S8" s="8">
        <v>3.16</v>
      </c>
      <c r="T8" s="8">
        <v>-0.66</v>
      </c>
      <c r="U8" s="11">
        <v>2.7</v>
      </c>
      <c r="V8" s="14">
        <v>2.73</v>
      </c>
    </row>
    <row r="9" spans="1:22" ht="15" thickBot="1">
      <c r="A9" s="5">
        <v>8</v>
      </c>
      <c r="B9" s="22" t="s">
        <v>393</v>
      </c>
      <c r="C9" s="6" t="s">
        <v>103</v>
      </c>
      <c r="D9" s="8">
        <v>13.85</v>
      </c>
      <c r="E9" s="8">
        <v>3.99</v>
      </c>
      <c r="F9" s="8">
        <v>3.47</v>
      </c>
      <c r="G9" s="8">
        <v>0.7</v>
      </c>
      <c r="H9" s="9">
        <v>0.36</v>
      </c>
      <c r="I9" s="10">
        <v>0.104</v>
      </c>
      <c r="J9" s="10">
        <v>0.25600000000000001</v>
      </c>
      <c r="K9" s="11">
        <v>0.2</v>
      </c>
      <c r="L9" s="8">
        <v>1.2</v>
      </c>
      <c r="M9" s="8">
        <v>0.313</v>
      </c>
      <c r="N9" s="10">
        <v>0.59399999999999997</v>
      </c>
      <c r="O9" s="11">
        <v>97</v>
      </c>
      <c r="P9" s="8">
        <v>60</v>
      </c>
      <c r="Q9" s="8">
        <v>60</v>
      </c>
      <c r="R9" s="11">
        <v>4.2300000000000004</v>
      </c>
      <c r="S9" s="8">
        <v>2.68</v>
      </c>
      <c r="T9" s="8">
        <v>1.54</v>
      </c>
      <c r="U9" s="11">
        <v>2.57</v>
      </c>
      <c r="V9" s="14">
        <v>2.73</v>
      </c>
    </row>
    <row r="10" spans="1:22" ht="15" thickBot="1">
      <c r="A10" s="5">
        <v>9</v>
      </c>
      <c r="B10" s="22" t="s">
        <v>394</v>
      </c>
      <c r="C10" s="22" t="s">
        <v>89</v>
      </c>
      <c r="D10" s="8">
        <v>13.83</v>
      </c>
      <c r="E10" s="8">
        <v>4.0199999999999996</v>
      </c>
      <c r="F10" s="8">
        <v>3.44</v>
      </c>
      <c r="G10" s="8">
        <v>0.67</v>
      </c>
      <c r="H10" s="9">
        <v>0.36699999999999999</v>
      </c>
      <c r="I10" s="10">
        <v>0.107</v>
      </c>
      <c r="J10" s="10">
        <v>0.26</v>
      </c>
      <c r="K10" s="11">
        <v>0.19900000000000001</v>
      </c>
      <c r="L10" s="8">
        <v>1.19</v>
      </c>
      <c r="M10" s="8">
        <v>0.314</v>
      </c>
      <c r="N10" s="10">
        <v>0.753</v>
      </c>
      <c r="O10" s="11">
        <v>41</v>
      </c>
      <c r="P10" s="8">
        <v>55</v>
      </c>
      <c r="Q10" s="8">
        <v>55</v>
      </c>
      <c r="R10" s="11">
        <v>1.79</v>
      </c>
      <c r="S10" s="8">
        <v>2.4900000000000002</v>
      </c>
      <c r="T10" s="8">
        <v>-0.7</v>
      </c>
      <c r="U10" s="11">
        <v>2.4300000000000002</v>
      </c>
      <c r="V10" s="14">
        <v>2.76</v>
      </c>
    </row>
    <row r="11" spans="1:22" ht="15" thickBot="1">
      <c r="A11" s="5">
        <v>10</v>
      </c>
      <c r="B11" s="22" t="s">
        <v>395</v>
      </c>
      <c r="C11" s="22" t="s">
        <v>35</v>
      </c>
      <c r="D11" s="8">
        <v>13.69</v>
      </c>
      <c r="E11" s="8">
        <v>3.49</v>
      </c>
      <c r="F11" s="8">
        <v>3.93</v>
      </c>
      <c r="G11" s="8">
        <v>0.39</v>
      </c>
      <c r="H11" s="9">
        <v>0.35199999999999998</v>
      </c>
      <c r="I11" s="10">
        <v>0.09</v>
      </c>
      <c r="J11" s="10">
        <v>0.26200000000000001</v>
      </c>
      <c r="K11" s="11">
        <v>0.23799999999999999</v>
      </c>
      <c r="L11" s="8">
        <v>1.31</v>
      </c>
      <c r="M11" s="8">
        <v>0.38100000000000001</v>
      </c>
      <c r="N11" s="10">
        <v>0.77300000000000002</v>
      </c>
      <c r="O11" s="11">
        <v>72</v>
      </c>
      <c r="P11" s="8">
        <v>51</v>
      </c>
      <c r="Q11" s="8">
        <v>68</v>
      </c>
      <c r="R11" s="11">
        <v>2.97</v>
      </c>
      <c r="S11" s="8">
        <v>2.15</v>
      </c>
      <c r="T11" s="8">
        <v>0.82</v>
      </c>
      <c r="U11" s="11">
        <v>2.92</v>
      </c>
      <c r="V11" s="14">
        <v>2.76</v>
      </c>
    </row>
    <row r="12" spans="1:22" ht="15" thickBot="1">
      <c r="A12" s="5">
        <v>11</v>
      </c>
      <c r="B12" s="22" t="s">
        <v>396</v>
      </c>
      <c r="C12" s="22" t="s">
        <v>95</v>
      </c>
      <c r="D12" s="8">
        <v>10.31</v>
      </c>
      <c r="E12" s="8">
        <v>2.4500000000000002</v>
      </c>
      <c r="F12" s="8">
        <v>4.2</v>
      </c>
      <c r="G12" s="8">
        <v>0.25</v>
      </c>
      <c r="H12" s="9">
        <v>0.28599999999999998</v>
      </c>
      <c r="I12" s="10">
        <v>6.8000000000000005E-2</v>
      </c>
      <c r="J12" s="10">
        <v>0.218</v>
      </c>
      <c r="K12" s="11">
        <v>0.21299999999999999</v>
      </c>
      <c r="L12" s="8">
        <v>1.06</v>
      </c>
      <c r="M12" s="8">
        <v>0.30099999999999999</v>
      </c>
      <c r="N12" s="10">
        <v>0.59599999999999997</v>
      </c>
      <c r="O12" s="11">
        <v>87</v>
      </c>
      <c r="P12" s="8">
        <v>51</v>
      </c>
      <c r="Q12" s="8">
        <v>61</v>
      </c>
      <c r="R12" s="11">
        <v>3.68</v>
      </c>
      <c r="S12" s="8">
        <v>2.2200000000000002</v>
      </c>
      <c r="T12" s="8">
        <v>1.46</v>
      </c>
      <c r="U12" s="11">
        <v>2.68</v>
      </c>
      <c r="V12" s="14">
        <v>2.76</v>
      </c>
    </row>
    <row r="13" spans="1:22" ht="15" thickBot="1">
      <c r="A13" s="5">
        <v>12</v>
      </c>
      <c r="B13" s="22" t="s">
        <v>397</v>
      </c>
      <c r="C13" s="22" t="s">
        <v>153</v>
      </c>
      <c r="D13" s="8">
        <v>11.43</v>
      </c>
      <c r="E13" s="8">
        <v>1.57</v>
      </c>
      <c r="F13" s="8">
        <v>7.29</v>
      </c>
      <c r="G13" s="8">
        <v>0.45</v>
      </c>
      <c r="H13" s="9">
        <v>0.32900000000000001</v>
      </c>
      <c r="I13" s="10">
        <v>4.4999999999999998E-2</v>
      </c>
      <c r="J13" s="10">
        <v>0.28399999999999997</v>
      </c>
      <c r="K13" s="11">
        <v>0.19800000000000001</v>
      </c>
      <c r="L13" s="8">
        <v>0.9</v>
      </c>
      <c r="M13" s="8">
        <v>0.28899999999999998</v>
      </c>
      <c r="N13" s="10">
        <v>0.67700000000000005</v>
      </c>
      <c r="O13" s="11">
        <v>65</v>
      </c>
      <c r="P13" s="8">
        <v>47</v>
      </c>
      <c r="Q13" s="8">
        <v>60</v>
      </c>
      <c r="R13" s="11">
        <v>2.8</v>
      </c>
      <c r="S13" s="8">
        <v>2</v>
      </c>
      <c r="T13" s="8">
        <v>0.8</v>
      </c>
      <c r="U13" s="11">
        <v>2.57</v>
      </c>
      <c r="V13" s="14">
        <v>2.78</v>
      </c>
    </row>
    <row r="14" spans="1:22" ht="15" thickBot="1">
      <c r="A14" s="5">
        <v>13</v>
      </c>
      <c r="B14" s="22" t="s">
        <v>398</v>
      </c>
      <c r="C14" s="22" t="s">
        <v>35</v>
      </c>
      <c r="D14" s="8">
        <v>10.1</v>
      </c>
      <c r="E14" s="8">
        <v>1.92</v>
      </c>
      <c r="F14" s="8">
        <v>5.27</v>
      </c>
      <c r="G14" s="8">
        <v>1.22</v>
      </c>
      <c r="H14" s="9">
        <v>0.28000000000000003</v>
      </c>
      <c r="I14" s="10">
        <v>5.2999999999999999E-2</v>
      </c>
      <c r="J14" s="10">
        <v>0.22700000000000001</v>
      </c>
      <c r="K14" s="11">
        <v>0.24399999999999999</v>
      </c>
      <c r="L14" s="8">
        <v>1.1200000000000001</v>
      </c>
      <c r="M14" s="8">
        <v>0.313</v>
      </c>
      <c r="N14" s="10">
        <v>0.72299999999999998</v>
      </c>
      <c r="O14" s="11">
        <v>97</v>
      </c>
      <c r="P14" s="8">
        <v>86</v>
      </c>
      <c r="Q14" s="8">
        <v>67</v>
      </c>
      <c r="R14" s="11">
        <v>4.01</v>
      </c>
      <c r="S14" s="8">
        <v>3.59</v>
      </c>
      <c r="T14" s="8">
        <v>0.42</v>
      </c>
      <c r="U14" s="11">
        <v>2.88</v>
      </c>
      <c r="V14" s="14">
        <v>2.79</v>
      </c>
    </row>
    <row r="15" spans="1:22" ht="15" thickBot="1">
      <c r="A15" s="5">
        <v>14</v>
      </c>
      <c r="B15" s="22" t="s">
        <v>399</v>
      </c>
      <c r="C15" s="22" t="s">
        <v>45</v>
      </c>
      <c r="D15" s="8">
        <v>13.37</v>
      </c>
      <c r="E15" s="8">
        <v>3.21</v>
      </c>
      <c r="F15" s="8">
        <v>4.17</v>
      </c>
      <c r="G15" s="8">
        <v>0.53</v>
      </c>
      <c r="H15" s="9">
        <v>0.35</v>
      </c>
      <c r="I15" s="10">
        <v>8.4000000000000005E-2</v>
      </c>
      <c r="J15" s="10">
        <v>0.26600000000000001</v>
      </c>
      <c r="K15" s="11">
        <v>0.254</v>
      </c>
      <c r="L15" s="8">
        <v>1.34</v>
      </c>
      <c r="M15" s="8">
        <v>0.39700000000000002</v>
      </c>
      <c r="N15" s="10">
        <v>0.76400000000000001</v>
      </c>
      <c r="O15" s="11">
        <v>79</v>
      </c>
      <c r="P15" s="8">
        <v>50</v>
      </c>
      <c r="Q15" s="8">
        <v>72</v>
      </c>
      <c r="R15" s="11">
        <v>3.48</v>
      </c>
      <c r="S15" s="8">
        <v>2.2200000000000002</v>
      </c>
      <c r="T15" s="8">
        <v>1.26</v>
      </c>
      <c r="U15" s="11">
        <v>3.17</v>
      </c>
      <c r="V15" s="14">
        <v>2.8</v>
      </c>
    </row>
    <row r="16" spans="1:22" ht="15" thickBot="1">
      <c r="A16" s="5">
        <v>15</v>
      </c>
      <c r="B16" s="22" t="s">
        <v>400</v>
      </c>
      <c r="C16" s="22" t="s">
        <v>26</v>
      </c>
      <c r="D16" s="8">
        <v>13.57</v>
      </c>
      <c r="E16" s="8">
        <v>2.72</v>
      </c>
      <c r="F16" s="8">
        <v>4.9800000000000004</v>
      </c>
      <c r="G16" s="8">
        <v>1.0900000000000001</v>
      </c>
      <c r="H16" s="9">
        <v>0.371</v>
      </c>
      <c r="I16" s="10">
        <v>7.4999999999999997E-2</v>
      </c>
      <c r="J16" s="10">
        <v>0.29699999999999999</v>
      </c>
      <c r="K16" s="11">
        <v>0.20799999999999999</v>
      </c>
      <c r="L16" s="8">
        <v>1.07</v>
      </c>
      <c r="M16" s="8">
        <v>0.312</v>
      </c>
      <c r="N16" s="10">
        <v>0.70399999999999996</v>
      </c>
      <c r="O16" s="11">
        <v>86</v>
      </c>
      <c r="P16" s="8">
        <v>66</v>
      </c>
      <c r="Q16" s="8">
        <v>66</v>
      </c>
      <c r="R16" s="11">
        <v>3.81</v>
      </c>
      <c r="S16" s="8">
        <v>2.87</v>
      </c>
      <c r="T16" s="8">
        <v>0.94</v>
      </c>
      <c r="U16" s="11">
        <v>2.9</v>
      </c>
      <c r="V16" s="14">
        <v>2.82</v>
      </c>
    </row>
    <row r="17" spans="1:22" ht="15" thickBot="1">
      <c r="A17" s="5">
        <v>16</v>
      </c>
      <c r="B17" s="22" t="s">
        <v>401</v>
      </c>
      <c r="C17" s="6" t="s">
        <v>103</v>
      </c>
      <c r="D17" s="8">
        <v>15.89</v>
      </c>
      <c r="E17" s="8">
        <v>5.4</v>
      </c>
      <c r="F17" s="8">
        <v>2.94</v>
      </c>
      <c r="G17" s="8">
        <v>0.62</v>
      </c>
      <c r="H17" s="9">
        <v>0.41899999999999998</v>
      </c>
      <c r="I17" s="10">
        <v>0.14199999999999999</v>
      </c>
      <c r="J17" s="10">
        <v>0.27600000000000002</v>
      </c>
      <c r="K17" s="11">
        <v>0.16700000000000001</v>
      </c>
      <c r="L17" s="8">
        <v>1.2</v>
      </c>
      <c r="M17" s="8">
        <v>0.30099999999999999</v>
      </c>
      <c r="N17" s="10">
        <v>0.749</v>
      </c>
      <c r="O17" s="11">
        <v>63</v>
      </c>
      <c r="P17" s="8">
        <v>57</v>
      </c>
      <c r="Q17" s="8">
        <v>59</v>
      </c>
      <c r="R17" s="11">
        <v>2.78</v>
      </c>
      <c r="S17" s="8">
        <v>2.4700000000000002</v>
      </c>
      <c r="T17" s="8">
        <v>0.31</v>
      </c>
      <c r="U17" s="11">
        <v>2.54</v>
      </c>
      <c r="V17" s="14">
        <v>2.88</v>
      </c>
    </row>
    <row r="18" spans="1:22" ht="15" thickBot="1">
      <c r="A18" s="5">
        <v>17</v>
      </c>
      <c r="B18" s="22" t="s">
        <v>402</v>
      </c>
      <c r="C18" s="22" t="s">
        <v>144</v>
      </c>
      <c r="D18" s="8">
        <v>10.5</v>
      </c>
      <c r="E18" s="8">
        <v>1.8</v>
      </c>
      <c r="F18" s="8">
        <v>5.83</v>
      </c>
      <c r="G18" s="8">
        <v>1.5</v>
      </c>
      <c r="H18" s="9">
        <v>0.30199999999999999</v>
      </c>
      <c r="I18" s="10">
        <v>5.1999999999999998E-2</v>
      </c>
      <c r="J18" s="10">
        <v>0.25</v>
      </c>
      <c r="K18" s="11">
        <v>0.191</v>
      </c>
      <c r="L18" s="8">
        <v>0.9</v>
      </c>
      <c r="M18" s="8">
        <v>0.22900000000000001</v>
      </c>
      <c r="N18" s="10">
        <v>0.85</v>
      </c>
      <c r="O18" s="11">
        <v>64</v>
      </c>
      <c r="P18" s="8">
        <v>87</v>
      </c>
      <c r="Q18" s="8">
        <v>79</v>
      </c>
      <c r="R18" s="11">
        <v>2.7</v>
      </c>
      <c r="S18" s="8">
        <v>3.69</v>
      </c>
      <c r="T18" s="8">
        <v>-0.99</v>
      </c>
      <c r="U18" s="11">
        <v>3.4</v>
      </c>
      <c r="V18" s="14">
        <v>2.91</v>
      </c>
    </row>
    <row r="19" spans="1:22" ht="15" thickBot="1">
      <c r="A19" s="5">
        <v>18</v>
      </c>
      <c r="B19" s="22" t="s">
        <v>403</v>
      </c>
      <c r="C19" s="22" t="s">
        <v>74</v>
      </c>
      <c r="D19" s="8">
        <v>13.57</v>
      </c>
      <c r="E19" s="8">
        <v>3.88</v>
      </c>
      <c r="F19" s="8">
        <v>3.5</v>
      </c>
      <c r="G19" s="8">
        <v>0.69</v>
      </c>
      <c r="H19" s="9">
        <v>0.36299999999999999</v>
      </c>
      <c r="I19" s="10">
        <v>0.104</v>
      </c>
      <c r="J19" s="10">
        <v>0.25900000000000001</v>
      </c>
      <c r="K19" s="11">
        <v>0.192</v>
      </c>
      <c r="L19" s="8">
        <v>1.1399999999999999</v>
      </c>
      <c r="M19" s="8">
        <v>0.29899999999999999</v>
      </c>
      <c r="N19" s="10">
        <v>0.60899999999999999</v>
      </c>
      <c r="O19" s="11">
        <v>93</v>
      </c>
      <c r="P19" s="8">
        <v>57</v>
      </c>
      <c r="Q19" s="8">
        <v>78</v>
      </c>
      <c r="R19" s="11">
        <v>4.29</v>
      </c>
      <c r="S19" s="8">
        <v>2.63</v>
      </c>
      <c r="T19" s="8">
        <v>1.67</v>
      </c>
      <c r="U19" s="11">
        <v>3.41</v>
      </c>
      <c r="V19" s="14">
        <v>2.91</v>
      </c>
    </row>
    <row r="20" spans="1:22" ht="15" thickBot="1">
      <c r="A20" s="5">
        <v>19</v>
      </c>
      <c r="B20" s="22" t="s">
        <v>404</v>
      </c>
      <c r="C20" s="22" t="s">
        <v>45</v>
      </c>
      <c r="D20" s="8">
        <v>13.27</v>
      </c>
      <c r="E20" s="8">
        <v>4.37</v>
      </c>
      <c r="F20" s="8">
        <v>3.04</v>
      </c>
      <c r="G20" s="8">
        <v>0.62</v>
      </c>
      <c r="H20" s="9">
        <v>0.373</v>
      </c>
      <c r="I20" s="10">
        <v>0.123</v>
      </c>
      <c r="J20" s="10">
        <v>0.25</v>
      </c>
      <c r="K20" s="11">
        <v>0.13100000000000001</v>
      </c>
      <c r="L20" s="8">
        <v>0.94</v>
      </c>
      <c r="M20" s="8">
        <v>0.2</v>
      </c>
      <c r="N20" s="10">
        <v>0.85</v>
      </c>
      <c r="O20" s="11">
        <v>36</v>
      </c>
      <c r="P20" s="8">
        <v>62</v>
      </c>
      <c r="Q20" s="8">
        <v>64</v>
      </c>
      <c r="R20" s="11">
        <v>1.56</v>
      </c>
      <c r="S20" s="8">
        <v>2.72</v>
      </c>
      <c r="T20" s="8">
        <v>-1.1599999999999999</v>
      </c>
      <c r="U20" s="11">
        <v>2.82</v>
      </c>
      <c r="V20" s="14">
        <v>2.99</v>
      </c>
    </row>
    <row r="21" spans="1:22" ht="15" thickBot="1">
      <c r="A21" s="5">
        <v>20</v>
      </c>
      <c r="B21" s="22" t="s">
        <v>405</v>
      </c>
      <c r="C21" s="22" t="s">
        <v>52</v>
      </c>
      <c r="D21" s="8">
        <v>10.210000000000001</v>
      </c>
      <c r="E21" s="8">
        <v>2.2400000000000002</v>
      </c>
      <c r="F21" s="8">
        <v>4.5599999999999996</v>
      </c>
      <c r="G21" s="8">
        <v>1.1200000000000001</v>
      </c>
      <c r="H21" s="9">
        <v>0.27800000000000002</v>
      </c>
      <c r="I21" s="10">
        <v>6.0999999999999999E-2</v>
      </c>
      <c r="J21" s="10">
        <v>0.217</v>
      </c>
      <c r="K21" s="11">
        <v>0.215</v>
      </c>
      <c r="L21" s="8">
        <v>1.07</v>
      </c>
      <c r="M21" s="8">
        <v>0.27300000000000002</v>
      </c>
      <c r="N21" s="10">
        <v>0.64600000000000002</v>
      </c>
      <c r="O21" s="11">
        <v>86</v>
      </c>
      <c r="P21" s="8">
        <v>80</v>
      </c>
      <c r="Q21" s="8">
        <v>73</v>
      </c>
      <c r="R21" s="11">
        <v>3.64</v>
      </c>
      <c r="S21" s="8">
        <v>3.4</v>
      </c>
      <c r="T21" s="8">
        <v>0.24</v>
      </c>
      <c r="U21" s="11">
        <v>3.15</v>
      </c>
      <c r="V21" s="14">
        <v>3</v>
      </c>
    </row>
    <row r="22" spans="1:22" ht="15" thickBot="1">
      <c r="A22" s="5">
        <v>21</v>
      </c>
      <c r="B22" s="22" t="s">
        <v>406</v>
      </c>
      <c r="C22" s="22" t="s">
        <v>89</v>
      </c>
      <c r="D22" s="8">
        <v>12</v>
      </c>
      <c r="E22" s="8">
        <v>3.35</v>
      </c>
      <c r="F22" s="8">
        <v>3.58</v>
      </c>
      <c r="G22" s="8">
        <v>0.53</v>
      </c>
      <c r="H22" s="9">
        <v>0.33300000000000002</v>
      </c>
      <c r="I22" s="10">
        <v>9.2999999999999999E-2</v>
      </c>
      <c r="J22" s="10">
        <v>0.24</v>
      </c>
      <c r="K22" s="11">
        <v>0.153</v>
      </c>
      <c r="L22" s="8">
        <v>0.92</v>
      </c>
      <c r="M22" s="8">
        <v>0.223</v>
      </c>
      <c r="N22" s="10">
        <v>0.73699999999999999</v>
      </c>
      <c r="O22" s="11">
        <v>56</v>
      </c>
      <c r="P22" s="8">
        <v>58</v>
      </c>
      <c r="Q22" s="8">
        <v>74</v>
      </c>
      <c r="R22" s="11">
        <v>2.4700000000000002</v>
      </c>
      <c r="S22" s="8">
        <v>2.59</v>
      </c>
      <c r="T22" s="8">
        <v>-0.12</v>
      </c>
      <c r="U22" s="11">
        <v>3.26</v>
      </c>
      <c r="V22" s="14">
        <v>3</v>
      </c>
    </row>
    <row r="23" spans="1:22" ht="15" thickBot="1">
      <c r="A23" s="5">
        <v>22</v>
      </c>
      <c r="B23" s="22" t="s">
        <v>407</v>
      </c>
      <c r="C23" s="22" t="s">
        <v>52</v>
      </c>
      <c r="D23" s="8">
        <v>12.55</v>
      </c>
      <c r="E23" s="8">
        <v>3.8</v>
      </c>
      <c r="F23" s="8">
        <v>3.3</v>
      </c>
      <c r="G23" s="8">
        <v>0.76</v>
      </c>
      <c r="H23" s="9">
        <v>0.35</v>
      </c>
      <c r="I23" s="10">
        <v>0.106</v>
      </c>
      <c r="J23" s="10">
        <v>0.24399999999999999</v>
      </c>
      <c r="K23" s="11">
        <v>0.17199999999999999</v>
      </c>
      <c r="L23" s="8">
        <v>1.03</v>
      </c>
      <c r="M23" s="8">
        <v>0.255</v>
      </c>
      <c r="N23" s="10">
        <v>0.873</v>
      </c>
      <c r="O23" s="11">
        <v>42</v>
      </c>
      <c r="P23" s="8">
        <v>70</v>
      </c>
      <c r="Q23" s="8">
        <v>77</v>
      </c>
      <c r="R23" s="11">
        <v>1.77</v>
      </c>
      <c r="S23" s="8">
        <v>2.96</v>
      </c>
      <c r="T23" s="8">
        <v>-1.19</v>
      </c>
      <c r="U23" s="11">
        <v>3.29</v>
      </c>
      <c r="V23" s="14">
        <v>3.01</v>
      </c>
    </row>
    <row r="24" spans="1:22" ht="15" thickBot="1">
      <c r="A24" s="5">
        <v>23</v>
      </c>
      <c r="B24" s="22" t="s">
        <v>408</v>
      </c>
      <c r="C24" s="22" t="s">
        <v>97</v>
      </c>
      <c r="D24" s="8">
        <v>10.88</v>
      </c>
      <c r="E24" s="8">
        <v>2.12</v>
      </c>
      <c r="F24" s="8">
        <v>5.13</v>
      </c>
      <c r="G24" s="8">
        <v>1.1299999999999999</v>
      </c>
      <c r="H24" s="9">
        <v>0.28000000000000003</v>
      </c>
      <c r="I24" s="10">
        <v>5.5E-2</v>
      </c>
      <c r="J24" s="10">
        <v>0.22500000000000001</v>
      </c>
      <c r="K24" s="11">
        <v>0.26400000000000001</v>
      </c>
      <c r="L24" s="8">
        <v>1.29</v>
      </c>
      <c r="M24" s="8">
        <v>0.34899999999999998</v>
      </c>
      <c r="N24" s="10">
        <v>0.69</v>
      </c>
      <c r="O24" s="11">
        <v>100</v>
      </c>
      <c r="P24" s="8">
        <v>79</v>
      </c>
      <c r="Q24" s="8">
        <v>74</v>
      </c>
      <c r="R24" s="11">
        <v>4.24</v>
      </c>
      <c r="S24" s="8">
        <v>3.46</v>
      </c>
      <c r="T24" s="8">
        <v>0.78</v>
      </c>
      <c r="U24" s="11">
        <v>3.16</v>
      </c>
      <c r="V24" s="14">
        <v>3.01</v>
      </c>
    </row>
    <row r="25" spans="1:22" ht="15" thickBot="1">
      <c r="A25" s="5">
        <v>24</v>
      </c>
      <c r="B25" s="22" t="s">
        <v>409</v>
      </c>
      <c r="C25" s="22" t="s">
        <v>35</v>
      </c>
      <c r="D25" s="8">
        <v>12.27</v>
      </c>
      <c r="E25" s="8">
        <v>3.97</v>
      </c>
      <c r="F25" s="8">
        <v>3.1</v>
      </c>
      <c r="G25" s="8">
        <v>0.38</v>
      </c>
      <c r="H25" s="9">
        <v>0.317</v>
      </c>
      <c r="I25" s="10">
        <v>0.10199999999999999</v>
      </c>
      <c r="J25" s="10">
        <v>0.215</v>
      </c>
      <c r="K25" s="11">
        <v>0.218</v>
      </c>
      <c r="L25" s="8">
        <v>1.26</v>
      </c>
      <c r="M25" s="8">
        <v>0.33</v>
      </c>
      <c r="N25" s="10">
        <v>0.74</v>
      </c>
      <c r="O25" s="11">
        <v>69</v>
      </c>
      <c r="P25" s="8">
        <v>65</v>
      </c>
      <c r="Q25" s="8">
        <v>72</v>
      </c>
      <c r="R25" s="11">
        <v>2.83</v>
      </c>
      <c r="S25" s="8">
        <v>2.71</v>
      </c>
      <c r="T25" s="8">
        <v>0.12</v>
      </c>
      <c r="U25" s="11">
        <v>3.07</v>
      </c>
      <c r="V25" s="14">
        <v>3.03</v>
      </c>
    </row>
    <row r="26" spans="1:22" ht="15" thickBot="1">
      <c r="A26" s="5">
        <v>25</v>
      </c>
      <c r="B26" s="22" t="s">
        <v>410</v>
      </c>
      <c r="C26" s="22" t="s">
        <v>54</v>
      </c>
      <c r="D26" s="8">
        <v>10.02</v>
      </c>
      <c r="E26" s="8">
        <v>3.34</v>
      </c>
      <c r="F26" s="8">
        <v>3</v>
      </c>
      <c r="G26" s="8">
        <v>0.28999999999999998</v>
      </c>
      <c r="H26" s="9">
        <v>0.26600000000000001</v>
      </c>
      <c r="I26" s="10">
        <v>8.8999999999999996E-2</v>
      </c>
      <c r="J26" s="10">
        <v>0.17799999999999999</v>
      </c>
      <c r="K26" s="11">
        <v>0.219</v>
      </c>
      <c r="L26" s="8">
        <v>1.19</v>
      </c>
      <c r="M26" s="8">
        <v>0.30199999999999999</v>
      </c>
      <c r="N26" s="10">
        <v>0.74099999999999999</v>
      </c>
      <c r="O26" s="11">
        <v>69</v>
      </c>
      <c r="P26" s="8">
        <v>63</v>
      </c>
      <c r="Q26" s="8">
        <v>71</v>
      </c>
      <c r="R26" s="11">
        <v>2.9</v>
      </c>
      <c r="S26" s="8">
        <v>2.71</v>
      </c>
      <c r="T26" s="8">
        <v>0.2</v>
      </c>
      <c r="U26" s="11">
        <v>3.04</v>
      </c>
      <c r="V26" s="14">
        <v>3.03</v>
      </c>
    </row>
    <row r="27" spans="1:22" ht="15" thickBot="1">
      <c r="A27" s="5">
        <v>26</v>
      </c>
      <c r="B27" s="22" t="s">
        <v>411</v>
      </c>
      <c r="C27" s="22" t="s">
        <v>58</v>
      </c>
      <c r="D27" s="8">
        <v>7.91</v>
      </c>
      <c r="E27" s="8">
        <v>1.63</v>
      </c>
      <c r="F27" s="8">
        <v>4.8499999999999996</v>
      </c>
      <c r="G27" s="8">
        <v>0.5</v>
      </c>
      <c r="H27" s="9">
        <v>0.22600000000000001</v>
      </c>
      <c r="I27" s="10">
        <v>4.7E-2</v>
      </c>
      <c r="J27" s="10">
        <v>0.17899999999999999</v>
      </c>
      <c r="K27" s="11">
        <v>0.224</v>
      </c>
      <c r="L27" s="8">
        <v>1</v>
      </c>
      <c r="M27" s="8">
        <v>0.28100000000000003</v>
      </c>
      <c r="N27" s="10">
        <v>0.80700000000000005</v>
      </c>
      <c r="O27" s="11">
        <v>51</v>
      </c>
      <c r="P27" s="8">
        <v>68</v>
      </c>
      <c r="Q27" s="8">
        <v>72</v>
      </c>
      <c r="R27" s="11">
        <v>2.13</v>
      </c>
      <c r="S27" s="8">
        <v>2.89</v>
      </c>
      <c r="T27" s="8">
        <v>-0.76</v>
      </c>
      <c r="U27" s="11">
        <v>3.07</v>
      </c>
      <c r="V27" s="14">
        <v>3.04</v>
      </c>
    </row>
    <row r="28" spans="1:22" ht="15" thickBot="1">
      <c r="A28" s="5">
        <v>27</v>
      </c>
      <c r="B28" s="22" t="s">
        <v>412</v>
      </c>
      <c r="C28" s="22" t="s">
        <v>26</v>
      </c>
      <c r="D28" s="8">
        <v>11.69</v>
      </c>
      <c r="E28" s="8">
        <v>2.2999999999999998</v>
      </c>
      <c r="F28" s="8">
        <v>5.07</v>
      </c>
      <c r="G28" s="8">
        <v>1.48</v>
      </c>
      <c r="H28" s="9">
        <v>0.307</v>
      </c>
      <c r="I28" s="10">
        <v>6.0999999999999999E-2</v>
      </c>
      <c r="J28" s="10">
        <v>0.247</v>
      </c>
      <c r="K28" s="11">
        <v>0.22800000000000001</v>
      </c>
      <c r="L28" s="8">
        <v>1.1499999999999999</v>
      </c>
      <c r="M28" s="8">
        <v>0.29599999999999999</v>
      </c>
      <c r="N28" s="10">
        <v>0.82099999999999995</v>
      </c>
      <c r="O28" s="11">
        <v>71</v>
      </c>
      <c r="P28" s="8">
        <v>85</v>
      </c>
      <c r="Q28" s="8">
        <v>83</v>
      </c>
      <c r="R28" s="11">
        <v>3.13</v>
      </c>
      <c r="S28" s="8">
        <v>3.68</v>
      </c>
      <c r="T28" s="8">
        <v>-0.55000000000000004</v>
      </c>
      <c r="U28" s="11">
        <v>3.66</v>
      </c>
      <c r="V28" s="14">
        <v>3.05</v>
      </c>
    </row>
    <row r="29" spans="1:22" ht="15" thickBot="1">
      <c r="A29" s="5">
        <v>28</v>
      </c>
      <c r="B29" s="22" t="s">
        <v>413</v>
      </c>
      <c r="C29" s="22" t="s">
        <v>129</v>
      </c>
      <c r="D29" s="8">
        <v>9.93</v>
      </c>
      <c r="E29" s="8">
        <v>2.02</v>
      </c>
      <c r="F29" s="8">
        <v>4.92</v>
      </c>
      <c r="G29" s="8">
        <v>1.0900000000000001</v>
      </c>
      <c r="H29" s="9">
        <v>0.28699999999999998</v>
      </c>
      <c r="I29" s="10">
        <v>5.8000000000000003E-2</v>
      </c>
      <c r="J29" s="10">
        <v>0.22900000000000001</v>
      </c>
      <c r="K29" s="11">
        <v>0.192</v>
      </c>
      <c r="L29" s="8">
        <v>0.91</v>
      </c>
      <c r="M29" s="8">
        <v>0.24099999999999999</v>
      </c>
      <c r="N29" s="10">
        <v>0.77400000000000002</v>
      </c>
      <c r="O29" s="11">
        <v>64</v>
      </c>
      <c r="P29" s="8">
        <v>76</v>
      </c>
      <c r="Q29" s="8">
        <v>77</v>
      </c>
      <c r="R29" s="11">
        <v>2.79</v>
      </c>
      <c r="S29" s="8">
        <v>3.39</v>
      </c>
      <c r="T29" s="8">
        <v>-0.6</v>
      </c>
      <c r="U29" s="11">
        <v>3.37</v>
      </c>
      <c r="V29" s="14">
        <v>3.06</v>
      </c>
    </row>
    <row r="30" spans="1:22" ht="15" thickBot="1">
      <c r="A30" s="5">
        <v>29</v>
      </c>
      <c r="B30" s="22" t="s">
        <v>414</v>
      </c>
      <c r="C30" s="22" t="s">
        <v>26</v>
      </c>
      <c r="D30" s="8">
        <v>11.49</v>
      </c>
      <c r="E30" s="8">
        <v>3.02</v>
      </c>
      <c r="F30" s="8">
        <v>3.81</v>
      </c>
      <c r="G30" s="8">
        <v>0.86</v>
      </c>
      <c r="H30" s="9">
        <v>0.32</v>
      </c>
      <c r="I30" s="10">
        <v>8.4000000000000005E-2</v>
      </c>
      <c r="J30" s="10">
        <v>0.23599999999999999</v>
      </c>
      <c r="K30" s="11">
        <v>0.218</v>
      </c>
      <c r="L30" s="8">
        <v>1.1299999999999999</v>
      </c>
      <c r="M30" s="8">
        <v>0.308</v>
      </c>
      <c r="N30" s="10">
        <v>0.70299999999999996</v>
      </c>
      <c r="O30" s="11">
        <v>84</v>
      </c>
      <c r="P30" s="8">
        <v>68</v>
      </c>
      <c r="Q30" s="8">
        <v>78</v>
      </c>
      <c r="R30" s="11">
        <v>3.73</v>
      </c>
      <c r="S30" s="8">
        <v>2.95</v>
      </c>
      <c r="T30" s="8">
        <v>0.78</v>
      </c>
      <c r="U30" s="11">
        <v>3.4</v>
      </c>
      <c r="V30" s="14">
        <v>3.07</v>
      </c>
    </row>
    <row r="31" spans="1:22" ht="15" thickBot="1">
      <c r="A31" s="5">
        <v>30</v>
      </c>
      <c r="B31" s="22" t="s">
        <v>415</v>
      </c>
      <c r="C31" s="22" t="s">
        <v>41</v>
      </c>
      <c r="D31" s="8">
        <v>13.91</v>
      </c>
      <c r="E31" s="8">
        <v>4.8</v>
      </c>
      <c r="F31" s="8">
        <v>2.9</v>
      </c>
      <c r="G31" s="8">
        <v>0.33</v>
      </c>
      <c r="H31" s="9">
        <v>0.377</v>
      </c>
      <c r="I31" s="10">
        <v>0.13</v>
      </c>
      <c r="J31" s="10">
        <v>0.247</v>
      </c>
      <c r="K31" s="11">
        <v>0.161</v>
      </c>
      <c r="L31" s="8">
        <v>1.1000000000000001</v>
      </c>
      <c r="M31" s="8">
        <v>0.27400000000000002</v>
      </c>
      <c r="N31" s="10">
        <v>0.878</v>
      </c>
      <c r="O31" s="11">
        <v>28</v>
      </c>
      <c r="P31" s="8">
        <v>54</v>
      </c>
      <c r="Q31" s="8">
        <v>76</v>
      </c>
      <c r="R31" s="11">
        <v>1.1599999999999999</v>
      </c>
      <c r="S31" s="8">
        <v>2.35</v>
      </c>
      <c r="T31" s="8">
        <v>-1.2</v>
      </c>
      <c r="U31" s="11">
        <v>3.34</v>
      </c>
      <c r="V31" s="14">
        <v>3.07</v>
      </c>
    </row>
    <row r="32" spans="1:22" ht="15" thickBot="1">
      <c r="A32" s="5">
        <v>31</v>
      </c>
      <c r="B32" s="22" t="s">
        <v>416</v>
      </c>
      <c r="C32" s="22" t="s">
        <v>64</v>
      </c>
      <c r="D32" s="8">
        <v>12.15</v>
      </c>
      <c r="E32" s="8">
        <v>2.78</v>
      </c>
      <c r="F32" s="8">
        <v>4.38</v>
      </c>
      <c r="G32" s="8">
        <v>0.98</v>
      </c>
      <c r="H32" s="9">
        <v>0.33400000000000002</v>
      </c>
      <c r="I32" s="10">
        <v>7.5999999999999998E-2</v>
      </c>
      <c r="J32" s="10">
        <v>0.25800000000000001</v>
      </c>
      <c r="K32" s="11">
        <v>0.20799999999999999</v>
      </c>
      <c r="L32" s="8">
        <v>1.08</v>
      </c>
      <c r="M32" s="8">
        <v>0.29399999999999998</v>
      </c>
      <c r="N32" s="10">
        <v>0.7</v>
      </c>
      <c r="O32" s="11">
        <v>86</v>
      </c>
      <c r="P32" s="8">
        <v>71</v>
      </c>
      <c r="Q32" s="8">
        <v>64</v>
      </c>
      <c r="R32" s="11">
        <v>3.53</v>
      </c>
      <c r="S32" s="8">
        <v>2.91</v>
      </c>
      <c r="T32" s="8">
        <v>0.61</v>
      </c>
      <c r="U32" s="11">
        <v>2.75</v>
      </c>
      <c r="V32" s="14">
        <v>3.08</v>
      </c>
    </row>
    <row r="33" spans="1:22" ht="15" thickBot="1">
      <c r="A33" s="5">
        <v>32</v>
      </c>
      <c r="B33" s="22" t="s">
        <v>417</v>
      </c>
      <c r="C33" s="22" t="s">
        <v>26</v>
      </c>
      <c r="D33" s="8">
        <v>11.07</v>
      </c>
      <c r="E33" s="8">
        <v>2.52</v>
      </c>
      <c r="F33" s="8">
        <v>4.4000000000000004</v>
      </c>
      <c r="G33" s="8">
        <v>1.17</v>
      </c>
      <c r="H33" s="9">
        <v>0.29499999999999998</v>
      </c>
      <c r="I33" s="10">
        <v>6.7000000000000004E-2</v>
      </c>
      <c r="J33" s="10">
        <v>0.22800000000000001</v>
      </c>
      <c r="K33" s="11">
        <v>0.23899999999999999</v>
      </c>
      <c r="L33" s="8">
        <v>1.21</v>
      </c>
      <c r="M33" s="8">
        <v>0.316</v>
      </c>
      <c r="N33" s="10">
        <v>0.76100000000000001</v>
      </c>
      <c r="O33" s="11">
        <v>64</v>
      </c>
      <c r="P33" s="8">
        <v>77</v>
      </c>
      <c r="Q33" s="8">
        <v>76</v>
      </c>
      <c r="R33" s="11">
        <v>2.85</v>
      </c>
      <c r="S33" s="8">
        <v>3.33</v>
      </c>
      <c r="T33" s="8">
        <v>-0.48</v>
      </c>
      <c r="U33" s="11">
        <v>3.33</v>
      </c>
      <c r="V33" s="14">
        <v>3.09</v>
      </c>
    </row>
    <row r="34" spans="1:22" ht="15" thickBot="1">
      <c r="A34" s="5">
        <v>33</v>
      </c>
      <c r="B34" s="22" t="s">
        <v>418</v>
      </c>
      <c r="C34" s="22" t="s">
        <v>116</v>
      </c>
      <c r="D34" s="8">
        <v>8.06</v>
      </c>
      <c r="E34" s="8">
        <v>1.4</v>
      </c>
      <c r="F34" s="8">
        <v>5.75</v>
      </c>
      <c r="G34" s="8">
        <v>0.35</v>
      </c>
      <c r="H34" s="9">
        <v>0.23100000000000001</v>
      </c>
      <c r="I34" s="10">
        <v>0.04</v>
      </c>
      <c r="J34" s="10">
        <v>0.191</v>
      </c>
      <c r="K34" s="11">
        <v>0.23599999999999999</v>
      </c>
      <c r="L34" s="8">
        <v>1.03</v>
      </c>
      <c r="M34" s="8">
        <v>0.30099999999999999</v>
      </c>
      <c r="N34" s="10">
        <v>0.93600000000000005</v>
      </c>
      <c r="O34" s="11">
        <v>23</v>
      </c>
      <c r="P34" s="8">
        <v>57</v>
      </c>
      <c r="Q34" s="8">
        <v>68</v>
      </c>
      <c r="R34" s="11">
        <v>1.05</v>
      </c>
      <c r="S34" s="8">
        <v>2.44</v>
      </c>
      <c r="T34" s="8">
        <v>-1.39</v>
      </c>
      <c r="U34" s="11">
        <v>2.9</v>
      </c>
      <c r="V34" s="14">
        <v>3.09</v>
      </c>
    </row>
    <row r="35" spans="1:22" ht="15" thickBot="1">
      <c r="A35" s="5">
        <v>34</v>
      </c>
      <c r="B35" s="22" t="s">
        <v>419</v>
      </c>
      <c r="C35" s="22" t="s">
        <v>32</v>
      </c>
      <c r="D35" s="8">
        <v>11.42</v>
      </c>
      <c r="E35" s="8">
        <v>3.08</v>
      </c>
      <c r="F35" s="8">
        <v>3.71</v>
      </c>
      <c r="G35" s="8">
        <v>1.45</v>
      </c>
      <c r="H35" s="9">
        <v>0.30599999999999999</v>
      </c>
      <c r="I35" s="10">
        <v>8.3000000000000004E-2</v>
      </c>
      <c r="J35" s="10">
        <v>0.223</v>
      </c>
      <c r="K35" s="11">
        <v>0.223</v>
      </c>
      <c r="L35" s="8">
        <v>1.19</v>
      </c>
      <c r="M35" s="8">
        <v>0.29099999999999998</v>
      </c>
      <c r="N35" s="10">
        <v>0.55300000000000005</v>
      </c>
      <c r="O35" s="11">
        <v>132</v>
      </c>
      <c r="P35" s="8">
        <v>88</v>
      </c>
      <c r="Q35" s="8">
        <v>76</v>
      </c>
      <c r="R35" s="11">
        <v>5.8</v>
      </c>
      <c r="S35" s="8">
        <v>3.9</v>
      </c>
      <c r="T35" s="8">
        <v>1.9</v>
      </c>
      <c r="U35" s="11">
        <v>3.24</v>
      </c>
      <c r="V35" s="14">
        <v>3.11</v>
      </c>
    </row>
    <row r="36" spans="1:22" ht="15" thickBot="1">
      <c r="A36" s="5">
        <v>35</v>
      </c>
      <c r="B36" s="22" t="s">
        <v>420</v>
      </c>
      <c r="C36" s="22" t="s">
        <v>24</v>
      </c>
      <c r="D36" s="8">
        <v>9.65</v>
      </c>
      <c r="E36" s="8">
        <v>1.96</v>
      </c>
      <c r="F36" s="8">
        <v>4.92</v>
      </c>
      <c r="G36" s="8">
        <v>0.91</v>
      </c>
      <c r="H36" s="9">
        <v>0.27900000000000003</v>
      </c>
      <c r="I36" s="10">
        <v>5.7000000000000002E-2</v>
      </c>
      <c r="J36" s="10">
        <v>0.223</v>
      </c>
      <c r="K36" s="11">
        <v>0.17799999999999999</v>
      </c>
      <c r="L36" s="8">
        <v>0.85</v>
      </c>
      <c r="M36" s="8">
        <v>0.224</v>
      </c>
      <c r="N36" s="10">
        <v>0.76800000000000002</v>
      </c>
      <c r="O36" s="11">
        <v>50</v>
      </c>
      <c r="P36" s="8">
        <v>73</v>
      </c>
      <c r="Q36" s="8">
        <v>79</v>
      </c>
      <c r="R36" s="11">
        <v>2.11</v>
      </c>
      <c r="S36" s="8">
        <v>3.22</v>
      </c>
      <c r="T36" s="8">
        <v>-1.1100000000000001</v>
      </c>
      <c r="U36" s="11">
        <v>3.44</v>
      </c>
      <c r="V36" s="14">
        <v>3.12</v>
      </c>
    </row>
    <row r="37" spans="1:22" ht="15" thickBot="1">
      <c r="A37" s="5">
        <v>36</v>
      </c>
      <c r="B37" s="22" t="s">
        <v>421</v>
      </c>
      <c r="C37" s="22" t="s">
        <v>89</v>
      </c>
      <c r="D37" s="8">
        <v>11.03</v>
      </c>
      <c r="E37" s="8">
        <v>2.21</v>
      </c>
      <c r="F37" s="8">
        <v>5</v>
      </c>
      <c r="G37" s="8">
        <v>1.1599999999999999</v>
      </c>
      <c r="H37" s="9">
        <v>0.307</v>
      </c>
      <c r="I37" s="10">
        <v>6.0999999999999999E-2</v>
      </c>
      <c r="J37" s="10">
        <v>0.246</v>
      </c>
      <c r="K37" s="11">
        <v>0.20399999999999999</v>
      </c>
      <c r="L37" s="8">
        <v>1</v>
      </c>
      <c r="M37" s="8">
        <v>0.26700000000000002</v>
      </c>
      <c r="N37" s="10">
        <v>0.77400000000000002</v>
      </c>
      <c r="O37" s="11">
        <v>72</v>
      </c>
      <c r="P37" s="8">
        <v>74</v>
      </c>
      <c r="Q37" s="8">
        <v>81</v>
      </c>
      <c r="R37" s="11">
        <v>3.15</v>
      </c>
      <c r="S37" s="8">
        <v>3.31</v>
      </c>
      <c r="T37" s="8">
        <v>-0.16</v>
      </c>
      <c r="U37" s="11">
        <v>3.56</v>
      </c>
      <c r="V37" s="14">
        <v>3.13</v>
      </c>
    </row>
    <row r="38" spans="1:22" ht="15" thickBot="1">
      <c r="A38" s="5">
        <v>37</v>
      </c>
      <c r="B38" s="22" t="s">
        <v>422</v>
      </c>
      <c r="C38" s="22" t="s">
        <v>86</v>
      </c>
      <c r="D38" s="8">
        <v>11.61</v>
      </c>
      <c r="E38" s="8">
        <v>3.51</v>
      </c>
      <c r="F38" s="8">
        <v>3.31</v>
      </c>
      <c r="G38" s="8">
        <v>0.41</v>
      </c>
      <c r="H38" s="9">
        <v>0.309</v>
      </c>
      <c r="I38" s="10">
        <v>9.4E-2</v>
      </c>
      <c r="J38" s="10">
        <v>0.216</v>
      </c>
      <c r="K38" s="11">
        <v>0.20499999999999999</v>
      </c>
      <c r="L38" s="8">
        <v>1.1399999999999999</v>
      </c>
      <c r="M38" s="8">
        <v>0.30299999999999999</v>
      </c>
      <c r="N38" s="10">
        <v>0.65200000000000002</v>
      </c>
      <c r="O38" s="11">
        <v>71</v>
      </c>
      <c r="P38" s="8">
        <v>67</v>
      </c>
      <c r="Q38" s="8">
        <v>77</v>
      </c>
      <c r="R38" s="11">
        <v>2.97</v>
      </c>
      <c r="S38" s="8">
        <v>2.79</v>
      </c>
      <c r="T38" s="8">
        <v>0.18</v>
      </c>
      <c r="U38" s="11">
        <v>3.38</v>
      </c>
      <c r="V38" s="14">
        <v>3.13</v>
      </c>
    </row>
    <row r="39" spans="1:22" ht="15" thickBot="1">
      <c r="A39" s="5">
        <v>38</v>
      </c>
      <c r="B39" s="22" t="s">
        <v>423</v>
      </c>
      <c r="C39" s="22" t="s">
        <v>37</v>
      </c>
      <c r="D39" s="8">
        <v>10.7</v>
      </c>
      <c r="E39" s="8">
        <v>2.14</v>
      </c>
      <c r="F39" s="8">
        <v>5</v>
      </c>
      <c r="G39" s="8">
        <v>1.65</v>
      </c>
      <c r="H39" s="9">
        <v>0.28299999999999997</v>
      </c>
      <c r="I39" s="10">
        <v>5.7000000000000002E-2</v>
      </c>
      <c r="J39" s="10">
        <v>0.22600000000000001</v>
      </c>
      <c r="K39" s="11">
        <v>0.255</v>
      </c>
      <c r="L39" s="8">
        <v>1.24</v>
      </c>
      <c r="M39" s="8">
        <v>0.31900000000000001</v>
      </c>
      <c r="N39" s="10">
        <v>0.78200000000000003</v>
      </c>
      <c r="O39" s="11">
        <v>86</v>
      </c>
      <c r="P39" s="8">
        <v>95</v>
      </c>
      <c r="Q39" s="8">
        <v>78</v>
      </c>
      <c r="R39" s="11">
        <v>3.79</v>
      </c>
      <c r="S39" s="8">
        <v>4.0199999999999996</v>
      </c>
      <c r="T39" s="8">
        <v>-0.24</v>
      </c>
      <c r="U39" s="11">
        <v>3.44</v>
      </c>
      <c r="V39" s="14">
        <v>3.13</v>
      </c>
    </row>
    <row r="40" spans="1:22" ht="15" thickBot="1">
      <c r="A40" s="5">
        <v>39</v>
      </c>
      <c r="B40" s="22" t="s">
        <v>424</v>
      </c>
      <c r="C40" s="22" t="s">
        <v>95</v>
      </c>
      <c r="D40" s="8">
        <v>12.62</v>
      </c>
      <c r="E40" s="8">
        <v>4.29</v>
      </c>
      <c r="F40" s="8">
        <v>2.94</v>
      </c>
      <c r="G40" s="8">
        <v>0.25</v>
      </c>
      <c r="H40" s="9">
        <v>0.35499999999999998</v>
      </c>
      <c r="I40" s="10">
        <v>0.121</v>
      </c>
      <c r="J40" s="10">
        <v>0.23400000000000001</v>
      </c>
      <c r="K40" s="11">
        <v>0.16300000000000001</v>
      </c>
      <c r="L40" s="8">
        <v>1.04</v>
      </c>
      <c r="M40" s="8">
        <v>0.26400000000000001</v>
      </c>
      <c r="N40" s="10">
        <v>0.73799999999999999</v>
      </c>
      <c r="O40" s="11">
        <v>59</v>
      </c>
      <c r="P40" s="8">
        <v>54</v>
      </c>
      <c r="Q40" s="8">
        <v>77</v>
      </c>
      <c r="R40" s="11">
        <v>2.52</v>
      </c>
      <c r="S40" s="8">
        <v>2.33</v>
      </c>
      <c r="T40" s="8">
        <v>0.19</v>
      </c>
      <c r="U40" s="11">
        <v>3.36</v>
      </c>
      <c r="V40" s="14">
        <v>3.15</v>
      </c>
    </row>
    <row r="41" spans="1:22" ht="15" thickBot="1">
      <c r="A41" s="5">
        <v>40</v>
      </c>
      <c r="B41" s="22" t="s">
        <v>425</v>
      </c>
      <c r="C41" s="22" t="s">
        <v>48</v>
      </c>
      <c r="D41" s="8">
        <v>9.82</v>
      </c>
      <c r="E41" s="8">
        <v>3.16</v>
      </c>
      <c r="F41" s="8">
        <v>3.11</v>
      </c>
      <c r="G41" s="8">
        <v>0.35</v>
      </c>
      <c r="H41" s="9">
        <v>0.25600000000000001</v>
      </c>
      <c r="I41" s="10">
        <v>8.2000000000000003E-2</v>
      </c>
      <c r="J41" s="10">
        <v>0.17399999999999999</v>
      </c>
      <c r="K41" s="11">
        <v>0.25900000000000001</v>
      </c>
      <c r="L41" s="8">
        <v>1.36</v>
      </c>
      <c r="M41" s="8">
        <v>0.35</v>
      </c>
      <c r="N41" s="10">
        <v>0.68500000000000005</v>
      </c>
      <c r="O41" s="11">
        <v>87</v>
      </c>
      <c r="P41" s="8">
        <v>62</v>
      </c>
      <c r="Q41" s="8">
        <v>69</v>
      </c>
      <c r="R41" s="11">
        <v>3.68</v>
      </c>
      <c r="S41" s="8">
        <v>2.63</v>
      </c>
      <c r="T41" s="8">
        <v>1.05</v>
      </c>
      <c r="U41" s="11">
        <v>2.97</v>
      </c>
      <c r="V41" s="14">
        <v>3.16</v>
      </c>
    </row>
    <row r="42" spans="1:22" ht="15" thickBot="1">
      <c r="A42" s="5">
        <v>41</v>
      </c>
      <c r="B42" s="22" t="s">
        <v>426</v>
      </c>
      <c r="C42" s="22" t="s">
        <v>100</v>
      </c>
      <c r="D42" s="8">
        <v>11.41</v>
      </c>
      <c r="E42" s="8">
        <v>3.21</v>
      </c>
      <c r="F42" s="8">
        <v>3.55</v>
      </c>
      <c r="G42" s="8">
        <v>1.1299999999999999</v>
      </c>
      <c r="H42" s="9">
        <v>0.31</v>
      </c>
      <c r="I42" s="10">
        <v>8.6999999999999994E-2</v>
      </c>
      <c r="J42" s="10">
        <v>0.223</v>
      </c>
      <c r="K42" s="11">
        <v>0.20499999999999999</v>
      </c>
      <c r="L42" s="8">
        <v>1.1100000000000001</v>
      </c>
      <c r="M42" s="8">
        <v>0.27600000000000002</v>
      </c>
      <c r="N42" s="10">
        <v>0.872</v>
      </c>
      <c r="O42" s="11">
        <v>59</v>
      </c>
      <c r="P42" s="8">
        <v>84</v>
      </c>
      <c r="Q42" s="8">
        <v>79</v>
      </c>
      <c r="R42" s="11">
        <v>2.57</v>
      </c>
      <c r="S42" s="8">
        <v>3.63</v>
      </c>
      <c r="T42" s="8">
        <v>-1.06</v>
      </c>
      <c r="U42" s="11">
        <v>3.46</v>
      </c>
      <c r="V42" s="14">
        <v>3.16</v>
      </c>
    </row>
    <row r="43" spans="1:22" ht="15" thickBot="1">
      <c r="A43" s="5">
        <v>42</v>
      </c>
      <c r="B43" s="22" t="s">
        <v>427</v>
      </c>
      <c r="C43" s="22" t="s">
        <v>86</v>
      </c>
      <c r="D43" s="8">
        <v>8.08</v>
      </c>
      <c r="E43" s="8">
        <v>1.29</v>
      </c>
      <c r="F43" s="8">
        <v>6.26</v>
      </c>
      <c r="G43" s="8">
        <v>0.83</v>
      </c>
      <c r="H43" s="9">
        <v>0.22800000000000001</v>
      </c>
      <c r="I43" s="10">
        <v>3.5999999999999997E-2</v>
      </c>
      <c r="J43" s="10">
        <v>0.192</v>
      </c>
      <c r="K43" s="11">
        <v>0.247</v>
      </c>
      <c r="L43" s="8">
        <v>1.07</v>
      </c>
      <c r="M43" s="8">
        <v>0.30199999999999999</v>
      </c>
      <c r="N43" s="10">
        <v>0.73699999999999999</v>
      </c>
      <c r="O43" s="11">
        <v>77</v>
      </c>
      <c r="P43" s="8">
        <v>76</v>
      </c>
      <c r="Q43" s="8">
        <v>67</v>
      </c>
      <c r="R43" s="11">
        <v>3.25</v>
      </c>
      <c r="S43" s="8">
        <v>3.16</v>
      </c>
      <c r="T43" s="8">
        <v>0.09</v>
      </c>
      <c r="U43" s="11">
        <v>2.96</v>
      </c>
      <c r="V43" s="14">
        <v>3.17</v>
      </c>
    </row>
    <row r="44" spans="1:22" ht="15" thickBot="1">
      <c r="A44" s="5">
        <v>43</v>
      </c>
      <c r="B44" s="22" t="s">
        <v>428</v>
      </c>
      <c r="C44" s="22" t="s">
        <v>56</v>
      </c>
      <c r="D44" s="8">
        <v>9.43</v>
      </c>
      <c r="E44" s="8">
        <v>1.71</v>
      </c>
      <c r="F44" s="8">
        <v>5.5</v>
      </c>
      <c r="G44" s="8">
        <v>0.71</v>
      </c>
      <c r="H44" s="9">
        <v>0.26400000000000001</v>
      </c>
      <c r="I44" s="10">
        <v>4.8000000000000001E-2</v>
      </c>
      <c r="J44" s="10">
        <v>0.216</v>
      </c>
      <c r="K44" s="11">
        <v>0.223</v>
      </c>
      <c r="L44" s="8">
        <v>1.02</v>
      </c>
      <c r="M44" s="8">
        <v>0.28999999999999998</v>
      </c>
      <c r="N44" s="10">
        <v>0.74199999999999999</v>
      </c>
      <c r="O44" s="11">
        <v>63</v>
      </c>
      <c r="P44" s="8">
        <v>69</v>
      </c>
      <c r="Q44" s="8">
        <v>80</v>
      </c>
      <c r="R44" s="11">
        <v>2.71</v>
      </c>
      <c r="S44" s="8">
        <v>3</v>
      </c>
      <c r="T44" s="8">
        <v>-0.28999999999999998</v>
      </c>
      <c r="U44" s="11">
        <v>3.52</v>
      </c>
      <c r="V44" s="14">
        <v>3.19</v>
      </c>
    </row>
    <row r="45" spans="1:22" ht="15" thickBot="1">
      <c r="A45" s="5">
        <v>44</v>
      </c>
      <c r="B45" s="22" t="s">
        <v>429</v>
      </c>
      <c r="C45" s="22" t="s">
        <v>64</v>
      </c>
      <c r="D45" s="8">
        <v>11.43</v>
      </c>
      <c r="E45" s="8">
        <v>3.31</v>
      </c>
      <c r="F45" s="8">
        <v>3.45</v>
      </c>
      <c r="G45" s="8">
        <v>1.1599999999999999</v>
      </c>
      <c r="H45" s="9">
        <v>0.311</v>
      </c>
      <c r="I45" s="10">
        <v>0.09</v>
      </c>
      <c r="J45" s="10">
        <v>0.221</v>
      </c>
      <c r="K45" s="11">
        <v>0.18099999999999999</v>
      </c>
      <c r="L45" s="8">
        <v>1.01</v>
      </c>
      <c r="M45" s="8">
        <v>0.23899999999999999</v>
      </c>
      <c r="N45" s="10">
        <v>0.79300000000000004</v>
      </c>
      <c r="O45" s="11">
        <v>72</v>
      </c>
      <c r="P45" s="8">
        <v>97</v>
      </c>
      <c r="Q45" s="8">
        <v>89</v>
      </c>
      <c r="R45" s="11">
        <v>2.98</v>
      </c>
      <c r="S45" s="8">
        <v>3.99</v>
      </c>
      <c r="T45" s="8">
        <v>-1.01</v>
      </c>
      <c r="U45" s="11">
        <v>3.81</v>
      </c>
      <c r="V45" s="14">
        <v>3.19</v>
      </c>
    </row>
    <row r="46" spans="1:22" ht="15" thickBot="1">
      <c r="A46" s="5">
        <v>45</v>
      </c>
      <c r="B46" s="22" t="s">
        <v>430</v>
      </c>
      <c r="C46" s="22" t="s">
        <v>58</v>
      </c>
      <c r="D46" s="8">
        <v>10.01</v>
      </c>
      <c r="E46" s="8">
        <v>2.15</v>
      </c>
      <c r="F46" s="8">
        <v>4.67</v>
      </c>
      <c r="G46" s="8">
        <v>0.72</v>
      </c>
      <c r="H46" s="9">
        <v>0.27500000000000002</v>
      </c>
      <c r="I46" s="10">
        <v>5.8999999999999997E-2</v>
      </c>
      <c r="J46" s="10">
        <v>0.216</v>
      </c>
      <c r="K46" s="11">
        <v>0.22600000000000001</v>
      </c>
      <c r="L46" s="8">
        <v>1.0900000000000001</v>
      </c>
      <c r="M46" s="8">
        <v>0.3</v>
      </c>
      <c r="N46" s="10">
        <v>0.81699999999999995</v>
      </c>
      <c r="O46" s="11">
        <v>64</v>
      </c>
      <c r="P46" s="8">
        <v>68</v>
      </c>
      <c r="Q46" s="8">
        <v>82</v>
      </c>
      <c r="R46" s="11">
        <v>2.68</v>
      </c>
      <c r="S46" s="8">
        <v>2.9</v>
      </c>
      <c r="T46" s="8">
        <v>-0.22</v>
      </c>
      <c r="U46" s="11">
        <v>3.51</v>
      </c>
      <c r="V46" s="14">
        <v>3.2</v>
      </c>
    </row>
    <row r="47" spans="1:22" ht="15" thickBot="1">
      <c r="A47" s="5">
        <v>46</v>
      </c>
      <c r="B47" s="22" t="s">
        <v>431</v>
      </c>
      <c r="C47" s="22" t="s">
        <v>97</v>
      </c>
      <c r="D47" s="8">
        <v>8.77</v>
      </c>
      <c r="E47" s="8">
        <v>2.63</v>
      </c>
      <c r="F47" s="8">
        <v>3.33</v>
      </c>
      <c r="G47" s="8">
        <v>0.18</v>
      </c>
      <c r="H47" s="9">
        <v>0.24299999999999999</v>
      </c>
      <c r="I47" s="10">
        <v>7.2999999999999995E-2</v>
      </c>
      <c r="J47" s="10">
        <v>0.17</v>
      </c>
      <c r="K47" s="11">
        <v>0.246</v>
      </c>
      <c r="L47" s="8">
        <v>1.21</v>
      </c>
      <c r="M47" s="8">
        <v>0.32900000000000001</v>
      </c>
      <c r="N47" s="10">
        <v>0.875</v>
      </c>
      <c r="O47" s="11">
        <v>33</v>
      </c>
      <c r="P47" s="8">
        <v>56</v>
      </c>
      <c r="Q47" s="8">
        <v>71</v>
      </c>
      <c r="R47" s="11">
        <v>1.4</v>
      </c>
      <c r="S47" s="8">
        <v>2.44</v>
      </c>
      <c r="T47" s="8">
        <v>-1.04</v>
      </c>
      <c r="U47" s="11">
        <v>3.06</v>
      </c>
      <c r="V47" s="14">
        <v>3.2</v>
      </c>
    </row>
    <row r="48" spans="1:22" ht="15" thickBot="1">
      <c r="A48" s="5">
        <v>47</v>
      </c>
      <c r="B48" s="22" t="s">
        <v>432</v>
      </c>
      <c r="C48" s="22" t="s">
        <v>54</v>
      </c>
      <c r="D48" s="8">
        <v>11.26</v>
      </c>
      <c r="E48" s="8">
        <v>2.86</v>
      </c>
      <c r="F48" s="8">
        <v>3.94</v>
      </c>
      <c r="G48" s="8">
        <v>0.63</v>
      </c>
      <c r="H48" s="9">
        <v>0.30599999999999999</v>
      </c>
      <c r="I48" s="10">
        <v>7.8E-2</v>
      </c>
      <c r="J48" s="10">
        <v>0.22800000000000001</v>
      </c>
      <c r="K48" s="11">
        <v>0.21299999999999999</v>
      </c>
      <c r="L48" s="8">
        <v>1.1100000000000001</v>
      </c>
      <c r="M48" s="8">
        <v>0.30199999999999999</v>
      </c>
      <c r="N48" s="10">
        <v>0.80200000000000005</v>
      </c>
      <c r="O48" s="11">
        <v>59</v>
      </c>
      <c r="P48" s="8">
        <v>64</v>
      </c>
      <c r="Q48" s="8">
        <v>77</v>
      </c>
      <c r="R48" s="11">
        <v>2.5</v>
      </c>
      <c r="S48" s="8">
        <v>2.76</v>
      </c>
      <c r="T48" s="8">
        <v>-0.26</v>
      </c>
      <c r="U48" s="11">
        <v>3.32</v>
      </c>
      <c r="V48" s="14">
        <v>3.21</v>
      </c>
    </row>
    <row r="49" spans="1:22" ht="15" thickBot="1">
      <c r="A49" s="5">
        <v>48</v>
      </c>
      <c r="B49" s="22" t="s">
        <v>433</v>
      </c>
      <c r="C49" s="22" t="s">
        <v>89</v>
      </c>
      <c r="D49" s="8">
        <v>11.96</v>
      </c>
      <c r="E49" s="8">
        <v>3.76</v>
      </c>
      <c r="F49" s="8">
        <v>3.18</v>
      </c>
      <c r="G49" s="8">
        <v>1.34</v>
      </c>
      <c r="H49" s="9">
        <v>0.32700000000000001</v>
      </c>
      <c r="I49" s="10">
        <v>0.10299999999999999</v>
      </c>
      <c r="J49" s="10">
        <v>0.224</v>
      </c>
      <c r="K49" s="11">
        <v>0.183</v>
      </c>
      <c r="L49" s="8">
        <v>1.07</v>
      </c>
      <c r="M49" s="8">
        <v>0.24099999999999999</v>
      </c>
      <c r="N49" s="10">
        <v>0.77400000000000002</v>
      </c>
      <c r="O49" s="11">
        <v>76</v>
      </c>
      <c r="P49" s="8">
        <v>88</v>
      </c>
      <c r="Q49" s="8">
        <v>85</v>
      </c>
      <c r="R49" s="11">
        <v>3.36</v>
      </c>
      <c r="S49" s="8">
        <v>3.97</v>
      </c>
      <c r="T49" s="8">
        <v>-0.61</v>
      </c>
      <c r="U49" s="11">
        <v>3.72</v>
      </c>
      <c r="V49" s="14">
        <v>3.22</v>
      </c>
    </row>
    <row r="50" spans="1:22" ht="15" thickBot="1">
      <c r="A50" s="5">
        <v>49</v>
      </c>
      <c r="B50" s="22" t="s">
        <v>434</v>
      </c>
      <c r="C50" s="22" t="s">
        <v>153</v>
      </c>
      <c r="D50" s="8">
        <v>10.52</v>
      </c>
      <c r="E50" s="8">
        <v>2.58</v>
      </c>
      <c r="F50" s="8">
        <v>4.08</v>
      </c>
      <c r="G50" s="8">
        <v>0.6</v>
      </c>
      <c r="H50" s="9">
        <v>0.28000000000000003</v>
      </c>
      <c r="I50" s="10">
        <v>6.9000000000000006E-2</v>
      </c>
      <c r="J50" s="10">
        <v>0.21199999999999999</v>
      </c>
      <c r="K50" s="11">
        <v>0.222</v>
      </c>
      <c r="L50" s="8">
        <v>1.1499999999999999</v>
      </c>
      <c r="M50" s="8">
        <v>0.3</v>
      </c>
      <c r="N50" s="10">
        <v>0.71099999999999997</v>
      </c>
      <c r="O50" s="11">
        <v>74</v>
      </c>
      <c r="P50" s="8">
        <v>62</v>
      </c>
      <c r="Q50" s="8">
        <v>78</v>
      </c>
      <c r="R50" s="11">
        <v>3.18</v>
      </c>
      <c r="S50" s="8">
        <v>2.64</v>
      </c>
      <c r="T50" s="8">
        <v>0.54</v>
      </c>
      <c r="U50" s="11">
        <v>3.35</v>
      </c>
      <c r="V50" s="14">
        <v>3.24</v>
      </c>
    </row>
    <row r="51" spans="1:22" ht="15" thickBot="1">
      <c r="A51" s="5">
        <v>50</v>
      </c>
      <c r="B51" s="22" t="s">
        <v>435</v>
      </c>
      <c r="C51" s="6" t="s">
        <v>103</v>
      </c>
      <c r="D51" s="8">
        <v>11.87</v>
      </c>
      <c r="E51" s="8">
        <v>3.56</v>
      </c>
      <c r="F51" s="8">
        <v>3.33</v>
      </c>
      <c r="G51" s="8">
        <v>1.19</v>
      </c>
      <c r="H51" s="9">
        <v>0.32100000000000001</v>
      </c>
      <c r="I51" s="10">
        <v>9.6000000000000002E-2</v>
      </c>
      <c r="J51" s="10">
        <v>0.22500000000000001</v>
      </c>
      <c r="K51" s="11">
        <v>0.20499999999999999</v>
      </c>
      <c r="L51" s="8">
        <v>1.1499999999999999</v>
      </c>
      <c r="M51" s="8">
        <v>0.27900000000000003</v>
      </c>
      <c r="N51" s="10">
        <v>0.80300000000000005</v>
      </c>
      <c r="O51" s="11">
        <v>74</v>
      </c>
      <c r="P51" s="8">
        <v>85</v>
      </c>
      <c r="Q51" s="8">
        <v>87</v>
      </c>
      <c r="R51" s="11">
        <v>3.12</v>
      </c>
      <c r="S51" s="8">
        <v>3.57</v>
      </c>
      <c r="T51" s="8">
        <v>-0.45</v>
      </c>
      <c r="U51" s="11">
        <v>3.77</v>
      </c>
      <c r="V51" s="14">
        <v>3.24</v>
      </c>
    </row>
    <row r="52" spans="1:22" ht="15" thickBot="1">
      <c r="A52" s="5">
        <v>51</v>
      </c>
      <c r="B52" s="22" t="s">
        <v>436</v>
      </c>
      <c r="C52" s="6" t="s">
        <v>103</v>
      </c>
      <c r="D52" s="8">
        <v>11.6</v>
      </c>
      <c r="E52" s="8">
        <v>3.99</v>
      </c>
      <c r="F52" s="8">
        <v>2.91</v>
      </c>
      <c r="G52" s="8">
        <v>1.27</v>
      </c>
      <c r="H52" s="9">
        <v>0.311</v>
      </c>
      <c r="I52" s="10">
        <v>0.107</v>
      </c>
      <c r="J52" s="10">
        <v>0.20399999999999999</v>
      </c>
      <c r="K52" s="11">
        <v>0.20799999999999999</v>
      </c>
      <c r="L52" s="8">
        <v>1.21</v>
      </c>
      <c r="M52" s="8">
        <v>0.27700000000000002</v>
      </c>
      <c r="N52" s="10">
        <v>0.84</v>
      </c>
      <c r="O52" s="11">
        <v>71</v>
      </c>
      <c r="P52" s="8">
        <v>87</v>
      </c>
      <c r="Q52" s="8">
        <v>74</v>
      </c>
      <c r="R52" s="11">
        <v>3.08</v>
      </c>
      <c r="S52" s="8">
        <v>3.9</v>
      </c>
      <c r="T52" s="8">
        <v>-0.82</v>
      </c>
      <c r="U52" s="11">
        <v>3.17</v>
      </c>
      <c r="V52" s="14">
        <v>3.24</v>
      </c>
    </row>
    <row r="53" spans="1:22" ht="15" thickBot="1">
      <c r="A53" s="5">
        <v>52</v>
      </c>
      <c r="B53" s="22" t="s">
        <v>437</v>
      </c>
      <c r="C53" s="22" t="s">
        <v>64</v>
      </c>
      <c r="D53" s="8">
        <v>9.5299999999999994</v>
      </c>
      <c r="E53" s="8">
        <v>1.59</v>
      </c>
      <c r="F53" s="8">
        <v>6</v>
      </c>
      <c r="G53" s="8">
        <v>0.35</v>
      </c>
      <c r="H53" s="9">
        <v>0.26700000000000002</v>
      </c>
      <c r="I53" s="10">
        <v>4.4999999999999998E-2</v>
      </c>
      <c r="J53" s="10">
        <v>0.223</v>
      </c>
      <c r="K53" s="11">
        <v>0.19</v>
      </c>
      <c r="L53" s="8">
        <v>0.88</v>
      </c>
      <c r="M53" s="8">
        <v>0.25600000000000001</v>
      </c>
      <c r="N53" s="10">
        <v>0.80100000000000005</v>
      </c>
      <c r="O53" s="11">
        <v>34</v>
      </c>
      <c r="P53" s="8">
        <v>58</v>
      </c>
      <c r="Q53" s="8">
        <v>86</v>
      </c>
      <c r="R53" s="11">
        <v>1.41</v>
      </c>
      <c r="S53" s="8">
        <v>2.41</v>
      </c>
      <c r="T53" s="8">
        <v>-1</v>
      </c>
      <c r="U53" s="11">
        <v>3.69</v>
      </c>
      <c r="V53" s="14">
        <v>3.25</v>
      </c>
    </row>
    <row r="54" spans="1:22" ht="15" thickBot="1">
      <c r="A54" s="5">
        <v>53</v>
      </c>
      <c r="B54" s="22" t="s">
        <v>438</v>
      </c>
      <c r="C54" s="22" t="s">
        <v>45</v>
      </c>
      <c r="D54" s="8">
        <v>9.82</v>
      </c>
      <c r="E54" s="8">
        <v>2.2000000000000002</v>
      </c>
      <c r="F54" s="8">
        <v>4.47</v>
      </c>
      <c r="G54" s="8">
        <v>1.03</v>
      </c>
      <c r="H54" s="9">
        <v>0.26800000000000002</v>
      </c>
      <c r="I54" s="10">
        <v>0.06</v>
      </c>
      <c r="J54" s="10">
        <v>0.20799999999999999</v>
      </c>
      <c r="K54" s="11">
        <v>0.218</v>
      </c>
      <c r="L54" s="8">
        <v>1.06</v>
      </c>
      <c r="M54" s="8">
        <v>0.27500000000000002</v>
      </c>
      <c r="N54" s="10">
        <v>0.81100000000000005</v>
      </c>
      <c r="O54" s="11">
        <v>59</v>
      </c>
      <c r="P54" s="8">
        <v>80</v>
      </c>
      <c r="Q54" s="8">
        <v>84</v>
      </c>
      <c r="R54" s="11">
        <v>2.58</v>
      </c>
      <c r="S54" s="8">
        <v>3.51</v>
      </c>
      <c r="T54" s="8">
        <v>-0.93</v>
      </c>
      <c r="U54" s="11">
        <v>3.66</v>
      </c>
      <c r="V54" s="14">
        <v>3.26</v>
      </c>
    </row>
    <row r="55" spans="1:22" ht="15" thickBot="1">
      <c r="A55" s="5">
        <v>54</v>
      </c>
      <c r="B55" s="22" t="s">
        <v>439</v>
      </c>
      <c r="C55" s="22" t="s">
        <v>54</v>
      </c>
      <c r="D55" s="8">
        <v>9.3699999999999992</v>
      </c>
      <c r="E55" s="8">
        <v>2.76</v>
      </c>
      <c r="F55" s="8">
        <v>3.4</v>
      </c>
      <c r="G55" s="8">
        <v>0.55000000000000004</v>
      </c>
      <c r="H55" s="9">
        <v>0.25800000000000001</v>
      </c>
      <c r="I55" s="10">
        <v>7.5999999999999998E-2</v>
      </c>
      <c r="J55" s="10">
        <v>0.182</v>
      </c>
      <c r="K55" s="11">
        <v>0.20799999999999999</v>
      </c>
      <c r="L55" s="8">
        <v>1.07</v>
      </c>
      <c r="M55" s="8">
        <v>0.27400000000000002</v>
      </c>
      <c r="N55" s="10">
        <v>0.67300000000000004</v>
      </c>
      <c r="O55" s="11">
        <v>92</v>
      </c>
      <c r="P55" s="8">
        <v>71</v>
      </c>
      <c r="Q55" s="8">
        <v>77</v>
      </c>
      <c r="R55" s="11">
        <v>3.86</v>
      </c>
      <c r="S55" s="8">
        <v>3.07</v>
      </c>
      <c r="T55" s="8">
        <v>0.78</v>
      </c>
      <c r="U55" s="11">
        <v>3.29</v>
      </c>
      <c r="V55" s="14">
        <v>3.26</v>
      </c>
    </row>
    <row r="56" spans="1:22" ht="15" thickBot="1">
      <c r="A56" s="5">
        <v>55</v>
      </c>
      <c r="B56" s="22" t="s">
        <v>440</v>
      </c>
      <c r="C56" s="22" t="s">
        <v>97</v>
      </c>
      <c r="D56" s="8">
        <v>13.24</v>
      </c>
      <c r="E56" s="8">
        <v>4.37</v>
      </c>
      <c r="F56" s="8">
        <v>3.03</v>
      </c>
      <c r="G56" s="8">
        <v>1.54</v>
      </c>
      <c r="H56" s="9">
        <v>0.34</v>
      </c>
      <c r="I56" s="10">
        <v>0.112</v>
      </c>
      <c r="J56" s="10">
        <v>0.22800000000000001</v>
      </c>
      <c r="K56" s="11">
        <v>0.22500000000000001</v>
      </c>
      <c r="L56" s="8">
        <v>1.34</v>
      </c>
      <c r="M56" s="8">
        <v>0.316</v>
      </c>
      <c r="N56" s="10">
        <v>0.73199999999999998</v>
      </c>
      <c r="O56" s="11">
        <v>113</v>
      </c>
      <c r="P56" s="8">
        <v>94</v>
      </c>
      <c r="Q56" s="8">
        <v>87</v>
      </c>
      <c r="R56" s="11">
        <v>4.76</v>
      </c>
      <c r="S56" s="8">
        <v>4.09</v>
      </c>
      <c r="T56" s="8">
        <v>0.67</v>
      </c>
      <c r="U56" s="11">
        <v>3.75</v>
      </c>
      <c r="V56" s="14">
        <v>3.27</v>
      </c>
    </row>
    <row r="57" spans="1:22" ht="15" thickBot="1">
      <c r="A57" s="5">
        <v>56</v>
      </c>
      <c r="B57" s="22" t="s">
        <v>441</v>
      </c>
      <c r="C57" s="22" t="s">
        <v>97</v>
      </c>
      <c r="D57" s="8">
        <v>10.3</v>
      </c>
      <c r="E57" s="8">
        <v>2.78</v>
      </c>
      <c r="F57" s="8">
        <v>3.7</v>
      </c>
      <c r="G57" s="8">
        <v>1.1100000000000001</v>
      </c>
      <c r="H57" s="9">
        <v>0.29099999999999998</v>
      </c>
      <c r="I57" s="10">
        <v>7.9000000000000001E-2</v>
      </c>
      <c r="J57" s="10">
        <v>0.21299999999999999</v>
      </c>
      <c r="K57" s="11">
        <v>0.214</v>
      </c>
      <c r="L57" s="8">
        <v>1.08</v>
      </c>
      <c r="M57" s="8">
        <v>0.27600000000000002</v>
      </c>
      <c r="N57" s="10">
        <v>0.81599999999999995</v>
      </c>
      <c r="O57" s="11">
        <v>72</v>
      </c>
      <c r="P57" s="8">
        <v>80</v>
      </c>
      <c r="Q57" s="8">
        <v>88</v>
      </c>
      <c r="R57" s="11">
        <v>3.06</v>
      </c>
      <c r="S57" s="8">
        <v>3.5</v>
      </c>
      <c r="T57" s="8">
        <v>-0.44</v>
      </c>
      <c r="U57" s="11">
        <v>3.79</v>
      </c>
      <c r="V57" s="14">
        <v>3.3</v>
      </c>
    </row>
    <row r="58" spans="1:22" ht="15" thickBot="1">
      <c r="A58" s="5">
        <v>57</v>
      </c>
      <c r="B58" s="22" t="s">
        <v>442</v>
      </c>
      <c r="C58" s="22" t="s">
        <v>26</v>
      </c>
      <c r="D58" s="8">
        <v>10.19</v>
      </c>
      <c r="E58" s="8">
        <v>3.03</v>
      </c>
      <c r="F58" s="8">
        <v>3.36</v>
      </c>
      <c r="G58" s="8">
        <v>0.28000000000000003</v>
      </c>
      <c r="H58" s="9">
        <v>0.28000000000000003</v>
      </c>
      <c r="I58" s="10">
        <v>8.3000000000000004E-2</v>
      </c>
      <c r="J58" s="10">
        <v>0.19700000000000001</v>
      </c>
      <c r="K58" s="11">
        <v>0.19500000000000001</v>
      </c>
      <c r="L58" s="8">
        <v>1.04</v>
      </c>
      <c r="M58" s="8">
        <v>0.27500000000000002</v>
      </c>
      <c r="N58" s="10">
        <v>0.84299999999999997</v>
      </c>
      <c r="O58" s="11">
        <v>31</v>
      </c>
      <c r="P58" s="8">
        <v>62</v>
      </c>
      <c r="Q58" s="8">
        <v>76</v>
      </c>
      <c r="R58" s="11">
        <v>1.38</v>
      </c>
      <c r="S58" s="8">
        <v>2.67</v>
      </c>
      <c r="T58" s="8">
        <v>-1.3</v>
      </c>
      <c r="U58" s="11">
        <v>3.34</v>
      </c>
      <c r="V58" s="14">
        <v>3.31</v>
      </c>
    </row>
    <row r="59" spans="1:22" ht="15" thickBot="1">
      <c r="A59" s="5">
        <v>58</v>
      </c>
      <c r="B59" s="22" t="s">
        <v>443</v>
      </c>
      <c r="C59" s="22" t="s">
        <v>64</v>
      </c>
      <c r="D59" s="8">
        <v>9.42</v>
      </c>
      <c r="E59" s="8">
        <v>1.22</v>
      </c>
      <c r="F59" s="8">
        <v>7.75</v>
      </c>
      <c r="G59" s="8">
        <v>0.96</v>
      </c>
      <c r="H59" s="9">
        <v>0.26500000000000001</v>
      </c>
      <c r="I59" s="10">
        <v>3.4000000000000002E-2</v>
      </c>
      <c r="J59" s="10">
        <v>0.23</v>
      </c>
      <c r="K59" s="11">
        <v>0.23400000000000001</v>
      </c>
      <c r="L59" s="8">
        <v>1.02</v>
      </c>
      <c r="M59" s="8">
        <v>0.29499999999999998</v>
      </c>
      <c r="N59" s="10">
        <v>0.73199999999999998</v>
      </c>
      <c r="O59" s="11">
        <v>85</v>
      </c>
      <c r="P59" s="8">
        <v>73</v>
      </c>
      <c r="Q59" s="8">
        <v>73</v>
      </c>
      <c r="R59" s="11">
        <v>3.5</v>
      </c>
      <c r="S59" s="8">
        <v>3.01</v>
      </c>
      <c r="T59" s="8">
        <v>0.49</v>
      </c>
      <c r="U59" s="11">
        <v>3.13</v>
      </c>
      <c r="V59" s="14">
        <v>3.31</v>
      </c>
    </row>
    <row r="60" spans="1:22" ht="15" thickBot="1">
      <c r="A60" s="5">
        <v>59</v>
      </c>
      <c r="B60" s="22" t="s">
        <v>444</v>
      </c>
      <c r="C60" s="22" t="s">
        <v>56</v>
      </c>
      <c r="D60" s="8">
        <v>10.88</v>
      </c>
      <c r="E60" s="8">
        <v>3.25</v>
      </c>
      <c r="F60" s="8">
        <v>3.35</v>
      </c>
      <c r="G60" s="8">
        <v>0.99</v>
      </c>
      <c r="H60" s="9">
        <v>0.28899999999999998</v>
      </c>
      <c r="I60" s="10">
        <v>8.5999999999999993E-2</v>
      </c>
      <c r="J60" s="10">
        <v>0.20300000000000001</v>
      </c>
      <c r="K60" s="11">
        <v>0.2</v>
      </c>
      <c r="L60" s="8">
        <v>1.1000000000000001</v>
      </c>
      <c r="M60" s="8">
        <v>0.26500000000000001</v>
      </c>
      <c r="N60" s="10">
        <v>0.748</v>
      </c>
      <c r="O60" s="11">
        <v>82</v>
      </c>
      <c r="P60" s="8">
        <v>86</v>
      </c>
      <c r="Q60" s="8">
        <v>83</v>
      </c>
      <c r="R60" s="11">
        <v>3.53</v>
      </c>
      <c r="S60" s="8">
        <v>3.73</v>
      </c>
      <c r="T60" s="8">
        <v>-0.19</v>
      </c>
      <c r="U60" s="11">
        <v>3.63</v>
      </c>
      <c r="V60" s="14">
        <v>3.32</v>
      </c>
    </row>
    <row r="61" spans="1:22" ht="15" thickBot="1">
      <c r="A61" s="5">
        <v>60</v>
      </c>
      <c r="B61" s="22" t="s">
        <v>445</v>
      </c>
      <c r="C61" s="22" t="s">
        <v>50</v>
      </c>
      <c r="D61" s="8">
        <v>8.9499999999999993</v>
      </c>
      <c r="E61" s="8">
        <v>2.31</v>
      </c>
      <c r="F61" s="8">
        <v>3.88</v>
      </c>
      <c r="G61" s="8">
        <v>0.27</v>
      </c>
      <c r="H61" s="9">
        <v>0.22800000000000001</v>
      </c>
      <c r="I61" s="10">
        <v>5.8999999999999997E-2</v>
      </c>
      <c r="J61" s="10">
        <v>0.17</v>
      </c>
      <c r="K61" s="11">
        <v>0.25800000000000001</v>
      </c>
      <c r="L61" s="8">
        <v>1.3</v>
      </c>
      <c r="M61" s="8">
        <v>0.33700000000000002</v>
      </c>
      <c r="N61" s="10">
        <v>0.70299999999999996</v>
      </c>
      <c r="O61" s="11">
        <v>78</v>
      </c>
      <c r="P61" s="8">
        <v>59</v>
      </c>
      <c r="Q61" s="8">
        <v>77</v>
      </c>
      <c r="R61" s="11">
        <v>3.39</v>
      </c>
      <c r="S61" s="8">
        <v>2.65</v>
      </c>
      <c r="T61" s="8">
        <v>0.74</v>
      </c>
      <c r="U61" s="11">
        <v>3.31</v>
      </c>
      <c r="V61" s="14">
        <v>3.32</v>
      </c>
    </row>
    <row r="62" spans="1:22" ht="15" thickBot="1">
      <c r="A62" s="5">
        <v>61</v>
      </c>
      <c r="B62" s="22" t="s">
        <v>446</v>
      </c>
      <c r="C62" s="6" t="s">
        <v>103</v>
      </c>
      <c r="D62" s="8">
        <v>9.2100000000000009</v>
      </c>
      <c r="E62" s="8">
        <v>2.7</v>
      </c>
      <c r="F62" s="8">
        <v>3.41</v>
      </c>
      <c r="G62" s="8">
        <v>0.48</v>
      </c>
      <c r="H62" s="9">
        <v>0.23400000000000001</v>
      </c>
      <c r="I62" s="10">
        <v>6.9000000000000006E-2</v>
      </c>
      <c r="J62" s="10">
        <v>0.16500000000000001</v>
      </c>
      <c r="K62" s="11">
        <v>0.307</v>
      </c>
      <c r="L62" s="8">
        <v>1.54</v>
      </c>
      <c r="M62" s="8">
        <v>0.40100000000000002</v>
      </c>
      <c r="N62" s="10">
        <v>0.65300000000000002</v>
      </c>
      <c r="O62" s="11">
        <v>110</v>
      </c>
      <c r="P62" s="8">
        <v>69</v>
      </c>
      <c r="Q62" s="8">
        <v>76</v>
      </c>
      <c r="R62" s="11">
        <v>4.76</v>
      </c>
      <c r="S62" s="8">
        <v>2.96</v>
      </c>
      <c r="T62" s="8">
        <v>1.81</v>
      </c>
      <c r="U62" s="11">
        <v>3.29</v>
      </c>
      <c r="V62" s="14">
        <v>3.34</v>
      </c>
    </row>
    <row r="63" spans="1:22" ht="15" thickBot="1">
      <c r="A63" s="5">
        <v>62</v>
      </c>
      <c r="B63" s="22" t="s">
        <v>447</v>
      </c>
      <c r="C63" s="22" t="s">
        <v>89</v>
      </c>
      <c r="D63" s="8">
        <v>8.69</v>
      </c>
      <c r="E63" s="8">
        <v>1.46</v>
      </c>
      <c r="F63" s="8">
        <v>5.94</v>
      </c>
      <c r="G63" s="8">
        <v>1.46</v>
      </c>
      <c r="H63" s="9">
        <v>0.24199999999999999</v>
      </c>
      <c r="I63" s="10">
        <v>4.1000000000000002E-2</v>
      </c>
      <c r="J63" s="10">
        <v>0.20100000000000001</v>
      </c>
      <c r="K63" s="11">
        <v>0.23499999999999999</v>
      </c>
      <c r="L63" s="8">
        <v>1.06</v>
      </c>
      <c r="M63" s="8">
        <v>0.27400000000000002</v>
      </c>
      <c r="N63" s="10">
        <v>0.745</v>
      </c>
      <c r="O63" s="11">
        <v>79</v>
      </c>
      <c r="P63" s="8">
        <v>89</v>
      </c>
      <c r="Q63" s="8">
        <v>71</v>
      </c>
      <c r="R63" s="11">
        <v>3.48</v>
      </c>
      <c r="S63" s="8">
        <v>4.0199999999999996</v>
      </c>
      <c r="T63" s="8">
        <v>-0.54</v>
      </c>
      <c r="U63" s="11">
        <v>3.1</v>
      </c>
      <c r="V63" s="14">
        <v>3.34</v>
      </c>
    </row>
    <row r="64" spans="1:22" ht="15" thickBot="1">
      <c r="A64" s="5">
        <v>63</v>
      </c>
      <c r="B64" s="22" t="s">
        <v>448</v>
      </c>
      <c r="C64" s="22" t="s">
        <v>97</v>
      </c>
      <c r="D64" s="8">
        <v>11.53</v>
      </c>
      <c r="E64" s="8">
        <v>2.68</v>
      </c>
      <c r="F64" s="8">
        <v>4.3099999999999996</v>
      </c>
      <c r="G64" s="8">
        <v>0.92</v>
      </c>
      <c r="H64" s="9">
        <v>0.311</v>
      </c>
      <c r="I64" s="10">
        <v>7.1999999999999995E-2</v>
      </c>
      <c r="J64" s="10">
        <v>0.23899999999999999</v>
      </c>
      <c r="K64" s="11">
        <v>0.23100000000000001</v>
      </c>
      <c r="L64" s="8">
        <v>1.18</v>
      </c>
      <c r="M64" s="8">
        <v>0.32100000000000001</v>
      </c>
      <c r="N64" s="10">
        <v>0.76600000000000001</v>
      </c>
      <c r="O64" s="11">
        <v>75</v>
      </c>
      <c r="P64" s="8">
        <v>68</v>
      </c>
      <c r="Q64" s="8">
        <v>75</v>
      </c>
      <c r="R64" s="11">
        <v>3.16</v>
      </c>
      <c r="S64" s="8">
        <v>2.97</v>
      </c>
      <c r="T64" s="8">
        <v>0.19</v>
      </c>
      <c r="U64" s="11">
        <v>3.22</v>
      </c>
      <c r="V64" s="14">
        <v>3.34</v>
      </c>
    </row>
    <row r="65" spans="1:22" ht="15" thickBot="1">
      <c r="A65" s="5">
        <v>64</v>
      </c>
      <c r="B65" s="22" t="s">
        <v>449</v>
      </c>
      <c r="C65" s="22" t="s">
        <v>111</v>
      </c>
      <c r="D65" s="8">
        <v>10.47</v>
      </c>
      <c r="E65" s="8">
        <v>2.76</v>
      </c>
      <c r="F65" s="8">
        <v>3.8</v>
      </c>
      <c r="G65" s="8">
        <v>0.41</v>
      </c>
      <c r="H65" s="9">
        <v>0.28100000000000003</v>
      </c>
      <c r="I65" s="10">
        <v>7.3999999999999996E-2</v>
      </c>
      <c r="J65" s="10">
        <v>0.20699999999999999</v>
      </c>
      <c r="K65" s="11">
        <v>0.215</v>
      </c>
      <c r="L65" s="8">
        <v>1.1200000000000001</v>
      </c>
      <c r="M65" s="8">
        <v>0.29799999999999999</v>
      </c>
      <c r="N65" s="10">
        <v>0.752</v>
      </c>
      <c r="O65" s="11">
        <v>47</v>
      </c>
      <c r="P65" s="8">
        <v>59</v>
      </c>
      <c r="Q65" s="8">
        <v>90</v>
      </c>
      <c r="R65" s="11">
        <v>2.0699999999999998</v>
      </c>
      <c r="S65" s="8">
        <v>2.58</v>
      </c>
      <c r="T65" s="8">
        <v>-0.52</v>
      </c>
      <c r="U65" s="11">
        <v>3.94</v>
      </c>
      <c r="V65" s="14">
        <v>3.34</v>
      </c>
    </row>
    <row r="66" spans="1:22" ht="15" thickBot="1">
      <c r="A66" s="5">
        <v>65</v>
      </c>
      <c r="B66" s="22" t="s">
        <v>450</v>
      </c>
      <c r="C66" s="22" t="s">
        <v>111</v>
      </c>
      <c r="D66" s="8">
        <v>11.78</v>
      </c>
      <c r="E66" s="8">
        <v>3.93</v>
      </c>
      <c r="F66" s="8">
        <v>3</v>
      </c>
      <c r="G66" s="8">
        <v>0.65</v>
      </c>
      <c r="H66" s="9">
        <v>0.314</v>
      </c>
      <c r="I66" s="10">
        <v>0.105</v>
      </c>
      <c r="J66" s="10">
        <v>0.21</v>
      </c>
      <c r="K66" s="11">
        <v>0.193</v>
      </c>
      <c r="L66" s="8">
        <v>1.1499999999999999</v>
      </c>
      <c r="M66" s="8">
        <v>0.27800000000000002</v>
      </c>
      <c r="N66" s="10">
        <v>0.66200000000000003</v>
      </c>
      <c r="O66" s="11">
        <v>89</v>
      </c>
      <c r="P66" s="8">
        <v>70</v>
      </c>
      <c r="Q66" s="8">
        <v>87</v>
      </c>
      <c r="R66" s="11">
        <v>3.93</v>
      </c>
      <c r="S66" s="8">
        <v>3.06</v>
      </c>
      <c r="T66" s="8">
        <v>0.87</v>
      </c>
      <c r="U66" s="11">
        <v>3.83</v>
      </c>
      <c r="V66" s="14">
        <v>3.35</v>
      </c>
    </row>
    <row r="67" spans="1:22" ht="15" thickBot="1">
      <c r="A67" s="5">
        <v>66</v>
      </c>
      <c r="B67" s="22" t="s">
        <v>451</v>
      </c>
      <c r="C67" s="22" t="s">
        <v>24</v>
      </c>
      <c r="D67" s="8">
        <v>6.38</v>
      </c>
      <c r="E67" s="8">
        <v>1.63</v>
      </c>
      <c r="F67" s="8">
        <v>3.92</v>
      </c>
      <c r="G67" s="8">
        <v>0.41</v>
      </c>
      <c r="H67" s="9">
        <v>0.185</v>
      </c>
      <c r="I67" s="10">
        <v>4.7E-2</v>
      </c>
      <c r="J67" s="10">
        <v>0.13800000000000001</v>
      </c>
      <c r="K67" s="11">
        <v>0.221</v>
      </c>
      <c r="L67" s="8">
        <v>0.98</v>
      </c>
      <c r="M67" s="8">
        <v>0.26300000000000001</v>
      </c>
      <c r="N67" s="10">
        <v>0.84399999999999997</v>
      </c>
      <c r="O67" s="11">
        <v>29</v>
      </c>
      <c r="P67" s="8">
        <v>69</v>
      </c>
      <c r="Q67" s="8">
        <v>81</v>
      </c>
      <c r="R67" s="11">
        <v>1.22</v>
      </c>
      <c r="S67" s="8">
        <v>3.06</v>
      </c>
      <c r="T67" s="8">
        <v>-1.84</v>
      </c>
      <c r="U67" s="11">
        <v>3.57</v>
      </c>
      <c r="V67" s="14">
        <v>3.35</v>
      </c>
    </row>
    <row r="68" spans="1:22" ht="15" thickBot="1">
      <c r="A68" s="5">
        <v>67</v>
      </c>
      <c r="B68" s="22" t="s">
        <v>452</v>
      </c>
      <c r="C68" s="22" t="s">
        <v>144</v>
      </c>
      <c r="D68" s="8">
        <v>9.23</v>
      </c>
      <c r="E68" s="8">
        <v>2.52</v>
      </c>
      <c r="F68" s="8">
        <v>3.67</v>
      </c>
      <c r="G68" s="8">
        <v>0.7</v>
      </c>
      <c r="H68" s="9">
        <v>0.245</v>
      </c>
      <c r="I68" s="10">
        <v>6.7000000000000004E-2</v>
      </c>
      <c r="J68" s="10">
        <v>0.17799999999999999</v>
      </c>
      <c r="K68" s="11">
        <v>0.23100000000000001</v>
      </c>
      <c r="L68" s="8">
        <v>1.17</v>
      </c>
      <c r="M68" s="8">
        <v>0.29499999999999998</v>
      </c>
      <c r="N68" s="10">
        <v>0.68100000000000005</v>
      </c>
      <c r="O68" s="11">
        <v>92</v>
      </c>
      <c r="P68" s="8">
        <v>76</v>
      </c>
      <c r="Q68" s="8">
        <v>84</v>
      </c>
      <c r="R68" s="11">
        <v>3.92</v>
      </c>
      <c r="S68" s="8">
        <v>3.24</v>
      </c>
      <c r="T68" s="8">
        <v>0.68</v>
      </c>
      <c r="U68" s="11">
        <v>3.6</v>
      </c>
      <c r="V68" s="14">
        <v>3.36</v>
      </c>
    </row>
    <row r="69" spans="1:22" ht="15" thickBot="1">
      <c r="A69" s="5">
        <v>68</v>
      </c>
      <c r="B69" s="22" t="s">
        <v>453</v>
      </c>
      <c r="C69" s="22" t="s">
        <v>86</v>
      </c>
      <c r="D69" s="8">
        <v>10.050000000000001</v>
      </c>
      <c r="E69" s="8">
        <v>2.2000000000000002</v>
      </c>
      <c r="F69" s="8">
        <v>4.57</v>
      </c>
      <c r="G69" s="8">
        <v>1.26</v>
      </c>
      <c r="H69" s="9">
        <v>0.26200000000000001</v>
      </c>
      <c r="I69" s="10">
        <v>5.7000000000000002E-2</v>
      </c>
      <c r="J69" s="10">
        <v>0.20399999999999999</v>
      </c>
      <c r="K69" s="11">
        <v>0.26400000000000001</v>
      </c>
      <c r="L69" s="8">
        <v>1.29</v>
      </c>
      <c r="M69" s="8">
        <v>0.33500000000000002</v>
      </c>
      <c r="N69" s="10">
        <v>0.746</v>
      </c>
      <c r="O69" s="11">
        <v>92</v>
      </c>
      <c r="P69" s="8">
        <v>89</v>
      </c>
      <c r="Q69" s="8">
        <v>84</v>
      </c>
      <c r="R69" s="11">
        <v>3.87</v>
      </c>
      <c r="S69" s="8">
        <v>3.74</v>
      </c>
      <c r="T69" s="8">
        <v>0.13</v>
      </c>
      <c r="U69" s="11">
        <v>3.67</v>
      </c>
      <c r="V69" s="14">
        <v>3.37</v>
      </c>
    </row>
    <row r="70" spans="1:22" ht="15" thickBot="1">
      <c r="A70" s="5">
        <v>69</v>
      </c>
      <c r="B70" s="22" t="s">
        <v>454</v>
      </c>
      <c r="C70" s="6" t="s">
        <v>103</v>
      </c>
      <c r="D70" s="8">
        <v>12.7</v>
      </c>
      <c r="E70" s="8">
        <v>4.38</v>
      </c>
      <c r="F70" s="8">
        <v>2.9</v>
      </c>
      <c r="G70" s="8">
        <v>1.46</v>
      </c>
      <c r="H70" s="9">
        <v>0.318</v>
      </c>
      <c r="I70" s="10">
        <v>0.109</v>
      </c>
      <c r="J70" s="10">
        <v>0.20799999999999999</v>
      </c>
      <c r="K70" s="11">
        <v>0.25800000000000001</v>
      </c>
      <c r="L70" s="8">
        <v>1.51</v>
      </c>
      <c r="M70" s="8">
        <v>0.36099999999999999</v>
      </c>
      <c r="N70" s="10">
        <v>0.747</v>
      </c>
      <c r="O70" s="11">
        <v>82</v>
      </c>
      <c r="P70" s="8">
        <v>88</v>
      </c>
      <c r="Q70" s="8">
        <v>77</v>
      </c>
      <c r="R70" s="11">
        <v>4.09</v>
      </c>
      <c r="S70" s="8">
        <v>4</v>
      </c>
      <c r="T70" s="8">
        <v>0.08</v>
      </c>
      <c r="U70" s="11">
        <v>3.37</v>
      </c>
      <c r="V70" s="14">
        <v>3.37</v>
      </c>
    </row>
    <row r="71" spans="1:22" ht="15" thickBot="1">
      <c r="A71" s="5">
        <v>70</v>
      </c>
      <c r="B71" s="22" t="s">
        <v>455</v>
      </c>
      <c r="C71" s="22" t="s">
        <v>144</v>
      </c>
      <c r="D71" s="8">
        <v>10.86</v>
      </c>
      <c r="E71" s="8">
        <v>2.23</v>
      </c>
      <c r="F71" s="8">
        <v>4.88</v>
      </c>
      <c r="G71" s="8">
        <v>1.1100000000000001</v>
      </c>
      <c r="H71" s="9">
        <v>0.29199999999999998</v>
      </c>
      <c r="I71" s="10">
        <v>0.06</v>
      </c>
      <c r="J71" s="10">
        <v>0.23200000000000001</v>
      </c>
      <c r="K71" s="11">
        <v>0.23699999999999999</v>
      </c>
      <c r="L71" s="8">
        <v>1.1499999999999999</v>
      </c>
      <c r="M71" s="8">
        <v>0.313</v>
      </c>
      <c r="N71" s="10">
        <v>0.76200000000000001</v>
      </c>
      <c r="O71" s="11">
        <v>86</v>
      </c>
      <c r="P71" s="8">
        <v>79</v>
      </c>
      <c r="Q71" s="8">
        <v>77</v>
      </c>
      <c r="R71" s="11">
        <v>3.66</v>
      </c>
      <c r="S71" s="8">
        <v>3.33</v>
      </c>
      <c r="T71" s="8">
        <v>0.33</v>
      </c>
      <c r="U71" s="11">
        <v>3.29</v>
      </c>
      <c r="V71" s="14">
        <v>3.37</v>
      </c>
    </row>
    <row r="72" spans="1:22" ht="15" thickBot="1">
      <c r="A72" s="5">
        <v>71</v>
      </c>
      <c r="B72" s="22" t="s">
        <v>456</v>
      </c>
      <c r="C72" s="6" t="s">
        <v>103</v>
      </c>
      <c r="D72" s="8">
        <v>11.17</v>
      </c>
      <c r="E72" s="8">
        <v>4.24</v>
      </c>
      <c r="F72" s="8">
        <v>2.63</v>
      </c>
      <c r="G72" s="8">
        <v>0.56999999999999995</v>
      </c>
      <c r="H72" s="9">
        <v>0.28799999999999998</v>
      </c>
      <c r="I72" s="10">
        <v>0.109</v>
      </c>
      <c r="J72" s="10">
        <v>0.17899999999999999</v>
      </c>
      <c r="K72" s="11">
        <v>0.22500000000000001</v>
      </c>
      <c r="L72" s="8">
        <v>1.32</v>
      </c>
      <c r="M72" s="8">
        <v>0.318</v>
      </c>
      <c r="N72" s="10">
        <v>0.74</v>
      </c>
      <c r="O72" s="11">
        <v>73</v>
      </c>
      <c r="P72" s="8">
        <v>74</v>
      </c>
      <c r="Q72" s="8">
        <v>76</v>
      </c>
      <c r="R72" s="11">
        <v>3.11</v>
      </c>
      <c r="S72" s="8">
        <v>3.19</v>
      </c>
      <c r="T72" s="8">
        <v>-0.08</v>
      </c>
      <c r="U72" s="11">
        <v>3.29</v>
      </c>
      <c r="V72" s="14">
        <v>3.38</v>
      </c>
    </row>
    <row r="73" spans="1:22" ht="15" thickBot="1">
      <c r="A73" s="5">
        <v>72</v>
      </c>
      <c r="B73" s="22" t="s">
        <v>457</v>
      </c>
      <c r="C73" s="22" t="s">
        <v>24</v>
      </c>
      <c r="D73" s="8">
        <v>11.6</v>
      </c>
      <c r="E73" s="8">
        <v>3.08</v>
      </c>
      <c r="F73" s="8">
        <v>3.76</v>
      </c>
      <c r="G73" s="8">
        <v>1.27</v>
      </c>
      <c r="H73" s="9">
        <v>0.29499999999999998</v>
      </c>
      <c r="I73" s="10">
        <v>7.8E-2</v>
      </c>
      <c r="J73" s="10">
        <v>0.217</v>
      </c>
      <c r="K73" s="11">
        <v>0.26300000000000001</v>
      </c>
      <c r="L73" s="8">
        <v>1.39</v>
      </c>
      <c r="M73" s="8">
        <v>0.35399999999999998</v>
      </c>
      <c r="N73" s="10">
        <v>0.71899999999999997</v>
      </c>
      <c r="O73" s="11">
        <v>102</v>
      </c>
      <c r="P73" s="8">
        <v>82</v>
      </c>
      <c r="Q73" s="8">
        <v>94</v>
      </c>
      <c r="R73" s="11">
        <v>4.3499999999999996</v>
      </c>
      <c r="S73" s="8">
        <v>3.66</v>
      </c>
      <c r="T73" s="8">
        <v>0.69</v>
      </c>
      <c r="U73" s="11">
        <v>4.13</v>
      </c>
      <c r="V73" s="14">
        <v>3.38</v>
      </c>
    </row>
    <row r="74" spans="1:22" ht="15" thickBot="1">
      <c r="A74" s="5">
        <v>73</v>
      </c>
      <c r="B74" s="22" t="s">
        <v>458</v>
      </c>
      <c r="C74" s="22" t="s">
        <v>26</v>
      </c>
      <c r="D74" s="8">
        <v>9.27</v>
      </c>
      <c r="E74" s="8">
        <v>2.09</v>
      </c>
      <c r="F74" s="8">
        <v>4.4400000000000004</v>
      </c>
      <c r="G74" s="8">
        <v>0.81</v>
      </c>
      <c r="H74" s="9">
        <v>0.25700000000000001</v>
      </c>
      <c r="I74" s="10">
        <v>5.8000000000000003E-2</v>
      </c>
      <c r="J74" s="10">
        <v>0.19900000000000001</v>
      </c>
      <c r="K74" s="11">
        <v>0.24099999999999999</v>
      </c>
      <c r="L74" s="8">
        <v>1.1299999999999999</v>
      </c>
      <c r="M74" s="8">
        <v>0.309</v>
      </c>
      <c r="N74" s="10">
        <v>0.82299999999999995</v>
      </c>
      <c r="O74" s="11">
        <v>58</v>
      </c>
      <c r="P74" s="8">
        <v>73</v>
      </c>
      <c r="Q74" s="8">
        <v>71</v>
      </c>
      <c r="R74" s="11">
        <v>2.5499999999999998</v>
      </c>
      <c r="S74" s="8">
        <v>3.14</v>
      </c>
      <c r="T74" s="8">
        <v>-0.59</v>
      </c>
      <c r="U74" s="11">
        <v>3.1</v>
      </c>
      <c r="V74" s="14">
        <v>3.39</v>
      </c>
    </row>
    <row r="75" spans="1:22" ht="15" thickBot="1">
      <c r="A75" s="5">
        <v>74</v>
      </c>
      <c r="B75" s="22" t="s">
        <v>459</v>
      </c>
      <c r="C75" s="6" t="s">
        <v>292</v>
      </c>
      <c r="D75" s="8">
        <v>10.28</v>
      </c>
      <c r="E75" s="8">
        <v>2.61</v>
      </c>
      <c r="F75" s="8">
        <v>3.93</v>
      </c>
      <c r="G75" s="8">
        <v>1.22</v>
      </c>
      <c r="H75" s="9">
        <v>0.27700000000000002</v>
      </c>
      <c r="I75" s="10">
        <v>7.0000000000000007E-2</v>
      </c>
      <c r="J75" s="10">
        <v>0.20699999999999999</v>
      </c>
      <c r="K75" s="11">
        <v>0.23</v>
      </c>
      <c r="L75" s="8">
        <v>1.1599999999999999</v>
      </c>
      <c r="M75" s="8">
        <v>0.29199999999999998</v>
      </c>
      <c r="N75" s="10">
        <v>0.88100000000000001</v>
      </c>
      <c r="O75" s="11">
        <v>60</v>
      </c>
      <c r="P75" s="8">
        <v>85</v>
      </c>
      <c r="Q75" s="8">
        <v>92</v>
      </c>
      <c r="R75" s="11">
        <v>2.61</v>
      </c>
      <c r="S75" s="8">
        <v>3.72</v>
      </c>
      <c r="T75" s="8">
        <v>-1.1100000000000001</v>
      </c>
      <c r="U75" s="11">
        <v>3.95</v>
      </c>
      <c r="V75" s="14">
        <v>3.39</v>
      </c>
    </row>
    <row r="76" spans="1:22" ht="15" thickBot="1">
      <c r="A76" s="5">
        <v>75</v>
      </c>
      <c r="B76" s="22" t="s">
        <v>460</v>
      </c>
      <c r="C76" s="22" t="s">
        <v>48</v>
      </c>
      <c r="D76" s="8">
        <v>8.0399999999999991</v>
      </c>
      <c r="E76" s="8">
        <v>2.0099999999999998</v>
      </c>
      <c r="F76" s="8">
        <v>4</v>
      </c>
      <c r="G76" s="8">
        <v>0.38</v>
      </c>
      <c r="H76" s="9">
        <v>0.215</v>
      </c>
      <c r="I76" s="10">
        <v>5.3999999999999999E-2</v>
      </c>
      <c r="J76" s="10">
        <v>0.161</v>
      </c>
      <c r="K76" s="11">
        <v>0.23799999999999999</v>
      </c>
      <c r="L76" s="8">
        <v>1.1599999999999999</v>
      </c>
      <c r="M76" s="8">
        <v>0.29899999999999999</v>
      </c>
      <c r="N76" s="10">
        <v>0.60199999999999998</v>
      </c>
      <c r="O76" s="11">
        <v>75</v>
      </c>
      <c r="P76" s="8">
        <v>64</v>
      </c>
      <c r="Q76" s="8">
        <v>79</v>
      </c>
      <c r="R76" s="11">
        <v>3.14</v>
      </c>
      <c r="S76" s="8">
        <v>2.73</v>
      </c>
      <c r="T76" s="8">
        <v>0.41</v>
      </c>
      <c r="U76" s="11">
        <v>3.41</v>
      </c>
      <c r="V76" s="14">
        <v>3.39</v>
      </c>
    </row>
    <row r="77" spans="1:22" ht="15" thickBot="1">
      <c r="A77" s="5">
        <v>76</v>
      </c>
      <c r="B77" s="22" t="s">
        <v>461</v>
      </c>
      <c r="C77" s="22" t="s">
        <v>86</v>
      </c>
      <c r="D77" s="8">
        <v>11.68</v>
      </c>
      <c r="E77" s="8">
        <v>3.49</v>
      </c>
      <c r="F77" s="8">
        <v>3.35</v>
      </c>
      <c r="G77" s="8">
        <v>1.21</v>
      </c>
      <c r="H77" s="9">
        <v>0.30099999999999999</v>
      </c>
      <c r="I77" s="10">
        <v>0.09</v>
      </c>
      <c r="J77" s="10">
        <v>0.21099999999999999</v>
      </c>
      <c r="K77" s="11">
        <v>0.26</v>
      </c>
      <c r="L77" s="8">
        <v>1.4</v>
      </c>
      <c r="M77" s="8">
        <v>0.35599999999999998</v>
      </c>
      <c r="N77" s="10">
        <v>0.81299999999999994</v>
      </c>
      <c r="O77" s="11">
        <v>79</v>
      </c>
      <c r="P77" s="8">
        <v>88</v>
      </c>
      <c r="Q77" s="8">
        <v>78</v>
      </c>
      <c r="R77" s="11">
        <v>3.34</v>
      </c>
      <c r="S77" s="8">
        <v>3.68</v>
      </c>
      <c r="T77" s="8">
        <v>-0.34</v>
      </c>
      <c r="U77" s="11">
        <v>3.43</v>
      </c>
      <c r="V77" s="14">
        <v>3.41</v>
      </c>
    </row>
    <row r="78" spans="1:22" ht="15" thickBot="1">
      <c r="A78" s="5">
        <v>77</v>
      </c>
      <c r="B78" s="22" t="s">
        <v>462</v>
      </c>
      <c r="C78" s="22" t="s">
        <v>86</v>
      </c>
      <c r="D78" s="8">
        <v>11.61</v>
      </c>
      <c r="E78" s="8">
        <v>4.05</v>
      </c>
      <c r="F78" s="8">
        <v>2.87</v>
      </c>
      <c r="G78" s="8">
        <v>0.81</v>
      </c>
      <c r="H78" s="9">
        <v>0.30099999999999999</v>
      </c>
      <c r="I78" s="10">
        <v>0.105</v>
      </c>
      <c r="J78" s="10">
        <v>0.19600000000000001</v>
      </c>
      <c r="K78" s="11">
        <v>0.20499999999999999</v>
      </c>
      <c r="L78" s="8">
        <v>1.23</v>
      </c>
      <c r="M78" s="8">
        <v>0.28399999999999997</v>
      </c>
      <c r="N78" s="10">
        <v>0.74099999999999999</v>
      </c>
      <c r="O78" s="11">
        <v>71</v>
      </c>
      <c r="P78" s="8">
        <v>78</v>
      </c>
      <c r="Q78" s="8">
        <v>80</v>
      </c>
      <c r="R78" s="11">
        <v>2.97</v>
      </c>
      <c r="S78" s="8">
        <v>3.29</v>
      </c>
      <c r="T78" s="8">
        <v>-0.32</v>
      </c>
      <c r="U78" s="11">
        <v>3.51</v>
      </c>
      <c r="V78" s="14">
        <v>3.41</v>
      </c>
    </row>
    <row r="79" spans="1:22" ht="15" thickBot="1">
      <c r="A79" s="5">
        <v>78</v>
      </c>
      <c r="B79" s="22" t="s">
        <v>463</v>
      </c>
      <c r="C79" s="22" t="s">
        <v>95</v>
      </c>
      <c r="D79" s="8">
        <v>9.65</v>
      </c>
      <c r="E79" s="8">
        <v>1.96</v>
      </c>
      <c r="F79" s="8">
        <v>4.92</v>
      </c>
      <c r="G79" s="8">
        <v>1.8</v>
      </c>
      <c r="H79" s="9">
        <v>0.25800000000000001</v>
      </c>
      <c r="I79" s="10">
        <v>5.1999999999999998E-2</v>
      </c>
      <c r="J79" s="10">
        <v>0.20499999999999999</v>
      </c>
      <c r="K79" s="11">
        <v>0.249</v>
      </c>
      <c r="L79" s="8">
        <v>1.2</v>
      </c>
      <c r="M79" s="8">
        <v>0.29299999999999998</v>
      </c>
      <c r="N79" s="10">
        <v>0.751</v>
      </c>
      <c r="O79" s="11">
        <v>104</v>
      </c>
      <c r="P79" s="8">
        <v>101</v>
      </c>
      <c r="Q79" s="8">
        <v>90</v>
      </c>
      <c r="R79" s="11">
        <v>4.42</v>
      </c>
      <c r="S79" s="8">
        <v>4.37</v>
      </c>
      <c r="T79" s="8">
        <v>0.05</v>
      </c>
      <c r="U79" s="11">
        <v>3.94</v>
      </c>
      <c r="V79" s="14">
        <v>3.42</v>
      </c>
    </row>
    <row r="80" spans="1:22" ht="15" thickBot="1">
      <c r="A80" s="5">
        <v>79</v>
      </c>
      <c r="B80" s="22" t="s">
        <v>464</v>
      </c>
      <c r="C80" s="22" t="s">
        <v>45</v>
      </c>
      <c r="D80" s="8">
        <v>8.24</v>
      </c>
      <c r="E80" s="8">
        <v>1.85</v>
      </c>
      <c r="F80" s="8">
        <v>4.46</v>
      </c>
      <c r="G80" s="8">
        <v>0.71</v>
      </c>
      <c r="H80" s="9">
        <v>0.23400000000000001</v>
      </c>
      <c r="I80" s="10">
        <v>5.1999999999999998E-2</v>
      </c>
      <c r="J80" s="10">
        <v>0.18099999999999999</v>
      </c>
      <c r="K80" s="11">
        <v>0.20599999999999999</v>
      </c>
      <c r="L80" s="8">
        <v>0.96</v>
      </c>
      <c r="M80" s="8">
        <v>0.253</v>
      </c>
      <c r="N80" s="10">
        <v>0.83899999999999997</v>
      </c>
      <c r="O80" s="11">
        <v>42</v>
      </c>
      <c r="P80" s="8">
        <v>72</v>
      </c>
      <c r="Q80" s="8">
        <v>83</v>
      </c>
      <c r="R80" s="11">
        <v>1.85</v>
      </c>
      <c r="S80" s="8">
        <v>3.16</v>
      </c>
      <c r="T80" s="8">
        <v>-1.31</v>
      </c>
      <c r="U80" s="11">
        <v>3.65</v>
      </c>
      <c r="V80" s="14">
        <v>3.42</v>
      </c>
    </row>
    <row r="81" spans="1:22" ht="15" thickBot="1">
      <c r="A81" s="5">
        <v>80</v>
      </c>
      <c r="B81" s="22" t="s">
        <v>465</v>
      </c>
      <c r="C81" s="22" t="s">
        <v>116</v>
      </c>
      <c r="D81" s="8">
        <v>11.33</v>
      </c>
      <c r="E81" s="8">
        <v>2.58</v>
      </c>
      <c r="F81" s="8">
        <v>4.3899999999999997</v>
      </c>
      <c r="G81" s="8">
        <v>1.29</v>
      </c>
      <c r="H81" s="9">
        <v>0.30099999999999999</v>
      </c>
      <c r="I81" s="10">
        <v>6.9000000000000006E-2</v>
      </c>
      <c r="J81" s="10">
        <v>0.23300000000000001</v>
      </c>
      <c r="K81" s="11">
        <v>0.22600000000000001</v>
      </c>
      <c r="L81" s="8">
        <v>1.1499999999999999</v>
      </c>
      <c r="M81" s="8">
        <v>0.29799999999999999</v>
      </c>
      <c r="N81" s="10">
        <v>0.68700000000000006</v>
      </c>
      <c r="O81" s="11">
        <v>97</v>
      </c>
      <c r="P81" s="8">
        <v>86</v>
      </c>
      <c r="Q81" s="8">
        <v>84</v>
      </c>
      <c r="R81" s="11">
        <v>4.42</v>
      </c>
      <c r="S81" s="8">
        <v>3.71</v>
      </c>
      <c r="T81" s="8">
        <v>0.72</v>
      </c>
      <c r="U81" s="11">
        <v>3.61</v>
      </c>
      <c r="V81" s="14">
        <v>3.43</v>
      </c>
    </row>
    <row r="82" spans="1:22" ht="15" thickBot="1">
      <c r="A82" s="5">
        <v>81</v>
      </c>
      <c r="B82" s="22" t="s">
        <v>466</v>
      </c>
      <c r="C82" s="22" t="s">
        <v>54</v>
      </c>
      <c r="D82" s="8">
        <v>10.93</v>
      </c>
      <c r="E82" s="8">
        <v>4.18</v>
      </c>
      <c r="F82" s="8">
        <v>2.62</v>
      </c>
      <c r="G82" s="8">
        <v>0.32</v>
      </c>
      <c r="H82" s="9">
        <v>0.29199999999999998</v>
      </c>
      <c r="I82" s="10">
        <v>0.112</v>
      </c>
      <c r="J82" s="10">
        <v>0.18</v>
      </c>
      <c r="K82" s="11">
        <v>0.21099999999999999</v>
      </c>
      <c r="L82" s="8">
        <v>1.23</v>
      </c>
      <c r="M82" s="8">
        <v>0.30599999999999999</v>
      </c>
      <c r="N82" s="10">
        <v>0.76600000000000001</v>
      </c>
      <c r="O82" s="11">
        <v>65</v>
      </c>
      <c r="P82" s="8">
        <v>66</v>
      </c>
      <c r="Q82" s="8">
        <v>75</v>
      </c>
      <c r="R82" s="11">
        <v>2.73</v>
      </c>
      <c r="S82" s="8">
        <v>2.85</v>
      </c>
      <c r="T82" s="8">
        <v>-0.11</v>
      </c>
      <c r="U82" s="11">
        <v>3.24</v>
      </c>
      <c r="V82" s="14">
        <v>3.43</v>
      </c>
    </row>
    <row r="83" spans="1:22" ht="15" thickBot="1">
      <c r="A83" s="5">
        <v>82</v>
      </c>
      <c r="B83" s="22" t="s">
        <v>467</v>
      </c>
      <c r="C83" s="22" t="s">
        <v>116</v>
      </c>
      <c r="D83" s="8">
        <v>11.48</v>
      </c>
      <c r="E83" s="8">
        <v>3.25</v>
      </c>
      <c r="F83" s="8">
        <v>3.53</v>
      </c>
      <c r="G83" s="8">
        <v>1.53</v>
      </c>
      <c r="H83" s="9">
        <v>0.307</v>
      </c>
      <c r="I83" s="10">
        <v>8.6999999999999994E-2</v>
      </c>
      <c r="J83" s="10">
        <v>0.22</v>
      </c>
      <c r="K83" s="11">
        <v>0.21199999999999999</v>
      </c>
      <c r="L83" s="8">
        <v>1.1599999999999999</v>
      </c>
      <c r="M83" s="8">
        <v>0.27200000000000002</v>
      </c>
      <c r="N83" s="10">
        <v>0.71899999999999997</v>
      </c>
      <c r="O83" s="11">
        <v>93</v>
      </c>
      <c r="P83" s="8">
        <v>96</v>
      </c>
      <c r="Q83" s="8">
        <v>85</v>
      </c>
      <c r="R83" s="11">
        <v>4.25</v>
      </c>
      <c r="S83" s="8">
        <v>4.13</v>
      </c>
      <c r="T83" s="8">
        <v>0.12</v>
      </c>
      <c r="U83" s="11">
        <v>3.65</v>
      </c>
      <c r="V83" s="14">
        <v>3.43</v>
      </c>
    </row>
    <row r="84" spans="1:22" ht="15" thickBot="1">
      <c r="A84" s="5">
        <v>83</v>
      </c>
      <c r="B84" s="22" t="s">
        <v>468</v>
      </c>
      <c r="C84" s="22" t="s">
        <v>144</v>
      </c>
      <c r="D84" s="8">
        <v>10.97</v>
      </c>
      <c r="E84" s="8">
        <v>1.9</v>
      </c>
      <c r="F84" s="8">
        <v>5.79</v>
      </c>
      <c r="G84" s="8">
        <v>1.67</v>
      </c>
      <c r="H84" s="9">
        <v>0.29399999999999998</v>
      </c>
      <c r="I84" s="10">
        <v>5.0999999999999997E-2</v>
      </c>
      <c r="J84" s="10">
        <v>0.24299999999999999</v>
      </c>
      <c r="K84" s="11">
        <v>0.24099999999999999</v>
      </c>
      <c r="L84" s="8">
        <v>1.1499999999999999</v>
      </c>
      <c r="M84" s="8">
        <v>0.30299999999999999</v>
      </c>
      <c r="N84" s="10">
        <v>0.75</v>
      </c>
      <c r="O84" s="11">
        <v>101</v>
      </c>
      <c r="P84" s="8">
        <v>94</v>
      </c>
      <c r="Q84" s="8">
        <v>88</v>
      </c>
      <c r="R84" s="11">
        <v>4.3099999999999996</v>
      </c>
      <c r="S84" s="8">
        <v>3.97</v>
      </c>
      <c r="T84" s="8">
        <v>0.34</v>
      </c>
      <c r="U84" s="11">
        <v>3.77</v>
      </c>
      <c r="V84" s="14">
        <v>3.44</v>
      </c>
    </row>
    <row r="85" spans="1:22" ht="15" thickBot="1">
      <c r="A85" s="5">
        <v>84</v>
      </c>
      <c r="B85" s="22" t="s">
        <v>469</v>
      </c>
      <c r="C85" s="22" t="s">
        <v>45</v>
      </c>
      <c r="D85" s="8">
        <v>9.94</v>
      </c>
      <c r="E85" s="8">
        <v>2.0099999999999998</v>
      </c>
      <c r="F85" s="8">
        <v>4.93</v>
      </c>
      <c r="G85" s="8">
        <v>1.21</v>
      </c>
      <c r="H85" s="9">
        <v>0.29199999999999998</v>
      </c>
      <c r="I85" s="10">
        <v>5.8999999999999997E-2</v>
      </c>
      <c r="J85" s="10">
        <v>0.23300000000000001</v>
      </c>
      <c r="K85" s="11">
        <v>0.17</v>
      </c>
      <c r="L85" s="8">
        <v>0.82</v>
      </c>
      <c r="M85" s="8">
        <v>0.20399999999999999</v>
      </c>
      <c r="N85" s="10">
        <v>0.90300000000000002</v>
      </c>
      <c r="O85" s="11">
        <v>52</v>
      </c>
      <c r="P85" s="8">
        <v>82</v>
      </c>
      <c r="Q85" s="8">
        <v>83</v>
      </c>
      <c r="R85" s="11">
        <v>2.2799999999999998</v>
      </c>
      <c r="S85" s="8">
        <v>3.6</v>
      </c>
      <c r="T85" s="8">
        <v>-1.32</v>
      </c>
      <c r="U85" s="11">
        <v>3.64</v>
      </c>
      <c r="V85" s="14">
        <v>3.45</v>
      </c>
    </row>
    <row r="86" spans="1:22" ht="15" thickBot="1">
      <c r="A86" s="5">
        <v>85</v>
      </c>
      <c r="B86" s="22" t="s">
        <v>470</v>
      </c>
      <c r="C86" s="22" t="s">
        <v>45</v>
      </c>
      <c r="D86" s="8">
        <v>11.41</v>
      </c>
      <c r="E86" s="8">
        <v>2.93</v>
      </c>
      <c r="F86" s="8">
        <v>3.89</v>
      </c>
      <c r="G86" s="8">
        <v>1.41</v>
      </c>
      <c r="H86" s="9">
        <v>0.309</v>
      </c>
      <c r="I86" s="10">
        <v>7.9000000000000001E-2</v>
      </c>
      <c r="J86" s="10">
        <v>0.22900000000000001</v>
      </c>
      <c r="K86" s="11">
        <v>0.21099999999999999</v>
      </c>
      <c r="L86" s="8">
        <v>1.1200000000000001</v>
      </c>
      <c r="M86" s="8">
        <v>0.27300000000000002</v>
      </c>
      <c r="N86" s="10">
        <v>0.73699999999999999</v>
      </c>
      <c r="O86" s="11">
        <v>88</v>
      </c>
      <c r="P86" s="8">
        <v>87</v>
      </c>
      <c r="Q86" s="8">
        <v>78</v>
      </c>
      <c r="R86" s="11">
        <v>3.86</v>
      </c>
      <c r="S86" s="8">
        <v>3.85</v>
      </c>
      <c r="T86" s="8">
        <v>0.01</v>
      </c>
      <c r="U86" s="11">
        <v>3.43</v>
      </c>
      <c r="V86" s="14">
        <v>3.45</v>
      </c>
    </row>
    <row r="87" spans="1:22" ht="15" thickBot="1">
      <c r="A87" s="5">
        <v>86</v>
      </c>
      <c r="B87" s="22" t="s">
        <v>471</v>
      </c>
      <c r="C87" s="22" t="s">
        <v>153</v>
      </c>
      <c r="D87" s="8">
        <v>7.28</v>
      </c>
      <c r="E87" s="8">
        <v>1.99</v>
      </c>
      <c r="F87" s="8">
        <v>3.67</v>
      </c>
      <c r="G87" s="8">
        <v>0.26</v>
      </c>
      <c r="H87" s="9">
        <v>0.20300000000000001</v>
      </c>
      <c r="I87" s="10">
        <v>5.5E-2</v>
      </c>
      <c r="J87" s="10">
        <v>0.14799999999999999</v>
      </c>
      <c r="K87" s="11">
        <v>0.247</v>
      </c>
      <c r="L87" s="8">
        <v>1.1499999999999999</v>
      </c>
      <c r="M87" s="8">
        <v>0.308</v>
      </c>
      <c r="N87" s="10">
        <v>0.76100000000000001</v>
      </c>
      <c r="O87" s="11">
        <v>61</v>
      </c>
      <c r="P87" s="8">
        <v>64</v>
      </c>
      <c r="Q87" s="8">
        <v>81</v>
      </c>
      <c r="R87" s="11">
        <v>2.65</v>
      </c>
      <c r="S87" s="8">
        <v>2.73</v>
      </c>
      <c r="T87" s="8">
        <v>-0.08</v>
      </c>
      <c r="U87" s="11">
        <v>3.49</v>
      </c>
      <c r="V87" s="14">
        <v>3.45</v>
      </c>
    </row>
    <row r="88" spans="1:22" ht="15" thickBot="1">
      <c r="A88" s="5">
        <v>87</v>
      </c>
      <c r="B88" s="22" t="s">
        <v>472</v>
      </c>
      <c r="C88" s="22" t="s">
        <v>95</v>
      </c>
      <c r="D88" s="8">
        <v>5.79</v>
      </c>
      <c r="E88" s="8">
        <v>3.99</v>
      </c>
      <c r="F88" s="8">
        <v>1.45</v>
      </c>
      <c r="G88" s="8">
        <v>0.83</v>
      </c>
      <c r="H88" s="9">
        <v>0.14499999999999999</v>
      </c>
      <c r="I88" s="10">
        <v>0.1</v>
      </c>
      <c r="J88" s="10">
        <v>4.4999999999999998E-2</v>
      </c>
      <c r="K88" s="11">
        <v>0.27600000000000002</v>
      </c>
      <c r="L88" s="8">
        <v>1.53</v>
      </c>
      <c r="M88" s="8">
        <v>0.311</v>
      </c>
      <c r="N88" s="10">
        <v>0.70799999999999996</v>
      </c>
      <c r="O88" s="11">
        <v>113</v>
      </c>
      <c r="P88" s="8">
        <v>108</v>
      </c>
      <c r="Q88" s="8">
        <v>91</v>
      </c>
      <c r="R88" s="11">
        <v>4.82</v>
      </c>
      <c r="S88" s="8">
        <v>4.63</v>
      </c>
      <c r="T88" s="8">
        <v>0.19</v>
      </c>
      <c r="U88" s="11">
        <v>4</v>
      </c>
      <c r="V88" s="14">
        <v>3.46</v>
      </c>
    </row>
    <row r="89" spans="1:22" ht="15" thickBot="1">
      <c r="A89" s="5">
        <v>88</v>
      </c>
      <c r="B89" s="22" t="s">
        <v>473</v>
      </c>
      <c r="C89" s="22" t="s">
        <v>74</v>
      </c>
      <c r="D89" s="8">
        <v>12.32</v>
      </c>
      <c r="E89" s="8">
        <v>2.62</v>
      </c>
      <c r="F89" s="8">
        <v>4.7</v>
      </c>
      <c r="G89" s="8">
        <v>2.62</v>
      </c>
      <c r="H89" s="9">
        <v>0.28299999999999997</v>
      </c>
      <c r="I89" s="10">
        <v>0.06</v>
      </c>
      <c r="J89" s="10">
        <v>0.223</v>
      </c>
      <c r="K89" s="11">
        <v>0.33600000000000002</v>
      </c>
      <c r="L89" s="8">
        <v>1.75</v>
      </c>
      <c r="M89" s="8">
        <v>0.435</v>
      </c>
      <c r="N89" s="10">
        <v>0.81100000000000005</v>
      </c>
      <c r="O89" s="11">
        <v>136</v>
      </c>
      <c r="P89" s="8">
        <v>125</v>
      </c>
      <c r="Q89" s="8">
        <v>86</v>
      </c>
      <c r="R89" s="11">
        <v>6.29</v>
      </c>
      <c r="S89" s="8">
        <v>5.79</v>
      </c>
      <c r="T89" s="8">
        <v>0.5</v>
      </c>
      <c r="U89" s="11">
        <v>3.79</v>
      </c>
      <c r="V89" s="14">
        <v>3.47</v>
      </c>
    </row>
    <row r="90" spans="1:22" ht="15" thickBot="1">
      <c r="A90" s="5">
        <v>89</v>
      </c>
      <c r="B90" s="22" t="s">
        <v>474</v>
      </c>
      <c r="C90" s="22" t="s">
        <v>56</v>
      </c>
      <c r="D90" s="8">
        <v>12.28</v>
      </c>
      <c r="E90" s="8">
        <v>4.6100000000000003</v>
      </c>
      <c r="F90" s="8">
        <v>2.67</v>
      </c>
      <c r="G90" s="8">
        <v>1.02</v>
      </c>
      <c r="H90" s="9">
        <v>0.32200000000000001</v>
      </c>
      <c r="I90" s="10">
        <v>0.121</v>
      </c>
      <c r="J90" s="10">
        <v>0.20100000000000001</v>
      </c>
      <c r="K90" s="11">
        <v>0.222</v>
      </c>
      <c r="L90" s="8">
        <v>1.34</v>
      </c>
      <c r="M90" s="8">
        <v>0.318</v>
      </c>
      <c r="N90" s="10">
        <v>0.8</v>
      </c>
      <c r="O90" s="11">
        <v>80</v>
      </c>
      <c r="P90" s="8">
        <v>83</v>
      </c>
      <c r="Q90" s="8">
        <v>84</v>
      </c>
      <c r="R90" s="11">
        <v>3.45</v>
      </c>
      <c r="S90" s="8">
        <v>3.58</v>
      </c>
      <c r="T90" s="8">
        <v>-0.13</v>
      </c>
      <c r="U90" s="11">
        <v>3.68</v>
      </c>
      <c r="V90" s="14">
        <v>3.47</v>
      </c>
    </row>
    <row r="91" spans="1:22" ht="15" thickBot="1">
      <c r="A91" s="5">
        <v>90</v>
      </c>
      <c r="B91" s="22" t="s">
        <v>475</v>
      </c>
      <c r="C91" s="22" t="s">
        <v>64</v>
      </c>
      <c r="D91" s="8">
        <v>9.4700000000000006</v>
      </c>
      <c r="E91" s="8">
        <v>2.2200000000000002</v>
      </c>
      <c r="F91" s="8">
        <v>4.2699999999999996</v>
      </c>
      <c r="G91" s="8">
        <v>0.4</v>
      </c>
      <c r="H91" s="9">
        <v>0.26600000000000001</v>
      </c>
      <c r="I91" s="10">
        <v>6.2E-2</v>
      </c>
      <c r="J91" s="10">
        <v>0.20300000000000001</v>
      </c>
      <c r="K91" s="11">
        <v>0.218</v>
      </c>
      <c r="L91" s="8">
        <v>1.05</v>
      </c>
      <c r="M91" s="8">
        <v>0.29299999999999998</v>
      </c>
      <c r="N91" s="10">
        <v>0.77400000000000002</v>
      </c>
      <c r="O91" s="11">
        <v>64</v>
      </c>
      <c r="P91" s="8">
        <v>62</v>
      </c>
      <c r="Q91" s="8">
        <v>72</v>
      </c>
      <c r="R91" s="11">
        <v>2.62</v>
      </c>
      <c r="S91" s="8">
        <v>2.54</v>
      </c>
      <c r="T91" s="8">
        <v>0.08</v>
      </c>
      <c r="U91" s="11">
        <v>3.11</v>
      </c>
      <c r="V91" s="14">
        <v>3.47</v>
      </c>
    </row>
    <row r="92" spans="1:22" ht="15" thickBot="1">
      <c r="A92" s="5">
        <v>91</v>
      </c>
      <c r="B92" s="22" t="s">
        <v>476</v>
      </c>
      <c r="C92" s="22" t="s">
        <v>37</v>
      </c>
      <c r="D92" s="8">
        <v>9.65</v>
      </c>
      <c r="E92" s="8">
        <v>3.22</v>
      </c>
      <c r="F92" s="8">
        <v>3</v>
      </c>
      <c r="G92" s="8">
        <v>0.42</v>
      </c>
      <c r="H92" s="9">
        <v>0.27500000000000002</v>
      </c>
      <c r="I92" s="10">
        <v>9.1999999999999998E-2</v>
      </c>
      <c r="J92" s="10">
        <v>0.183</v>
      </c>
      <c r="K92" s="11">
        <v>0.18099999999999999</v>
      </c>
      <c r="L92" s="8">
        <v>0.99</v>
      </c>
      <c r="M92" s="8">
        <v>0.247</v>
      </c>
      <c r="N92" s="10">
        <v>0.68</v>
      </c>
      <c r="O92" s="11">
        <v>57</v>
      </c>
      <c r="P92" s="8">
        <v>68</v>
      </c>
      <c r="Q92" s="8">
        <v>82</v>
      </c>
      <c r="R92" s="11">
        <v>2.52</v>
      </c>
      <c r="S92" s="8">
        <v>2.88</v>
      </c>
      <c r="T92" s="8">
        <v>-0.37</v>
      </c>
      <c r="U92" s="11">
        <v>3.59</v>
      </c>
      <c r="V92" s="14">
        <v>3.47</v>
      </c>
    </row>
    <row r="93" spans="1:22" ht="15" thickBot="1">
      <c r="A93" s="5">
        <v>92</v>
      </c>
      <c r="B93" s="22" t="s">
        <v>477</v>
      </c>
      <c r="C93" s="22" t="s">
        <v>26</v>
      </c>
      <c r="D93" s="8">
        <v>9.17</v>
      </c>
      <c r="E93" s="8">
        <v>2.29</v>
      </c>
      <c r="F93" s="8">
        <v>4</v>
      </c>
      <c r="G93" s="8">
        <v>0.76</v>
      </c>
      <c r="H93" s="9">
        <v>0.255</v>
      </c>
      <c r="I93" s="10">
        <v>6.4000000000000001E-2</v>
      </c>
      <c r="J93" s="10">
        <v>0.191</v>
      </c>
      <c r="K93" s="11">
        <v>0.22700000000000001</v>
      </c>
      <c r="L93" s="8">
        <v>1.1000000000000001</v>
      </c>
      <c r="M93" s="8">
        <v>0.28999999999999998</v>
      </c>
      <c r="N93" s="10">
        <v>0.71799999999999997</v>
      </c>
      <c r="O93" s="11">
        <v>69</v>
      </c>
      <c r="P93" s="8">
        <v>71</v>
      </c>
      <c r="Q93" s="8">
        <v>86</v>
      </c>
      <c r="R93" s="11">
        <v>3.06</v>
      </c>
      <c r="S93" s="8">
        <v>3.09</v>
      </c>
      <c r="T93" s="8">
        <v>-0.03</v>
      </c>
      <c r="U93" s="11">
        <v>3.77</v>
      </c>
      <c r="V93" s="14">
        <v>3.48</v>
      </c>
    </row>
    <row r="94" spans="1:22" ht="15" thickBot="1">
      <c r="A94" s="5">
        <v>93</v>
      </c>
      <c r="B94" s="22" t="s">
        <v>478</v>
      </c>
      <c r="C94" s="22" t="s">
        <v>153</v>
      </c>
      <c r="D94" s="8">
        <v>9</v>
      </c>
      <c r="E94" s="8">
        <v>1.02</v>
      </c>
      <c r="F94" s="8">
        <v>8.8000000000000007</v>
      </c>
      <c r="G94" s="8">
        <v>1.64</v>
      </c>
      <c r="H94" s="9">
        <v>0.24299999999999999</v>
      </c>
      <c r="I94" s="10">
        <v>2.8000000000000001E-2</v>
      </c>
      <c r="J94" s="10">
        <v>0.215</v>
      </c>
      <c r="K94" s="11">
        <v>0.253</v>
      </c>
      <c r="L94" s="8">
        <v>1.1100000000000001</v>
      </c>
      <c r="M94" s="8">
        <v>0.29499999999999998</v>
      </c>
      <c r="N94" s="10">
        <v>0.65300000000000002</v>
      </c>
      <c r="O94" s="11">
        <v>105</v>
      </c>
      <c r="P94" s="8">
        <v>96</v>
      </c>
      <c r="Q94" s="8">
        <v>97</v>
      </c>
      <c r="R94" s="11">
        <v>4.5</v>
      </c>
      <c r="S94" s="8">
        <v>4.0999999999999996</v>
      </c>
      <c r="T94" s="8">
        <v>0.4</v>
      </c>
      <c r="U94" s="11">
        <v>4.1500000000000004</v>
      </c>
      <c r="V94" s="14">
        <v>3.48</v>
      </c>
    </row>
    <row r="95" spans="1:22" ht="15" thickBot="1">
      <c r="A95" s="5">
        <v>94</v>
      </c>
      <c r="B95" s="22" t="s">
        <v>479</v>
      </c>
      <c r="C95" s="22" t="s">
        <v>116</v>
      </c>
      <c r="D95" s="8">
        <v>10.220000000000001</v>
      </c>
      <c r="E95" s="8">
        <v>3.28</v>
      </c>
      <c r="F95" s="8">
        <v>3.11</v>
      </c>
      <c r="G95" s="8">
        <v>0.73</v>
      </c>
      <c r="H95" s="9">
        <v>0.26400000000000001</v>
      </c>
      <c r="I95" s="10">
        <v>8.5000000000000006E-2</v>
      </c>
      <c r="J95" s="10">
        <v>0.17899999999999999</v>
      </c>
      <c r="K95" s="11">
        <v>0.255</v>
      </c>
      <c r="L95" s="8">
        <v>1.34</v>
      </c>
      <c r="M95" s="8">
        <v>0.34399999999999997</v>
      </c>
      <c r="N95" s="10">
        <v>0.79800000000000004</v>
      </c>
      <c r="O95" s="11">
        <v>72</v>
      </c>
      <c r="P95" s="8">
        <v>81</v>
      </c>
      <c r="Q95" s="8">
        <v>84</v>
      </c>
      <c r="R95" s="11">
        <v>3.28</v>
      </c>
      <c r="S95" s="8">
        <v>3.5</v>
      </c>
      <c r="T95" s="8">
        <v>-0.22</v>
      </c>
      <c r="U95" s="11">
        <v>3.59</v>
      </c>
      <c r="V95" s="14">
        <v>3.49</v>
      </c>
    </row>
    <row r="96" spans="1:22" ht="15" thickBot="1">
      <c r="A96" s="5">
        <v>95</v>
      </c>
      <c r="B96" s="22" t="s">
        <v>480</v>
      </c>
      <c r="C96" s="22" t="s">
        <v>111</v>
      </c>
      <c r="D96" s="8">
        <v>7.51</v>
      </c>
      <c r="E96" s="8">
        <v>0.94</v>
      </c>
      <c r="F96" s="8">
        <v>8</v>
      </c>
      <c r="G96" s="8">
        <v>0.94</v>
      </c>
      <c r="H96" s="9">
        <v>0.221</v>
      </c>
      <c r="I96" s="10">
        <v>2.8000000000000001E-2</v>
      </c>
      <c r="J96" s="10">
        <v>0.193</v>
      </c>
      <c r="K96" s="11">
        <v>0.19</v>
      </c>
      <c r="L96" s="8">
        <v>0.78</v>
      </c>
      <c r="M96" s="8">
        <v>0.218</v>
      </c>
      <c r="N96" s="10">
        <v>0.81</v>
      </c>
      <c r="O96" s="11">
        <v>58</v>
      </c>
      <c r="P96" s="8">
        <v>81</v>
      </c>
      <c r="Q96" s="8">
        <v>90</v>
      </c>
      <c r="R96" s="11">
        <v>2.58</v>
      </c>
      <c r="S96" s="8">
        <v>3.57</v>
      </c>
      <c r="T96" s="8">
        <v>-0.99</v>
      </c>
      <c r="U96" s="11">
        <v>3.94</v>
      </c>
      <c r="V96" s="14">
        <v>3.49</v>
      </c>
    </row>
    <row r="97" spans="1:22" ht="15" thickBot="1">
      <c r="A97" s="5">
        <v>96</v>
      </c>
      <c r="B97" s="22" t="s">
        <v>481</v>
      </c>
      <c r="C97" s="22" t="s">
        <v>97</v>
      </c>
      <c r="D97" s="8">
        <v>11.17</v>
      </c>
      <c r="E97" s="8">
        <v>3.72</v>
      </c>
      <c r="F97" s="8">
        <v>3</v>
      </c>
      <c r="G97" s="8">
        <v>0.93</v>
      </c>
      <c r="H97" s="9">
        <v>0.29499999999999998</v>
      </c>
      <c r="I97" s="10">
        <v>9.8000000000000004E-2</v>
      </c>
      <c r="J97" s="10">
        <v>0.19700000000000001</v>
      </c>
      <c r="K97" s="11">
        <v>0.216</v>
      </c>
      <c r="L97" s="8">
        <v>1.22</v>
      </c>
      <c r="M97" s="8">
        <v>0.29299999999999998</v>
      </c>
      <c r="N97" s="10">
        <v>0.82</v>
      </c>
      <c r="O97" s="11">
        <v>70</v>
      </c>
      <c r="P97" s="8">
        <v>79</v>
      </c>
      <c r="Q97" s="8">
        <v>93</v>
      </c>
      <c r="R97" s="11">
        <v>2.95</v>
      </c>
      <c r="S97" s="8">
        <v>3.46</v>
      </c>
      <c r="T97" s="8">
        <v>-0.52</v>
      </c>
      <c r="U97" s="11">
        <v>4.01</v>
      </c>
      <c r="V97" s="14">
        <v>3.49</v>
      </c>
    </row>
    <row r="98" spans="1:22" ht="15" thickBot="1">
      <c r="A98" s="5">
        <v>97</v>
      </c>
      <c r="B98" s="22" t="s">
        <v>482</v>
      </c>
      <c r="C98" s="22" t="s">
        <v>37</v>
      </c>
      <c r="D98" s="8">
        <v>11</v>
      </c>
      <c r="E98" s="8">
        <v>3.84</v>
      </c>
      <c r="F98" s="8">
        <v>2.87</v>
      </c>
      <c r="G98" s="8">
        <v>1.79</v>
      </c>
      <c r="H98" s="9">
        <v>0.28599999999999998</v>
      </c>
      <c r="I98" s="10">
        <v>0.1</v>
      </c>
      <c r="J98" s="10">
        <v>0.186</v>
      </c>
      <c r="K98" s="11">
        <v>0.223</v>
      </c>
      <c r="L98" s="8">
        <v>1.28</v>
      </c>
      <c r="M98" s="8">
        <v>0.27200000000000002</v>
      </c>
      <c r="N98" s="10">
        <v>0.71799999999999997</v>
      </c>
      <c r="O98" s="11">
        <v>108</v>
      </c>
      <c r="P98" s="8">
        <v>112</v>
      </c>
      <c r="Q98" s="8">
        <v>80</v>
      </c>
      <c r="R98" s="11">
        <v>4.7300000000000004</v>
      </c>
      <c r="S98" s="8">
        <v>4.76</v>
      </c>
      <c r="T98" s="8">
        <v>-0.03</v>
      </c>
      <c r="U98" s="11">
        <v>3.52</v>
      </c>
      <c r="V98" s="14">
        <v>3.5</v>
      </c>
    </row>
    <row r="99" spans="1:22" ht="15" thickBot="1">
      <c r="A99" s="5">
        <v>98</v>
      </c>
      <c r="B99" s="22" t="s">
        <v>483</v>
      </c>
      <c r="C99" s="22" t="s">
        <v>24</v>
      </c>
      <c r="D99" s="8">
        <v>8.08</v>
      </c>
      <c r="E99" s="8">
        <v>0.92</v>
      </c>
      <c r="F99" s="8">
        <v>8.75</v>
      </c>
      <c r="G99" s="8">
        <v>1.1499999999999999</v>
      </c>
      <c r="H99" s="9">
        <v>0.24099999999999999</v>
      </c>
      <c r="I99" s="10">
        <v>2.8000000000000001E-2</v>
      </c>
      <c r="J99" s="10">
        <v>0.214</v>
      </c>
      <c r="K99" s="11">
        <v>0.18</v>
      </c>
      <c r="L99" s="8">
        <v>0.74</v>
      </c>
      <c r="M99" s="8">
        <v>0.20200000000000001</v>
      </c>
      <c r="N99" s="10">
        <v>0.95799999999999996</v>
      </c>
      <c r="O99" s="11">
        <v>43</v>
      </c>
      <c r="P99" s="8">
        <v>81</v>
      </c>
      <c r="Q99" s="8">
        <v>87</v>
      </c>
      <c r="R99" s="11">
        <v>1.85</v>
      </c>
      <c r="S99" s="8">
        <v>3.59</v>
      </c>
      <c r="T99" s="8">
        <v>-1.74</v>
      </c>
      <c r="U99" s="11">
        <v>3.84</v>
      </c>
      <c r="V99" s="14">
        <v>3.52</v>
      </c>
    </row>
    <row r="100" spans="1:22" ht="15" thickBot="1">
      <c r="A100" s="5">
        <v>99</v>
      </c>
      <c r="B100" s="22" t="s">
        <v>484</v>
      </c>
      <c r="C100" s="6" t="s">
        <v>103</v>
      </c>
      <c r="D100" s="8">
        <v>10.66</v>
      </c>
      <c r="E100" s="8">
        <v>3.55</v>
      </c>
      <c r="F100" s="8">
        <v>3</v>
      </c>
      <c r="G100" s="8">
        <v>0.99</v>
      </c>
      <c r="H100" s="9">
        <v>0.28499999999999998</v>
      </c>
      <c r="I100" s="10">
        <v>9.5000000000000001E-2</v>
      </c>
      <c r="J100" s="10">
        <v>0.19</v>
      </c>
      <c r="K100" s="11">
        <v>0.221</v>
      </c>
      <c r="L100" s="8">
        <v>1.22</v>
      </c>
      <c r="M100" s="8">
        <v>0.29399999999999998</v>
      </c>
      <c r="N100" s="10">
        <v>0.74099999999999999</v>
      </c>
      <c r="O100" s="11">
        <v>73</v>
      </c>
      <c r="P100" s="8">
        <v>85</v>
      </c>
      <c r="Q100" s="8">
        <v>90</v>
      </c>
      <c r="R100" s="11">
        <v>3.13</v>
      </c>
      <c r="S100" s="8">
        <v>3.65</v>
      </c>
      <c r="T100" s="8">
        <v>-0.52</v>
      </c>
      <c r="U100" s="11">
        <v>3.94</v>
      </c>
      <c r="V100" s="14">
        <v>3.52</v>
      </c>
    </row>
    <row r="101" spans="1:22" ht="15" thickBot="1">
      <c r="A101" s="5">
        <v>100</v>
      </c>
      <c r="B101" s="22" t="s">
        <v>485</v>
      </c>
      <c r="C101" s="22" t="s">
        <v>35</v>
      </c>
      <c r="D101" s="8">
        <v>7.81</v>
      </c>
      <c r="E101" s="8">
        <v>2.38</v>
      </c>
      <c r="F101" s="8">
        <v>3.28</v>
      </c>
      <c r="G101" s="8">
        <v>0.53</v>
      </c>
      <c r="H101" s="9">
        <v>0.215</v>
      </c>
      <c r="I101" s="10">
        <v>6.5000000000000002E-2</v>
      </c>
      <c r="J101" s="10">
        <v>0.14899999999999999</v>
      </c>
      <c r="K101" s="11">
        <v>0.23599999999999999</v>
      </c>
      <c r="L101" s="8">
        <v>1.1499999999999999</v>
      </c>
      <c r="M101" s="8">
        <v>0.29299999999999998</v>
      </c>
      <c r="N101" s="10">
        <v>0.72899999999999998</v>
      </c>
      <c r="O101" s="11">
        <v>64</v>
      </c>
      <c r="P101" s="8">
        <v>77</v>
      </c>
      <c r="Q101" s="8">
        <v>84</v>
      </c>
      <c r="R101" s="11">
        <v>2.65</v>
      </c>
      <c r="S101" s="8">
        <v>3.21</v>
      </c>
      <c r="T101" s="8">
        <v>-0.56999999999999995</v>
      </c>
      <c r="U101" s="11">
        <v>3.62</v>
      </c>
      <c r="V101" s="14">
        <v>3.53</v>
      </c>
    </row>
    <row r="102" spans="1:22" ht="15" thickBot="1">
      <c r="A102" s="5">
        <v>101</v>
      </c>
      <c r="B102" s="22" t="s">
        <v>486</v>
      </c>
      <c r="C102" s="22" t="s">
        <v>97</v>
      </c>
      <c r="D102" s="8">
        <v>8.67</v>
      </c>
      <c r="E102" s="8">
        <v>1.98</v>
      </c>
      <c r="F102" s="8">
        <v>4.38</v>
      </c>
      <c r="G102" s="8">
        <v>1.24</v>
      </c>
      <c r="H102" s="9">
        <v>0.25700000000000001</v>
      </c>
      <c r="I102" s="10">
        <v>5.8999999999999997E-2</v>
      </c>
      <c r="J102" s="10">
        <v>0.19900000000000001</v>
      </c>
      <c r="K102" s="11">
        <v>0.17299999999999999</v>
      </c>
      <c r="L102" s="8">
        <v>0.83</v>
      </c>
      <c r="M102" s="8">
        <v>0.19500000000000001</v>
      </c>
      <c r="N102" s="10">
        <v>1</v>
      </c>
      <c r="O102" s="11">
        <v>41</v>
      </c>
      <c r="P102" s="8">
        <v>88</v>
      </c>
      <c r="Q102" s="8">
        <v>97</v>
      </c>
      <c r="R102" s="11">
        <v>1.73</v>
      </c>
      <c r="S102" s="8">
        <v>3.86</v>
      </c>
      <c r="T102" s="8">
        <v>-2.13</v>
      </c>
      <c r="U102" s="11">
        <v>4.17</v>
      </c>
      <c r="V102" s="14">
        <v>3.54</v>
      </c>
    </row>
    <row r="103" spans="1:22" ht="15" thickBot="1">
      <c r="A103" s="5">
        <v>102</v>
      </c>
      <c r="B103" s="22" t="s">
        <v>487</v>
      </c>
      <c r="C103" s="22" t="s">
        <v>153</v>
      </c>
      <c r="D103" s="8">
        <v>8.09</v>
      </c>
      <c r="E103" s="8">
        <v>1.86</v>
      </c>
      <c r="F103" s="8">
        <v>4.3499999999999996</v>
      </c>
      <c r="G103" s="8">
        <v>0.98</v>
      </c>
      <c r="H103" s="9">
        <v>0.23699999999999999</v>
      </c>
      <c r="I103" s="10">
        <v>5.3999999999999999E-2</v>
      </c>
      <c r="J103" s="10">
        <v>0.183</v>
      </c>
      <c r="K103" s="11">
        <v>0.18</v>
      </c>
      <c r="L103" s="8">
        <v>0.85</v>
      </c>
      <c r="M103" s="8">
        <v>0.20899999999999999</v>
      </c>
      <c r="N103" s="10">
        <v>0.85599999999999998</v>
      </c>
      <c r="O103" s="11">
        <v>51</v>
      </c>
      <c r="P103" s="8">
        <v>83</v>
      </c>
      <c r="Q103" s="8">
        <v>87</v>
      </c>
      <c r="R103" s="11">
        <v>2.19</v>
      </c>
      <c r="S103" s="8">
        <v>3.54</v>
      </c>
      <c r="T103" s="8">
        <v>-1.35</v>
      </c>
      <c r="U103" s="11">
        <v>3.73</v>
      </c>
      <c r="V103" s="14">
        <v>3.54</v>
      </c>
    </row>
    <row r="104" spans="1:22" ht="15" thickBot="1">
      <c r="A104" s="5">
        <v>103</v>
      </c>
      <c r="B104" s="22" t="s">
        <v>488</v>
      </c>
      <c r="C104" s="22" t="s">
        <v>89</v>
      </c>
      <c r="D104" s="8">
        <v>9.91</v>
      </c>
      <c r="E104" s="8">
        <v>1.82</v>
      </c>
      <c r="F104" s="8">
        <v>5.45</v>
      </c>
      <c r="G104" s="8">
        <v>0.96</v>
      </c>
      <c r="H104" s="9">
        <v>0.26900000000000002</v>
      </c>
      <c r="I104" s="10">
        <v>4.9000000000000002E-2</v>
      </c>
      <c r="J104" s="10">
        <v>0.219</v>
      </c>
      <c r="K104" s="11">
        <v>0.22700000000000001</v>
      </c>
      <c r="L104" s="8">
        <v>1.07</v>
      </c>
      <c r="M104" s="8">
        <v>0.28999999999999998</v>
      </c>
      <c r="N104" s="10">
        <v>0.71</v>
      </c>
      <c r="O104" s="11">
        <v>83</v>
      </c>
      <c r="P104" s="8">
        <v>71</v>
      </c>
      <c r="Q104" s="8">
        <v>81</v>
      </c>
      <c r="R104" s="11">
        <v>3.64</v>
      </c>
      <c r="S104" s="8">
        <v>3.19</v>
      </c>
      <c r="T104" s="8">
        <v>0.45</v>
      </c>
      <c r="U104" s="11">
        <v>3.57</v>
      </c>
      <c r="V104" s="14">
        <v>3.54</v>
      </c>
    </row>
    <row r="105" spans="1:22" ht="15" thickBot="1">
      <c r="A105" s="5">
        <v>104</v>
      </c>
      <c r="B105" s="22" t="s">
        <v>489</v>
      </c>
      <c r="C105" s="6" t="s">
        <v>103</v>
      </c>
      <c r="D105" s="8">
        <v>9.15</v>
      </c>
      <c r="E105" s="8">
        <v>2.4500000000000002</v>
      </c>
      <c r="F105" s="8">
        <v>3.73</v>
      </c>
      <c r="G105" s="8">
        <v>1.34</v>
      </c>
      <c r="H105" s="9">
        <v>0.248</v>
      </c>
      <c r="I105" s="10">
        <v>6.7000000000000004E-2</v>
      </c>
      <c r="J105" s="10">
        <v>0.182</v>
      </c>
      <c r="K105" s="11">
        <v>0.222</v>
      </c>
      <c r="L105" s="8">
        <v>1.1200000000000001</v>
      </c>
      <c r="M105" s="8">
        <v>0.26400000000000001</v>
      </c>
      <c r="N105" s="10">
        <v>0.61199999999999999</v>
      </c>
      <c r="O105" s="11">
        <v>108</v>
      </c>
      <c r="P105" s="8">
        <v>93</v>
      </c>
      <c r="Q105" s="8">
        <v>93</v>
      </c>
      <c r="R105" s="11">
        <v>4.6900000000000004</v>
      </c>
      <c r="S105" s="8">
        <v>4.05</v>
      </c>
      <c r="T105" s="8">
        <v>0.64</v>
      </c>
      <c r="U105" s="11">
        <v>4.01</v>
      </c>
      <c r="V105" s="14">
        <v>3.6</v>
      </c>
    </row>
    <row r="106" spans="1:22" ht="15" thickBot="1">
      <c r="A106" s="5">
        <v>105</v>
      </c>
      <c r="B106" s="22" t="s">
        <v>490</v>
      </c>
      <c r="C106" s="22" t="s">
        <v>56</v>
      </c>
      <c r="D106" s="8">
        <v>9.14</v>
      </c>
      <c r="E106" s="8">
        <v>1.87</v>
      </c>
      <c r="F106" s="8">
        <v>4.8899999999999997</v>
      </c>
      <c r="G106" s="8">
        <v>0.73</v>
      </c>
      <c r="H106" s="9">
        <v>0.246</v>
      </c>
      <c r="I106" s="10">
        <v>0.05</v>
      </c>
      <c r="J106" s="10">
        <v>0.19600000000000001</v>
      </c>
      <c r="K106" s="11">
        <v>0.248</v>
      </c>
      <c r="L106" s="8">
        <v>1.17</v>
      </c>
      <c r="M106" s="8">
        <v>0.317</v>
      </c>
      <c r="N106" s="10">
        <v>0.73</v>
      </c>
      <c r="O106" s="11">
        <v>71</v>
      </c>
      <c r="P106" s="8">
        <v>70</v>
      </c>
      <c r="Q106" s="8">
        <v>76</v>
      </c>
      <c r="R106" s="11">
        <v>3.06</v>
      </c>
      <c r="S106" s="8">
        <v>3.02</v>
      </c>
      <c r="T106" s="8">
        <v>0.04</v>
      </c>
      <c r="U106" s="11">
        <v>3.33</v>
      </c>
      <c r="V106" s="14">
        <v>3.61</v>
      </c>
    </row>
    <row r="107" spans="1:22" ht="15" thickBot="1">
      <c r="A107" s="5">
        <v>106</v>
      </c>
      <c r="B107" s="22" t="s">
        <v>491</v>
      </c>
      <c r="C107" s="22" t="s">
        <v>100</v>
      </c>
      <c r="D107" s="8">
        <v>8.7899999999999991</v>
      </c>
      <c r="E107" s="8">
        <v>1.63</v>
      </c>
      <c r="F107" s="8">
        <v>5.38</v>
      </c>
      <c r="G107" s="8">
        <v>1.1299999999999999</v>
      </c>
      <c r="H107" s="9">
        <v>0.23699999999999999</v>
      </c>
      <c r="I107" s="10">
        <v>4.3999999999999997E-2</v>
      </c>
      <c r="J107" s="10">
        <v>0.193</v>
      </c>
      <c r="K107" s="11">
        <v>0.249</v>
      </c>
      <c r="L107" s="8">
        <v>1.1499999999999999</v>
      </c>
      <c r="M107" s="8">
        <v>0.30199999999999999</v>
      </c>
      <c r="N107" s="10">
        <v>0.75900000000000001</v>
      </c>
      <c r="O107" s="11">
        <v>84</v>
      </c>
      <c r="P107" s="8">
        <v>86</v>
      </c>
      <c r="Q107" s="8">
        <v>78</v>
      </c>
      <c r="R107" s="11">
        <v>3.66</v>
      </c>
      <c r="S107" s="8">
        <v>3.68</v>
      </c>
      <c r="T107" s="8">
        <v>-0.02</v>
      </c>
      <c r="U107" s="11">
        <v>3.41</v>
      </c>
      <c r="V107" s="14">
        <v>3.62</v>
      </c>
    </row>
    <row r="108" spans="1:22" ht="15" thickBot="1">
      <c r="A108" s="5">
        <v>107</v>
      </c>
      <c r="B108" s="22" t="s">
        <v>492</v>
      </c>
      <c r="C108" s="22" t="s">
        <v>24</v>
      </c>
      <c r="D108" s="8">
        <v>10.220000000000001</v>
      </c>
      <c r="E108" s="8">
        <v>3.51</v>
      </c>
      <c r="F108" s="8">
        <v>2.91</v>
      </c>
      <c r="G108" s="8">
        <v>0.61</v>
      </c>
      <c r="H108" s="9">
        <v>0.25800000000000001</v>
      </c>
      <c r="I108" s="10">
        <v>8.7999999999999995E-2</v>
      </c>
      <c r="J108" s="10">
        <v>0.16900000000000001</v>
      </c>
      <c r="K108" s="11">
        <v>0.25800000000000001</v>
      </c>
      <c r="L108" s="8">
        <v>1.39</v>
      </c>
      <c r="M108" s="8">
        <v>0.34799999999999998</v>
      </c>
      <c r="N108" s="10">
        <v>0.75800000000000001</v>
      </c>
      <c r="O108" s="11">
        <v>68</v>
      </c>
      <c r="P108" s="8">
        <v>77</v>
      </c>
      <c r="Q108" s="8">
        <v>86</v>
      </c>
      <c r="R108" s="11">
        <v>2.9</v>
      </c>
      <c r="S108" s="8">
        <v>3.44</v>
      </c>
      <c r="T108" s="8">
        <v>-0.54</v>
      </c>
      <c r="U108" s="11">
        <v>3.77</v>
      </c>
      <c r="V108" s="14">
        <v>3.62</v>
      </c>
    </row>
    <row r="109" spans="1:22" ht="15" thickBot="1">
      <c r="A109" s="5">
        <v>108</v>
      </c>
      <c r="B109" s="22" t="s">
        <v>493</v>
      </c>
      <c r="C109" s="22" t="s">
        <v>153</v>
      </c>
      <c r="D109" s="8">
        <v>9.74</v>
      </c>
      <c r="E109" s="8">
        <v>3.32</v>
      </c>
      <c r="F109" s="8">
        <v>2.93</v>
      </c>
      <c r="G109" s="8">
        <v>0.89</v>
      </c>
      <c r="H109" s="9">
        <v>0.249</v>
      </c>
      <c r="I109" s="10">
        <v>8.5000000000000006E-2</v>
      </c>
      <c r="J109" s="10">
        <v>0.16400000000000001</v>
      </c>
      <c r="K109" s="11">
        <v>0.255</v>
      </c>
      <c r="L109" s="8">
        <v>1.35</v>
      </c>
      <c r="M109" s="8">
        <v>0.33</v>
      </c>
      <c r="N109" s="10">
        <v>0.64300000000000002</v>
      </c>
      <c r="O109" s="11">
        <v>118</v>
      </c>
      <c r="P109" s="8">
        <v>91</v>
      </c>
      <c r="Q109" s="8">
        <v>90</v>
      </c>
      <c r="R109" s="11">
        <v>5.09</v>
      </c>
      <c r="S109" s="8">
        <v>3.85</v>
      </c>
      <c r="T109" s="8">
        <v>1.24</v>
      </c>
      <c r="U109" s="11">
        <v>3.87</v>
      </c>
      <c r="V109" s="14">
        <v>3.62</v>
      </c>
    </row>
    <row r="110" spans="1:22" ht="15" thickBot="1">
      <c r="A110" s="5">
        <v>109</v>
      </c>
      <c r="B110" s="22" t="s">
        <v>494</v>
      </c>
      <c r="C110" s="22" t="s">
        <v>100</v>
      </c>
      <c r="D110" s="8">
        <v>11.37</v>
      </c>
      <c r="E110" s="8">
        <v>3.79</v>
      </c>
      <c r="F110" s="8">
        <v>3</v>
      </c>
      <c r="G110" s="8">
        <v>1.42</v>
      </c>
      <c r="H110" s="9">
        <v>0.30099999999999999</v>
      </c>
      <c r="I110" s="10">
        <v>0.1</v>
      </c>
      <c r="J110" s="10">
        <v>0.20100000000000001</v>
      </c>
      <c r="K110" s="11">
        <v>0.22500000000000001</v>
      </c>
      <c r="L110" s="8">
        <v>1.26</v>
      </c>
      <c r="M110" s="8">
        <v>0.29499999999999998</v>
      </c>
      <c r="N110" s="10">
        <v>0.7</v>
      </c>
      <c r="O110" s="11">
        <v>104</v>
      </c>
      <c r="P110" s="8">
        <v>96</v>
      </c>
      <c r="Q110" s="8">
        <v>96</v>
      </c>
      <c r="R110" s="11">
        <v>4.58</v>
      </c>
      <c r="S110" s="8">
        <v>4.1500000000000004</v>
      </c>
      <c r="T110" s="8">
        <v>0.43</v>
      </c>
      <c r="U110" s="11">
        <v>4.22</v>
      </c>
      <c r="V110" s="14">
        <v>3.62</v>
      </c>
    </row>
    <row r="111" spans="1:22" ht="15" thickBot="1">
      <c r="A111" s="5">
        <v>110</v>
      </c>
      <c r="B111" s="22" t="s">
        <v>495</v>
      </c>
      <c r="C111" s="22" t="s">
        <v>111</v>
      </c>
      <c r="D111" s="8">
        <v>11.1</v>
      </c>
      <c r="E111" s="8">
        <v>3.88</v>
      </c>
      <c r="F111" s="8">
        <v>2.86</v>
      </c>
      <c r="G111" s="8">
        <v>1.66</v>
      </c>
      <c r="H111" s="9">
        <v>0.28000000000000003</v>
      </c>
      <c r="I111" s="10">
        <v>9.8000000000000004E-2</v>
      </c>
      <c r="J111" s="10">
        <v>0.182</v>
      </c>
      <c r="K111" s="11">
        <v>0.23400000000000001</v>
      </c>
      <c r="L111" s="8">
        <v>1.36</v>
      </c>
      <c r="M111" s="8">
        <v>0.29299999999999998</v>
      </c>
      <c r="N111" s="10">
        <v>0.71699999999999997</v>
      </c>
      <c r="O111" s="11">
        <v>108</v>
      </c>
      <c r="P111" s="8">
        <v>104</v>
      </c>
      <c r="Q111" s="8">
        <v>91</v>
      </c>
      <c r="R111" s="11">
        <v>4.8099999999999996</v>
      </c>
      <c r="S111" s="8">
        <v>4.55</v>
      </c>
      <c r="T111" s="8">
        <v>0.26</v>
      </c>
      <c r="U111" s="11">
        <v>3.99</v>
      </c>
      <c r="V111" s="14">
        <v>3.62</v>
      </c>
    </row>
    <row r="112" spans="1:22" ht="15" thickBot="1">
      <c r="A112" s="5">
        <v>111</v>
      </c>
      <c r="B112" s="22" t="s">
        <v>496</v>
      </c>
      <c r="C112" s="22" t="s">
        <v>86</v>
      </c>
      <c r="D112" s="8">
        <v>10.89</v>
      </c>
      <c r="E112" s="8">
        <v>3.08</v>
      </c>
      <c r="F112" s="8">
        <v>3.54</v>
      </c>
      <c r="G112" s="8">
        <v>1.42</v>
      </c>
      <c r="H112" s="9">
        <v>0.29099999999999998</v>
      </c>
      <c r="I112" s="10">
        <v>8.2000000000000003E-2</v>
      </c>
      <c r="J112" s="10">
        <v>0.20899999999999999</v>
      </c>
      <c r="K112" s="11">
        <v>0.20699999999999999</v>
      </c>
      <c r="L112" s="8">
        <v>1.1299999999999999</v>
      </c>
      <c r="M112" s="8">
        <v>0.25800000000000001</v>
      </c>
      <c r="N112" s="10">
        <v>0.69399999999999995</v>
      </c>
      <c r="O112" s="11">
        <v>84</v>
      </c>
      <c r="P112" s="8">
        <v>93</v>
      </c>
      <c r="Q112" s="8">
        <v>96</v>
      </c>
      <c r="R112" s="11">
        <v>3.55</v>
      </c>
      <c r="S112" s="8">
        <v>3.91</v>
      </c>
      <c r="T112" s="8">
        <v>-0.36</v>
      </c>
      <c r="U112" s="11">
        <v>4.22</v>
      </c>
      <c r="V112" s="14">
        <v>3.62</v>
      </c>
    </row>
    <row r="113" spans="1:22" ht="15" thickBot="1">
      <c r="A113" s="5">
        <v>112</v>
      </c>
      <c r="B113" s="22" t="s">
        <v>497</v>
      </c>
      <c r="C113" s="22" t="s">
        <v>54</v>
      </c>
      <c r="D113" s="8">
        <v>9.56</v>
      </c>
      <c r="E113" s="8">
        <v>2.0699999999999998</v>
      </c>
      <c r="F113" s="8">
        <v>4.63</v>
      </c>
      <c r="G113" s="8">
        <v>0.86</v>
      </c>
      <c r="H113" s="9">
        <v>0.27</v>
      </c>
      <c r="I113" s="10">
        <v>5.8000000000000003E-2</v>
      </c>
      <c r="J113" s="10">
        <v>0.21199999999999999</v>
      </c>
      <c r="K113" s="11">
        <v>0.20499999999999999</v>
      </c>
      <c r="L113" s="8">
        <v>0.98</v>
      </c>
      <c r="M113" s="8">
        <v>0.26100000000000001</v>
      </c>
      <c r="N113" s="10">
        <v>0.80400000000000005</v>
      </c>
      <c r="O113" s="11">
        <v>62</v>
      </c>
      <c r="P113" s="8">
        <v>73</v>
      </c>
      <c r="Q113" s="8">
        <v>84</v>
      </c>
      <c r="R113" s="11">
        <v>2.63</v>
      </c>
      <c r="S113" s="8">
        <v>3.17</v>
      </c>
      <c r="T113" s="8">
        <v>-0.54</v>
      </c>
      <c r="U113" s="11">
        <v>3.6</v>
      </c>
      <c r="V113" s="14">
        <v>3.63</v>
      </c>
    </row>
    <row r="114" spans="1:22" ht="15" thickBot="1">
      <c r="A114" s="5">
        <v>113</v>
      </c>
      <c r="B114" s="22" t="s">
        <v>498</v>
      </c>
      <c r="C114" s="22" t="s">
        <v>111</v>
      </c>
      <c r="D114" s="8">
        <v>9.32</v>
      </c>
      <c r="E114" s="8">
        <v>3.21</v>
      </c>
      <c r="F114" s="8">
        <v>2.9</v>
      </c>
      <c r="G114" s="8">
        <v>0.64</v>
      </c>
      <c r="H114" s="9">
        <v>0.24199999999999999</v>
      </c>
      <c r="I114" s="10">
        <v>8.3000000000000004E-2</v>
      </c>
      <c r="J114" s="10">
        <v>0.158</v>
      </c>
      <c r="K114" s="11">
        <v>0.252</v>
      </c>
      <c r="L114" s="8">
        <v>1.34</v>
      </c>
      <c r="M114" s="8">
        <v>0.32700000000000001</v>
      </c>
      <c r="N114" s="10">
        <v>0.72799999999999998</v>
      </c>
      <c r="O114" s="11">
        <v>87</v>
      </c>
      <c r="P114" s="8">
        <v>75</v>
      </c>
      <c r="Q114" s="8">
        <v>85</v>
      </c>
      <c r="R114" s="11">
        <v>3.86</v>
      </c>
      <c r="S114" s="8">
        <v>3.29</v>
      </c>
      <c r="T114" s="8">
        <v>0.56000000000000005</v>
      </c>
      <c r="U114" s="11">
        <v>3.73</v>
      </c>
      <c r="V114" s="14">
        <v>3.63</v>
      </c>
    </row>
    <row r="115" spans="1:22" ht="15" thickBot="1">
      <c r="A115" s="5">
        <v>114</v>
      </c>
      <c r="B115" s="22" t="s">
        <v>499</v>
      </c>
      <c r="C115" s="22" t="s">
        <v>74</v>
      </c>
      <c r="D115" s="8">
        <v>11.5</v>
      </c>
      <c r="E115" s="8">
        <v>4.54</v>
      </c>
      <c r="F115" s="8">
        <v>2.5299999999999998</v>
      </c>
      <c r="G115" s="8">
        <v>0.53</v>
      </c>
      <c r="H115" s="9">
        <v>0.30399999999999999</v>
      </c>
      <c r="I115" s="10">
        <v>0.12</v>
      </c>
      <c r="J115" s="10">
        <v>0.184</v>
      </c>
      <c r="K115" s="11">
        <v>0.18</v>
      </c>
      <c r="L115" s="8">
        <v>1.1399999999999999</v>
      </c>
      <c r="M115" s="8">
        <v>0.26200000000000001</v>
      </c>
      <c r="N115" s="10">
        <v>0.71299999999999997</v>
      </c>
      <c r="O115" s="11">
        <v>64</v>
      </c>
      <c r="P115" s="8">
        <v>74</v>
      </c>
      <c r="Q115" s="8">
        <v>94</v>
      </c>
      <c r="R115" s="11">
        <v>2.94</v>
      </c>
      <c r="S115" s="8">
        <v>3.43</v>
      </c>
      <c r="T115" s="8">
        <v>-0.49</v>
      </c>
      <c r="U115" s="11">
        <v>4.12</v>
      </c>
      <c r="V115" s="14">
        <v>3.65</v>
      </c>
    </row>
    <row r="116" spans="1:22" ht="15" thickBot="1">
      <c r="A116" s="5">
        <v>115</v>
      </c>
      <c r="B116" s="22" t="s">
        <v>500</v>
      </c>
      <c r="C116" s="22" t="s">
        <v>52</v>
      </c>
      <c r="D116" s="8">
        <v>10.130000000000001</v>
      </c>
      <c r="E116" s="8">
        <v>3.52</v>
      </c>
      <c r="F116" s="8">
        <v>2.88</v>
      </c>
      <c r="G116" s="8">
        <v>0.84</v>
      </c>
      <c r="H116" s="9">
        <v>0.27</v>
      </c>
      <c r="I116" s="10">
        <v>9.4E-2</v>
      </c>
      <c r="J116" s="10">
        <v>0.17599999999999999</v>
      </c>
      <c r="K116" s="11">
        <v>0.20899999999999999</v>
      </c>
      <c r="L116" s="8">
        <v>1.1599999999999999</v>
      </c>
      <c r="M116" s="8">
        <v>0.27600000000000002</v>
      </c>
      <c r="N116" s="10">
        <v>0.747</v>
      </c>
      <c r="O116" s="11">
        <v>73</v>
      </c>
      <c r="P116" s="8">
        <v>89</v>
      </c>
      <c r="Q116" s="8">
        <v>99</v>
      </c>
      <c r="R116" s="11">
        <v>3.09</v>
      </c>
      <c r="S116" s="8">
        <v>3.77</v>
      </c>
      <c r="T116" s="8">
        <v>-0.68</v>
      </c>
      <c r="U116" s="11">
        <v>4.24</v>
      </c>
      <c r="V116" s="14">
        <v>3.67</v>
      </c>
    </row>
    <row r="117" spans="1:22" ht="15" thickBot="1">
      <c r="A117" s="5">
        <v>116</v>
      </c>
      <c r="B117" s="22" t="s">
        <v>28</v>
      </c>
      <c r="C117" s="22" t="s">
        <v>29</v>
      </c>
      <c r="D117" s="8">
        <v>11.39</v>
      </c>
      <c r="E117" s="8">
        <v>3.75</v>
      </c>
      <c r="F117" s="8">
        <v>3.04</v>
      </c>
      <c r="G117" s="8">
        <v>1.23</v>
      </c>
      <c r="H117" s="9">
        <v>0.315</v>
      </c>
      <c r="I117" s="10">
        <v>0.104</v>
      </c>
      <c r="J117" s="10">
        <v>0.21099999999999999</v>
      </c>
      <c r="K117" s="11">
        <v>0.183</v>
      </c>
      <c r="L117" s="8">
        <v>1.06</v>
      </c>
      <c r="M117" s="8">
        <v>0.23899999999999999</v>
      </c>
      <c r="N117" s="10">
        <v>0.80300000000000005</v>
      </c>
      <c r="O117" s="11">
        <v>72</v>
      </c>
      <c r="P117" s="8">
        <v>91</v>
      </c>
      <c r="Q117" s="8">
        <v>83</v>
      </c>
      <c r="R117" s="11">
        <v>3.14</v>
      </c>
      <c r="S117" s="8">
        <v>4</v>
      </c>
      <c r="T117" s="8">
        <v>-0.86</v>
      </c>
      <c r="U117" s="11">
        <v>3.58</v>
      </c>
      <c r="V117" s="14">
        <v>3.67</v>
      </c>
    </row>
    <row r="118" spans="1:22" ht="15" thickBot="1">
      <c r="A118" s="5">
        <v>117</v>
      </c>
      <c r="B118" s="22" t="s">
        <v>501</v>
      </c>
      <c r="C118" s="22" t="s">
        <v>54</v>
      </c>
      <c r="D118" s="8">
        <v>10.62</v>
      </c>
      <c r="E118" s="8">
        <v>4.2</v>
      </c>
      <c r="F118" s="8">
        <v>2.5299999999999998</v>
      </c>
      <c r="G118" s="8">
        <v>1.1100000000000001</v>
      </c>
      <c r="H118" s="9">
        <v>0.29099999999999998</v>
      </c>
      <c r="I118" s="10">
        <v>0.115</v>
      </c>
      <c r="J118" s="10">
        <v>0.17599999999999999</v>
      </c>
      <c r="K118" s="11">
        <v>0.17899999999999999</v>
      </c>
      <c r="L118" s="8">
        <v>1.1100000000000001</v>
      </c>
      <c r="M118" s="8">
        <v>0.22800000000000001</v>
      </c>
      <c r="N118" s="10">
        <v>0.82099999999999995</v>
      </c>
      <c r="O118" s="11">
        <v>63</v>
      </c>
      <c r="P118" s="8">
        <v>92</v>
      </c>
      <c r="Q118" s="8">
        <v>88</v>
      </c>
      <c r="R118" s="11">
        <v>2.66</v>
      </c>
      <c r="S118" s="8">
        <v>3.97</v>
      </c>
      <c r="T118" s="8">
        <v>-1.31</v>
      </c>
      <c r="U118" s="11">
        <v>3.8</v>
      </c>
      <c r="V118" s="14">
        <v>3.67</v>
      </c>
    </row>
    <row r="119" spans="1:22" ht="15" thickBot="1">
      <c r="A119" s="5">
        <v>118</v>
      </c>
      <c r="B119" s="22" t="s">
        <v>502</v>
      </c>
      <c r="C119" s="22" t="s">
        <v>89</v>
      </c>
      <c r="D119" s="8">
        <v>9.56</v>
      </c>
      <c r="E119" s="8">
        <v>3.34</v>
      </c>
      <c r="F119" s="8">
        <v>2.86</v>
      </c>
      <c r="G119" s="8">
        <v>0.91</v>
      </c>
      <c r="H119" s="9">
        <v>0.255</v>
      </c>
      <c r="I119" s="10">
        <v>8.8999999999999996E-2</v>
      </c>
      <c r="J119" s="10">
        <v>0.16600000000000001</v>
      </c>
      <c r="K119" s="11">
        <v>0.21099999999999999</v>
      </c>
      <c r="L119" s="8">
        <v>1.1599999999999999</v>
      </c>
      <c r="M119" s="8">
        <v>0.26600000000000001</v>
      </c>
      <c r="N119" s="10">
        <v>0.59099999999999997</v>
      </c>
      <c r="O119" s="11">
        <v>107</v>
      </c>
      <c r="P119" s="8">
        <v>81</v>
      </c>
      <c r="Q119" s="8">
        <v>89</v>
      </c>
      <c r="R119" s="11">
        <v>4.7</v>
      </c>
      <c r="S119" s="8">
        <v>3.66</v>
      </c>
      <c r="T119" s="8">
        <v>1.04</v>
      </c>
      <c r="U119" s="11">
        <v>3.91</v>
      </c>
      <c r="V119" s="14">
        <v>3.68</v>
      </c>
    </row>
    <row r="120" spans="1:22" ht="15" thickBot="1">
      <c r="A120" s="5">
        <v>119</v>
      </c>
      <c r="B120" s="22" t="s">
        <v>503</v>
      </c>
      <c r="C120" s="22" t="s">
        <v>35</v>
      </c>
      <c r="D120" s="8">
        <v>9.9600000000000009</v>
      </c>
      <c r="E120" s="8">
        <v>2.36</v>
      </c>
      <c r="F120" s="8">
        <v>4.22</v>
      </c>
      <c r="G120" s="8">
        <v>1.3</v>
      </c>
      <c r="H120" s="9">
        <v>0.27400000000000002</v>
      </c>
      <c r="I120" s="10">
        <v>6.5000000000000002E-2</v>
      </c>
      <c r="J120" s="10">
        <v>0.20899999999999999</v>
      </c>
      <c r="K120" s="11">
        <v>0.21299999999999999</v>
      </c>
      <c r="L120" s="8">
        <v>1.06</v>
      </c>
      <c r="M120" s="8">
        <v>0.26200000000000001</v>
      </c>
      <c r="N120" s="10">
        <v>0.78</v>
      </c>
      <c r="O120" s="11">
        <v>78</v>
      </c>
      <c r="P120" s="8">
        <v>90</v>
      </c>
      <c r="Q120" s="8">
        <v>88</v>
      </c>
      <c r="R120" s="11">
        <v>3.2</v>
      </c>
      <c r="S120" s="8">
        <v>3.78</v>
      </c>
      <c r="T120" s="8">
        <v>-0.59</v>
      </c>
      <c r="U120" s="11">
        <v>3.76</v>
      </c>
      <c r="V120" s="14">
        <v>3.68</v>
      </c>
    </row>
    <row r="121" spans="1:22" ht="15" thickBot="1">
      <c r="A121" s="5">
        <v>120</v>
      </c>
      <c r="B121" s="22" t="s">
        <v>504</v>
      </c>
      <c r="C121" s="22" t="s">
        <v>86</v>
      </c>
      <c r="D121" s="8">
        <v>11.05</v>
      </c>
      <c r="E121" s="8">
        <v>4.38</v>
      </c>
      <c r="F121" s="8">
        <v>2.52</v>
      </c>
      <c r="G121" s="8">
        <v>0.88</v>
      </c>
      <c r="H121" s="9">
        <v>0.29899999999999999</v>
      </c>
      <c r="I121" s="10">
        <v>0.11799999999999999</v>
      </c>
      <c r="J121" s="10">
        <v>0.18</v>
      </c>
      <c r="K121" s="11">
        <v>0.191</v>
      </c>
      <c r="L121" s="8">
        <v>1.17</v>
      </c>
      <c r="M121" s="8">
        <v>0.26100000000000001</v>
      </c>
      <c r="N121" s="10">
        <v>0.69599999999999995</v>
      </c>
      <c r="O121" s="11">
        <v>79</v>
      </c>
      <c r="P121" s="8">
        <v>88</v>
      </c>
      <c r="Q121" s="8">
        <v>92</v>
      </c>
      <c r="R121" s="11">
        <v>3.33</v>
      </c>
      <c r="S121" s="8">
        <v>3.7</v>
      </c>
      <c r="T121" s="8">
        <v>-0.37</v>
      </c>
      <c r="U121" s="11">
        <v>4.0199999999999996</v>
      </c>
      <c r="V121" s="14">
        <v>3.68</v>
      </c>
    </row>
    <row r="122" spans="1:22" ht="15" thickBot="1">
      <c r="A122" s="5">
        <v>121</v>
      </c>
      <c r="B122" s="22" t="s">
        <v>505</v>
      </c>
      <c r="C122" s="22" t="s">
        <v>29</v>
      </c>
      <c r="D122" s="8">
        <v>11.85</v>
      </c>
      <c r="E122" s="8">
        <v>5.05</v>
      </c>
      <c r="F122" s="8">
        <v>2.35</v>
      </c>
      <c r="G122" s="8">
        <v>0.66</v>
      </c>
      <c r="H122" s="9">
        <v>0.29799999999999999</v>
      </c>
      <c r="I122" s="10">
        <v>0.127</v>
      </c>
      <c r="J122" s="10">
        <v>0.17100000000000001</v>
      </c>
      <c r="K122" s="11">
        <v>0.21199999999999999</v>
      </c>
      <c r="L122" s="8">
        <v>1.34</v>
      </c>
      <c r="M122" s="8">
        <v>0.309</v>
      </c>
      <c r="N122" s="10">
        <v>0.70899999999999996</v>
      </c>
      <c r="O122" s="11">
        <v>80</v>
      </c>
      <c r="P122" s="8">
        <v>86</v>
      </c>
      <c r="Q122" s="8">
        <v>90</v>
      </c>
      <c r="R122" s="11">
        <v>3.51</v>
      </c>
      <c r="S122" s="8">
        <v>3.77</v>
      </c>
      <c r="T122" s="8">
        <v>-0.26</v>
      </c>
      <c r="U122" s="11">
        <v>3.87</v>
      </c>
      <c r="V122" s="14">
        <v>3.69</v>
      </c>
    </row>
    <row r="123" spans="1:22" ht="15" thickBot="1">
      <c r="A123" s="5">
        <v>122</v>
      </c>
      <c r="B123" s="22" t="s">
        <v>506</v>
      </c>
      <c r="C123" s="22" t="s">
        <v>37</v>
      </c>
      <c r="D123" s="8">
        <v>9.41</v>
      </c>
      <c r="E123" s="8">
        <v>2.0299999999999998</v>
      </c>
      <c r="F123" s="8">
        <v>4.63</v>
      </c>
      <c r="G123" s="8">
        <v>0.97</v>
      </c>
      <c r="H123" s="9">
        <v>0.26</v>
      </c>
      <c r="I123" s="10">
        <v>5.6000000000000001E-2</v>
      </c>
      <c r="J123" s="10">
        <v>0.20399999999999999</v>
      </c>
      <c r="K123" s="11">
        <v>0.23499999999999999</v>
      </c>
      <c r="L123" s="8">
        <v>1.1100000000000001</v>
      </c>
      <c r="M123" s="8">
        <v>0.29799999999999999</v>
      </c>
      <c r="N123" s="10">
        <v>0.73099999999999998</v>
      </c>
      <c r="O123" s="11">
        <v>80</v>
      </c>
      <c r="P123" s="8">
        <v>78</v>
      </c>
      <c r="Q123" s="8">
        <v>80</v>
      </c>
      <c r="R123" s="11">
        <v>3.49</v>
      </c>
      <c r="S123" s="8">
        <v>3.32</v>
      </c>
      <c r="T123" s="8">
        <v>0.17</v>
      </c>
      <c r="U123" s="11">
        <v>3.53</v>
      </c>
      <c r="V123" s="14">
        <v>3.69</v>
      </c>
    </row>
    <row r="124" spans="1:22" ht="15" thickBot="1">
      <c r="A124" s="5">
        <v>123</v>
      </c>
      <c r="B124" s="22" t="s">
        <v>507</v>
      </c>
      <c r="C124" s="22" t="s">
        <v>48</v>
      </c>
      <c r="D124" s="8">
        <v>10.039999999999999</v>
      </c>
      <c r="E124" s="8">
        <v>3.26</v>
      </c>
      <c r="F124" s="8">
        <v>3.08</v>
      </c>
      <c r="G124" s="8">
        <v>1.22</v>
      </c>
      <c r="H124" s="9">
        <v>0.253</v>
      </c>
      <c r="I124" s="10">
        <v>8.2000000000000003E-2</v>
      </c>
      <c r="J124" s="10">
        <v>0.17100000000000001</v>
      </c>
      <c r="K124" s="11">
        <v>0.26100000000000001</v>
      </c>
      <c r="L124" s="8">
        <v>1.42</v>
      </c>
      <c r="M124" s="8">
        <v>0.33</v>
      </c>
      <c r="N124" s="10">
        <v>0.72799999999999998</v>
      </c>
      <c r="O124" s="11">
        <v>90</v>
      </c>
      <c r="P124" s="8">
        <v>93</v>
      </c>
      <c r="Q124" s="8">
        <v>90</v>
      </c>
      <c r="R124" s="11">
        <v>3.8</v>
      </c>
      <c r="S124" s="8">
        <v>3.92</v>
      </c>
      <c r="T124" s="8">
        <v>-0.12</v>
      </c>
      <c r="U124" s="11">
        <v>3.88</v>
      </c>
      <c r="V124" s="14">
        <v>3.69</v>
      </c>
    </row>
    <row r="125" spans="1:22" ht="15" thickBot="1">
      <c r="A125" s="5">
        <v>124</v>
      </c>
      <c r="B125" s="22" t="s">
        <v>508</v>
      </c>
      <c r="C125" s="6" t="s">
        <v>103</v>
      </c>
      <c r="D125" s="8">
        <v>9.2799999999999994</v>
      </c>
      <c r="E125" s="8">
        <v>3.38</v>
      </c>
      <c r="F125" s="8">
        <v>2.75</v>
      </c>
      <c r="G125" s="8">
        <v>0.84</v>
      </c>
      <c r="H125" s="9">
        <v>0.26</v>
      </c>
      <c r="I125" s="10">
        <v>9.4E-2</v>
      </c>
      <c r="J125" s="10">
        <v>0.16500000000000001</v>
      </c>
      <c r="K125" s="11">
        <v>0.22600000000000001</v>
      </c>
      <c r="L125" s="8">
        <v>1.19</v>
      </c>
      <c r="M125" s="8">
        <v>0.29099999999999998</v>
      </c>
      <c r="N125" s="10">
        <v>0.65100000000000002</v>
      </c>
      <c r="O125" s="11">
        <v>83</v>
      </c>
      <c r="P125" s="8">
        <v>80</v>
      </c>
      <c r="Q125" s="8">
        <v>81</v>
      </c>
      <c r="R125" s="11">
        <v>3.66</v>
      </c>
      <c r="S125" s="8">
        <v>3.54</v>
      </c>
      <c r="T125" s="8">
        <v>0.12</v>
      </c>
      <c r="U125" s="11">
        <v>3.56</v>
      </c>
      <c r="V125" s="14">
        <v>3.7</v>
      </c>
    </row>
    <row r="126" spans="1:22" ht="15" thickBot="1">
      <c r="A126" s="5">
        <v>125</v>
      </c>
      <c r="B126" s="22" t="s">
        <v>509</v>
      </c>
      <c r="C126" s="22" t="s">
        <v>52</v>
      </c>
      <c r="D126" s="8">
        <v>9.09</v>
      </c>
      <c r="E126" s="8">
        <v>2.59</v>
      </c>
      <c r="F126" s="8">
        <v>3.51</v>
      </c>
      <c r="G126" s="8">
        <v>0.86</v>
      </c>
      <c r="H126" s="9">
        <v>0.248</v>
      </c>
      <c r="I126" s="10">
        <v>7.0999999999999994E-2</v>
      </c>
      <c r="J126" s="10">
        <v>0.17699999999999999</v>
      </c>
      <c r="K126" s="11">
        <v>0.224</v>
      </c>
      <c r="L126" s="8">
        <v>1.1299999999999999</v>
      </c>
      <c r="M126" s="8">
        <v>0.28199999999999997</v>
      </c>
      <c r="N126" s="10">
        <v>0.71199999999999997</v>
      </c>
      <c r="O126" s="11">
        <v>81</v>
      </c>
      <c r="P126" s="8">
        <v>83</v>
      </c>
      <c r="Q126" s="8">
        <v>79</v>
      </c>
      <c r="R126" s="11">
        <v>3.45</v>
      </c>
      <c r="S126" s="8">
        <v>3.5</v>
      </c>
      <c r="T126" s="8">
        <v>-0.04</v>
      </c>
      <c r="U126" s="11">
        <v>3.39</v>
      </c>
      <c r="V126" s="14">
        <v>3.7</v>
      </c>
    </row>
    <row r="127" spans="1:22" ht="15" thickBot="1">
      <c r="A127" s="5">
        <v>126</v>
      </c>
      <c r="B127" s="22" t="s">
        <v>510</v>
      </c>
      <c r="C127" s="22" t="s">
        <v>24</v>
      </c>
      <c r="D127" s="8">
        <v>7.99</v>
      </c>
      <c r="E127" s="8">
        <v>2.76</v>
      </c>
      <c r="F127" s="8">
        <v>2.9</v>
      </c>
      <c r="G127" s="8">
        <v>0.55000000000000004</v>
      </c>
      <c r="H127" s="9">
        <v>0.22</v>
      </c>
      <c r="I127" s="10">
        <v>7.5999999999999998E-2</v>
      </c>
      <c r="J127" s="10">
        <v>0.14399999999999999</v>
      </c>
      <c r="K127" s="11">
        <v>0.22700000000000001</v>
      </c>
      <c r="L127" s="8">
        <v>1.1299999999999999</v>
      </c>
      <c r="M127" s="8">
        <v>0.28399999999999997</v>
      </c>
      <c r="N127" s="10">
        <v>0.67200000000000004</v>
      </c>
      <c r="O127" s="11">
        <v>97</v>
      </c>
      <c r="P127" s="8">
        <v>78</v>
      </c>
      <c r="Q127" s="8">
        <v>88</v>
      </c>
      <c r="R127" s="11">
        <v>4.13</v>
      </c>
      <c r="S127" s="8">
        <v>3.47</v>
      </c>
      <c r="T127" s="8">
        <v>0.66</v>
      </c>
      <c r="U127" s="11">
        <v>3.84</v>
      </c>
      <c r="V127" s="14">
        <v>3.7</v>
      </c>
    </row>
    <row r="128" spans="1:22" ht="15" thickBot="1">
      <c r="A128" s="5">
        <v>127</v>
      </c>
      <c r="B128" s="22" t="s">
        <v>511</v>
      </c>
      <c r="C128" s="22" t="s">
        <v>52</v>
      </c>
      <c r="D128" s="8">
        <v>10.36</v>
      </c>
      <c r="E128" s="8">
        <v>3.14</v>
      </c>
      <c r="F128" s="8">
        <v>3.3</v>
      </c>
      <c r="G128" s="8">
        <v>1.51</v>
      </c>
      <c r="H128" s="9">
        <v>0.26900000000000002</v>
      </c>
      <c r="I128" s="10">
        <v>8.2000000000000003E-2</v>
      </c>
      <c r="J128" s="10">
        <v>0.188</v>
      </c>
      <c r="K128" s="11">
        <v>0.26300000000000001</v>
      </c>
      <c r="L128" s="8">
        <v>1.36</v>
      </c>
      <c r="M128" s="8">
        <v>0.33200000000000002</v>
      </c>
      <c r="N128" s="10">
        <v>0.68600000000000005</v>
      </c>
      <c r="O128" s="11">
        <v>120</v>
      </c>
      <c r="P128" s="8">
        <v>103</v>
      </c>
      <c r="Q128" s="8">
        <v>82</v>
      </c>
      <c r="R128" s="11">
        <v>5.12</v>
      </c>
      <c r="S128" s="8">
        <v>4.3600000000000003</v>
      </c>
      <c r="T128" s="8">
        <v>0.76</v>
      </c>
      <c r="U128" s="11">
        <v>3.51</v>
      </c>
      <c r="V128" s="14">
        <v>3.72</v>
      </c>
    </row>
    <row r="129" spans="1:22" ht="15" thickBot="1">
      <c r="A129" s="5">
        <v>128</v>
      </c>
      <c r="B129" s="22" t="s">
        <v>512</v>
      </c>
      <c r="C129" s="22" t="s">
        <v>26</v>
      </c>
      <c r="D129" s="8">
        <v>8.5399999999999991</v>
      </c>
      <c r="E129" s="8">
        <v>2.2799999999999998</v>
      </c>
      <c r="F129" s="8">
        <v>3.75</v>
      </c>
      <c r="G129" s="8">
        <v>1.48</v>
      </c>
      <c r="H129" s="9">
        <v>0.23699999999999999</v>
      </c>
      <c r="I129" s="10">
        <v>6.3E-2</v>
      </c>
      <c r="J129" s="10">
        <v>0.17399999999999999</v>
      </c>
      <c r="K129" s="11">
        <v>0.21</v>
      </c>
      <c r="L129" s="8">
        <v>1.04</v>
      </c>
      <c r="M129" s="8">
        <v>0.23699999999999999</v>
      </c>
      <c r="N129" s="10">
        <v>0.69899999999999995</v>
      </c>
      <c r="O129" s="11">
        <v>90</v>
      </c>
      <c r="P129" s="8">
        <v>100</v>
      </c>
      <c r="Q129" s="8">
        <v>95</v>
      </c>
      <c r="R129" s="11">
        <v>3.99</v>
      </c>
      <c r="S129" s="8">
        <v>4.33</v>
      </c>
      <c r="T129" s="8">
        <v>-0.35</v>
      </c>
      <c r="U129" s="11">
        <v>4.1900000000000004</v>
      </c>
      <c r="V129" s="14">
        <v>3.72</v>
      </c>
    </row>
    <row r="130" spans="1:22" ht="15" thickBot="1">
      <c r="A130" s="5">
        <v>129</v>
      </c>
      <c r="B130" s="22" t="s">
        <v>513</v>
      </c>
      <c r="C130" s="6" t="s">
        <v>103</v>
      </c>
      <c r="D130" s="8">
        <v>4.58</v>
      </c>
      <c r="E130" s="8">
        <v>2.29</v>
      </c>
      <c r="F130" s="8">
        <v>2</v>
      </c>
      <c r="G130" s="8">
        <v>0.51</v>
      </c>
      <c r="H130" s="9">
        <v>0.122</v>
      </c>
      <c r="I130" s="10">
        <v>6.0999999999999999E-2</v>
      </c>
      <c r="J130" s="10">
        <v>6.0999999999999999E-2</v>
      </c>
      <c r="K130" s="11">
        <v>0.309</v>
      </c>
      <c r="L130" s="8">
        <v>1.47</v>
      </c>
      <c r="M130" s="8">
        <v>0.34499999999999997</v>
      </c>
      <c r="N130" s="10">
        <v>0.752</v>
      </c>
      <c r="O130" s="11">
        <v>88</v>
      </c>
      <c r="P130" s="8">
        <v>86</v>
      </c>
      <c r="Q130" s="8">
        <v>91</v>
      </c>
      <c r="R130" s="11">
        <v>3.82</v>
      </c>
      <c r="S130" s="8">
        <v>3.74</v>
      </c>
      <c r="T130" s="8">
        <v>0.08</v>
      </c>
      <c r="U130" s="11">
        <v>3.94</v>
      </c>
      <c r="V130" s="14">
        <v>3.73</v>
      </c>
    </row>
    <row r="131" spans="1:22" ht="15" thickBot="1">
      <c r="A131" s="5">
        <v>130</v>
      </c>
      <c r="B131" s="22" t="s">
        <v>514</v>
      </c>
      <c r="C131" s="22" t="s">
        <v>74</v>
      </c>
      <c r="D131" s="8">
        <v>12.28</v>
      </c>
      <c r="E131" s="8">
        <v>3.95</v>
      </c>
      <c r="F131" s="8">
        <v>3.11</v>
      </c>
      <c r="G131" s="8">
        <v>1.6</v>
      </c>
      <c r="H131" s="9">
        <v>0.309</v>
      </c>
      <c r="I131" s="10">
        <v>0.1</v>
      </c>
      <c r="J131" s="10">
        <v>0.21</v>
      </c>
      <c r="K131" s="11">
        <v>0.24299999999999999</v>
      </c>
      <c r="L131" s="8">
        <v>1.39</v>
      </c>
      <c r="M131" s="8">
        <v>0.32700000000000001</v>
      </c>
      <c r="N131" s="10">
        <v>0.73199999999999998</v>
      </c>
      <c r="O131" s="11">
        <v>102</v>
      </c>
      <c r="P131" s="8">
        <v>93</v>
      </c>
      <c r="Q131" s="8">
        <v>91</v>
      </c>
      <c r="R131" s="11">
        <v>4.71</v>
      </c>
      <c r="S131" s="8">
        <v>4.32</v>
      </c>
      <c r="T131" s="8">
        <v>0.39</v>
      </c>
      <c r="U131" s="11">
        <v>3.98</v>
      </c>
      <c r="V131" s="14">
        <v>3.74</v>
      </c>
    </row>
    <row r="132" spans="1:22" ht="15" thickBot="1">
      <c r="A132" s="5">
        <v>131</v>
      </c>
      <c r="B132" s="22" t="s">
        <v>515</v>
      </c>
      <c r="C132" s="22" t="s">
        <v>100</v>
      </c>
      <c r="D132" s="8">
        <v>10.4</v>
      </c>
      <c r="E132" s="8">
        <v>2.84</v>
      </c>
      <c r="F132" s="8">
        <v>3.67</v>
      </c>
      <c r="G132" s="8">
        <v>1.1599999999999999</v>
      </c>
      <c r="H132" s="9">
        <v>0.27700000000000002</v>
      </c>
      <c r="I132" s="10">
        <v>7.5999999999999998E-2</v>
      </c>
      <c r="J132" s="10">
        <v>0.20200000000000001</v>
      </c>
      <c r="K132" s="11">
        <v>0.24299999999999999</v>
      </c>
      <c r="L132" s="8">
        <v>1.24</v>
      </c>
      <c r="M132" s="8">
        <v>0.316</v>
      </c>
      <c r="N132" s="10">
        <v>0.749</v>
      </c>
      <c r="O132" s="11">
        <v>85</v>
      </c>
      <c r="P132" s="8">
        <v>85</v>
      </c>
      <c r="Q132" s="8">
        <v>86</v>
      </c>
      <c r="R132" s="11">
        <v>3.73</v>
      </c>
      <c r="S132" s="8">
        <v>3.67</v>
      </c>
      <c r="T132" s="8">
        <v>0.06</v>
      </c>
      <c r="U132" s="11">
        <v>3.79</v>
      </c>
      <c r="V132" s="14">
        <v>3.75</v>
      </c>
    </row>
    <row r="133" spans="1:22" ht="15" thickBot="1">
      <c r="A133" s="5">
        <v>132</v>
      </c>
      <c r="B133" s="22" t="s">
        <v>516</v>
      </c>
      <c r="C133" s="22" t="s">
        <v>116</v>
      </c>
      <c r="D133" s="8">
        <v>8.91</v>
      </c>
      <c r="E133" s="8">
        <v>1.68</v>
      </c>
      <c r="F133" s="8">
        <v>5.31</v>
      </c>
      <c r="G133" s="8">
        <v>1.68</v>
      </c>
      <c r="H133" s="9">
        <v>0.23200000000000001</v>
      </c>
      <c r="I133" s="10">
        <v>4.3999999999999997E-2</v>
      </c>
      <c r="J133" s="10">
        <v>0.189</v>
      </c>
      <c r="K133" s="11">
        <v>0.28799999999999998</v>
      </c>
      <c r="L133" s="8">
        <v>1.35</v>
      </c>
      <c r="M133" s="8">
        <v>0.34200000000000003</v>
      </c>
      <c r="N133" s="10">
        <v>0.68500000000000005</v>
      </c>
      <c r="O133" s="11">
        <v>116</v>
      </c>
      <c r="P133" s="8">
        <v>102</v>
      </c>
      <c r="Q133" s="8">
        <v>88</v>
      </c>
      <c r="R133" s="11">
        <v>5.3</v>
      </c>
      <c r="S133" s="8">
        <v>4.3899999999999997</v>
      </c>
      <c r="T133" s="8">
        <v>0.91</v>
      </c>
      <c r="U133" s="11">
        <v>3.8</v>
      </c>
      <c r="V133" s="14">
        <v>3.75</v>
      </c>
    </row>
    <row r="134" spans="1:22" ht="15" thickBot="1">
      <c r="A134" s="5">
        <v>133</v>
      </c>
      <c r="B134" s="22" t="s">
        <v>517</v>
      </c>
      <c r="C134" s="22" t="s">
        <v>48</v>
      </c>
      <c r="D134" s="8">
        <v>9.8699999999999992</v>
      </c>
      <c r="E134" s="8">
        <v>3.7</v>
      </c>
      <c r="F134" s="8">
        <v>2.67</v>
      </c>
      <c r="G134" s="8">
        <v>1.85</v>
      </c>
      <c r="H134" s="9">
        <v>0.27400000000000002</v>
      </c>
      <c r="I134" s="10">
        <v>0.10299999999999999</v>
      </c>
      <c r="J134" s="10">
        <v>0.17100000000000001</v>
      </c>
      <c r="K134" s="11">
        <v>0.17799999999999999</v>
      </c>
      <c r="L134" s="8">
        <v>1.05</v>
      </c>
      <c r="M134" s="8">
        <v>0.189</v>
      </c>
      <c r="N134" s="10">
        <v>0.75800000000000001</v>
      </c>
      <c r="O134" s="11">
        <v>88</v>
      </c>
      <c r="P134" s="8">
        <v>120</v>
      </c>
      <c r="Q134" s="8">
        <v>97</v>
      </c>
      <c r="R134" s="11">
        <v>3.7</v>
      </c>
      <c r="S134" s="8">
        <v>5.07</v>
      </c>
      <c r="T134" s="8">
        <v>-1.37</v>
      </c>
      <c r="U134" s="11">
        <v>4.16</v>
      </c>
      <c r="V134" s="14">
        <v>3.75</v>
      </c>
    </row>
    <row r="135" spans="1:22" ht="15" thickBot="1">
      <c r="A135" s="5">
        <v>134</v>
      </c>
      <c r="B135" s="22" t="s">
        <v>518</v>
      </c>
      <c r="C135" s="6" t="s">
        <v>292</v>
      </c>
      <c r="D135" s="8">
        <v>11.35</v>
      </c>
      <c r="E135" s="8">
        <v>4.71</v>
      </c>
      <c r="F135" s="8">
        <v>2.41</v>
      </c>
      <c r="G135" s="8">
        <v>1.1100000000000001</v>
      </c>
      <c r="H135" s="9">
        <v>0.3</v>
      </c>
      <c r="I135" s="10">
        <v>0.125</v>
      </c>
      <c r="J135" s="10">
        <v>0.17599999999999999</v>
      </c>
      <c r="K135" s="11">
        <v>0.20200000000000001</v>
      </c>
      <c r="L135" s="8">
        <v>1.26</v>
      </c>
      <c r="M135" s="8">
        <v>0.27</v>
      </c>
      <c r="N135" s="10">
        <v>0.80800000000000005</v>
      </c>
      <c r="O135" s="11">
        <v>76</v>
      </c>
      <c r="P135" s="8">
        <v>89</v>
      </c>
      <c r="Q135" s="8">
        <v>95</v>
      </c>
      <c r="R135" s="11">
        <v>3.32</v>
      </c>
      <c r="S135" s="8">
        <v>3.95</v>
      </c>
      <c r="T135" s="8">
        <v>-0.63</v>
      </c>
      <c r="U135" s="11">
        <v>4.0599999999999996</v>
      </c>
      <c r="V135" s="14">
        <v>3.75</v>
      </c>
    </row>
    <row r="136" spans="1:22" ht="15" thickBot="1">
      <c r="A136" s="5">
        <v>135</v>
      </c>
      <c r="B136" s="22" t="s">
        <v>519</v>
      </c>
      <c r="C136" s="22" t="s">
        <v>86</v>
      </c>
      <c r="D136" s="8">
        <v>5.77</v>
      </c>
      <c r="E136" s="8">
        <v>2.0499999999999998</v>
      </c>
      <c r="F136" s="8">
        <v>2.82</v>
      </c>
      <c r="G136" s="8">
        <v>0.37</v>
      </c>
      <c r="H136" s="9">
        <v>0.14899999999999999</v>
      </c>
      <c r="I136" s="10">
        <v>5.2999999999999999E-2</v>
      </c>
      <c r="J136" s="10">
        <v>9.6000000000000002E-2</v>
      </c>
      <c r="K136" s="11">
        <v>0.28100000000000003</v>
      </c>
      <c r="L136" s="8">
        <v>1.37</v>
      </c>
      <c r="M136" s="8">
        <v>0.32500000000000001</v>
      </c>
      <c r="N136" s="10">
        <v>0.57599999999999996</v>
      </c>
      <c r="O136" s="11">
        <v>111</v>
      </c>
      <c r="P136" s="8">
        <v>78</v>
      </c>
      <c r="Q136" s="8">
        <v>86</v>
      </c>
      <c r="R136" s="11">
        <v>4.66</v>
      </c>
      <c r="S136" s="8">
        <v>3.26</v>
      </c>
      <c r="T136" s="8">
        <v>1.4</v>
      </c>
      <c r="U136" s="11">
        <v>3.78</v>
      </c>
      <c r="V136" s="14">
        <v>3.75</v>
      </c>
    </row>
    <row r="137" spans="1:22" ht="15" thickBot="1">
      <c r="A137" s="5">
        <v>136</v>
      </c>
      <c r="B137" s="22" t="s">
        <v>520</v>
      </c>
      <c r="C137" s="22" t="s">
        <v>89</v>
      </c>
      <c r="D137" s="8">
        <v>9.39</v>
      </c>
      <c r="E137" s="8">
        <v>2.09</v>
      </c>
      <c r="F137" s="8">
        <v>4.49</v>
      </c>
      <c r="G137" s="8">
        <v>1.49</v>
      </c>
      <c r="H137" s="9">
        <v>0.255</v>
      </c>
      <c r="I137" s="10">
        <v>5.7000000000000002E-2</v>
      </c>
      <c r="J137" s="10">
        <v>0.19800000000000001</v>
      </c>
      <c r="K137" s="11">
        <v>0.23799999999999999</v>
      </c>
      <c r="L137" s="8">
        <v>1.1499999999999999</v>
      </c>
      <c r="M137" s="8">
        <v>0.28499999999999998</v>
      </c>
      <c r="N137" s="10">
        <v>0.66400000000000003</v>
      </c>
      <c r="O137" s="11">
        <v>101</v>
      </c>
      <c r="P137" s="8">
        <v>90</v>
      </c>
      <c r="Q137" s="8">
        <v>83</v>
      </c>
      <c r="R137" s="11">
        <v>4.46</v>
      </c>
      <c r="S137" s="8">
        <v>4.03</v>
      </c>
      <c r="T137" s="8">
        <v>0.43</v>
      </c>
      <c r="U137" s="11">
        <v>3.64</v>
      </c>
      <c r="V137" s="14">
        <v>3.76</v>
      </c>
    </row>
    <row r="138" spans="1:22" ht="15" thickBot="1">
      <c r="A138" s="5">
        <v>137</v>
      </c>
      <c r="B138" s="22" t="s">
        <v>521</v>
      </c>
      <c r="C138" s="22" t="s">
        <v>35</v>
      </c>
      <c r="D138" s="8">
        <v>8.0399999999999991</v>
      </c>
      <c r="E138" s="8">
        <v>0.93</v>
      </c>
      <c r="F138" s="8">
        <v>8.68</v>
      </c>
      <c r="G138" s="8">
        <v>1.07</v>
      </c>
      <c r="H138" s="9">
        <v>0.224</v>
      </c>
      <c r="I138" s="10">
        <v>2.5999999999999999E-2</v>
      </c>
      <c r="J138" s="10">
        <v>0.19800000000000001</v>
      </c>
      <c r="K138" s="11">
        <v>0.247</v>
      </c>
      <c r="L138" s="8">
        <v>1.06</v>
      </c>
      <c r="M138" s="8">
        <v>0.29299999999999998</v>
      </c>
      <c r="N138" s="10">
        <v>0.746</v>
      </c>
      <c r="O138" s="11">
        <v>84</v>
      </c>
      <c r="P138" s="8">
        <v>82</v>
      </c>
      <c r="Q138" s="8">
        <v>86</v>
      </c>
      <c r="R138" s="11">
        <v>3.46</v>
      </c>
      <c r="S138" s="8">
        <v>3.42</v>
      </c>
      <c r="T138" s="8">
        <v>0.04</v>
      </c>
      <c r="U138" s="11">
        <v>3.67</v>
      </c>
      <c r="V138" s="14">
        <v>3.76</v>
      </c>
    </row>
    <row r="139" spans="1:22" ht="15" thickBot="1">
      <c r="A139" s="5">
        <v>138</v>
      </c>
      <c r="B139" s="22" t="s">
        <v>522</v>
      </c>
      <c r="C139" s="22" t="s">
        <v>50</v>
      </c>
      <c r="D139" s="8">
        <v>12.23</v>
      </c>
      <c r="E139" s="8">
        <v>5.72</v>
      </c>
      <c r="F139" s="8">
        <v>2.14</v>
      </c>
      <c r="G139" s="8">
        <v>0.64</v>
      </c>
      <c r="H139" s="9">
        <v>0.29399999999999998</v>
      </c>
      <c r="I139" s="10">
        <v>0.13700000000000001</v>
      </c>
      <c r="J139" s="10">
        <v>0.156</v>
      </c>
      <c r="K139" s="11">
        <v>0.24</v>
      </c>
      <c r="L139" s="8">
        <v>1.57</v>
      </c>
      <c r="M139" s="8">
        <v>0.35</v>
      </c>
      <c r="N139" s="10">
        <v>0.55400000000000005</v>
      </c>
      <c r="O139" s="11">
        <v>161</v>
      </c>
      <c r="P139" s="8">
        <v>81</v>
      </c>
      <c r="Q139" s="8">
        <v>83</v>
      </c>
      <c r="R139" s="11">
        <v>6.99</v>
      </c>
      <c r="S139" s="8">
        <v>3.63</v>
      </c>
      <c r="T139" s="8">
        <v>3.36</v>
      </c>
      <c r="U139" s="11">
        <v>3.56</v>
      </c>
      <c r="V139" s="14">
        <v>3.77</v>
      </c>
    </row>
    <row r="140" spans="1:22" ht="15" thickBot="1">
      <c r="A140" s="5">
        <v>139</v>
      </c>
      <c r="B140" s="22" t="s">
        <v>523</v>
      </c>
      <c r="C140" s="6" t="s">
        <v>103</v>
      </c>
      <c r="D140" s="8">
        <v>9.6199999999999992</v>
      </c>
      <c r="E140" s="8">
        <v>2.95</v>
      </c>
      <c r="F140" s="8">
        <v>3.26</v>
      </c>
      <c r="G140" s="8">
        <v>0.62</v>
      </c>
      <c r="H140" s="9">
        <v>0.23799999999999999</v>
      </c>
      <c r="I140" s="10">
        <v>7.2999999999999995E-2</v>
      </c>
      <c r="J140" s="10">
        <v>0.16500000000000001</v>
      </c>
      <c r="K140" s="11">
        <v>0.26500000000000001</v>
      </c>
      <c r="L140" s="8">
        <v>1.41</v>
      </c>
      <c r="M140" s="8">
        <v>0.34300000000000003</v>
      </c>
      <c r="N140" s="10">
        <v>0.64700000000000002</v>
      </c>
      <c r="O140" s="11">
        <v>101</v>
      </c>
      <c r="P140" s="8">
        <v>75</v>
      </c>
      <c r="Q140" s="8">
        <v>96</v>
      </c>
      <c r="R140" s="11">
        <v>4.1900000000000004</v>
      </c>
      <c r="S140" s="8">
        <v>3.2</v>
      </c>
      <c r="T140" s="8">
        <v>0.98</v>
      </c>
      <c r="U140" s="11">
        <v>4.17</v>
      </c>
      <c r="V140" s="14">
        <v>3.77</v>
      </c>
    </row>
    <row r="141" spans="1:22" ht="15" thickBot="1">
      <c r="A141" s="5">
        <v>140</v>
      </c>
      <c r="B141" s="22" t="s">
        <v>524</v>
      </c>
      <c r="C141" s="22" t="s">
        <v>41</v>
      </c>
      <c r="D141" s="8">
        <v>8.9700000000000006</v>
      </c>
      <c r="E141" s="8">
        <v>1.94</v>
      </c>
      <c r="F141" s="8">
        <v>4.62</v>
      </c>
      <c r="G141" s="8">
        <v>0.92</v>
      </c>
      <c r="H141" s="9">
        <v>0.24299999999999999</v>
      </c>
      <c r="I141" s="10">
        <v>5.2999999999999999E-2</v>
      </c>
      <c r="J141" s="10">
        <v>0.19</v>
      </c>
      <c r="K141" s="11">
        <v>0.24399999999999999</v>
      </c>
      <c r="L141" s="8">
        <v>1.1399999999999999</v>
      </c>
      <c r="M141" s="8">
        <v>0.30499999999999999</v>
      </c>
      <c r="N141" s="10">
        <v>0.80200000000000005</v>
      </c>
      <c r="O141" s="11">
        <v>74</v>
      </c>
      <c r="P141" s="8">
        <v>82</v>
      </c>
      <c r="Q141" s="8">
        <v>84</v>
      </c>
      <c r="R141" s="11">
        <v>3.05</v>
      </c>
      <c r="S141" s="8">
        <v>3.52</v>
      </c>
      <c r="T141" s="8">
        <v>-0.47</v>
      </c>
      <c r="U141" s="11">
        <v>3.7</v>
      </c>
      <c r="V141" s="14">
        <v>3.77</v>
      </c>
    </row>
    <row r="142" spans="1:22" ht="15" thickBot="1">
      <c r="A142" s="5">
        <v>141</v>
      </c>
      <c r="B142" s="22" t="s">
        <v>525</v>
      </c>
      <c r="C142" s="22" t="s">
        <v>48</v>
      </c>
      <c r="D142" s="8">
        <v>9.7100000000000009</v>
      </c>
      <c r="E142" s="8">
        <v>3.33</v>
      </c>
      <c r="F142" s="8">
        <v>2.92</v>
      </c>
      <c r="G142" s="8">
        <v>0.8</v>
      </c>
      <c r="H142" s="9">
        <v>0.253</v>
      </c>
      <c r="I142" s="10">
        <v>8.6999999999999994E-2</v>
      </c>
      <c r="J142" s="10">
        <v>0.16600000000000001</v>
      </c>
      <c r="K142" s="11">
        <v>0.23899999999999999</v>
      </c>
      <c r="L142" s="8">
        <v>1.29</v>
      </c>
      <c r="M142" s="8">
        <v>0.311</v>
      </c>
      <c r="N142" s="10">
        <v>0.68200000000000005</v>
      </c>
      <c r="O142" s="11">
        <v>98</v>
      </c>
      <c r="P142" s="8">
        <v>85</v>
      </c>
      <c r="Q142" s="8">
        <v>99</v>
      </c>
      <c r="R142" s="11">
        <v>4.12</v>
      </c>
      <c r="S142" s="8">
        <v>3.58</v>
      </c>
      <c r="T142" s="8">
        <v>0.54</v>
      </c>
      <c r="U142" s="11">
        <v>4.2699999999999996</v>
      </c>
      <c r="V142" s="14">
        <v>3.77</v>
      </c>
    </row>
    <row r="143" spans="1:22" ht="15" thickBot="1">
      <c r="A143" s="5">
        <v>142</v>
      </c>
      <c r="B143" s="22" t="s">
        <v>526</v>
      </c>
      <c r="C143" s="22" t="s">
        <v>52</v>
      </c>
      <c r="D143" s="8">
        <v>10.58</v>
      </c>
      <c r="E143" s="8">
        <v>3.93</v>
      </c>
      <c r="F143" s="8">
        <v>2.69</v>
      </c>
      <c r="G143" s="8">
        <v>1.49</v>
      </c>
      <c r="H143" s="9">
        <v>0.26600000000000001</v>
      </c>
      <c r="I143" s="10">
        <v>9.9000000000000005E-2</v>
      </c>
      <c r="J143" s="10">
        <v>0.16700000000000001</v>
      </c>
      <c r="K143" s="11">
        <v>0.27600000000000002</v>
      </c>
      <c r="L143" s="8">
        <v>1.52</v>
      </c>
      <c r="M143" s="8">
        <v>0.35499999999999998</v>
      </c>
      <c r="N143" s="10">
        <v>0.73399999999999999</v>
      </c>
      <c r="O143" s="11">
        <v>118</v>
      </c>
      <c r="P143" s="8">
        <v>107</v>
      </c>
      <c r="Q143" s="8">
        <v>97</v>
      </c>
      <c r="R143" s="11">
        <v>5.0199999999999996</v>
      </c>
      <c r="S143" s="8">
        <v>4.51</v>
      </c>
      <c r="T143" s="8">
        <v>0.51</v>
      </c>
      <c r="U143" s="11">
        <v>4.1500000000000004</v>
      </c>
      <c r="V143" s="14">
        <v>3.78</v>
      </c>
    </row>
    <row r="144" spans="1:22" ht="15" thickBot="1">
      <c r="A144" s="5">
        <v>143</v>
      </c>
      <c r="B144" s="22" t="s">
        <v>527</v>
      </c>
      <c r="C144" s="6" t="s">
        <v>103</v>
      </c>
      <c r="D144" s="8">
        <v>9.07</v>
      </c>
      <c r="E144" s="8">
        <v>2.82</v>
      </c>
      <c r="F144" s="8">
        <v>3.21</v>
      </c>
      <c r="G144" s="8">
        <v>1.41</v>
      </c>
      <c r="H144" s="9">
        <v>0.23300000000000001</v>
      </c>
      <c r="I144" s="10">
        <v>7.2999999999999995E-2</v>
      </c>
      <c r="J144" s="10">
        <v>0.161</v>
      </c>
      <c r="K144" s="11">
        <v>0.25800000000000001</v>
      </c>
      <c r="L144" s="8">
        <v>1.34</v>
      </c>
      <c r="M144" s="8">
        <v>0.31</v>
      </c>
      <c r="N144" s="10">
        <v>0.70299999999999996</v>
      </c>
      <c r="O144" s="11">
        <v>107</v>
      </c>
      <c r="P144" s="8">
        <v>100</v>
      </c>
      <c r="Q144" s="8">
        <v>95</v>
      </c>
      <c r="R144" s="11">
        <v>4.63</v>
      </c>
      <c r="S144" s="8">
        <v>4.29</v>
      </c>
      <c r="T144" s="8">
        <v>0.35</v>
      </c>
      <c r="U144" s="11">
        <v>4.07</v>
      </c>
      <c r="V144" s="14">
        <v>3.78</v>
      </c>
    </row>
    <row r="145" spans="1:22" ht="15" thickBot="1">
      <c r="A145" s="5">
        <v>144</v>
      </c>
      <c r="B145" s="22" t="s">
        <v>528</v>
      </c>
      <c r="C145" s="6" t="s">
        <v>103</v>
      </c>
      <c r="D145" s="8">
        <v>10.26</v>
      </c>
      <c r="E145" s="8">
        <v>2.65</v>
      </c>
      <c r="F145" s="8">
        <v>3.87</v>
      </c>
      <c r="G145" s="8">
        <v>1.65</v>
      </c>
      <c r="H145" s="9">
        <v>0.28000000000000003</v>
      </c>
      <c r="I145" s="10">
        <v>7.1999999999999995E-2</v>
      </c>
      <c r="J145" s="10">
        <v>0.20799999999999999</v>
      </c>
      <c r="K145" s="11">
        <v>0.22</v>
      </c>
      <c r="L145" s="8">
        <v>1.1200000000000001</v>
      </c>
      <c r="M145" s="8">
        <v>0.26500000000000001</v>
      </c>
      <c r="N145" s="10">
        <v>0.81</v>
      </c>
      <c r="O145" s="11">
        <v>89</v>
      </c>
      <c r="P145" s="8">
        <v>100</v>
      </c>
      <c r="Q145" s="8">
        <v>92</v>
      </c>
      <c r="R145" s="11">
        <v>3.77</v>
      </c>
      <c r="S145" s="8">
        <v>4.32</v>
      </c>
      <c r="T145" s="8">
        <v>-0.55000000000000004</v>
      </c>
      <c r="U145" s="11">
        <v>4.03</v>
      </c>
      <c r="V145" s="14">
        <v>3.78</v>
      </c>
    </row>
    <row r="146" spans="1:22" ht="15" thickBot="1">
      <c r="A146" s="5">
        <v>145</v>
      </c>
      <c r="B146" s="22" t="s">
        <v>529</v>
      </c>
      <c r="C146" s="22" t="s">
        <v>32</v>
      </c>
      <c r="D146" s="8">
        <v>7.78</v>
      </c>
      <c r="E146" s="8">
        <v>1.37</v>
      </c>
      <c r="F146" s="8">
        <v>5.67</v>
      </c>
      <c r="G146" s="8">
        <v>1.83</v>
      </c>
      <c r="H146" s="9">
        <v>0.20599999999999999</v>
      </c>
      <c r="I146" s="10">
        <v>3.5999999999999997E-2</v>
      </c>
      <c r="J146" s="10">
        <v>0.17</v>
      </c>
      <c r="K146" s="11">
        <v>0.26700000000000002</v>
      </c>
      <c r="L146" s="8">
        <v>1.22</v>
      </c>
      <c r="M146" s="8">
        <v>0.29499999999999998</v>
      </c>
      <c r="N146" s="10">
        <v>0.752</v>
      </c>
      <c r="O146" s="11">
        <v>97</v>
      </c>
      <c r="P146" s="8">
        <v>107</v>
      </c>
      <c r="Q146" s="8">
        <v>97</v>
      </c>
      <c r="R146" s="11">
        <v>4.2699999999999996</v>
      </c>
      <c r="S146" s="8">
        <v>4.7300000000000004</v>
      </c>
      <c r="T146" s="8">
        <v>-0.46</v>
      </c>
      <c r="U146" s="11">
        <v>4.17</v>
      </c>
      <c r="V146" s="14">
        <v>3.79</v>
      </c>
    </row>
    <row r="147" spans="1:22" ht="15" thickBot="1">
      <c r="A147" s="5">
        <v>146</v>
      </c>
      <c r="B147" s="22" t="s">
        <v>530</v>
      </c>
      <c r="C147" s="22" t="s">
        <v>144</v>
      </c>
      <c r="D147" s="8">
        <v>9.98</v>
      </c>
      <c r="E147" s="8">
        <v>2.3199999999999998</v>
      </c>
      <c r="F147" s="8">
        <v>4.3099999999999996</v>
      </c>
      <c r="G147" s="8">
        <v>1.43</v>
      </c>
      <c r="H147" s="9">
        <v>0.27</v>
      </c>
      <c r="I147" s="10">
        <v>6.3E-2</v>
      </c>
      <c r="J147" s="10">
        <v>0.20699999999999999</v>
      </c>
      <c r="K147" s="11">
        <v>0.24099999999999999</v>
      </c>
      <c r="L147" s="8">
        <v>1.18</v>
      </c>
      <c r="M147" s="8">
        <v>0.29799999999999999</v>
      </c>
      <c r="N147" s="10">
        <v>0.73299999999999998</v>
      </c>
      <c r="O147" s="11">
        <v>101</v>
      </c>
      <c r="P147" s="8">
        <v>93</v>
      </c>
      <c r="Q147" s="8">
        <v>93</v>
      </c>
      <c r="R147" s="11">
        <v>4.28</v>
      </c>
      <c r="S147" s="8">
        <v>3.96</v>
      </c>
      <c r="T147" s="8">
        <v>0.32</v>
      </c>
      <c r="U147" s="11">
        <v>4</v>
      </c>
      <c r="V147" s="14">
        <v>3.79</v>
      </c>
    </row>
    <row r="148" spans="1:22" ht="15" thickBot="1">
      <c r="A148" s="5">
        <v>147</v>
      </c>
      <c r="B148" s="22" t="s">
        <v>531</v>
      </c>
      <c r="C148" s="22" t="s">
        <v>153</v>
      </c>
      <c r="D148" s="8">
        <v>10.54</v>
      </c>
      <c r="E148" s="8">
        <v>3.83</v>
      </c>
      <c r="F148" s="8">
        <v>2.75</v>
      </c>
      <c r="G148" s="8">
        <v>1.6</v>
      </c>
      <c r="H148" s="9">
        <v>0.25800000000000001</v>
      </c>
      <c r="I148" s="10">
        <v>9.4E-2</v>
      </c>
      <c r="J148" s="10">
        <v>0.16400000000000001</v>
      </c>
      <c r="K148" s="11">
        <v>0.27300000000000002</v>
      </c>
      <c r="L148" s="8">
        <v>1.53</v>
      </c>
      <c r="M148" s="8">
        <v>0.34399999999999997</v>
      </c>
      <c r="N148" s="10">
        <v>0.67500000000000004</v>
      </c>
      <c r="O148" s="11">
        <v>130</v>
      </c>
      <c r="P148" s="8">
        <v>112</v>
      </c>
      <c r="Q148" s="8">
        <v>100</v>
      </c>
      <c r="R148" s="11">
        <v>5.59</v>
      </c>
      <c r="S148" s="8">
        <v>4.7699999999999996</v>
      </c>
      <c r="T148" s="8">
        <v>0.83</v>
      </c>
      <c r="U148" s="11">
        <v>4.3099999999999996</v>
      </c>
      <c r="V148" s="14">
        <v>3.79</v>
      </c>
    </row>
    <row r="149" spans="1:22" ht="15" thickBot="1">
      <c r="A149" s="5">
        <v>148</v>
      </c>
      <c r="B149" s="22" t="s">
        <v>532</v>
      </c>
      <c r="C149" s="22" t="s">
        <v>35</v>
      </c>
      <c r="D149" s="8">
        <v>8.9700000000000006</v>
      </c>
      <c r="E149" s="8">
        <v>1.75</v>
      </c>
      <c r="F149" s="8">
        <v>5.1100000000000003</v>
      </c>
      <c r="G149" s="8">
        <v>1.32</v>
      </c>
      <c r="H149" s="9">
        <v>0.246</v>
      </c>
      <c r="I149" s="10">
        <v>4.8000000000000001E-2</v>
      </c>
      <c r="J149" s="10">
        <v>0.19800000000000001</v>
      </c>
      <c r="K149" s="11">
        <v>0.23300000000000001</v>
      </c>
      <c r="L149" s="8">
        <v>1.0900000000000001</v>
      </c>
      <c r="M149" s="8">
        <v>0.27800000000000002</v>
      </c>
      <c r="N149" s="10">
        <v>0.746</v>
      </c>
      <c r="O149" s="11">
        <v>91</v>
      </c>
      <c r="P149" s="8">
        <v>90</v>
      </c>
      <c r="Q149" s="8">
        <v>88</v>
      </c>
      <c r="R149" s="11">
        <v>3.75</v>
      </c>
      <c r="S149" s="8">
        <v>3.78</v>
      </c>
      <c r="T149" s="8">
        <v>-0.03</v>
      </c>
      <c r="U149" s="11">
        <v>3.78</v>
      </c>
      <c r="V149" s="14">
        <v>3.8</v>
      </c>
    </row>
    <row r="150" spans="1:22" ht="15" thickBot="1">
      <c r="A150" s="5">
        <v>149</v>
      </c>
      <c r="B150" s="22" t="s">
        <v>533</v>
      </c>
      <c r="C150" s="22" t="s">
        <v>52</v>
      </c>
      <c r="D150" s="8">
        <v>10.42</v>
      </c>
      <c r="E150" s="8">
        <v>3.97</v>
      </c>
      <c r="F150" s="8">
        <v>2.62</v>
      </c>
      <c r="G150" s="8">
        <v>0.96</v>
      </c>
      <c r="H150" s="9">
        <v>0.28899999999999998</v>
      </c>
      <c r="I150" s="10">
        <v>0.11</v>
      </c>
      <c r="J150" s="10">
        <v>0.17899999999999999</v>
      </c>
      <c r="K150" s="11">
        <v>0.17299999999999999</v>
      </c>
      <c r="L150" s="8">
        <v>1.05</v>
      </c>
      <c r="M150" s="8">
        <v>0.223</v>
      </c>
      <c r="N150" s="10">
        <v>0.9</v>
      </c>
      <c r="O150" s="11">
        <v>42</v>
      </c>
      <c r="P150" s="8">
        <v>90</v>
      </c>
      <c r="Q150" s="8">
        <v>103</v>
      </c>
      <c r="R150" s="11">
        <v>1.78</v>
      </c>
      <c r="S150" s="8">
        <v>3.79</v>
      </c>
      <c r="T150" s="8">
        <v>-2.0099999999999998</v>
      </c>
      <c r="U150" s="11">
        <v>4.42</v>
      </c>
      <c r="V150" s="14">
        <v>3.8</v>
      </c>
    </row>
    <row r="151" spans="1:22" ht="15" thickBot="1">
      <c r="A151" s="5">
        <v>150</v>
      </c>
      <c r="B151" s="22" t="s">
        <v>534</v>
      </c>
      <c r="C151" s="22" t="s">
        <v>24</v>
      </c>
      <c r="D151" s="8">
        <v>9.4</v>
      </c>
      <c r="E151" s="8">
        <v>2.71</v>
      </c>
      <c r="F151" s="8">
        <v>3.47</v>
      </c>
      <c r="G151" s="8">
        <v>1.28</v>
      </c>
      <c r="H151" s="9">
        <v>0.26300000000000001</v>
      </c>
      <c r="I151" s="10">
        <v>7.5999999999999998E-2</v>
      </c>
      <c r="J151" s="10">
        <v>0.188</v>
      </c>
      <c r="K151" s="11">
        <v>0.20699999999999999</v>
      </c>
      <c r="L151" s="8">
        <v>1.05</v>
      </c>
      <c r="M151" s="8">
        <v>0.248</v>
      </c>
      <c r="N151" s="10">
        <v>0.89400000000000002</v>
      </c>
      <c r="O151" s="11">
        <v>57</v>
      </c>
      <c r="P151" s="8">
        <v>90</v>
      </c>
      <c r="Q151" s="8">
        <v>81</v>
      </c>
      <c r="R151" s="11">
        <v>2.42</v>
      </c>
      <c r="S151" s="8">
        <v>3.99</v>
      </c>
      <c r="T151" s="8">
        <v>-1.57</v>
      </c>
      <c r="U151" s="11">
        <v>3.56</v>
      </c>
      <c r="V151" s="14">
        <v>3.8</v>
      </c>
    </row>
    <row r="152" spans="1:22" ht="15" thickBot="1">
      <c r="A152" s="5">
        <v>151</v>
      </c>
      <c r="B152" s="22" t="s">
        <v>535</v>
      </c>
      <c r="C152" s="22" t="s">
        <v>58</v>
      </c>
      <c r="D152" s="8">
        <v>8.8000000000000007</v>
      </c>
      <c r="E152" s="8">
        <v>2.3199999999999998</v>
      </c>
      <c r="F152" s="8">
        <v>3.79</v>
      </c>
      <c r="G152" s="8">
        <v>0.76</v>
      </c>
      <c r="H152" s="9">
        <v>0.245</v>
      </c>
      <c r="I152" s="10">
        <v>6.5000000000000002E-2</v>
      </c>
      <c r="J152" s="10">
        <v>0.18099999999999999</v>
      </c>
      <c r="K152" s="11">
        <v>0.215</v>
      </c>
      <c r="L152" s="8">
        <v>1.05</v>
      </c>
      <c r="M152" s="8">
        <v>0.27100000000000002</v>
      </c>
      <c r="N152" s="10">
        <v>0.78900000000000003</v>
      </c>
      <c r="O152" s="11">
        <v>68</v>
      </c>
      <c r="P152" s="8">
        <v>78</v>
      </c>
      <c r="Q152" s="8">
        <v>83</v>
      </c>
      <c r="R152" s="11">
        <v>2.86</v>
      </c>
      <c r="S152" s="8">
        <v>3.31</v>
      </c>
      <c r="T152" s="8">
        <v>-0.45</v>
      </c>
      <c r="U152" s="11">
        <v>3.57</v>
      </c>
      <c r="V152" s="14">
        <v>3.8</v>
      </c>
    </row>
    <row r="153" spans="1:22" ht="15" thickBot="1">
      <c r="A153" s="5">
        <v>152</v>
      </c>
      <c r="B153" s="22" t="s">
        <v>536</v>
      </c>
      <c r="C153" s="6" t="s">
        <v>103</v>
      </c>
      <c r="D153" s="8">
        <v>8.44</v>
      </c>
      <c r="E153" s="8">
        <v>2.76</v>
      </c>
      <c r="F153" s="8">
        <v>3.06</v>
      </c>
      <c r="G153" s="8">
        <v>0.46</v>
      </c>
      <c r="H153" s="9">
        <v>0.23499999999999999</v>
      </c>
      <c r="I153" s="10">
        <v>7.6999999999999999E-2</v>
      </c>
      <c r="J153" s="10">
        <v>0.158</v>
      </c>
      <c r="K153" s="11">
        <v>0.19700000000000001</v>
      </c>
      <c r="L153" s="8">
        <v>1.02</v>
      </c>
      <c r="M153" s="8">
        <v>0.252</v>
      </c>
      <c r="N153" s="10">
        <v>0.66300000000000003</v>
      </c>
      <c r="O153" s="11">
        <v>68</v>
      </c>
      <c r="P153" s="8">
        <v>71</v>
      </c>
      <c r="Q153" s="8">
        <v>92</v>
      </c>
      <c r="R153" s="11">
        <v>3.07</v>
      </c>
      <c r="S153" s="8">
        <v>3.12</v>
      </c>
      <c r="T153" s="8">
        <v>-0.05</v>
      </c>
      <c r="U153" s="11">
        <v>4.01</v>
      </c>
      <c r="V153" s="14">
        <v>3.8</v>
      </c>
    </row>
    <row r="154" spans="1:22" ht="15" thickBot="1">
      <c r="A154" s="5">
        <v>153</v>
      </c>
      <c r="B154" s="22" t="s">
        <v>537</v>
      </c>
      <c r="C154" s="22" t="s">
        <v>29</v>
      </c>
      <c r="D154" s="8">
        <v>9.85</v>
      </c>
      <c r="E154" s="8">
        <v>2.5499999999999998</v>
      </c>
      <c r="F154" s="8">
        <v>3.86</v>
      </c>
      <c r="G154" s="8">
        <v>1.56</v>
      </c>
      <c r="H154" s="9">
        <v>0.25900000000000001</v>
      </c>
      <c r="I154" s="10">
        <v>6.7000000000000004E-2</v>
      </c>
      <c r="J154" s="10">
        <v>0.192</v>
      </c>
      <c r="K154" s="11">
        <v>0.24399999999999999</v>
      </c>
      <c r="L154" s="8">
        <v>1.24</v>
      </c>
      <c r="M154" s="8">
        <v>0.29599999999999999</v>
      </c>
      <c r="N154" s="10">
        <v>0.76200000000000001</v>
      </c>
      <c r="O154" s="11">
        <v>99</v>
      </c>
      <c r="P154" s="8">
        <v>97</v>
      </c>
      <c r="Q154" s="8">
        <v>89</v>
      </c>
      <c r="R154" s="11">
        <v>4.32</v>
      </c>
      <c r="S154" s="8">
        <v>4.29</v>
      </c>
      <c r="T154" s="8">
        <v>0.03</v>
      </c>
      <c r="U154" s="11">
        <v>3.81</v>
      </c>
      <c r="V154" s="14">
        <v>3.8</v>
      </c>
    </row>
    <row r="155" spans="1:22" ht="15" thickBot="1">
      <c r="A155" s="5">
        <v>154</v>
      </c>
      <c r="B155" s="22" t="s">
        <v>538</v>
      </c>
      <c r="C155" s="22" t="s">
        <v>86</v>
      </c>
      <c r="D155" s="8">
        <v>7.79</v>
      </c>
      <c r="E155" s="8">
        <v>2.2000000000000002</v>
      </c>
      <c r="F155" s="8">
        <v>3.54</v>
      </c>
      <c r="G155" s="8">
        <v>1.1299999999999999</v>
      </c>
      <c r="H155" s="9">
        <v>0.20300000000000001</v>
      </c>
      <c r="I155" s="10">
        <v>5.7000000000000002E-2</v>
      </c>
      <c r="J155" s="10">
        <v>0.14599999999999999</v>
      </c>
      <c r="K155" s="11">
        <v>0.27</v>
      </c>
      <c r="L155" s="8">
        <v>1.32</v>
      </c>
      <c r="M155" s="8">
        <v>0.318</v>
      </c>
      <c r="N155" s="10">
        <v>0.76400000000000001</v>
      </c>
      <c r="O155" s="11">
        <v>92</v>
      </c>
      <c r="P155" s="8">
        <v>96</v>
      </c>
      <c r="Q155" s="8">
        <v>80</v>
      </c>
      <c r="R155" s="11">
        <v>3.87</v>
      </c>
      <c r="S155" s="8">
        <v>4.01</v>
      </c>
      <c r="T155" s="8">
        <v>-0.14000000000000001</v>
      </c>
      <c r="U155" s="11">
        <v>3.52</v>
      </c>
      <c r="V155" s="14">
        <v>3.81</v>
      </c>
    </row>
    <row r="156" spans="1:22" ht="15" thickBot="1">
      <c r="A156" s="5">
        <v>155</v>
      </c>
      <c r="B156" s="22" t="s">
        <v>539</v>
      </c>
      <c r="C156" s="22" t="s">
        <v>64</v>
      </c>
      <c r="D156" s="8">
        <v>11.22</v>
      </c>
      <c r="E156" s="8">
        <v>3.42</v>
      </c>
      <c r="F156" s="8">
        <v>3.28</v>
      </c>
      <c r="G156" s="8">
        <v>1.93</v>
      </c>
      <c r="H156" s="9">
        <v>0.28399999999999997</v>
      </c>
      <c r="I156" s="10">
        <v>8.6999999999999994E-2</v>
      </c>
      <c r="J156" s="10">
        <v>0.19800000000000001</v>
      </c>
      <c r="K156" s="11">
        <v>0.249</v>
      </c>
      <c r="L156" s="8">
        <v>1.37</v>
      </c>
      <c r="M156" s="8">
        <v>0.308</v>
      </c>
      <c r="N156" s="10">
        <v>0.67400000000000004</v>
      </c>
      <c r="O156" s="11">
        <v>134</v>
      </c>
      <c r="P156" s="8">
        <v>114</v>
      </c>
      <c r="Q156" s="8">
        <v>89</v>
      </c>
      <c r="R156" s="11">
        <v>5.52</v>
      </c>
      <c r="S156" s="8">
        <v>4.72</v>
      </c>
      <c r="T156" s="8">
        <v>0.81</v>
      </c>
      <c r="U156" s="11">
        <v>3.81</v>
      </c>
      <c r="V156" s="14">
        <v>3.81</v>
      </c>
    </row>
    <row r="157" spans="1:22" ht="15" thickBot="1">
      <c r="A157" s="5">
        <v>156</v>
      </c>
      <c r="B157" s="22" t="s">
        <v>540</v>
      </c>
      <c r="C157" s="6" t="s">
        <v>103</v>
      </c>
      <c r="D157" s="8">
        <v>10.54</v>
      </c>
      <c r="E157" s="8">
        <v>3.71</v>
      </c>
      <c r="F157" s="8">
        <v>2.84</v>
      </c>
      <c r="G157" s="8">
        <v>0.7</v>
      </c>
      <c r="H157" s="9">
        <v>0.28799999999999998</v>
      </c>
      <c r="I157" s="10">
        <v>0.10100000000000001</v>
      </c>
      <c r="J157" s="10">
        <v>0.186</v>
      </c>
      <c r="K157" s="11">
        <v>0.19900000000000001</v>
      </c>
      <c r="L157" s="8">
        <v>1.1399999999999999</v>
      </c>
      <c r="M157" s="8">
        <v>0.27100000000000002</v>
      </c>
      <c r="N157" s="10">
        <v>0.72199999999999998</v>
      </c>
      <c r="O157" s="11">
        <v>75</v>
      </c>
      <c r="P157" s="8">
        <v>75</v>
      </c>
      <c r="Q157" s="8">
        <v>86</v>
      </c>
      <c r="R157" s="11">
        <v>3.31</v>
      </c>
      <c r="S157" s="8">
        <v>3.23</v>
      </c>
      <c r="T157" s="8">
        <v>0.08</v>
      </c>
      <c r="U157" s="11">
        <v>3.7</v>
      </c>
      <c r="V157" s="14">
        <v>3.82</v>
      </c>
    </row>
    <row r="158" spans="1:22" ht="15" thickBot="1">
      <c r="A158" s="5">
        <v>157</v>
      </c>
      <c r="B158" s="22" t="s">
        <v>303</v>
      </c>
      <c r="C158" s="22" t="s">
        <v>41</v>
      </c>
      <c r="D158" s="8">
        <v>8.18</v>
      </c>
      <c r="E158" s="8">
        <v>3.7</v>
      </c>
      <c r="F158" s="8">
        <v>2.21</v>
      </c>
      <c r="G158" s="8">
        <v>0.93</v>
      </c>
      <c r="H158" s="9">
        <v>0.20499999999999999</v>
      </c>
      <c r="I158" s="10">
        <v>9.2999999999999999E-2</v>
      </c>
      <c r="J158" s="10">
        <v>0.112</v>
      </c>
      <c r="K158" s="11">
        <v>0.24</v>
      </c>
      <c r="L158" s="8">
        <v>1.35</v>
      </c>
      <c r="M158" s="8">
        <v>0.28799999999999998</v>
      </c>
      <c r="N158" s="10">
        <v>0.71799999999999997</v>
      </c>
      <c r="O158" s="11">
        <v>101</v>
      </c>
      <c r="P158" s="8">
        <v>100</v>
      </c>
      <c r="Q158" s="8">
        <v>91</v>
      </c>
      <c r="R158" s="11">
        <v>4.17</v>
      </c>
      <c r="S158" s="8">
        <v>4.32</v>
      </c>
      <c r="T158" s="8">
        <v>-0.15</v>
      </c>
      <c r="U158" s="11">
        <v>4.01</v>
      </c>
      <c r="V158" s="14">
        <v>3.82</v>
      </c>
    </row>
    <row r="159" spans="1:22" ht="15" thickBot="1">
      <c r="A159" s="5">
        <v>158</v>
      </c>
      <c r="B159" s="22" t="s">
        <v>541</v>
      </c>
      <c r="C159" s="6" t="s">
        <v>103</v>
      </c>
      <c r="D159" s="8">
        <v>8.82</v>
      </c>
      <c r="E159" s="8">
        <v>2.72</v>
      </c>
      <c r="F159" s="8">
        <v>3.24</v>
      </c>
      <c r="G159" s="8">
        <v>0.87</v>
      </c>
      <c r="H159" s="9">
        <v>0.24</v>
      </c>
      <c r="I159" s="10">
        <v>7.3999999999999996E-2</v>
      </c>
      <c r="J159" s="10">
        <v>0.16600000000000001</v>
      </c>
      <c r="K159" s="11">
        <v>0.222</v>
      </c>
      <c r="L159" s="8">
        <v>1.1399999999999999</v>
      </c>
      <c r="M159" s="8">
        <v>0.27500000000000002</v>
      </c>
      <c r="N159" s="10">
        <v>0.67200000000000004</v>
      </c>
      <c r="O159" s="11">
        <v>91</v>
      </c>
      <c r="P159" s="8">
        <v>81</v>
      </c>
      <c r="Q159" s="8">
        <v>100</v>
      </c>
      <c r="R159" s="11">
        <v>3.92</v>
      </c>
      <c r="S159" s="8">
        <v>3.53</v>
      </c>
      <c r="T159" s="8">
        <v>0.38</v>
      </c>
      <c r="U159" s="11">
        <v>4.3600000000000003</v>
      </c>
      <c r="V159" s="14">
        <v>3.82</v>
      </c>
    </row>
    <row r="160" spans="1:22" ht="15" thickBot="1">
      <c r="A160" s="5">
        <v>159</v>
      </c>
      <c r="B160" s="22" t="s">
        <v>542</v>
      </c>
      <c r="C160" s="22" t="s">
        <v>111</v>
      </c>
      <c r="D160" s="8">
        <v>9.73</v>
      </c>
      <c r="E160" s="8">
        <v>2.5499999999999998</v>
      </c>
      <c r="F160" s="8">
        <v>3.82</v>
      </c>
      <c r="G160" s="8">
        <v>1.1599999999999999</v>
      </c>
      <c r="H160" s="9">
        <v>0.255</v>
      </c>
      <c r="I160" s="10">
        <v>6.7000000000000004E-2</v>
      </c>
      <c r="J160" s="10">
        <v>0.188</v>
      </c>
      <c r="K160" s="11">
        <v>0.247</v>
      </c>
      <c r="L160" s="8">
        <v>1.25</v>
      </c>
      <c r="M160" s="8">
        <v>0.31</v>
      </c>
      <c r="N160" s="10">
        <v>0.71699999999999997</v>
      </c>
      <c r="O160" s="11">
        <v>95</v>
      </c>
      <c r="P160" s="8">
        <v>87</v>
      </c>
      <c r="Q160" s="8">
        <v>85</v>
      </c>
      <c r="R160" s="11">
        <v>4.21</v>
      </c>
      <c r="S160" s="8">
        <v>3.8</v>
      </c>
      <c r="T160" s="8">
        <v>0.41</v>
      </c>
      <c r="U160" s="11">
        <v>3.71</v>
      </c>
      <c r="V160" s="14">
        <v>3.83</v>
      </c>
    </row>
    <row r="161" spans="1:22" ht="15" thickBot="1">
      <c r="A161" s="5">
        <v>160</v>
      </c>
      <c r="B161" s="22" t="s">
        <v>543</v>
      </c>
      <c r="C161" s="22" t="s">
        <v>97</v>
      </c>
      <c r="D161" s="8">
        <v>9.7899999999999991</v>
      </c>
      <c r="E161" s="8">
        <v>2.5499999999999998</v>
      </c>
      <c r="F161" s="8">
        <v>3.85</v>
      </c>
      <c r="G161" s="8">
        <v>1.44</v>
      </c>
      <c r="H161" s="9">
        <v>0.26</v>
      </c>
      <c r="I161" s="10">
        <v>6.8000000000000005E-2</v>
      </c>
      <c r="J161" s="10">
        <v>0.193</v>
      </c>
      <c r="K161" s="11">
        <v>0.254</v>
      </c>
      <c r="L161" s="8">
        <v>1.27</v>
      </c>
      <c r="M161" s="8">
        <v>0.314</v>
      </c>
      <c r="N161" s="10">
        <v>0.77800000000000002</v>
      </c>
      <c r="O161" s="11">
        <v>90</v>
      </c>
      <c r="P161" s="8">
        <v>93</v>
      </c>
      <c r="Q161" s="8">
        <v>87</v>
      </c>
      <c r="R161" s="11">
        <v>3.82</v>
      </c>
      <c r="S161" s="8">
        <v>4.08</v>
      </c>
      <c r="T161" s="8">
        <v>-0.26</v>
      </c>
      <c r="U161" s="11">
        <v>3.74</v>
      </c>
      <c r="V161" s="14">
        <v>3.83</v>
      </c>
    </row>
    <row r="162" spans="1:22" ht="15" thickBot="1">
      <c r="A162" s="5">
        <v>161</v>
      </c>
      <c r="B162" s="22" t="s">
        <v>544</v>
      </c>
      <c r="C162" s="22" t="s">
        <v>86</v>
      </c>
      <c r="D162" s="8">
        <v>9.7899999999999991</v>
      </c>
      <c r="E162" s="8">
        <v>3.21</v>
      </c>
      <c r="F162" s="8">
        <v>3.05</v>
      </c>
      <c r="G162" s="8">
        <v>1.07</v>
      </c>
      <c r="H162" s="9">
        <v>0.25700000000000001</v>
      </c>
      <c r="I162" s="10">
        <v>8.4000000000000005E-2</v>
      </c>
      <c r="J162" s="10">
        <v>0.17199999999999999</v>
      </c>
      <c r="K162" s="11">
        <v>0.23200000000000001</v>
      </c>
      <c r="L162" s="8">
        <v>1.24</v>
      </c>
      <c r="M162" s="8">
        <v>0.29299999999999998</v>
      </c>
      <c r="N162" s="10">
        <v>0.64</v>
      </c>
      <c r="O162" s="11">
        <v>105</v>
      </c>
      <c r="P162" s="8">
        <v>93</v>
      </c>
      <c r="Q162" s="8">
        <v>92</v>
      </c>
      <c r="R162" s="11">
        <v>4.4400000000000004</v>
      </c>
      <c r="S162" s="8">
        <v>3.9</v>
      </c>
      <c r="T162" s="8">
        <v>0.53</v>
      </c>
      <c r="U162" s="11">
        <v>4.0199999999999996</v>
      </c>
      <c r="V162" s="14">
        <v>3.83</v>
      </c>
    </row>
    <row r="163" spans="1:22" ht="15" thickBot="1">
      <c r="A163" s="5">
        <v>162</v>
      </c>
      <c r="B163" s="22" t="s">
        <v>545</v>
      </c>
      <c r="C163" s="22" t="s">
        <v>64</v>
      </c>
      <c r="D163" s="8">
        <v>7.3</v>
      </c>
      <c r="E163" s="8">
        <v>1.93</v>
      </c>
      <c r="F163" s="8">
        <v>3.79</v>
      </c>
      <c r="G163" s="8">
        <v>0.28000000000000003</v>
      </c>
      <c r="H163" s="9">
        <v>0.19900000000000001</v>
      </c>
      <c r="I163" s="10">
        <v>5.1999999999999998E-2</v>
      </c>
      <c r="J163" s="10">
        <v>0.14599999999999999</v>
      </c>
      <c r="K163" s="11">
        <v>0.21299999999999999</v>
      </c>
      <c r="L163" s="8">
        <v>1.01</v>
      </c>
      <c r="M163" s="8">
        <v>0.26500000000000001</v>
      </c>
      <c r="N163" s="10">
        <v>0.67900000000000005</v>
      </c>
      <c r="O163" s="11">
        <v>77</v>
      </c>
      <c r="P163" s="8">
        <v>75</v>
      </c>
      <c r="Q163" s="8">
        <v>99</v>
      </c>
      <c r="R163" s="11">
        <v>3.17</v>
      </c>
      <c r="S163" s="8">
        <v>3.09</v>
      </c>
      <c r="T163" s="8">
        <v>0.08</v>
      </c>
      <c r="U163" s="11">
        <v>4.26</v>
      </c>
      <c r="V163" s="14">
        <v>3.85</v>
      </c>
    </row>
    <row r="164" spans="1:22" ht="15" thickBot="1">
      <c r="A164" s="5">
        <v>163</v>
      </c>
      <c r="B164" s="22" t="s">
        <v>546</v>
      </c>
      <c r="C164" s="6" t="s">
        <v>103</v>
      </c>
      <c r="D164" s="8">
        <v>9.74</v>
      </c>
      <c r="E164" s="8">
        <v>3.59</v>
      </c>
      <c r="F164" s="8">
        <v>2.71</v>
      </c>
      <c r="G164" s="8">
        <v>0.85</v>
      </c>
      <c r="H164" s="9">
        <v>0.249</v>
      </c>
      <c r="I164" s="10">
        <v>9.1999999999999998E-2</v>
      </c>
      <c r="J164" s="10">
        <v>0.157</v>
      </c>
      <c r="K164" s="11">
        <v>0.251</v>
      </c>
      <c r="L164" s="8">
        <v>1.37</v>
      </c>
      <c r="M164" s="8">
        <v>0.32600000000000001</v>
      </c>
      <c r="N164" s="10">
        <v>0.67100000000000004</v>
      </c>
      <c r="O164" s="11">
        <v>107</v>
      </c>
      <c r="P164" s="8">
        <v>84</v>
      </c>
      <c r="Q164" s="8">
        <v>91</v>
      </c>
      <c r="R164" s="11">
        <v>5.13</v>
      </c>
      <c r="S164" s="8">
        <v>3.81</v>
      </c>
      <c r="T164" s="8">
        <v>1.32</v>
      </c>
      <c r="U164" s="11">
        <v>3.99</v>
      </c>
      <c r="V164" s="14">
        <v>3.85</v>
      </c>
    </row>
    <row r="165" spans="1:22" ht="15" thickBot="1">
      <c r="A165" s="5">
        <v>164</v>
      </c>
      <c r="B165" s="22" t="s">
        <v>547</v>
      </c>
      <c r="C165" s="22" t="s">
        <v>144</v>
      </c>
      <c r="D165" s="8">
        <v>9.23</v>
      </c>
      <c r="E165" s="8">
        <v>2.31</v>
      </c>
      <c r="F165" s="8">
        <v>4</v>
      </c>
      <c r="G165" s="8">
        <v>2.17</v>
      </c>
      <c r="H165" s="9">
        <v>0.245</v>
      </c>
      <c r="I165" s="10">
        <v>6.0999999999999999E-2</v>
      </c>
      <c r="J165" s="10">
        <v>0.183</v>
      </c>
      <c r="K165" s="11">
        <v>0.254</v>
      </c>
      <c r="L165" s="8">
        <v>1.25</v>
      </c>
      <c r="M165" s="8">
        <v>0.28399999999999997</v>
      </c>
      <c r="N165" s="10">
        <v>0.79500000000000004</v>
      </c>
      <c r="O165" s="11">
        <v>112</v>
      </c>
      <c r="P165" s="8">
        <v>122</v>
      </c>
      <c r="Q165" s="8">
        <v>91</v>
      </c>
      <c r="R165" s="11">
        <v>4.75</v>
      </c>
      <c r="S165" s="8">
        <v>5.16</v>
      </c>
      <c r="T165" s="8">
        <v>-0.41</v>
      </c>
      <c r="U165" s="11">
        <v>3.92</v>
      </c>
      <c r="V165" s="14">
        <v>3.87</v>
      </c>
    </row>
    <row r="166" spans="1:22" ht="15" thickBot="1">
      <c r="A166" s="5">
        <v>165</v>
      </c>
      <c r="B166" s="22" t="s">
        <v>548</v>
      </c>
      <c r="C166" s="22" t="s">
        <v>116</v>
      </c>
      <c r="D166" s="8">
        <v>10.48</v>
      </c>
      <c r="E166" s="8">
        <v>3.43</v>
      </c>
      <c r="F166" s="8">
        <v>3.06</v>
      </c>
      <c r="G166" s="8">
        <v>1.01</v>
      </c>
      <c r="H166" s="9">
        <v>0.27700000000000002</v>
      </c>
      <c r="I166" s="10">
        <v>0.09</v>
      </c>
      <c r="J166" s="10">
        <v>0.186</v>
      </c>
      <c r="K166" s="11">
        <v>0.23699999999999999</v>
      </c>
      <c r="L166" s="8">
        <v>1.28</v>
      </c>
      <c r="M166" s="8">
        <v>0.313</v>
      </c>
      <c r="N166" s="10">
        <v>0.73099999999999998</v>
      </c>
      <c r="O166" s="11">
        <v>80</v>
      </c>
      <c r="P166" s="8">
        <v>85</v>
      </c>
      <c r="Q166" s="8">
        <v>108</v>
      </c>
      <c r="R166" s="11">
        <v>3.63</v>
      </c>
      <c r="S166" s="8">
        <v>3.66</v>
      </c>
      <c r="T166" s="8">
        <v>-0.03</v>
      </c>
      <c r="U166" s="11">
        <v>4.62</v>
      </c>
      <c r="V166" s="14">
        <v>3.87</v>
      </c>
    </row>
    <row r="167" spans="1:22" ht="15" thickBot="1">
      <c r="A167" s="5">
        <v>166</v>
      </c>
      <c r="B167" s="22" t="s">
        <v>549</v>
      </c>
      <c r="C167" s="22" t="s">
        <v>86</v>
      </c>
      <c r="D167" s="8">
        <v>7.3</v>
      </c>
      <c r="E167" s="8">
        <v>1.95</v>
      </c>
      <c r="F167" s="8">
        <v>3.75</v>
      </c>
      <c r="G167" s="8">
        <v>0.73</v>
      </c>
      <c r="H167" s="9">
        <v>0.2</v>
      </c>
      <c r="I167" s="10">
        <v>5.2999999999999999E-2</v>
      </c>
      <c r="J167" s="10">
        <v>0.14699999999999999</v>
      </c>
      <c r="K167" s="11">
        <v>0.217</v>
      </c>
      <c r="L167" s="8">
        <v>1.03</v>
      </c>
      <c r="M167" s="8">
        <v>0.25700000000000001</v>
      </c>
      <c r="N167" s="10">
        <v>0.68799999999999994</v>
      </c>
      <c r="O167" s="11">
        <v>92</v>
      </c>
      <c r="P167" s="8">
        <v>87</v>
      </c>
      <c r="Q167" s="8">
        <v>91</v>
      </c>
      <c r="R167" s="11">
        <v>3.89</v>
      </c>
      <c r="S167" s="8">
        <v>3.66</v>
      </c>
      <c r="T167" s="8">
        <v>0.23</v>
      </c>
      <c r="U167" s="11">
        <v>4</v>
      </c>
      <c r="V167" s="14">
        <v>3.87</v>
      </c>
    </row>
    <row r="168" spans="1:22" ht="15" thickBot="1">
      <c r="A168" s="5">
        <v>167</v>
      </c>
      <c r="B168" s="22" t="s">
        <v>550</v>
      </c>
      <c r="C168" s="22" t="s">
        <v>109</v>
      </c>
      <c r="D168" s="8">
        <v>7.73</v>
      </c>
      <c r="E168" s="8">
        <v>2.68</v>
      </c>
      <c r="F168" s="8">
        <v>2.88</v>
      </c>
      <c r="G168" s="8">
        <v>0.62</v>
      </c>
      <c r="H168" s="9">
        <v>0.20300000000000001</v>
      </c>
      <c r="I168" s="10">
        <v>7.0000000000000007E-2</v>
      </c>
      <c r="J168" s="10">
        <v>0.13200000000000001</v>
      </c>
      <c r="K168" s="11">
        <v>0.26700000000000002</v>
      </c>
      <c r="L168" s="8">
        <v>1.33</v>
      </c>
      <c r="M168" s="8">
        <v>0.32800000000000001</v>
      </c>
      <c r="N168" s="10">
        <v>0.67200000000000004</v>
      </c>
      <c r="O168" s="11">
        <v>86</v>
      </c>
      <c r="P168" s="8">
        <v>77</v>
      </c>
      <c r="Q168" s="8">
        <v>92</v>
      </c>
      <c r="R168" s="11">
        <v>4.33</v>
      </c>
      <c r="S168" s="8">
        <v>3.57</v>
      </c>
      <c r="T168" s="8">
        <v>0.76</v>
      </c>
      <c r="U168" s="11">
        <v>4.04</v>
      </c>
      <c r="V168" s="14">
        <v>3.87</v>
      </c>
    </row>
    <row r="169" spans="1:22" ht="15" thickBot="1">
      <c r="A169" s="5">
        <v>168</v>
      </c>
      <c r="B169" s="22" t="s">
        <v>551</v>
      </c>
      <c r="C169" s="22" t="s">
        <v>29</v>
      </c>
      <c r="D169" s="8">
        <v>11.26</v>
      </c>
      <c r="E169" s="8">
        <v>4.4800000000000004</v>
      </c>
      <c r="F169" s="8">
        <v>2.52</v>
      </c>
      <c r="G169" s="8">
        <v>1.01</v>
      </c>
      <c r="H169" s="9">
        <v>0.27800000000000002</v>
      </c>
      <c r="I169" s="10">
        <v>0.11</v>
      </c>
      <c r="J169" s="10">
        <v>0.16700000000000001</v>
      </c>
      <c r="K169" s="11">
        <v>0.253</v>
      </c>
      <c r="L169" s="8">
        <v>1.49</v>
      </c>
      <c r="M169" s="8">
        <v>0.34399999999999997</v>
      </c>
      <c r="N169" s="10">
        <v>0.72599999999999998</v>
      </c>
      <c r="O169" s="11">
        <v>89</v>
      </c>
      <c r="P169" s="8">
        <v>90</v>
      </c>
      <c r="Q169" s="8">
        <v>106</v>
      </c>
      <c r="R169" s="11">
        <v>3.9</v>
      </c>
      <c r="S169" s="8">
        <v>3.95</v>
      </c>
      <c r="T169" s="8">
        <v>-0.05</v>
      </c>
      <c r="U169" s="11">
        <v>4.5599999999999996</v>
      </c>
      <c r="V169" s="14">
        <v>3.88</v>
      </c>
    </row>
    <row r="170" spans="1:22" ht="15" thickBot="1">
      <c r="A170" s="5">
        <v>169</v>
      </c>
      <c r="B170" s="22" t="s">
        <v>552</v>
      </c>
      <c r="C170" s="22" t="s">
        <v>116</v>
      </c>
      <c r="D170" s="8">
        <v>9.25</v>
      </c>
      <c r="E170" s="8">
        <v>3.21</v>
      </c>
      <c r="F170" s="8">
        <v>2.88</v>
      </c>
      <c r="G170" s="8">
        <v>0.94</v>
      </c>
      <c r="H170" s="9">
        <v>0.23100000000000001</v>
      </c>
      <c r="I170" s="10">
        <v>0.08</v>
      </c>
      <c r="J170" s="10">
        <v>0.151</v>
      </c>
      <c r="K170" s="11">
        <v>0.25800000000000001</v>
      </c>
      <c r="L170" s="8">
        <v>1.41</v>
      </c>
      <c r="M170" s="8">
        <v>0.32100000000000001</v>
      </c>
      <c r="N170" s="10">
        <v>0.67200000000000004</v>
      </c>
      <c r="O170" s="11">
        <v>108</v>
      </c>
      <c r="P170" s="8">
        <v>86</v>
      </c>
      <c r="Q170" s="8">
        <v>95</v>
      </c>
      <c r="R170" s="11">
        <v>4.91</v>
      </c>
      <c r="S170" s="8">
        <v>3.7</v>
      </c>
      <c r="T170" s="8">
        <v>1.21</v>
      </c>
      <c r="U170" s="11">
        <v>4.07</v>
      </c>
      <c r="V170" s="14">
        <v>3.88</v>
      </c>
    </row>
    <row r="171" spans="1:22" ht="15" thickBot="1">
      <c r="A171" s="5">
        <v>170</v>
      </c>
      <c r="B171" s="22" t="s">
        <v>553</v>
      </c>
      <c r="C171" s="22" t="s">
        <v>26</v>
      </c>
      <c r="D171" s="8">
        <v>12.13</v>
      </c>
      <c r="E171" s="8">
        <v>5.61</v>
      </c>
      <c r="F171" s="8">
        <v>2.16</v>
      </c>
      <c r="G171" s="8">
        <v>1.37</v>
      </c>
      <c r="H171" s="9">
        <v>0.31900000000000001</v>
      </c>
      <c r="I171" s="10">
        <v>0.14699999999999999</v>
      </c>
      <c r="J171" s="10">
        <v>0.17100000000000001</v>
      </c>
      <c r="K171" s="11">
        <v>0.16700000000000001</v>
      </c>
      <c r="L171" s="8">
        <v>1.21</v>
      </c>
      <c r="M171" s="8">
        <v>0.217</v>
      </c>
      <c r="N171" s="10">
        <v>0.85399999999999998</v>
      </c>
      <c r="O171" s="11">
        <v>75</v>
      </c>
      <c r="P171" s="8">
        <v>108</v>
      </c>
      <c r="Q171" s="8">
        <v>98</v>
      </c>
      <c r="R171" s="11">
        <v>3.34</v>
      </c>
      <c r="S171" s="8">
        <v>4.66</v>
      </c>
      <c r="T171" s="8">
        <v>-1.32</v>
      </c>
      <c r="U171" s="11">
        <v>4.3</v>
      </c>
      <c r="V171" s="14">
        <v>3.89</v>
      </c>
    </row>
    <row r="172" spans="1:22" ht="15" thickBot="1">
      <c r="A172" s="5">
        <v>171</v>
      </c>
      <c r="B172" s="22" t="s">
        <v>554</v>
      </c>
      <c r="C172" s="22" t="s">
        <v>24</v>
      </c>
      <c r="D172" s="8">
        <v>9.6199999999999992</v>
      </c>
      <c r="E172" s="8">
        <v>2.54</v>
      </c>
      <c r="F172" s="8">
        <v>3.79</v>
      </c>
      <c r="G172" s="8">
        <v>1.6</v>
      </c>
      <c r="H172" s="9">
        <v>0.24199999999999999</v>
      </c>
      <c r="I172" s="10">
        <v>6.4000000000000001E-2</v>
      </c>
      <c r="J172" s="10">
        <v>0.17799999999999999</v>
      </c>
      <c r="K172" s="11">
        <v>0.30199999999999999</v>
      </c>
      <c r="L172" s="8">
        <v>1.51</v>
      </c>
      <c r="M172" s="8">
        <v>0.372</v>
      </c>
      <c r="N172" s="10">
        <v>0.65800000000000003</v>
      </c>
      <c r="O172" s="11">
        <v>147</v>
      </c>
      <c r="P172" s="8">
        <v>99</v>
      </c>
      <c r="Q172" s="8">
        <v>89</v>
      </c>
      <c r="R172" s="11">
        <v>6.28</v>
      </c>
      <c r="S172" s="8">
        <v>4.41</v>
      </c>
      <c r="T172" s="8">
        <v>1.87</v>
      </c>
      <c r="U172" s="11">
        <v>3.92</v>
      </c>
      <c r="V172" s="14">
        <v>3.9</v>
      </c>
    </row>
    <row r="173" spans="1:22" ht="15" thickBot="1">
      <c r="A173" s="5">
        <v>172</v>
      </c>
      <c r="B173" s="22" t="s">
        <v>555</v>
      </c>
      <c r="C173" s="22" t="s">
        <v>24</v>
      </c>
      <c r="D173" s="8">
        <v>8.9700000000000006</v>
      </c>
      <c r="E173" s="8">
        <v>1.84</v>
      </c>
      <c r="F173" s="8">
        <v>4.88</v>
      </c>
      <c r="G173" s="8">
        <v>1.84</v>
      </c>
      <c r="H173" s="9">
        <v>0.24299999999999999</v>
      </c>
      <c r="I173" s="10">
        <v>0.05</v>
      </c>
      <c r="J173" s="10">
        <v>0.193</v>
      </c>
      <c r="K173" s="11">
        <v>0.248</v>
      </c>
      <c r="L173" s="8">
        <v>1.1599999999999999</v>
      </c>
      <c r="M173" s="8">
        <v>0.28299999999999997</v>
      </c>
      <c r="N173" s="10">
        <v>0.747</v>
      </c>
      <c r="O173" s="11">
        <v>108</v>
      </c>
      <c r="P173" s="8">
        <v>106</v>
      </c>
      <c r="Q173" s="8">
        <v>94</v>
      </c>
      <c r="R173" s="11">
        <v>4.5999999999999996</v>
      </c>
      <c r="S173" s="8">
        <v>4.6900000000000004</v>
      </c>
      <c r="T173" s="8">
        <v>-0.09</v>
      </c>
      <c r="U173" s="11">
        <v>4.1399999999999997</v>
      </c>
      <c r="V173" s="14">
        <v>3.91</v>
      </c>
    </row>
    <row r="174" spans="1:22" ht="15" thickBot="1">
      <c r="A174" s="5">
        <v>173</v>
      </c>
      <c r="B174" s="22" t="s">
        <v>556</v>
      </c>
      <c r="C174" s="22" t="s">
        <v>116</v>
      </c>
      <c r="D174" s="8">
        <v>8.6</v>
      </c>
      <c r="E174" s="8">
        <v>3.42</v>
      </c>
      <c r="F174" s="8">
        <v>2.52</v>
      </c>
      <c r="G174" s="8">
        <v>0.99</v>
      </c>
      <c r="H174" s="9">
        <v>0.22</v>
      </c>
      <c r="I174" s="10">
        <v>8.6999999999999994E-2</v>
      </c>
      <c r="J174" s="10">
        <v>0.13200000000000001</v>
      </c>
      <c r="K174" s="11">
        <v>0.26700000000000002</v>
      </c>
      <c r="L174" s="8">
        <v>1.43</v>
      </c>
      <c r="M174" s="8">
        <v>0.32800000000000001</v>
      </c>
      <c r="N174" s="10">
        <v>0.81799999999999995</v>
      </c>
      <c r="O174" s="11">
        <v>63</v>
      </c>
      <c r="P174" s="8">
        <v>93</v>
      </c>
      <c r="Q174" s="8">
        <v>91</v>
      </c>
      <c r="R174" s="11">
        <v>2.87</v>
      </c>
      <c r="S174" s="8">
        <v>3.99</v>
      </c>
      <c r="T174" s="8">
        <v>-1.1299999999999999</v>
      </c>
      <c r="U174" s="11">
        <v>3.92</v>
      </c>
      <c r="V174" s="14">
        <v>3.91</v>
      </c>
    </row>
    <row r="175" spans="1:22" ht="15" thickBot="1">
      <c r="A175" s="5">
        <v>174</v>
      </c>
      <c r="B175" s="22" t="s">
        <v>557</v>
      </c>
      <c r="C175" s="6" t="s">
        <v>103</v>
      </c>
      <c r="D175" s="8">
        <v>11.34</v>
      </c>
      <c r="E175" s="8">
        <v>5.04</v>
      </c>
      <c r="F175" s="8">
        <v>2.25</v>
      </c>
      <c r="G175" s="8">
        <v>1.08</v>
      </c>
      <c r="H175" s="9">
        <v>0.28799999999999998</v>
      </c>
      <c r="I175" s="10">
        <v>0.128</v>
      </c>
      <c r="J175" s="10">
        <v>0.16</v>
      </c>
      <c r="K175" s="11">
        <v>0.23200000000000001</v>
      </c>
      <c r="L175" s="8">
        <v>1.44</v>
      </c>
      <c r="M175" s="8">
        <v>0.314</v>
      </c>
      <c r="N175" s="10">
        <v>0.66600000000000004</v>
      </c>
      <c r="O175" s="11">
        <v>111</v>
      </c>
      <c r="P175" s="8">
        <v>93</v>
      </c>
      <c r="Q175" s="8">
        <v>91</v>
      </c>
      <c r="R175" s="11">
        <v>4.8600000000000003</v>
      </c>
      <c r="S175" s="8">
        <v>4.04</v>
      </c>
      <c r="T175" s="8">
        <v>0.82</v>
      </c>
      <c r="U175" s="11">
        <v>4</v>
      </c>
      <c r="V175" s="14">
        <v>3.92</v>
      </c>
    </row>
    <row r="176" spans="1:22" ht="15" thickBot="1">
      <c r="A176" s="5">
        <v>175</v>
      </c>
      <c r="B176" s="22" t="s">
        <v>558</v>
      </c>
      <c r="C176" s="6" t="s">
        <v>103</v>
      </c>
      <c r="D176" s="8">
        <v>9</v>
      </c>
      <c r="E176" s="8">
        <v>2.92</v>
      </c>
      <c r="F176" s="8">
        <v>3.08</v>
      </c>
      <c r="G176" s="8">
        <v>0.73</v>
      </c>
      <c r="H176" s="9">
        <v>0.22700000000000001</v>
      </c>
      <c r="I176" s="10">
        <v>7.3999999999999996E-2</v>
      </c>
      <c r="J176" s="10">
        <v>0.153</v>
      </c>
      <c r="K176" s="11">
        <v>0.23100000000000001</v>
      </c>
      <c r="L176" s="8">
        <v>1.22</v>
      </c>
      <c r="M176" s="8">
        <v>0.29099999999999998</v>
      </c>
      <c r="N176" s="10">
        <v>0.71699999999999997</v>
      </c>
      <c r="O176" s="11">
        <v>100</v>
      </c>
      <c r="P176" s="8">
        <v>89</v>
      </c>
      <c r="Q176" s="8">
        <v>109</v>
      </c>
      <c r="R176" s="11">
        <v>4.38</v>
      </c>
      <c r="S176" s="8">
        <v>3.93</v>
      </c>
      <c r="T176" s="8">
        <v>0.45</v>
      </c>
      <c r="U176" s="11">
        <v>4.76</v>
      </c>
      <c r="V176" s="14">
        <v>3.93</v>
      </c>
    </row>
    <row r="177" spans="1:22" ht="15" thickBot="1">
      <c r="A177" s="5">
        <v>176</v>
      </c>
      <c r="B177" s="22" t="s">
        <v>84</v>
      </c>
      <c r="C177" s="22" t="s">
        <v>32</v>
      </c>
      <c r="D177" s="8">
        <v>8.6300000000000008</v>
      </c>
      <c r="E177" s="8">
        <v>2.72</v>
      </c>
      <c r="F177" s="8">
        <v>3.18</v>
      </c>
      <c r="G177" s="8">
        <v>0.8</v>
      </c>
      <c r="H177" s="9">
        <v>0.24199999999999999</v>
      </c>
      <c r="I177" s="10">
        <v>7.5999999999999998E-2</v>
      </c>
      <c r="J177" s="10">
        <v>0.16600000000000001</v>
      </c>
      <c r="K177" s="11">
        <v>0.214</v>
      </c>
      <c r="L177" s="8">
        <v>1.08</v>
      </c>
      <c r="M177" s="8">
        <v>0.26500000000000001</v>
      </c>
      <c r="N177" s="10">
        <v>0.55600000000000005</v>
      </c>
      <c r="O177" s="11">
        <v>102</v>
      </c>
      <c r="P177" s="8">
        <v>77</v>
      </c>
      <c r="Q177" s="8">
        <v>101</v>
      </c>
      <c r="R177" s="11">
        <v>4.47</v>
      </c>
      <c r="S177" s="8">
        <v>3.4</v>
      </c>
      <c r="T177" s="8">
        <v>1.07</v>
      </c>
      <c r="U177" s="11">
        <v>4.33</v>
      </c>
      <c r="V177" s="14">
        <v>3.93</v>
      </c>
    </row>
    <row r="178" spans="1:22" ht="15" thickBot="1">
      <c r="A178" s="5">
        <v>177</v>
      </c>
      <c r="B178" s="22" t="s">
        <v>559</v>
      </c>
      <c r="C178" s="6" t="s">
        <v>103</v>
      </c>
      <c r="D178" s="8">
        <v>7.85</v>
      </c>
      <c r="E178" s="8">
        <v>3.44</v>
      </c>
      <c r="F178" s="8">
        <v>2.29</v>
      </c>
      <c r="G178" s="8">
        <v>0.74</v>
      </c>
      <c r="H178" s="9">
        <v>0.19400000000000001</v>
      </c>
      <c r="I178" s="10">
        <v>8.5000000000000006E-2</v>
      </c>
      <c r="J178" s="10">
        <v>0.109</v>
      </c>
      <c r="K178" s="11">
        <v>0.26200000000000001</v>
      </c>
      <c r="L178" s="8">
        <v>1.39</v>
      </c>
      <c r="M178" s="8">
        <v>0.32100000000000001</v>
      </c>
      <c r="N178" s="10">
        <v>0.73899999999999999</v>
      </c>
      <c r="O178" s="11">
        <v>89</v>
      </c>
      <c r="P178" s="8">
        <v>103</v>
      </c>
      <c r="Q178" s="8">
        <v>104</v>
      </c>
      <c r="R178" s="11">
        <v>3.93</v>
      </c>
      <c r="S178" s="8">
        <v>4.54</v>
      </c>
      <c r="T178" s="8">
        <v>-0.61</v>
      </c>
      <c r="U178" s="11">
        <v>4.5599999999999996</v>
      </c>
      <c r="V178" s="14">
        <v>3.94</v>
      </c>
    </row>
    <row r="179" spans="1:22" ht="15" thickBot="1">
      <c r="A179" s="5">
        <v>178</v>
      </c>
      <c r="B179" s="22" t="s">
        <v>560</v>
      </c>
      <c r="C179" s="22" t="s">
        <v>43</v>
      </c>
      <c r="D179" s="8">
        <v>10.38</v>
      </c>
      <c r="E179" s="8">
        <v>3.98</v>
      </c>
      <c r="F179" s="8">
        <v>2.61</v>
      </c>
      <c r="G179" s="8">
        <v>1.38</v>
      </c>
      <c r="H179" s="9">
        <v>0.25800000000000001</v>
      </c>
      <c r="I179" s="10">
        <v>9.9000000000000005E-2</v>
      </c>
      <c r="J179" s="10">
        <v>0.159</v>
      </c>
      <c r="K179" s="11">
        <v>0.29099999999999998</v>
      </c>
      <c r="L179" s="8">
        <v>1.6</v>
      </c>
      <c r="M179" s="8">
        <v>0.375</v>
      </c>
      <c r="N179" s="10">
        <v>0.72199999999999998</v>
      </c>
      <c r="O179" s="11">
        <v>129</v>
      </c>
      <c r="P179" s="8">
        <v>103</v>
      </c>
      <c r="Q179" s="8">
        <v>82</v>
      </c>
      <c r="R179" s="11">
        <v>5.37</v>
      </c>
      <c r="S179" s="8">
        <v>4.45</v>
      </c>
      <c r="T179" s="8">
        <v>0.92</v>
      </c>
      <c r="U179" s="11">
        <v>3.6</v>
      </c>
      <c r="V179" s="14">
        <v>3.94</v>
      </c>
    </row>
    <row r="180" spans="1:22" ht="15" thickBot="1">
      <c r="A180" s="5">
        <v>179</v>
      </c>
      <c r="B180" s="22" t="s">
        <v>561</v>
      </c>
      <c r="C180" s="22" t="s">
        <v>100</v>
      </c>
      <c r="D180" s="8">
        <v>10.64</v>
      </c>
      <c r="E180" s="8">
        <v>3.05</v>
      </c>
      <c r="F180" s="8">
        <v>3.48</v>
      </c>
      <c r="G180" s="8">
        <v>1.48</v>
      </c>
      <c r="H180" s="9">
        <v>0.28899999999999998</v>
      </c>
      <c r="I180" s="10">
        <v>8.3000000000000004E-2</v>
      </c>
      <c r="J180" s="10">
        <v>0.20599999999999999</v>
      </c>
      <c r="K180" s="11">
        <v>0.21099999999999999</v>
      </c>
      <c r="L180" s="8">
        <v>1.1299999999999999</v>
      </c>
      <c r="M180" s="8">
        <v>0.26100000000000001</v>
      </c>
      <c r="N180" s="10">
        <v>0.83299999999999996</v>
      </c>
      <c r="O180" s="11">
        <v>72</v>
      </c>
      <c r="P180" s="8">
        <v>95</v>
      </c>
      <c r="Q180" s="8">
        <v>97</v>
      </c>
      <c r="R180" s="11">
        <v>3.15</v>
      </c>
      <c r="S180" s="8">
        <v>4.1100000000000003</v>
      </c>
      <c r="T180" s="8">
        <v>-0.96</v>
      </c>
      <c r="U180" s="11">
        <v>4.25</v>
      </c>
      <c r="V180" s="14">
        <v>3.94</v>
      </c>
    </row>
    <row r="181" spans="1:22" ht="15" thickBot="1">
      <c r="A181" s="5">
        <v>180</v>
      </c>
      <c r="B181" s="22" t="s">
        <v>562</v>
      </c>
      <c r="C181" s="6" t="s">
        <v>103</v>
      </c>
      <c r="D181" s="8">
        <v>9.83</v>
      </c>
      <c r="E181" s="8">
        <v>4.26</v>
      </c>
      <c r="F181" s="8">
        <v>2.31</v>
      </c>
      <c r="G181" s="8">
        <v>0.28999999999999998</v>
      </c>
      <c r="H181" s="9">
        <v>0.254</v>
      </c>
      <c r="I181" s="10">
        <v>0.11</v>
      </c>
      <c r="J181" s="10">
        <v>0.14399999999999999</v>
      </c>
      <c r="K181" s="11">
        <v>0.20599999999999999</v>
      </c>
      <c r="L181" s="8">
        <v>1.24</v>
      </c>
      <c r="M181" s="8">
        <v>0.28299999999999997</v>
      </c>
      <c r="N181" s="10">
        <v>0.76100000000000001</v>
      </c>
      <c r="O181" s="11">
        <v>74</v>
      </c>
      <c r="P181" s="8">
        <v>75</v>
      </c>
      <c r="Q181" s="8">
        <v>98</v>
      </c>
      <c r="R181" s="11">
        <v>3.08</v>
      </c>
      <c r="S181" s="8">
        <v>3.26</v>
      </c>
      <c r="T181" s="8">
        <v>-0.17</v>
      </c>
      <c r="U181" s="11">
        <v>4.24</v>
      </c>
      <c r="V181" s="14">
        <v>3.94</v>
      </c>
    </row>
    <row r="182" spans="1:22" ht="15" thickBot="1">
      <c r="A182" s="5">
        <v>181</v>
      </c>
      <c r="B182" s="22" t="s">
        <v>563</v>
      </c>
      <c r="C182" s="6" t="s">
        <v>103</v>
      </c>
      <c r="D182" s="8">
        <v>10.5</v>
      </c>
      <c r="E182" s="8">
        <v>4.5</v>
      </c>
      <c r="F182" s="8">
        <v>2.33</v>
      </c>
      <c r="G182" s="8">
        <v>0.55000000000000004</v>
      </c>
      <c r="H182" s="9">
        <v>0.26500000000000001</v>
      </c>
      <c r="I182" s="10">
        <v>0.113</v>
      </c>
      <c r="J182" s="10">
        <v>0.151</v>
      </c>
      <c r="K182" s="11">
        <v>0.23699999999999999</v>
      </c>
      <c r="L182" s="8">
        <v>1.41</v>
      </c>
      <c r="M182" s="8">
        <v>0.32600000000000001</v>
      </c>
      <c r="N182" s="10">
        <v>0.63900000000000001</v>
      </c>
      <c r="O182" s="11">
        <v>103</v>
      </c>
      <c r="P182" s="8">
        <v>80</v>
      </c>
      <c r="Q182" s="8">
        <v>94</v>
      </c>
      <c r="R182" s="11">
        <v>4.5</v>
      </c>
      <c r="S182" s="8">
        <v>3.44</v>
      </c>
      <c r="T182" s="8">
        <v>1.06</v>
      </c>
      <c r="U182" s="11">
        <v>4.08</v>
      </c>
      <c r="V182" s="14">
        <v>3.95</v>
      </c>
    </row>
    <row r="183" spans="1:22" ht="15" thickBot="1">
      <c r="A183" s="5">
        <v>182</v>
      </c>
      <c r="B183" s="22" t="s">
        <v>564</v>
      </c>
      <c r="C183" s="22" t="s">
        <v>24</v>
      </c>
      <c r="D183" s="8">
        <v>8.6</v>
      </c>
      <c r="E183" s="8">
        <v>2.3199999999999998</v>
      </c>
      <c r="F183" s="8">
        <v>3.71</v>
      </c>
      <c r="G183" s="8">
        <v>0.9</v>
      </c>
      <c r="H183" s="9">
        <v>0.23400000000000001</v>
      </c>
      <c r="I183" s="10">
        <v>6.3E-2</v>
      </c>
      <c r="J183" s="10">
        <v>0.17100000000000001</v>
      </c>
      <c r="K183" s="11">
        <v>0.22900000000000001</v>
      </c>
      <c r="L183" s="8">
        <v>1.1200000000000001</v>
      </c>
      <c r="M183" s="8">
        <v>0.28100000000000003</v>
      </c>
      <c r="N183" s="10">
        <v>0.70899999999999996</v>
      </c>
      <c r="O183" s="11">
        <v>91</v>
      </c>
      <c r="P183" s="8">
        <v>80</v>
      </c>
      <c r="Q183" s="8">
        <v>86</v>
      </c>
      <c r="R183" s="11">
        <v>3.89</v>
      </c>
      <c r="S183" s="8">
        <v>3.56</v>
      </c>
      <c r="T183" s="8">
        <v>0.33</v>
      </c>
      <c r="U183" s="11">
        <v>3.76</v>
      </c>
      <c r="V183" s="14">
        <v>3.95</v>
      </c>
    </row>
    <row r="184" spans="1:22" ht="15" thickBot="1">
      <c r="A184" s="5">
        <v>183</v>
      </c>
      <c r="B184" s="22" t="s">
        <v>565</v>
      </c>
      <c r="C184" s="22" t="s">
        <v>56</v>
      </c>
      <c r="D184" s="8">
        <v>10.26</v>
      </c>
      <c r="E184" s="8">
        <v>4.42</v>
      </c>
      <c r="F184" s="8">
        <v>2.3199999999999998</v>
      </c>
      <c r="G184" s="8">
        <v>1.1100000000000001</v>
      </c>
      <c r="H184" s="9">
        <v>0.27400000000000002</v>
      </c>
      <c r="I184" s="10">
        <v>0.11799999999999999</v>
      </c>
      <c r="J184" s="10">
        <v>0.156</v>
      </c>
      <c r="K184" s="11">
        <v>0.23200000000000001</v>
      </c>
      <c r="L184" s="8">
        <v>1.33</v>
      </c>
      <c r="M184" s="8">
        <v>0.30399999999999999</v>
      </c>
      <c r="N184" s="10">
        <v>0.71799999999999997</v>
      </c>
      <c r="O184" s="11">
        <v>102</v>
      </c>
      <c r="P184" s="8">
        <v>96</v>
      </c>
      <c r="Q184" s="8">
        <v>95</v>
      </c>
      <c r="R184" s="11">
        <v>4.42</v>
      </c>
      <c r="S184" s="8">
        <v>4.1500000000000004</v>
      </c>
      <c r="T184" s="8">
        <v>0.27</v>
      </c>
      <c r="U184" s="11">
        <v>4.18</v>
      </c>
      <c r="V184" s="14">
        <v>3.95</v>
      </c>
    </row>
    <row r="185" spans="1:22" ht="15" thickBot="1">
      <c r="A185" s="5">
        <v>184</v>
      </c>
      <c r="B185" s="22" t="s">
        <v>566</v>
      </c>
      <c r="C185" s="22" t="s">
        <v>144</v>
      </c>
      <c r="D185" s="8">
        <v>8.9499999999999993</v>
      </c>
      <c r="E185" s="8">
        <v>2.7</v>
      </c>
      <c r="F185" s="8">
        <v>3.31</v>
      </c>
      <c r="G185" s="8">
        <v>0.4</v>
      </c>
      <c r="H185" s="9">
        <v>0.24299999999999999</v>
      </c>
      <c r="I185" s="10">
        <v>7.2999999999999995E-2</v>
      </c>
      <c r="J185" s="10">
        <v>0.16900000000000001</v>
      </c>
      <c r="K185" s="11">
        <v>0.22600000000000001</v>
      </c>
      <c r="L185" s="8">
        <v>1.1499999999999999</v>
      </c>
      <c r="M185" s="8">
        <v>0.29499999999999998</v>
      </c>
      <c r="N185" s="10">
        <v>0.76800000000000002</v>
      </c>
      <c r="O185" s="11">
        <v>66</v>
      </c>
      <c r="P185" s="8">
        <v>67</v>
      </c>
      <c r="Q185" s="8">
        <v>85</v>
      </c>
      <c r="R185" s="11">
        <v>2.8</v>
      </c>
      <c r="S185" s="8">
        <v>2.85</v>
      </c>
      <c r="T185" s="8">
        <v>-0.05</v>
      </c>
      <c r="U185" s="11">
        <v>3.66</v>
      </c>
      <c r="V185" s="14">
        <v>3.96</v>
      </c>
    </row>
    <row r="186" spans="1:22" ht="15" thickBot="1">
      <c r="A186" s="5">
        <v>185</v>
      </c>
      <c r="B186" s="22" t="s">
        <v>567</v>
      </c>
      <c r="C186" s="22" t="s">
        <v>54</v>
      </c>
      <c r="D186" s="8">
        <v>9.44</v>
      </c>
      <c r="E186" s="8">
        <v>2.82</v>
      </c>
      <c r="F186" s="8">
        <v>3.35</v>
      </c>
      <c r="G186" s="8">
        <v>1.66</v>
      </c>
      <c r="H186" s="9">
        <v>0.25700000000000001</v>
      </c>
      <c r="I186" s="10">
        <v>7.6999999999999999E-2</v>
      </c>
      <c r="J186" s="10">
        <v>0.18</v>
      </c>
      <c r="K186" s="11">
        <v>0.20499999999999999</v>
      </c>
      <c r="L186" s="8">
        <v>1.08</v>
      </c>
      <c r="M186" s="8">
        <v>0.23300000000000001</v>
      </c>
      <c r="N186" s="10">
        <v>0.65300000000000002</v>
      </c>
      <c r="O186" s="11">
        <v>108</v>
      </c>
      <c r="P186" s="8">
        <v>107</v>
      </c>
      <c r="Q186" s="8">
        <v>94</v>
      </c>
      <c r="R186" s="11">
        <v>4.5599999999999996</v>
      </c>
      <c r="S186" s="8">
        <v>4.66</v>
      </c>
      <c r="T186" s="8">
        <v>-0.1</v>
      </c>
      <c r="U186" s="11">
        <v>4.05</v>
      </c>
      <c r="V186" s="14">
        <v>3.97</v>
      </c>
    </row>
    <row r="187" spans="1:22" ht="15" thickBot="1">
      <c r="A187" s="5">
        <v>186</v>
      </c>
      <c r="B187" s="22" t="s">
        <v>568</v>
      </c>
      <c r="C187" s="22" t="s">
        <v>144</v>
      </c>
      <c r="D187" s="8">
        <v>8.9600000000000009</v>
      </c>
      <c r="E187" s="8">
        <v>1.9</v>
      </c>
      <c r="F187" s="8">
        <v>4.72</v>
      </c>
      <c r="G187" s="8">
        <v>1.37</v>
      </c>
      <c r="H187" s="9">
        <v>0.247</v>
      </c>
      <c r="I187" s="10">
        <v>5.1999999999999998E-2</v>
      </c>
      <c r="J187" s="10">
        <v>0.19500000000000001</v>
      </c>
      <c r="K187" s="11">
        <v>0.23699999999999999</v>
      </c>
      <c r="L187" s="8">
        <v>1.1000000000000001</v>
      </c>
      <c r="M187" s="8">
        <v>0.28299999999999997</v>
      </c>
      <c r="N187" s="10">
        <v>0.78700000000000003</v>
      </c>
      <c r="O187" s="11">
        <v>83</v>
      </c>
      <c r="P187" s="8">
        <v>95</v>
      </c>
      <c r="Q187" s="8">
        <v>100</v>
      </c>
      <c r="R187" s="11">
        <v>3.53</v>
      </c>
      <c r="S187" s="8">
        <v>4.03</v>
      </c>
      <c r="T187" s="8">
        <v>-0.5</v>
      </c>
      <c r="U187" s="11">
        <v>4.32</v>
      </c>
      <c r="V187" s="14">
        <v>3.97</v>
      </c>
    </row>
    <row r="188" spans="1:22" ht="15" thickBot="1">
      <c r="A188" s="5">
        <v>187</v>
      </c>
      <c r="B188" s="22" t="s">
        <v>569</v>
      </c>
      <c r="C188" s="22" t="s">
        <v>41</v>
      </c>
      <c r="D188" s="8">
        <v>8.3699999999999992</v>
      </c>
      <c r="E188" s="8">
        <v>3.25</v>
      </c>
      <c r="F188" s="8">
        <v>2.58</v>
      </c>
      <c r="G188" s="8">
        <v>1.03</v>
      </c>
      <c r="H188" s="9">
        <v>0.222</v>
      </c>
      <c r="I188" s="10">
        <v>8.5999999999999993E-2</v>
      </c>
      <c r="J188" s="10">
        <v>0.13600000000000001</v>
      </c>
      <c r="K188" s="11">
        <v>0.24199999999999999</v>
      </c>
      <c r="L188" s="8">
        <v>1.28</v>
      </c>
      <c r="M188" s="8">
        <v>0.29199999999999998</v>
      </c>
      <c r="N188" s="10">
        <v>0.76700000000000002</v>
      </c>
      <c r="O188" s="11">
        <v>87</v>
      </c>
      <c r="P188" s="8">
        <v>94</v>
      </c>
      <c r="Q188" s="8">
        <v>88</v>
      </c>
      <c r="R188" s="11">
        <v>3.59</v>
      </c>
      <c r="S188" s="8">
        <v>4.04</v>
      </c>
      <c r="T188" s="8">
        <v>-0.46</v>
      </c>
      <c r="U188" s="11">
        <v>3.85</v>
      </c>
      <c r="V188" s="14">
        <v>3.97</v>
      </c>
    </row>
    <row r="189" spans="1:22" ht="15" thickBot="1">
      <c r="A189" s="5">
        <v>188</v>
      </c>
      <c r="B189" s="22" t="s">
        <v>570</v>
      </c>
      <c r="C189" s="22" t="s">
        <v>39</v>
      </c>
      <c r="D189" s="8">
        <v>7.09</v>
      </c>
      <c r="E189" s="8">
        <v>1.83</v>
      </c>
      <c r="F189" s="8">
        <v>3.88</v>
      </c>
      <c r="G189" s="8">
        <v>1.6</v>
      </c>
      <c r="H189" s="9">
        <v>0.185</v>
      </c>
      <c r="I189" s="10">
        <v>4.8000000000000001E-2</v>
      </c>
      <c r="J189" s="10">
        <v>0.13700000000000001</v>
      </c>
      <c r="K189" s="11">
        <v>0.27600000000000002</v>
      </c>
      <c r="L189" s="8">
        <v>1.3</v>
      </c>
      <c r="M189" s="8">
        <v>0.30499999999999999</v>
      </c>
      <c r="N189" s="10">
        <v>0.68600000000000005</v>
      </c>
      <c r="O189" s="11">
        <v>118</v>
      </c>
      <c r="P189" s="8">
        <v>115</v>
      </c>
      <c r="Q189" s="8">
        <v>98</v>
      </c>
      <c r="R189" s="11">
        <v>5.26</v>
      </c>
      <c r="S189" s="8">
        <v>4.91</v>
      </c>
      <c r="T189" s="8">
        <v>0.35</v>
      </c>
      <c r="U189" s="11">
        <v>4.2</v>
      </c>
      <c r="V189" s="14">
        <v>3.97</v>
      </c>
    </row>
    <row r="190" spans="1:22" ht="15" thickBot="1">
      <c r="A190" s="5">
        <v>189</v>
      </c>
      <c r="B190" s="22" t="s">
        <v>571</v>
      </c>
      <c r="C190" s="22" t="s">
        <v>41</v>
      </c>
      <c r="D190" s="8">
        <v>8.61</v>
      </c>
      <c r="E190" s="8">
        <v>2.21</v>
      </c>
      <c r="F190" s="8">
        <v>3.89</v>
      </c>
      <c r="G190" s="8">
        <v>1.17</v>
      </c>
      <c r="H190" s="9">
        <v>0.23200000000000001</v>
      </c>
      <c r="I190" s="10">
        <v>0.06</v>
      </c>
      <c r="J190" s="10">
        <v>0.17199999999999999</v>
      </c>
      <c r="K190" s="11">
        <v>0.248</v>
      </c>
      <c r="L190" s="8">
        <v>1.2</v>
      </c>
      <c r="M190" s="8">
        <v>0.29799999999999999</v>
      </c>
      <c r="N190" s="10">
        <v>0.76800000000000002</v>
      </c>
      <c r="O190" s="11">
        <v>86</v>
      </c>
      <c r="P190" s="8">
        <v>89</v>
      </c>
      <c r="Q190" s="8">
        <v>86</v>
      </c>
      <c r="R190" s="11">
        <v>3.57</v>
      </c>
      <c r="S190" s="8">
        <v>3.83</v>
      </c>
      <c r="T190" s="8">
        <v>-0.26</v>
      </c>
      <c r="U190" s="11">
        <v>3.76</v>
      </c>
      <c r="V190" s="14">
        <v>3.98</v>
      </c>
    </row>
    <row r="191" spans="1:22" ht="15" thickBot="1">
      <c r="A191" s="5">
        <v>190</v>
      </c>
      <c r="B191" s="22" t="s">
        <v>572</v>
      </c>
      <c r="C191" s="22" t="s">
        <v>144</v>
      </c>
      <c r="D191" s="8">
        <v>8.5500000000000007</v>
      </c>
      <c r="E191" s="8">
        <v>2.81</v>
      </c>
      <c r="F191" s="8">
        <v>3.05</v>
      </c>
      <c r="G191" s="8">
        <v>0.67</v>
      </c>
      <c r="H191" s="9">
        <v>0.24099999999999999</v>
      </c>
      <c r="I191" s="10">
        <v>7.9000000000000001E-2</v>
      </c>
      <c r="J191" s="10">
        <v>0.16200000000000001</v>
      </c>
      <c r="K191" s="11">
        <v>0.18</v>
      </c>
      <c r="L191" s="8">
        <v>0.97</v>
      </c>
      <c r="M191" s="8">
        <v>0.223</v>
      </c>
      <c r="N191" s="10">
        <v>0.67800000000000005</v>
      </c>
      <c r="O191" s="11">
        <v>72</v>
      </c>
      <c r="P191" s="8">
        <v>78</v>
      </c>
      <c r="Q191" s="8">
        <v>106</v>
      </c>
      <c r="R191" s="11">
        <v>3.07</v>
      </c>
      <c r="S191" s="8">
        <v>3.3</v>
      </c>
      <c r="T191" s="8">
        <v>-0.23</v>
      </c>
      <c r="U191" s="11">
        <v>4.55</v>
      </c>
      <c r="V191" s="14">
        <v>3.98</v>
      </c>
    </row>
    <row r="192" spans="1:22" ht="15" thickBot="1">
      <c r="A192" s="5">
        <v>191</v>
      </c>
      <c r="B192" s="22" t="s">
        <v>573</v>
      </c>
      <c r="C192" s="22" t="s">
        <v>39</v>
      </c>
      <c r="D192" s="8">
        <v>9.9600000000000009</v>
      </c>
      <c r="E192" s="8">
        <v>3.93</v>
      </c>
      <c r="F192" s="8">
        <v>2.5299999999999998</v>
      </c>
      <c r="G192" s="8">
        <v>1.18</v>
      </c>
      <c r="H192" s="9">
        <v>0.26100000000000001</v>
      </c>
      <c r="I192" s="10">
        <v>0.10299999999999999</v>
      </c>
      <c r="J192" s="10">
        <v>0.158</v>
      </c>
      <c r="K192" s="11">
        <v>0.223</v>
      </c>
      <c r="L192" s="8">
        <v>1.28</v>
      </c>
      <c r="M192" s="8">
        <v>0.28000000000000003</v>
      </c>
      <c r="N192" s="10">
        <v>0.64100000000000001</v>
      </c>
      <c r="O192" s="11">
        <v>111</v>
      </c>
      <c r="P192" s="8">
        <v>96</v>
      </c>
      <c r="Q192" s="8">
        <v>100</v>
      </c>
      <c r="R192" s="11">
        <v>4.9800000000000004</v>
      </c>
      <c r="S192" s="8">
        <v>4.0999999999999996</v>
      </c>
      <c r="T192" s="8">
        <v>0.88</v>
      </c>
      <c r="U192" s="11">
        <v>4.3099999999999996</v>
      </c>
      <c r="V192" s="14">
        <v>3.98</v>
      </c>
    </row>
    <row r="193" spans="1:22" ht="15" thickBot="1">
      <c r="A193" s="5">
        <v>192</v>
      </c>
      <c r="B193" s="22" t="s">
        <v>574</v>
      </c>
      <c r="C193" s="22" t="s">
        <v>86</v>
      </c>
      <c r="D193" s="8">
        <v>7.27</v>
      </c>
      <c r="E193" s="8">
        <v>2.34</v>
      </c>
      <c r="F193" s="8">
        <v>3.11</v>
      </c>
      <c r="G193" s="8">
        <v>0.86</v>
      </c>
      <c r="H193" s="9">
        <v>0.193</v>
      </c>
      <c r="I193" s="10">
        <v>6.2E-2</v>
      </c>
      <c r="J193" s="10">
        <v>0.13100000000000001</v>
      </c>
      <c r="K193" s="11">
        <v>0.23200000000000001</v>
      </c>
      <c r="L193" s="8">
        <v>1.1599999999999999</v>
      </c>
      <c r="M193" s="8">
        <v>0.27100000000000002</v>
      </c>
      <c r="N193" s="10">
        <v>0.78</v>
      </c>
      <c r="O193" s="11">
        <v>73</v>
      </c>
      <c r="P193" s="8">
        <v>91</v>
      </c>
      <c r="Q193" s="8">
        <v>95</v>
      </c>
      <c r="R193" s="11">
        <v>3.08</v>
      </c>
      <c r="S193" s="8">
        <v>3.79</v>
      </c>
      <c r="T193" s="8">
        <v>-0.71</v>
      </c>
      <c r="U193" s="11">
        <v>4.18</v>
      </c>
      <c r="V193" s="14">
        <v>3.99</v>
      </c>
    </row>
    <row r="194" spans="1:22" ht="15" thickBot="1">
      <c r="A194" s="5">
        <v>193</v>
      </c>
      <c r="B194" s="22" t="s">
        <v>575</v>
      </c>
      <c r="C194" s="22" t="s">
        <v>95</v>
      </c>
      <c r="D194" s="8">
        <v>9.77</v>
      </c>
      <c r="E194" s="8">
        <v>3.39</v>
      </c>
      <c r="F194" s="8">
        <v>2.88</v>
      </c>
      <c r="G194" s="8">
        <v>1.0900000000000001</v>
      </c>
      <c r="H194" s="9">
        <v>0.251</v>
      </c>
      <c r="I194" s="10">
        <v>8.6999999999999994E-2</v>
      </c>
      <c r="J194" s="10">
        <v>0.16400000000000001</v>
      </c>
      <c r="K194" s="11">
        <v>0.26500000000000001</v>
      </c>
      <c r="L194" s="8">
        <v>1.42</v>
      </c>
      <c r="M194" s="8">
        <v>0.33900000000000002</v>
      </c>
      <c r="N194" s="10">
        <v>0.71899999999999997</v>
      </c>
      <c r="O194" s="11">
        <v>102</v>
      </c>
      <c r="P194" s="8">
        <v>90</v>
      </c>
      <c r="Q194" s="8">
        <v>87</v>
      </c>
      <c r="R194" s="11">
        <v>4.34</v>
      </c>
      <c r="S194" s="8">
        <v>3.87</v>
      </c>
      <c r="T194" s="8">
        <v>0.47</v>
      </c>
      <c r="U194" s="11">
        <v>3.83</v>
      </c>
      <c r="V194" s="14">
        <v>3.99</v>
      </c>
    </row>
    <row r="195" spans="1:22" ht="15" thickBot="1">
      <c r="A195" s="5">
        <v>194</v>
      </c>
      <c r="B195" s="22" t="s">
        <v>576</v>
      </c>
      <c r="C195" s="22" t="s">
        <v>43</v>
      </c>
      <c r="D195" s="8">
        <v>9.0500000000000007</v>
      </c>
      <c r="E195" s="8">
        <v>4.1500000000000004</v>
      </c>
      <c r="F195" s="8">
        <v>2.1800000000000002</v>
      </c>
      <c r="G195" s="8">
        <v>1.04</v>
      </c>
      <c r="H195" s="9">
        <v>0.23899999999999999</v>
      </c>
      <c r="I195" s="10">
        <v>0.11</v>
      </c>
      <c r="J195" s="10">
        <v>0.129</v>
      </c>
      <c r="K195" s="11">
        <v>0.20100000000000001</v>
      </c>
      <c r="L195" s="8">
        <v>1.19</v>
      </c>
      <c r="M195" s="8">
        <v>0.245</v>
      </c>
      <c r="N195" s="10">
        <v>0.82599999999999996</v>
      </c>
      <c r="O195" s="11">
        <v>71</v>
      </c>
      <c r="P195" s="8">
        <v>105</v>
      </c>
      <c r="Q195" s="8">
        <v>98</v>
      </c>
      <c r="R195" s="11">
        <v>2.97</v>
      </c>
      <c r="S195" s="8">
        <v>4.53</v>
      </c>
      <c r="T195" s="8">
        <v>-1.56</v>
      </c>
      <c r="U195" s="11">
        <v>4.28</v>
      </c>
      <c r="V195" s="14">
        <v>4</v>
      </c>
    </row>
    <row r="196" spans="1:22" ht="15" thickBot="1">
      <c r="A196" s="5">
        <v>195</v>
      </c>
      <c r="B196" s="22" t="s">
        <v>577</v>
      </c>
      <c r="C196" s="22" t="s">
        <v>43</v>
      </c>
      <c r="D196" s="8">
        <v>10.93</v>
      </c>
      <c r="E196" s="8">
        <v>4.17</v>
      </c>
      <c r="F196" s="8">
        <v>2.62</v>
      </c>
      <c r="G196" s="8">
        <v>0.92</v>
      </c>
      <c r="H196" s="9">
        <v>0.29099999999999998</v>
      </c>
      <c r="I196" s="10">
        <v>0.111</v>
      </c>
      <c r="J196" s="10">
        <v>0.18</v>
      </c>
      <c r="K196" s="11">
        <v>0.20599999999999999</v>
      </c>
      <c r="L196" s="8">
        <v>1.22</v>
      </c>
      <c r="M196" s="8">
        <v>0.27700000000000002</v>
      </c>
      <c r="N196" s="10">
        <v>0.80300000000000005</v>
      </c>
      <c r="O196" s="11">
        <v>71</v>
      </c>
      <c r="P196" s="8">
        <v>84</v>
      </c>
      <c r="Q196" s="8">
        <v>86</v>
      </c>
      <c r="R196" s="11">
        <v>2.98</v>
      </c>
      <c r="S196" s="8">
        <v>3.64</v>
      </c>
      <c r="T196" s="8">
        <v>-0.66</v>
      </c>
      <c r="U196" s="11">
        <v>3.77</v>
      </c>
      <c r="V196" s="14">
        <v>4</v>
      </c>
    </row>
    <row r="197" spans="1:22" ht="15" thickBot="1">
      <c r="A197" s="5">
        <v>196</v>
      </c>
      <c r="B197" s="22" t="s">
        <v>578</v>
      </c>
      <c r="C197" s="22" t="s">
        <v>116</v>
      </c>
      <c r="D197" s="8">
        <v>9.34</v>
      </c>
      <c r="E197" s="8">
        <v>2.63</v>
      </c>
      <c r="F197" s="8">
        <v>3.56</v>
      </c>
      <c r="G197" s="8">
        <v>1.24</v>
      </c>
      <c r="H197" s="9">
        <v>0.252</v>
      </c>
      <c r="I197" s="10">
        <v>7.0999999999999994E-2</v>
      </c>
      <c r="J197" s="10">
        <v>0.18099999999999999</v>
      </c>
      <c r="K197" s="11">
        <v>0.22700000000000001</v>
      </c>
      <c r="L197" s="8">
        <v>1.1499999999999999</v>
      </c>
      <c r="M197" s="8">
        <v>0.27600000000000002</v>
      </c>
      <c r="N197" s="10">
        <v>0.71399999999999997</v>
      </c>
      <c r="O197" s="11">
        <v>93</v>
      </c>
      <c r="P197" s="8">
        <v>92</v>
      </c>
      <c r="Q197" s="8">
        <v>102</v>
      </c>
      <c r="R197" s="11">
        <v>4.2300000000000004</v>
      </c>
      <c r="S197" s="8">
        <v>3.97</v>
      </c>
      <c r="T197" s="8">
        <v>0.26</v>
      </c>
      <c r="U197" s="11">
        <v>4.4000000000000004</v>
      </c>
      <c r="V197" s="14">
        <v>4.01</v>
      </c>
    </row>
    <row r="198" spans="1:22" ht="15" thickBot="1">
      <c r="A198" s="5">
        <v>197</v>
      </c>
      <c r="B198" s="22" t="s">
        <v>579</v>
      </c>
      <c r="C198" s="22" t="s">
        <v>58</v>
      </c>
      <c r="D198" s="8">
        <v>9.52</v>
      </c>
      <c r="E198" s="8">
        <v>3.1</v>
      </c>
      <c r="F198" s="8">
        <v>3.07</v>
      </c>
      <c r="G198" s="8">
        <v>1.18</v>
      </c>
      <c r="H198" s="9">
        <v>0.25</v>
      </c>
      <c r="I198" s="10">
        <v>8.2000000000000003E-2</v>
      </c>
      <c r="J198" s="10">
        <v>0.16900000000000001</v>
      </c>
      <c r="K198" s="11">
        <v>0.25700000000000001</v>
      </c>
      <c r="L198" s="8">
        <v>1.34</v>
      </c>
      <c r="M198" s="8">
        <v>0.32200000000000001</v>
      </c>
      <c r="N198" s="10">
        <v>0.72199999999999998</v>
      </c>
      <c r="O198" s="11">
        <v>103</v>
      </c>
      <c r="P198" s="8">
        <v>93</v>
      </c>
      <c r="Q198" s="8">
        <v>88</v>
      </c>
      <c r="R198" s="11">
        <v>4.3499999999999996</v>
      </c>
      <c r="S198" s="8">
        <v>3.93</v>
      </c>
      <c r="T198" s="8">
        <v>0.42</v>
      </c>
      <c r="U198" s="11">
        <v>3.77</v>
      </c>
      <c r="V198" s="14">
        <v>4.01</v>
      </c>
    </row>
    <row r="199" spans="1:22" ht="15" thickBot="1">
      <c r="A199" s="5">
        <v>198</v>
      </c>
      <c r="B199" s="22" t="s">
        <v>580</v>
      </c>
      <c r="C199" s="22" t="s">
        <v>43</v>
      </c>
      <c r="D199" s="8">
        <v>9.83</v>
      </c>
      <c r="E199" s="8">
        <v>4.17</v>
      </c>
      <c r="F199" s="8">
        <v>2.36</v>
      </c>
      <c r="G199" s="8">
        <v>0.67</v>
      </c>
      <c r="H199" s="9">
        <v>0.253</v>
      </c>
      <c r="I199" s="10">
        <v>0.107</v>
      </c>
      <c r="J199" s="10">
        <v>0.14599999999999999</v>
      </c>
      <c r="K199" s="11">
        <v>0.21299999999999999</v>
      </c>
      <c r="L199" s="8">
        <v>1.26</v>
      </c>
      <c r="M199" s="8">
        <v>0.28100000000000003</v>
      </c>
      <c r="N199" s="10">
        <v>0.80400000000000005</v>
      </c>
      <c r="O199" s="11">
        <v>68</v>
      </c>
      <c r="P199" s="8">
        <v>87</v>
      </c>
      <c r="Q199" s="8">
        <v>102</v>
      </c>
      <c r="R199" s="11">
        <v>2.83</v>
      </c>
      <c r="S199" s="8">
        <v>3.76</v>
      </c>
      <c r="T199" s="8">
        <v>-0.92</v>
      </c>
      <c r="U199" s="11">
        <v>4.45</v>
      </c>
      <c r="V199" s="14">
        <v>4.01</v>
      </c>
    </row>
    <row r="200" spans="1:22" ht="15" thickBot="1">
      <c r="A200" s="5">
        <v>199</v>
      </c>
      <c r="B200" s="22" t="s">
        <v>581</v>
      </c>
      <c r="C200" s="22" t="s">
        <v>129</v>
      </c>
      <c r="D200" s="8">
        <v>7.69</v>
      </c>
      <c r="E200" s="8">
        <v>2.44</v>
      </c>
      <c r="F200" s="8">
        <v>3.15</v>
      </c>
      <c r="G200" s="8">
        <v>2.25</v>
      </c>
      <c r="H200" s="9">
        <v>0.20499999999999999</v>
      </c>
      <c r="I200" s="10">
        <v>6.5000000000000002E-2</v>
      </c>
      <c r="J200" s="10">
        <v>0.14000000000000001</v>
      </c>
      <c r="K200" s="11">
        <v>0.27400000000000002</v>
      </c>
      <c r="L200" s="8">
        <v>1.33</v>
      </c>
      <c r="M200" s="8">
        <v>0.29299999999999998</v>
      </c>
      <c r="N200" s="10">
        <v>0.76800000000000002</v>
      </c>
      <c r="O200" s="11">
        <v>119</v>
      </c>
      <c r="P200" s="8">
        <v>128</v>
      </c>
      <c r="Q200" s="8">
        <v>93</v>
      </c>
      <c r="R200" s="11">
        <v>5.25</v>
      </c>
      <c r="S200" s="8">
        <v>5.67</v>
      </c>
      <c r="T200" s="8">
        <v>-0.42</v>
      </c>
      <c r="U200" s="11">
        <v>4.08</v>
      </c>
      <c r="V200" s="14">
        <v>4.0199999999999996</v>
      </c>
    </row>
    <row r="201" spans="1:22" ht="15" thickBot="1">
      <c r="A201" s="5">
        <v>200</v>
      </c>
      <c r="B201" s="22" t="s">
        <v>582</v>
      </c>
      <c r="C201" s="22" t="s">
        <v>45</v>
      </c>
      <c r="D201" s="8">
        <v>9.3000000000000007</v>
      </c>
      <c r="E201" s="8">
        <v>3.08</v>
      </c>
      <c r="F201" s="8">
        <v>3.02</v>
      </c>
      <c r="G201" s="8">
        <v>1.04</v>
      </c>
      <c r="H201" s="9">
        <v>0.25600000000000001</v>
      </c>
      <c r="I201" s="10">
        <v>8.5000000000000006E-2</v>
      </c>
      <c r="J201" s="10">
        <v>0.17100000000000001</v>
      </c>
      <c r="K201" s="11">
        <v>0.19600000000000001</v>
      </c>
      <c r="L201" s="8">
        <v>1.06</v>
      </c>
      <c r="M201" s="8">
        <v>0.24</v>
      </c>
      <c r="N201" s="10">
        <v>0.74099999999999999</v>
      </c>
      <c r="O201" s="11">
        <v>79</v>
      </c>
      <c r="P201" s="8">
        <v>87</v>
      </c>
      <c r="Q201" s="8">
        <v>87</v>
      </c>
      <c r="R201" s="11">
        <v>3.46</v>
      </c>
      <c r="S201" s="8">
        <v>3.85</v>
      </c>
      <c r="T201" s="8">
        <v>-0.39</v>
      </c>
      <c r="U201" s="11">
        <v>3.8</v>
      </c>
      <c r="V201" s="14">
        <v>4.0199999999999996</v>
      </c>
    </row>
    <row r="202" spans="1:22" ht="15" thickBot="1">
      <c r="A202" s="5">
        <v>201</v>
      </c>
      <c r="B202" s="22" t="s">
        <v>583</v>
      </c>
      <c r="C202" s="22" t="s">
        <v>48</v>
      </c>
      <c r="D202" s="8">
        <v>8.6199999999999992</v>
      </c>
      <c r="E202" s="8">
        <v>3.39</v>
      </c>
      <c r="F202" s="8">
        <v>2.54</v>
      </c>
      <c r="G202" s="8">
        <v>0.56999999999999995</v>
      </c>
      <c r="H202" s="9">
        <v>0.24</v>
      </c>
      <c r="I202" s="10">
        <v>9.4E-2</v>
      </c>
      <c r="J202" s="10">
        <v>0.14599999999999999</v>
      </c>
      <c r="K202" s="11">
        <v>0.21199999999999999</v>
      </c>
      <c r="L202" s="8">
        <v>1.1299999999999999</v>
      </c>
      <c r="M202" s="8">
        <v>0.27300000000000002</v>
      </c>
      <c r="N202" s="10">
        <v>0.71</v>
      </c>
      <c r="O202" s="11">
        <v>81</v>
      </c>
      <c r="P202" s="8">
        <v>82</v>
      </c>
      <c r="Q202" s="8">
        <v>103</v>
      </c>
      <c r="R202" s="11">
        <v>3.39</v>
      </c>
      <c r="S202" s="8">
        <v>3.48</v>
      </c>
      <c r="T202" s="8">
        <v>-0.08</v>
      </c>
      <c r="U202" s="11">
        <v>4.4000000000000004</v>
      </c>
      <c r="V202" s="14">
        <v>4.0199999999999996</v>
      </c>
    </row>
    <row r="203" spans="1:22" ht="15" thickBot="1">
      <c r="A203" s="5">
        <v>202</v>
      </c>
      <c r="B203" s="22" t="s">
        <v>584</v>
      </c>
      <c r="C203" s="22" t="s">
        <v>129</v>
      </c>
      <c r="D203" s="8">
        <v>8.15</v>
      </c>
      <c r="E203" s="8">
        <v>3.21</v>
      </c>
      <c r="F203" s="8">
        <v>2.54</v>
      </c>
      <c r="G203" s="8">
        <v>1.34</v>
      </c>
      <c r="H203" s="9">
        <v>0.219</v>
      </c>
      <c r="I203" s="10">
        <v>8.5999999999999993E-2</v>
      </c>
      <c r="J203" s="10">
        <v>0.13300000000000001</v>
      </c>
      <c r="K203" s="11">
        <v>0.248</v>
      </c>
      <c r="L203" s="8">
        <v>1.29</v>
      </c>
      <c r="M203" s="8">
        <v>0.28999999999999998</v>
      </c>
      <c r="N203" s="10">
        <v>0.75700000000000001</v>
      </c>
      <c r="O203" s="11">
        <v>85</v>
      </c>
      <c r="P203" s="8">
        <v>101</v>
      </c>
      <c r="Q203" s="8">
        <v>92</v>
      </c>
      <c r="R203" s="11">
        <v>3.74</v>
      </c>
      <c r="S203" s="8">
        <v>4.49</v>
      </c>
      <c r="T203" s="8">
        <v>-0.75</v>
      </c>
      <c r="U203" s="11">
        <v>4.04</v>
      </c>
      <c r="V203" s="14">
        <v>4.0199999999999996</v>
      </c>
    </row>
    <row r="204" spans="1:22" ht="15" thickBot="1">
      <c r="A204" s="5">
        <v>203</v>
      </c>
      <c r="B204" s="22" t="s">
        <v>585</v>
      </c>
      <c r="C204" s="22" t="s">
        <v>39</v>
      </c>
      <c r="D204" s="8">
        <v>10.09</v>
      </c>
      <c r="E204" s="8">
        <v>3.72</v>
      </c>
      <c r="F204" s="8">
        <v>2.71</v>
      </c>
      <c r="G204" s="8">
        <v>1.86</v>
      </c>
      <c r="H204" s="9">
        <v>0.249</v>
      </c>
      <c r="I204" s="10">
        <v>9.1999999999999998E-2</v>
      </c>
      <c r="J204" s="10">
        <v>0.157</v>
      </c>
      <c r="K204" s="11">
        <v>0.29499999999999998</v>
      </c>
      <c r="L204" s="8">
        <v>1.6</v>
      </c>
      <c r="M204" s="8">
        <v>0.36299999999999999</v>
      </c>
      <c r="N204" s="10">
        <v>0.69399999999999995</v>
      </c>
      <c r="O204" s="11">
        <v>132</v>
      </c>
      <c r="P204" s="8">
        <v>119</v>
      </c>
      <c r="Q204" s="8">
        <v>110</v>
      </c>
      <c r="R204" s="11">
        <v>5.9</v>
      </c>
      <c r="S204" s="8">
        <v>5.0999999999999996</v>
      </c>
      <c r="T204" s="8">
        <v>0.8</v>
      </c>
      <c r="U204" s="11">
        <v>4.7300000000000004</v>
      </c>
      <c r="V204" s="14">
        <v>4.0199999999999996</v>
      </c>
    </row>
    <row r="205" spans="1:22" ht="15" thickBot="1">
      <c r="A205" s="5">
        <v>204</v>
      </c>
      <c r="B205" s="22" t="s">
        <v>586</v>
      </c>
      <c r="C205" s="6" t="s">
        <v>103</v>
      </c>
      <c r="D205" s="8">
        <v>7.41</v>
      </c>
      <c r="E205" s="8">
        <v>1.02</v>
      </c>
      <c r="F205" s="8">
        <v>7.3</v>
      </c>
      <c r="G205" s="8">
        <v>1.32</v>
      </c>
      <c r="H205" s="9">
        <v>0.19800000000000001</v>
      </c>
      <c r="I205" s="10">
        <v>2.7E-2</v>
      </c>
      <c r="J205" s="10">
        <v>0.17100000000000001</v>
      </c>
      <c r="K205" s="11">
        <v>0.25600000000000001</v>
      </c>
      <c r="L205" s="8">
        <v>1.1399999999999999</v>
      </c>
      <c r="M205" s="8">
        <v>0.28999999999999998</v>
      </c>
      <c r="N205" s="10">
        <v>0.749</v>
      </c>
      <c r="O205" s="11">
        <v>93</v>
      </c>
      <c r="P205" s="8">
        <v>96</v>
      </c>
      <c r="Q205" s="8">
        <v>95</v>
      </c>
      <c r="R205" s="11">
        <v>3.86</v>
      </c>
      <c r="S205" s="8">
        <v>3.99</v>
      </c>
      <c r="T205" s="8">
        <v>-0.13</v>
      </c>
      <c r="U205" s="11">
        <v>4.07</v>
      </c>
      <c r="V205" s="14">
        <v>4.03</v>
      </c>
    </row>
    <row r="206" spans="1:22" ht="15" thickBot="1">
      <c r="A206" s="5">
        <v>205</v>
      </c>
      <c r="B206" s="22" t="s">
        <v>587</v>
      </c>
      <c r="C206" s="22" t="s">
        <v>48</v>
      </c>
      <c r="D206" s="8">
        <v>12.21</v>
      </c>
      <c r="E206" s="8">
        <v>5.87</v>
      </c>
      <c r="F206" s="8">
        <v>2.08</v>
      </c>
      <c r="G206" s="8">
        <v>1.41</v>
      </c>
      <c r="H206" s="9">
        <v>0.315</v>
      </c>
      <c r="I206" s="10">
        <v>0.152</v>
      </c>
      <c r="J206" s="10">
        <v>0.16400000000000001</v>
      </c>
      <c r="K206" s="11">
        <v>0.17499999999999999</v>
      </c>
      <c r="L206" s="8">
        <v>1.28</v>
      </c>
      <c r="M206" s="8">
        <v>0.22800000000000001</v>
      </c>
      <c r="N206" s="10">
        <v>0.872</v>
      </c>
      <c r="O206" s="11">
        <v>78</v>
      </c>
      <c r="P206" s="8">
        <v>113</v>
      </c>
      <c r="Q206" s="8">
        <v>108</v>
      </c>
      <c r="R206" s="11">
        <v>3.29</v>
      </c>
      <c r="S206" s="8">
        <v>4.7699999999999996</v>
      </c>
      <c r="T206" s="8">
        <v>-1.48</v>
      </c>
      <c r="U206" s="11">
        <v>4.6399999999999997</v>
      </c>
      <c r="V206" s="14">
        <v>4.04</v>
      </c>
    </row>
    <row r="207" spans="1:22" ht="15" thickBot="1">
      <c r="A207" s="5">
        <v>206</v>
      </c>
      <c r="B207" s="22" t="s">
        <v>588</v>
      </c>
      <c r="C207" s="22" t="s">
        <v>41</v>
      </c>
      <c r="D207" s="8">
        <v>9.31</v>
      </c>
      <c r="E207" s="8">
        <v>2.84</v>
      </c>
      <c r="F207" s="8">
        <v>3.28</v>
      </c>
      <c r="G207" s="8">
        <v>1.19</v>
      </c>
      <c r="H207" s="9">
        <v>0.246</v>
      </c>
      <c r="I207" s="10">
        <v>7.4999999999999997E-2</v>
      </c>
      <c r="J207" s="10">
        <v>0.17100000000000001</v>
      </c>
      <c r="K207" s="11">
        <v>0.25600000000000001</v>
      </c>
      <c r="L207" s="8">
        <v>1.3</v>
      </c>
      <c r="M207" s="8">
        <v>0.31900000000000001</v>
      </c>
      <c r="N207" s="10">
        <v>0.71299999999999997</v>
      </c>
      <c r="O207" s="11">
        <v>110</v>
      </c>
      <c r="P207" s="8">
        <v>93</v>
      </c>
      <c r="Q207" s="8">
        <v>90</v>
      </c>
      <c r="R207" s="11">
        <v>4.5599999999999996</v>
      </c>
      <c r="S207" s="8">
        <v>4.03</v>
      </c>
      <c r="T207" s="8">
        <v>0.53</v>
      </c>
      <c r="U207" s="11">
        <v>3.93</v>
      </c>
      <c r="V207" s="14">
        <v>4.05</v>
      </c>
    </row>
    <row r="208" spans="1:22" ht="15" thickBot="1">
      <c r="A208" s="5">
        <v>207</v>
      </c>
      <c r="B208" s="22" t="s">
        <v>589</v>
      </c>
      <c r="C208" s="22" t="s">
        <v>64</v>
      </c>
      <c r="D208" s="8">
        <v>9.4700000000000006</v>
      </c>
      <c r="E208" s="8">
        <v>3.21</v>
      </c>
      <c r="F208" s="8">
        <v>2.95</v>
      </c>
      <c r="G208" s="8">
        <v>1.17</v>
      </c>
      <c r="H208" s="9">
        <v>0.25800000000000001</v>
      </c>
      <c r="I208" s="10">
        <v>8.6999999999999994E-2</v>
      </c>
      <c r="J208" s="10">
        <v>0.17100000000000001</v>
      </c>
      <c r="K208" s="11">
        <v>0.222</v>
      </c>
      <c r="L208" s="8">
        <v>1.18</v>
      </c>
      <c r="M208" s="8">
        <v>0.27400000000000002</v>
      </c>
      <c r="N208" s="10">
        <v>0.81699999999999995</v>
      </c>
      <c r="O208" s="11">
        <v>80</v>
      </c>
      <c r="P208" s="8">
        <v>95</v>
      </c>
      <c r="Q208" s="8">
        <v>90</v>
      </c>
      <c r="R208" s="11">
        <v>3.29</v>
      </c>
      <c r="S208" s="8">
        <v>3.92</v>
      </c>
      <c r="T208" s="8">
        <v>-0.63</v>
      </c>
      <c r="U208" s="11">
        <v>3.85</v>
      </c>
      <c r="V208" s="14">
        <v>4.0599999999999996</v>
      </c>
    </row>
    <row r="209" spans="1:22" ht="15" thickBot="1">
      <c r="A209" s="5">
        <v>208</v>
      </c>
      <c r="B209" s="22" t="s">
        <v>590</v>
      </c>
      <c r="C209" s="22" t="s">
        <v>41</v>
      </c>
      <c r="D209" s="8">
        <v>11.7</v>
      </c>
      <c r="E209" s="8">
        <v>4.95</v>
      </c>
      <c r="F209" s="8">
        <v>2.36</v>
      </c>
      <c r="G209" s="8">
        <v>0.75</v>
      </c>
      <c r="H209" s="9">
        <v>0.315</v>
      </c>
      <c r="I209" s="10">
        <v>0.13300000000000001</v>
      </c>
      <c r="J209" s="10">
        <v>0.182</v>
      </c>
      <c r="K209" s="11">
        <v>0.18</v>
      </c>
      <c r="L209" s="8">
        <v>1.19</v>
      </c>
      <c r="M209" s="8">
        <v>0.25600000000000001</v>
      </c>
      <c r="N209" s="10">
        <v>0.86699999999999999</v>
      </c>
      <c r="O209" s="11">
        <v>54</v>
      </c>
      <c r="P209" s="8">
        <v>80</v>
      </c>
      <c r="Q209" s="8">
        <v>83</v>
      </c>
      <c r="R209" s="11">
        <v>2.25</v>
      </c>
      <c r="S209" s="8">
        <v>3.44</v>
      </c>
      <c r="T209" s="8">
        <v>-1.19</v>
      </c>
      <c r="U209" s="11">
        <v>3.63</v>
      </c>
      <c r="V209" s="14">
        <v>4.0599999999999996</v>
      </c>
    </row>
    <row r="210" spans="1:22" ht="15" thickBot="1">
      <c r="A210" s="5">
        <v>209</v>
      </c>
      <c r="B210" s="22" t="s">
        <v>591</v>
      </c>
      <c r="C210" s="22" t="s">
        <v>153</v>
      </c>
      <c r="D210" s="8">
        <v>8.94</v>
      </c>
      <c r="E210" s="8">
        <v>2.86</v>
      </c>
      <c r="F210" s="8">
        <v>3.12</v>
      </c>
      <c r="G210" s="8">
        <v>1.22</v>
      </c>
      <c r="H210" s="9">
        <v>0.24399999999999999</v>
      </c>
      <c r="I210" s="10">
        <v>7.8E-2</v>
      </c>
      <c r="J210" s="10">
        <v>0.16600000000000001</v>
      </c>
      <c r="K210" s="11">
        <v>0.214</v>
      </c>
      <c r="L210" s="8">
        <v>1.1200000000000001</v>
      </c>
      <c r="M210" s="8">
        <v>0.255</v>
      </c>
      <c r="N210" s="10">
        <v>0.69799999999999995</v>
      </c>
      <c r="O210" s="11">
        <v>93</v>
      </c>
      <c r="P210" s="8">
        <v>94</v>
      </c>
      <c r="Q210" s="8">
        <v>91</v>
      </c>
      <c r="R210" s="11">
        <v>3.99</v>
      </c>
      <c r="S210" s="8">
        <v>4.01</v>
      </c>
      <c r="T210" s="8">
        <v>-0.02</v>
      </c>
      <c r="U210" s="11">
        <v>3.92</v>
      </c>
      <c r="V210" s="14">
        <v>4.0599999999999996</v>
      </c>
    </row>
    <row r="211" spans="1:22" ht="15" thickBot="1">
      <c r="A211" s="5">
        <v>210</v>
      </c>
      <c r="B211" s="22" t="s">
        <v>592</v>
      </c>
      <c r="C211" s="22" t="s">
        <v>43</v>
      </c>
      <c r="D211" s="8">
        <v>10.039999999999999</v>
      </c>
      <c r="E211" s="8">
        <v>4.3</v>
      </c>
      <c r="F211" s="8">
        <v>2.33</v>
      </c>
      <c r="G211" s="8">
        <v>2.15</v>
      </c>
      <c r="H211" s="9">
        <v>0.26300000000000001</v>
      </c>
      <c r="I211" s="10">
        <v>0.113</v>
      </c>
      <c r="J211" s="10">
        <v>0.15</v>
      </c>
      <c r="K211" s="11">
        <v>0.19</v>
      </c>
      <c r="L211" s="8">
        <v>1.17</v>
      </c>
      <c r="M211" s="8">
        <v>0.19800000000000001</v>
      </c>
      <c r="N211" s="10">
        <v>0.71399999999999997</v>
      </c>
      <c r="O211" s="11">
        <v>126</v>
      </c>
      <c r="P211" s="8">
        <v>138</v>
      </c>
      <c r="Q211" s="8">
        <v>111</v>
      </c>
      <c r="R211" s="11">
        <v>5.26</v>
      </c>
      <c r="S211" s="8">
        <v>5.96</v>
      </c>
      <c r="T211" s="8">
        <v>-0.71</v>
      </c>
      <c r="U211" s="11">
        <v>4.88</v>
      </c>
      <c r="V211" s="14">
        <v>4.07</v>
      </c>
    </row>
    <row r="212" spans="1:22" ht="15" thickBot="1">
      <c r="A212" s="5">
        <v>211</v>
      </c>
      <c r="B212" s="22" t="s">
        <v>593</v>
      </c>
      <c r="C212" s="22" t="s">
        <v>45</v>
      </c>
      <c r="D212" s="8">
        <v>7.92</v>
      </c>
      <c r="E212" s="8">
        <v>3.82</v>
      </c>
      <c r="F212" s="8">
        <v>2.08</v>
      </c>
      <c r="G212" s="8">
        <v>0.59</v>
      </c>
      <c r="H212" s="9">
        <v>0.214</v>
      </c>
      <c r="I212" s="10">
        <v>0.10299999999999999</v>
      </c>
      <c r="J212" s="10">
        <v>0.111</v>
      </c>
      <c r="K212" s="11">
        <v>0.221</v>
      </c>
      <c r="L212" s="8">
        <v>1.22</v>
      </c>
      <c r="M212" s="8">
        <v>0.27400000000000002</v>
      </c>
      <c r="N212" s="10">
        <v>0.73599999999999999</v>
      </c>
      <c r="O212" s="11">
        <v>77</v>
      </c>
      <c r="P212" s="8">
        <v>86</v>
      </c>
      <c r="Q212" s="8">
        <v>93</v>
      </c>
      <c r="R212" s="11">
        <v>3.38</v>
      </c>
      <c r="S212" s="8">
        <v>3.81</v>
      </c>
      <c r="T212" s="8">
        <v>-0.44</v>
      </c>
      <c r="U212" s="11">
        <v>4.0999999999999996</v>
      </c>
      <c r="V212" s="14">
        <v>4.07</v>
      </c>
    </row>
    <row r="213" spans="1:22" ht="15" thickBot="1">
      <c r="A213" s="5">
        <v>212</v>
      </c>
      <c r="B213" s="22" t="s">
        <v>594</v>
      </c>
      <c r="C213" s="22" t="s">
        <v>97</v>
      </c>
      <c r="D213" s="8">
        <v>8.73</v>
      </c>
      <c r="E213" s="8">
        <v>2.4700000000000002</v>
      </c>
      <c r="F213" s="8">
        <v>3.54</v>
      </c>
      <c r="G213" s="8">
        <v>1.19</v>
      </c>
      <c r="H213" s="9">
        <v>0.23499999999999999</v>
      </c>
      <c r="I213" s="10">
        <v>6.6000000000000003E-2</v>
      </c>
      <c r="J213" s="10">
        <v>0.16900000000000001</v>
      </c>
      <c r="K213" s="11">
        <v>0.24</v>
      </c>
      <c r="L213" s="8">
        <v>1.19</v>
      </c>
      <c r="M213" s="8">
        <v>0.28899999999999998</v>
      </c>
      <c r="N213" s="10">
        <v>0.76400000000000001</v>
      </c>
      <c r="O213" s="11">
        <v>87</v>
      </c>
      <c r="P213" s="8">
        <v>91</v>
      </c>
      <c r="Q213" s="8">
        <v>93</v>
      </c>
      <c r="R213" s="11">
        <v>3.65</v>
      </c>
      <c r="S213" s="8">
        <v>3.99</v>
      </c>
      <c r="T213" s="8">
        <v>-0.34</v>
      </c>
      <c r="U213" s="11">
        <v>4.01</v>
      </c>
      <c r="V213" s="14">
        <v>4.08</v>
      </c>
    </row>
    <row r="214" spans="1:22" ht="15" thickBot="1">
      <c r="A214" s="5">
        <v>213</v>
      </c>
      <c r="B214" s="22" t="s">
        <v>595</v>
      </c>
      <c r="C214" s="22" t="s">
        <v>32</v>
      </c>
      <c r="D214" s="8">
        <v>10.54</v>
      </c>
      <c r="E214" s="8">
        <v>4.6100000000000003</v>
      </c>
      <c r="F214" s="8">
        <v>2.29</v>
      </c>
      <c r="G214" s="8">
        <v>0.82</v>
      </c>
      <c r="H214" s="9">
        <v>0.28299999999999997</v>
      </c>
      <c r="I214" s="10">
        <v>0.124</v>
      </c>
      <c r="J214" s="10">
        <v>0.159</v>
      </c>
      <c r="K214" s="11">
        <v>0.189</v>
      </c>
      <c r="L214" s="8">
        <v>1.19</v>
      </c>
      <c r="M214" s="8">
        <v>0.252</v>
      </c>
      <c r="N214" s="10">
        <v>0.8</v>
      </c>
      <c r="O214" s="11">
        <v>64</v>
      </c>
      <c r="P214" s="8">
        <v>85</v>
      </c>
      <c r="Q214" s="8">
        <v>112</v>
      </c>
      <c r="R214" s="11">
        <v>2.8</v>
      </c>
      <c r="S214" s="8">
        <v>3.75</v>
      </c>
      <c r="T214" s="8">
        <v>-0.95</v>
      </c>
      <c r="U214" s="11">
        <v>4.8099999999999996</v>
      </c>
      <c r="V214" s="14">
        <v>4.08</v>
      </c>
    </row>
    <row r="215" spans="1:22" ht="15" thickBot="1">
      <c r="A215" s="5">
        <v>214</v>
      </c>
      <c r="B215" s="22" t="s">
        <v>596</v>
      </c>
      <c r="C215" s="22" t="s">
        <v>35</v>
      </c>
      <c r="D215" s="8">
        <v>9.43</v>
      </c>
      <c r="E215" s="8">
        <v>3</v>
      </c>
      <c r="F215" s="8">
        <v>3.14</v>
      </c>
      <c r="G215" s="8">
        <v>1.39</v>
      </c>
      <c r="H215" s="9">
        <v>0.249</v>
      </c>
      <c r="I215" s="10">
        <v>7.9000000000000001E-2</v>
      </c>
      <c r="J215" s="10">
        <v>0.16900000000000001</v>
      </c>
      <c r="K215" s="11">
        <v>0.22800000000000001</v>
      </c>
      <c r="L215" s="8">
        <v>1.2</v>
      </c>
      <c r="M215" s="8">
        <v>0.27400000000000002</v>
      </c>
      <c r="N215" s="10">
        <v>0.70899999999999996</v>
      </c>
      <c r="O215" s="11">
        <v>107</v>
      </c>
      <c r="P215" s="8">
        <v>105</v>
      </c>
      <c r="Q215" s="8">
        <v>98</v>
      </c>
      <c r="R215" s="11">
        <v>4.3899999999999997</v>
      </c>
      <c r="S215" s="8">
        <v>4.3899999999999997</v>
      </c>
      <c r="T215" s="8">
        <v>0.01</v>
      </c>
      <c r="U215" s="11">
        <v>4.1900000000000004</v>
      </c>
      <c r="V215" s="14">
        <v>4.0999999999999996</v>
      </c>
    </row>
    <row r="216" spans="1:22" ht="15" thickBot="1">
      <c r="A216" s="5">
        <v>215</v>
      </c>
      <c r="B216" s="22" t="s">
        <v>597</v>
      </c>
      <c r="C216" s="22" t="s">
        <v>129</v>
      </c>
      <c r="D216" s="8">
        <v>9.7899999999999991</v>
      </c>
      <c r="E216" s="8">
        <v>4.3899999999999997</v>
      </c>
      <c r="F216" s="8">
        <v>2.23</v>
      </c>
      <c r="G216" s="8">
        <v>1.35</v>
      </c>
      <c r="H216" s="9">
        <v>0.26100000000000001</v>
      </c>
      <c r="I216" s="10">
        <v>0.11700000000000001</v>
      </c>
      <c r="J216" s="10">
        <v>0.14399999999999999</v>
      </c>
      <c r="K216" s="11">
        <v>0.17599999999999999</v>
      </c>
      <c r="L216" s="8">
        <v>1.1299999999999999</v>
      </c>
      <c r="M216" s="8">
        <v>0.20499999999999999</v>
      </c>
      <c r="N216" s="10">
        <v>0.79200000000000004</v>
      </c>
      <c r="O216" s="11">
        <v>73</v>
      </c>
      <c r="P216" s="8">
        <v>105</v>
      </c>
      <c r="Q216" s="8">
        <v>104</v>
      </c>
      <c r="R216" s="11">
        <v>3.21</v>
      </c>
      <c r="S216" s="8">
        <v>4.66</v>
      </c>
      <c r="T216" s="8">
        <v>-1.46</v>
      </c>
      <c r="U216" s="11">
        <v>4.58</v>
      </c>
      <c r="V216" s="14">
        <v>4.0999999999999996</v>
      </c>
    </row>
    <row r="217" spans="1:22" ht="15" thickBot="1">
      <c r="A217" s="5">
        <v>216</v>
      </c>
      <c r="B217" s="22" t="s">
        <v>598</v>
      </c>
      <c r="C217" s="22" t="s">
        <v>37</v>
      </c>
      <c r="D217" s="8">
        <v>9.6</v>
      </c>
      <c r="E217" s="8">
        <v>3.53</v>
      </c>
      <c r="F217" s="8">
        <v>2.72</v>
      </c>
      <c r="G217" s="8">
        <v>1.05</v>
      </c>
      <c r="H217" s="9">
        <v>0.26100000000000001</v>
      </c>
      <c r="I217" s="10">
        <v>9.6000000000000002E-2</v>
      </c>
      <c r="J217" s="10">
        <v>0.16500000000000001</v>
      </c>
      <c r="K217" s="11">
        <v>0.221</v>
      </c>
      <c r="L217" s="8">
        <v>1.2</v>
      </c>
      <c r="M217" s="8">
        <v>0.27900000000000003</v>
      </c>
      <c r="N217" s="10">
        <v>0.76800000000000002</v>
      </c>
      <c r="O217" s="11">
        <v>77</v>
      </c>
      <c r="P217" s="8">
        <v>92</v>
      </c>
      <c r="Q217" s="8">
        <v>87</v>
      </c>
      <c r="R217" s="11">
        <v>3.38</v>
      </c>
      <c r="S217" s="8">
        <v>3.9</v>
      </c>
      <c r="T217" s="8">
        <v>-0.52</v>
      </c>
      <c r="U217" s="11">
        <v>3.82</v>
      </c>
      <c r="V217" s="14">
        <v>4.0999999999999996</v>
      </c>
    </row>
    <row r="218" spans="1:22" ht="15" thickBot="1">
      <c r="A218" s="5">
        <v>217</v>
      </c>
      <c r="B218" s="22" t="s">
        <v>599</v>
      </c>
      <c r="C218" s="22" t="s">
        <v>74</v>
      </c>
      <c r="D218" s="8">
        <v>8.43</v>
      </c>
      <c r="E218" s="8">
        <v>3.44</v>
      </c>
      <c r="F218" s="8">
        <v>2.4500000000000002</v>
      </c>
      <c r="G218" s="8">
        <v>1.72</v>
      </c>
      <c r="H218" s="9">
        <v>0.21099999999999999</v>
      </c>
      <c r="I218" s="10">
        <v>8.5999999999999993E-2</v>
      </c>
      <c r="J218" s="10">
        <v>0.125</v>
      </c>
      <c r="K218" s="11">
        <v>0.251</v>
      </c>
      <c r="L218" s="8">
        <v>1.39</v>
      </c>
      <c r="M218" s="8">
        <v>0.28299999999999997</v>
      </c>
      <c r="N218" s="10">
        <v>0.78300000000000003</v>
      </c>
      <c r="O218" s="11">
        <v>86</v>
      </c>
      <c r="P218" s="8">
        <v>110</v>
      </c>
      <c r="Q218" s="8">
        <v>97</v>
      </c>
      <c r="R218" s="11">
        <v>3.96</v>
      </c>
      <c r="S218" s="8">
        <v>5.07</v>
      </c>
      <c r="T218" s="8">
        <v>-1.1200000000000001</v>
      </c>
      <c r="U218" s="11">
        <v>4.2699999999999996</v>
      </c>
      <c r="V218" s="14">
        <v>4.1100000000000003</v>
      </c>
    </row>
    <row r="219" spans="1:22" ht="15" thickBot="1">
      <c r="A219" s="5">
        <v>218</v>
      </c>
      <c r="B219" s="22" t="s">
        <v>600</v>
      </c>
      <c r="C219" s="22" t="s">
        <v>50</v>
      </c>
      <c r="D219" s="8">
        <v>8.42</v>
      </c>
      <c r="E219" s="8">
        <v>3.24</v>
      </c>
      <c r="F219" s="8">
        <v>2.6</v>
      </c>
      <c r="G219" s="8">
        <v>0.65</v>
      </c>
      <c r="H219" s="9">
        <v>0.222</v>
      </c>
      <c r="I219" s="10">
        <v>8.5000000000000006E-2</v>
      </c>
      <c r="J219" s="10">
        <v>0.13600000000000001</v>
      </c>
      <c r="K219" s="11">
        <v>0.252</v>
      </c>
      <c r="L219" s="8">
        <v>1.3</v>
      </c>
      <c r="M219" s="8">
        <v>0.31900000000000001</v>
      </c>
      <c r="N219" s="10">
        <v>0.69899999999999995</v>
      </c>
      <c r="O219" s="11">
        <v>104</v>
      </c>
      <c r="P219" s="8">
        <v>86</v>
      </c>
      <c r="Q219" s="8">
        <v>110</v>
      </c>
      <c r="R219" s="11">
        <v>4.54</v>
      </c>
      <c r="S219" s="8">
        <v>3.83</v>
      </c>
      <c r="T219" s="8">
        <v>0.7</v>
      </c>
      <c r="U219" s="11">
        <v>4.7300000000000004</v>
      </c>
      <c r="V219" s="14">
        <v>4.1100000000000003</v>
      </c>
    </row>
    <row r="220" spans="1:22" ht="15" thickBot="1">
      <c r="A220" s="5">
        <v>219</v>
      </c>
      <c r="B220" s="22" t="s">
        <v>601</v>
      </c>
      <c r="C220" s="22" t="s">
        <v>116</v>
      </c>
      <c r="D220" s="8">
        <v>9.4700000000000006</v>
      </c>
      <c r="E220" s="8">
        <v>3.09</v>
      </c>
      <c r="F220" s="8">
        <v>3.06</v>
      </c>
      <c r="G220" s="8">
        <v>1.69</v>
      </c>
      <c r="H220" s="9">
        <v>0.246</v>
      </c>
      <c r="I220" s="10">
        <v>0.08</v>
      </c>
      <c r="J220" s="10">
        <v>0.16500000000000001</v>
      </c>
      <c r="K220" s="11">
        <v>0.247</v>
      </c>
      <c r="L220" s="8">
        <v>1.31</v>
      </c>
      <c r="M220" s="8">
        <v>0.29199999999999998</v>
      </c>
      <c r="N220" s="10">
        <v>0.749</v>
      </c>
      <c r="O220" s="11">
        <v>99</v>
      </c>
      <c r="P220" s="8">
        <v>109</v>
      </c>
      <c r="Q220" s="8">
        <v>93</v>
      </c>
      <c r="R220" s="11">
        <v>4.5</v>
      </c>
      <c r="S220" s="8">
        <v>4.68</v>
      </c>
      <c r="T220" s="8">
        <v>-0.18</v>
      </c>
      <c r="U220" s="11">
        <v>3.99</v>
      </c>
      <c r="V220" s="14">
        <v>4.12</v>
      </c>
    </row>
    <row r="221" spans="1:22" ht="15" thickBot="1">
      <c r="A221" s="5">
        <v>220</v>
      </c>
      <c r="B221" s="22" t="s">
        <v>602</v>
      </c>
      <c r="C221" s="22" t="s">
        <v>153</v>
      </c>
      <c r="D221" s="8">
        <v>7.99</v>
      </c>
      <c r="E221" s="8">
        <v>2.76</v>
      </c>
      <c r="F221" s="8">
        <v>2.9</v>
      </c>
      <c r="G221" s="8">
        <v>1.1000000000000001</v>
      </c>
      <c r="H221" s="9">
        <v>0.20399999999999999</v>
      </c>
      <c r="I221" s="10">
        <v>7.0000000000000007E-2</v>
      </c>
      <c r="J221" s="10">
        <v>0.13400000000000001</v>
      </c>
      <c r="K221" s="11">
        <v>0.26500000000000001</v>
      </c>
      <c r="L221" s="8">
        <v>1.38</v>
      </c>
      <c r="M221" s="8">
        <v>0.313</v>
      </c>
      <c r="N221" s="10">
        <v>0.78700000000000003</v>
      </c>
      <c r="O221" s="11">
        <v>90</v>
      </c>
      <c r="P221" s="8">
        <v>94</v>
      </c>
      <c r="Q221" s="8">
        <v>98</v>
      </c>
      <c r="R221" s="11">
        <v>3.86</v>
      </c>
      <c r="S221" s="8">
        <v>3.99</v>
      </c>
      <c r="T221" s="8">
        <v>-0.13</v>
      </c>
      <c r="U221" s="11">
        <v>4.2300000000000004</v>
      </c>
      <c r="V221" s="14">
        <v>4.12</v>
      </c>
    </row>
    <row r="222" spans="1:22" ht="15" thickBot="1">
      <c r="A222" s="5">
        <v>221</v>
      </c>
      <c r="B222" s="22" t="s">
        <v>603</v>
      </c>
      <c r="C222" s="22" t="s">
        <v>56</v>
      </c>
      <c r="D222" s="8">
        <v>8.93</v>
      </c>
      <c r="E222" s="8">
        <v>4.24</v>
      </c>
      <c r="F222" s="8">
        <v>2.11</v>
      </c>
      <c r="G222" s="8">
        <v>1.34</v>
      </c>
      <c r="H222" s="9">
        <v>0.22700000000000001</v>
      </c>
      <c r="I222" s="10">
        <v>0.108</v>
      </c>
      <c r="J222" s="10">
        <v>0.11899999999999999</v>
      </c>
      <c r="K222" s="11">
        <v>0.253</v>
      </c>
      <c r="L222" s="8">
        <v>1.44</v>
      </c>
      <c r="M222" s="8">
        <v>0.30599999999999999</v>
      </c>
      <c r="N222" s="10">
        <v>0.74099999999999999</v>
      </c>
      <c r="O222" s="11">
        <v>113</v>
      </c>
      <c r="P222" s="8">
        <v>112</v>
      </c>
      <c r="Q222" s="8">
        <v>96</v>
      </c>
      <c r="R222" s="11">
        <v>4.91</v>
      </c>
      <c r="S222" s="8">
        <v>4.84</v>
      </c>
      <c r="T222" s="8">
        <v>7.0000000000000007E-2</v>
      </c>
      <c r="U222" s="11">
        <v>4.2300000000000004</v>
      </c>
      <c r="V222" s="14">
        <v>4.13</v>
      </c>
    </row>
    <row r="223" spans="1:22" ht="15" thickBot="1">
      <c r="A223" s="5">
        <v>222</v>
      </c>
      <c r="B223" s="22" t="s">
        <v>604</v>
      </c>
      <c r="C223" s="22" t="s">
        <v>50</v>
      </c>
      <c r="D223" s="8">
        <v>10.83</v>
      </c>
      <c r="E223" s="8">
        <v>4.03</v>
      </c>
      <c r="F223" s="8">
        <v>2.69</v>
      </c>
      <c r="G223" s="8">
        <v>0.99</v>
      </c>
      <c r="H223" s="9">
        <v>0.27200000000000002</v>
      </c>
      <c r="I223" s="10">
        <v>0.10100000000000001</v>
      </c>
      <c r="J223" s="10">
        <v>0.17100000000000001</v>
      </c>
      <c r="K223" s="11">
        <v>0.249</v>
      </c>
      <c r="L223" s="8">
        <v>1.42</v>
      </c>
      <c r="M223" s="8">
        <v>0.33100000000000002</v>
      </c>
      <c r="N223" s="10">
        <v>0.69</v>
      </c>
      <c r="O223" s="11">
        <v>107</v>
      </c>
      <c r="P223" s="8">
        <v>84</v>
      </c>
      <c r="Q223" s="8">
        <v>96</v>
      </c>
      <c r="R223" s="11">
        <v>4.66</v>
      </c>
      <c r="S223" s="8">
        <v>3.79</v>
      </c>
      <c r="T223" s="8">
        <v>0.87</v>
      </c>
      <c r="U223" s="11">
        <v>4.13</v>
      </c>
      <c r="V223" s="14">
        <v>4.13</v>
      </c>
    </row>
    <row r="224" spans="1:22" ht="15" thickBot="1">
      <c r="A224" s="5">
        <v>223</v>
      </c>
      <c r="B224" s="22" t="s">
        <v>605</v>
      </c>
      <c r="C224" s="22" t="s">
        <v>116</v>
      </c>
      <c r="D224" s="8">
        <v>10.25</v>
      </c>
      <c r="E224" s="8">
        <v>4.7300000000000004</v>
      </c>
      <c r="F224" s="8">
        <v>2.17</v>
      </c>
      <c r="G224" s="8">
        <v>1.18</v>
      </c>
      <c r="H224" s="9">
        <v>0.26100000000000001</v>
      </c>
      <c r="I224" s="10">
        <v>0.121</v>
      </c>
      <c r="J224" s="10">
        <v>0.14099999999999999</v>
      </c>
      <c r="K224" s="11">
        <v>0.23400000000000001</v>
      </c>
      <c r="L224" s="8">
        <v>1.4</v>
      </c>
      <c r="M224" s="8">
        <v>0.30099999999999999</v>
      </c>
      <c r="N224" s="10">
        <v>0.78900000000000003</v>
      </c>
      <c r="O224" s="11">
        <v>87</v>
      </c>
      <c r="P224" s="8">
        <v>105</v>
      </c>
      <c r="Q224" s="8">
        <v>104</v>
      </c>
      <c r="R224" s="11">
        <v>3.94</v>
      </c>
      <c r="S224" s="8">
        <v>4.53</v>
      </c>
      <c r="T224" s="8">
        <v>-0.57999999999999996</v>
      </c>
      <c r="U224" s="11">
        <v>4.45</v>
      </c>
      <c r="V224" s="14">
        <v>4.13</v>
      </c>
    </row>
    <row r="225" spans="1:22" ht="15" thickBot="1">
      <c r="A225" s="5">
        <v>224</v>
      </c>
      <c r="B225" s="22" t="s">
        <v>606</v>
      </c>
      <c r="C225" s="22" t="s">
        <v>64</v>
      </c>
      <c r="D225" s="8">
        <v>8.9</v>
      </c>
      <c r="E225" s="8">
        <v>3.62</v>
      </c>
      <c r="F225" s="8">
        <v>2.46</v>
      </c>
      <c r="G225" s="8">
        <v>0.6</v>
      </c>
      <c r="H225" s="9">
        <v>0.24399999999999999</v>
      </c>
      <c r="I225" s="10">
        <v>9.9000000000000005E-2</v>
      </c>
      <c r="J225" s="10">
        <v>0.14499999999999999</v>
      </c>
      <c r="K225" s="11">
        <v>0.189</v>
      </c>
      <c r="L225" s="8">
        <v>1.0900000000000001</v>
      </c>
      <c r="M225" s="8">
        <v>0.24</v>
      </c>
      <c r="N225" s="10">
        <v>0.81100000000000005</v>
      </c>
      <c r="O225" s="11">
        <v>55</v>
      </c>
      <c r="P225" s="8">
        <v>83</v>
      </c>
      <c r="Q225" s="8">
        <v>108</v>
      </c>
      <c r="R225" s="11">
        <v>2.2599999999999998</v>
      </c>
      <c r="S225" s="8">
        <v>3.41</v>
      </c>
      <c r="T225" s="8">
        <v>-1.1399999999999999</v>
      </c>
      <c r="U225" s="11">
        <v>4.62</v>
      </c>
      <c r="V225" s="14">
        <v>4.13</v>
      </c>
    </row>
    <row r="226" spans="1:22" ht="15" thickBot="1">
      <c r="A226" s="5">
        <v>225</v>
      </c>
      <c r="B226" s="22" t="s">
        <v>607</v>
      </c>
      <c r="C226" s="22" t="s">
        <v>169</v>
      </c>
      <c r="D226" s="8">
        <v>11.17</v>
      </c>
      <c r="E226" s="8">
        <v>5.5</v>
      </c>
      <c r="F226" s="8">
        <v>2.0299999999999998</v>
      </c>
      <c r="G226" s="8">
        <v>0.17</v>
      </c>
      <c r="H226" s="9">
        <v>0.27300000000000002</v>
      </c>
      <c r="I226" s="10">
        <v>0.13500000000000001</v>
      </c>
      <c r="J226" s="10">
        <v>0.13900000000000001</v>
      </c>
      <c r="K226" s="11">
        <v>0.248</v>
      </c>
      <c r="L226" s="8">
        <v>1.56</v>
      </c>
      <c r="M226" s="8">
        <v>0.36199999999999999</v>
      </c>
      <c r="N226" s="10">
        <v>0.64300000000000002</v>
      </c>
      <c r="O226" s="11">
        <v>118</v>
      </c>
      <c r="P226" s="8">
        <v>76</v>
      </c>
      <c r="Q226" s="8">
        <v>102</v>
      </c>
      <c r="R226" s="11">
        <v>4.83</v>
      </c>
      <c r="S226" s="8">
        <v>3.18</v>
      </c>
      <c r="T226" s="8">
        <v>1.65</v>
      </c>
      <c r="U226" s="11">
        <v>4.3899999999999997</v>
      </c>
      <c r="V226" s="14">
        <v>4.13</v>
      </c>
    </row>
    <row r="227" spans="1:22" ht="15" thickBot="1">
      <c r="A227" s="5">
        <v>226</v>
      </c>
      <c r="B227" s="22" t="s">
        <v>608</v>
      </c>
      <c r="C227" s="6" t="s">
        <v>103</v>
      </c>
      <c r="D227" s="8">
        <v>9.2799999999999994</v>
      </c>
      <c r="E227" s="8">
        <v>3.98</v>
      </c>
      <c r="F227" s="8">
        <v>2.33</v>
      </c>
      <c r="G227" s="8">
        <v>1.33</v>
      </c>
      <c r="H227" s="9">
        <v>0.24099999999999999</v>
      </c>
      <c r="I227" s="10">
        <v>0.10299999999999999</v>
      </c>
      <c r="J227" s="10">
        <v>0.13800000000000001</v>
      </c>
      <c r="K227" s="11">
        <v>0.223</v>
      </c>
      <c r="L227" s="8">
        <v>1.29</v>
      </c>
      <c r="M227" s="8">
        <v>0.26800000000000002</v>
      </c>
      <c r="N227" s="10">
        <v>0.74</v>
      </c>
      <c r="O227" s="11">
        <v>94</v>
      </c>
      <c r="P227" s="8">
        <v>105</v>
      </c>
      <c r="Q227" s="8">
        <v>106</v>
      </c>
      <c r="R227" s="11">
        <v>3.98</v>
      </c>
      <c r="S227" s="8">
        <v>4.54</v>
      </c>
      <c r="T227" s="8">
        <v>-0.56999999999999995</v>
      </c>
      <c r="U227" s="11">
        <v>4.58</v>
      </c>
      <c r="V227" s="14">
        <v>4.13</v>
      </c>
    </row>
    <row r="228" spans="1:22" ht="15" thickBot="1">
      <c r="A228" s="5">
        <v>227</v>
      </c>
      <c r="B228" s="22" t="s">
        <v>609</v>
      </c>
      <c r="C228" s="22" t="s">
        <v>74</v>
      </c>
      <c r="D228" s="8">
        <v>8.2799999999999994</v>
      </c>
      <c r="E228" s="8">
        <v>3.24</v>
      </c>
      <c r="F228" s="8">
        <v>2.56</v>
      </c>
      <c r="G228" s="8">
        <v>0.96</v>
      </c>
      <c r="H228" s="9">
        <v>0.22</v>
      </c>
      <c r="I228" s="10">
        <v>8.5999999999999993E-2</v>
      </c>
      <c r="J228" s="10">
        <v>0.13400000000000001</v>
      </c>
      <c r="K228" s="11">
        <v>0.24099999999999999</v>
      </c>
      <c r="L228" s="8">
        <v>1.27</v>
      </c>
      <c r="M228" s="8">
        <v>0.29299999999999998</v>
      </c>
      <c r="N228" s="10">
        <v>0.78600000000000003</v>
      </c>
      <c r="O228" s="11">
        <v>70</v>
      </c>
      <c r="P228" s="8">
        <v>87</v>
      </c>
      <c r="Q228" s="8">
        <v>100</v>
      </c>
      <c r="R228" s="11">
        <v>3.24</v>
      </c>
      <c r="S228" s="8">
        <v>4.04</v>
      </c>
      <c r="T228" s="8">
        <v>-0.8</v>
      </c>
      <c r="U228" s="11">
        <v>4.4000000000000004</v>
      </c>
      <c r="V228" s="14">
        <v>4.13</v>
      </c>
    </row>
    <row r="229" spans="1:22" ht="15" thickBot="1">
      <c r="A229" s="5">
        <v>228</v>
      </c>
      <c r="B229" s="22" t="s">
        <v>610</v>
      </c>
      <c r="C229" s="22" t="s">
        <v>86</v>
      </c>
      <c r="D229" s="8">
        <v>7.14</v>
      </c>
      <c r="E229" s="8">
        <v>1.68</v>
      </c>
      <c r="F229" s="8">
        <v>4.25</v>
      </c>
      <c r="G229" s="8">
        <v>2.1</v>
      </c>
      <c r="H229" s="9">
        <v>0.184</v>
      </c>
      <c r="I229" s="10">
        <v>4.2999999999999997E-2</v>
      </c>
      <c r="J229" s="10">
        <v>0.14099999999999999</v>
      </c>
      <c r="K229" s="11">
        <v>0.29099999999999998</v>
      </c>
      <c r="L229" s="8">
        <v>1.38</v>
      </c>
      <c r="M229" s="8">
        <v>0.312</v>
      </c>
      <c r="N229" s="10">
        <v>0.71699999999999997</v>
      </c>
      <c r="O229" s="11">
        <v>132</v>
      </c>
      <c r="P229" s="8">
        <v>127</v>
      </c>
      <c r="Q229" s="8">
        <v>90</v>
      </c>
      <c r="R229" s="11">
        <v>5.57</v>
      </c>
      <c r="S229" s="8">
        <v>5.33</v>
      </c>
      <c r="T229" s="8">
        <v>0.23</v>
      </c>
      <c r="U229" s="11">
        <v>3.96</v>
      </c>
      <c r="V229" s="14">
        <v>4.1399999999999997</v>
      </c>
    </row>
    <row r="230" spans="1:22" ht="15" thickBot="1">
      <c r="A230" s="5">
        <v>229</v>
      </c>
      <c r="B230" s="22" t="s">
        <v>611</v>
      </c>
      <c r="C230" s="22" t="s">
        <v>58</v>
      </c>
      <c r="D230" s="8">
        <v>10.199999999999999</v>
      </c>
      <c r="E230" s="8">
        <v>4.8</v>
      </c>
      <c r="F230" s="8">
        <v>2.13</v>
      </c>
      <c r="G230" s="8">
        <v>0.8</v>
      </c>
      <c r="H230" s="9">
        <v>0.27400000000000002</v>
      </c>
      <c r="I230" s="10">
        <v>0.129</v>
      </c>
      <c r="J230" s="10">
        <v>0.14499999999999999</v>
      </c>
      <c r="K230" s="11">
        <v>0.20499999999999999</v>
      </c>
      <c r="L230" s="8">
        <v>1.27</v>
      </c>
      <c r="M230" s="8">
        <v>0.27400000000000002</v>
      </c>
      <c r="N230" s="10">
        <v>0.74399999999999999</v>
      </c>
      <c r="O230" s="11">
        <v>85</v>
      </c>
      <c r="P230" s="8">
        <v>90</v>
      </c>
      <c r="Q230" s="8">
        <v>107</v>
      </c>
      <c r="R230" s="11">
        <v>3.6</v>
      </c>
      <c r="S230" s="8">
        <v>3.81</v>
      </c>
      <c r="T230" s="8">
        <v>-0.21</v>
      </c>
      <c r="U230" s="11">
        <v>4.6100000000000003</v>
      </c>
      <c r="V230" s="14">
        <v>4.1500000000000004</v>
      </c>
    </row>
    <row r="231" spans="1:22" ht="15" thickBot="1">
      <c r="A231" s="5">
        <v>230</v>
      </c>
      <c r="B231" s="22" t="s">
        <v>612</v>
      </c>
      <c r="C231" s="22" t="s">
        <v>29</v>
      </c>
      <c r="D231" s="8">
        <v>10.17</v>
      </c>
      <c r="E231" s="8">
        <v>3.63</v>
      </c>
      <c r="F231" s="8">
        <v>2.8</v>
      </c>
      <c r="G231" s="8">
        <v>1.1499999999999999</v>
      </c>
      <c r="H231" s="9">
        <v>0.26100000000000001</v>
      </c>
      <c r="I231" s="10">
        <v>9.2999999999999999E-2</v>
      </c>
      <c r="J231" s="10">
        <v>0.16800000000000001</v>
      </c>
      <c r="K231" s="11">
        <v>0.247</v>
      </c>
      <c r="L231" s="8">
        <v>1.35</v>
      </c>
      <c r="M231" s="8">
        <v>0.318</v>
      </c>
      <c r="N231" s="10">
        <v>0.71</v>
      </c>
      <c r="O231" s="11">
        <v>102</v>
      </c>
      <c r="P231" s="8">
        <v>94</v>
      </c>
      <c r="Q231" s="8">
        <v>100</v>
      </c>
      <c r="R231" s="11">
        <v>4.4800000000000004</v>
      </c>
      <c r="S231" s="8">
        <v>4.13</v>
      </c>
      <c r="T231" s="8">
        <v>0.35</v>
      </c>
      <c r="U231" s="11">
        <v>4.28</v>
      </c>
      <c r="V231" s="14">
        <v>4.1500000000000004</v>
      </c>
    </row>
    <row r="232" spans="1:22" ht="15" thickBot="1">
      <c r="A232" s="5">
        <v>231</v>
      </c>
      <c r="B232" s="22" t="s">
        <v>613</v>
      </c>
      <c r="C232" s="6" t="s">
        <v>103</v>
      </c>
      <c r="D232" s="8">
        <v>8.43</v>
      </c>
      <c r="E232" s="8">
        <v>2.31</v>
      </c>
      <c r="F232" s="8">
        <v>3.65</v>
      </c>
      <c r="G232" s="8">
        <v>0.82</v>
      </c>
      <c r="H232" s="9">
        <v>0.22800000000000001</v>
      </c>
      <c r="I232" s="10">
        <v>6.3E-2</v>
      </c>
      <c r="J232" s="10">
        <v>0.16600000000000001</v>
      </c>
      <c r="K232" s="11">
        <v>0.23300000000000001</v>
      </c>
      <c r="L232" s="8">
        <v>1.1399999999999999</v>
      </c>
      <c r="M232" s="8">
        <v>0.28699999999999998</v>
      </c>
      <c r="N232" s="10">
        <v>0.76</v>
      </c>
      <c r="O232" s="11">
        <v>83</v>
      </c>
      <c r="P232" s="8">
        <v>83</v>
      </c>
      <c r="Q232" s="8">
        <v>95</v>
      </c>
      <c r="R232" s="11">
        <v>3.43</v>
      </c>
      <c r="S232" s="8">
        <v>3.46</v>
      </c>
      <c r="T232" s="8">
        <v>-0.03</v>
      </c>
      <c r="U232" s="11">
        <v>4.09</v>
      </c>
      <c r="V232" s="14">
        <v>4.1500000000000004</v>
      </c>
    </row>
    <row r="233" spans="1:22" ht="15" thickBot="1">
      <c r="A233" s="5">
        <v>232</v>
      </c>
      <c r="B233" s="22" t="s">
        <v>614</v>
      </c>
      <c r="C233" s="6" t="s">
        <v>292</v>
      </c>
      <c r="D233" s="8">
        <v>10.039999999999999</v>
      </c>
      <c r="E233" s="8">
        <v>3.46</v>
      </c>
      <c r="F233" s="8">
        <v>2.9</v>
      </c>
      <c r="G233" s="8">
        <v>2.0099999999999998</v>
      </c>
      <c r="H233" s="9">
        <v>0.26</v>
      </c>
      <c r="I233" s="10">
        <v>0.09</v>
      </c>
      <c r="J233" s="10">
        <v>0.17100000000000001</v>
      </c>
      <c r="K233" s="11">
        <v>0.23499999999999999</v>
      </c>
      <c r="L233" s="8">
        <v>1.29</v>
      </c>
      <c r="M233" s="8">
        <v>0.27100000000000002</v>
      </c>
      <c r="N233" s="10">
        <v>0.73399999999999999</v>
      </c>
      <c r="O233" s="11">
        <v>110</v>
      </c>
      <c r="P233" s="8">
        <v>119</v>
      </c>
      <c r="Q233" s="8">
        <v>103</v>
      </c>
      <c r="R233" s="11">
        <v>4.7699999999999996</v>
      </c>
      <c r="S233" s="8">
        <v>5.23</v>
      </c>
      <c r="T233" s="8">
        <v>-0.46</v>
      </c>
      <c r="U233" s="11">
        <v>4.4000000000000004</v>
      </c>
      <c r="V233" s="14">
        <v>4.1500000000000004</v>
      </c>
    </row>
    <row r="234" spans="1:22" ht="15" thickBot="1">
      <c r="A234" s="5">
        <v>233</v>
      </c>
      <c r="B234" s="22" t="s">
        <v>615</v>
      </c>
      <c r="C234" s="22" t="s">
        <v>37</v>
      </c>
      <c r="D234" s="8">
        <v>6.19</v>
      </c>
      <c r="E234" s="8">
        <v>2.23</v>
      </c>
      <c r="F234" s="8">
        <v>2.78</v>
      </c>
      <c r="G234" s="8">
        <v>0.99</v>
      </c>
      <c r="H234" s="9">
        <v>0.16800000000000001</v>
      </c>
      <c r="I234" s="10">
        <v>0.06</v>
      </c>
      <c r="J234" s="10">
        <v>0.107</v>
      </c>
      <c r="K234" s="11">
        <v>0.25</v>
      </c>
      <c r="L234" s="8">
        <v>1.21</v>
      </c>
      <c r="M234" s="8">
        <v>0.27900000000000003</v>
      </c>
      <c r="N234" s="10">
        <v>0.57299999999999995</v>
      </c>
      <c r="O234" s="11">
        <v>113</v>
      </c>
      <c r="P234" s="8">
        <v>96</v>
      </c>
      <c r="Q234" s="8">
        <v>97</v>
      </c>
      <c r="R234" s="11">
        <v>4.95</v>
      </c>
      <c r="S234" s="8">
        <v>4.05</v>
      </c>
      <c r="T234" s="8">
        <v>0.9</v>
      </c>
      <c r="U234" s="11">
        <v>4.2699999999999996</v>
      </c>
      <c r="V234" s="14">
        <v>4.1500000000000004</v>
      </c>
    </row>
    <row r="235" spans="1:22" ht="15" thickBot="1">
      <c r="A235" s="5">
        <v>234</v>
      </c>
      <c r="B235" s="22" t="s">
        <v>616</v>
      </c>
      <c r="C235" s="22" t="s">
        <v>54</v>
      </c>
      <c r="D235" s="8">
        <v>10.65</v>
      </c>
      <c r="E235" s="8">
        <v>5.13</v>
      </c>
      <c r="F235" s="8">
        <v>2.0699999999999998</v>
      </c>
      <c r="G235" s="8">
        <v>1.1399999999999999</v>
      </c>
      <c r="H235" s="9">
        <v>0.27300000000000002</v>
      </c>
      <c r="I235" s="10">
        <v>0.13200000000000001</v>
      </c>
      <c r="J235" s="10">
        <v>0.14099999999999999</v>
      </c>
      <c r="K235" s="11">
        <v>0.20499999999999999</v>
      </c>
      <c r="L235" s="8">
        <v>1.31</v>
      </c>
      <c r="M235" s="8">
        <v>0.26600000000000001</v>
      </c>
      <c r="N235" s="10">
        <v>0.74299999999999999</v>
      </c>
      <c r="O235" s="11">
        <v>95</v>
      </c>
      <c r="P235" s="8">
        <v>108</v>
      </c>
      <c r="Q235" s="8">
        <v>112</v>
      </c>
      <c r="R235" s="11">
        <v>3.99</v>
      </c>
      <c r="S235" s="8">
        <v>4.6900000000000004</v>
      </c>
      <c r="T235" s="8">
        <v>-0.7</v>
      </c>
      <c r="U235" s="11">
        <v>4.8</v>
      </c>
      <c r="V235" s="14">
        <v>4.16</v>
      </c>
    </row>
    <row r="236" spans="1:22" ht="15" thickBot="1">
      <c r="A236" s="5">
        <v>235</v>
      </c>
      <c r="B236" s="22" t="s">
        <v>617</v>
      </c>
      <c r="C236" s="22" t="s">
        <v>29</v>
      </c>
      <c r="D236" s="8">
        <v>9.8699999999999992</v>
      </c>
      <c r="E236" s="8">
        <v>4.28</v>
      </c>
      <c r="F236" s="8">
        <v>2.2999999999999998</v>
      </c>
      <c r="G236" s="8">
        <v>1.68</v>
      </c>
      <c r="H236" s="9">
        <v>0.25900000000000001</v>
      </c>
      <c r="I236" s="10">
        <v>0.112</v>
      </c>
      <c r="J236" s="10">
        <v>0.14599999999999999</v>
      </c>
      <c r="K236" s="11">
        <v>0.215</v>
      </c>
      <c r="L236" s="8">
        <v>1.28</v>
      </c>
      <c r="M236" s="8">
        <v>0.252</v>
      </c>
      <c r="N236" s="10">
        <v>0.754</v>
      </c>
      <c r="O236" s="11">
        <v>94</v>
      </c>
      <c r="P236" s="8">
        <v>113</v>
      </c>
      <c r="Q236" s="8">
        <v>90</v>
      </c>
      <c r="R236" s="11">
        <v>4.0999999999999996</v>
      </c>
      <c r="S236" s="8">
        <v>4.97</v>
      </c>
      <c r="T236" s="8">
        <v>-0.88</v>
      </c>
      <c r="U236" s="11">
        <v>3.86</v>
      </c>
      <c r="V236" s="14">
        <v>4.16</v>
      </c>
    </row>
    <row r="237" spans="1:22" ht="15" thickBot="1">
      <c r="A237" s="5">
        <v>236</v>
      </c>
      <c r="B237" s="22" t="s">
        <v>618</v>
      </c>
      <c r="C237" s="22" t="s">
        <v>86</v>
      </c>
      <c r="D237" s="8">
        <v>7.31</v>
      </c>
      <c r="E237" s="8">
        <v>2.25</v>
      </c>
      <c r="F237" s="8">
        <v>3.25</v>
      </c>
      <c r="G237" s="8">
        <v>1.1299999999999999</v>
      </c>
      <c r="H237" s="9">
        <v>0.19500000000000001</v>
      </c>
      <c r="I237" s="10">
        <v>0.06</v>
      </c>
      <c r="J237" s="10">
        <v>0.13500000000000001</v>
      </c>
      <c r="K237" s="11">
        <v>0.248</v>
      </c>
      <c r="L237" s="8">
        <v>1.21</v>
      </c>
      <c r="M237" s="8">
        <v>0.28399999999999997</v>
      </c>
      <c r="N237" s="10">
        <v>0.70599999999999996</v>
      </c>
      <c r="O237" s="11">
        <v>96</v>
      </c>
      <c r="P237" s="8">
        <v>97</v>
      </c>
      <c r="Q237" s="8">
        <v>101</v>
      </c>
      <c r="R237" s="11">
        <v>4.05</v>
      </c>
      <c r="S237" s="8">
        <v>4.08</v>
      </c>
      <c r="T237" s="8">
        <v>-0.03</v>
      </c>
      <c r="U237" s="11">
        <v>4.45</v>
      </c>
      <c r="V237" s="14">
        <v>4.16</v>
      </c>
    </row>
    <row r="238" spans="1:22" ht="15" thickBot="1">
      <c r="A238" s="5">
        <v>237</v>
      </c>
      <c r="B238" s="22" t="s">
        <v>619</v>
      </c>
      <c r="C238" s="22" t="s">
        <v>32</v>
      </c>
      <c r="D238" s="8">
        <v>9.6</v>
      </c>
      <c r="E238" s="8">
        <v>4.5</v>
      </c>
      <c r="F238" s="8">
        <v>2.13</v>
      </c>
      <c r="G238" s="8">
        <v>1.2</v>
      </c>
      <c r="H238" s="9">
        <v>0.22700000000000001</v>
      </c>
      <c r="I238" s="10">
        <v>0.106</v>
      </c>
      <c r="J238" s="10">
        <v>0.121</v>
      </c>
      <c r="K238" s="11">
        <v>0.27900000000000003</v>
      </c>
      <c r="L238" s="8">
        <v>1.63</v>
      </c>
      <c r="M238" s="8">
        <v>0.34899999999999998</v>
      </c>
      <c r="N238" s="10">
        <v>0.69599999999999995</v>
      </c>
      <c r="O238" s="11">
        <v>130</v>
      </c>
      <c r="P238" s="8">
        <v>108</v>
      </c>
      <c r="Q238" s="8">
        <v>108</v>
      </c>
      <c r="R238" s="11">
        <v>5.7</v>
      </c>
      <c r="S238" s="8">
        <v>4.76</v>
      </c>
      <c r="T238" s="8">
        <v>0.94</v>
      </c>
      <c r="U238" s="11">
        <v>4.63</v>
      </c>
      <c r="V238" s="14">
        <v>4.16</v>
      </c>
    </row>
    <row r="239" spans="1:22" ht="15" thickBot="1">
      <c r="A239" s="5">
        <v>238</v>
      </c>
      <c r="B239" s="22" t="s">
        <v>620</v>
      </c>
      <c r="C239" s="22" t="s">
        <v>24</v>
      </c>
      <c r="D239" s="8">
        <v>9.23</v>
      </c>
      <c r="E239" s="8">
        <v>4.28</v>
      </c>
      <c r="F239" s="8">
        <v>2.16</v>
      </c>
      <c r="G239" s="8">
        <v>0.68</v>
      </c>
      <c r="H239" s="9">
        <v>0.26300000000000001</v>
      </c>
      <c r="I239" s="10">
        <v>0.122</v>
      </c>
      <c r="J239" s="10">
        <v>0.14099999999999999</v>
      </c>
      <c r="K239" s="11">
        <v>0.13300000000000001</v>
      </c>
      <c r="L239" s="8">
        <v>0.93</v>
      </c>
      <c r="M239" s="8">
        <v>0.16500000000000001</v>
      </c>
      <c r="N239" s="10">
        <v>0.89100000000000001</v>
      </c>
      <c r="O239" s="11">
        <v>42</v>
      </c>
      <c r="P239" s="8">
        <v>85</v>
      </c>
      <c r="Q239" s="8">
        <v>103</v>
      </c>
      <c r="R239" s="11">
        <v>1.8</v>
      </c>
      <c r="S239" s="8">
        <v>3.76</v>
      </c>
      <c r="T239" s="8">
        <v>-1.96</v>
      </c>
      <c r="U239" s="11">
        <v>4.5199999999999996</v>
      </c>
      <c r="V239" s="14">
        <v>4.16</v>
      </c>
    </row>
    <row r="240" spans="1:22" ht="15" thickBot="1">
      <c r="A240" s="5">
        <v>239</v>
      </c>
      <c r="B240" s="22" t="s">
        <v>621</v>
      </c>
      <c r="C240" s="22" t="s">
        <v>52</v>
      </c>
      <c r="D240" s="8">
        <v>9.42</v>
      </c>
      <c r="E240" s="8">
        <v>3.98</v>
      </c>
      <c r="F240" s="8">
        <v>2.37</v>
      </c>
      <c r="G240" s="8">
        <v>1.05</v>
      </c>
      <c r="H240" s="9">
        <v>0.23100000000000001</v>
      </c>
      <c r="I240" s="10">
        <v>9.7000000000000003E-2</v>
      </c>
      <c r="J240" s="10">
        <v>0.13300000000000001</v>
      </c>
      <c r="K240" s="11">
        <v>0.26500000000000001</v>
      </c>
      <c r="L240" s="8">
        <v>1.49</v>
      </c>
      <c r="M240" s="8">
        <v>0.33300000000000002</v>
      </c>
      <c r="N240" s="10">
        <v>0.65100000000000002</v>
      </c>
      <c r="O240" s="11">
        <v>123</v>
      </c>
      <c r="P240" s="8">
        <v>104</v>
      </c>
      <c r="Q240" s="8">
        <v>110</v>
      </c>
      <c r="R240" s="11">
        <v>5.23</v>
      </c>
      <c r="S240" s="8">
        <v>4.42</v>
      </c>
      <c r="T240" s="8">
        <v>0.81</v>
      </c>
      <c r="U240" s="11">
        <v>4.72</v>
      </c>
      <c r="V240" s="14">
        <v>4.17</v>
      </c>
    </row>
    <row r="241" spans="1:22" ht="15" thickBot="1">
      <c r="A241" s="5">
        <v>240</v>
      </c>
      <c r="B241" s="22" t="s">
        <v>622</v>
      </c>
      <c r="C241" s="22" t="s">
        <v>109</v>
      </c>
      <c r="D241" s="8">
        <v>9.08</v>
      </c>
      <c r="E241" s="8">
        <v>4.2300000000000004</v>
      </c>
      <c r="F241" s="8">
        <v>2.15</v>
      </c>
      <c r="G241" s="8">
        <v>0.62</v>
      </c>
      <c r="H241" s="9">
        <v>0.23200000000000001</v>
      </c>
      <c r="I241" s="10">
        <v>0.108</v>
      </c>
      <c r="J241" s="10">
        <v>0.124</v>
      </c>
      <c r="K241" s="11">
        <v>0.22600000000000001</v>
      </c>
      <c r="L241" s="8">
        <v>1.33</v>
      </c>
      <c r="M241" s="8">
        <v>0.29099999999999998</v>
      </c>
      <c r="N241" s="10">
        <v>0.68799999999999994</v>
      </c>
      <c r="O241" s="11">
        <v>77</v>
      </c>
      <c r="P241" s="8">
        <v>83</v>
      </c>
      <c r="Q241" s="8">
        <v>99</v>
      </c>
      <c r="R241" s="11">
        <v>3.86</v>
      </c>
      <c r="S241" s="8">
        <v>3.84</v>
      </c>
      <c r="T241" s="8">
        <v>0.02</v>
      </c>
      <c r="U241" s="11">
        <v>4.3600000000000003</v>
      </c>
      <c r="V241" s="14">
        <v>4.17</v>
      </c>
    </row>
    <row r="242" spans="1:22" ht="15" thickBot="1">
      <c r="A242" s="5">
        <v>241</v>
      </c>
      <c r="B242" s="22" t="s">
        <v>623</v>
      </c>
      <c r="C242" s="22" t="s">
        <v>35</v>
      </c>
      <c r="D242" s="8">
        <v>8.15</v>
      </c>
      <c r="E242" s="8">
        <v>1.78</v>
      </c>
      <c r="F242" s="8">
        <v>4.58</v>
      </c>
      <c r="G242" s="8">
        <v>1.23</v>
      </c>
      <c r="H242" s="9">
        <v>0.222</v>
      </c>
      <c r="I242" s="10">
        <v>4.8000000000000001E-2</v>
      </c>
      <c r="J242" s="10">
        <v>0.17299999999999999</v>
      </c>
      <c r="K242" s="11">
        <v>0.246</v>
      </c>
      <c r="L242" s="8">
        <v>1.1399999999999999</v>
      </c>
      <c r="M242" s="8">
        <v>0.28899999999999998</v>
      </c>
      <c r="N242" s="10">
        <v>0.70599999999999996</v>
      </c>
      <c r="O242" s="11">
        <v>105</v>
      </c>
      <c r="P242" s="8">
        <v>95</v>
      </c>
      <c r="Q242" s="8">
        <v>100</v>
      </c>
      <c r="R242" s="11">
        <v>4.32</v>
      </c>
      <c r="S242" s="8">
        <v>3.98</v>
      </c>
      <c r="T242" s="8">
        <v>0.34</v>
      </c>
      <c r="U242" s="11">
        <v>4.3099999999999996</v>
      </c>
      <c r="V242" s="14">
        <v>4.17</v>
      </c>
    </row>
    <row r="243" spans="1:22" ht="15" thickBot="1">
      <c r="A243" s="5">
        <v>242</v>
      </c>
      <c r="B243" s="22" t="s">
        <v>624</v>
      </c>
      <c r="C243" s="22" t="s">
        <v>116</v>
      </c>
      <c r="D243" s="8">
        <v>7.57</v>
      </c>
      <c r="E243" s="8">
        <v>2.58</v>
      </c>
      <c r="F243" s="8">
        <v>2.93</v>
      </c>
      <c r="G243" s="8">
        <v>1.38</v>
      </c>
      <c r="H243" s="9">
        <v>0.19800000000000001</v>
      </c>
      <c r="I243" s="10">
        <v>6.7000000000000004E-2</v>
      </c>
      <c r="J243" s="10">
        <v>0.13</v>
      </c>
      <c r="K243" s="11">
        <v>0.26700000000000002</v>
      </c>
      <c r="L243" s="8">
        <v>1.34</v>
      </c>
      <c r="M243" s="8">
        <v>0.30599999999999999</v>
      </c>
      <c r="N243" s="10">
        <v>0.76200000000000001</v>
      </c>
      <c r="O243" s="11">
        <v>93</v>
      </c>
      <c r="P243" s="8">
        <v>105</v>
      </c>
      <c r="Q243" s="8">
        <v>94</v>
      </c>
      <c r="R243" s="11">
        <v>4.24</v>
      </c>
      <c r="S243" s="8">
        <v>4.54</v>
      </c>
      <c r="T243" s="8">
        <v>-0.28999999999999998</v>
      </c>
      <c r="U243" s="11">
        <v>4.0199999999999996</v>
      </c>
      <c r="V243" s="14">
        <v>4.18</v>
      </c>
    </row>
    <row r="244" spans="1:22" ht="15" thickBot="1">
      <c r="A244" s="5">
        <v>243</v>
      </c>
      <c r="B244" s="22" t="s">
        <v>625</v>
      </c>
      <c r="C244" s="22" t="s">
        <v>35</v>
      </c>
      <c r="D244" s="8">
        <v>7.96</v>
      </c>
      <c r="E244" s="8">
        <v>4.47</v>
      </c>
      <c r="F244" s="8">
        <v>1.78</v>
      </c>
      <c r="G244" s="8">
        <v>0.39</v>
      </c>
      <c r="H244" s="9">
        <v>0.20300000000000001</v>
      </c>
      <c r="I244" s="10">
        <v>0.114</v>
      </c>
      <c r="J244" s="10">
        <v>8.8999999999999996E-2</v>
      </c>
      <c r="K244" s="11">
        <v>0.23100000000000001</v>
      </c>
      <c r="L244" s="8">
        <v>1.36</v>
      </c>
      <c r="M244" s="8">
        <v>0.29199999999999998</v>
      </c>
      <c r="N244" s="10">
        <v>0.74</v>
      </c>
      <c r="O244" s="11">
        <v>90</v>
      </c>
      <c r="P244" s="8">
        <v>94</v>
      </c>
      <c r="Q244" s="8">
        <v>98</v>
      </c>
      <c r="R244" s="11">
        <v>3.69</v>
      </c>
      <c r="S244" s="8">
        <v>3.93</v>
      </c>
      <c r="T244" s="8">
        <v>-0.23</v>
      </c>
      <c r="U244" s="11">
        <v>4.1900000000000004</v>
      </c>
      <c r="V244" s="14">
        <v>4.18</v>
      </c>
    </row>
    <row r="245" spans="1:22" ht="15" thickBot="1">
      <c r="A245" s="5">
        <v>244</v>
      </c>
      <c r="B245" s="22" t="s">
        <v>626</v>
      </c>
      <c r="C245" s="22" t="s">
        <v>32</v>
      </c>
      <c r="D245" s="8">
        <v>8.1300000000000008</v>
      </c>
      <c r="E245" s="8">
        <v>2.88</v>
      </c>
      <c r="F245" s="8">
        <v>2.82</v>
      </c>
      <c r="G245" s="8">
        <v>0.83</v>
      </c>
      <c r="H245" s="9">
        <v>0.22700000000000001</v>
      </c>
      <c r="I245" s="10">
        <v>8.1000000000000003E-2</v>
      </c>
      <c r="J245" s="10">
        <v>0.14699999999999999</v>
      </c>
      <c r="K245" s="11">
        <v>0.22</v>
      </c>
      <c r="L245" s="8">
        <v>1.1200000000000001</v>
      </c>
      <c r="M245" s="8">
        <v>0.26800000000000002</v>
      </c>
      <c r="N245" s="10">
        <v>0.76500000000000001</v>
      </c>
      <c r="O245" s="11">
        <v>74</v>
      </c>
      <c r="P245" s="8">
        <v>84</v>
      </c>
      <c r="Q245" s="8">
        <v>92</v>
      </c>
      <c r="R245" s="11">
        <v>3.26</v>
      </c>
      <c r="S245" s="8">
        <v>3.72</v>
      </c>
      <c r="T245" s="8">
        <v>-0.46</v>
      </c>
      <c r="U245" s="11">
        <v>3.96</v>
      </c>
      <c r="V245" s="14">
        <v>4.18</v>
      </c>
    </row>
    <row r="246" spans="1:22" ht="15" thickBot="1">
      <c r="A246" s="5">
        <v>245</v>
      </c>
      <c r="B246" s="22" t="s">
        <v>627</v>
      </c>
      <c r="C246" s="22" t="s">
        <v>48</v>
      </c>
      <c r="D246" s="8">
        <v>8.94</v>
      </c>
      <c r="E246" s="8">
        <v>2.85</v>
      </c>
      <c r="F246" s="8">
        <v>3.13</v>
      </c>
      <c r="G246" s="8">
        <v>0.82</v>
      </c>
      <c r="H246" s="9">
        <v>0.24099999999999999</v>
      </c>
      <c r="I246" s="10">
        <v>7.6999999999999999E-2</v>
      </c>
      <c r="J246" s="10">
        <v>0.16400000000000001</v>
      </c>
      <c r="K246" s="11">
        <v>0.22800000000000001</v>
      </c>
      <c r="L246" s="8">
        <v>1.18</v>
      </c>
      <c r="M246" s="8">
        <v>0.28599999999999998</v>
      </c>
      <c r="N246" s="10">
        <v>0.8</v>
      </c>
      <c r="O246" s="11">
        <v>71</v>
      </c>
      <c r="P246" s="8">
        <v>83</v>
      </c>
      <c r="Q246" s="8">
        <v>99</v>
      </c>
      <c r="R246" s="11">
        <v>2.98</v>
      </c>
      <c r="S246" s="8">
        <v>3.52</v>
      </c>
      <c r="T246" s="8">
        <v>-0.54</v>
      </c>
      <c r="U246" s="11">
        <v>4.2300000000000004</v>
      </c>
      <c r="V246" s="14">
        <v>4.1900000000000004</v>
      </c>
    </row>
    <row r="247" spans="1:22" ht="15" thickBot="1">
      <c r="A247" s="5">
        <v>246</v>
      </c>
      <c r="B247" s="22" t="s">
        <v>628</v>
      </c>
      <c r="C247" s="22" t="s">
        <v>95</v>
      </c>
      <c r="D247" s="8">
        <v>8.4</v>
      </c>
      <c r="E247" s="8">
        <v>2.74</v>
      </c>
      <c r="F247" s="8">
        <v>3.06</v>
      </c>
      <c r="G247" s="8">
        <v>0.94</v>
      </c>
      <c r="H247" s="9">
        <v>0.218</v>
      </c>
      <c r="I247" s="10">
        <v>7.0999999999999994E-2</v>
      </c>
      <c r="J247" s="10">
        <v>0.14699999999999999</v>
      </c>
      <c r="K247" s="11">
        <v>0.26100000000000001</v>
      </c>
      <c r="L247" s="8">
        <v>1.33</v>
      </c>
      <c r="M247" s="8">
        <v>0.318</v>
      </c>
      <c r="N247" s="10">
        <v>0.745</v>
      </c>
      <c r="O247" s="11">
        <v>91</v>
      </c>
      <c r="P247" s="8">
        <v>87</v>
      </c>
      <c r="Q247" s="8">
        <v>91</v>
      </c>
      <c r="R247" s="11">
        <v>3.86</v>
      </c>
      <c r="S247" s="8">
        <v>3.75</v>
      </c>
      <c r="T247" s="8">
        <v>0.11</v>
      </c>
      <c r="U247" s="11">
        <v>3.97</v>
      </c>
      <c r="V247" s="14">
        <v>4.1900000000000004</v>
      </c>
    </row>
    <row r="248" spans="1:22" ht="15" thickBot="1">
      <c r="A248" s="5">
        <v>247</v>
      </c>
      <c r="B248" s="22" t="s">
        <v>629</v>
      </c>
      <c r="C248" s="22" t="s">
        <v>89</v>
      </c>
      <c r="D248" s="8">
        <v>8.69</v>
      </c>
      <c r="E248" s="8">
        <v>3.89</v>
      </c>
      <c r="F248" s="8">
        <v>2.2400000000000002</v>
      </c>
      <c r="G248" s="8">
        <v>1.37</v>
      </c>
      <c r="H248" s="9">
        <v>0.20899999999999999</v>
      </c>
      <c r="I248" s="10">
        <v>9.2999999999999999E-2</v>
      </c>
      <c r="J248" s="10">
        <v>0.115</v>
      </c>
      <c r="K248" s="11">
        <v>0.28699999999999998</v>
      </c>
      <c r="L248" s="8">
        <v>1.63</v>
      </c>
      <c r="M248" s="8">
        <v>0.34200000000000003</v>
      </c>
      <c r="N248" s="10">
        <v>0.67100000000000004</v>
      </c>
      <c r="O248" s="11">
        <v>114</v>
      </c>
      <c r="P248" s="8">
        <v>104</v>
      </c>
      <c r="Q248" s="8">
        <v>98</v>
      </c>
      <c r="R248" s="11">
        <v>5.03</v>
      </c>
      <c r="S248" s="8">
        <v>4.68</v>
      </c>
      <c r="T248" s="8">
        <v>0.35</v>
      </c>
      <c r="U248" s="11">
        <v>4.3</v>
      </c>
      <c r="V248" s="14">
        <v>4.1900000000000004</v>
      </c>
    </row>
    <row r="249" spans="1:22" ht="15" thickBot="1">
      <c r="A249" s="5">
        <v>248</v>
      </c>
      <c r="B249" s="22" t="s">
        <v>630</v>
      </c>
      <c r="C249" s="6" t="s">
        <v>103</v>
      </c>
      <c r="D249" s="8">
        <v>7.39</v>
      </c>
      <c r="E249" s="8">
        <v>2.27</v>
      </c>
      <c r="F249" s="8">
        <v>3.25</v>
      </c>
      <c r="G249" s="8">
        <v>0.85</v>
      </c>
      <c r="H249" s="9">
        <v>0.187</v>
      </c>
      <c r="I249" s="10">
        <v>5.8000000000000003E-2</v>
      </c>
      <c r="J249" s="10">
        <v>0.129</v>
      </c>
      <c r="K249" s="11">
        <v>0.246</v>
      </c>
      <c r="L249" s="8">
        <v>1.23</v>
      </c>
      <c r="M249" s="8">
        <v>0.28899999999999998</v>
      </c>
      <c r="N249" s="10">
        <v>0.70399999999999996</v>
      </c>
      <c r="O249" s="11">
        <v>104</v>
      </c>
      <c r="P249" s="8">
        <v>93</v>
      </c>
      <c r="Q249" s="8">
        <v>111</v>
      </c>
      <c r="R249" s="11">
        <v>4.55</v>
      </c>
      <c r="S249" s="8">
        <v>4.08</v>
      </c>
      <c r="T249" s="8">
        <v>0.47</v>
      </c>
      <c r="U249" s="11">
        <v>4.84</v>
      </c>
      <c r="V249" s="14">
        <v>4.1900000000000004</v>
      </c>
    </row>
    <row r="250" spans="1:22" ht="15" thickBot="1">
      <c r="A250" s="5">
        <v>249</v>
      </c>
      <c r="B250" s="22" t="s">
        <v>631</v>
      </c>
      <c r="C250" s="22" t="s">
        <v>32</v>
      </c>
      <c r="D250" s="8">
        <v>8.1199999999999992</v>
      </c>
      <c r="E250" s="8">
        <v>1.99</v>
      </c>
      <c r="F250" s="8">
        <v>4.08</v>
      </c>
      <c r="G250" s="8">
        <v>1.66</v>
      </c>
      <c r="H250" s="9">
        <v>0.215</v>
      </c>
      <c r="I250" s="10">
        <v>5.2999999999999999E-2</v>
      </c>
      <c r="J250" s="10">
        <v>0.16200000000000001</v>
      </c>
      <c r="K250" s="11">
        <v>0.25600000000000001</v>
      </c>
      <c r="L250" s="8">
        <v>1.23</v>
      </c>
      <c r="M250" s="8">
        <v>0.28799999999999998</v>
      </c>
      <c r="N250" s="10">
        <v>0.66700000000000004</v>
      </c>
      <c r="O250" s="11">
        <v>121</v>
      </c>
      <c r="P250" s="8">
        <v>103</v>
      </c>
      <c r="Q250" s="8">
        <v>104</v>
      </c>
      <c r="R250" s="11">
        <v>5.3</v>
      </c>
      <c r="S250" s="8">
        <v>4.5599999999999996</v>
      </c>
      <c r="T250" s="8">
        <v>0.74</v>
      </c>
      <c r="U250" s="11">
        <v>4.46</v>
      </c>
      <c r="V250" s="14">
        <v>4.2</v>
      </c>
    </row>
    <row r="251" spans="1:22" ht="15" thickBot="1">
      <c r="A251" s="5">
        <v>250</v>
      </c>
      <c r="B251" s="22" t="s">
        <v>632</v>
      </c>
      <c r="C251" s="22" t="s">
        <v>129</v>
      </c>
      <c r="D251" s="8">
        <v>6.55</v>
      </c>
      <c r="E251" s="8">
        <v>3.55</v>
      </c>
      <c r="F251" s="8">
        <v>1.85</v>
      </c>
      <c r="G251" s="8">
        <v>1.0900000000000001</v>
      </c>
      <c r="H251" s="9">
        <v>0.17599999999999999</v>
      </c>
      <c r="I251" s="10">
        <v>9.6000000000000002E-2</v>
      </c>
      <c r="J251" s="10">
        <v>8.1000000000000003E-2</v>
      </c>
      <c r="K251" s="11">
        <v>0.27</v>
      </c>
      <c r="L251" s="8">
        <v>1.39</v>
      </c>
      <c r="M251" s="8">
        <v>0.309</v>
      </c>
      <c r="N251" s="10">
        <v>0.72499999999999998</v>
      </c>
      <c r="O251" s="11">
        <v>105</v>
      </c>
      <c r="P251" s="8">
        <v>105</v>
      </c>
      <c r="Q251" s="8">
        <v>94</v>
      </c>
      <c r="R251" s="11">
        <v>4.6399999999999997</v>
      </c>
      <c r="S251" s="8">
        <v>4.6500000000000004</v>
      </c>
      <c r="T251" s="8">
        <v>-0.01</v>
      </c>
      <c r="U251" s="11">
        <v>4.13</v>
      </c>
      <c r="V251" s="14">
        <v>4.2</v>
      </c>
    </row>
    <row r="252" spans="1:22" ht="15" thickBot="1">
      <c r="A252" s="5">
        <v>251</v>
      </c>
      <c r="B252" s="22" t="s">
        <v>633</v>
      </c>
      <c r="C252" s="22" t="s">
        <v>41</v>
      </c>
      <c r="D252" s="8">
        <v>7.79</v>
      </c>
      <c r="E252" s="8">
        <v>3.08</v>
      </c>
      <c r="F252" s="8">
        <v>2.5299999999999998</v>
      </c>
      <c r="G252" s="8">
        <v>0.54</v>
      </c>
      <c r="H252" s="9">
        <v>0.218</v>
      </c>
      <c r="I252" s="10">
        <v>8.5999999999999993E-2</v>
      </c>
      <c r="J252" s="10">
        <v>0.13200000000000001</v>
      </c>
      <c r="K252" s="11">
        <v>0.17100000000000001</v>
      </c>
      <c r="L252" s="8">
        <v>0.95</v>
      </c>
      <c r="M252" s="8">
        <v>0.20899999999999999</v>
      </c>
      <c r="N252" s="10">
        <v>0.83699999999999997</v>
      </c>
      <c r="O252" s="11">
        <v>44</v>
      </c>
      <c r="P252" s="8">
        <v>84</v>
      </c>
      <c r="Q252" s="8">
        <v>110</v>
      </c>
      <c r="R252" s="11">
        <v>1.81</v>
      </c>
      <c r="S252" s="8">
        <v>3.64</v>
      </c>
      <c r="T252" s="8">
        <v>-1.83</v>
      </c>
      <c r="U252" s="11">
        <v>4.82</v>
      </c>
      <c r="V252" s="14">
        <v>4.21</v>
      </c>
    </row>
    <row r="253" spans="1:22" ht="15" thickBot="1">
      <c r="A253" s="5">
        <v>252</v>
      </c>
      <c r="B253" s="22" t="s">
        <v>634</v>
      </c>
      <c r="C253" s="22" t="s">
        <v>129</v>
      </c>
      <c r="D253" s="8">
        <v>9.9700000000000006</v>
      </c>
      <c r="E253" s="8">
        <v>3.76</v>
      </c>
      <c r="F253" s="8">
        <v>2.65</v>
      </c>
      <c r="G253" s="8">
        <v>1.78</v>
      </c>
      <c r="H253" s="9">
        <v>0.25900000000000001</v>
      </c>
      <c r="I253" s="10">
        <v>9.8000000000000004E-2</v>
      </c>
      <c r="J253" s="10">
        <v>0.16200000000000001</v>
      </c>
      <c r="K253" s="11">
        <v>0.25600000000000001</v>
      </c>
      <c r="L253" s="8">
        <v>1.4</v>
      </c>
      <c r="M253" s="8">
        <v>0.309</v>
      </c>
      <c r="N253" s="10">
        <v>0.78500000000000003</v>
      </c>
      <c r="O253" s="11">
        <v>101</v>
      </c>
      <c r="P253" s="8">
        <v>110</v>
      </c>
      <c r="Q253" s="8">
        <v>94</v>
      </c>
      <c r="R253" s="11">
        <v>4.42</v>
      </c>
      <c r="S253" s="8">
        <v>4.8899999999999997</v>
      </c>
      <c r="T253" s="8">
        <v>-0.47</v>
      </c>
      <c r="U253" s="11">
        <v>4.12</v>
      </c>
      <c r="V253" s="14">
        <v>4.21</v>
      </c>
    </row>
    <row r="254" spans="1:22" ht="15" thickBot="1">
      <c r="A254" s="5">
        <v>253</v>
      </c>
      <c r="B254" s="22" t="s">
        <v>635</v>
      </c>
      <c r="C254" s="6" t="s">
        <v>103</v>
      </c>
      <c r="D254" s="8">
        <v>7.93</v>
      </c>
      <c r="E254" s="8">
        <v>2.27</v>
      </c>
      <c r="F254" s="8">
        <v>3.5</v>
      </c>
      <c r="G254" s="8">
        <v>0.84</v>
      </c>
      <c r="H254" s="9">
        <v>0.214</v>
      </c>
      <c r="I254" s="10">
        <v>6.0999999999999999E-2</v>
      </c>
      <c r="J254" s="10">
        <v>0.153</v>
      </c>
      <c r="K254" s="11">
        <v>0.245</v>
      </c>
      <c r="L254" s="8">
        <v>1.19</v>
      </c>
      <c r="M254" s="8">
        <v>0.29499999999999998</v>
      </c>
      <c r="N254" s="10">
        <v>0.747</v>
      </c>
      <c r="O254" s="11">
        <v>76</v>
      </c>
      <c r="P254" s="8">
        <v>81</v>
      </c>
      <c r="Q254" s="8">
        <v>92</v>
      </c>
      <c r="R254" s="11">
        <v>3.25</v>
      </c>
      <c r="S254" s="8">
        <v>3.52</v>
      </c>
      <c r="T254" s="8">
        <v>-0.27</v>
      </c>
      <c r="U254" s="11">
        <v>4</v>
      </c>
      <c r="V254" s="14">
        <v>4.22</v>
      </c>
    </row>
    <row r="255" spans="1:22" ht="15" thickBot="1">
      <c r="A255" s="5">
        <v>254</v>
      </c>
      <c r="B255" s="22" t="s">
        <v>636</v>
      </c>
      <c r="C255" s="22" t="s">
        <v>56</v>
      </c>
      <c r="D255" s="8">
        <v>7.82</v>
      </c>
      <c r="E255" s="8">
        <v>3.48</v>
      </c>
      <c r="F255" s="8">
        <v>2.25</v>
      </c>
      <c r="G255" s="8">
        <v>0.53</v>
      </c>
      <c r="H255" s="9">
        <v>0.20699999999999999</v>
      </c>
      <c r="I255" s="10">
        <v>9.1999999999999998E-2</v>
      </c>
      <c r="J255" s="10">
        <v>0.115</v>
      </c>
      <c r="K255" s="11">
        <v>0.22800000000000001</v>
      </c>
      <c r="L255" s="8">
        <v>1.25</v>
      </c>
      <c r="M255" s="8">
        <v>0.28100000000000003</v>
      </c>
      <c r="N255" s="10">
        <v>0.67</v>
      </c>
      <c r="O255" s="11">
        <v>90</v>
      </c>
      <c r="P255" s="8">
        <v>81</v>
      </c>
      <c r="Q255" s="8">
        <v>87</v>
      </c>
      <c r="R255" s="11">
        <v>3.88</v>
      </c>
      <c r="S255" s="8">
        <v>3.52</v>
      </c>
      <c r="T255" s="8">
        <v>0.36</v>
      </c>
      <c r="U255" s="11">
        <v>3.8</v>
      </c>
      <c r="V255" s="14">
        <v>4.2300000000000004</v>
      </c>
    </row>
    <row r="256" spans="1:22" ht="15" thickBot="1">
      <c r="A256" s="5">
        <v>255</v>
      </c>
      <c r="B256" s="22" t="s">
        <v>637</v>
      </c>
      <c r="C256" s="22" t="s">
        <v>64</v>
      </c>
      <c r="D256" s="8">
        <v>7.2</v>
      </c>
      <c r="E256" s="8">
        <v>2.7</v>
      </c>
      <c r="F256" s="8">
        <v>2.67</v>
      </c>
      <c r="G256" s="8">
        <v>1.5</v>
      </c>
      <c r="H256" s="9">
        <v>0.17799999999999999</v>
      </c>
      <c r="I256" s="10">
        <v>6.7000000000000004E-2</v>
      </c>
      <c r="J256" s="10">
        <v>0.111</v>
      </c>
      <c r="K256" s="11">
        <v>0.29499999999999998</v>
      </c>
      <c r="L256" s="8">
        <v>1.5</v>
      </c>
      <c r="M256" s="8">
        <v>0.33300000000000002</v>
      </c>
      <c r="N256" s="10">
        <v>0.71399999999999997</v>
      </c>
      <c r="O256" s="11">
        <v>131</v>
      </c>
      <c r="P256" s="8">
        <v>124</v>
      </c>
      <c r="Q256" s="8">
        <v>105</v>
      </c>
      <c r="R256" s="11">
        <v>5.4</v>
      </c>
      <c r="S256" s="8">
        <v>5.12</v>
      </c>
      <c r="T256" s="8">
        <v>0.28000000000000003</v>
      </c>
      <c r="U256" s="11">
        <v>4.5</v>
      </c>
      <c r="V256" s="14">
        <v>4.24</v>
      </c>
    </row>
    <row r="257" spans="1:22" ht="15" thickBot="1">
      <c r="A257" s="5">
        <v>256</v>
      </c>
      <c r="B257" s="22" t="s">
        <v>638</v>
      </c>
      <c r="C257" s="6" t="s">
        <v>103</v>
      </c>
      <c r="D257" s="8">
        <v>6.83</v>
      </c>
      <c r="E257" s="8">
        <v>1.37</v>
      </c>
      <c r="F257" s="8">
        <v>5</v>
      </c>
      <c r="G257" s="8">
        <v>1.05</v>
      </c>
      <c r="H257" s="9">
        <v>0.184</v>
      </c>
      <c r="I257" s="10">
        <v>3.6999999999999998E-2</v>
      </c>
      <c r="J257" s="10">
        <v>0.14699999999999999</v>
      </c>
      <c r="K257" s="11">
        <v>0.25600000000000001</v>
      </c>
      <c r="L257" s="8">
        <v>1.1399999999999999</v>
      </c>
      <c r="M257" s="8">
        <v>0.29199999999999998</v>
      </c>
      <c r="N257" s="10">
        <v>0.76100000000000001</v>
      </c>
      <c r="O257" s="11">
        <v>86</v>
      </c>
      <c r="P257" s="8">
        <v>92</v>
      </c>
      <c r="Q257" s="8">
        <v>105</v>
      </c>
      <c r="R257" s="11">
        <v>3.78</v>
      </c>
      <c r="S257" s="8">
        <v>3.99</v>
      </c>
      <c r="T257" s="8">
        <v>-0.21</v>
      </c>
      <c r="U257" s="11">
        <v>4.55</v>
      </c>
      <c r="V257" s="14">
        <v>4.24</v>
      </c>
    </row>
    <row r="258" spans="1:22" ht="15" thickBot="1">
      <c r="A258" s="5">
        <v>257</v>
      </c>
      <c r="B258" s="22" t="s">
        <v>639</v>
      </c>
      <c r="C258" s="6" t="s">
        <v>103</v>
      </c>
      <c r="D258" s="8">
        <v>8.6300000000000008</v>
      </c>
      <c r="E258" s="8">
        <v>3.3</v>
      </c>
      <c r="F258" s="8">
        <v>2.62</v>
      </c>
      <c r="G258" s="8">
        <v>1.73</v>
      </c>
      <c r="H258" s="9">
        <v>0.22500000000000001</v>
      </c>
      <c r="I258" s="10">
        <v>8.5999999999999993E-2</v>
      </c>
      <c r="J258" s="10">
        <v>0.13900000000000001</v>
      </c>
      <c r="K258" s="11">
        <v>0.23100000000000001</v>
      </c>
      <c r="L258" s="8">
        <v>1.26</v>
      </c>
      <c r="M258" s="8">
        <v>0.25800000000000001</v>
      </c>
      <c r="N258" s="10">
        <v>0.68300000000000005</v>
      </c>
      <c r="O258" s="11">
        <v>122</v>
      </c>
      <c r="P258" s="8">
        <v>114</v>
      </c>
      <c r="Q258" s="8">
        <v>101</v>
      </c>
      <c r="R258" s="11">
        <v>5.34</v>
      </c>
      <c r="S258" s="8">
        <v>5.04</v>
      </c>
      <c r="T258" s="8">
        <v>0.3</v>
      </c>
      <c r="U258" s="11">
        <v>4.42</v>
      </c>
      <c r="V258" s="14">
        <v>4.24</v>
      </c>
    </row>
    <row r="259" spans="1:22" ht="15" thickBot="1">
      <c r="A259" s="5">
        <v>258</v>
      </c>
      <c r="B259" s="22" t="s">
        <v>640</v>
      </c>
      <c r="C259" s="22" t="s">
        <v>100</v>
      </c>
      <c r="D259" s="8">
        <v>9.5299999999999994</v>
      </c>
      <c r="E259" s="8">
        <v>4.92</v>
      </c>
      <c r="F259" s="8">
        <v>1.94</v>
      </c>
      <c r="G259" s="8">
        <v>0.79</v>
      </c>
      <c r="H259" s="9">
        <v>0.24</v>
      </c>
      <c r="I259" s="10">
        <v>0.124</v>
      </c>
      <c r="J259" s="10">
        <v>0.11600000000000001</v>
      </c>
      <c r="K259" s="11">
        <v>0.24199999999999999</v>
      </c>
      <c r="L259" s="8">
        <v>1.46</v>
      </c>
      <c r="M259" s="8">
        <v>0.313</v>
      </c>
      <c r="N259" s="10">
        <v>0.73799999999999999</v>
      </c>
      <c r="O259" s="11">
        <v>98</v>
      </c>
      <c r="P259" s="8">
        <v>96</v>
      </c>
      <c r="Q259" s="8">
        <v>98</v>
      </c>
      <c r="R259" s="11">
        <v>4.29</v>
      </c>
      <c r="S259" s="8">
        <v>4.1399999999999997</v>
      </c>
      <c r="T259" s="8">
        <v>0.15</v>
      </c>
      <c r="U259" s="11">
        <v>4.28</v>
      </c>
      <c r="V259" s="14">
        <v>4.24</v>
      </c>
    </row>
    <row r="260" spans="1:22" ht="15" thickBot="1">
      <c r="A260" s="5">
        <v>259</v>
      </c>
      <c r="B260" s="22" t="s">
        <v>641</v>
      </c>
      <c r="C260" s="22" t="s">
        <v>100</v>
      </c>
      <c r="D260" s="8">
        <v>7.36</v>
      </c>
      <c r="E260" s="8">
        <v>2.34</v>
      </c>
      <c r="F260" s="8">
        <v>3.15</v>
      </c>
      <c r="G260" s="8">
        <v>1.07</v>
      </c>
      <c r="H260" s="9">
        <v>0.19800000000000001</v>
      </c>
      <c r="I260" s="10">
        <v>6.3E-2</v>
      </c>
      <c r="J260" s="10">
        <v>0.13500000000000001</v>
      </c>
      <c r="K260" s="11">
        <v>0.248</v>
      </c>
      <c r="L260" s="8">
        <v>1.21</v>
      </c>
      <c r="M260" s="8">
        <v>0.28699999999999998</v>
      </c>
      <c r="N260" s="10">
        <v>0.69599999999999995</v>
      </c>
      <c r="O260" s="11">
        <v>95</v>
      </c>
      <c r="P260" s="8">
        <v>94</v>
      </c>
      <c r="Q260" s="8">
        <v>91</v>
      </c>
      <c r="R260" s="11">
        <v>4.1399999999999997</v>
      </c>
      <c r="S260" s="8">
        <v>4.03</v>
      </c>
      <c r="T260" s="8">
        <v>0.11</v>
      </c>
      <c r="U260" s="11">
        <v>4.01</v>
      </c>
      <c r="V260" s="14">
        <v>4.24</v>
      </c>
    </row>
    <row r="261" spans="1:22" ht="15" thickBot="1">
      <c r="A261" s="5">
        <v>260</v>
      </c>
      <c r="B261" s="22" t="s">
        <v>642</v>
      </c>
      <c r="C261" s="22" t="s">
        <v>58</v>
      </c>
      <c r="D261" s="8">
        <v>8.7899999999999991</v>
      </c>
      <c r="E261" s="8">
        <v>2.5499999999999998</v>
      </c>
      <c r="F261" s="8">
        <v>3.45</v>
      </c>
      <c r="G261" s="8">
        <v>1.93</v>
      </c>
      <c r="H261" s="9">
        <v>0.246</v>
      </c>
      <c r="I261" s="10">
        <v>7.0999999999999994E-2</v>
      </c>
      <c r="J261" s="10">
        <v>0.17499999999999999</v>
      </c>
      <c r="K261" s="11">
        <v>0.19500000000000001</v>
      </c>
      <c r="L261" s="8">
        <v>0.99</v>
      </c>
      <c r="M261" s="8">
        <v>0.20200000000000001</v>
      </c>
      <c r="N261" s="10">
        <v>0.82399999999999995</v>
      </c>
      <c r="O261" s="11">
        <v>88</v>
      </c>
      <c r="P261" s="8">
        <v>119</v>
      </c>
      <c r="Q261" s="8">
        <v>109</v>
      </c>
      <c r="R261" s="11">
        <v>3.7</v>
      </c>
      <c r="S261" s="8">
        <v>5.04</v>
      </c>
      <c r="T261" s="8">
        <v>-1.34</v>
      </c>
      <c r="U261" s="11">
        <v>4.68</v>
      </c>
      <c r="V261" s="14">
        <v>4.25</v>
      </c>
    </row>
    <row r="262" spans="1:22" ht="15" thickBot="1">
      <c r="A262" s="5">
        <v>261</v>
      </c>
      <c r="B262" s="22" t="s">
        <v>643</v>
      </c>
      <c r="C262" s="22" t="s">
        <v>74</v>
      </c>
      <c r="D262" s="8">
        <v>8.39</v>
      </c>
      <c r="E262" s="8">
        <v>3.41</v>
      </c>
      <c r="F262" s="8">
        <v>2.46</v>
      </c>
      <c r="G262" s="8">
        <v>1.34</v>
      </c>
      <c r="H262" s="9">
        <v>0.22800000000000001</v>
      </c>
      <c r="I262" s="10">
        <v>9.1999999999999998E-2</v>
      </c>
      <c r="J262" s="10">
        <v>0.13500000000000001</v>
      </c>
      <c r="K262" s="11">
        <v>0.20699999999999999</v>
      </c>
      <c r="L262" s="8">
        <v>1.1399999999999999</v>
      </c>
      <c r="M262" s="8">
        <v>0.23599999999999999</v>
      </c>
      <c r="N262" s="10">
        <v>0.74399999999999999</v>
      </c>
      <c r="O262" s="11">
        <v>87</v>
      </c>
      <c r="P262" s="8">
        <v>100</v>
      </c>
      <c r="Q262" s="8">
        <v>111</v>
      </c>
      <c r="R262" s="11">
        <v>4.01</v>
      </c>
      <c r="S262" s="8">
        <v>4.62</v>
      </c>
      <c r="T262" s="8">
        <v>-0.61</v>
      </c>
      <c r="U262" s="11">
        <v>4.8600000000000003</v>
      </c>
      <c r="V262" s="14">
        <v>4.25</v>
      </c>
    </row>
    <row r="263" spans="1:22" ht="15" thickBot="1">
      <c r="A263" s="5">
        <v>262</v>
      </c>
      <c r="B263" s="22" t="s">
        <v>644</v>
      </c>
      <c r="C263" s="6" t="s">
        <v>103</v>
      </c>
      <c r="D263" s="8">
        <v>9.83</v>
      </c>
      <c r="E263" s="8">
        <v>4.8499999999999996</v>
      </c>
      <c r="F263" s="8">
        <v>2.0299999999999998</v>
      </c>
      <c r="G263" s="8">
        <v>1.1100000000000001</v>
      </c>
      <c r="H263" s="9">
        <v>0.245</v>
      </c>
      <c r="I263" s="10">
        <v>0.121</v>
      </c>
      <c r="J263" s="10">
        <v>0.124</v>
      </c>
      <c r="K263" s="11">
        <v>0.25</v>
      </c>
      <c r="L263" s="8">
        <v>1.49</v>
      </c>
      <c r="M263" s="8">
        <v>0.32</v>
      </c>
      <c r="N263" s="10">
        <v>0.80800000000000005</v>
      </c>
      <c r="O263" s="11">
        <v>91</v>
      </c>
      <c r="P263" s="8">
        <v>107</v>
      </c>
      <c r="Q263" s="8">
        <v>104</v>
      </c>
      <c r="R263" s="11">
        <v>4.0199999999999996</v>
      </c>
      <c r="S263" s="8">
        <v>4.6100000000000003</v>
      </c>
      <c r="T263" s="8">
        <v>-0.59</v>
      </c>
      <c r="U263" s="11">
        <v>4.49</v>
      </c>
      <c r="V263" s="14">
        <v>4.25</v>
      </c>
    </row>
    <row r="264" spans="1:22" ht="15" thickBot="1">
      <c r="A264" s="5">
        <v>263</v>
      </c>
      <c r="B264" s="22" t="s">
        <v>645</v>
      </c>
      <c r="C264" s="22" t="s">
        <v>74</v>
      </c>
      <c r="D264" s="8">
        <v>8.27</v>
      </c>
      <c r="E264" s="8">
        <v>2.41</v>
      </c>
      <c r="F264" s="8">
        <v>3.43</v>
      </c>
      <c r="G264" s="8">
        <v>2.09</v>
      </c>
      <c r="H264" s="9">
        <v>0.21199999999999999</v>
      </c>
      <c r="I264" s="10">
        <v>6.2E-2</v>
      </c>
      <c r="J264" s="10">
        <v>0.151</v>
      </c>
      <c r="K264" s="11">
        <v>0.27200000000000002</v>
      </c>
      <c r="L264" s="8">
        <v>1.36</v>
      </c>
      <c r="M264" s="8">
        <v>0.3</v>
      </c>
      <c r="N264" s="10">
        <v>0.73899999999999999</v>
      </c>
      <c r="O264" s="11">
        <v>118</v>
      </c>
      <c r="P264" s="8">
        <v>116</v>
      </c>
      <c r="Q264" s="8">
        <v>100</v>
      </c>
      <c r="R264" s="11">
        <v>5.44</v>
      </c>
      <c r="S264" s="8">
        <v>5.35</v>
      </c>
      <c r="T264" s="8">
        <v>0.09</v>
      </c>
      <c r="U264" s="11">
        <v>4.37</v>
      </c>
      <c r="V264" s="14">
        <v>4.25</v>
      </c>
    </row>
    <row r="265" spans="1:22" ht="15" thickBot="1">
      <c r="A265" s="5">
        <v>264</v>
      </c>
      <c r="B265" s="22" t="s">
        <v>646</v>
      </c>
      <c r="C265" s="22" t="s">
        <v>153</v>
      </c>
      <c r="D265" s="8">
        <v>9.25</v>
      </c>
      <c r="E265" s="8">
        <v>3.17</v>
      </c>
      <c r="F265" s="8">
        <v>2.92</v>
      </c>
      <c r="G265" s="8">
        <v>1.39</v>
      </c>
      <c r="H265" s="9">
        <v>0.24099999999999999</v>
      </c>
      <c r="I265" s="10">
        <v>8.3000000000000004E-2</v>
      </c>
      <c r="J265" s="10">
        <v>0.158</v>
      </c>
      <c r="K265" s="11">
        <v>0.25</v>
      </c>
      <c r="L265" s="8">
        <v>1.32</v>
      </c>
      <c r="M265" s="8">
        <v>0.30199999999999999</v>
      </c>
      <c r="N265" s="10">
        <v>0.62</v>
      </c>
      <c r="O265" s="11">
        <v>127</v>
      </c>
      <c r="P265" s="8">
        <v>102</v>
      </c>
      <c r="Q265" s="8">
        <v>102</v>
      </c>
      <c r="R265" s="11">
        <v>5.45</v>
      </c>
      <c r="S265" s="8">
        <v>4.3600000000000003</v>
      </c>
      <c r="T265" s="8">
        <v>1.1000000000000001</v>
      </c>
      <c r="U265" s="11">
        <v>4.37</v>
      </c>
      <c r="V265" s="14">
        <v>4.25</v>
      </c>
    </row>
    <row r="266" spans="1:22" ht="15" thickBot="1">
      <c r="A266" s="5">
        <v>265</v>
      </c>
      <c r="B266" s="22" t="s">
        <v>647</v>
      </c>
      <c r="C266" s="22" t="s">
        <v>129</v>
      </c>
      <c r="D266" s="8">
        <v>9.33</v>
      </c>
      <c r="E266" s="8">
        <v>4.17</v>
      </c>
      <c r="F266" s="8">
        <v>2.2400000000000002</v>
      </c>
      <c r="G266" s="8">
        <v>2.21</v>
      </c>
      <c r="H266" s="9">
        <v>0.222</v>
      </c>
      <c r="I266" s="10">
        <v>9.9000000000000005E-2</v>
      </c>
      <c r="J266" s="10">
        <v>0.123</v>
      </c>
      <c r="K266" s="11">
        <v>0.307</v>
      </c>
      <c r="L266" s="8">
        <v>1.72</v>
      </c>
      <c r="M266" s="8">
        <v>0.35899999999999999</v>
      </c>
      <c r="N266" s="10">
        <v>0.73499999999999999</v>
      </c>
      <c r="O266" s="11">
        <v>151</v>
      </c>
      <c r="P266" s="8">
        <v>137</v>
      </c>
      <c r="Q266" s="8">
        <v>107</v>
      </c>
      <c r="R266" s="11">
        <v>6.63</v>
      </c>
      <c r="S266" s="8">
        <v>6.09</v>
      </c>
      <c r="T266" s="8">
        <v>0.53</v>
      </c>
      <c r="U266" s="11">
        <v>4.71</v>
      </c>
      <c r="V266" s="14">
        <v>4.26</v>
      </c>
    </row>
    <row r="267" spans="1:22" ht="15" thickBot="1">
      <c r="A267" s="5">
        <v>266</v>
      </c>
      <c r="B267" s="22" t="s">
        <v>648</v>
      </c>
      <c r="C267" s="22" t="s">
        <v>37</v>
      </c>
      <c r="D267" s="8">
        <v>8.0299999999999994</v>
      </c>
      <c r="E267" s="8">
        <v>3.5</v>
      </c>
      <c r="F267" s="8">
        <v>2.29</v>
      </c>
      <c r="G267" s="8">
        <v>1.17</v>
      </c>
      <c r="H267" s="9">
        <v>0.214</v>
      </c>
      <c r="I267" s="10">
        <v>9.2999999999999999E-2</v>
      </c>
      <c r="J267" s="10">
        <v>0.121</v>
      </c>
      <c r="K267" s="11">
        <v>0.217</v>
      </c>
      <c r="L267" s="8">
        <v>1.2</v>
      </c>
      <c r="M267" s="8">
        <v>0.251</v>
      </c>
      <c r="N267" s="10">
        <v>0.68400000000000005</v>
      </c>
      <c r="O267" s="11">
        <v>103</v>
      </c>
      <c r="P267" s="8">
        <v>105</v>
      </c>
      <c r="Q267" s="8">
        <v>101</v>
      </c>
      <c r="R267" s="11">
        <v>4.5199999999999996</v>
      </c>
      <c r="S267" s="8">
        <v>4.47</v>
      </c>
      <c r="T267" s="8">
        <v>0.05</v>
      </c>
      <c r="U267" s="11">
        <v>4.43</v>
      </c>
      <c r="V267" s="14">
        <v>4.26</v>
      </c>
    </row>
    <row r="268" spans="1:22" ht="15" thickBot="1">
      <c r="A268" s="5">
        <v>267</v>
      </c>
      <c r="B268" s="22" t="s">
        <v>649</v>
      </c>
      <c r="C268" s="22" t="s">
        <v>95</v>
      </c>
      <c r="D268" s="8">
        <v>8.85</v>
      </c>
      <c r="E268" s="8">
        <v>3.9</v>
      </c>
      <c r="F268" s="8">
        <v>2.27</v>
      </c>
      <c r="G268" s="8">
        <v>1.2</v>
      </c>
      <c r="H268" s="9">
        <v>0.223</v>
      </c>
      <c r="I268" s="10">
        <v>9.8000000000000004E-2</v>
      </c>
      <c r="J268" s="10">
        <v>0.125</v>
      </c>
      <c r="K268" s="11">
        <v>0.223</v>
      </c>
      <c r="L268" s="8">
        <v>1.28</v>
      </c>
      <c r="M268" s="8">
        <v>0.26500000000000001</v>
      </c>
      <c r="N268" s="10">
        <v>0.76200000000000001</v>
      </c>
      <c r="O268" s="11">
        <v>92</v>
      </c>
      <c r="P268" s="8">
        <v>111</v>
      </c>
      <c r="Q268" s="8">
        <v>115</v>
      </c>
      <c r="R268" s="11">
        <v>3.9</v>
      </c>
      <c r="S268" s="8">
        <v>4.7699999999999996</v>
      </c>
      <c r="T268" s="8">
        <v>-0.87</v>
      </c>
      <c r="U268" s="11">
        <v>5.0599999999999996</v>
      </c>
      <c r="V268" s="14">
        <v>4.26</v>
      </c>
    </row>
    <row r="269" spans="1:22" ht="15" thickBot="1">
      <c r="A269" s="5">
        <v>268</v>
      </c>
      <c r="B269" s="22" t="s">
        <v>650</v>
      </c>
      <c r="C269" s="22" t="s">
        <v>64</v>
      </c>
      <c r="D269" s="8">
        <v>9.99</v>
      </c>
      <c r="E269" s="8">
        <v>4.46</v>
      </c>
      <c r="F269" s="8">
        <v>2.2400000000000002</v>
      </c>
      <c r="G269" s="8">
        <v>0.85</v>
      </c>
      <c r="H269" s="9">
        <v>0.245</v>
      </c>
      <c r="I269" s="10">
        <v>0.109</v>
      </c>
      <c r="J269" s="10">
        <v>0.13500000000000001</v>
      </c>
      <c r="K269" s="11">
        <v>0.247</v>
      </c>
      <c r="L269" s="8">
        <v>1.49</v>
      </c>
      <c r="M269" s="8">
        <v>0.31900000000000001</v>
      </c>
      <c r="N269" s="10">
        <v>0.61599999999999999</v>
      </c>
      <c r="O269" s="11">
        <v>145</v>
      </c>
      <c r="P269" s="8">
        <v>93</v>
      </c>
      <c r="Q269" s="8">
        <v>103</v>
      </c>
      <c r="R269" s="11">
        <v>5.95</v>
      </c>
      <c r="S269" s="8">
        <v>3.82</v>
      </c>
      <c r="T269" s="8">
        <v>2.13</v>
      </c>
      <c r="U269" s="11">
        <v>4.4400000000000004</v>
      </c>
      <c r="V269" s="14">
        <v>4.26</v>
      </c>
    </row>
    <row r="270" spans="1:22" ht="15" thickBot="1">
      <c r="A270" s="5">
        <v>269</v>
      </c>
      <c r="B270" s="22" t="s">
        <v>651</v>
      </c>
      <c r="C270" s="22" t="s">
        <v>116</v>
      </c>
      <c r="D270" s="8">
        <v>4.7</v>
      </c>
      <c r="E270" s="8">
        <v>1.47</v>
      </c>
      <c r="F270" s="8">
        <v>3.2</v>
      </c>
      <c r="G270" s="8">
        <v>1.47</v>
      </c>
      <c r="H270" s="9">
        <v>0.121</v>
      </c>
      <c r="I270" s="10">
        <v>3.7999999999999999E-2</v>
      </c>
      <c r="J270" s="10">
        <v>8.3000000000000004E-2</v>
      </c>
      <c r="K270" s="11">
        <v>0.29799999999999999</v>
      </c>
      <c r="L270" s="8">
        <v>1.37</v>
      </c>
      <c r="M270" s="8">
        <v>0.311</v>
      </c>
      <c r="N270" s="10">
        <v>0.65800000000000003</v>
      </c>
      <c r="O270" s="11">
        <v>116</v>
      </c>
      <c r="P270" s="8">
        <v>119</v>
      </c>
      <c r="Q270" s="8">
        <v>105</v>
      </c>
      <c r="R270" s="11">
        <v>5.28</v>
      </c>
      <c r="S270" s="8">
        <v>5.12</v>
      </c>
      <c r="T270" s="8">
        <v>0.17</v>
      </c>
      <c r="U270" s="11">
        <v>4.51</v>
      </c>
      <c r="V270" s="14">
        <v>4.2699999999999996</v>
      </c>
    </row>
    <row r="271" spans="1:22" ht="15" thickBot="1">
      <c r="A271" s="5">
        <v>270</v>
      </c>
      <c r="B271" s="22" t="s">
        <v>652</v>
      </c>
      <c r="C271" s="22" t="s">
        <v>54</v>
      </c>
      <c r="D271" s="8">
        <v>6.35</v>
      </c>
      <c r="E271" s="8">
        <v>2.04</v>
      </c>
      <c r="F271" s="8">
        <v>3.11</v>
      </c>
      <c r="G271" s="8">
        <v>0.23</v>
      </c>
      <c r="H271" s="9">
        <v>0.16600000000000001</v>
      </c>
      <c r="I271" s="10">
        <v>5.2999999999999999E-2</v>
      </c>
      <c r="J271" s="10">
        <v>0.112</v>
      </c>
      <c r="K271" s="11">
        <v>0.25600000000000001</v>
      </c>
      <c r="L271" s="8">
        <v>1.26</v>
      </c>
      <c r="M271" s="8">
        <v>0.30499999999999999</v>
      </c>
      <c r="N271" s="10">
        <v>0.67900000000000005</v>
      </c>
      <c r="O271" s="11">
        <v>65</v>
      </c>
      <c r="P271" s="8">
        <v>66</v>
      </c>
      <c r="Q271" s="8">
        <v>103</v>
      </c>
      <c r="R271" s="11">
        <v>2.72</v>
      </c>
      <c r="S271" s="8">
        <v>2.85</v>
      </c>
      <c r="T271" s="8">
        <v>-0.13</v>
      </c>
      <c r="U271" s="11">
        <v>4.41</v>
      </c>
      <c r="V271" s="14">
        <v>4.2699999999999996</v>
      </c>
    </row>
    <row r="272" spans="1:22" ht="15" thickBot="1">
      <c r="A272" s="5">
        <v>271</v>
      </c>
      <c r="B272" s="22" t="s">
        <v>653</v>
      </c>
      <c r="C272" s="22" t="s">
        <v>153</v>
      </c>
      <c r="D272" s="8">
        <v>8.5299999999999994</v>
      </c>
      <c r="E272" s="8">
        <v>2.9</v>
      </c>
      <c r="F272" s="8">
        <v>2.94</v>
      </c>
      <c r="G272" s="8">
        <v>0.86</v>
      </c>
      <c r="H272" s="9">
        <v>0.23200000000000001</v>
      </c>
      <c r="I272" s="10">
        <v>7.9000000000000001E-2</v>
      </c>
      <c r="J272" s="10">
        <v>0.153</v>
      </c>
      <c r="K272" s="11">
        <v>0.22800000000000001</v>
      </c>
      <c r="L272" s="8">
        <v>1.17</v>
      </c>
      <c r="M272" s="8">
        <v>0.28100000000000003</v>
      </c>
      <c r="N272" s="10">
        <v>0.75800000000000001</v>
      </c>
      <c r="O272" s="11">
        <v>79</v>
      </c>
      <c r="P272" s="8">
        <v>86</v>
      </c>
      <c r="Q272" s="8">
        <v>95</v>
      </c>
      <c r="R272" s="11">
        <v>3.4</v>
      </c>
      <c r="S272" s="8">
        <v>3.64</v>
      </c>
      <c r="T272" s="8">
        <v>-0.24</v>
      </c>
      <c r="U272" s="11">
        <v>4.08</v>
      </c>
      <c r="V272" s="14">
        <v>4.2699999999999996</v>
      </c>
    </row>
    <row r="273" spans="1:22" ht="15" thickBot="1">
      <c r="A273" s="5">
        <v>272</v>
      </c>
      <c r="B273" s="22" t="s">
        <v>654</v>
      </c>
      <c r="C273" s="22" t="s">
        <v>37</v>
      </c>
      <c r="D273" s="8">
        <v>8.81</v>
      </c>
      <c r="E273" s="8">
        <v>2.44</v>
      </c>
      <c r="F273" s="8">
        <v>3.62</v>
      </c>
      <c r="G273" s="8">
        <v>2.06</v>
      </c>
      <c r="H273" s="9">
        <v>0.223</v>
      </c>
      <c r="I273" s="10">
        <v>6.2E-2</v>
      </c>
      <c r="J273" s="10">
        <v>0.16200000000000001</v>
      </c>
      <c r="K273" s="11">
        <v>0.27800000000000002</v>
      </c>
      <c r="L273" s="8">
        <v>1.41</v>
      </c>
      <c r="M273" s="8">
        <v>0.315</v>
      </c>
      <c r="N273" s="10">
        <v>0.7</v>
      </c>
      <c r="O273" s="11">
        <v>130</v>
      </c>
      <c r="P273" s="8">
        <v>122</v>
      </c>
      <c r="Q273" s="8">
        <v>101</v>
      </c>
      <c r="R273" s="11">
        <v>5.72</v>
      </c>
      <c r="S273" s="8">
        <v>5.18</v>
      </c>
      <c r="T273" s="8">
        <v>0.54</v>
      </c>
      <c r="U273" s="11">
        <v>4.45</v>
      </c>
      <c r="V273" s="14">
        <v>4.28</v>
      </c>
    </row>
    <row r="274" spans="1:22" ht="15" thickBot="1">
      <c r="A274" s="5">
        <v>273</v>
      </c>
      <c r="B274" s="22" t="s">
        <v>655</v>
      </c>
      <c r="C274" s="6" t="s">
        <v>103</v>
      </c>
      <c r="D274" s="8">
        <v>9.4700000000000006</v>
      </c>
      <c r="E274" s="8">
        <v>3.19</v>
      </c>
      <c r="F274" s="8">
        <v>2.97</v>
      </c>
      <c r="G274" s="8">
        <v>2.1800000000000002</v>
      </c>
      <c r="H274" s="9">
        <v>0.23799999999999999</v>
      </c>
      <c r="I274" s="10">
        <v>0.08</v>
      </c>
      <c r="J274" s="10">
        <v>0.158</v>
      </c>
      <c r="K274" s="11">
        <v>0.26200000000000001</v>
      </c>
      <c r="L274" s="8">
        <v>1.41</v>
      </c>
      <c r="M274" s="8">
        <v>0.29799999999999999</v>
      </c>
      <c r="N274" s="10">
        <v>0.67400000000000004</v>
      </c>
      <c r="O274" s="11">
        <v>135</v>
      </c>
      <c r="P274" s="8">
        <v>123</v>
      </c>
      <c r="Q274" s="8">
        <v>103</v>
      </c>
      <c r="R274" s="11">
        <v>5.83</v>
      </c>
      <c r="S274" s="8">
        <v>5.51</v>
      </c>
      <c r="T274" s="8">
        <v>0.31</v>
      </c>
      <c r="U274" s="11">
        <v>4.45</v>
      </c>
      <c r="V274" s="14">
        <v>4.28</v>
      </c>
    </row>
    <row r="275" spans="1:22" ht="15" thickBot="1">
      <c r="A275" s="5">
        <v>274</v>
      </c>
      <c r="B275" s="22" t="s">
        <v>656</v>
      </c>
      <c r="C275" s="22" t="s">
        <v>97</v>
      </c>
      <c r="D275" s="8">
        <v>9.07</v>
      </c>
      <c r="E275" s="8">
        <v>3.8</v>
      </c>
      <c r="F275" s="8">
        <v>2.39</v>
      </c>
      <c r="G275" s="8">
        <v>1.48</v>
      </c>
      <c r="H275" s="9">
        <v>0.23599999999999999</v>
      </c>
      <c r="I275" s="10">
        <v>9.9000000000000005E-2</v>
      </c>
      <c r="J275" s="10">
        <v>0.13700000000000001</v>
      </c>
      <c r="K275" s="11">
        <v>0.224</v>
      </c>
      <c r="L275" s="8">
        <v>1.27</v>
      </c>
      <c r="M275" s="8">
        <v>0.26100000000000001</v>
      </c>
      <c r="N275" s="10">
        <v>0.67800000000000005</v>
      </c>
      <c r="O275" s="11">
        <v>115</v>
      </c>
      <c r="P275" s="8">
        <v>111</v>
      </c>
      <c r="Q275" s="8">
        <v>118</v>
      </c>
      <c r="R275" s="11">
        <v>4.8499999999999996</v>
      </c>
      <c r="S275" s="8">
        <v>4.8499999999999996</v>
      </c>
      <c r="T275" s="8">
        <v>0</v>
      </c>
      <c r="U275" s="11">
        <v>5.05</v>
      </c>
      <c r="V275" s="14">
        <v>4.29</v>
      </c>
    </row>
    <row r="276" spans="1:22" ht="15" thickBot="1">
      <c r="A276" s="5">
        <v>275</v>
      </c>
      <c r="B276" s="22" t="s">
        <v>657</v>
      </c>
      <c r="C276" s="22" t="s">
        <v>58</v>
      </c>
      <c r="D276" s="8">
        <v>7.39</v>
      </c>
      <c r="E276" s="8">
        <v>4.13</v>
      </c>
      <c r="F276" s="8">
        <v>1.79</v>
      </c>
      <c r="G276" s="8">
        <v>0.34</v>
      </c>
      <c r="H276" s="9">
        <v>0.18099999999999999</v>
      </c>
      <c r="I276" s="10">
        <v>0.10100000000000001</v>
      </c>
      <c r="J276" s="10">
        <v>0.08</v>
      </c>
      <c r="K276" s="11">
        <v>0.25700000000000001</v>
      </c>
      <c r="L276" s="8">
        <v>1.49</v>
      </c>
      <c r="M276" s="8">
        <v>0.315</v>
      </c>
      <c r="N276" s="10">
        <v>0.70699999999999996</v>
      </c>
      <c r="O276" s="11">
        <v>86</v>
      </c>
      <c r="P276" s="8">
        <v>88</v>
      </c>
      <c r="Q276" s="8">
        <v>103</v>
      </c>
      <c r="R276" s="11">
        <v>3.61</v>
      </c>
      <c r="S276" s="8">
        <v>3.72</v>
      </c>
      <c r="T276" s="8">
        <v>-0.1</v>
      </c>
      <c r="U276" s="11">
        <v>4.42</v>
      </c>
      <c r="V276" s="14">
        <v>4.29</v>
      </c>
    </row>
    <row r="277" spans="1:22" ht="15" thickBot="1">
      <c r="A277" s="5">
        <v>276</v>
      </c>
      <c r="B277" s="22" t="s">
        <v>658</v>
      </c>
      <c r="C277" s="22" t="s">
        <v>54</v>
      </c>
      <c r="D277" s="8">
        <v>8.48</v>
      </c>
      <c r="E277" s="8">
        <v>2.67</v>
      </c>
      <c r="F277" s="8">
        <v>3.17</v>
      </c>
      <c r="G277" s="8">
        <v>1.34</v>
      </c>
      <c r="H277" s="9">
        <v>0.216</v>
      </c>
      <c r="I277" s="10">
        <v>6.8000000000000005E-2</v>
      </c>
      <c r="J277" s="10">
        <v>0.14799999999999999</v>
      </c>
      <c r="K277" s="11">
        <v>0.26100000000000001</v>
      </c>
      <c r="L277" s="8">
        <v>1.34</v>
      </c>
      <c r="M277" s="8">
        <v>0.307</v>
      </c>
      <c r="N277" s="10">
        <v>0.69399999999999995</v>
      </c>
      <c r="O277" s="11">
        <v>110</v>
      </c>
      <c r="P277" s="8">
        <v>102</v>
      </c>
      <c r="Q277" s="8">
        <v>101</v>
      </c>
      <c r="R277" s="11">
        <v>4.6500000000000004</v>
      </c>
      <c r="S277" s="8">
        <v>4.4000000000000004</v>
      </c>
      <c r="T277" s="8">
        <v>0.24</v>
      </c>
      <c r="U277" s="11">
        <v>4.3499999999999996</v>
      </c>
      <c r="V277" s="14">
        <v>4.29</v>
      </c>
    </row>
    <row r="278" spans="1:22" ht="15" thickBot="1">
      <c r="A278" s="5">
        <v>277</v>
      </c>
      <c r="B278" s="22" t="s">
        <v>659</v>
      </c>
      <c r="C278" s="6" t="s">
        <v>103</v>
      </c>
      <c r="D278" s="8">
        <v>8.1</v>
      </c>
      <c r="E278" s="8">
        <v>3.42</v>
      </c>
      <c r="F278" s="8">
        <v>2.37</v>
      </c>
      <c r="G278" s="8">
        <v>1.08</v>
      </c>
      <c r="H278" s="9">
        <v>0.19500000000000001</v>
      </c>
      <c r="I278" s="10">
        <v>8.2000000000000003E-2</v>
      </c>
      <c r="J278" s="10">
        <v>0.113</v>
      </c>
      <c r="K278" s="11">
        <v>0.30099999999999999</v>
      </c>
      <c r="L278" s="8">
        <v>1.64</v>
      </c>
      <c r="M278" s="8">
        <v>0.36099999999999999</v>
      </c>
      <c r="N278" s="10">
        <v>0.627</v>
      </c>
      <c r="O278" s="11">
        <v>139</v>
      </c>
      <c r="P278" s="8">
        <v>100</v>
      </c>
      <c r="Q278" s="8">
        <v>103</v>
      </c>
      <c r="R278" s="11">
        <v>6.12</v>
      </c>
      <c r="S278" s="8">
        <v>4.34</v>
      </c>
      <c r="T278" s="8">
        <v>1.78</v>
      </c>
      <c r="U278" s="11">
        <v>4.43</v>
      </c>
      <c r="V278" s="14">
        <v>4.29</v>
      </c>
    </row>
    <row r="279" spans="1:22" ht="15" thickBot="1">
      <c r="A279" s="5">
        <v>278</v>
      </c>
      <c r="B279" s="22" t="s">
        <v>660</v>
      </c>
      <c r="C279" s="22" t="s">
        <v>48</v>
      </c>
      <c r="D279" s="8">
        <v>7.52</v>
      </c>
      <c r="E279" s="8">
        <v>2.39</v>
      </c>
      <c r="F279" s="8">
        <v>3.15</v>
      </c>
      <c r="G279" s="8">
        <v>0.98</v>
      </c>
      <c r="H279" s="9">
        <v>0.20100000000000001</v>
      </c>
      <c r="I279" s="10">
        <v>6.4000000000000001E-2</v>
      </c>
      <c r="J279" s="10">
        <v>0.13700000000000001</v>
      </c>
      <c r="K279" s="11">
        <v>0.25</v>
      </c>
      <c r="L279" s="8">
        <v>1.23</v>
      </c>
      <c r="M279" s="8">
        <v>0.29299999999999998</v>
      </c>
      <c r="N279" s="10">
        <v>0.74299999999999999</v>
      </c>
      <c r="O279" s="11">
        <v>90</v>
      </c>
      <c r="P279" s="8">
        <v>92</v>
      </c>
      <c r="Q279" s="8">
        <v>92</v>
      </c>
      <c r="R279" s="11">
        <v>3.8</v>
      </c>
      <c r="S279" s="8">
        <v>3.87</v>
      </c>
      <c r="T279" s="8">
        <v>-0.08</v>
      </c>
      <c r="U279" s="11">
        <v>3.95</v>
      </c>
      <c r="V279" s="14">
        <v>4.29</v>
      </c>
    </row>
    <row r="280" spans="1:22" ht="15" thickBot="1">
      <c r="A280" s="5">
        <v>279</v>
      </c>
      <c r="B280" s="22" t="s">
        <v>661</v>
      </c>
      <c r="C280" s="22" t="s">
        <v>52</v>
      </c>
      <c r="D280" s="8">
        <v>9.06</v>
      </c>
      <c r="E280" s="8">
        <v>3.73</v>
      </c>
      <c r="F280" s="8">
        <v>2.4300000000000002</v>
      </c>
      <c r="G280" s="8">
        <v>1.42</v>
      </c>
      <c r="H280" s="9">
        <v>0.23899999999999999</v>
      </c>
      <c r="I280" s="10">
        <v>9.9000000000000005E-2</v>
      </c>
      <c r="J280" s="10">
        <v>0.14099999999999999</v>
      </c>
      <c r="K280" s="11">
        <v>0.22</v>
      </c>
      <c r="L280" s="8">
        <v>1.24</v>
      </c>
      <c r="M280" s="8">
        <v>0.25800000000000001</v>
      </c>
      <c r="N280" s="10">
        <v>0.75800000000000001</v>
      </c>
      <c r="O280" s="11">
        <v>96</v>
      </c>
      <c r="P280" s="8">
        <v>109</v>
      </c>
      <c r="Q280" s="8">
        <v>118</v>
      </c>
      <c r="R280" s="11">
        <v>4.09</v>
      </c>
      <c r="S280" s="8">
        <v>4.5999999999999996</v>
      </c>
      <c r="T280" s="8">
        <v>-0.51</v>
      </c>
      <c r="U280" s="11">
        <v>5.07</v>
      </c>
      <c r="V280" s="14">
        <v>4.3</v>
      </c>
    </row>
    <row r="281" spans="1:22" ht="15" thickBot="1">
      <c r="A281" s="5">
        <v>280</v>
      </c>
      <c r="B281" s="22" t="s">
        <v>662</v>
      </c>
      <c r="C281" s="22" t="s">
        <v>169</v>
      </c>
      <c r="D281" s="8">
        <v>10.050000000000001</v>
      </c>
      <c r="E281" s="8">
        <v>4.0199999999999996</v>
      </c>
      <c r="F281" s="8">
        <v>2.5</v>
      </c>
      <c r="G281" s="8">
        <v>0.56999999999999995</v>
      </c>
      <c r="H281" s="9">
        <v>0.27600000000000002</v>
      </c>
      <c r="I281" s="10">
        <v>0.11</v>
      </c>
      <c r="J281" s="10">
        <v>0.16500000000000001</v>
      </c>
      <c r="K281" s="11">
        <v>0.189</v>
      </c>
      <c r="L281" s="8">
        <v>1.1200000000000001</v>
      </c>
      <c r="M281" s="8">
        <v>0.25700000000000001</v>
      </c>
      <c r="N281" s="10">
        <v>0.67300000000000004</v>
      </c>
      <c r="O281" s="11">
        <v>91</v>
      </c>
      <c r="P281" s="8">
        <v>81</v>
      </c>
      <c r="Q281" s="8">
        <v>108</v>
      </c>
      <c r="R281" s="11">
        <v>3.73</v>
      </c>
      <c r="S281" s="8">
        <v>3.38</v>
      </c>
      <c r="T281" s="8">
        <v>0.35</v>
      </c>
      <c r="U281" s="11">
        <v>4.62</v>
      </c>
      <c r="V281" s="14">
        <v>4.3</v>
      </c>
    </row>
    <row r="282" spans="1:22" ht="15" thickBot="1">
      <c r="A282" s="5">
        <v>281</v>
      </c>
      <c r="B282" s="22" t="s">
        <v>663</v>
      </c>
      <c r="C282" s="22" t="s">
        <v>111</v>
      </c>
      <c r="D282" s="8">
        <v>8.65</v>
      </c>
      <c r="E282" s="8">
        <v>4.46</v>
      </c>
      <c r="F282" s="8">
        <v>1.94</v>
      </c>
      <c r="G282" s="8">
        <v>0.79</v>
      </c>
      <c r="H282" s="9">
        <v>0.22900000000000001</v>
      </c>
      <c r="I282" s="10">
        <v>0.11799999999999999</v>
      </c>
      <c r="J282" s="10">
        <v>0.111</v>
      </c>
      <c r="K282" s="11">
        <v>0.20599999999999999</v>
      </c>
      <c r="L282" s="8">
        <v>1.25</v>
      </c>
      <c r="M282" s="8">
        <v>0.25600000000000001</v>
      </c>
      <c r="N282" s="10">
        <v>0.77900000000000003</v>
      </c>
      <c r="O282" s="11">
        <v>47</v>
      </c>
      <c r="P282" s="8">
        <v>92</v>
      </c>
      <c r="Q282" s="8">
        <v>96</v>
      </c>
      <c r="R282" s="11">
        <v>2.1</v>
      </c>
      <c r="S282" s="8">
        <v>4.04</v>
      </c>
      <c r="T282" s="8">
        <v>-1.95</v>
      </c>
      <c r="U282" s="11">
        <v>4.21</v>
      </c>
      <c r="V282" s="14">
        <v>4.3</v>
      </c>
    </row>
    <row r="283" spans="1:22" ht="15" thickBot="1">
      <c r="A283" s="5">
        <v>282</v>
      </c>
      <c r="B283" s="22" t="s">
        <v>664</v>
      </c>
      <c r="C283" s="22" t="s">
        <v>24</v>
      </c>
      <c r="D283" s="8">
        <v>9.19</v>
      </c>
      <c r="E283" s="8">
        <v>4.5</v>
      </c>
      <c r="F283" s="8">
        <v>2.04</v>
      </c>
      <c r="G283" s="8">
        <v>1.1299999999999999</v>
      </c>
      <c r="H283" s="9">
        <v>0.23599999999999999</v>
      </c>
      <c r="I283" s="10">
        <v>0.115</v>
      </c>
      <c r="J283" s="10">
        <v>0.12</v>
      </c>
      <c r="K283" s="11">
        <v>0.23899999999999999</v>
      </c>
      <c r="L283" s="8">
        <v>1.4</v>
      </c>
      <c r="M283" s="8">
        <v>0.29599999999999999</v>
      </c>
      <c r="N283" s="10">
        <v>0.65500000000000003</v>
      </c>
      <c r="O283" s="11">
        <v>119</v>
      </c>
      <c r="P283" s="8">
        <v>103</v>
      </c>
      <c r="Q283" s="8">
        <v>104</v>
      </c>
      <c r="R283" s="11">
        <v>5.0599999999999996</v>
      </c>
      <c r="S283" s="8">
        <v>4.59</v>
      </c>
      <c r="T283" s="8">
        <v>0.47</v>
      </c>
      <c r="U283" s="11">
        <v>4.55</v>
      </c>
      <c r="V283" s="14">
        <v>4.3099999999999996</v>
      </c>
    </row>
    <row r="284" spans="1:22" ht="15" thickBot="1">
      <c r="A284" s="5">
        <v>283</v>
      </c>
      <c r="B284" s="22" t="s">
        <v>665</v>
      </c>
      <c r="C284" s="22" t="s">
        <v>50</v>
      </c>
      <c r="D284" s="8">
        <v>7.34</v>
      </c>
      <c r="E284" s="8">
        <v>2.34</v>
      </c>
      <c r="F284" s="8">
        <v>3.13</v>
      </c>
      <c r="G284" s="8">
        <v>1.56</v>
      </c>
      <c r="H284" s="9">
        <v>0.193</v>
      </c>
      <c r="I284" s="10">
        <v>6.2E-2</v>
      </c>
      <c r="J284" s="10">
        <v>0.13200000000000001</v>
      </c>
      <c r="K284" s="11">
        <v>0.254</v>
      </c>
      <c r="L284" s="8">
        <v>1.25</v>
      </c>
      <c r="M284" s="8">
        <v>0.28100000000000003</v>
      </c>
      <c r="N284" s="10">
        <v>0.71</v>
      </c>
      <c r="O284" s="11">
        <v>108</v>
      </c>
      <c r="P284" s="8">
        <v>109</v>
      </c>
      <c r="Q284" s="8">
        <v>112</v>
      </c>
      <c r="R284" s="11">
        <v>4.68</v>
      </c>
      <c r="S284" s="8">
        <v>4.87</v>
      </c>
      <c r="T284" s="8">
        <v>-0.19</v>
      </c>
      <c r="U284" s="11">
        <v>4.83</v>
      </c>
      <c r="V284" s="14">
        <v>4.32</v>
      </c>
    </row>
    <row r="285" spans="1:22" ht="15" thickBot="1">
      <c r="A285" s="5">
        <v>284</v>
      </c>
      <c r="B285" s="22" t="s">
        <v>666</v>
      </c>
      <c r="C285" s="22" t="s">
        <v>41</v>
      </c>
      <c r="D285" s="8">
        <v>5.28</v>
      </c>
      <c r="E285" s="8">
        <v>2.84</v>
      </c>
      <c r="F285" s="8">
        <v>1.86</v>
      </c>
      <c r="G285" s="8">
        <v>1.42</v>
      </c>
      <c r="H285" s="9">
        <v>0.129</v>
      </c>
      <c r="I285" s="10">
        <v>6.9000000000000006E-2</v>
      </c>
      <c r="J285" s="10">
        <v>5.8999999999999997E-2</v>
      </c>
      <c r="K285" s="11">
        <v>0.32400000000000001</v>
      </c>
      <c r="L285" s="8">
        <v>1.65</v>
      </c>
      <c r="M285" s="8">
        <v>0.34899999999999998</v>
      </c>
      <c r="N285" s="10">
        <v>0.621</v>
      </c>
      <c r="O285" s="11">
        <v>133</v>
      </c>
      <c r="P285" s="8">
        <v>127</v>
      </c>
      <c r="Q285" s="8">
        <v>108</v>
      </c>
      <c r="R285" s="11">
        <v>5.48</v>
      </c>
      <c r="S285" s="8">
        <v>5.49</v>
      </c>
      <c r="T285" s="8">
        <v>-0.01</v>
      </c>
      <c r="U285" s="11">
        <v>4.75</v>
      </c>
      <c r="V285" s="14">
        <v>4.32</v>
      </c>
    </row>
    <row r="286" spans="1:22" ht="15" thickBot="1">
      <c r="A286" s="5">
        <v>285</v>
      </c>
      <c r="B286" s="22" t="s">
        <v>667</v>
      </c>
      <c r="C286" s="22" t="s">
        <v>169</v>
      </c>
      <c r="D286" s="8">
        <v>7.98</v>
      </c>
      <c r="E286" s="8">
        <v>3.23</v>
      </c>
      <c r="F286" s="8">
        <v>2.4700000000000002</v>
      </c>
      <c r="G286" s="8">
        <v>1.36</v>
      </c>
      <c r="H286" s="9">
        <v>0.20200000000000001</v>
      </c>
      <c r="I286" s="10">
        <v>8.2000000000000003E-2</v>
      </c>
      <c r="J286" s="10">
        <v>0.12</v>
      </c>
      <c r="K286" s="11">
        <v>0.27300000000000002</v>
      </c>
      <c r="L286" s="8">
        <v>1.43</v>
      </c>
      <c r="M286" s="8">
        <v>0.318</v>
      </c>
      <c r="N286" s="10">
        <v>0.71599999999999997</v>
      </c>
      <c r="O286" s="11">
        <v>120</v>
      </c>
      <c r="P286" s="8">
        <v>115</v>
      </c>
      <c r="Q286" s="8">
        <v>109</v>
      </c>
      <c r="R286" s="11">
        <v>4.92</v>
      </c>
      <c r="S286" s="8">
        <v>4.8</v>
      </c>
      <c r="T286" s="8">
        <v>0.12</v>
      </c>
      <c r="U286" s="11">
        <v>4.6900000000000004</v>
      </c>
      <c r="V286" s="14">
        <v>4.33</v>
      </c>
    </row>
    <row r="287" spans="1:22" ht="15" thickBot="1">
      <c r="A287" s="5">
        <v>286</v>
      </c>
      <c r="B287" s="22" t="s">
        <v>668</v>
      </c>
      <c r="C287" s="22" t="s">
        <v>29</v>
      </c>
      <c r="D287" s="8">
        <v>8.32</v>
      </c>
      <c r="E287" s="8">
        <v>3.7</v>
      </c>
      <c r="F287" s="8">
        <v>2.25</v>
      </c>
      <c r="G287" s="8">
        <v>1.1100000000000001</v>
      </c>
      <c r="H287" s="9">
        <v>0.19500000000000001</v>
      </c>
      <c r="I287" s="10">
        <v>8.6999999999999994E-2</v>
      </c>
      <c r="J287" s="10">
        <v>0.108</v>
      </c>
      <c r="K287" s="11">
        <v>0.311</v>
      </c>
      <c r="L287" s="8">
        <v>1.75</v>
      </c>
      <c r="M287" s="8">
        <v>0.373</v>
      </c>
      <c r="N287" s="10">
        <v>0.63600000000000001</v>
      </c>
      <c r="O287" s="11">
        <v>139</v>
      </c>
      <c r="P287" s="8">
        <v>99</v>
      </c>
      <c r="Q287" s="8">
        <v>107</v>
      </c>
      <c r="R287" s="11">
        <v>6.1</v>
      </c>
      <c r="S287" s="8">
        <v>4.37</v>
      </c>
      <c r="T287" s="8">
        <v>1.74</v>
      </c>
      <c r="U287" s="11">
        <v>4.5999999999999996</v>
      </c>
      <c r="V287" s="14">
        <v>4.34</v>
      </c>
    </row>
    <row r="288" spans="1:22" ht="15" thickBot="1">
      <c r="A288" s="5">
        <v>287</v>
      </c>
      <c r="B288" s="22" t="s">
        <v>669</v>
      </c>
      <c r="C288" s="22" t="s">
        <v>116</v>
      </c>
      <c r="D288" s="8">
        <v>8.3699999999999992</v>
      </c>
      <c r="E288" s="8">
        <v>3.42</v>
      </c>
      <c r="F288" s="8">
        <v>2.4500000000000002</v>
      </c>
      <c r="G288" s="8">
        <v>1.26</v>
      </c>
      <c r="H288" s="9">
        <v>0.21099999999999999</v>
      </c>
      <c r="I288" s="10">
        <v>8.5999999999999993E-2</v>
      </c>
      <c r="J288" s="10">
        <v>0.125</v>
      </c>
      <c r="K288" s="11">
        <v>0.25900000000000001</v>
      </c>
      <c r="L288" s="8">
        <v>1.41</v>
      </c>
      <c r="M288" s="8">
        <v>0.307</v>
      </c>
      <c r="N288" s="10">
        <v>0.67500000000000004</v>
      </c>
      <c r="O288" s="11">
        <v>117</v>
      </c>
      <c r="P288" s="8">
        <v>105</v>
      </c>
      <c r="Q288" s="8">
        <v>95</v>
      </c>
      <c r="R288" s="11">
        <v>5.31</v>
      </c>
      <c r="S288" s="8">
        <v>4.54</v>
      </c>
      <c r="T288" s="8">
        <v>0.77</v>
      </c>
      <c r="U288" s="11">
        <v>4.09</v>
      </c>
      <c r="V288" s="14">
        <v>4.34</v>
      </c>
    </row>
    <row r="289" spans="1:22" ht="15" thickBot="1">
      <c r="A289" s="5">
        <v>288</v>
      </c>
      <c r="B289" s="22" t="s">
        <v>670</v>
      </c>
      <c r="C289" s="22" t="s">
        <v>74</v>
      </c>
      <c r="D289" s="8">
        <v>9.8800000000000008</v>
      </c>
      <c r="E289" s="8">
        <v>3.62</v>
      </c>
      <c r="F289" s="8">
        <v>2.73</v>
      </c>
      <c r="G289" s="8">
        <v>1.32</v>
      </c>
      <c r="H289" s="9">
        <v>0.26100000000000001</v>
      </c>
      <c r="I289" s="10">
        <v>9.6000000000000002E-2</v>
      </c>
      <c r="J289" s="10">
        <v>0.16600000000000001</v>
      </c>
      <c r="K289" s="11">
        <v>0.24199999999999999</v>
      </c>
      <c r="L289" s="8">
        <v>1.32</v>
      </c>
      <c r="M289" s="8">
        <v>0.30199999999999999</v>
      </c>
      <c r="N289" s="10">
        <v>0.79900000000000004</v>
      </c>
      <c r="O289" s="11">
        <v>84</v>
      </c>
      <c r="P289" s="8">
        <v>91</v>
      </c>
      <c r="Q289" s="8">
        <v>104</v>
      </c>
      <c r="R289" s="11">
        <v>3.87</v>
      </c>
      <c r="S289" s="8">
        <v>4.2</v>
      </c>
      <c r="T289" s="8">
        <v>-0.33</v>
      </c>
      <c r="U289" s="11">
        <v>4.57</v>
      </c>
      <c r="V289" s="14">
        <v>4.34</v>
      </c>
    </row>
    <row r="290" spans="1:22" ht="15" thickBot="1">
      <c r="A290" s="5">
        <v>289</v>
      </c>
      <c r="B290" s="22" t="s">
        <v>671</v>
      </c>
      <c r="C290" s="22" t="s">
        <v>56</v>
      </c>
      <c r="D290" s="8">
        <v>8.1999999999999993</v>
      </c>
      <c r="E290" s="8">
        <v>2.39</v>
      </c>
      <c r="F290" s="8">
        <v>3.43</v>
      </c>
      <c r="G290" s="8">
        <v>1.62</v>
      </c>
      <c r="H290" s="9">
        <v>0.214</v>
      </c>
      <c r="I290" s="10">
        <v>6.3E-2</v>
      </c>
      <c r="J290" s="10">
        <v>0.152</v>
      </c>
      <c r="K290" s="11">
        <v>0.25800000000000001</v>
      </c>
      <c r="L290" s="8">
        <v>1.28</v>
      </c>
      <c r="M290" s="8">
        <v>0.29299999999999998</v>
      </c>
      <c r="N290" s="10">
        <v>0.63700000000000001</v>
      </c>
      <c r="O290" s="11">
        <v>115</v>
      </c>
      <c r="P290" s="8">
        <v>108</v>
      </c>
      <c r="Q290" s="8">
        <v>102</v>
      </c>
      <c r="R290" s="11">
        <v>4.97</v>
      </c>
      <c r="S290" s="8">
        <v>4.67</v>
      </c>
      <c r="T290" s="8">
        <v>0.3</v>
      </c>
      <c r="U290" s="11">
        <v>4.46</v>
      </c>
      <c r="V290" s="14">
        <v>4.34</v>
      </c>
    </row>
    <row r="291" spans="1:22" ht="15" thickBot="1">
      <c r="A291" s="5">
        <v>290</v>
      </c>
      <c r="B291" s="22" t="s">
        <v>672</v>
      </c>
      <c r="C291" s="22" t="s">
        <v>45</v>
      </c>
      <c r="D291" s="8">
        <v>7.14</v>
      </c>
      <c r="E291" s="8">
        <v>2.62</v>
      </c>
      <c r="F291" s="8">
        <v>2.73</v>
      </c>
      <c r="G291" s="8">
        <v>1.07</v>
      </c>
      <c r="H291" s="9">
        <v>0.19400000000000001</v>
      </c>
      <c r="I291" s="10">
        <v>7.0999999999999994E-2</v>
      </c>
      <c r="J291" s="10">
        <v>0.123</v>
      </c>
      <c r="K291" s="11">
        <v>0.20599999999999999</v>
      </c>
      <c r="L291" s="8">
        <v>1.07</v>
      </c>
      <c r="M291" s="8">
        <v>0.23</v>
      </c>
      <c r="N291" s="10">
        <v>0.81</v>
      </c>
      <c r="O291" s="11">
        <v>60</v>
      </c>
      <c r="P291" s="8">
        <v>94</v>
      </c>
      <c r="Q291" s="8">
        <v>108</v>
      </c>
      <c r="R291" s="11">
        <v>2.62</v>
      </c>
      <c r="S291" s="8">
        <v>4.17</v>
      </c>
      <c r="T291" s="8">
        <v>-1.55</v>
      </c>
      <c r="U291" s="11">
        <v>4.75</v>
      </c>
      <c r="V291" s="14">
        <v>4.34</v>
      </c>
    </row>
    <row r="292" spans="1:22" ht="15" thickBot="1">
      <c r="A292" s="5">
        <v>291</v>
      </c>
      <c r="B292" s="22" t="s">
        <v>673</v>
      </c>
      <c r="C292" s="6" t="s">
        <v>292</v>
      </c>
      <c r="D292" s="8">
        <v>9.17</v>
      </c>
      <c r="E292" s="8">
        <v>4.42</v>
      </c>
      <c r="F292" s="8">
        <v>2.08</v>
      </c>
      <c r="G292" s="8">
        <v>2.38</v>
      </c>
      <c r="H292" s="9">
        <v>0.23499999999999999</v>
      </c>
      <c r="I292" s="10">
        <v>0.113</v>
      </c>
      <c r="J292" s="10">
        <v>0.122</v>
      </c>
      <c r="K292" s="11">
        <v>0.24299999999999999</v>
      </c>
      <c r="L292" s="8">
        <v>1.42</v>
      </c>
      <c r="M292" s="8">
        <v>0.26100000000000001</v>
      </c>
      <c r="N292" s="10">
        <v>0.85399999999999998</v>
      </c>
      <c r="O292" s="11">
        <v>113</v>
      </c>
      <c r="P292" s="8">
        <v>145</v>
      </c>
      <c r="Q292" s="8">
        <v>110</v>
      </c>
      <c r="R292" s="11">
        <v>4.75</v>
      </c>
      <c r="S292" s="8">
        <v>6.24</v>
      </c>
      <c r="T292" s="8">
        <v>-1.48</v>
      </c>
      <c r="U292" s="11">
        <v>4.7699999999999996</v>
      </c>
      <c r="V292" s="14">
        <v>4.34</v>
      </c>
    </row>
    <row r="293" spans="1:22" ht="15" thickBot="1">
      <c r="A293" s="5">
        <v>292</v>
      </c>
      <c r="B293" s="22" t="s">
        <v>674</v>
      </c>
      <c r="C293" s="22" t="s">
        <v>89</v>
      </c>
      <c r="D293" s="8">
        <v>8.76</v>
      </c>
      <c r="E293" s="8">
        <v>4.01</v>
      </c>
      <c r="F293" s="8">
        <v>2.1800000000000002</v>
      </c>
      <c r="G293" s="8">
        <v>1.28</v>
      </c>
      <c r="H293" s="9">
        <v>0.215</v>
      </c>
      <c r="I293" s="10">
        <v>9.9000000000000005E-2</v>
      </c>
      <c r="J293" s="10">
        <v>0.11700000000000001</v>
      </c>
      <c r="K293" s="11">
        <v>0.246</v>
      </c>
      <c r="L293" s="8">
        <v>1.42</v>
      </c>
      <c r="M293" s="8">
        <v>0.29299999999999998</v>
      </c>
      <c r="N293" s="10">
        <v>0.77</v>
      </c>
      <c r="O293" s="11">
        <v>87</v>
      </c>
      <c r="P293" s="8">
        <v>108</v>
      </c>
      <c r="Q293" s="8">
        <v>112</v>
      </c>
      <c r="R293" s="11">
        <v>3.83</v>
      </c>
      <c r="S293" s="8">
        <v>4.8600000000000003</v>
      </c>
      <c r="T293" s="8">
        <v>-1.03</v>
      </c>
      <c r="U293" s="11">
        <v>4.93</v>
      </c>
      <c r="V293" s="14">
        <v>4.3499999999999996</v>
      </c>
    </row>
    <row r="294" spans="1:22" ht="15" thickBot="1">
      <c r="A294" s="5">
        <v>293</v>
      </c>
      <c r="B294" s="22" t="s">
        <v>675</v>
      </c>
      <c r="C294" s="22" t="s">
        <v>41</v>
      </c>
      <c r="D294" s="8">
        <v>9.33</v>
      </c>
      <c r="E294" s="8">
        <v>4.96</v>
      </c>
      <c r="F294" s="8">
        <v>1.88</v>
      </c>
      <c r="G294" s="8">
        <v>0.6</v>
      </c>
      <c r="H294" s="9">
        <v>0.23499999999999999</v>
      </c>
      <c r="I294" s="10">
        <v>0.125</v>
      </c>
      <c r="J294" s="10">
        <v>0.11</v>
      </c>
      <c r="K294" s="11">
        <v>0.23400000000000001</v>
      </c>
      <c r="L294" s="8">
        <v>1.43</v>
      </c>
      <c r="M294" s="8">
        <v>0.30599999999999999</v>
      </c>
      <c r="N294" s="10">
        <v>0.71</v>
      </c>
      <c r="O294" s="11">
        <v>86</v>
      </c>
      <c r="P294" s="8">
        <v>92</v>
      </c>
      <c r="Q294" s="8">
        <v>94</v>
      </c>
      <c r="R294" s="11">
        <v>3.57</v>
      </c>
      <c r="S294" s="8">
        <v>3.96</v>
      </c>
      <c r="T294" s="8">
        <v>-0.39</v>
      </c>
      <c r="U294" s="11">
        <v>4.13</v>
      </c>
      <c r="V294" s="14">
        <v>4.3499999999999996</v>
      </c>
    </row>
    <row r="295" spans="1:22" ht="15" thickBot="1">
      <c r="A295" s="5">
        <v>294</v>
      </c>
      <c r="B295" s="22" t="s">
        <v>676</v>
      </c>
      <c r="C295" s="22" t="s">
        <v>58</v>
      </c>
      <c r="D295" s="8">
        <v>8</v>
      </c>
      <c r="E295" s="8">
        <v>2.5099999999999998</v>
      </c>
      <c r="F295" s="8">
        <v>3.19</v>
      </c>
      <c r="G295" s="8">
        <v>1.31</v>
      </c>
      <c r="H295" s="9">
        <v>0.20300000000000001</v>
      </c>
      <c r="I295" s="10">
        <v>6.4000000000000001E-2</v>
      </c>
      <c r="J295" s="10">
        <v>0.13900000000000001</v>
      </c>
      <c r="K295" s="11">
        <v>0.25800000000000001</v>
      </c>
      <c r="L295" s="8">
        <v>1.31</v>
      </c>
      <c r="M295" s="8">
        <v>0.29899999999999999</v>
      </c>
      <c r="N295" s="10">
        <v>0.70599999999999996</v>
      </c>
      <c r="O295" s="11">
        <v>108</v>
      </c>
      <c r="P295" s="8">
        <v>106</v>
      </c>
      <c r="Q295" s="8">
        <v>105</v>
      </c>
      <c r="R295" s="11">
        <v>4.54</v>
      </c>
      <c r="S295" s="8">
        <v>4.49</v>
      </c>
      <c r="T295" s="8">
        <v>0.05</v>
      </c>
      <c r="U295" s="11">
        <v>4.53</v>
      </c>
      <c r="V295" s="14">
        <v>4.3499999999999996</v>
      </c>
    </row>
    <row r="296" spans="1:22" ht="15" thickBot="1">
      <c r="A296" s="5">
        <v>295</v>
      </c>
      <c r="B296" s="22" t="s">
        <v>677</v>
      </c>
      <c r="C296" s="22" t="s">
        <v>56</v>
      </c>
      <c r="D296" s="8">
        <v>8.1199999999999992</v>
      </c>
      <c r="E296" s="8">
        <v>3.06</v>
      </c>
      <c r="F296" s="8">
        <v>2.66</v>
      </c>
      <c r="G296" s="8">
        <v>2.11</v>
      </c>
      <c r="H296" s="9">
        <v>0.21199999999999999</v>
      </c>
      <c r="I296" s="10">
        <v>0.08</v>
      </c>
      <c r="J296" s="10">
        <v>0.13200000000000001</v>
      </c>
      <c r="K296" s="11">
        <v>0.245</v>
      </c>
      <c r="L296" s="8">
        <v>1.29</v>
      </c>
      <c r="M296" s="8">
        <v>0.26100000000000001</v>
      </c>
      <c r="N296" s="10">
        <v>0.74099999999999999</v>
      </c>
      <c r="O296" s="11">
        <v>112</v>
      </c>
      <c r="P296" s="8">
        <v>130</v>
      </c>
      <c r="Q296" s="8">
        <v>100</v>
      </c>
      <c r="R296" s="11">
        <v>4.8499999999999996</v>
      </c>
      <c r="S296" s="8">
        <v>5.62</v>
      </c>
      <c r="T296" s="8">
        <v>-0.77</v>
      </c>
      <c r="U296" s="11">
        <v>4.3600000000000003</v>
      </c>
      <c r="V296" s="14">
        <v>4.3499999999999996</v>
      </c>
    </row>
    <row r="297" spans="1:22" ht="15" thickBot="1">
      <c r="A297" s="5">
        <v>296</v>
      </c>
      <c r="B297" s="22" t="s">
        <v>678</v>
      </c>
      <c r="C297" s="22" t="s">
        <v>97</v>
      </c>
      <c r="D297" s="8">
        <v>8.14</v>
      </c>
      <c r="E297" s="8">
        <v>2.71</v>
      </c>
      <c r="F297" s="8">
        <v>3</v>
      </c>
      <c r="G297" s="8">
        <v>1.31</v>
      </c>
      <c r="H297" s="9">
        <v>0.218</v>
      </c>
      <c r="I297" s="10">
        <v>7.2999999999999995E-2</v>
      </c>
      <c r="J297" s="10">
        <v>0.14599999999999999</v>
      </c>
      <c r="K297" s="11">
        <v>0.23499999999999999</v>
      </c>
      <c r="L297" s="8">
        <v>1.19</v>
      </c>
      <c r="M297" s="8">
        <v>0.27200000000000002</v>
      </c>
      <c r="N297" s="10">
        <v>0.75800000000000001</v>
      </c>
      <c r="O297" s="11">
        <v>89</v>
      </c>
      <c r="P297" s="8">
        <v>101</v>
      </c>
      <c r="Q297" s="8">
        <v>101</v>
      </c>
      <c r="R297" s="11">
        <v>3.74</v>
      </c>
      <c r="S297" s="8">
        <v>4.43</v>
      </c>
      <c r="T297" s="8">
        <v>-0.69</v>
      </c>
      <c r="U297" s="11">
        <v>4.33</v>
      </c>
      <c r="V297" s="14">
        <v>4.3600000000000003</v>
      </c>
    </row>
    <row r="298" spans="1:22" ht="15" thickBot="1">
      <c r="A298" s="5">
        <v>297</v>
      </c>
      <c r="B298" s="22" t="s">
        <v>679</v>
      </c>
      <c r="C298" s="22" t="s">
        <v>54</v>
      </c>
      <c r="D298" s="8">
        <v>9.52</v>
      </c>
      <c r="E298" s="8">
        <v>2.84</v>
      </c>
      <c r="F298" s="8">
        <v>3.35</v>
      </c>
      <c r="G298" s="8">
        <v>1.56</v>
      </c>
      <c r="H298" s="9">
        <v>0.252</v>
      </c>
      <c r="I298" s="10">
        <v>7.4999999999999997E-2</v>
      </c>
      <c r="J298" s="10">
        <v>0.17699999999999999</v>
      </c>
      <c r="K298" s="11">
        <v>0.24299999999999999</v>
      </c>
      <c r="L298" s="8">
        <v>1.25</v>
      </c>
      <c r="M298" s="8">
        <v>0.29099999999999998</v>
      </c>
      <c r="N298" s="10">
        <v>0.69099999999999995</v>
      </c>
      <c r="O298" s="11">
        <v>118</v>
      </c>
      <c r="P298" s="8">
        <v>104</v>
      </c>
      <c r="Q298" s="8">
        <v>113</v>
      </c>
      <c r="R298" s="11">
        <v>4.97</v>
      </c>
      <c r="S298" s="8">
        <v>4.49</v>
      </c>
      <c r="T298" s="8">
        <v>0.49</v>
      </c>
      <c r="U298" s="11">
        <v>4.8499999999999996</v>
      </c>
      <c r="V298" s="14">
        <v>4.3600000000000003</v>
      </c>
    </row>
    <row r="299" spans="1:22" ht="15" thickBot="1">
      <c r="A299" s="5">
        <v>298</v>
      </c>
      <c r="B299" s="22" t="s">
        <v>680</v>
      </c>
      <c r="C299" s="6" t="s">
        <v>292</v>
      </c>
      <c r="D299" s="8">
        <v>7.38</v>
      </c>
      <c r="E299" s="8">
        <v>3.3</v>
      </c>
      <c r="F299" s="8">
        <v>2.2400000000000002</v>
      </c>
      <c r="G299" s="8">
        <v>1.88</v>
      </c>
      <c r="H299" s="9">
        <v>0.18</v>
      </c>
      <c r="I299" s="10">
        <v>0.08</v>
      </c>
      <c r="J299" s="10">
        <v>0.1</v>
      </c>
      <c r="K299" s="11">
        <v>0.28899999999999998</v>
      </c>
      <c r="L299" s="8">
        <v>1.53</v>
      </c>
      <c r="M299" s="8">
        <v>0.318</v>
      </c>
      <c r="N299" s="10">
        <v>0.68200000000000005</v>
      </c>
      <c r="O299" s="11">
        <v>143</v>
      </c>
      <c r="P299" s="8">
        <v>138</v>
      </c>
      <c r="Q299" s="8">
        <v>109</v>
      </c>
      <c r="R299" s="11">
        <v>6.12</v>
      </c>
      <c r="S299" s="8">
        <v>5.86</v>
      </c>
      <c r="T299" s="8">
        <v>0.27</v>
      </c>
      <c r="U299" s="11">
        <v>4.7300000000000004</v>
      </c>
      <c r="V299" s="14">
        <v>4.37</v>
      </c>
    </row>
    <row r="300" spans="1:22" ht="15" thickBot="1">
      <c r="A300" s="5">
        <v>299</v>
      </c>
      <c r="B300" s="22" t="s">
        <v>681</v>
      </c>
      <c r="C300" s="22" t="s">
        <v>86</v>
      </c>
      <c r="D300" s="8">
        <v>7.13</v>
      </c>
      <c r="E300" s="8">
        <v>1.81</v>
      </c>
      <c r="F300" s="8">
        <v>3.95</v>
      </c>
      <c r="G300" s="8">
        <v>1.35</v>
      </c>
      <c r="H300" s="9">
        <v>0.189</v>
      </c>
      <c r="I300" s="10">
        <v>4.8000000000000001E-2</v>
      </c>
      <c r="J300" s="10">
        <v>0.14099999999999999</v>
      </c>
      <c r="K300" s="11">
        <v>0.26600000000000001</v>
      </c>
      <c r="L300" s="8">
        <v>1.25</v>
      </c>
      <c r="M300" s="8">
        <v>0.29899999999999999</v>
      </c>
      <c r="N300" s="10">
        <v>0.64800000000000002</v>
      </c>
      <c r="O300" s="11">
        <v>116</v>
      </c>
      <c r="P300" s="8">
        <v>104</v>
      </c>
      <c r="Q300" s="8">
        <v>95</v>
      </c>
      <c r="R300" s="11">
        <v>4.88</v>
      </c>
      <c r="S300" s="8">
        <v>4.3499999999999996</v>
      </c>
      <c r="T300" s="8">
        <v>0.53</v>
      </c>
      <c r="U300" s="11">
        <v>4.16</v>
      </c>
      <c r="V300" s="14">
        <v>4.37</v>
      </c>
    </row>
    <row r="301" spans="1:22" ht="15" thickBot="1">
      <c r="A301" s="5">
        <v>300</v>
      </c>
      <c r="B301" s="22" t="s">
        <v>682</v>
      </c>
      <c r="C301" s="22" t="s">
        <v>32</v>
      </c>
      <c r="D301" s="8">
        <v>9.32</v>
      </c>
      <c r="E301" s="8">
        <v>3.68</v>
      </c>
      <c r="F301" s="8">
        <v>2.5299999999999998</v>
      </c>
      <c r="G301" s="8">
        <v>1.46</v>
      </c>
      <c r="H301" s="9">
        <v>0.23799999999999999</v>
      </c>
      <c r="I301" s="10">
        <v>9.4E-2</v>
      </c>
      <c r="J301" s="10">
        <v>0.14399999999999999</v>
      </c>
      <c r="K301" s="11">
        <v>0.251</v>
      </c>
      <c r="L301" s="8">
        <v>1.38</v>
      </c>
      <c r="M301" s="8">
        <v>0.30299999999999999</v>
      </c>
      <c r="N301" s="10">
        <v>0.75900000000000001</v>
      </c>
      <c r="O301" s="11">
        <v>98</v>
      </c>
      <c r="P301" s="8">
        <v>107</v>
      </c>
      <c r="Q301" s="8">
        <v>106</v>
      </c>
      <c r="R301" s="11">
        <v>4.3099999999999996</v>
      </c>
      <c r="S301" s="8">
        <v>4.7300000000000004</v>
      </c>
      <c r="T301" s="8">
        <v>-0.42</v>
      </c>
      <c r="U301" s="11">
        <v>4.54</v>
      </c>
      <c r="V301" s="14">
        <v>4.38</v>
      </c>
    </row>
    <row r="302" spans="1:22" ht="15" thickBot="1">
      <c r="A302" s="5">
        <v>301</v>
      </c>
      <c r="B302" s="22" t="s">
        <v>683</v>
      </c>
      <c r="C302" s="22" t="s">
        <v>89</v>
      </c>
      <c r="D302" s="8">
        <v>8.57</v>
      </c>
      <c r="E302" s="8">
        <v>3.46</v>
      </c>
      <c r="F302" s="8">
        <v>2.48</v>
      </c>
      <c r="G302" s="8">
        <v>0.94</v>
      </c>
      <c r="H302" s="9">
        <v>0.22</v>
      </c>
      <c r="I302" s="10">
        <v>8.8999999999999996E-2</v>
      </c>
      <c r="J302" s="10">
        <v>0.13100000000000001</v>
      </c>
      <c r="K302" s="11">
        <v>0.26300000000000001</v>
      </c>
      <c r="L302" s="8">
        <v>1.42</v>
      </c>
      <c r="M302" s="8">
        <v>0.32400000000000001</v>
      </c>
      <c r="N302" s="10">
        <v>0.746</v>
      </c>
      <c r="O302" s="11">
        <v>95</v>
      </c>
      <c r="P302" s="8">
        <v>87</v>
      </c>
      <c r="Q302" s="8">
        <v>92</v>
      </c>
      <c r="R302" s="11">
        <v>4.18</v>
      </c>
      <c r="S302" s="8">
        <v>3.9</v>
      </c>
      <c r="T302" s="8">
        <v>0.27</v>
      </c>
      <c r="U302" s="11">
        <v>4.05</v>
      </c>
      <c r="V302" s="14">
        <v>4.38</v>
      </c>
    </row>
    <row r="303" spans="1:22" ht="15" thickBot="1">
      <c r="A303" s="5">
        <v>302</v>
      </c>
      <c r="B303" s="22" t="s">
        <v>684</v>
      </c>
      <c r="C303" s="22" t="s">
        <v>43</v>
      </c>
      <c r="D303" s="8">
        <v>9.76</v>
      </c>
      <c r="E303" s="8">
        <v>4.72</v>
      </c>
      <c r="F303" s="8">
        <v>2.0699999999999998</v>
      </c>
      <c r="G303" s="8">
        <v>1.1399999999999999</v>
      </c>
      <c r="H303" s="9">
        <v>0.249</v>
      </c>
      <c r="I303" s="10">
        <v>0.12</v>
      </c>
      <c r="J303" s="10">
        <v>0.129</v>
      </c>
      <c r="K303" s="11">
        <v>0.24199999999999999</v>
      </c>
      <c r="L303" s="8">
        <v>1.43</v>
      </c>
      <c r="M303" s="8">
        <v>0.307</v>
      </c>
      <c r="N303" s="10">
        <v>0.71399999999999997</v>
      </c>
      <c r="O303" s="11">
        <v>101</v>
      </c>
      <c r="P303" s="8">
        <v>106</v>
      </c>
      <c r="Q303" s="8">
        <v>118</v>
      </c>
      <c r="R303" s="11">
        <v>4.2300000000000004</v>
      </c>
      <c r="S303" s="8">
        <v>4.58</v>
      </c>
      <c r="T303" s="8">
        <v>-0.35</v>
      </c>
      <c r="U303" s="11">
        <v>5.18</v>
      </c>
      <c r="V303" s="14">
        <v>4.3899999999999997</v>
      </c>
    </row>
    <row r="304" spans="1:22" ht="15" thickBot="1">
      <c r="A304" s="5">
        <v>303</v>
      </c>
      <c r="B304" s="22" t="s">
        <v>685</v>
      </c>
      <c r="C304" s="22" t="s">
        <v>50</v>
      </c>
      <c r="D304" s="8">
        <v>9.8000000000000007</v>
      </c>
      <c r="E304" s="8">
        <v>4.78</v>
      </c>
      <c r="F304" s="8">
        <v>2.0499999999999998</v>
      </c>
      <c r="G304" s="8">
        <v>2.39</v>
      </c>
      <c r="H304" s="9">
        <v>0.23799999999999999</v>
      </c>
      <c r="I304" s="10">
        <v>0.11600000000000001</v>
      </c>
      <c r="J304" s="10">
        <v>0.122</v>
      </c>
      <c r="K304" s="11">
        <v>0.27200000000000002</v>
      </c>
      <c r="L304" s="8">
        <v>1.62</v>
      </c>
      <c r="M304" s="8">
        <v>0.31</v>
      </c>
      <c r="N304" s="10">
        <v>0.75</v>
      </c>
      <c r="O304" s="11">
        <v>121</v>
      </c>
      <c r="P304" s="8">
        <v>138</v>
      </c>
      <c r="Q304" s="8">
        <v>114</v>
      </c>
      <c r="R304" s="11">
        <v>5.26</v>
      </c>
      <c r="S304" s="8">
        <v>6.2</v>
      </c>
      <c r="T304" s="8">
        <v>-0.95</v>
      </c>
      <c r="U304" s="11">
        <v>4.91</v>
      </c>
      <c r="V304" s="14">
        <v>4.3899999999999997</v>
      </c>
    </row>
    <row r="305" spans="1:22" ht="15" thickBot="1">
      <c r="A305" s="5">
        <v>304</v>
      </c>
      <c r="B305" s="22" t="s">
        <v>686</v>
      </c>
      <c r="C305" s="22" t="s">
        <v>56</v>
      </c>
      <c r="D305" s="8">
        <v>8.94</v>
      </c>
      <c r="E305" s="8">
        <v>3.32</v>
      </c>
      <c r="F305" s="8">
        <v>2.69</v>
      </c>
      <c r="G305" s="8">
        <v>1.66</v>
      </c>
      <c r="H305" s="9">
        <v>0.22800000000000001</v>
      </c>
      <c r="I305" s="10">
        <v>8.5000000000000006E-2</v>
      </c>
      <c r="J305" s="10">
        <v>0.14299999999999999</v>
      </c>
      <c r="K305" s="11">
        <v>0.25900000000000001</v>
      </c>
      <c r="L305" s="8">
        <v>1.39</v>
      </c>
      <c r="M305" s="8">
        <v>0.30199999999999999</v>
      </c>
      <c r="N305" s="10">
        <v>0.7</v>
      </c>
      <c r="O305" s="11">
        <v>112</v>
      </c>
      <c r="P305" s="8">
        <v>113</v>
      </c>
      <c r="Q305" s="8">
        <v>105</v>
      </c>
      <c r="R305" s="11">
        <v>4.8499999999999996</v>
      </c>
      <c r="S305" s="8">
        <v>4.9000000000000004</v>
      </c>
      <c r="T305" s="8">
        <v>-0.05</v>
      </c>
      <c r="U305" s="11">
        <v>4.6100000000000003</v>
      </c>
      <c r="V305" s="14">
        <v>4.4000000000000004</v>
      </c>
    </row>
    <row r="306" spans="1:22" ht="15" thickBot="1">
      <c r="A306" s="5">
        <v>305</v>
      </c>
      <c r="B306" s="22" t="s">
        <v>687</v>
      </c>
      <c r="C306" s="22" t="s">
        <v>100</v>
      </c>
      <c r="D306" s="8">
        <v>7.3</v>
      </c>
      <c r="E306" s="8">
        <v>3.76</v>
      </c>
      <c r="F306" s="8">
        <v>1.94</v>
      </c>
      <c r="G306" s="8">
        <v>0.66</v>
      </c>
      <c r="H306" s="9">
        <v>0.19900000000000001</v>
      </c>
      <c r="I306" s="10">
        <v>0.10199999999999999</v>
      </c>
      <c r="J306" s="10">
        <v>9.6000000000000002E-2</v>
      </c>
      <c r="K306" s="11">
        <v>0.221</v>
      </c>
      <c r="L306" s="8">
        <v>1.23</v>
      </c>
      <c r="M306" s="8">
        <v>0.26500000000000001</v>
      </c>
      <c r="N306" s="10">
        <v>0.72099999999999997</v>
      </c>
      <c r="O306" s="11">
        <v>86</v>
      </c>
      <c r="P306" s="8">
        <v>89</v>
      </c>
      <c r="Q306" s="8">
        <v>99</v>
      </c>
      <c r="R306" s="11">
        <v>3.76</v>
      </c>
      <c r="S306" s="8">
        <v>3.85</v>
      </c>
      <c r="T306" s="8">
        <v>-0.08</v>
      </c>
      <c r="U306" s="11">
        <v>4.3600000000000003</v>
      </c>
      <c r="V306" s="14">
        <v>4.4000000000000004</v>
      </c>
    </row>
    <row r="307" spans="1:22" ht="15" thickBot="1">
      <c r="A307" s="5">
        <v>306</v>
      </c>
      <c r="B307" s="22" t="s">
        <v>688</v>
      </c>
      <c r="C307" s="22" t="s">
        <v>100</v>
      </c>
      <c r="D307" s="8">
        <v>8.64</v>
      </c>
      <c r="E307" s="8">
        <v>4.1399999999999997</v>
      </c>
      <c r="F307" s="8">
        <v>2.09</v>
      </c>
      <c r="G307" s="8">
        <v>1.08</v>
      </c>
      <c r="H307" s="9">
        <v>0.221</v>
      </c>
      <c r="I307" s="10">
        <v>0.106</v>
      </c>
      <c r="J307" s="10">
        <v>0.115</v>
      </c>
      <c r="K307" s="11">
        <v>0.222</v>
      </c>
      <c r="L307" s="8">
        <v>1.3</v>
      </c>
      <c r="M307" s="8">
        <v>0.26700000000000002</v>
      </c>
      <c r="N307" s="10">
        <v>0.73099999999999998</v>
      </c>
      <c r="O307" s="11">
        <v>90</v>
      </c>
      <c r="P307" s="8">
        <v>106</v>
      </c>
      <c r="Q307" s="8">
        <v>111</v>
      </c>
      <c r="R307" s="11">
        <v>3.96</v>
      </c>
      <c r="S307" s="8">
        <v>4.58</v>
      </c>
      <c r="T307" s="8">
        <v>-0.62</v>
      </c>
      <c r="U307" s="11">
        <v>4.87</v>
      </c>
      <c r="V307" s="14">
        <v>4.4000000000000004</v>
      </c>
    </row>
    <row r="308" spans="1:22" ht="15" thickBot="1">
      <c r="A308" s="5">
        <v>307</v>
      </c>
      <c r="B308" s="22" t="s">
        <v>689</v>
      </c>
      <c r="C308" s="22" t="s">
        <v>39</v>
      </c>
      <c r="D308" s="8">
        <v>10.16</v>
      </c>
      <c r="E308" s="8">
        <v>4.63</v>
      </c>
      <c r="F308" s="8">
        <v>2.19</v>
      </c>
      <c r="G308" s="8">
        <v>2.06</v>
      </c>
      <c r="H308" s="9">
        <v>0.246</v>
      </c>
      <c r="I308" s="10">
        <v>0.112</v>
      </c>
      <c r="J308" s="10">
        <v>0.13400000000000001</v>
      </c>
      <c r="K308" s="11">
        <v>0.25700000000000001</v>
      </c>
      <c r="L308" s="8">
        <v>1.53</v>
      </c>
      <c r="M308" s="8">
        <v>0.30399999999999999</v>
      </c>
      <c r="N308" s="10">
        <v>0.73699999999999999</v>
      </c>
      <c r="O308" s="11">
        <v>126</v>
      </c>
      <c r="P308" s="8">
        <v>138</v>
      </c>
      <c r="Q308" s="8">
        <v>115</v>
      </c>
      <c r="R308" s="11">
        <v>5.66</v>
      </c>
      <c r="S308" s="8">
        <v>5.9</v>
      </c>
      <c r="T308" s="8">
        <v>-0.24</v>
      </c>
      <c r="U308" s="11">
        <v>4.92</v>
      </c>
      <c r="V308" s="14">
        <v>4.4000000000000004</v>
      </c>
    </row>
    <row r="309" spans="1:22" ht="15" thickBot="1">
      <c r="A309" s="5">
        <v>308</v>
      </c>
      <c r="B309" s="22" t="s">
        <v>690</v>
      </c>
      <c r="C309" s="22" t="s">
        <v>58</v>
      </c>
      <c r="D309" s="8">
        <v>7.36</v>
      </c>
      <c r="E309" s="8">
        <v>2.6</v>
      </c>
      <c r="F309" s="8">
        <v>2.83</v>
      </c>
      <c r="G309" s="8">
        <v>1.1100000000000001</v>
      </c>
      <c r="H309" s="9">
        <v>0.19500000000000001</v>
      </c>
      <c r="I309" s="10">
        <v>6.9000000000000006E-2</v>
      </c>
      <c r="J309" s="10">
        <v>0.126</v>
      </c>
      <c r="K309" s="11">
        <v>0.26300000000000001</v>
      </c>
      <c r="L309" s="8">
        <v>1.31</v>
      </c>
      <c r="M309" s="8">
        <v>0.30499999999999999</v>
      </c>
      <c r="N309" s="10">
        <v>0.68600000000000005</v>
      </c>
      <c r="O309" s="11">
        <v>115</v>
      </c>
      <c r="P309" s="8">
        <v>99</v>
      </c>
      <c r="Q309" s="8">
        <v>97</v>
      </c>
      <c r="R309" s="11">
        <v>4.8600000000000003</v>
      </c>
      <c r="S309" s="8">
        <v>4.18</v>
      </c>
      <c r="T309" s="8">
        <v>0.68</v>
      </c>
      <c r="U309" s="11">
        <v>4.1399999999999997</v>
      </c>
      <c r="V309" s="14">
        <v>4.4000000000000004</v>
      </c>
    </row>
    <row r="310" spans="1:22" ht="15" thickBot="1">
      <c r="A310" s="5">
        <v>309</v>
      </c>
      <c r="B310" s="22" t="s">
        <v>691</v>
      </c>
      <c r="C310" s="22" t="s">
        <v>58</v>
      </c>
      <c r="D310" s="8">
        <v>8.83</v>
      </c>
      <c r="E310" s="8">
        <v>3.89</v>
      </c>
      <c r="F310" s="8">
        <v>2.27</v>
      </c>
      <c r="G310" s="8">
        <v>1.56</v>
      </c>
      <c r="H310" s="9">
        <v>0.21299999999999999</v>
      </c>
      <c r="I310" s="10">
        <v>9.4E-2</v>
      </c>
      <c r="J310" s="10">
        <v>0.11899999999999999</v>
      </c>
      <c r="K310" s="11">
        <v>0.27500000000000002</v>
      </c>
      <c r="L310" s="8">
        <v>1.56</v>
      </c>
      <c r="M310" s="8">
        <v>0.32400000000000001</v>
      </c>
      <c r="N310" s="10">
        <v>0.72</v>
      </c>
      <c r="O310" s="11">
        <v>123</v>
      </c>
      <c r="P310" s="8">
        <v>120</v>
      </c>
      <c r="Q310" s="8">
        <v>119</v>
      </c>
      <c r="R310" s="11">
        <v>5.19</v>
      </c>
      <c r="S310" s="8">
        <v>5.0999999999999996</v>
      </c>
      <c r="T310" s="8">
        <v>0.09</v>
      </c>
      <c r="U310" s="11">
        <v>5.0999999999999996</v>
      </c>
      <c r="V310" s="14">
        <v>4.41</v>
      </c>
    </row>
    <row r="311" spans="1:22" ht="15" thickBot="1">
      <c r="A311" s="5">
        <v>310</v>
      </c>
      <c r="B311" s="22" t="s">
        <v>692</v>
      </c>
      <c r="C311" s="22" t="s">
        <v>24</v>
      </c>
      <c r="D311" s="8">
        <v>9.5500000000000007</v>
      </c>
      <c r="E311" s="8">
        <v>3.88</v>
      </c>
      <c r="F311" s="8">
        <v>2.46</v>
      </c>
      <c r="G311" s="8">
        <v>1.64</v>
      </c>
      <c r="H311" s="9">
        <v>0.25800000000000001</v>
      </c>
      <c r="I311" s="10">
        <v>0.105</v>
      </c>
      <c r="J311" s="10">
        <v>0.153</v>
      </c>
      <c r="K311" s="11">
        <v>0.20799999999999999</v>
      </c>
      <c r="L311" s="8">
        <v>1.19</v>
      </c>
      <c r="M311" s="8">
        <v>0.24</v>
      </c>
      <c r="N311" s="10">
        <v>0.69399999999999995</v>
      </c>
      <c r="O311" s="11">
        <v>115</v>
      </c>
      <c r="P311" s="8">
        <v>109</v>
      </c>
      <c r="Q311" s="8">
        <v>109</v>
      </c>
      <c r="R311" s="11">
        <v>4.92</v>
      </c>
      <c r="S311" s="8">
        <v>4.8499999999999996</v>
      </c>
      <c r="T311" s="8">
        <v>0.08</v>
      </c>
      <c r="U311" s="11">
        <v>4.79</v>
      </c>
      <c r="V311" s="14">
        <v>4.41</v>
      </c>
    </row>
    <row r="312" spans="1:22" ht="15" thickBot="1">
      <c r="A312" s="5">
        <v>311</v>
      </c>
      <c r="B312" s="22" t="s">
        <v>693</v>
      </c>
      <c r="C312" s="22" t="s">
        <v>109</v>
      </c>
      <c r="D312" s="8">
        <v>5.89</v>
      </c>
      <c r="E312" s="8">
        <v>2.21</v>
      </c>
      <c r="F312" s="8">
        <v>2.67</v>
      </c>
      <c r="G312" s="8">
        <v>1.72</v>
      </c>
      <c r="H312" s="9">
        <v>0.154</v>
      </c>
      <c r="I312" s="10">
        <v>5.8000000000000003E-2</v>
      </c>
      <c r="J312" s="10">
        <v>9.6000000000000002E-2</v>
      </c>
      <c r="K312" s="11">
        <v>0.27600000000000002</v>
      </c>
      <c r="L312" s="8">
        <v>1.34</v>
      </c>
      <c r="M312" s="8">
        <v>0.28899999999999998</v>
      </c>
      <c r="N312" s="10">
        <v>0.70399999999999996</v>
      </c>
      <c r="O312" s="11">
        <v>107</v>
      </c>
      <c r="P312" s="8">
        <v>115</v>
      </c>
      <c r="Q312" s="8">
        <v>105</v>
      </c>
      <c r="R312" s="11">
        <v>5.4</v>
      </c>
      <c r="S312" s="8">
        <v>5.33</v>
      </c>
      <c r="T312" s="8">
        <v>7.0000000000000007E-2</v>
      </c>
      <c r="U312" s="11">
        <v>4.6100000000000003</v>
      </c>
      <c r="V312" s="14">
        <v>4.42</v>
      </c>
    </row>
    <row r="313" spans="1:22" ht="15" thickBot="1">
      <c r="A313" s="5">
        <v>312</v>
      </c>
      <c r="B313" s="22" t="s">
        <v>694</v>
      </c>
      <c r="C313" s="6" t="s">
        <v>103</v>
      </c>
      <c r="D313" s="8">
        <v>7.95</v>
      </c>
      <c r="E313" s="8">
        <v>2.4</v>
      </c>
      <c r="F313" s="8">
        <v>3.31</v>
      </c>
      <c r="G313" s="8">
        <v>1.03</v>
      </c>
      <c r="H313" s="9">
        <v>0.214</v>
      </c>
      <c r="I313" s="10">
        <v>6.5000000000000002E-2</v>
      </c>
      <c r="J313" s="10">
        <v>0.14899999999999999</v>
      </c>
      <c r="K313" s="11">
        <v>0.22800000000000001</v>
      </c>
      <c r="L313" s="8">
        <v>1.1399999999999999</v>
      </c>
      <c r="M313" s="8">
        <v>0.26700000000000002</v>
      </c>
      <c r="N313" s="10">
        <v>0.76200000000000001</v>
      </c>
      <c r="O313" s="11">
        <v>79</v>
      </c>
      <c r="P313" s="8">
        <v>90</v>
      </c>
      <c r="Q313" s="8">
        <v>105</v>
      </c>
      <c r="R313" s="11">
        <v>3.32</v>
      </c>
      <c r="S313" s="8">
        <v>3.87</v>
      </c>
      <c r="T313" s="8">
        <v>-0.56000000000000005</v>
      </c>
      <c r="U313" s="11">
        <v>4.5599999999999996</v>
      </c>
      <c r="V313" s="14">
        <v>4.42</v>
      </c>
    </row>
    <row r="314" spans="1:22" ht="15" thickBot="1">
      <c r="A314" s="5">
        <v>313</v>
      </c>
      <c r="B314" s="22" t="s">
        <v>695</v>
      </c>
      <c r="C314" s="22" t="s">
        <v>129</v>
      </c>
      <c r="D314" s="8">
        <v>7.33</v>
      </c>
      <c r="E314" s="8">
        <v>3.67</v>
      </c>
      <c r="F314" s="8">
        <v>2</v>
      </c>
      <c r="G314" s="8">
        <v>0.67</v>
      </c>
      <c r="H314" s="9">
        <v>0.183</v>
      </c>
      <c r="I314" s="10">
        <v>9.1999999999999998E-2</v>
      </c>
      <c r="J314" s="10">
        <v>9.1999999999999998E-2</v>
      </c>
      <c r="K314" s="11">
        <v>0.28999999999999998</v>
      </c>
      <c r="L314" s="8">
        <v>1.56</v>
      </c>
      <c r="M314" s="8">
        <v>0.34899999999999998</v>
      </c>
      <c r="N314" s="10">
        <v>0.64300000000000002</v>
      </c>
      <c r="O314" s="11">
        <v>125</v>
      </c>
      <c r="P314" s="8">
        <v>91</v>
      </c>
      <c r="Q314" s="8">
        <v>105</v>
      </c>
      <c r="R314" s="11">
        <v>5.5</v>
      </c>
      <c r="S314" s="8">
        <v>4.03</v>
      </c>
      <c r="T314" s="8">
        <v>1.47</v>
      </c>
      <c r="U314" s="11">
        <v>4.6100000000000003</v>
      </c>
      <c r="V314" s="14">
        <v>4.42</v>
      </c>
    </row>
    <row r="315" spans="1:22" ht="15" thickBot="1">
      <c r="A315" s="5">
        <v>314</v>
      </c>
      <c r="B315" s="22" t="s">
        <v>696</v>
      </c>
      <c r="C315" s="22" t="s">
        <v>153</v>
      </c>
      <c r="D315" s="8">
        <v>8.07</v>
      </c>
      <c r="E315" s="8">
        <v>2.78</v>
      </c>
      <c r="F315" s="8">
        <v>2.9</v>
      </c>
      <c r="G315" s="8">
        <v>1.67</v>
      </c>
      <c r="H315" s="9">
        <v>0.221</v>
      </c>
      <c r="I315" s="10">
        <v>7.5999999999999998E-2</v>
      </c>
      <c r="J315" s="10">
        <v>0.14499999999999999</v>
      </c>
      <c r="K315" s="11">
        <v>0.19900000000000001</v>
      </c>
      <c r="L315" s="8">
        <v>1.05</v>
      </c>
      <c r="M315" s="8">
        <v>0.21099999999999999</v>
      </c>
      <c r="N315" s="10">
        <v>0.65100000000000002</v>
      </c>
      <c r="O315" s="11">
        <v>103</v>
      </c>
      <c r="P315" s="8">
        <v>114</v>
      </c>
      <c r="Q315" s="8">
        <v>107</v>
      </c>
      <c r="R315" s="11">
        <v>4.45</v>
      </c>
      <c r="S315" s="8">
        <v>4.8499999999999996</v>
      </c>
      <c r="T315" s="8">
        <v>-0.4</v>
      </c>
      <c r="U315" s="11">
        <v>4.59</v>
      </c>
      <c r="V315" s="14">
        <v>4.43</v>
      </c>
    </row>
    <row r="316" spans="1:22" ht="15" thickBot="1">
      <c r="A316" s="5">
        <v>315</v>
      </c>
      <c r="B316" s="22" t="s">
        <v>697</v>
      </c>
      <c r="C316" s="22" t="s">
        <v>32</v>
      </c>
      <c r="D316" s="8">
        <v>7.57</v>
      </c>
      <c r="E316" s="8">
        <v>3.53</v>
      </c>
      <c r="F316" s="8">
        <v>2.14</v>
      </c>
      <c r="G316" s="8">
        <v>1.26</v>
      </c>
      <c r="H316" s="9">
        <v>0.19500000000000001</v>
      </c>
      <c r="I316" s="10">
        <v>9.0999999999999998E-2</v>
      </c>
      <c r="J316" s="10">
        <v>0.104</v>
      </c>
      <c r="K316" s="11">
        <v>0.27300000000000002</v>
      </c>
      <c r="L316" s="8">
        <v>1.46</v>
      </c>
      <c r="M316" s="8">
        <v>0.317</v>
      </c>
      <c r="N316" s="10">
        <v>0.71699999999999997</v>
      </c>
      <c r="O316" s="11">
        <v>115</v>
      </c>
      <c r="P316" s="8">
        <v>106</v>
      </c>
      <c r="Q316" s="8">
        <v>109</v>
      </c>
      <c r="R316" s="11">
        <v>5.05</v>
      </c>
      <c r="S316" s="8">
        <v>4.66</v>
      </c>
      <c r="T316" s="8">
        <v>0.39</v>
      </c>
      <c r="U316" s="11">
        <v>4.7</v>
      </c>
      <c r="V316" s="14">
        <v>4.43</v>
      </c>
    </row>
    <row r="317" spans="1:22" ht="15" thickBot="1">
      <c r="A317" s="5">
        <v>316</v>
      </c>
      <c r="B317" s="22" t="s">
        <v>698</v>
      </c>
      <c r="C317" s="22" t="s">
        <v>153</v>
      </c>
      <c r="D317" s="8">
        <v>10.8</v>
      </c>
      <c r="E317" s="8">
        <v>6.25</v>
      </c>
      <c r="F317" s="8">
        <v>1.73</v>
      </c>
      <c r="G317" s="8">
        <v>0.85</v>
      </c>
      <c r="H317" s="9">
        <v>0.27300000000000002</v>
      </c>
      <c r="I317" s="10">
        <v>0.158</v>
      </c>
      <c r="J317" s="10">
        <v>0.115</v>
      </c>
      <c r="K317" s="11">
        <v>0.184</v>
      </c>
      <c r="L317" s="8">
        <v>1.36</v>
      </c>
      <c r="M317" s="8">
        <v>0.247</v>
      </c>
      <c r="N317" s="10">
        <v>0.74199999999999999</v>
      </c>
      <c r="O317" s="11">
        <v>89</v>
      </c>
      <c r="P317" s="8">
        <v>105</v>
      </c>
      <c r="Q317" s="8">
        <v>102</v>
      </c>
      <c r="R317" s="11">
        <v>3.84</v>
      </c>
      <c r="S317" s="8">
        <v>4.46</v>
      </c>
      <c r="T317" s="8">
        <v>-0.62</v>
      </c>
      <c r="U317" s="11">
        <v>4.38</v>
      </c>
      <c r="V317" s="14">
        <v>4.4400000000000004</v>
      </c>
    </row>
    <row r="318" spans="1:22" ht="15" thickBot="1">
      <c r="A318" s="5">
        <v>317</v>
      </c>
      <c r="B318" s="22" t="s">
        <v>699</v>
      </c>
      <c r="C318" s="22" t="s">
        <v>54</v>
      </c>
      <c r="D318" s="8">
        <v>8.5</v>
      </c>
      <c r="E318" s="8">
        <v>5</v>
      </c>
      <c r="F318" s="8">
        <v>1.7</v>
      </c>
      <c r="G318" s="8">
        <v>1.17</v>
      </c>
      <c r="H318" s="9">
        <v>0.22500000000000001</v>
      </c>
      <c r="I318" s="10">
        <v>0.13200000000000001</v>
      </c>
      <c r="J318" s="10">
        <v>9.2999999999999999E-2</v>
      </c>
      <c r="K318" s="11">
        <v>0.188</v>
      </c>
      <c r="L318" s="8">
        <v>1.22</v>
      </c>
      <c r="M318" s="8">
        <v>0.218</v>
      </c>
      <c r="N318" s="10">
        <v>0.85199999999999998</v>
      </c>
      <c r="O318" s="11">
        <v>67</v>
      </c>
      <c r="P318" s="8">
        <v>117</v>
      </c>
      <c r="Q318" s="8">
        <v>105</v>
      </c>
      <c r="R318" s="11">
        <v>2.83</v>
      </c>
      <c r="S318" s="8">
        <v>5.05</v>
      </c>
      <c r="T318" s="8">
        <v>-2.2200000000000002</v>
      </c>
      <c r="U318" s="11">
        <v>4.5</v>
      </c>
      <c r="V318" s="14">
        <v>4.45</v>
      </c>
    </row>
    <row r="319" spans="1:22" ht="15" thickBot="1">
      <c r="A319" s="5">
        <v>318</v>
      </c>
      <c r="B319" s="22" t="s">
        <v>700</v>
      </c>
      <c r="C319" s="22" t="s">
        <v>26</v>
      </c>
      <c r="D319" s="8">
        <v>10.08</v>
      </c>
      <c r="E319" s="8">
        <v>4.57</v>
      </c>
      <c r="F319" s="8">
        <v>2.2000000000000002</v>
      </c>
      <c r="G319" s="8">
        <v>0.77</v>
      </c>
      <c r="H319" s="9">
        <v>0.25600000000000001</v>
      </c>
      <c r="I319" s="10">
        <v>0.11600000000000001</v>
      </c>
      <c r="J319" s="10">
        <v>0.14000000000000001</v>
      </c>
      <c r="K319" s="11">
        <v>0.24199999999999999</v>
      </c>
      <c r="L319" s="8">
        <v>1.43</v>
      </c>
      <c r="M319" s="8">
        <v>0.32100000000000001</v>
      </c>
      <c r="N319" s="10">
        <v>0.77600000000000002</v>
      </c>
      <c r="O319" s="11">
        <v>82</v>
      </c>
      <c r="P319" s="8">
        <v>90</v>
      </c>
      <c r="Q319" s="8">
        <v>97</v>
      </c>
      <c r="R319" s="11">
        <v>3.64</v>
      </c>
      <c r="S319" s="8">
        <v>3.87</v>
      </c>
      <c r="T319" s="8">
        <v>-0.24</v>
      </c>
      <c r="U319" s="11">
        <v>4.2699999999999996</v>
      </c>
      <c r="V319" s="14">
        <v>4.45</v>
      </c>
    </row>
    <row r="320" spans="1:22" ht="15" thickBot="1">
      <c r="A320" s="5">
        <v>319</v>
      </c>
      <c r="B320" s="22" t="s">
        <v>701</v>
      </c>
      <c r="C320" s="22" t="s">
        <v>45</v>
      </c>
      <c r="D320" s="8">
        <v>7.7</v>
      </c>
      <c r="E320" s="8">
        <v>2.71</v>
      </c>
      <c r="F320" s="8">
        <v>2.84</v>
      </c>
      <c r="G320" s="8">
        <v>1.1000000000000001</v>
      </c>
      <c r="H320" s="9">
        <v>0.19700000000000001</v>
      </c>
      <c r="I320" s="10">
        <v>6.9000000000000006E-2</v>
      </c>
      <c r="J320" s="10">
        <v>0.128</v>
      </c>
      <c r="K320" s="11">
        <v>0.27600000000000002</v>
      </c>
      <c r="L320" s="8">
        <v>1.41</v>
      </c>
      <c r="M320" s="8">
        <v>0.32400000000000001</v>
      </c>
      <c r="N320" s="10">
        <v>0.71499999999999997</v>
      </c>
      <c r="O320" s="11">
        <v>98</v>
      </c>
      <c r="P320" s="8">
        <v>92</v>
      </c>
      <c r="Q320" s="8">
        <v>98</v>
      </c>
      <c r="R320" s="11">
        <v>4.32</v>
      </c>
      <c r="S320" s="8">
        <v>4.07</v>
      </c>
      <c r="T320" s="8">
        <v>0.25</v>
      </c>
      <c r="U320" s="11">
        <v>4.3</v>
      </c>
      <c r="V320" s="14">
        <v>4.46</v>
      </c>
    </row>
    <row r="321" spans="1:22" ht="15" thickBot="1">
      <c r="A321" s="5">
        <v>320</v>
      </c>
      <c r="B321" s="22" t="s">
        <v>702</v>
      </c>
      <c r="C321" s="22" t="s">
        <v>45</v>
      </c>
      <c r="D321" s="8">
        <v>7.82</v>
      </c>
      <c r="E321" s="8">
        <v>2.86</v>
      </c>
      <c r="F321" s="8">
        <v>2.74</v>
      </c>
      <c r="G321" s="8">
        <v>1.73</v>
      </c>
      <c r="H321" s="9">
        <v>0.20799999999999999</v>
      </c>
      <c r="I321" s="10">
        <v>7.5999999999999998E-2</v>
      </c>
      <c r="J321" s="10">
        <v>0.13200000000000001</v>
      </c>
      <c r="K321" s="11">
        <v>0.23499999999999999</v>
      </c>
      <c r="L321" s="8">
        <v>1.22</v>
      </c>
      <c r="M321" s="8">
        <v>0.25600000000000001</v>
      </c>
      <c r="N321" s="10">
        <v>0.72199999999999998</v>
      </c>
      <c r="O321" s="11">
        <v>108</v>
      </c>
      <c r="P321" s="8">
        <v>115</v>
      </c>
      <c r="Q321" s="8">
        <v>100</v>
      </c>
      <c r="R321" s="11">
        <v>4.74</v>
      </c>
      <c r="S321" s="8">
        <v>5.07</v>
      </c>
      <c r="T321" s="8">
        <v>-0.33</v>
      </c>
      <c r="U321" s="11">
        <v>4.4000000000000004</v>
      </c>
      <c r="V321" s="14">
        <v>4.46</v>
      </c>
    </row>
    <row r="322" spans="1:22" ht="15" thickBot="1">
      <c r="A322" s="5">
        <v>321</v>
      </c>
      <c r="B322" s="22" t="s">
        <v>703</v>
      </c>
      <c r="C322" s="6" t="s">
        <v>103</v>
      </c>
      <c r="D322" s="8">
        <v>6.28</v>
      </c>
      <c r="E322" s="8">
        <v>3.56</v>
      </c>
      <c r="F322" s="8">
        <v>1.76</v>
      </c>
      <c r="G322" s="8">
        <v>1.05</v>
      </c>
      <c r="H322" s="9">
        <v>0.157</v>
      </c>
      <c r="I322" s="10">
        <v>8.8999999999999996E-2</v>
      </c>
      <c r="J322" s="10">
        <v>6.8000000000000005E-2</v>
      </c>
      <c r="K322" s="11">
        <v>0.27900000000000003</v>
      </c>
      <c r="L322" s="8">
        <v>1.51</v>
      </c>
      <c r="M322" s="8">
        <v>0.314</v>
      </c>
      <c r="N322" s="10">
        <v>0.75</v>
      </c>
      <c r="O322" s="11">
        <v>86</v>
      </c>
      <c r="P322" s="8">
        <v>105</v>
      </c>
      <c r="Q322" s="8">
        <v>101</v>
      </c>
      <c r="R322" s="11">
        <v>3.77</v>
      </c>
      <c r="S322" s="8">
        <v>4.7</v>
      </c>
      <c r="T322" s="8">
        <v>-0.93</v>
      </c>
      <c r="U322" s="11">
        <v>4.42</v>
      </c>
      <c r="V322" s="14">
        <v>4.46</v>
      </c>
    </row>
    <row r="323" spans="1:22" ht="15" thickBot="1">
      <c r="A323" s="5">
        <v>322</v>
      </c>
      <c r="B323" s="22" t="s">
        <v>704</v>
      </c>
      <c r="C323" s="6" t="s">
        <v>103</v>
      </c>
      <c r="D323" s="8">
        <v>9.57</v>
      </c>
      <c r="E323" s="8">
        <v>5.13</v>
      </c>
      <c r="F323" s="8">
        <v>1.87</v>
      </c>
      <c r="G323" s="8">
        <v>1.03</v>
      </c>
      <c r="H323" s="9">
        <v>0.248</v>
      </c>
      <c r="I323" s="10">
        <v>0.13300000000000001</v>
      </c>
      <c r="J323" s="10">
        <v>0.115</v>
      </c>
      <c r="K323" s="11">
        <v>0.188</v>
      </c>
      <c r="L323" s="8">
        <v>1.25</v>
      </c>
      <c r="M323" s="8">
        <v>0.23100000000000001</v>
      </c>
      <c r="N323" s="10">
        <v>0.79500000000000004</v>
      </c>
      <c r="O323" s="11">
        <v>83</v>
      </c>
      <c r="P323" s="8">
        <v>104</v>
      </c>
      <c r="Q323" s="8">
        <v>113</v>
      </c>
      <c r="R323" s="11">
        <v>3.59</v>
      </c>
      <c r="S323" s="8">
        <v>4.55</v>
      </c>
      <c r="T323" s="8">
        <v>-0.96</v>
      </c>
      <c r="U323" s="11">
        <v>4.8600000000000003</v>
      </c>
      <c r="V323" s="14">
        <v>4.46</v>
      </c>
    </row>
    <row r="324" spans="1:22" ht="15" thickBot="1">
      <c r="A324" s="5">
        <v>323</v>
      </c>
      <c r="B324" s="22" t="s">
        <v>705</v>
      </c>
      <c r="C324" s="22" t="s">
        <v>39</v>
      </c>
      <c r="D324" s="8">
        <v>7.5</v>
      </c>
      <c r="E324" s="8">
        <v>2.76</v>
      </c>
      <c r="F324" s="8">
        <v>2.71</v>
      </c>
      <c r="G324" s="8">
        <v>1.1299999999999999</v>
      </c>
      <c r="H324" s="9">
        <v>0.189</v>
      </c>
      <c r="I324" s="10">
        <v>7.0000000000000007E-2</v>
      </c>
      <c r="J324" s="10">
        <v>0.12</v>
      </c>
      <c r="K324" s="11">
        <v>0.28199999999999997</v>
      </c>
      <c r="L324" s="8">
        <v>1.45</v>
      </c>
      <c r="M324" s="8">
        <v>0.32900000000000001</v>
      </c>
      <c r="N324" s="10">
        <v>0.64900000000000002</v>
      </c>
      <c r="O324" s="11">
        <v>123</v>
      </c>
      <c r="P324" s="8">
        <v>100</v>
      </c>
      <c r="Q324" s="8">
        <v>100</v>
      </c>
      <c r="R324" s="11">
        <v>5.52</v>
      </c>
      <c r="S324" s="8">
        <v>4.29</v>
      </c>
      <c r="T324" s="8">
        <v>1.23</v>
      </c>
      <c r="U324" s="11">
        <v>4.28</v>
      </c>
      <c r="V324" s="14">
        <v>4.46</v>
      </c>
    </row>
    <row r="325" spans="1:22" ht="15" thickBot="1">
      <c r="A325" s="5">
        <v>324</v>
      </c>
      <c r="B325" s="22" t="s">
        <v>706</v>
      </c>
      <c r="C325" s="22" t="s">
        <v>41</v>
      </c>
      <c r="D325" s="8">
        <v>9.68</v>
      </c>
      <c r="E325" s="8">
        <v>4.58</v>
      </c>
      <c r="F325" s="8">
        <v>2.11</v>
      </c>
      <c r="G325" s="8">
        <v>1.19</v>
      </c>
      <c r="H325" s="9">
        <v>0.26</v>
      </c>
      <c r="I325" s="10">
        <v>0.123</v>
      </c>
      <c r="J325" s="10">
        <v>0.13700000000000001</v>
      </c>
      <c r="K325" s="11">
        <v>0.185</v>
      </c>
      <c r="L325" s="8">
        <v>1.17</v>
      </c>
      <c r="M325" s="8">
        <v>0.224</v>
      </c>
      <c r="N325" s="10">
        <v>0.76100000000000001</v>
      </c>
      <c r="O325" s="11">
        <v>95</v>
      </c>
      <c r="P325" s="8">
        <v>105</v>
      </c>
      <c r="Q325" s="8">
        <v>121</v>
      </c>
      <c r="R325" s="11">
        <v>3.91</v>
      </c>
      <c r="S325" s="8">
        <v>4.5199999999999996</v>
      </c>
      <c r="T325" s="8">
        <v>-0.61</v>
      </c>
      <c r="U325" s="11">
        <v>5.31</v>
      </c>
      <c r="V325" s="14">
        <v>4.47</v>
      </c>
    </row>
    <row r="326" spans="1:22" ht="15" thickBot="1">
      <c r="A326" s="5">
        <v>325</v>
      </c>
      <c r="B326" s="22" t="s">
        <v>707</v>
      </c>
      <c r="C326" s="22" t="s">
        <v>41</v>
      </c>
      <c r="D326" s="8">
        <v>8.27</v>
      </c>
      <c r="E326" s="8">
        <v>2.97</v>
      </c>
      <c r="F326" s="8">
        <v>2.79</v>
      </c>
      <c r="G326" s="8">
        <v>1.06</v>
      </c>
      <c r="H326" s="9">
        <v>0.222</v>
      </c>
      <c r="I326" s="10">
        <v>0.08</v>
      </c>
      <c r="J326" s="10">
        <v>0.14199999999999999</v>
      </c>
      <c r="K326" s="11">
        <v>0.22800000000000001</v>
      </c>
      <c r="L326" s="8">
        <v>1.19</v>
      </c>
      <c r="M326" s="8">
        <v>0.27100000000000002</v>
      </c>
      <c r="N326" s="10">
        <v>0.79100000000000004</v>
      </c>
      <c r="O326" s="11">
        <v>82</v>
      </c>
      <c r="P326" s="8">
        <v>93</v>
      </c>
      <c r="Q326" s="8">
        <v>103</v>
      </c>
      <c r="R326" s="11">
        <v>3.39</v>
      </c>
      <c r="S326" s="8">
        <v>4.01</v>
      </c>
      <c r="T326" s="8">
        <v>-0.62</v>
      </c>
      <c r="U326" s="11">
        <v>4.5</v>
      </c>
      <c r="V326" s="14">
        <v>4.47</v>
      </c>
    </row>
    <row r="327" spans="1:22" ht="15" thickBot="1">
      <c r="A327" s="5">
        <v>326</v>
      </c>
      <c r="B327" s="22" t="s">
        <v>708</v>
      </c>
      <c r="C327" s="6" t="s">
        <v>103</v>
      </c>
      <c r="D327" s="8">
        <v>9</v>
      </c>
      <c r="E327" s="8">
        <v>4.7699999999999996</v>
      </c>
      <c r="F327" s="8">
        <v>1.89</v>
      </c>
      <c r="G327" s="8">
        <v>1.23</v>
      </c>
      <c r="H327" s="9">
        <v>0.23699999999999999</v>
      </c>
      <c r="I327" s="10">
        <v>0.126</v>
      </c>
      <c r="J327" s="10">
        <v>0.112</v>
      </c>
      <c r="K327" s="11">
        <v>0.20599999999999999</v>
      </c>
      <c r="L327" s="8">
        <v>1.27</v>
      </c>
      <c r="M327" s="8">
        <v>0.245</v>
      </c>
      <c r="N327" s="10">
        <v>0.81200000000000006</v>
      </c>
      <c r="O327" s="11">
        <v>73</v>
      </c>
      <c r="P327" s="8">
        <v>110</v>
      </c>
      <c r="Q327" s="8">
        <v>111</v>
      </c>
      <c r="R327" s="11">
        <v>3.14</v>
      </c>
      <c r="S327" s="8">
        <v>4.8499999999999996</v>
      </c>
      <c r="T327" s="8">
        <v>-1.71</v>
      </c>
      <c r="U327" s="11">
        <v>4.78</v>
      </c>
      <c r="V327" s="14">
        <v>4.47</v>
      </c>
    </row>
    <row r="328" spans="1:22" ht="15" thickBot="1">
      <c r="A328" s="5">
        <v>327</v>
      </c>
      <c r="B328" s="22" t="s">
        <v>709</v>
      </c>
      <c r="C328" s="6" t="s">
        <v>103</v>
      </c>
      <c r="D328" s="8">
        <v>7.74</v>
      </c>
      <c r="E328" s="8">
        <v>3.96</v>
      </c>
      <c r="F328" s="8">
        <v>1.96</v>
      </c>
      <c r="G328" s="8">
        <v>1.72</v>
      </c>
      <c r="H328" s="9">
        <v>0.192</v>
      </c>
      <c r="I328" s="10">
        <v>9.8000000000000004E-2</v>
      </c>
      <c r="J328" s="10">
        <v>9.4E-2</v>
      </c>
      <c r="K328" s="11">
        <v>0.25700000000000001</v>
      </c>
      <c r="L328" s="8">
        <v>1.45</v>
      </c>
      <c r="M328" s="8">
        <v>0.28499999999999998</v>
      </c>
      <c r="N328" s="10">
        <v>0.77600000000000002</v>
      </c>
      <c r="O328" s="11">
        <v>115</v>
      </c>
      <c r="P328" s="8">
        <v>129</v>
      </c>
      <c r="Q328" s="8">
        <v>110</v>
      </c>
      <c r="R328" s="11">
        <v>4.82</v>
      </c>
      <c r="S328" s="8">
        <v>5.63</v>
      </c>
      <c r="T328" s="8">
        <v>-0.81</v>
      </c>
      <c r="U328" s="11">
        <v>4.79</v>
      </c>
      <c r="V328" s="14">
        <v>4.4800000000000004</v>
      </c>
    </row>
    <row r="329" spans="1:22" ht="15" thickBot="1">
      <c r="A329" s="5">
        <v>328</v>
      </c>
      <c r="B329" s="22" t="s">
        <v>710</v>
      </c>
      <c r="C329" s="22" t="s">
        <v>37</v>
      </c>
      <c r="D329" s="8">
        <v>8.19</v>
      </c>
      <c r="E329" s="8">
        <v>3.98</v>
      </c>
      <c r="F329" s="8">
        <v>2.06</v>
      </c>
      <c r="G329" s="8">
        <v>1.33</v>
      </c>
      <c r="H329" s="9">
        <v>0.21299999999999999</v>
      </c>
      <c r="I329" s="10">
        <v>0.10299999999999999</v>
      </c>
      <c r="J329" s="10">
        <v>0.109</v>
      </c>
      <c r="K329" s="11">
        <v>0.25800000000000001</v>
      </c>
      <c r="L329" s="8">
        <v>1.43</v>
      </c>
      <c r="M329" s="8">
        <v>0.30399999999999999</v>
      </c>
      <c r="N329" s="10">
        <v>0.87</v>
      </c>
      <c r="O329" s="11">
        <v>76</v>
      </c>
      <c r="P329" s="8">
        <v>112</v>
      </c>
      <c r="Q329" s="8">
        <v>108</v>
      </c>
      <c r="R329" s="11">
        <v>3.32</v>
      </c>
      <c r="S329" s="8">
        <v>4.76</v>
      </c>
      <c r="T329" s="8">
        <v>-1.44</v>
      </c>
      <c r="U329" s="11">
        <v>4.71</v>
      </c>
      <c r="V329" s="14">
        <v>4.49</v>
      </c>
    </row>
    <row r="330" spans="1:22" ht="15" thickBot="1">
      <c r="A330" s="5">
        <v>329</v>
      </c>
      <c r="B330" s="22" t="s">
        <v>711</v>
      </c>
      <c r="C330" s="22" t="s">
        <v>144</v>
      </c>
      <c r="D330" s="8">
        <v>10.199999999999999</v>
      </c>
      <c r="E330" s="8">
        <v>5.74</v>
      </c>
      <c r="F330" s="8">
        <v>1.78</v>
      </c>
      <c r="G330" s="8">
        <v>0.64</v>
      </c>
      <c r="H330" s="9">
        <v>0.26100000000000001</v>
      </c>
      <c r="I330" s="10">
        <v>0.14699999999999999</v>
      </c>
      <c r="J330" s="10">
        <v>0.114</v>
      </c>
      <c r="K330" s="11">
        <v>0.223</v>
      </c>
      <c r="L330" s="8">
        <v>1.46</v>
      </c>
      <c r="M330" s="8">
        <v>0.30199999999999999</v>
      </c>
      <c r="N330" s="10">
        <v>0.60599999999999998</v>
      </c>
      <c r="O330" s="11">
        <v>125</v>
      </c>
      <c r="P330" s="8">
        <v>90</v>
      </c>
      <c r="Q330" s="8">
        <v>104</v>
      </c>
      <c r="R330" s="11">
        <v>5.31</v>
      </c>
      <c r="S330" s="8">
        <v>3.82</v>
      </c>
      <c r="T330" s="8">
        <v>1.49</v>
      </c>
      <c r="U330" s="11">
        <v>4.47</v>
      </c>
      <c r="V330" s="14">
        <v>4.49</v>
      </c>
    </row>
    <row r="331" spans="1:22" ht="15" thickBot="1">
      <c r="A331" s="5">
        <v>330</v>
      </c>
      <c r="B331" s="22" t="s">
        <v>712</v>
      </c>
      <c r="C331" s="22" t="s">
        <v>32</v>
      </c>
      <c r="D331" s="8">
        <v>8.1199999999999992</v>
      </c>
      <c r="E331" s="8">
        <v>3.09</v>
      </c>
      <c r="F331" s="8">
        <v>2.63</v>
      </c>
      <c r="G331" s="8">
        <v>1.26</v>
      </c>
      <c r="H331" s="9">
        <v>0.216</v>
      </c>
      <c r="I331" s="10">
        <v>8.2000000000000003E-2</v>
      </c>
      <c r="J331" s="10">
        <v>0.13400000000000001</v>
      </c>
      <c r="K331" s="11">
        <v>0.251</v>
      </c>
      <c r="L331" s="8">
        <v>1.29</v>
      </c>
      <c r="M331" s="8">
        <v>0.29599999999999999</v>
      </c>
      <c r="N331" s="10">
        <v>0.75600000000000001</v>
      </c>
      <c r="O331" s="11">
        <v>94</v>
      </c>
      <c r="P331" s="8">
        <v>101</v>
      </c>
      <c r="Q331" s="8">
        <v>102</v>
      </c>
      <c r="R331" s="11">
        <v>4.12</v>
      </c>
      <c r="S331" s="8">
        <v>4.47</v>
      </c>
      <c r="T331" s="8">
        <v>-0.35</v>
      </c>
      <c r="U331" s="11">
        <v>4.37</v>
      </c>
      <c r="V331" s="14">
        <v>4.49</v>
      </c>
    </row>
    <row r="332" spans="1:22" ht="15" thickBot="1">
      <c r="A332" s="5">
        <v>331</v>
      </c>
      <c r="B332" s="22" t="s">
        <v>713</v>
      </c>
      <c r="C332" s="22" t="s">
        <v>48</v>
      </c>
      <c r="D332" s="8">
        <v>8.5500000000000007</v>
      </c>
      <c r="E332" s="8">
        <v>3.45</v>
      </c>
      <c r="F332" s="8">
        <v>2.48</v>
      </c>
      <c r="G332" s="8">
        <v>1.1499999999999999</v>
      </c>
      <c r="H332" s="9">
        <v>0.222</v>
      </c>
      <c r="I332" s="10">
        <v>8.8999999999999996E-2</v>
      </c>
      <c r="J332" s="10">
        <v>0.13200000000000001</v>
      </c>
      <c r="K332" s="11">
        <v>0.26</v>
      </c>
      <c r="L332" s="8">
        <v>1.4</v>
      </c>
      <c r="M332" s="8">
        <v>0.314</v>
      </c>
      <c r="N332" s="10">
        <v>0.78800000000000003</v>
      </c>
      <c r="O332" s="11">
        <v>90</v>
      </c>
      <c r="P332" s="8">
        <v>99</v>
      </c>
      <c r="Q332" s="8">
        <v>100</v>
      </c>
      <c r="R332" s="11">
        <v>3.81</v>
      </c>
      <c r="S332" s="8">
        <v>4.1900000000000004</v>
      </c>
      <c r="T332" s="8">
        <v>-0.38</v>
      </c>
      <c r="U332" s="11">
        <v>4.29</v>
      </c>
      <c r="V332" s="14">
        <v>4.5</v>
      </c>
    </row>
    <row r="333" spans="1:22" ht="15" thickBot="1">
      <c r="A333" s="5">
        <v>332</v>
      </c>
      <c r="B333" s="22" t="s">
        <v>714</v>
      </c>
      <c r="C333" s="6" t="s">
        <v>103</v>
      </c>
      <c r="D333" s="8">
        <v>6.12</v>
      </c>
      <c r="E333" s="8">
        <v>2.04</v>
      </c>
      <c r="F333" s="8">
        <v>3</v>
      </c>
      <c r="G333" s="8">
        <v>1.41</v>
      </c>
      <c r="H333" s="9">
        <v>0.152</v>
      </c>
      <c r="I333" s="10">
        <v>5.0999999999999997E-2</v>
      </c>
      <c r="J333" s="10">
        <v>0.10100000000000001</v>
      </c>
      <c r="K333" s="11">
        <v>0.308</v>
      </c>
      <c r="L333" s="8">
        <v>1.52</v>
      </c>
      <c r="M333" s="8">
        <v>0.33900000000000002</v>
      </c>
      <c r="N333" s="10">
        <v>0.63800000000000001</v>
      </c>
      <c r="O333" s="11">
        <v>144</v>
      </c>
      <c r="P333" s="8">
        <v>113</v>
      </c>
      <c r="Q333" s="8">
        <v>110</v>
      </c>
      <c r="R333" s="11">
        <v>6.12</v>
      </c>
      <c r="S333" s="8">
        <v>4.83</v>
      </c>
      <c r="T333" s="8">
        <v>1.3</v>
      </c>
      <c r="U333" s="11">
        <v>4.78</v>
      </c>
      <c r="V333" s="14">
        <v>4.5</v>
      </c>
    </row>
    <row r="334" spans="1:22" ht="15" thickBot="1">
      <c r="A334" s="5">
        <v>333</v>
      </c>
      <c r="B334" s="22" t="s">
        <v>715</v>
      </c>
      <c r="C334" s="22" t="s">
        <v>169</v>
      </c>
      <c r="D334" s="8">
        <v>9.0299999999999994</v>
      </c>
      <c r="E334" s="8">
        <v>3.73</v>
      </c>
      <c r="F334" s="8">
        <v>2.42</v>
      </c>
      <c r="G334" s="8">
        <v>0.95</v>
      </c>
      <c r="H334" s="9">
        <v>0.224</v>
      </c>
      <c r="I334" s="10">
        <v>9.2999999999999999E-2</v>
      </c>
      <c r="J334" s="10">
        <v>0.13100000000000001</v>
      </c>
      <c r="K334" s="11">
        <v>0.28000000000000003</v>
      </c>
      <c r="L334" s="8">
        <v>1.54</v>
      </c>
      <c r="M334" s="8">
        <v>0.35</v>
      </c>
      <c r="N334" s="10">
        <v>0.73799999999999999</v>
      </c>
      <c r="O334" s="11">
        <v>108</v>
      </c>
      <c r="P334" s="8">
        <v>95</v>
      </c>
      <c r="Q334" s="8">
        <v>101</v>
      </c>
      <c r="R334" s="11">
        <v>4.43</v>
      </c>
      <c r="S334" s="8">
        <v>3.96</v>
      </c>
      <c r="T334" s="8">
        <v>0.47</v>
      </c>
      <c r="U334" s="11">
        <v>4.34</v>
      </c>
      <c r="V334" s="14">
        <v>4.51</v>
      </c>
    </row>
    <row r="335" spans="1:22" ht="15" thickBot="1">
      <c r="A335" s="5">
        <v>334</v>
      </c>
      <c r="B335" s="22" t="s">
        <v>716</v>
      </c>
      <c r="C335" s="22" t="s">
        <v>109</v>
      </c>
      <c r="D335" s="8">
        <v>6.95</v>
      </c>
      <c r="E335" s="8">
        <v>3.34</v>
      </c>
      <c r="F335" s="8">
        <v>2.08</v>
      </c>
      <c r="G335" s="8">
        <v>0.4</v>
      </c>
      <c r="H335" s="9">
        <v>0.182</v>
      </c>
      <c r="I335" s="10">
        <v>8.6999999999999994E-2</v>
      </c>
      <c r="J335" s="10">
        <v>9.4E-2</v>
      </c>
      <c r="K335" s="11">
        <v>0.252</v>
      </c>
      <c r="L335" s="8">
        <v>1.34</v>
      </c>
      <c r="M335" s="8">
        <v>0.30499999999999999</v>
      </c>
      <c r="N335" s="10">
        <v>0.64200000000000002</v>
      </c>
      <c r="O335" s="11">
        <v>69</v>
      </c>
      <c r="P335" s="8">
        <v>77</v>
      </c>
      <c r="Q335" s="8">
        <v>105</v>
      </c>
      <c r="R335" s="11">
        <v>3.48</v>
      </c>
      <c r="S335" s="8">
        <v>3.54</v>
      </c>
      <c r="T335" s="8">
        <v>-0.06</v>
      </c>
      <c r="U335" s="11">
        <v>4.58</v>
      </c>
      <c r="V335" s="14">
        <v>4.51</v>
      </c>
    </row>
    <row r="336" spans="1:22" ht="15" thickBot="1">
      <c r="A336" s="5">
        <v>335</v>
      </c>
      <c r="B336" s="22" t="s">
        <v>717</v>
      </c>
      <c r="C336" s="22" t="s">
        <v>43</v>
      </c>
      <c r="D336" s="8">
        <v>7.6</v>
      </c>
      <c r="E336" s="8">
        <v>3.93</v>
      </c>
      <c r="F336" s="8">
        <v>1.93</v>
      </c>
      <c r="G336" s="8">
        <v>0.79</v>
      </c>
      <c r="H336" s="9">
        <v>0.188</v>
      </c>
      <c r="I336" s="10">
        <v>9.7000000000000003E-2</v>
      </c>
      <c r="J336" s="10">
        <v>9.0999999999999998E-2</v>
      </c>
      <c r="K336" s="11">
        <v>0.254</v>
      </c>
      <c r="L336" s="8">
        <v>1.43</v>
      </c>
      <c r="M336" s="8">
        <v>0.30399999999999999</v>
      </c>
      <c r="N336" s="10">
        <v>0.622</v>
      </c>
      <c r="O336" s="11">
        <v>119</v>
      </c>
      <c r="P336" s="8">
        <v>103</v>
      </c>
      <c r="Q336" s="8">
        <v>111</v>
      </c>
      <c r="R336" s="11">
        <v>4.9800000000000004</v>
      </c>
      <c r="S336" s="8">
        <v>4.45</v>
      </c>
      <c r="T336" s="8">
        <v>0.53</v>
      </c>
      <c r="U336" s="11">
        <v>4.8600000000000003</v>
      </c>
      <c r="V336" s="14">
        <v>4.5199999999999996</v>
      </c>
    </row>
    <row r="337" spans="1:22" ht="15" thickBot="1">
      <c r="A337" s="5">
        <v>336</v>
      </c>
      <c r="B337" s="22" t="s">
        <v>718</v>
      </c>
      <c r="C337" s="22" t="s">
        <v>58</v>
      </c>
      <c r="D337" s="8">
        <v>8.01</v>
      </c>
      <c r="E337" s="8">
        <v>2.9</v>
      </c>
      <c r="F337" s="8">
        <v>2.76</v>
      </c>
      <c r="G337" s="8">
        <v>1.45</v>
      </c>
      <c r="H337" s="9">
        <v>0.20799999999999999</v>
      </c>
      <c r="I337" s="10">
        <v>7.5999999999999998E-2</v>
      </c>
      <c r="J337" s="10">
        <v>0.13300000000000001</v>
      </c>
      <c r="K337" s="11">
        <v>0.25800000000000001</v>
      </c>
      <c r="L337" s="8">
        <v>1.33</v>
      </c>
      <c r="M337" s="8">
        <v>0.29599999999999999</v>
      </c>
      <c r="N337" s="10">
        <v>0.752</v>
      </c>
      <c r="O337" s="11">
        <v>101</v>
      </c>
      <c r="P337" s="8">
        <v>109</v>
      </c>
      <c r="Q337" s="8">
        <v>103</v>
      </c>
      <c r="R337" s="11">
        <v>4.25</v>
      </c>
      <c r="S337" s="8">
        <v>4.63</v>
      </c>
      <c r="T337" s="8">
        <v>-0.38</v>
      </c>
      <c r="U337" s="11">
        <v>4.42</v>
      </c>
      <c r="V337" s="14">
        <v>4.5199999999999996</v>
      </c>
    </row>
    <row r="338" spans="1:22" ht="15" thickBot="1">
      <c r="A338" s="5">
        <v>337</v>
      </c>
      <c r="B338" s="22" t="s">
        <v>719</v>
      </c>
      <c r="C338" s="22" t="s">
        <v>26</v>
      </c>
      <c r="D338" s="8">
        <v>7.21</v>
      </c>
      <c r="E338" s="8">
        <v>3.38</v>
      </c>
      <c r="F338" s="8">
        <v>2.14</v>
      </c>
      <c r="G338" s="8">
        <v>0.77</v>
      </c>
      <c r="H338" s="9">
        <v>0.17499999999999999</v>
      </c>
      <c r="I338" s="10">
        <v>8.2000000000000003E-2</v>
      </c>
      <c r="J338" s="10">
        <v>9.2999999999999999E-2</v>
      </c>
      <c r="K338" s="11">
        <v>0.28899999999999998</v>
      </c>
      <c r="L338" s="8">
        <v>1.57</v>
      </c>
      <c r="M338" s="8">
        <v>0.34200000000000003</v>
      </c>
      <c r="N338" s="10">
        <v>0.69699999999999995</v>
      </c>
      <c r="O338" s="11">
        <v>97</v>
      </c>
      <c r="P338" s="8">
        <v>95</v>
      </c>
      <c r="Q338" s="8">
        <v>105</v>
      </c>
      <c r="R338" s="11">
        <v>4.3</v>
      </c>
      <c r="S338" s="8">
        <v>4.09</v>
      </c>
      <c r="T338" s="8">
        <v>0.2</v>
      </c>
      <c r="U338" s="11">
        <v>4.62</v>
      </c>
      <c r="V338" s="14">
        <v>4.5199999999999996</v>
      </c>
    </row>
    <row r="339" spans="1:22" ht="15" thickBot="1">
      <c r="A339" s="5">
        <v>338</v>
      </c>
      <c r="B339" s="22" t="s">
        <v>720</v>
      </c>
      <c r="C339" s="22" t="s">
        <v>111</v>
      </c>
      <c r="D339" s="8">
        <v>8.92</v>
      </c>
      <c r="E339" s="8">
        <v>3.38</v>
      </c>
      <c r="F339" s="8">
        <v>2.64</v>
      </c>
      <c r="G339" s="8">
        <v>0.96</v>
      </c>
      <c r="H339" s="9">
        <v>0.22800000000000001</v>
      </c>
      <c r="I339" s="10">
        <v>8.5999999999999993E-2</v>
      </c>
      <c r="J339" s="10">
        <v>0.14199999999999999</v>
      </c>
      <c r="K339" s="11">
        <v>0.23799999999999999</v>
      </c>
      <c r="L339" s="8">
        <v>1.31</v>
      </c>
      <c r="M339" s="8">
        <v>0.29199999999999998</v>
      </c>
      <c r="N339" s="10">
        <v>0.76600000000000001</v>
      </c>
      <c r="O339" s="11">
        <v>87</v>
      </c>
      <c r="P339" s="8">
        <v>88</v>
      </c>
      <c r="Q339" s="8">
        <v>104</v>
      </c>
      <c r="R339" s="11">
        <v>3.86</v>
      </c>
      <c r="S339" s="8">
        <v>3.87</v>
      </c>
      <c r="T339" s="8">
        <v>-0.02</v>
      </c>
      <c r="U339" s="11">
        <v>4.57</v>
      </c>
      <c r="V339" s="14">
        <v>4.5199999999999996</v>
      </c>
    </row>
    <row r="340" spans="1:22" ht="15" thickBot="1">
      <c r="A340" s="5">
        <v>339</v>
      </c>
      <c r="B340" s="22" t="s">
        <v>721</v>
      </c>
      <c r="C340" s="22" t="s">
        <v>56</v>
      </c>
      <c r="D340" s="8">
        <v>7.41</v>
      </c>
      <c r="E340" s="8">
        <v>3.41</v>
      </c>
      <c r="F340" s="8">
        <v>2.1800000000000002</v>
      </c>
      <c r="G340" s="8">
        <v>1.1100000000000001</v>
      </c>
      <c r="H340" s="9">
        <v>0.20100000000000001</v>
      </c>
      <c r="I340" s="10">
        <v>9.1999999999999998E-2</v>
      </c>
      <c r="J340" s="10">
        <v>0.109</v>
      </c>
      <c r="K340" s="11">
        <v>0.23</v>
      </c>
      <c r="L340" s="8">
        <v>1.23</v>
      </c>
      <c r="M340" s="8">
        <v>0.26500000000000001</v>
      </c>
      <c r="N340" s="10">
        <v>0.83499999999999996</v>
      </c>
      <c r="O340" s="11">
        <v>71</v>
      </c>
      <c r="P340" s="8">
        <v>101</v>
      </c>
      <c r="Q340" s="8">
        <v>101</v>
      </c>
      <c r="R340" s="11">
        <v>3.07</v>
      </c>
      <c r="S340" s="8">
        <v>4.4000000000000004</v>
      </c>
      <c r="T340" s="8">
        <v>-1.34</v>
      </c>
      <c r="U340" s="11">
        <v>4.42</v>
      </c>
      <c r="V340" s="14">
        <v>4.53</v>
      </c>
    </row>
    <row r="341" spans="1:22" ht="15" thickBot="1">
      <c r="A341" s="5">
        <v>340</v>
      </c>
      <c r="B341" s="22" t="s">
        <v>722</v>
      </c>
      <c r="C341" s="22" t="s">
        <v>32</v>
      </c>
      <c r="D341" s="8">
        <v>7.23</v>
      </c>
      <c r="E341" s="8">
        <v>2.87</v>
      </c>
      <c r="F341" s="8">
        <v>2.52</v>
      </c>
      <c r="G341" s="8">
        <v>1.06</v>
      </c>
      <c r="H341" s="9">
        <v>0.192</v>
      </c>
      <c r="I341" s="10">
        <v>7.5999999999999998E-2</v>
      </c>
      <c r="J341" s="10">
        <v>0.11600000000000001</v>
      </c>
      <c r="K341" s="11">
        <v>0.247</v>
      </c>
      <c r="L341" s="8">
        <v>1.26</v>
      </c>
      <c r="M341" s="8">
        <v>0.28499999999999998</v>
      </c>
      <c r="N341" s="10">
        <v>0.77400000000000002</v>
      </c>
      <c r="O341" s="11">
        <v>85</v>
      </c>
      <c r="P341" s="8">
        <v>98</v>
      </c>
      <c r="Q341" s="8">
        <v>103</v>
      </c>
      <c r="R341" s="11">
        <v>3.72</v>
      </c>
      <c r="S341" s="8">
        <v>4.32</v>
      </c>
      <c r="T341" s="8">
        <v>-0.6</v>
      </c>
      <c r="U341" s="11">
        <v>4.41</v>
      </c>
      <c r="V341" s="14">
        <v>4.54</v>
      </c>
    </row>
    <row r="342" spans="1:22" ht="15" thickBot="1">
      <c r="A342" s="5">
        <v>341</v>
      </c>
      <c r="B342" s="22" t="s">
        <v>723</v>
      </c>
      <c r="C342" s="22" t="s">
        <v>39</v>
      </c>
      <c r="D342" s="8">
        <v>6.23</v>
      </c>
      <c r="E342" s="8">
        <v>1.38</v>
      </c>
      <c r="F342" s="8">
        <v>4.5199999999999996</v>
      </c>
      <c r="G342" s="8">
        <v>1.64</v>
      </c>
      <c r="H342" s="9">
        <v>0.16600000000000001</v>
      </c>
      <c r="I342" s="10">
        <v>3.6999999999999998E-2</v>
      </c>
      <c r="J342" s="10">
        <v>0.129</v>
      </c>
      <c r="K342" s="11">
        <v>0.28100000000000003</v>
      </c>
      <c r="L342" s="8">
        <v>1.27</v>
      </c>
      <c r="M342" s="8">
        <v>0.30099999999999999</v>
      </c>
      <c r="N342" s="10">
        <v>0.68100000000000005</v>
      </c>
      <c r="O342" s="11">
        <v>116</v>
      </c>
      <c r="P342" s="8">
        <v>112</v>
      </c>
      <c r="Q342" s="8">
        <v>103</v>
      </c>
      <c r="R342" s="11">
        <v>5.18</v>
      </c>
      <c r="S342" s="8">
        <v>4.79</v>
      </c>
      <c r="T342" s="8">
        <v>0.39</v>
      </c>
      <c r="U342" s="11">
        <v>4.42</v>
      </c>
      <c r="V342" s="14">
        <v>4.54</v>
      </c>
    </row>
    <row r="343" spans="1:22" ht="15" thickBot="1">
      <c r="A343" s="5">
        <v>342</v>
      </c>
      <c r="B343" s="22" t="s">
        <v>724</v>
      </c>
      <c r="C343" s="6" t="s">
        <v>103</v>
      </c>
      <c r="D343" s="8">
        <v>9.58</v>
      </c>
      <c r="E343" s="8">
        <v>5.03</v>
      </c>
      <c r="F343" s="8">
        <v>1.91</v>
      </c>
      <c r="G343" s="8">
        <v>1.05</v>
      </c>
      <c r="H343" s="9">
        <v>0.23599999999999999</v>
      </c>
      <c r="I343" s="10">
        <v>0.124</v>
      </c>
      <c r="J343" s="10">
        <v>0.112</v>
      </c>
      <c r="K343" s="11">
        <v>0.24199999999999999</v>
      </c>
      <c r="L343" s="8">
        <v>1.49</v>
      </c>
      <c r="M343" s="8">
        <v>0.30599999999999999</v>
      </c>
      <c r="N343" s="10">
        <v>0.53</v>
      </c>
      <c r="O343" s="11">
        <v>176</v>
      </c>
      <c r="P343" s="8">
        <v>110</v>
      </c>
      <c r="Q343" s="8">
        <v>117</v>
      </c>
      <c r="R343" s="11">
        <v>7.25</v>
      </c>
      <c r="S343" s="8">
        <v>4.59</v>
      </c>
      <c r="T343" s="8">
        <v>2.65</v>
      </c>
      <c r="U343" s="11">
        <v>5.01</v>
      </c>
      <c r="V343" s="14">
        <v>4.54</v>
      </c>
    </row>
    <row r="344" spans="1:22" ht="15" thickBot="1">
      <c r="A344" s="5">
        <v>343</v>
      </c>
      <c r="B344" s="22" t="s">
        <v>725</v>
      </c>
      <c r="C344" s="22" t="s">
        <v>58</v>
      </c>
      <c r="D344" s="8">
        <v>8.49</v>
      </c>
      <c r="E344" s="8">
        <v>4.59</v>
      </c>
      <c r="F344" s="8">
        <v>1.85</v>
      </c>
      <c r="G344" s="8">
        <v>0.97</v>
      </c>
      <c r="H344" s="9">
        <v>0.223</v>
      </c>
      <c r="I344" s="10">
        <v>0.121</v>
      </c>
      <c r="J344" s="10">
        <v>0.10299999999999999</v>
      </c>
      <c r="K344" s="11">
        <v>0.218</v>
      </c>
      <c r="L344" s="8">
        <v>1.31</v>
      </c>
      <c r="M344" s="8">
        <v>0.26500000000000001</v>
      </c>
      <c r="N344" s="10">
        <v>0.751</v>
      </c>
      <c r="O344" s="11">
        <v>89</v>
      </c>
      <c r="P344" s="8">
        <v>104</v>
      </c>
      <c r="Q344" s="8">
        <v>112</v>
      </c>
      <c r="R344" s="11">
        <v>3.76</v>
      </c>
      <c r="S344" s="8">
        <v>4.4000000000000004</v>
      </c>
      <c r="T344" s="8">
        <v>-0.64</v>
      </c>
      <c r="U344" s="11">
        <v>4.8099999999999996</v>
      </c>
      <c r="V344" s="14">
        <v>4.55</v>
      </c>
    </row>
    <row r="345" spans="1:22" ht="15" thickBot="1">
      <c r="A345" s="5">
        <v>344</v>
      </c>
      <c r="B345" s="22" t="s">
        <v>726</v>
      </c>
      <c r="C345" s="6" t="s">
        <v>103</v>
      </c>
      <c r="D345" s="8">
        <v>9.17</v>
      </c>
      <c r="E345" s="8">
        <v>4.1399999999999997</v>
      </c>
      <c r="F345" s="8">
        <v>2.21</v>
      </c>
      <c r="G345" s="8">
        <v>1.07</v>
      </c>
      <c r="H345" s="9">
        <v>0.22700000000000001</v>
      </c>
      <c r="I345" s="10">
        <v>0.10199999999999999</v>
      </c>
      <c r="J345" s="10">
        <v>0.124</v>
      </c>
      <c r="K345" s="11">
        <v>0.28199999999999997</v>
      </c>
      <c r="L345" s="8">
        <v>1.58</v>
      </c>
      <c r="M345" s="8">
        <v>0.35399999999999998</v>
      </c>
      <c r="N345" s="10">
        <v>0.72699999999999998</v>
      </c>
      <c r="O345" s="11">
        <v>117</v>
      </c>
      <c r="P345" s="8">
        <v>102</v>
      </c>
      <c r="Q345" s="8">
        <v>100</v>
      </c>
      <c r="R345" s="11">
        <v>4.96</v>
      </c>
      <c r="S345" s="8">
        <v>4.37</v>
      </c>
      <c r="T345" s="8">
        <v>0.59</v>
      </c>
      <c r="U345" s="11">
        <v>4.38</v>
      </c>
      <c r="V345" s="14">
        <v>4.57</v>
      </c>
    </row>
    <row r="346" spans="1:22" ht="15" thickBot="1">
      <c r="A346" s="5">
        <v>345</v>
      </c>
      <c r="B346" s="22" t="s">
        <v>727</v>
      </c>
      <c r="C346" s="6" t="s">
        <v>103</v>
      </c>
      <c r="D346" s="8">
        <v>10.35</v>
      </c>
      <c r="E346" s="8">
        <v>6.14</v>
      </c>
      <c r="F346" s="8">
        <v>1.68</v>
      </c>
      <c r="G346" s="8">
        <v>0.49</v>
      </c>
      <c r="H346" s="9">
        <v>0.26700000000000002</v>
      </c>
      <c r="I346" s="10">
        <v>0.158</v>
      </c>
      <c r="J346" s="10">
        <v>0.108</v>
      </c>
      <c r="K346" s="11">
        <v>0.184</v>
      </c>
      <c r="L346" s="8">
        <v>1.35</v>
      </c>
      <c r="M346" s="8">
        <v>0.254</v>
      </c>
      <c r="N346" s="10">
        <v>0.65500000000000003</v>
      </c>
      <c r="O346" s="11">
        <v>80</v>
      </c>
      <c r="P346" s="8">
        <v>89</v>
      </c>
      <c r="Q346" s="8">
        <v>105</v>
      </c>
      <c r="R346" s="11">
        <v>3.4</v>
      </c>
      <c r="S346" s="8">
        <v>3.76</v>
      </c>
      <c r="T346" s="8">
        <v>-0.36</v>
      </c>
      <c r="U346" s="11">
        <v>4.49</v>
      </c>
      <c r="V346" s="14">
        <v>4.57</v>
      </c>
    </row>
    <row r="347" spans="1:22" ht="15" thickBot="1">
      <c r="A347" s="5">
        <v>346</v>
      </c>
      <c r="B347" s="22" t="s">
        <v>728</v>
      </c>
      <c r="C347" s="6" t="s">
        <v>103</v>
      </c>
      <c r="D347" s="8">
        <v>9.9</v>
      </c>
      <c r="E347" s="8">
        <v>5.29</v>
      </c>
      <c r="F347" s="8">
        <v>1.87</v>
      </c>
      <c r="G347" s="8">
        <v>1.0900000000000001</v>
      </c>
      <c r="H347" s="9">
        <v>0.24299999999999999</v>
      </c>
      <c r="I347" s="10">
        <v>0.13</v>
      </c>
      <c r="J347" s="10">
        <v>0.113</v>
      </c>
      <c r="K347" s="11">
        <v>0.22900000000000001</v>
      </c>
      <c r="L347" s="8">
        <v>1.48</v>
      </c>
      <c r="M347" s="8">
        <v>0.28799999999999998</v>
      </c>
      <c r="N347" s="10">
        <v>0.66800000000000004</v>
      </c>
      <c r="O347" s="11">
        <v>119</v>
      </c>
      <c r="P347" s="8">
        <v>103</v>
      </c>
      <c r="Q347" s="8">
        <v>117</v>
      </c>
      <c r="R347" s="11">
        <v>5.0199999999999996</v>
      </c>
      <c r="S347" s="8">
        <v>4.5199999999999996</v>
      </c>
      <c r="T347" s="8">
        <v>0.5</v>
      </c>
      <c r="U347" s="11">
        <v>5.13</v>
      </c>
      <c r="V347" s="14">
        <v>4.58</v>
      </c>
    </row>
    <row r="348" spans="1:22" ht="15" thickBot="1">
      <c r="A348" s="5">
        <v>347</v>
      </c>
      <c r="B348" s="22" t="s">
        <v>729</v>
      </c>
      <c r="C348" s="22" t="s">
        <v>56</v>
      </c>
      <c r="D348" s="8">
        <v>6.17</v>
      </c>
      <c r="E348" s="8">
        <v>1.63</v>
      </c>
      <c r="F348" s="8">
        <v>3.79</v>
      </c>
      <c r="G348" s="8">
        <v>0.88</v>
      </c>
      <c r="H348" s="9">
        <v>0.16300000000000001</v>
      </c>
      <c r="I348" s="10">
        <v>4.2999999999999997E-2</v>
      </c>
      <c r="J348" s="10">
        <v>0.12</v>
      </c>
      <c r="K348" s="11">
        <v>0.251</v>
      </c>
      <c r="L348" s="8">
        <v>1.18</v>
      </c>
      <c r="M348" s="8">
        <v>0.28199999999999997</v>
      </c>
      <c r="N348" s="10">
        <v>0.67200000000000004</v>
      </c>
      <c r="O348" s="11">
        <v>85</v>
      </c>
      <c r="P348" s="8">
        <v>87</v>
      </c>
      <c r="Q348" s="8">
        <v>100</v>
      </c>
      <c r="R348" s="11">
        <v>3.66</v>
      </c>
      <c r="S348" s="8">
        <v>3.79</v>
      </c>
      <c r="T348" s="8">
        <v>-0.13</v>
      </c>
      <c r="U348" s="11">
        <v>4.3899999999999997</v>
      </c>
      <c r="V348" s="14">
        <v>4.59</v>
      </c>
    </row>
    <row r="349" spans="1:22" ht="15" thickBot="1">
      <c r="A349" s="5">
        <v>348</v>
      </c>
      <c r="B349" s="22" t="s">
        <v>730</v>
      </c>
      <c r="C349" s="22" t="s">
        <v>26</v>
      </c>
      <c r="D349" s="8">
        <v>8.07</v>
      </c>
      <c r="E349" s="8">
        <v>3.34</v>
      </c>
      <c r="F349" s="8">
        <v>2.42</v>
      </c>
      <c r="G349" s="8">
        <v>2.5099999999999998</v>
      </c>
      <c r="H349" s="9">
        <v>0.2</v>
      </c>
      <c r="I349" s="10">
        <v>8.3000000000000004E-2</v>
      </c>
      <c r="J349" s="10">
        <v>0.11700000000000001</v>
      </c>
      <c r="K349" s="11">
        <v>0.27900000000000003</v>
      </c>
      <c r="L349" s="8">
        <v>1.48</v>
      </c>
      <c r="M349" s="8">
        <v>0.29699999999999999</v>
      </c>
      <c r="N349" s="10">
        <v>0.73599999999999999</v>
      </c>
      <c r="O349" s="11">
        <v>145</v>
      </c>
      <c r="P349" s="8">
        <v>152</v>
      </c>
      <c r="Q349" s="8">
        <v>107</v>
      </c>
      <c r="R349" s="11">
        <v>6.4</v>
      </c>
      <c r="S349" s="8">
        <v>6.57</v>
      </c>
      <c r="T349" s="8">
        <v>-0.16</v>
      </c>
      <c r="U349" s="11">
        <v>4.6900000000000004</v>
      </c>
      <c r="V349" s="14">
        <v>4.5999999999999996</v>
      </c>
    </row>
    <row r="350" spans="1:22" ht="15" thickBot="1">
      <c r="A350" s="5">
        <v>349</v>
      </c>
      <c r="B350" s="22" t="s">
        <v>731</v>
      </c>
      <c r="C350" s="6" t="s">
        <v>103</v>
      </c>
      <c r="D350" s="8">
        <v>7.41</v>
      </c>
      <c r="E350" s="8">
        <v>3.97</v>
      </c>
      <c r="F350" s="8">
        <v>1.87</v>
      </c>
      <c r="G350" s="8">
        <v>0.79</v>
      </c>
      <c r="H350" s="9">
        <v>0.183</v>
      </c>
      <c r="I350" s="10">
        <v>9.8000000000000004E-2</v>
      </c>
      <c r="J350" s="10">
        <v>8.5000000000000006E-2</v>
      </c>
      <c r="K350" s="11">
        <v>0.246</v>
      </c>
      <c r="L350" s="8">
        <v>1.41</v>
      </c>
      <c r="M350" s="8">
        <v>0.29099999999999998</v>
      </c>
      <c r="N350" s="10">
        <v>0.628</v>
      </c>
      <c r="O350" s="11">
        <v>94</v>
      </c>
      <c r="P350" s="8">
        <v>103</v>
      </c>
      <c r="Q350" s="8">
        <v>114</v>
      </c>
      <c r="R350" s="11">
        <v>4.24</v>
      </c>
      <c r="S350" s="8">
        <v>4.43</v>
      </c>
      <c r="T350" s="8">
        <v>-0.2</v>
      </c>
      <c r="U350" s="11">
        <v>4.9000000000000004</v>
      </c>
      <c r="V350" s="14">
        <v>4.5999999999999996</v>
      </c>
    </row>
    <row r="351" spans="1:22" ht="15" thickBot="1">
      <c r="A351" s="5">
        <v>350</v>
      </c>
      <c r="B351" s="22" t="s">
        <v>732</v>
      </c>
      <c r="C351" s="22" t="s">
        <v>54</v>
      </c>
      <c r="D351" s="8">
        <v>9.31</v>
      </c>
      <c r="E351" s="8">
        <v>5.34</v>
      </c>
      <c r="F351" s="8">
        <v>1.74</v>
      </c>
      <c r="G351" s="8">
        <v>1.37</v>
      </c>
      <c r="H351" s="9">
        <v>0.22800000000000001</v>
      </c>
      <c r="I351" s="10">
        <v>0.13100000000000001</v>
      </c>
      <c r="J351" s="10">
        <v>9.7000000000000003E-2</v>
      </c>
      <c r="K351" s="11">
        <v>0.22900000000000001</v>
      </c>
      <c r="L351" s="8">
        <v>1.47</v>
      </c>
      <c r="M351" s="8">
        <v>0.27400000000000002</v>
      </c>
      <c r="N351" s="10">
        <v>0.67200000000000004</v>
      </c>
      <c r="O351" s="11">
        <v>112</v>
      </c>
      <c r="P351" s="8">
        <v>121</v>
      </c>
      <c r="Q351" s="8">
        <v>116</v>
      </c>
      <c r="R351" s="11">
        <v>4.7300000000000004</v>
      </c>
      <c r="S351" s="8">
        <v>5.26</v>
      </c>
      <c r="T351" s="8">
        <v>-0.53</v>
      </c>
      <c r="U351" s="11">
        <v>4.99</v>
      </c>
      <c r="V351" s="14">
        <v>4.5999999999999996</v>
      </c>
    </row>
    <row r="352" spans="1:22" ht="15" thickBot="1">
      <c r="A352" s="5">
        <v>351</v>
      </c>
      <c r="B352" s="22" t="s">
        <v>733</v>
      </c>
      <c r="C352" s="22" t="s">
        <v>74</v>
      </c>
      <c r="D352" s="8">
        <v>10.71</v>
      </c>
      <c r="E352" s="8">
        <v>5.88</v>
      </c>
      <c r="F352" s="8">
        <v>1.82</v>
      </c>
      <c r="G352" s="8">
        <v>0.75</v>
      </c>
      <c r="H352" s="9">
        <v>0.28000000000000003</v>
      </c>
      <c r="I352" s="10">
        <v>0.154</v>
      </c>
      <c r="J352" s="10">
        <v>0.126</v>
      </c>
      <c r="K352" s="11">
        <v>0.16</v>
      </c>
      <c r="L352" s="8">
        <v>1.21</v>
      </c>
      <c r="M352" s="8">
        <v>0.215</v>
      </c>
      <c r="N352" s="10">
        <v>0.78400000000000003</v>
      </c>
      <c r="O352" s="11">
        <v>69</v>
      </c>
      <c r="P352" s="8">
        <v>95</v>
      </c>
      <c r="Q352" s="8">
        <v>126</v>
      </c>
      <c r="R352" s="11">
        <v>3.17</v>
      </c>
      <c r="S352" s="8">
        <v>4.38</v>
      </c>
      <c r="T352" s="8">
        <v>-1.21</v>
      </c>
      <c r="U352" s="11">
        <v>5.51</v>
      </c>
      <c r="V352" s="14">
        <v>4.6100000000000003</v>
      </c>
    </row>
    <row r="353" spans="1:22" ht="15" thickBot="1">
      <c r="A353" s="5">
        <v>352</v>
      </c>
      <c r="B353" s="22" t="s">
        <v>734</v>
      </c>
      <c r="C353" s="22" t="s">
        <v>169</v>
      </c>
      <c r="D353" s="8">
        <v>8.39</v>
      </c>
      <c r="E353" s="8">
        <v>2.73</v>
      </c>
      <c r="F353" s="8">
        <v>3.08</v>
      </c>
      <c r="G353" s="8">
        <v>1.71</v>
      </c>
      <c r="H353" s="9">
        <v>0.219</v>
      </c>
      <c r="I353" s="10">
        <v>7.0999999999999994E-2</v>
      </c>
      <c r="J353" s="10">
        <v>0.14799999999999999</v>
      </c>
      <c r="K353" s="11">
        <v>0.248</v>
      </c>
      <c r="L353" s="8">
        <v>1.26</v>
      </c>
      <c r="M353" s="8">
        <v>0.28000000000000003</v>
      </c>
      <c r="N353" s="10">
        <v>0.77</v>
      </c>
      <c r="O353" s="11">
        <v>110</v>
      </c>
      <c r="P353" s="8">
        <v>121</v>
      </c>
      <c r="Q353" s="8">
        <v>119</v>
      </c>
      <c r="R353" s="11">
        <v>4.49</v>
      </c>
      <c r="S353" s="8">
        <v>5.0599999999999996</v>
      </c>
      <c r="T353" s="8">
        <v>-0.56999999999999995</v>
      </c>
      <c r="U353" s="11">
        <v>5.0999999999999996</v>
      </c>
      <c r="V353" s="14">
        <v>4.6100000000000003</v>
      </c>
    </row>
    <row r="354" spans="1:22" ht="15" thickBot="1">
      <c r="A354" s="5">
        <v>353</v>
      </c>
      <c r="B354" s="22" t="s">
        <v>735</v>
      </c>
      <c r="C354" s="22" t="s">
        <v>39</v>
      </c>
      <c r="D354" s="8">
        <v>8.33</v>
      </c>
      <c r="E354" s="8">
        <v>4.29</v>
      </c>
      <c r="F354" s="8">
        <v>1.94</v>
      </c>
      <c r="G354" s="8">
        <v>0.5</v>
      </c>
      <c r="H354" s="9">
        <v>0.221</v>
      </c>
      <c r="I354" s="10">
        <v>0.114</v>
      </c>
      <c r="J354" s="10">
        <v>0.107</v>
      </c>
      <c r="K354" s="11">
        <v>0.215</v>
      </c>
      <c r="L354" s="8">
        <v>1.26</v>
      </c>
      <c r="M354" s="8">
        <v>0.27400000000000002</v>
      </c>
      <c r="N354" s="10">
        <v>0.61099999999999999</v>
      </c>
      <c r="O354" s="11">
        <v>101</v>
      </c>
      <c r="P354" s="8">
        <v>87</v>
      </c>
      <c r="Q354" s="8">
        <v>111</v>
      </c>
      <c r="R354" s="11">
        <v>4.54</v>
      </c>
      <c r="S354" s="8">
        <v>3.73</v>
      </c>
      <c r="T354" s="8">
        <v>0.81</v>
      </c>
      <c r="U354" s="11">
        <v>4.7699999999999996</v>
      </c>
      <c r="V354" s="14">
        <v>4.6100000000000003</v>
      </c>
    </row>
    <row r="355" spans="1:22" ht="15" thickBot="1">
      <c r="A355" s="5">
        <v>354</v>
      </c>
      <c r="B355" s="22" t="s">
        <v>736</v>
      </c>
      <c r="C355" s="22" t="s">
        <v>48</v>
      </c>
      <c r="D355" s="8">
        <v>8.89</v>
      </c>
      <c r="E355" s="8">
        <v>4.0599999999999996</v>
      </c>
      <c r="F355" s="8">
        <v>2.19</v>
      </c>
      <c r="G355" s="8">
        <v>0.88</v>
      </c>
      <c r="H355" s="9">
        <v>0.23499999999999999</v>
      </c>
      <c r="I355" s="10">
        <v>0.107</v>
      </c>
      <c r="J355" s="10">
        <v>0.128</v>
      </c>
      <c r="K355" s="11">
        <v>0.217</v>
      </c>
      <c r="L355" s="8">
        <v>1.26</v>
      </c>
      <c r="M355" s="8">
        <v>0.27</v>
      </c>
      <c r="N355" s="10">
        <v>0.78300000000000003</v>
      </c>
      <c r="O355" s="11">
        <v>78</v>
      </c>
      <c r="P355" s="8">
        <v>96</v>
      </c>
      <c r="Q355" s="8">
        <v>106</v>
      </c>
      <c r="R355" s="11">
        <v>3.29</v>
      </c>
      <c r="S355" s="8">
        <v>4.05</v>
      </c>
      <c r="T355" s="8">
        <v>-0.76</v>
      </c>
      <c r="U355" s="11">
        <v>4.54</v>
      </c>
      <c r="V355" s="14">
        <v>4.6100000000000003</v>
      </c>
    </row>
    <row r="356" spans="1:22" ht="15" thickBot="1">
      <c r="A356" s="5">
        <v>355</v>
      </c>
      <c r="B356" s="22" t="s">
        <v>737</v>
      </c>
      <c r="C356" s="22" t="s">
        <v>109</v>
      </c>
      <c r="D356" s="8">
        <v>8.9</v>
      </c>
      <c r="E356" s="8">
        <v>4.5999999999999996</v>
      </c>
      <c r="F356" s="8">
        <v>1.94</v>
      </c>
      <c r="G356" s="8">
        <v>1.72</v>
      </c>
      <c r="H356" s="9">
        <v>0.22</v>
      </c>
      <c r="I356" s="10">
        <v>0.113</v>
      </c>
      <c r="J356" s="10">
        <v>0.106</v>
      </c>
      <c r="K356" s="11">
        <v>0.23300000000000001</v>
      </c>
      <c r="L356" s="8">
        <v>1.4</v>
      </c>
      <c r="M356" s="8">
        <v>0.26500000000000001</v>
      </c>
      <c r="N356" s="10">
        <v>0.69</v>
      </c>
      <c r="O356" s="11">
        <v>114</v>
      </c>
      <c r="P356" s="8">
        <v>125</v>
      </c>
      <c r="Q356" s="8">
        <v>123</v>
      </c>
      <c r="R356" s="11">
        <v>5.74</v>
      </c>
      <c r="S356" s="8">
        <v>5.78</v>
      </c>
      <c r="T356" s="8">
        <v>-0.03</v>
      </c>
      <c r="U356" s="11">
        <v>5.41</v>
      </c>
      <c r="V356" s="14">
        <v>4.6100000000000003</v>
      </c>
    </row>
    <row r="357" spans="1:22" ht="15" thickBot="1">
      <c r="A357" s="5">
        <v>356</v>
      </c>
      <c r="B357" s="22" t="s">
        <v>738</v>
      </c>
      <c r="C357" s="22" t="s">
        <v>109</v>
      </c>
      <c r="D357" s="8">
        <v>7.32</v>
      </c>
      <c r="E357" s="8">
        <v>2.89</v>
      </c>
      <c r="F357" s="8">
        <v>2.54</v>
      </c>
      <c r="G357" s="8">
        <v>1.85</v>
      </c>
      <c r="H357" s="9">
        <v>0.189</v>
      </c>
      <c r="I357" s="10">
        <v>7.4999999999999997E-2</v>
      </c>
      <c r="J357" s="10">
        <v>0.115</v>
      </c>
      <c r="K357" s="11">
        <v>0.27200000000000002</v>
      </c>
      <c r="L357" s="8">
        <v>1.39</v>
      </c>
      <c r="M357" s="8">
        <v>0.29599999999999999</v>
      </c>
      <c r="N357" s="10">
        <v>0.71399999999999997</v>
      </c>
      <c r="O357" s="11">
        <v>107</v>
      </c>
      <c r="P357" s="8">
        <v>118</v>
      </c>
      <c r="Q357" s="8">
        <v>112</v>
      </c>
      <c r="R357" s="11">
        <v>5.36</v>
      </c>
      <c r="S357" s="8">
        <v>5.44</v>
      </c>
      <c r="T357" s="8">
        <v>-0.08</v>
      </c>
      <c r="U357" s="11">
        <v>4.93</v>
      </c>
      <c r="V357" s="14">
        <v>4.62</v>
      </c>
    </row>
    <row r="358" spans="1:22" ht="15" thickBot="1">
      <c r="A358" s="5">
        <v>357</v>
      </c>
      <c r="B358" s="22" t="s">
        <v>739</v>
      </c>
      <c r="C358" s="22" t="s">
        <v>100</v>
      </c>
      <c r="D358" s="8">
        <v>10.78</v>
      </c>
      <c r="E358" s="8">
        <v>5.91</v>
      </c>
      <c r="F358" s="8">
        <v>1.83</v>
      </c>
      <c r="G358" s="8">
        <v>1.03</v>
      </c>
      <c r="H358" s="9">
        <v>0.27700000000000002</v>
      </c>
      <c r="I358" s="10">
        <v>0.152</v>
      </c>
      <c r="J358" s="10">
        <v>0.125</v>
      </c>
      <c r="K358" s="11">
        <v>0.20699999999999999</v>
      </c>
      <c r="L358" s="8">
        <v>1.41</v>
      </c>
      <c r="M358" s="8">
        <v>0.27500000000000002</v>
      </c>
      <c r="N358" s="10">
        <v>0.76100000000000001</v>
      </c>
      <c r="O358" s="11">
        <v>96</v>
      </c>
      <c r="P358" s="8">
        <v>103</v>
      </c>
      <c r="Q358" s="8">
        <v>97</v>
      </c>
      <c r="R358" s="11">
        <v>4.22</v>
      </c>
      <c r="S358" s="8">
        <v>4.4400000000000004</v>
      </c>
      <c r="T358" s="8">
        <v>-0.23</v>
      </c>
      <c r="U358" s="11">
        <v>4.25</v>
      </c>
      <c r="V358" s="14">
        <v>4.63</v>
      </c>
    </row>
    <row r="359" spans="1:22" ht="15" thickBot="1">
      <c r="A359" s="5">
        <v>358</v>
      </c>
      <c r="B359" s="22" t="s">
        <v>740</v>
      </c>
      <c r="C359" s="22" t="s">
        <v>97</v>
      </c>
      <c r="D359" s="8">
        <v>6.8</v>
      </c>
      <c r="E359" s="8">
        <v>2.57</v>
      </c>
      <c r="F359" s="8">
        <v>2.64</v>
      </c>
      <c r="G359" s="8">
        <v>1.65</v>
      </c>
      <c r="H359" s="9">
        <v>0.17799999999999999</v>
      </c>
      <c r="I359" s="10">
        <v>6.7000000000000004E-2</v>
      </c>
      <c r="J359" s="10">
        <v>0.111</v>
      </c>
      <c r="K359" s="11">
        <v>0.23799999999999999</v>
      </c>
      <c r="L359" s="8">
        <v>1.22</v>
      </c>
      <c r="M359" s="8">
        <v>0.252</v>
      </c>
      <c r="N359" s="10">
        <v>0.78500000000000003</v>
      </c>
      <c r="O359" s="11">
        <v>78</v>
      </c>
      <c r="P359" s="8">
        <v>116</v>
      </c>
      <c r="Q359" s="8">
        <v>102</v>
      </c>
      <c r="R359" s="11">
        <v>3.31</v>
      </c>
      <c r="S359" s="8">
        <v>5.05</v>
      </c>
      <c r="T359" s="8">
        <v>-1.75</v>
      </c>
      <c r="U359" s="11">
        <v>4.3899999999999997</v>
      </c>
      <c r="V359" s="14">
        <v>4.63</v>
      </c>
    </row>
    <row r="360" spans="1:22" ht="15" thickBot="1">
      <c r="A360" s="5">
        <v>359</v>
      </c>
      <c r="B360" s="22" t="s">
        <v>741</v>
      </c>
      <c r="C360" s="22" t="s">
        <v>144</v>
      </c>
      <c r="D360" s="8">
        <v>7.27</v>
      </c>
      <c r="E360" s="8">
        <v>3.63</v>
      </c>
      <c r="F360" s="8">
        <v>2</v>
      </c>
      <c r="G360" s="8">
        <v>0.78</v>
      </c>
      <c r="H360" s="9">
        <v>0.19</v>
      </c>
      <c r="I360" s="10">
        <v>9.5000000000000001E-2</v>
      </c>
      <c r="J360" s="10">
        <v>9.5000000000000001E-2</v>
      </c>
      <c r="K360" s="11">
        <v>0.26300000000000001</v>
      </c>
      <c r="L360" s="8">
        <v>1.41</v>
      </c>
      <c r="M360" s="8">
        <v>0.314</v>
      </c>
      <c r="N360" s="10">
        <v>0.73699999999999999</v>
      </c>
      <c r="O360" s="11">
        <v>98</v>
      </c>
      <c r="P360" s="8">
        <v>94</v>
      </c>
      <c r="Q360" s="8">
        <v>117</v>
      </c>
      <c r="R360" s="11">
        <v>4.1500000000000004</v>
      </c>
      <c r="S360" s="8">
        <v>3.98</v>
      </c>
      <c r="T360" s="8">
        <v>0.18</v>
      </c>
      <c r="U360" s="11">
        <v>5.01</v>
      </c>
      <c r="V360" s="14">
        <v>4.63</v>
      </c>
    </row>
    <row r="361" spans="1:22" ht="15" thickBot="1">
      <c r="A361" s="5">
        <v>360</v>
      </c>
      <c r="B361" s="22" t="s">
        <v>742</v>
      </c>
      <c r="C361" s="22" t="s">
        <v>29</v>
      </c>
      <c r="D361" s="8">
        <v>7.47</v>
      </c>
      <c r="E361" s="8">
        <v>3.38</v>
      </c>
      <c r="F361" s="8">
        <v>2.21</v>
      </c>
      <c r="G361" s="8">
        <v>0.72</v>
      </c>
      <c r="H361" s="9">
        <v>0.20399999999999999</v>
      </c>
      <c r="I361" s="10">
        <v>9.1999999999999998E-2</v>
      </c>
      <c r="J361" s="10">
        <v>0.112</v>
      </c>
      <c r="K361" s="11">
        <v>0.19700000000000001</v>
      </c>
      <c r="L361" s="8">
        <v>1.1000000000000001</v>
      </c>
      <c r="M361" s="8">
        <v>0.23300000000000001</v>
      </c>
      <c r="N361" s="10">
        <v>0.66100000000000003</v>
      </c>
      <c r="O361" s="11">
        <v>88</v>
      </c>
      <c r="P361" s="8">
        <v>87</v>
      </c>
      <c r="Q361" s="8">
        <v>118</v>
      </c>
      <c r="R361" s="11">
        <v>3.86</v>
      </c>
      <c r="S361" s="8">
        <v>3.85</v>
      </c>
      <c r="T361" s="8">
        <v>0.01</v>
      </c>
      <c r="U361" s="11">
        <v>5.07</v>
      </c>
      <c r="V361" s="14">
        <v>4.63</v>
      </c>
    </row>
    <row r="362" spans="1:22" ht="15" thickBot="1">
      <c r="A362" s="5">
        <v>361</v>
      </c>
      <c r="B362" s="22" t="s">
        <v>743</v>
      </c>
      <c r="C362" s="22" t="s">
        <v>74</v>
      </c>
      <c r="D362" s="8">
        <v>7.78</v>
      </c>
      <c r="E362" s="8">
        <v>3</v>
      </c>
      <c r="F362" s="8">
        <v>2.59</v>
      </c>
      <c r="G362" s="8">
        <v>1.38</v>
      </c>
      <c r="H362" s="9">
        <v>0.20599999999999999</v>
      </c>
      <c r="I362" s="10">
        <v>7.9000000000000001E-2</v>
      </c>
      <c r="J362" s="10">
        <v>0.126</v>
      </c>
      <c r="K362" s="11">
        <v>0.248</v>
      </c>
      <c r="L362" s="8">
        <v>1.29</v>
      </c>
      <c r="M362" s="8">
        <v>0.28299999999999997</v>
      </c>
      <c r="N362" s="10">
        <v>0.69299999999999995</v>
      </c>
      <c r="O362" s="11">
        <v>98</v>
      </c>
      <c r="P362" s="8">
        <v>99</v>
      </c>
      <c r="Q362" s="8">
        <v>107</v>
      </c>
      <c r="R362" s="11">
        <v>4.54</v>
      </c>
      <c r="S362" s="8">
        <v>4.57</v>
      </c>
      <c r="T362" s="8">
        <v>-0.03</v>
      </c>
      <c r="U362" s="11">
        <v>4.67</v>
      </c>
      <c r="V362" s="14">
        <v>4.6500000000000004</v>
      </c>
    </row>
    <row r="363" spans="1:22" ht="15" thickBot="1">
      <c r="A363" s="5">
        <v>362</v>
      </c>
      <c r="B363" s="22" t="s">
        <v>744</v>
      </c>
      <c r="C363" s="6" t="s">
        <v>103</v>
      </c>
      <c r="D363" s="8">
        <v>6.69</v>
      </c>
      <c r="E363" s="8">
        <v>2.23</v>
      </c>
      <c r="F363" s="8">
        <v>3</v>
      </c>
      <c r="G363" s="8">
        <v>1.9</v>
      </c>
      <c r="H363" s="9">
        <v>0.17299999999999999</v>
      </c>
      <c r="I363" s="10">
        <v>5.8000000000000003E-2</v>
      </c>
      <c r="J363" s="10">
        <v>0.115</v>
      </c>
      <c r="K363" s="11">
        <v>0.28699999999999998</v>
      </c>
      <c r="L363" s="8">
        <v>1.41</v>
      </c>
      <c r="M363" s="8">
        <v>0.308</v>
      </c>
      <c r="N363" s="10">
        <v>0.65400000000000003</v>
      </c>
      <c r="O363" s="11">
        <v>121</v>
      </c>
      <c r="P363" s="8">
        <v>118</v>
      </c>
      <c r="Q363" s="8">
        <v>104</v>
      </c>
      <c r="R363" s="11">
        <v>5.36</v>
      </c>
      <c r="S363" s="8">
        <v>5.25</v>
      </c>
      <c r="T363" s="8">
        <v>0.1</v>
      </c>
      <c r="U363" s="11">
        <v>4.57</v>
      </c>
      <c r="V363" s="14">
        <v>4.66</v>
      </c>
    </row>
    <row r="364" spans="1:22" ht="15" thickBot="1">
      <c r="A364" s="5">
        <v>363</v>
      </c>
      <c r="B364" s="22" t="s">
        <v>745</v>
      </c>
      <c r="C364" s="6" t="s">
        <v>103</v>
      </c>
      <c r="D364" s="8">
        <v>7.88</v>
      </c>
      <c r="E364" s="8">
        <v>4.34</v>
      </c>
      <c r="F364" s="8">
        <v>1.82</v>
      </c>
      <c r="G364" s="8">
        <v>0.79</v>
      </c>
      <c r="H364" s="9">
        <v>0.19</v>
      </c>
      <c r="I364" s="10">
        <v>0.105</v>
      </c>
      <c r="J364" s="10">
        <v>8.5999999999999993E-2</v>
      </c>
      <c r="K364" s="11">
        <v>0.253</v>
      </c>
      <c r="L364" s="8">
        <v>1.49</v>
      </c>
      <c r="M364" s="8">
        <v>0.30399999999999999</v>
      </c>
      <c r="N364" s="10">
        <v>0.77500000000000002</v>
      </c>
      <c r="O364" s="11">
        <v>81</v>
      </c>
      <c r="P364" s="8">
        <v>101</v>
      </c>
      <c r="Q364" s="8">
        <v>116</v>
      </c>
      <c r="R364" s="11">
        <v>3.55</v>
      </c>
      <c r="S364" s="8">
        <v>4.4800000000000004</v>
      </c>
      <c r="T364" s="8">
        <v>-0.94</v>
      </c>
      <c r="U364" s="11">
        <v>5.09</v>
      </c>
      <c r="V364" s="14">
        <v>4.67</v>
      </c>
    </row>
    <row r="365" spans="1:22" ht="15" thickBot="1">
      <c r="A365" s="5">
        <v>364</v>
      </c>
      <c r="B365" s="22" t="s">
        <v>746</v>
      </c>
      <c r="C365" s="22" t="s">
        <v>153</v>
      </c>
      <c r="D365" s="8">
        <v>6.59</v>
      </c>
      <c r="E365" s="8">
        <v>2.73</v>
      </c>
      <c r="F365" s="8">
        <v>2.41</v>
      </c>
      <c r="G365" s="8">
        <v>1.93</v>
      </c>
      <c r="H365" s="9">
        <v>0.16200000000000001</v>
      </c>
      <c r="I365" s="10">
        <v>6.7000000000000004E-2</v>
      </c>
      <c r="J365" s="10">
        <v>9.5000000000000001E-2</v>
      </c>
      <c r="K365" s="11">
        <v>0.28599999999999998</v>
      </c>
      <c r="L365" s="8">
        <v>1.5</v>
      </c>
      <c r="M365" s="8">
        <v>0.30399999999999999</v>
      </c>
      <c r="N365" s="10">
        <v>0.67900000000000005</v>
      </c>
      <c r="O365" s="11">
        <v>127</v>
      </c>
      <c r="P365" s="8">
        <v>132</v>
      </c>
      <c r="Q365" s="8">
        <v>117</v>
      </c>
      <c r="R365" s="11">
        <v>5.46</v>
      </c>
      <c r="S365" s="8">
        <v>5.6</v>
      </c>
      <c r="T365" s="8">
        <v>-0.13</v>
      </c>
      <c r="U365" s="11">
        <v>5.03</v>
      </c>
      <c r="V365" s="14">
        <v>4.68</v>
      </c>
    </row>
    <row r="366" spans="1:22" ht="15" thickBot="1">
      <c r="A366" s="5">
        <v>365</v>
      </c>
      <c r="B366" s="22" t="s">
        <v>747</v>
      </c>
      <c r="C366" s="22" t="s">
        <v>100</v>
      </c>
      <c r="D366" s="8">
        <v>6.72</v>
      </c>
      <c r="E366" s="8">
        <v>2.97</v>
      </c>
      <c r="F366" s="8">
        <v>2.2599999999999998</v>
      </c>
      <c r="G366" s="8">
        <v>1.68</v>
      </c>
      <c r="H366" s="9">
        <v>0.17599999999999999</v>
      </c>
      <c r="I366" s="10">
        <v>7.8E-2</v>
      </c>
      <c r="J366" s="10">
        <v>9.8000000000000004E-2</v>
      </c>
      <c r="K366" s="11">
        <v>0.251</v>
      </c>
      <c r="L366" s="8">
        <v>1.31</v>
      </c>
      <c r="M366" s="8">
        <v>0.26700000000000002</v>
      </c>
      <c r="N366" s="10">
        <v>0.68200000000000005</v>
      </c>
      <c r="O366" s="11">
        <v>118</v>
      </c>
      <c r="P366" s="8">
        <v>122</v>
      </c>
      <c r="Q366" s="8">
        <v>111</v>
      </c>
      <c r="R366" s="11">
        <v>5.17</v>
      </c>
      <c r="S366" s="8">
        <v>5.27</v>
      </c>
      <c r="T366" s="8">
        <v>-0.1</v>
      </c>
      <c r="U366" s="11">
        <v>4.8600000000000003</v>
      </c>
      <c r="V366" s="14">
        <v>4.68</v>
      </c>
    </row>
    <row r="367" spans="1:22" ht="15" thickBot="1">
      <c r="A367" s="5">
        <v>366</v>
      </c>
      <c r="B367" s="22" t="s">
        <v>748</v>
      </c>
      <c r="C367" s="22" t="s">
        <v>54</v>
      </c>
      <c r="D367" s="8">
        <v>6.8</v>
      </c>
      <c r="E367" s="8">
        <v>2.89</v>
      </c>
      <c r="F367" s="8">
        <v>2.36</v>
      </c>
      <c r="G367" s="8">
        <v>1.44</v>
      </c>
      <c r="H367" s="9">
        <v>0.183</v>
      </c>
      <c r="I367" s="10">
        <v>7.8E-2</v>
      </c>
      <c r="J367" s="10">
        <v>0.106</v>
      </c>
      <c r="K367" s="11">
        <v>0.24099999999999999</v>
      </c>
      <c r="L367" s="8">
        <v>1.23</v>
      </c>
      <c r="M367" s="8">
        <v>0.26200000000000001</v>
      </c>
      <c r="N367" s="10">
        <v>0.71099999999999997</v>
      </c>
      <c r="O367" s="11">
        <v>103</v>
      </c>
      <c r="P367" s="8">
        <v>114</v>
      </c>
      <c r="Q367" s="8">
        <v>113</v>
      </c>
      <c r="R367" s="11">
        <v>4.33</v>
      </c>
      <c r="S367" s="8">
        <v>4.93</v>
      </c>
      <c r="T367" s="8">
        <v>-0.6</v>
      </c>
      <c r="U367" s="11">
        <v>4.84</v>
      </c>
      <c r="V367" s="14">
        <v>4.6900000000000004</v>
      </c>
    </row>
    <row r="368" spans="1:22" ht="15" thickBot="1">
      <c r="A368" s="5">
        <v>367</v>
      </c>
      <c r="B368" s="22" t="s">
        <v>749</v>
      </c>
      <c r="C368" s="22" t="s">
        <v>64</v>
      </c>
      <c r="D368" s="8">
        <v>4.3499999999999996</v>
      </c>
      <c r="E368" s="8">
        <v>3.31</v>
      </c>
      <c r="F368" s="8">
        <v>1.32</v>
      </c>
      <c r="G368" s="8">
        <v>1.57</v>
      </c>
      <c r="H368" s="9">
        <v>0.113</v>
      </c>
      <c r="I368" s="10">
        <v>8.5999999999999993E-2</v>
      </c>
      <c r="J368" s="10">
        <v>2.7E-2</v>
      </c>
      <c r="K368" s="11">
        <v>0.27700000000000002</v>
      </c>
      <c r="L368" s="8">
        <v>1.45</v>
      </c>
      <c r="M368" s="8">
        <v>0.28000000000000003</v>
      </c>
      <c r="N368" s="10">
        <v>0.73699999999999999</v>
      </c>
      <c r="O368" s="11">
        <v>114</v>
      </c>
      <c r="P368" s="8">
        <v>137</v>
      </c>
      <c r="Q368" s="8">
        <v>105</v>
      </c>
      <c r="R368" s="11">
        <v>4.7</v>
      </c>
      <c r="S368" s="8">
        <v>5.66</v>
      </c>
      <c r="T368" s="8">
        <v>-0.95</v>
      </c>
      <c r="U368" s="11">
        <v>4.5199999999999996</v>
      </c>
      <c r="V368" s="14">
        <v>4.7</v>
      </c>
    </row>
    <row r="369" spans="1:22" ht="15" thickBot="1">
      <c r="A369" s="5">
        <v>368</v>
      </c>
      <c r="B369" s="22" t="s">
        <v>750</v>
      </c>
      <c r="C369" s="22" t="s">
        <v>45</v>
      </c>
      <c r="D369" s="8">
        <v>6.12</v>
      </c>
      <c r="E369" s="8">
        <v>1.73</v>
      </c>
      <c r="F369" s="8">
        <v>3.54</v>
      </c>
      <c r="G369" s="8">
        <v>1.73</v>
      </c>
      <c r="H369" s="9">
        <v>0.16700000000000001</v>
      </c>
      <c r="I369" s="10">
        <v>4.7E-2</v>
      </c>
      <c r="J369" s="10">
        <v>0.12</v>
      </c>
      <c r="K369" s="11">
        <v>0.26</v>
      </c>
      <c r="L369" s="8">
        <v>1.18</v>
      </c>
      <c r="M369" s="8">
        <v>0.27100000000000002</v>
      </c>
      <c r="N369" s="10">
        <v>0.72899999999999998</v>
      </c>
      <c r="O369" s="11">
        <v>106</v>
      </c>
      <c r="P369" s="8">
        <v>117</v>
      </c>
      <c r="Q369" s="8">
        <v>110</v>
      </c>
      <c r="R369" s="11">
        <v>4.66</v>
      </c>
      <c r="S369" s="8">
        <v>5.15</v>
      </c>
      <c r="T369" s="8">
        <v>-0.49</v>
      </c>
      <c r="U369" s="11">
        <v>4.8099999999999996</v>
      </c>
      <c r="V369" s="14">
        <v>4.72</v>
      </c>
    </row>
    <row r="370" spans="1:22" ht="15" thickBot="1">
      <c r="A370" s="5">
        <v>369</v>
      </c>
      <c r="B370" s="22" t="s">
        <v>751</v>
      </c>
      <c r="C370" s="6" t="s">
        <v>292</v>
      </c>
      <c r="D370" s="8">
        <v>7.75</v>
      </c>
      <c r="E370" s="8">
        <v>2.93</v>
      </c>
      <c r="F370" s="8">
        <v>2.64</v>
      </c>
      <c r="G370" s="8">
        <v>2.0299999999999998</v>
      </c>
      <c r="H370" s="9">
        <v>0.189</v>
      </c>
      <c r="I370" s="10">
        <v>7.1999999999999995E-2</v>
      </c>
      <c r="J370" s="10">
        <v>0.11799999999999999</v>
      </c>
      <c r="K370" s="11">
        <v>0.29699999999999999</v>
      </c>
      <c r="L370" s="8">
        <v>1.57</v>
      </c>
      <c r="M370" s="8">
        <v>0.32900000000000001</v>
      </c>
      <c r="N370" s="10">
        <v>0.67400000000000004</v>
      </c>
      <c r="O370" s="11">
        <v>142</v>
      </c>
      <c r="P370" s="8">
        <v>121</v>
      </c>
      <c r="Q370" s="8">
        <v>109</v>
      </c>
      <c r="R370" s="11">
        <v>6.47</v>
      </c>
      <c r="S370" s="8">
        <v>5.55</v>
      </c>
      <c r="T370" s="8">
        <v>0.92</v>
      </c>
      <c r="U370" s="11">
        <v>4.76</v>
      </c>
      <c r="V370" s="14">
        <v>4.72</v>
      </c>
    </row>
    <row r="371" spans="1:22" ht="15" thickBot="1">
      <c r="A371" s="5">
        <v>370</v>
      </c>
      <c r="B371" s="22" t="s">
        <v>752</v>
      </c>
      <c r="C371" s="6" t="s">
        <v>103</v>
      </c>
      <c r="D371" s="8">
        <v>7.92</v>
      </c>
      <c r="E371" s="8">
        <v>4.26</v>
      </c>
      <c r="F371" s="8">
        <v>1.86</v>
      </c>
      <c r="G371" s="8">
        <v>2.0299999999999998</v>
      </c>
      <c r="H371" s="9">
        <v>0.188</v>
      </c>
      <c r="I371" s="10">
        <v>0.10100000000000001</v>
      </c>
      <c r="J371" s="10">
        <v>8.6999999999999994E-2</v>
      </c>
      <c r="K371" s="11">
        <v>0.28899999999999998</v>
      </c>
      <c r="L371" s="8">
        <v>1.65</v>
      </c>
      <c r="M371" s="8">
        <v>0.32100000000000001</v>
      </c>
      <c r="N371" s="10">
        <v>0.73799999999999999</v>
      </c>
      <c r="O371" s="11">
        <v>135</v>
      </c>
      <c r="P371" s="8">
        <v>146</v>
      </c>
      <c r="Q371" s="8">
        <v>120</v>
      </c>
      <c r="R371" s="11">
        <v>5.89</v>
      </c>
      <c r="S371" s="8">
        <v>6.26</v>
      </c>
      <c r="T371" s="8">
        <v>-0.37</v>
      </c>
      <c r="U371" s="11">
        <v>5.23</v>
      </c>
      <c r="V371" s="14">
        <v>4.72</v>
      </c>
    </row>
    <row r="372" spans="1:22" ht="15" thickBot="1">
      <c r="A372" s="5">
        <v>371</v>
      </c>
      <c r="B372" s="22" t="s">
        <v>753</v>
      </c>
      <c r="C372" s="22" t="s">
        <v>56</v>
      </c>
      <c r="D372" s="8">
        <v>6.27</v>
      </c>
      <c r="E372" s="8">
        <v>2.73</v>
      </c>
      <c r="F372" s="8">
        <v>2.2999999999999998</v>
      </c>
      <c r="G372" s="8">
        <v>0.82</v>
      </c>
      <c r="H372" s="9">
        <v>0.17</v>
      </c>
      <c r="I372" s="10">
        <v>7.3999999999999996E-2</v>
      </c>
      <c r="J372" s="10">
        <v>9.6000000000000002E-2</v>
      </c>
      <c r="K372" s="11">
        <v>0.216</v>
      </c>
      <c r="L372" s="8">
        <v>1.1200000000000001</v>
      </c>
      <c r="M372" s="8">
        <v>0.24199999999999999</v>
      </c>
      <c r="N372" s="10">
        <v>0.79300000000000004</v>
      </c>
      <c r="O372" s="11">
        <v>69</v>
      </c>
      <c r="P372" s="8">
        <v>91</v>
      </c>
      <c r="Q372" s="8">
        <v>95</v>
      </c>
      <c r="R372" s="11">
        <v>3</v>
      </c>
      <c r="S372" s="8">
        <v>3.95</v>
      </c>
      <c r="T372" s="8">
        <v>-0.95</v>
      </c>
      <c r="U372" s="11">
        <v>4.18</v>
      </c>
      <c r="V372" s="14">
        <v>4.7300000000000004</v>
      </c>
    </row>
    <row r="373" spans="1:22" ht="15" thickBot="1">
      <c r="A373" s="5">
        <v>372</v>
      </c>
      <c r="B373" s="22" t="s">
        <v>754</v>
      </c>
      <c r="C373" s="22" t="s">
        <v>111</v>
      </c>
      <c r="D373" s="8">
        <v>8.49</v>
      </c>
      <c r="E373" s="8">
        <v>3.86</v>
      </c>
      <c r="F373" s="8">
        <v>2.2000000000000002</v>
      </c>
      <c r="G373" s="8">
        <v>0.77</v>
      </c>
      <c r="H373" s="9">
        <v>0.19900000000000001</v>
      </c>
      <c r="I373" s="10">
        <v>0.09</v>
      </c>
      <c r="J373" s="10">
        <v>0.109</v>
      </c>
      <c r="K373" s="11">
        <v>0.26900000000000002</v>
      </c>
      <c r="L373" s="8">
        <v>1.54</v>
      </c>
      <c r="M373" s="8">
        <v>0.33100000000000002</v>
      </c>
      <c r="N373" s="10">
        <v>0.60499999999999998</v>
      </c>
      <c r="O373" s="11">
        <v>143</v>
      </c>
      <c r="P373" s="8">
        <v>98</v>
      </c>
      <c r="Q373" s="8">
        <v>118</v>
      </c>
      <c r="R373" s="11">
        <v>6.36</v>
      </c>
      <c r="S373" s="8">
        <v>4.29</v>
      </c>
      <c r="T373" s="8">
        <v>2.08</v>
      </c>
      <c r="U373" s="11">
        <v>5.16</v>
      </c>
      <c r="V373" s="14">
        <v>4.7300000000000004</v>
      </c>
    </row>
    <row r="374" spans="1:22" ht="15" thickBot="1">
      <c r="A374" s="5">
        <v>373</v>
      </c>
      <c r="B374" s="22" t="s">
        <v>755</v>
      </c>
      <c r="C374" s="22" t="s">
        <v>52</v>
      </c>
      <c r="D374" s="8">
        <v>8.94</v>
      </c>
      <c r="E374" s="8">
        <v>3.46</v>
      </c>
      <c r="F374" s="8">
        <v>2.58</v>
      </c>
      <c r="G374" s="8">
        <v>1.44</v>
      </c>
      <c r="H374" s="9">
        <v>0.23300000000000001</v>
      </c>
      <c r="I374" s="10">
        <v>0.09</v>
      </c>
      <c r="J374" s="10">
        <v>0.14299999999999999</v>
      </c>
      <c r="K374" s="11">
        <v>0.23400000000000001</v>
      </c>
      <c r="L374" s="8">
        <v>1.28</v>
      </c>
      <c r="M374" s="8">
        <v>0.27500000000000002</v>
      </c>
      <c r="N374" s="10">
        <v>0.70899999999999996</v>
      </c>
      <c r="O374" s="11">
        <v>110</v>
      </c>
      <c r="P374" s="8">
        <v>110</v>
      </c>
      <c r="Q374" s="8">
        <v>120</v>
      </c>
      <c r="R374" s="11">
        <v>4.67</v>
      </c>
      <c r="S374" s="8">
        <v>4.6399999999999997</v>
      </c>
      <c r="T374" s="8">
        <v>0.03</v>
      </c>
      <c r="U374" s="11">
        <v>5.15</v>
      </c>
      <c r="V374" s="14">
        <v>4.7300000000000004</v>
      </c>
    </row>
    <row r="375" spans="1:22" ht="15" thickBot="1">
      <c r="A375" s="5">
        <v>374</v>
      </c>
      <c r="B375" s="22" t="s">
        <v>756</v>
      </c>
      <c r="C375" s="22" t="s">
        <v>41</v>
      </c>
      <c r="D375" s="8">
        <v>6.75</v>
      </c>
      <c r="E375" s="8">
        <v>2.61</v>
      </c>
      <c r="F375" s="8">
        <v>2.58</v>
      </c>
      <c r="G375" s="8">
        <v>1.96</v>
      </c>
      <c r="H375" s="9">
        <v>0.17899999999999999</v>
      </c>
      <c r="I375" s="10">
        <v>6.9000000000000006E-2</v>
      </c>
      <c r="J375" s="10">
        <v>0.11</v>
      </c>
      <c r="K375" s="11">
        <v>0.24199999999999999</v>
      </c>
      <c r="L375" s="8">
        <v>1.23</v>
      </c>
      <c r="M375" s="8">
        <v>0.248</v>
      </c>
      <c r="N375" s="10">
        <v>0.80700000000000005</v>
      </c>
      <c r="O375" s="11">
        <v>105</v>
      </c>
      <c r="P375" s="8">
        <v>126</v>
      </c>
      <c r="Q375" s="8">
        <v>108</v>
      </c>
      <c r="R375" s="11">
        <v>4.3499999999999996</v>
      </c>
      <c r="S375" s="8">
        <v>5.46</v>
      </c>
      <c r="T375" s="8">
        <v>-1.1000000000000001</v>
      </c>
      <c r="U375" s="11">
        <v>4.75</v>
      </c>
      <c r="V375" s="14">
        <v>4.74</v>
      </c>
    </row>
    <row r="376" spans="1:22" ht="15" thickBot="1">
      <c r="A376" s="5">
        <v>375</v>
      </c>
      <c r="B376" s="22" t="s">
        <v>757</v>
      </c>
      <c r="C376" s="22" t="s">
        <v>54</v>
      </c>
      <c r="D376" s="8">
        <v>8.9499999999999993</v>
      </c>
      <c r="E376" s="8">
        <v>3.64</v>
      </c>
      <c r="F376" s="8">
        <v>2.46</v>
      </c>
      <c r="G376" s="8">
        <v>1.96</v>
      </c>
      <c r="H376" s="9">
        <v>0.23</v>
      </c>
      <c r="I376" s="10">
        <v>9.4E-2</v>
      </c>
      <c r="J376" s="10">
        <v>0.13700000000000001</v>
      </c>
      <c r="K376" s="11">
        <v>0.23799999999999999</v>
      </c>
      <c r="L376" s="8">
        <v>1.32</v>
      </c>
      <c r="M376" s="8">
        <v>0.26500000000000001</v>
      </c>
      <c r="N376" s="10">
        <v>0.66300000000000003</v>
      </c>
      <c r="O376" s="11">
        <v>136</v>
      </c>
      <c r="P376" s="8">
        <v>127</v>
      </c>
      <c r="Q376" s="8">
        <v>120</v>
      </c>
      <c r="R376" s="11">
        <v>5.74</v>
      </c>
      <c r="S376" s="8">
        <v>5.49</v>
      </c>
      <c r="T376" s="8">
        <v>0.24</v>
      </c>
      <c r="U376" s="11">
        <v>5.17</v>
      </c>
      <c r="V376" s="14">
        <v>4.74</v>
      </c>
    </row>
    <row r="377" spans="1:22" ht="15" thickBot="1">
      <c r="A377" s="5">
        <v>376</v>
      </c>
      <c r="B377" s="22" t="s">
        <v>758</v>
      </c>
      <c r="C377" s="22" t="s">
        <v>169</v>
      </c>
      <c r="D377" s="8">
        <v>8.86</v>
      </c>
      <c r="E377" s="8">
        <v>4.6900000000000004</v>
      </c>
      <c r="F377" s="8">
        <v>1.89</v>
      </c>
      <c r="G377" s="8">
        <v>1.22</v>
      </c>
      <c r="H377" s="9">
        <v>0.217</v>
      </c>
      <c r="I377" s="10">
        <v>0.115</v>
      </c>
      <c r="J377" s="10">
        <v>0.10199999999999999</v>
      </c>
      <c r="K377" s="11">
        <v>0.25900000000000001</v>
      </c>
      <c r="L377" s="8">
        <v>1.54</v>
      </c>
      <c r="M377" s="8">
        <v>0.313</v>
      </c>
      <c r="N377" s="10">
        <v>0.64500000000000002</v>
      </c>
      <c r="O377" s="11">
        <v>138</v>
      </c>
      <c r="P377" s="8">
        <v>115</v>
      </c>
      <c r="Q377" s="8">
        <v>110</v>
      </c>
      <c r="R377" s="11">
        <v>5.64</v>
      </c>
      <c r="S377" s="8">
        <v>4.8099999999999996</v>
      </c>
      <c r="T377" s="8">
        <v>0.83</v>
      </c>
      <c r="U377" s="11">
        <v>4.7300000000000004</v>
      </c>
      <c r="V377" s="14">
        <v>4.7699999999999996</v>
      </c>
    </row>
    <row r="378" spans="1:22" ht="15" thickBot="1">
      <c r="A378" s="5">
        <v>377</v>
      </c>
      <c r="B378" s="22" t="s">
        <v>759</v>
      </c>
      <c r="C378" s="22" t="s">
        <v>153</v>
      </c>
      <c r="D378" s="8">
        <v>8.36</v>
      </c>
      <c r="E378" s="8">
        <v>3.83</v>
      </c>
      <c r="F378" s="8">
        <v>2.1800000000000002</v>
      </c>
      <c r="G378" s="8">
        <v>2</v>
      </c>
      <c r="H378" s="9">
        <v>0.20300000000000001</v>
      </c>
      <c r="I378" s="10">
        <v>9.2999999999999999E-2</v>
      </c>
      <c r="J378" s="10">
        <v>0.11</v>
      </c>
      <c r="K378" s="11">
        <v>0.28599999999999998</v>
      </c>
      <c r="L378" s="8">
        <v>1.62</v>
      </c>
      <c r="M378" s="8">
        <v>0.32200000000000001</v>
      </c>
      <c r="N378" s="10">
        <v>0.64500000000000002</v>
      </c>
      <c r="O378" s="11">
        <v>150</v>
      </c>
      <c r="P378" s="8">
        <v>131</v>
      </c>
      <c r="Q378" s="8">
        <v>118</v>
      </c>
      <c r="R378" s="11">
        <v>6.45</v>
      </c>
      <c r="S378" s="8">
        <v>5.57</v>
      </c>
      <c r="T378" s="8">
        <v>0.88</v>
      </c>
      <c r="U378" s="11">
        <v>5.08</v>
      </c>
      <c r="V378" s="14">
        <v>4.78</v>
      </c>
    </row>
    <row r="379" spans="1:22" ht="15" thickBot="1">
      <c r="A379" s="5">
        <v>378</v>
      </c>
      <c r="B379" s="22" t="s">
        <v>760</v>
      </c>
      <c r="C379" s="22" t="s">
        <v>54</v>
      </c>
      <c r="D379" s="8">
        <v>7.96</v>
      </c>
      <c r="E379" s="8">
        <v>3.43</v>
      </c>
      <c r="F379" s="8">
        <v>2.3199999999999998</v>
      </c>
      <c r="G379" s="8">
        <v>2.3199999999999998</v>
      </c>
      <c r="H379" s="9">
        <v>0.189</v>
      </c>
      <c r="I379" s="10">
        <v>8.2000000000000003E-2</v>
      </c>
      <c r="J379" s="10">
        <v>0.108</v>
      </c>
      <c r="K379" s="11">
        <v>0.29899999999999999</v>
      </c>
      <c r="L379" s="8">
        <v>1.65</v>
      </c>
      <c r="M379" s="8">
        <v>0.32600000000000001</v>
      </c>
      <c r="N379" s="10">
        <v>0.65900000000000003</v>
      </c>
      <c r="O379" s="11">
        <v>158</v>
      </c>
      <c r="P379" s="8">
        <v>142</v>
      </c>
      <c r="Q379" s="8">
        <v>113</v>
      </c>
      <c r="R379" s="11">
        <v>6.65</v>
      </c>
      <c r="S379" s="8">
        <v>6.14</v>
      </c>
      <c r="T379" s="8">
        <v>0.5</v>
      </c>
      <c r="U379" s="11">
        <v>4.84</v>
      </c>
      <c r="V379" s="14">
        <v>4.78</v>
      </c>
    </row>
    <row r="380" spans="1:22" ht="15" thickBot="1">
      <c r="A380" s="5">
        <v>379</v>
      </c>
      <c r="B380" s="22" t="s">
        <v>761</v>
      </c>
      <c r="C380" s="22" t="s">
        <v>169</v>
      </c>
      <c r="D380" s="8">
        <v>8</v>
      </c>
      <c r="E380" s="8">
        <v>4</v>
      </c>
      <c r="F380" s="8">
        <v>2</v>
      </c>
      <c r="G380" s="8">
        <v>1.43</v>
      </c>
      <c r="H380" s="9">
        <v>0.19700000000000001</v>
      </c>
      <c r="I380" s="10">
        <v>9.9000000000000005E-2</v>
      </c>
      <c r="J380" s="10">
        <v>9.9000000000000005E-2</v>
      </c>
      <c r="K380" s="11">
        <v>0.26500000000000001</v>
      </c>
      <c r="L380" s="8">
        <v>1.51</v>
      </c>
      <c r="M380" s="8">
        <v>0.30499999999999999</v>
      </c>
      <c r="N380" s="10">
        <v>0.56000000000000005</v>
      </c>
      <c r="O380" s="11">
        <v>174</v>
      </c>
      <c r="P380" s="8">
        <v>120</v>
      </c>
      <c r="Q380" s="8">
        <v>122</v>
      </c>
      <c r="R380" s="11">
        <v>7.14</v>
      </c>
      <c r="S380" s="8">
        <v>5.0199999999999996</v>
      </c>
      <c r="T380" s="8">
        <v>2.12</v>
      </c>
      <c r="U380" s="11">
        <v>5.22</v>
      </c>
      <c r="V380" s="14">
        <v>4.79</v>
      </c>
    </row>
    <row r="381" spans="1:22" ht="15" thickBot="1">
      <c r="A381" s="5">
        <v>380</v>
      </c>
      <c r="B381" s="22" t="s">
        <v>762</v>
      </c>
      <c r="C381" s="22" t="s">
        <v>50</v>
      </c>
      <c r="D381" s="8">
        <v>7.5</v>
      </c>
      <c r="E381" s="8">
        <v>2.64</v>
      </c>
      <c r="F381" s="8">
        <v>2.84</v>
      </c>
      <c r="G381" s="8">
        <v>1.1100000000000001</v>
      </c>
      <c r="H381" s="9">
        <v>0.20200000000000001</v>
      </c>
      <c r="I381" s="10">
        <v>7.0999999999999994E-2</v>
      </c>
      <c r="J381" s="10">
        <v>0.13100000000000001</v>
      </c>
      <c r="K381" s="11">
        <v>0.23400000000000001</v>
      </c>
      <c r="L381" s="8">
        <v>1.17</v>
      </c>
      <c r="M381" s="8">
        <v>0.26900000000000002</v>
      </c>
      <c r="N381" s="10">
        <v>0.80100000000000005</v>
      </c>
      <c r="O381" s="11">
        <v>78</v>
      </c>
      <c r="P381" s="8">
        <v>96</v>
      </c>
      <c r="Q381" s="8">
        <v>120</v>
      </c>
      <c r="R381" s="11">
        <v>3.4</v>
      </c>
      <c r="S381" s="8">
        <v>4.28</v>
      </c>
      <c r="T381" s="8">
        <v>-0.88</v>
      </c>
      <c r="U381" s="11">
        <v>5.17</v>
      </c>
      <c r="V381" s="14">
        <v>4.8</v>
      </c>
    </row>
    <row r="382" spans="1:22" ht="15" thickBot="1">
      <c r="A382" s="5">
        <v>381</v>
      </c>
      <c r="B382" s="22" t="s">
        <v>763</v>
      </c>
      <c r="C382" s="22" t="s">
        <v>74</v>
      </c>
      <c r="D382" s="8">
        <v>6.86</v>
      </c>
      <c r="E382" s="8">
        <v>3.21</v>
      </c>
      <c r="F382" s="8">
        <v>2.13</v>
      </c>
      <c r="G382" s="8">
        <v>1.42</v>
      </c>
      <c r="H382" s="9">
        <v>0.17799999999999999</v>
      </c>
      <c r="I382" s="10">
        <v>8.3000000000000004E-2</v>
      </c>
      <c r="J382" s="10">
        <v>9.5000000000000001E-2</v>
      </c>
      <c r="K382" s="11">
        <v>0.26300000000000001</v>
      </c>
      <c r="L382" s="8">
        <v>1.37</v>
      </c>
      <c r="M382" s="8">
        <v>0.29199999999999998</v>
      </c>
      <c r="N382" s="10">
        <v>0.74199999999999999</v>
      </c>
      <c r="O382" s="11">
        <v>103</v>
      </c>
      <c r="P382" s="8">
        <v>109</v>
      </c>
      <c r="Q382" s="8">
        <v>104</v>
      </c>
      <c r="R382" s="11">
        <v>4.76</v>
      </c>
      <c r="S382" s="8">
        <v>5.0599999999999996</v>
      </c>
      <c r="T382" s="8">
        <v>-0.3</v>
      </c>
      <c r="U382" s="11">
        <v>4.58</v>
      </c>
      <c r="V382" s="14">
        <v>4.8</v>
      </c>
    </row>
    <row r="383" spans="1:22" ht="15" thickBot="1">
      <c r="A383" s="5">
        <v>382</v>
      </c>
      <c r="B383" s="22" t="s">
        <v>764</v>
      </c>
      <c r="C383" s="22" t="s">
        <v>26</v>
      </c>
      <c r="D383" s="8">
        <v>6.6</v>
      </c>
      <c r="E383" s="8">
        <v>3.25</v>
      </c>
      <c r="F383" s="8">
        <v>2.0299999999999998</v>
      </c>
      <c r="G383" s="8">
        <v>0.98</v>
      </c>
      <c r="H383" s="9">
        <v>0.17499999999999999</v>
      </c>
      <c r="I383" s="10">
        <v>8.5999999999999993E-2</v>
      </c>
      <c r="J383" s="10">
        <v>8.8999999999999996E-2</v>
      </c>
      <c r="K383" s="11">
        <v>0.24199999999999999</v>
      </c>
      <c r="L383" s="8">
        <v>1.28</v>
      </c>
      <c r="M383" s="8">
        <v>0.27400000000000002</v>
      </c>
      <c r="N383" s="10">
        <v>0.74399999999999999</v>
      </c>
      <c r="O383" s="11">
        <v>86</v>
      </c>
      <c r="P383" s="8">
        <v>102</v>
      </c>
      <c r="Q383" s="8">
        <v>103</v>
      </c>
      <c r="R383" s="11">
        <v>3.81</v>
      </c>
      <c r="S383" s="8">
        <v>4.42</v>
      </c>
      <c r="T383" s="8">
        <v>-0.61</v>
      </c>
      <c r="U383" s="11">
        <v>4.5</v>
      </c>
      <c r="V383" s="14">
        <v>4.82</v>
      </c>
    </row>
    <row r="384" spans="1:22" ht="15" thickBot="1">
      <c r="A384" s="5">
        <v>383</v>
      </c>
      <c r="B384" s="22" t="s">
        <v>765</v>
      </c>
      <c r="C384" s="22" t="s">
        <v>74</v>
      </c>
      <c r="D384" s="8">
        <v>7.36</v>
      </c>
      <c r="E384" s="8">
        <v>4.25</v>
      </c>
      <c r="F384" s="8">
        <v>1.73</v>
      </c>
      <c r="G384" s="8">
        <v>0.98</v>
      </c>
      <c r="H384" s="9">
        <v>0.188</v>
      </c>
      <c r="I384" s="10">
        <v>0.108</v>
      </c>
      <c r="J384" s="10">
        <v>7.9000000000000001E-2</v>
      </c>
      <c r="K384" s="11">
        <v>0.23699999999999999</v>
      </c>
      <c r="L384" s="8">
        <v>1.38</v>
      </c>
      <c r="M384" s="8">
        <v>0.27500000000000002</v>
      </c>
      <c r="N384" s="10">
        <v>0.77900000000000003</v>
      </c>
      <c r="O384" s="11">
        <v>78</v>
      </c>
      <c r="P384" s="8">
        <v>100</v>
      </c>
      <c r="Q384" s="8">
        <v>114</v>
      </c>
      <c r="R384" s="11">
        <v>3.6</v>
      </c>
      <c r="S384" s="8">
        <v>4.62</v>
      </c>
      <c r="T384" s="8">
        <v>-1.02</v>
      </c>
      <c r="U384" s="11">
        <v>4.9800000000000004</v>
      </c>
      <c r="V384" s="14">
        <v>4.83</v>
      </c>
    </row>
    <row r="385" spans="1:22" ht="15" thickBot="1">
      <c r="A385" s="5">
        <v>384</v>
      </c>
      <c r="B385" s="22" t="s">
        <v>766</v>
      </c>
      <c r="C385" s="22" t="s">
        <v>169</v>
      </c>
      <c r="D385" s="8">
        <v>5.59</v>
      </c>
      <c r="E385" s="8">
        <v>2.23</v>
      </c>
      <c r="F385" s="8">
        <v>2.5</v>
      </c>
      <c r="G385" s="8">
        <v>0.93</v>
      </c>
      <c r="H385" s="9">
        <v>0.153</v>
      </c>
      <c r="I385" s="10">
        <v>6.0999999999999999E-2</v>
      </c>
      <c r="J385" s="10">
        <v>9.1999999999999998E-2</v>
      </c>
      <c r="K385" s="11">
        <v>0.24</v>
      </c>
      <c r="L385" s="8">
        <v>1.1599999999999999</v>
      </c>
      <c r="M385" s="8">
        <v>0.26400000000000001</v>
      </c>
      <c r="N385" s="10">
        <v>0.78</v>
      </c>
      <c r="O385" s="11">
        <v>73</v>
      </c>
      <c r="P385" s="8">
        <v>100</v>
      </c>
      <c r="Q385" s="8">
        <v>118</v>
      </c>
      <c r="R385" s="11">
        <v>2.98</v>
      </c>
      <c r="S385" s="8">
        <v>4.17</v>
      </c>
      <c r="T385" s="8">
        <v>-1.19</v>
      </c>
      <c r="U385" s="11">
        <v>5.05</v>
      </c>
      <c r="V385" s="14">
        <v>4.84</v>
      </c>
    </row>
    <row r="386" spans="1:22" ht="15" thickBot="1">
      <c r="A386" s="5">
        <v>385</v>
      </c>
      <c r="B386" s="22" t="s">
        <v>767</v>
      </c>
      <c r="C386" s="22" t="s">
        <v>169</v>
      </c>
      <c r="D386" s="8">
        <v>8.5399999999999991</v>
      </c>
      <c r="E386" s="8">
        <v>4.5</v>
      </c>
      <c r="F386" s="8">
        <v>1.9</v>
      </c>
      <c r="G386" s="8">
        <v>1.52</v>
      </c>
      <c r="H386" s="9">
        <v>0.21</v>
      </c>
      <c r="I386" s="10">
        <v>0.111</v>
      </c>
      <c r="J386" s="10">
        <v>0.1</v>
      </c>
      <c r="K386" s="11">
        <v>0.26400000000000001</v>
      </c>
      <c r="L386" s="8">
        <v>1.54</v>
      </c>
      <c r="M386" s="8">
        <v>0.309</v>
      </c>
      <c r="N386" s="10">
        <v>0.7</v>
      </c>
      <c r="O386" s="11">
        <v>129</v>
      </c>
      <c r="P386" s="8">
        <v>125</v>
      </c>
      <c r="Q386" s="8">
        <v>116</v>
      </c>
      <c r="R386" s="11">
        <v>5.29</v>
      </c>
      <c r="S386" s="8">
        <v>5.23</v>
      </c>
      <c r="T386" s="8">
        <v>0.06</v>
      </c>
      <c r="U386" s="11">
        <v>4.99</v>
      </c>
      <c r="V386" s="14">
        <v>4.84</v>
      </c>
    </row>
    <row r="387" spans="1:22" ht="15" thickBot="1">
      <c r="A387" s="5">
        <v>386</v>
      </c>
      <c r="B387" s="22" t="s">
        <v>768</v>
      </c>
      <c r="C387" s="22" t="s">
        <v>43</v>
      </c>
      <c r="D387" s="8">
        <v>6.91</v>
      </c>
      <c r="E387" s="8">
        <v>3.01</v>
      </c>
      <c r="F387" s="8">
        <v>2.29</v>
      </c>
      <c r="G387" s="8">
        <v>0.5</v>
      </c>
      <c r="H387" s="9">
        <v>0.185</v>
      </c>
      <c r="I387" s="10">
        <v>8.1000000000000003E-2</v>
      </c>
      <c r="J387" s="10">
        <v>0.104</v>
      </c>
      <c r="K387" s="11">
        <v>0.248</v>
      </c>
      <c r="L387" s="8">
        <v>1.28</v>
      </c>
      <c r="M387" s="8">
        <v>0.29799999999999999</v>
      </c>
      <c r="N387" s="10">
        <v>0.72899999999999998</v>
      </c>
      <c r="O387" s="11">
        <v>81</v>
      </c>
      <c r="P387" s="8">
        <v>80</v>
      </c>
      <c r="Q387" s="8">
        <v>104</v>
      </c>
      <c r="R387" s="11">
        <v>3.39</v>
      </c>
      <c r="S387" s="8">
        <v>3.45</v>
      </c>
      <c r="T387" s="8">
        <v>-0.06</v>
      </c>
      <c r="U387" s="11">
        <v>4.58</v>
      </c>
      <c r="V387" s="14">
        <v>4.8499999999999996</v>
      </c>
    </row>
    <row r="388" spans="1:22" ht="15" thickBot="1">
      <c r="A388" s="5">
        <v>387</v>
      </c>
      <c r="B388" s="22" t="s">
        <v>769</v>
      </c>
      <c r="C388" s="6" t="s">
        <v>103</v>
      </c>
      <c r="D388" s="8">
        <v>7.86</v>
      </c>
      <c r="E388" s="8">
        <v>3.62</v>
      </c>
      <c r="F388" s="8">
        <v>2.17</v>
      </c>
      <c r="G388" s="8">
        <v>1.43</v>
      </c>
      <c r="H388" s="9">
        <v>0.193</v>
      </c>
      <c r="I388" s="10">
        <v>8.8999999999999996E-2</v>
      </c>
      <c r="J388" s="10">
        <v>0.104</v>
      </c>
      <c r="K388" s="11">
        <v>0.27700000000000002</v>
      </c>
      <c r="L388" s="8">
        <v>1.53</v>
      </c>
      <c r="M388" s="8">
        <v>0.31900000000000001</v>
      </c>
      <c r="N388" s="10">
        <v>0.66900000000000004</v>
      </c>
      <c r="O388" s="11">
        <v>126</v>
      </c>
      <c r="P388" s="8">
        <v>113</v>
      </c>
      <c r="Q388" s="8">
        <v>110</v>
      </c>
      <c r="R388" s="11">
        <v>5.49</v>
      </c>
      <c r="S388" s="8">
        <v>4.93</v>
      </c>
      <c r="T388" s="8">
        <v>0.55000000000000004</v>
      </c>
      <c r="U388" s="11">
        <v>4.83</v>
      </c>
      <c r="V388" s="14">
        <v>4.8499999999999996</v>
      </c>
    </row>
    <row r="389" spans="1:22" ht="15" thickBot="1">
      <c r="A389" s="5">
        <v>388</v>
      </c>
      <c r="B389" s="22" t="s">
        <v>770</v>
      </c>
      <c r="C389" s="22" t="s">
        <v>48</v>
      </c>
      <c r="D389" s="8">
        <v>7.01</v>
      </c>
      <c r="E389" s="8">
        <v>3.12</v>
      </c>
      <c r="F389" s="8">
        <v>2.25</v>
      </c>
      <c r="G389" s="8">
        <v>1.82</v>
      </c>
      <c r="H389" s="9">
        <v>0.185</v>
      </c>
      <c r="I389" s="10">
        <v>8.2000000000000003E-2</v>
      </c>
      <c r="J389" s="10">
        <v>0.10299999999999999</v>
      </c>
      <c r="K389" s="11">
        <v>0.254</v>
      </c>
      <c r="L389" s="8">
        <v>1.33</v>
      </c>
      <c r="M389" s="8">
        <v>0.27</v>
      </c>
      <c r="N389" s="10">
        <v>0.66300000000000003</v>
      </c>
      <c r="O389" s="11">
        <v>123</v>
      </c>
      <c r="P389" s="8">
        <v>127</v>
      </c>
      <c r="Q389" s="8">
        <v>113</v>
      </c>
      <c r="R389" s="11">
        <v>5.19</v>
      </c>
      <c r="S389" s="8">
        <v>5.36</v>
      </c>
      <c r="T389" s="8">
        <v>-0.17</v>
      </c>
      <c r="U389" s="11">
        <v>4.84</v>
      </c>
      <c r="V389" s="14">
        <v>4.8600000000000003</v>
      </c>
    </row>
    <row r="390" spans="1:22" ht="15" thickBot="1">
      <c r="A390" s="5">
        <v>389</v>
      </c>
      <c r="B390" s="22" t="s">
        <v>771</v>
      </c>
      <c r="C390" s="22" t="s">
        <v>52</v>
      </c>
      <c r="D390" s="8">
        <v>9</v>
      </c>
      <c r="E390" s="8">
        <v>4.8499999999999996</v>
      </c>
      <c r="F390" s="8">
        <v>1.86</v>
      </c>
      <c r="G390" s="8">
        <v>2.08</v>
      </c>
      <c r="H390" s="9">
        <v>0.23</v>
      </c>
      <c r="I390" s="10">
        <v>0.124</v>
      </c>
      <c r="J390" s="10">
        <v>0.106</v>
      </c>
      <c r="K390" s="11">
        <v>0.25</v>
      </c>
      <c r="L390" s="8">
        <v>1.48</v>
      </c>
      <c r="M390" s="8">
        <v>0.28000000000000003</v>
      </c>
      <c r="N390" s="10">
        <v>0.80400000000000005</v>
      </c>
      <c r="O390" s="11">
        <v>106</v>
      </c>
      <c r="P390" s="8">
        <v>141</v>
      </c>
      <c r="Q390" s="8">
        <v>119</v>
      </c>
      <c r="R390" s="11">
        <v>4.5</v>
      </c>
      <c r="S390" s="8">
        <v>5.99</v>
      </c>
      <c r="T390" s="8">
        <v>-1.49</v>
      </c>
      <c r="U390" s="11">
        <v>5.12</v>
      </c>
      <c r="V390" s="14">
        <v>4.8600000000000003</v>
      </c>
    </row>
    <row r="391" spans="1:22" ht="15" thickBot="1">
      <c r="A391" s="5">
        <v>390</v>
      </c>
      <c r="B391" s="22" t="s">
        <v>772</v>
      </c>
      <c r="C391" s="22" t="s">
        <v>24</v>
      </c>
      <c r="D391" s="8">
        <v>6.38</v>
      </c>
      <c r="E391" s="8">
        <v>3</v>
      </c>
      <c r="F391" s="8">
        <v>2.13</v>
      </c>
      <c r="G391" s="8">
        <v>0.19</v>
      </c>
      <c r="H391" s="9">
        <v>0.182</v>
      </c>
      <c r="I391" s="10">
        <v>8.5999999999999993E-2</v>
      </c>
      <c r="J391" s="10">
        <v>9.6000000000000002E-2</v>
      </c>
      <c r="K391" s="11">
        <v>0.17199999999999999</v>
      </c>
      <c r="L391" s="8">
        <v>0.94</v>
      </c>
      <c r="M391" s="8">
        <v>0.20899999999999999</v>
      </c>
      <c r="N391" s="10">
        <v>0.72399999999999998</v>
      </c>
      <c r="O391" s="11">
        <v>62</v>
      </c>
      <c r="P391" s="8">
        <v>73</v>
      </c>
      <c r="Q391" s="8">
        <v>105</v>
      </c>
      <c r="R391" s="11">
        <v>2.63</v>
      </c>
      <c r="S391" s="8">
        <v>3.24</v>
      </c>
      <c r="T391" s="8">
        <v>-0.61</v>
      </c>
      <c r="U391" s="11">
        <v>4.59</v>
      </c>
      <c r="V391" s="14">
        <v>4.87</v>
      </c>
    </row>
    <row r="392" spans="1:22" ht="15" thickBot="1">
      <c r="A392" s="5">
        <v>391</v>
      </c>
      <c r="B392" s="22" t="s">
        <v>773</v>
      </c>
      <c r="C392" s="22" t="s">
        <v>89</v>
      </c>
      <c r="D392" s="8">
        <v>7.33</v>
      </c>
      <c r="E392" s="8">
        <v>3.64</v>
      </c>
      <c r="F392" s="8">
        <v>2.0099999999999998</v>
      </c>
      <c r="G392" s="8">
        <v>1.03</v>
      </c>
      <c r="H392" s="9">
        <v>0.192</v>
      </c>
      <c r="I392" s="10">
        <v>9.5000000000000001E-2</v>
      </c>
      <c r="J392" s="10">
        <v>9.7000000000000003E-2</v>
      </c>
      <c r="K392" s="11">
        <v>0.24</v>
      </c>
      <c r="L392" s="8">
        <v>1.32</v>
      </c>
      <c r="M392" s="8">
        <v>0.27800000000000002</v>
      </c>
      <c r="N392" s="10">
        <v>0.71599999999999997</v>
      </c>
      <c r="O392" s="11">
        <v>99</v>
      </c>
      <c r="P392" s="8">
        <v>99</v>
      </c>
      <c r="Q392" s="8">
        <v>108</v>
      </c>
      <c r="R392" s="11">
        <v>4.3499999999999996</v>
      </c>
      <c r="S392" s="8">
        <v>4.46</v>
      </c>
      <c r="T392" s="8">
        <v>-0.11</v>
      </c>
      <c r="U392" s="11">
        <v>4.72</v>
      </c>
      <c r="V392" s="14">
        <v>4.8899999999999997</v>
      </c>
    </row>
    <row r="393" spans="1:22" ht="15" thickBot="1">
      <c r="A393" s="5">
        <v>392</v>
      </c>
      <c r="B393" s="22" t="s">
        <v>774</v>
      </c>
      <c r="C393" s="6" t="s">
        <v>103</v>
      </c>
      <c r="D393" s="8">
        <v>6.48</v>
      </c>
      <c r="E393" s="8">
        <v>2.76</v>
      </c>
      <c r="F393" s="8">
        <v>2.35</v>
      </c>
      <c r="G393" s="8">
        <v>1.2</v>
      </c>
      <c r="H393" s="9">
        <v>0.17699999999999999</v>
      </c>
      <c r="I393" s="10">
        <v>7.4999999999999997E-2</v>
      </c>
      <c r="J393" s="10">
        <v>0.10100000000000001</v>
      </c>
      <c r="K393" s="11">
        <v>0.24</v>
      </c>
      <c r="L393" s="8">
        <v>1.21</v>
      </c>
      <c r="M393" s="8">
        <v>0.26400000000000001</v>
      </c>
      <c r="N393" s="10">
        <v>0.69</v>
      </c>
      <c r="O393" s="11">
        <v>98</v>
      </c>
      <c r="P393" s="8">
        <v>104</v>
      </c>
      <c r="Q393" s="8">
        <v>109</v>
      </c>
      <c r="R393" s="11">
        <v>4.26</v>
      </c>
      <c r="S393" s="8">
        <v>4.51</v>
      </c>
      <c r="T393" s="8">
        <v>-0.25</v>
      </c>
      <c r="U393" s="11">
        <v>4.7</v>
      </c>
      <c r="V393" s="14">
        <v>4.8899999999999997</v>
      </c>
    </row>
    <row r="394" spans="1:22" ht="15" thickBot="1">
      <c r="A394" s="5">
        <v>393</v>
      </c>
      <c r="B394" s="22" t="s">
        <v>775</v>
      </c>
      <c r="C394" s="22" t="s">
        <v>95</v>
      </c>
      <c r="D394" s="8">
        <v>5.88</v>
      </c>
      <c r="E394" s="8">
        <v>1.81</v>
      </c>
      <c r="F394" s="8">
        <v>3.26</v>
      </c>
      <c r="G394" s="8">
        <v>1.1599999999999999</v>
      </c>
      <c r="H394" s="9">
        <v>0.152</v>
      </c>
      <c r="I394" s="10">
        <v>4.7E-2</v>
      </c>
      <c r="J394" s="10">
        <v>0.106</v>
      </c>
      <c r="K394" s="11">
        <v>0.27900000000000003</v>
      </c>
      <c r="L394" s="8">
        <v>1.33</v>
      </c>
      <c r="M394" s="8">
        <v>0.30599999999999999</v>
      </c>
      <c r="N394" s="10">
        <v>0.68799999999999994</v>
      </c>
      <c r="O394" s="11">
        <v>113</v>
      </c>
      <c r="P394" s="8">
        <v>101</v>
      </c>
      <c r="Q394" s="8">
        <v>110</v>
      </c>
      <c r="R394" s="11">
        <v>4.82</v>
      </c>
      <c r="S394" s="8">
        <v>4.3499999999999996</v>
      </c>
      <c r="T394" s="8">
        <v>0.47</v>
      </c>
      <c r="U394" s="11">
        <v>4.83</v>
      </c>
      <c r="V394" s="14">
        <v>4.9000000000000004</v>
      </c>
    </row>
    <row r="395" spans="1:22" ht="15" thickBot="1">
      <c r="A395" s="5">
        <v>394</v>
      </c>
      <c r="B395" s="22" t="s">
        <v>776</v>
      </c>
      <c r="C395" s="22" t="s">
        <v>29</v>
      </c>
      <c r="D395" s="8">
        <v>6.78</v>
      </c>
      <c r="E395" s="8">
        <v>3.28</v>
      </c>
      <c r="F395" s="8">
        <v>2.0699999999999998</v>
      </c>
      <c r="G395" s="8">
        <v>2.19</v>
      </c>
      <c r="H395" s="9">
        <v>0.17100000000000001</v>
      </c>
      <c r="I395" s="10">
        <v>8.3000000000000004E-2</v>
      </c>
      <c r="J395" s="10">
        <v>8.7999999999999995E-2</v>
      </c>
      <c r="K395" s="11">
        <v>0.27600000000000002</v>
      </c>
      <c r="L395" s="8">
        <v>1.47</v>
      </c>
      <c r="M395" s="8">
        <v>0.28599999999999998</v>
      </c>
      <c r="N395" s="10">
        <v>0.63200000000000001</v>
      </c>
      <c r="O395" s="11">
        <v>130</v>
      </c>
      <c r="P395" s="8">
        <v>138</v>
      </c>
      <c r="Q395" s="8">
        <v>124</v>
      </c>
      <c r="R395" s="11">
        <v>5.68</v>
      </c>
      <c r="S395" s="8">
        <v>6.07</v>
      </c>
      <c r="T395" s="8">
        <v>-0.39</v>
      </c>
      <c r="U395" s="11">
        <v>5.33</v>
      </c>
      <c r="V395" s="14">
        <v>4.92</v>
      </c>
    </row>
    <row r="396" spans="1:22" ht="15" thickBot="1">
      <c r="A396" s="5">
        <v>395</v>
      </c>
      <c r="B396" s="22" t="s">
        <v>777</v>
      </c>
      <c r="C396" s="22" t="s">
        <v>111</v>
      </c>
      <c r="D396" s="8">
        <v>8</v>
      </c>
      <c r="E396" s="8">
        <v>4.2</v>
      </c>
      <c r="F396" s="8">
        <v>1.9</v>
      </c>
      <c r="G396" s="8">
        <v>0.96</v>
      </c>
      <c r="H396" s="9">
        <v>0.20200000000000001</v>
      </c>
      <c r="I396" s="10">
        <v>0.106</v>
      </c>
      <c r="J396" s="10">
        <v>9.6000000000000002E-2</v>
      </c>
      <c r="K396" s="11">
        <v>0.23499999999999999</v>
      </c>
      <c r="L396" s="8">
        <v>1.37</v>
      </c>
      <c r="M396" s="8">
        <v>0.28000000000000003</v>
      </c>
      <c r="N396" s="10">
        <v>0.72</v>
      </c>
      <c r="O396" s="11">
        <v>97</v>
      </c>
      <c r="P396" s="8">
        <v>102</v>
      </c>
      <c r="Q396" s="8">
        <v>111</v>
      </c>
      <c r="R396" s="11">
        <v>4.3099999999999996</v>
      </c>
      <c r="S396" s="8">
        <v>4.49</v>
      </c>
      <c r="T396" s="8">
        <v>-0.18</v>
      </c>
      <c r="U396" s="11">
        <v>4.8499999999999996</v>
      </c>
      <c r="V396" s="14">
        <v>4.92</v>
      </c>
    </row>
    <row r="397" spans="1:22" ht="15" thickBot="1">
      <c r="A397" s="5">
        <v>396</v>
      </c>
      <c r="B397" s="22" t="s">
        <v>778</v>
      </c>
      <c r="C397" s="22" t="s">
        <v>48</v>
      </c>
      <c r="D397" s="8">
        <v>6.44</v>
      </c>
      <c r="E397" s="8">
        <v>2.79</v>
      </c>
      <c r="F397" s="8">
        <v>2.31</v>
      </c>
      <c r="G397" s="8">
        <v>1.1499999999999999</v>
      </c>
      <c r="H397" s="9">
        <v>0.16900000000000001</v>
      </c>
      <c r="I397" s="10">
        <v>7.2999999999999995E-2</v>
      </c>
      <c r="J397" s="10">
        <v>9.6000000000000002E-2</v>
      </c>
      <c r="K397" s="11">
        <v>0.26200000000000001</v>
      </c>
      <c r="L397" s="8">
        <v>1.33</v>
      </c>
      <c r="M397" s="8">
        <v>0.29299999999999998</v>
      </c>
      <c r="N397" s="10">
        <v>0.73499999999999999</v>
      </c>
      <c r="O397" s="11">
        <v>96</v>
      </c>
      <c r="P397" s="8">
        <v>106</v>
      </c>
      <c r="Q397" s="8">
        <v>122</v>
      </c>
      <c r="R397" s="11">
        <v>4.04</v>
      </c>
      <c r="S397" s="8">
        <v>4.4800000000000004</v>
      </c>
      <c r="T397" s="8">
        <v>-0.45</v>
      </c>
      <c r="U397" s="11">
        <v>5.24</v>
      </c>
      <c r="V397" s="14">
        <v>4.93</v>
      </c>
    </row>
    <row r="398" spans="1:22" ht="15" thickBot="1">
      <c r="A398" s="5">
        <v>397</v>
      </c>
      <c r="B398" s="22" t="s">
        <v>779</v>
      </c>
      <c r="C398" s="22" t="s">
        <v>100</v>
      </c>
      <c r="D398" s="8">
        <v>6.71</v>
      </c>
      <c r="E398" s="8">
        <v>2.58</v>
      </c>
      <c r="F398" s="8">
        <v>2.6</v>
      </c>
      <c r="G398" s="8">
        <v>2.92</v>
      </c>
      <c r="H398" s="9">
        <v>0.17899999999999999</v>
      </c>
      <c r="I398" s="10">
        <v>6.9000000000000006E-2</v>
      </c>
      <c r="J398" s="10">
        <v>0.11</v>
      </c>
      <c r="K398" s="11">
        <v>0.255</v>
      </c>
      <c r="L398" s="8">
        <v>1.26</v>
      </c>
      <c r="M398" s="8">
        <v>0.23599999999999999</v>
      </c>
      <c r="N398" s="10">
        <v>0.73</v>
      </c>
      <c r="O398" s="11">
        <v>137</v>
      </c>
      <c r="P398" s="8">
        <v>163</v>
      </c>
      <c r="Q398" s="8">
        <v>119</v>
      </c>
      <c r="R398" s="11">
        <v>6.02</v>
      </c>
      <c r="S398" s="8">
        <v>7.02</v>
      </c>
      <c r="T398" s="8">
        <v>-1</v>
      </c>
      <c r="U398" s="11">
        <v>5.21</v>
      </c>
      <c r="V398" s="14">
        <v>4.9400000000000004</v>
      </c>
    </row>
    <row r="399" spans="1:22" ht="15" thickBot="1">
      <c r="A399" s="5">
        <v>398</v>
      </c>
      <c r="B399" s="22" t="s">
        <v>780</v>
      </c>
      <c r="C399" s="22" t="s">
        <v>52</v>
      </c>
      <c r="D399" s="8">
        <v>6.67</v>
      </c>
      <c r="E399" s="8">
        <v>3.1</v>
      </c>
      <c r="F399" s="8">
        <v>2.15</v>
      </c>
      <c r="G399" s="8">
        <v>1.25</v>
      </c>
      <c r="H399" s="9">
        <v>0.17399999999999999</v>
      </c>
      <c r="I399" s="10">
        <v>8.1000000000000003E-2</v>
      </c>
      <c r="J399" s="10">
        <v>9.2999999999999999E-2</v>
      </c>
      <c r="K399" s="11">
        <v>0.25900000000000001</v>
      </c>
      <c r="L399" s="8">
        <v>1.36</v>
      </c>
      <c r="M399" s="8">
        <v>0.28899999999999998</v>
      </c>
      <c r="N399" s="10">
        <v>0.76700000000000002</v>
      </c>
      <c r="O399" s="11">
        <v>90</v>
      </c>
      <c r="P399" s="8">
        <v>110</v>
      </c>
      <c r="Q399" s="8">
        <v>112</v>
      </c>
      <c r="R399" s="11">
        <v>3.83</v>
      </c>
      <c r="S399" s="8">
        <v>4.66</v>
      </c>
      <c r="T399" s="8">
        <v>-0.84</v>
      </c>
      <c r="U399" s="11">
        <v>4.8099999999999996</v>
      </c>
      <c r="V399" s="14">
        <v>4.96</v>
      </c>
    </row>
    <row r="400" spans="1:22" ht="15" thickBot="1">
      <c r="A400" s="5">
        <v>399</v>
      </c>
      <c r="B400" s="22" t="s">
        <v>781</v>
      </c>
      <c r="C400" s="22" t="s">
        <v>129</v>
      </c>
      <c r="D400" s="8">
        <v>8.1199999999999992</v>
      </c>
      <c r="E400" s="8">
        <v>4.1500000000000004</v>
      </c>
      <c r="F400" s="8">
        <v>1.95</v>
      </c>
      <c r="G400" s="8">
        <v>1.51</v>
      </c>
      <c r="H400" s="9">
        <v>0.19500000000000001</v>
      </c>
      <c r="I400" s="10">
        <v>0.1</v>
      </c>
      <c r="J400" s="10">
        <v>9.5000000000000001E-2</v>
      </c>
      <c r="K400" s="11">
        <v>0.27700000000000002</v>
      </c>
      <c r="L400" s="8">
        <v>1.59</v>
      </c>
      <c r="M400" s="8">
        <v>0.31900000000000001</v>
      </c>
      <c r="N400" s="10">
        <v>0.66400000000000003</v>
      </c>
      <c r="O400" s="11">
        <v>146</v>
      </c>
      <c r="P400" s="8">
        <v>117</v>
      </c>
      <c r="Q400" s="8">
        <v>117</v>
      </c>
      <c r="R400" s="11">
        <v>6.42</v>
      </c>
      <c r="S400" s="8">
        <v>5.21</v>
      </c>
      <c r="T400" s="8">
        <v>1.21</v>
      </c>
      <c r="U400" s="11">
        <v>5.1100000000000003</v>
      </c>
      <c r="V400" s="14">
        <v>4.97</v>
      </c>
    </row>
    <row r="401" spans="1:22" ht="15" thickBot="1">
      <c r="A401" s="5">
        <v>400</v>
      </c>
      <c r="B401" s="22" t="s">
        <v>782</v>
      </c>
      <c r="C401" s="6" t="s">
        <v>103</v>
      </c>
      <c r="D401" s="8">
        <v>5.61</v>
      </c>
      <c r="E401" s="8">
        <v>2.86</v>
      </c>
      <c r="F401" s="8">
        <v>1.96</v>
      </c>
      <c r="G401" s="8">
        <v>1.59</v>
      </c>
      <c r="H401" s="9">
        <v>0.14399999999999999</v>
      </c>
      <c r="I401" s="10">
        <v>7.3999999999999996E-2</v>
      </c>
      <c r="J401" s="10">
        <v>7.0999999999999994E-2</v>
      </c>
      <c r="K401" s="11">
        <v>0.27200000000000002</v>
      </c>
      <c r="L401" s="8">
        <v>1.39</v>
      </c>
      <c r="M401" s="8">
        <v>0.28499999999999998</v>
      </c>
      <c r="N401" s="10">
        <v>0.68600000000000005</v>
      </c>
      <c r="O401" s="11">
        <v>127</v>
      </c>
      <c r="P401" s="8">
        <v>130</v>
      </c>
      <c r="Q401" s="8">
        <v>115</v>
      </c>
      <c r="R401" s="11">
        <v>5.4</v>
      </c>
      <c r="S401" s="8">
        <v>5.43</v>
      </c>
      <c r="T401" s="8">
        <v>-0.03</v>
      </c>
      <c r="U401" s="11">
        <v>4.97</v>
      </c>
      <c r="V401" s="14">
        <v>4.9800000000000004</v>
      </c>
    </row>
    <row r="402" spans="1:22" ht="15" thickBot="1">
      <c r="A402" s="5">
        <v>401</v>
      </c>
      <c r="B402" s="22" t="s">
        <v>783</v>
      </c>
      <c r="C402" s="22" t="s">
        <v>86</v>
      </c>
      <c r="D402" s="8">
        <v>6.82</v>
      </c>
      <c r="E402" s="8">
        <v>3.87</v>
      </c>
      <c r="F402" s="8">
        <v>1.76</v>
      </c>
      <c r="G402" s="8">
        <v>0.83</v>
      </c>
      <c r="H402" s="9">
        <v>0.17199999999999999</v>
      </c>
      <c r="I402" s="10">
        <v>9.8000000000000004E-2</v>
      </c>
      <c r="J402" s="10">
        <v>7.4999999999999997E-2</v>
      </c>
      <c r="K402" s="11">
        <v>0.25900000000000001</v>
      </c>
      <c r="L402" s="8">
        <v>1.43</v>
      </c>
      <c r="M402" s="8">
        <v>0.30099999999999999</v>
      </c>
      <c r="N402" s="10">
        <v>0.70899999999999996</v>
      </c>
      <c r="O402" s="11">
        <v>103</v>
      </c>
      <c r="P402" s="8">
        <v>107</v>
      </c>
      <c r="Q402" s="8">
        <v>117</v>
      </c>
      <c r="R402" s="11">
        <v>4.33</v>
      </c>
      <c r="S402" s="8">
        <v>4.47</v>
      </c>
      <c r="T402" s="8">
        <v>-0.14000000000000001</v>
      </c>
      <c r="U402" s="11">
        <v>5.14</v>
      </c>
      <c r="V402" s="14">
        <v>4.99</v>
      </c>
    </row>
    <row r="403" spans="1:22" ht="15" thickBot="1">
      <c r="A403" s="5">
        <v>402</v>
      </c>
      <c r="B403" s="22" t="s">
        <v>784</v>
      </c>
      <c r="C403" s="22" t="s">
        <v>45</v>
      </c>
      <c r="D403" s="8">
        <v>8.65</v>
      </c>
      <c r="E403" s="8">
        <v>4.22</v>
      </c>
      <c r="F403" s="8">
        <v>2.0499999999999998</v>
      </c>
      <c r="G403" s="8">
        <v>2.74</v>
      </c>
      <c r="H403" s="9">
        <v>0.219</v>
      </c>
      <c r="I403" s="10">
        <v>0.107</v>
      </c>
      <c r="J403" s="10">
        <v>0.112</v>
      </c>
      <c r="K403" s="11">
        <v>0.26900000000000002</v>
      </c>
      <c r="L403" s="8">
        <v>1.52</v>
      </c>
      <c r="M403" s="8">
        <v>0.28299999999999997</v>
      </c>
      <c r="N403" s="10">
        <v>0.72599999999999998</v>
      </c>
      <c r="O403" s="11">
        <v>125</v>
      </c>
      <c r="P403" s="8">
        <v>152</v>
      </c>
      <c r="Q403" s="8">
        <v>118</v>
      </c>
      <c r="R403" s="11">
        <v>5.48</v>
      </c>
      <c r="S403" s="8">
        <v>6.7</v>
      </c>
      <c r="T403" s="8">
        <v>-1.22</v>
      </c>
      <c r="U403" s="11">
        <v>5.19</v>
      </c>
      <c r="V403" s="14">
        <v>4.99</v>
      </c>
    </row>
    <row r="404" spans="1:22" ht="15" thickBot="1">
      <c r="A404" s="5">
        <v>403</v>
      </c>
      <c r="B404" s="22" t="s">
        <v>785</v>
      </c>
      <c r="C404" s="22" t="s">
        <v>37</v>
      </c>
      <c r="D404" s="8">
        <v>7.87</v>
      </c>
      <c r="E404" s="8">
        <v>4.26</v>
      </c>
      <c r="F404" s="8">
        <v>1.85</v>
      </c>
      <c r="G404" s="8">
        <v>1.0900000000000001</v>
      </c>
      <c r="H404" s="9">
        <v>0.191</v>
      </c>
      <c r="I404" s="10">
        <v>0.10299999999999999</v>
      </c>
      <c r="J404" s="10">
        <v>8.7999999999999995E-2</v>
      </c>
      <c r="K404" s="11">
        <v>0.29199999999999998</v>
      </c>
      <c r="L404" s="8">
        <v>1.66</v>
      </c>
      <c r="M404" s="8">
        <v>0.34599999999999997</v>
      </c>
      <c r="N404" s="10">
        <v>0.57599999999999996</v>
      </c>
      <c r="O404" s="11">
        <v>159</v>
      </c>
      <c r="P404" s="8">
        <v>108</v>
      </c>
      <c r="Q404" s="8">
        <v>109</v>
      </c>
      <c r="R404" s="11">
        <v>7</v>
      </c>
      <c r="S404" s="8">
        <v>4.58</v>
      </c>
      <c r="T404" s="8">
        <v>2.42</v>
      </c>
      <c r="U404" s="11">
        <v>4.79</v>
      </c>
      <c r="V404" s="14">
        <v>5</v>
      </c>
    </row>
    <row r="405" spans="1:22" ht="15" thickBot="1">
      <c r="A405" s="5">
        <v>404</v>
      </c>
      <c r="B405" s="22" t="s">
        <v>786</v>
      </c>
      <c r="C405" s="22" t="s">
        <v>29</v>
      </c>
      <c r="D405" s="8">
        <v>7.96</v>
      </c>
      <c r="E405" s="8">
        <v>4.5999999999999996</v>
      </c>
      <c r="F405" s="8">
        <v>1.73</v>
      </c>
      <c r="G405" s="8">
        <v>0.75</v>
      </c>
      <c r="H405" s="9">
        <v>0.19600000000000001</v>
      </c>
      <c r="I405" s="10">
        <v>0.113</v>
      </c>
      <c r="J405" s="10">
        <v>8.3000000000000004E-2</v>
      </c>
      <c r="K405" s="11">
        <v>0.253</v>
      </c>
      <c r="L405" s="8">
        <v>1.51</v>
      </c>
      <c r="M405" s="8">
        <v>0.30599999999999999</v>
      </c>
      <c r="N405" s="10">
        <v>0.65</v>
      </c>
      <c r="O405" s="11">
        <v>94</v>
      </c>
      <c r="P405" s="8">
        <v>95</v>
      </c>
      <c r="Q405" s="8">
        <v>108</v>
      </c>
      <c r="R405" s="11">
        <v>4.1100000000000003</v>
      </c>
      <c r="S405" s="8">
        <v>4.18</v>
      </c>
      <c r="T405" s="8">
        <v>-0.08</v>
      </c>
      <c r="U405" s="11">
        <v>4.62</v>
      </c>
      <c r="V405" s="14">
        <v>5.01</v>
      </c>
    </row>
    <row r="406" spans="1:22" ht="15" thickBot="1">
      <c r="A406" s="5">
        <v>405</v>
      </c>
      <c r="B406" s="22" t="s">
        <v>787</v>
      </c>
      <c r="C406" s="22" t="s">
        <v>129</v>
      </c>
      <c r="D406" s="8">
        <v>6.2</v>
      </c>
      <c r="E406" s="8">
        <v>2.85</v>
      </c>
      <c r="F406" s="8">
        <v>2.1800000000000002</v>
      </c>
      <c r="G406" s="8">
        <v>1.65</v>
      </c>
      <c r="H406" s="9">
        <v>0.157</v>
      </c>
      <c r="I406" s="10">
        <v>7.1999999999999995E-2</v>
      </c>
      <c r="J406" s="10">
        <v>8.5000000000000006E-2</v>
      </c>
      <c r="K406" s="11">
        <v>0.28799999999999998</v>
      </c>
      <c r="L406" s="8">
        <v>1.48</v>
      </c>
      <c r="M406" s="8">
        <v>0.309</v>
      </c>
      <c r="N406" s="10">
        <v>0.70299999999999996</v>
      </c>
      <c r="O406" s="11">
        <v>118</v>
      </c>
      <c r="P406" s="8">
        <v>119</v>
      </c>
      <c r="Q406" s="8">
        <v>109</v>
      </c>
      <c r="R406" s="11">
        <v>5.2</v>
      </c>
      <c r="S406" s="8">
        <v>5.28</v>
      </c>
      <c r="T406" s="8">
        <v>-0.08</v>
      </c>
      <c r="U406" s="11">
        <v>4.7699999999999996</v>
      </c>
      <c r="V406" s="14">
        <v>5.01</v>
      </c>
    </row>
    <row r="407" spans="1:22" ht="15" thickBot="1">
      <c r="A407" s="5">
        <v>406</v>
      </c>
      <c r="B407" s="22" t="s">
        <v>788</v>
      </c>
      <c r="C407" s="22" t="s">
        <v>52</v>
      </c>
      <c r="D407" s="8">
        <v>6.98</v>
      </c>
      <c r="E407" s="8">
        <v>4.05</v>
      </c>
      <c r="F407" s="8">
        <v>1.72</v>
      </c>
      <c r="G407" s="8">
        <v>1.35</v>
      </c>
      <c r="H407" s="9">
        <v>0.17599999999999999</v>
      </c>
      <c r="I407" s="10">
        <v>0.10199999999999999</v>
      </c>
      <c r="J407" s="10">
        <v>7.3999999999999996E-2</v>
      </c>
      <c r="K407" s="11">
        <v>0.27600000000000002</v>
      </c>
      <c r="L407" s="8">
        <v>1.53</v>
      </c>
      <c r="M407" s="8">
        <v>0.311</v>
      </c>
      <c r="N407" s="10">
        <v>0.76200000000000001</v>
      </c>
      <c r="O407" s="11">
        <v>90</v>
      </c>
      <c r="P407" s="8">
        <v>123</v>
      </c>
      <c r="Q407" s="8">
        <v>114</v>
      </c>
      <c r="R407" s="11">
        <v>3.83</v>
      </c>
      <c r="S407" s="8">
        <v>5.19</v>
      </c>
      <c r="T407" s="8">
        <v>-1.37</v>
      </c>
      <c r="U407" s="11">
        <v>4.9000000000000004</v>
      </c>
      <c r="V407" s="14">
        <v>5.03</v>
      </c>
    </row>
    <row r="408" spans="1:22" ht="15" thickBot="1">
      <c r="A408" s="5">
        <v>407</v>
      </c>
      <c r="B408" s="22" t="s">
        <v>789</v>
      </c>
      <c r="C408" s="22" t="s">
        <v>45</v>
      </c>
      <c r="D408" s="8">
        <v>5.91</v>
      </c>
      <c r="E408" s="8">
        <v>2.84</v>
      </c>
      <c r="F408" s="8">
        <v>2.08</v>
      </c>
      <c r="G408" s="8">
        <v>1.2</v>
      </c>
      <c r="H408" s="9">
        <v>0.161</v>
      </c>
      <c r="I408" s="10">
        <v>7.8E-2</v>
      </c>
      <c r="J408" s="10">
        <v>8.4000000000000005E-2</v>
      </c>
      <c r="K408" s="11">
        <v>0.22</v>
      </c>
      <c r="L408" s="8">
        <v>1.1399999999999999</v>
      </c>
      <c r="M408" s="8">
        <v>0.23400000000000001</v>
      </c>
      <c r="N408" s="10">
        <v>0.81599999999999995</v>
      </c>
      <c r="O408" s="11">
        <v>72</v>
      </c>
      <c r="P408" s="8">
        <v>106</v>
      </c>
      <c r="Q408" s="8">
        <v>111</v>
      </c>
      <c r="R408" s="11">
        <v>3.14</v>
      </c>
      <c r="S408" s="8">
        <v>4.6900000000000004</v>
      </c>
      <c r="T408" s="8">
        <v>-1.55</v>
      </c>
      <c r="U408" s="11">
        <v>4.8499999999999996</v>
      </c>
      <c r="V408" s="14">
        <v>5.05</v>
      </c>
    </row>
    <row r="409" spans="1:22" ht="15" thickBot="1">
      <c r="A409" s="5">
        <v>408</v>
      </c>
      <c r="B409" s="22" t="s">
        <v>790</v>
      </c>
      <c r="C409" s="22" t="s">
        <v>24</v>
      </c>
      <c r="D409" s="8">
        <v>7.17</v>
      </c>
      <c r="E409" s="8">
        <v>3.5</v>
      </c>
      <c r="F409" s="8">
        <v>2.0499999999999998</v>
      </c>
      <c r="G409" s="8">
        <v>1.66</v>
      </c>
      <c r="H409" s="9">
        <v>0.189</v>
      </c>
      <c r="I409" s="10">
        <v>9.1999999999999998E-2</v>
      </c>
      <c r="J409" s="10">
        <v>9.7000000000000003E-2</v>
      </c>
      <c r="K409" s="11">
        <v>0.222</v>
      </c>
      <c r="L409" s="8">
        <v>1.22</v>
      </c>
      <c r="M409" s="8">
        <v>0.23300000000000001</v>
      </c>
      <c r="N409" s="10">
        <v>0.67700000000000005</v>
      </c>
      <c r="O409" s="11">
        <v>117</v>
      </c>
      <c r="P409" s="8">
        <v>122</v>
      </c>
      <c r="Q409" s="8">
        <v>120</v>
      </c>
      <c r="R409" s="11">
        <v>4.9800000000000004</v>
      </c>
      <c r="S409" s="8">
        <v>5.43</v>
      </c>
      <c r="T409" s="8">
        <v>-0.45</v>
      </c>
      <c r="U409" s="11">
        <v>5.25</v>
      </c>
      <c r="V409" s="14">
        <v>5.05</v>
      </c>
    </row>
    <row r="410" spans="1:22" ht="15" thickBot="1">
      <c r="A410" s="5">
        <v>409</v>
      </c>
      <c r="B410" s="22" t="s">
        <v>791</v>
      </c>
      <c r="C410" s="22" t="s">
        <v>129</v>
      </c>
      <c r="D410" s="8">
        <v>6.82</v>
      </c>
      <c r="E410" s="8">
        <v>4.83</v>
      </c>
      <c r="F410" s="8">
        <v>1.41</v>
      </c>
      <c r="G410" s="8">
        <v>0.28000000000000003</v>
      </c>
      <c r="H410" s="9">
        <v>0.16900000000000001</v>
      </c>
      <c r="I410" s="10">
        <v>0.12</v>
      </c>
      <c r="J410" s="10">
        <v>4.9000000000000002E-2</v>
      </c>
      <c r="K410" s="11">
        <v>0.25</v>
      </c>
      <c r="L410" s="8">
        <v>1.52</v>
      </c>
      <c r="M410" s="8">
        <v>0.30299999999999999</v>
      </c>
      <c r="N410" s="10">
        <v>0.73499999999999999</v>
      </c>
      <c r="O410" s="11">
        <v>84</v>
      </c>
      <c r="P410" s="8">
        <v>87</v>
      </c>
      <c r="Q410" s="8">
        <v>114</v>
      </c>
      <c r="R410" s="11">
        <v>3.69</v>
      </c>
      <c r="S410" s="8">
        <v>3.86</v>
      </c>
      <c r="T410" s="8">
        <v>-0.16</v>
      </c>
      <c r="U410" s="11">
        <v>5.0199999999999996</v>
      </c>
      <c r="V410" s="14">
        <v>5.0599999999999996</v>
      </c>
    </row>
    <row r="411" spans="1:22" ht="15" thickBot="1">
      <c r="A411" s="5">
        <v>410</v>
      </c>
      <c r="B411" s="22" t="s">
        <v>792</v>
      </c>
      <c r="C411" s="6" t="s">
        <v>103</v>
      </c>
      <c r="D411" s="8">
        <v>5.68</v>
      </c>
      <c r="E411" s="8">
        <v>1.93</v>
      </c>
      <c r="F411" s="8">
        <v>2.95</v>
      </c>
      <c r="G411" s="8">
        <v>2.23</v>
      </c>
      <c r="H411" s="9">
        <v>0.14299999999999999</v>
      </c>
      <c r="I411" s="10">
        <v>4.9000000000000002E-2</v>
      </c>
      <c r="J411" s="10">
        <v>9.5000000000000001E-2</v>
      </c>
      <c r="K411" s="11">
        <v>0.28699999999999998</v>
      </c>
      <c r="L411" s="8">
        <v>1.39</v>
      </c>
      <c r="M411" s="8">
        <v>0.28899999999999998</v>
      </c>
      <c r="N411" s="10">
        <v>0.66500000000000004</v>
      </c>
      <c r="O411" s="11">
        <v>153</v>
      </c>
      <c r="P411" s="8">
        <v>143</v>
      </c>
      <c r="Q411" s="8">
        <v>120</v>
      </c>
      <c r="R411" s="11">
        <v>6.5</v>
      </c>
      <c r="S411" s="8">
        <v>6.2</v>
      </c>
      <c r="T411" s="8">
        <v>0.3</v>
      </c>
      <c r="U411" s="11">
        <v>5.22</v>
      </c>
      <c r="V411" s="14">
        <v>5.07</v>
      </c>
    </row>
    <row r="412" spans="1:22" ht="15" thickBot="1">
      <c r="A412" s="5">
        <v>411</v>
      </c>
      <c r="B412" s="22" t="s">
        <v>793</v>
      </c>
      <c r="C412" s="22" t="s">
        <v>109</v>
      </c>
      <c r="D412" s="8">
        <v>7.8</v>
      </c>
      <c r="E412" s="8">
        <v>4.5</v>
      </c>
      <c r="F412" s="8">
        <v>1.73</v>
      </c>
      <c r="G412" s="8">
        <v>1.8</v>
      </c>
      <c r="H412" s="9">
        <v>0.17799999999999999</v>
      </c>
      <c r="I412" s="10">
        <v>0.10299999999999999</v>
      </c>
      <c r="J412" s="10">
        <v>7.4999999999999997E-2</v>
      </c>
      <c r="K412" s="11">
        <v>0.33900000000000002</v>
      </c>
      <c r="L412" s="8">
        <v>1.93</v>
      </c>
      <c r="M412" s="8">
        <v>0.38900000000000001</v>
      </c>
      <c r="N412" s="10">
        <v>0.59699999999999998</v>
      </c>
      <c r="O412" s="11">
        <v>173</v>
      </c>
      <c r="P412" s="8">
        <v>130</v>
      </c>
      <c r="Q412" s="8">
        <v>122</v>
      </c>
      <c r="R412" s="11">
        <v>8.6999999999999993</v>
      </c>
      <c r="S412" s="8">
        <v>6.02</v>
      </c>
      <c r="T412" s="8">
        <v>2.68</v>
      </c>
      <c r="U412" s="11">
        <v>5.36</v>
      </c>
      <c r="V412" s="14">
        <v>5.08</v>
      </c>
    </row>
    <row r="413" spans="1:22" ht="15" thickBot="1">
      <c r="A413" s="5">
        <v>412</v>
      </c>
      <c r="B413" s="22" t="s">
        <v>794</v>
      </c>
      <c r="C413" s="6" t="s">
        <v>103</v>
      </c>
      <c r="D413" s="8">
        <v>6.63</v>
      </c>
      <c r="E413" s="8">
        <v>3.36</v>
      </c>
      <c r="F413" s="8">
        <v>1.97</v>
      </c>
      <c r="G413" s="8">
        <v>2.15</v>
      </c>
      <c r="H413" s="9">
        <v>0.161</v>
      </c>
      <c r="I413" s="10">
        <v>8.2000000000000003E-2</v>
      </c>
      <c r="J413" s="10">
        <v>7.9000000000000001E-2</v>
      </c>
      <c r="K413" s="11">
        <v>0.317</v>
      </c>
      <c r="L413" s="8">
        <v>1.69</v>
      </c>
      <c r="M413" s="8">
        <v>0.33900000000000002</v>
      </c>
      <c r="N413" s="10">
        <v>0.66</v>
      </c>
      <c r="O413" s="11">
        <v>154</v>
      </c>
      <c r="P413" s="8">
        <v>139</v>
      </c>
      <c r="Q413" s="8">
        <v>118</v>
      </c>
      <c r="R413" s="11">
        <v>7.01</v>
      </c>
      <c r="S413" s="8">
        <v>6.13</v>
      </c>
      <c r="T413" s="8">
        <v>0.88</v>
      </c>
      <c r="U413" s="11">
        <v>5.13</v>
      </c>
      <c r="V413" s="14">
        <v>5.08</v>
      </c>
    </row>
    <row r="414" spans="1:22" ht="15" thickBot="1">
      <c r="A414" s="5">
        <v>413</v>
      </c>
      <c r="B414" s="22" t="s">
        <v>795</v>
      </c>
      <c r="C414" s="22" t="s">
        <v>129</v>
      </c>
      <c r="D414" s="8">
        <v>8.09</v>
      </c>
      <c r="E414" s="8">
        <v>4.53</v>
      </c>
      <c r="F414" s="8">
        <v>1.79</v>
      </c>
      <c r="G414" s="8">
        <v>1.25</v>
      </c>
      <c r="H414" s="9">
        <v>0.20499999999999999</v>
      </c>
      <c r="I414" s="10">
        <v>0.115</v>
      </c>
      <c r="J414" s="10">
        <v>0.09</v>
      </c>
      <c r="K414" s="11">
        <v>0.25</v>
      </c>
      <c r="L414" s="8">
        <v>1.46</v>
      </c>
      <c r="M414" s="8">
        <v>0.29299999999999998</v>
      </c>
      <c r="N414" s="10">
        <v>0.80400000000000005</v>
      </c>
      <c r="O414" s="11">
        <v>89</v>
      </c>
      <c r="P414" s="8">
        <v>111</v>
      </c>
      <c r="Q414" s="8">
        <v>117</v>
      </c>
      <c r="R414" s="11">
        <v>3.91</v>
      </c>
      <c r="S414" s="8">
        <v>4.9400000000000004</v>
      </c>
      <c r="T414" s="8">
        <v>-1.03</v>
      </c>
      <c r="U414" s="11">
        <v>5.13</v>
      </c>
      <c r="V414" s="14">
        <v>5.08</v>
      </c>
    </row>
    <row r="415" spans="1:22" ht="15" thickBot="1">
      <c r="A415" s="5">
        <v>414</v>
      </c>
      <c r="B415" s="22" t="s">
        <v>796</v>
      </c>
      <c r="C415" s="22" t="s">
        <v>43</v>
      </c>
      <c r="D415" s="8">
        <v>8.5</v>
      </c>
      <c r="E415" s="8">
        <v>5.25</v>
      </c>
      <c r="F415" s="8">
        <v>1.62</v>
      </c>
      <c r="G415" s="8">
        <v>0.5</v>
      </c>
      <c r="H415" s="9">
        <v>0.221</v>
      </c>
      <c r="I415" s="10">
        <v>0.13600000000000001</v>
      </c>
      <c r="J415" s="10">
        <v>8.4000000000000005E-2</v>
      </c>
      <c r="K415" s="11">
        <v>0.21099999999999999</v>
      </c>
      <c r="L415" s="8">
        <v>1.36</v>
      </c>
      <c r="M415" s="8">
        <v>0.26800000000000002</v>
      </c>
      <c r="N415" s="10">
        <v>0.73599999999999999</v>
      </c>
      <c r="O415" s="11">
        <v>90</v>
      </c>
      <c r="P415" s="8">
        <v>89</v>
      </c>
      <c r="Q415" s="8">
        <v>109</v>
      </c>
      <c r="R415" s="11">
        <v>3.75</v>
      </c>
      <c r="S415" s="8">
        <v>3.84</v>
      </c>
      <c r="T415" s="8">
        <v>-0.09</v>
      </c>
      <c r="U415" s="11">
        <v>4.78</v>
      </c>
      <c r="V415" s="14">
        <v>5.09</v>
      </c>
    </row>
    <row r="416" spans="1:22" ht="15" thickBot="1">
      <c r="A416" s="5">
        <v>415</v>
      </c>
      <c r="B416" s="22" t="s">
        <v>797</v>
      </c>
      <c r="C416" s="22" t="s">
        <v>24</v>
      </c>
      <c r="D416" s="8">
        <v>6.39</v>
      </c>
      <c r="E416" s="8">
        <v>3.77</v>
      </c>
      <c r="F416" s="8">
        <v>1.69</v>
      </c>
      <c r="G416" s="8">
        <v>2.3199999999999998</v>
      </c>
      <c r="H416" s="9">
        <v>0.14499999999999999</v>
      </c>
      <c r="I416" s="10">
        <v>8.5999999999999993E-2</v>
      </c>
      <c r="J416" s="10">
        <v>5.8999999999999997E-2</v>
      </c>
      <c r="K416" s="11">
        <v>0.33600000000000002</v>
      </c>
      <c r="L416" s="8">
        <v>1.9</v>
      </c>
      <c r="M416" s="8">
        <v>0.35499999999999998</v>
      </c>
      <c r="N416" s="10">
        <v>0.58199999999999996</v>
      </c>
      <c r="O416" s="11">
        <v>211</v>
      </c>
      <c r="P416" s="8">
        <v>150</v>
      </c>
      <c r="Q416" s="8">
        <v>118</v>
      </c>
      <c r="R416" s="11">
        <v>9</v>
      </c>
      <c r="S416" s="8">
        <v>6.64</v>
      </c>
      <c r="T416" s="8">
        <v>2.36</v>
      </c>
      <c r="U416" s="11">
        <v>5.16</v>
      </c>
      <c r="V416" s="14">
        <v>5.09</v>
      </c>
    </row>
    <row r="417" spans="1:22" ht="15" thickBot="1">
      <c r="A417" s="5">
        <v>416</v>
      </c>
      <c r="B417" s="22" t="s">
        <v>798</v>
      </c>
      <c r="C417" s="22" t="s">
        <v>129</v>
      </c>
      <c r="D417" s="8">
        <v>7.36</v>
      </c>
      <c r="E417" s="8">
        <v>4.0199999999999996</v>
      </c>
      <c r="F417" s="8">
        <v>1.83</v>
      </c>
      <c r="G417" s="8">
        <v>1.49</v>
      </c>
      <c r="H417" s="9">
        <v>0.187</v>
      </c>
      <c r="I417" s="10">
        <v>0.10199999999999999</v>
      </c>
      <c r="J417" s="10">
        <v>8.5000000000000006E-2</v>
      </c>
      <c r="K417" s="11">
        <v>0.252</v>
      </c>
      <c r="L417" s="8">
        <v>1.42</v>
      </c>
      <c r="M417" s="8">
        <v>0.28100000000000003</v>
      </c>
      <c r="N417" s="10">
        <v>0.75</v>
      </c>
      <c r="O417" s="11">
        <v>105</v>
      </c>
      <c r="P417" s="8">
        <v>120</v>
      </c>
      <c r="Q417" s="8">
        <v>117</v>
      </c>
      <c r="R417" s="11">
        <v>4.6100000000000003</v>
      </c>
      <c r="S417" s="8">
        <v>5.31</v>
      </c>
      <c r="T417" s="8">
        <v>-0.69</v>
      </c>
      <c r="U417" s="11">
        <v>5.14</v>
      </c>
      <c r="V417" s="14">
        <v>5.0999999999999996</v>
      </c>
    </row>
    <row r="418" spans="1:22" ht="15" thickBot="1">
      <c r="A418" s="5">
        <v>417</v>
      </c>
      <c r="B418" s="22" t="s">
        <v>799</v>
      </c>
      <c r="C418" s="22" t="s">
        <v>95</v>
      </c>
      <c r="D418" s="8">
        <v>6.75</v>
      </c>
      <c r="E418" s="8">
        <v>3.75</v>
      </c>
      <c r="F418" s="8">
        <v>1.8</v>
      </c>
      <c r="G418" s="8">
        <v>0.75</v>
      </c>
      <c r="H418" s="9">
        <v>0.16700000000000001</v>
      </c>
      <c r="I418" s="10">
        <v>9.2999999999999999E-2</v>
      </c>
      <c r="J418" s="10">
        <v>7.3999999999999996E-2</v>
      </c>
      <c r="K418" s="11">
        <v>0.27500000000000002</v>
      </c>
      <c r="L418" s="8">
        <v>1.52</v>
      </c>
      <c r="M418" s="8">
        <v>0.32100000000000001</v>
      </c>
      <c r="N418" s="10">
        <v>0.60699999999999998</v>
      </c>
      <c r="O418" s="11">
        <v>127</v>
      </c>
      <c r="P418" s="8">
        <v>101</v>
      </c>
      <c r="Q418" s="8">
        <v>116</v>
      </c>
      <c r="R418" s="11">
        <v>5.4</v>
      </c>
      <c r="S418" s="8">
        <v>4.34</v>
      </c>
      <c r="T418" s="8">
        <v>1.06</v>
      </c>
      <c r="U418" s="11">
        <v>5.08</v>
      </c>
      <c r="V418" s="14">
        <v>5.0999999999999996</v>
      </c>
    </row>
    <row r="419" spans="1:22" ht="15" thickBot="1">
      <c r="A419" s="5">
        <v>418</v>
      </c>
      <c r="B419" s="22" t="s">
        <v>800</v>
      </c>
      <c r="C419" s="22" t="s">
        <v>52</v>
      </c>
      <c r="D419" s="8">
        <v>6.79</v>
      </c>
      <c r="E419" s="8">
        <v>3.47</v>
      </c>
      <c r="F419" s="8">
        <v>1.95</v>
      </c>
      <c r="G419" s="8">
        <v>1.74</v>
      </c>
      <c r="H419" s="9">
        <v>0.17</v>
      </c>
      <c r="I419" s="10">
        <v>8.6999999999999994E-2</v>
      </c>
      <c r="J419" s="10">
        <v>8.3000000000000004E-2</v>
      </c>
      <c r="K419" s="11">
        <v>0.27500000000000002</v>
      </c>
      <c r="L419" s="8">
        <v>1.49</v>
      </c>
      <c r="M419" s="8">
        <v>0.29699999999999999</v>
      </c>
      <c r="N419" s="10">
        <v>0.69799999999999995</v>
      </c>
      <c r="O419" s="11">
        <v>137</v>
      </c>
      <c r="P419" s="8">
        <v>130</v>
      </c>
      <c r="Q419" s="8">
        <v>126</v>
      </c>
      <c r="R419" s="11">
        <v>5.84</v>
      </c>
      <c r="S419" s="8">
        <v>5.52</v>
      </c>
      <c r="T419" s="8">
        <v>0.32</v>
      </c>
      <c r="U419" s="11">
        <v>5.4</v>
      </c>
      <c r="V419" s="14">
        <v>5.1100000000000003</v>
      </c>
    </row>
    <row r="420" spans="1:22" ht="15" thickBot="1">
      <c r="A420" s="5">
        <v>419</v>
      </c>
      <c r="B420" s="22" t="s">
        <v>801</v>
      </c>
      <c r="C420" s="22" t="s">
        <v>169</v>
      </c>
      <c r="D420" s="8">
        <v>6.4</v>
      </c>
      <c r="E420" s="8">
        <v>4.2</v>
      </c>
      <c r="F420" s="8">
        <v>1.52</v>
      </c>
      <c r="G420" s="8">
        <v>1</v>
      </c>
      <c r="H420" s="9">
        <v>0.161</v>
      </c>
      <c r="I420" s="10">
        <v>0.106</v>
      </c>
      <c r="J420" s="10">
        <v>5.5E-2</v>
      </c>
      <c r="K420" s="11">
        <v>0.27700000000000002</v>
      </c>
      <c r="L420" s="8">
        <v>1.56</v>
      </c>
      <c r="M420" s="8">
        <v>0.314</v>
      </c>
      <c r="N420" s="10">
        <v>0.65600000000000003</v>
      </c>
      <c r="O420" s="11">
        <v>137</v>
      </c>
      <c r="P420" s="8">
        <v>114</v>
      </c>
      <c r="Q420" s="8">
        <v>126</v>
      </c>
      <c r="R420" s="11">
        <v>5.6</v>
      </c>
      <c r="S420" s="8">
        <v>4.75</v>
      </c>
      <c r="T420" s="8">
        <v>0.85</v>
      </c>
      <c r="U420" s="11">
        <v>5.4</v>
      </c>
      <c r="V420" s="14">
        <v>5.12</v>
      </c>
    </row>
    <row r="421" spans="1:22" ht="15" thickBot="1">
      <c r="A421" s="5">
        <v>420</v>
      </c>
      <c r="B421" s="22" t="s">
        <v>802</v>
      </c>
      <c r="C421" s="22" t="s">
        <v>50</v>
      </c>
      <c r="D421" s="8">
        <v>6.14</v>
      </c>
      <c r="E421" s="8">
        <v>3.18</v>
      </c>
      <c r="F421" s="8">
        <v>1.93</v>
      </c>
      <c r="G421" s="8">
        <v>1.59</v>
      </c>
      <c r="H421" s="9">
        <v>0.154</v>
      </c>
      <c r="I421" s="10">
        <v>0.08</v>
      </c>
      <c r="J421" s="10">
        <v>7.3999999999999996E-2</v>
      </c>
      <c r="K421" s="11">
        <v>0.28999999999999998</v>
      </c>
      <c r="L421" s="8">
        <v>1.53</v>
      </c>
      <c r="M421" s="8">
        <v>0.313</v>
      </c>
      <c r="N421" s="10">
        <v>0.70299999999999996</v>
      </c>
      <c r="O421" s="11">
        <v>122</v>
      </c>
      <c r="P421" s="8">
        <v>119</v>
      </c>
      <c r="Q421" s="8">
        <v>123</v>
      </c>
      <c r="R421" s="11">
        <v>5.29</v>
      </c>
      <c r="S421" s="8">
        <v>5.32</v>
      </c>
      <c r="T421" s="8">
        <v>-0.02</v>
      </c>
      <c r="U421" s="11">
        <v>5.28</v>
      </c>
      <c r="V421" s="14">
        <v>5.12</v>
      </c>
    </row>
    <row r="422" spans="1:22" ht="15" thickBot="1">
      <c r="A422" s="5">
        <v>421</v>
      </c>
      <c r="B422" s="22" t="s">
        <v>803</v>
      </c>
      <c r="C422" s="22" t="s">
        <v>129</v>
      </c>
      <c r="D422" s="8">
        <v>6.83</v>
      </c>
      <c r="E422" s="8">
        <v>3.26</v>
      </c>
      <c r="F422" s="8">
        <v>2.1</v>
      </c>
      <c r="G422" s="8">
        <v>2.17</v>
      </c>
      <c r="H422" s="9">
        <v>0.16700000000000001</v>
      </c>
      <c r="I422" s="10">
        <v>0.08</v>
      </c>
      <c r="J422" s="10">
        <v>8.7999999999999995E-2</v>
      </c>
      <c r="K422" s="11">
        <v>0.29299999999999998</v>
      </c>
      <c r="L422" s="8">
        <v>1.57</v>
      </c>
      <c r="M422" s="8">
        <v>0.309</v>
      </c>
      <c r="N422" s="10">
        <v>0.73399999999999999</v>
      </c>
      <c r="O422" s="11">
        <v>126</v>
      </c>
      <c r="P422" s="8">
        <v>136</v>
      </c>
      <c r="Q422" s="8">
        <v>120</v>
      </c>
      <c r="R422" s="11">
        <v>5.55</v>
      </c>
      <c r="S422" s="8">
        <v>6.04</v>
      </c>
      <c r="T422" s="8">
        <v>-0.49</v>
      </c>
      <c r="U422" s="11">
        <v>5.26</v>
      </c>
      <c r="V422" s="14">
        <v>5.12</v>
      </c>
    </row>
    <row r="423" spans="1:22" ht="15" thickBot="1">
      <c r="A423" s="5">
        <v>422</v>
      </c>
      <c r="B423" s="22" t="s">
        <v>804</v>
      </c>
      <c r="C423" s="22" t="s">
        <v>144</v>
      </c>
      <c r="D423" s="8">
        <v>5.4</v>
      </c>
      <c r="E423" s="8">
        <v>3.86</v>
      </c>
      <c r="F423" s="8">
        <v>1.4</v>
      </c>
      <c r="G423" s="8">
        <v>0.51</v>
      </c>
      <c r="H423" s="9">
        <v>0.13500000000000001</v>
      </c>
      <c r="I423" s="10">
        <v>9.7000000000000003E-2</v>
      </c>
      <c r="J423" s="10">
        <v>3.9E-2</v>
      </c>
      <c r="K423" s="11">
        <v>0.28299999999999997</v>
      </c>
      <c r="L423" s="8">
        <v>1.54</v>
      </c>
      <c r="M423" s="8">
        <v>0.32200000000000001</v>
      </c>
      <c r="N423" s="10">
        <v>0.65800000000000003</v>
      </c>
      <c r="O423" s="11">
        <v>127</v>
      </c>
      <c r="P423" s="8">
        <v>100</v>
      </c>
      <c r="Q423" s="8">
        <v>113</v>
      </c>
      <c r="R423" s="11">
        <v>5.4</v>
      </c>
      <c r="S423" s="8">
        <v>4.26</v>
      </c>
      <c r="T423" s="8">
        <v>1.1399999999999999</v>
      </c>
      <c r="U423" s="11">
        <v>4.84</v>
      </c>
      <c r="V423" s="14">
        <v>5.12</v>
      </c>
    </row>
    <row r="424" spans="1:22" ht="15" thickBot="1">
      <c r="A424" s="5">
        <v>423</v>
      </c>
      <c r="B424" s="22" t="s">
        <v>805</v>
      </c>
      <c r="C424" s="22" t="s">
        <v>153</v>
      </c>
      <c r="D424" s="8">
        <v>5.77</v>
      </c>
      <c r="E424" s="8">
        <v>2.42</v>
      </c>
      <c r="F424" s="8">
        <v>2.38</v>
      </c>
      <c r="G424" s="8">
        <v>1.27</v>
      </c>
      <c r="H424" s="9">
        <v>0.158</v>
      </c>
      <c r="I424" s="10">
        <v>6.6000000000000003E-2</v>
      </c>
      <c r="J424" s="10">
        <v>9.1999999999999998E-2</v>
      </c>
      <c r="K424" s="11">
        <v>0.20699999999999999</v>
      </c>
      <c r="L424" s="8">
        <v>1.04</v>
      </c>
      <c r="M424" s="8">
        <v>0.214</v>
      </c>
      <c r="N424" s="10">
        <v>0.69399999999999995</v>
      </c>
      <c r="O424" s="11">
        <v>83</v>
      </c>
      <c r="P424" s="8">
        <v>113</v>
      </c>
      <c r="Q424" s="8">
        <v>124</v>
      </c>
      <c r="R424" s="11">
        <v>3.58</v>
      </c>
      <c r="S424" s="8">
        <v>4.8099999999999996</v>
      </c>
      <c r="T424" s="8">
        <v>-1.23</v>
      </c>
      <c r="U424" s="11">
        <v>5.33</v>
      </c>
      <c r="V424" s="14">
        <v>5.14</v>
      </c>
    </row>
    <row r="425" spans="1:22" ht="15" thickBot="1">
      <c r="A425" s="5">
        <v>424</v>
      </c>
      <c r="B425" s="22" t="s">
        <v>806</v>
      </c>
      <c r="C425" s="22" t="s">
        <v>43</v>
      </c>
      <c r="D425" s="8">
        <v>7.41</v>
      </c>
      <c r="E425" s="8">
        <v>4.24</v>
      </c>
      <c r="F425" s="8">
        <v>1.75</v>
      </c>
      <c r="G425" s="8">
        <v>1.36</v>
      </c>
      <c r="H425" s="9">
        <v>0.18099999999999999</v>
      </c>
      <c r="I425" s="10">
        <v>0.104</v>
      </c>
      <c r="J425" s="10">
        <v>7.8E-2</v>
      </c>
      <c r="K425" s="11">
        <v>0.28699999999999998</v>
      </c>
      <c r="L425" s="8">
        <v>1.62</v>
      </c>
      <c r="M425" s="8">
        <v>0.32900000000000001</v>
      </c>
      <c r="N425" s="10">
        <v>0.71299999999999997</v>
      </c>
      <c r="O425" s="11">
        <v>118</v>
      </c>
      <c r="P425" s="8">
        <v>119</v>
      </c>
      <c r="Q425" s="8">
        <v>114</v>
      </c>
      <c r="R425" s="11">
        <v>4.92</v>
      </c>
      <c r="S425" s="8">
        <v>5.14</v>
      </c>
      <c r="T425" s="8">
        <v>-0.22</v>
      </c>
      <c r="U425" s="11">
        <v>5.01</v>
      </c>
      <c r="V425" s="14">
        <v>5.14</v>
      </c>
    </row>
    <row r="426" spans="1:22" ht="15" thickBot="1">
      <c r="A426" s="5">
        <v>425</v>
      </c>
      <c r="B426" s="22" t="s">
        <v>807</v>
      </c>
      <c r="C426" s="22" t="s">
        <v>43</v>
      </c>
      <c r="D426" s="8">
        <v>6.17</v>
      </c>
      <c r="E426" s="8">
        <v>3.28</v>
      </c>
      <c r="F426" s="8">
        <v>1.88</v>
      </c>
      <c r="G426" s="8">
        <v>0.77</v>
      </c>
      <c r="H426" s="9">
        <v>0.16400000000000001</v>
      </c>
      <c r="I426" s="10">
        <v>8.6999999999999994E-2</v>
      </c>
      <c r="J426" s="10">
        <v>7.6999999999999999E-2</v>
      </c>
      <c r="K426" s="11">
        <v>0.25</v>
      </c>
      <c r="L426" s="8">
        <v>1.31</v>
      </c>
      <c r="M426" s="8">
        <v>0.28599999999999998</v>
      </c>
      <c r="N426" s="10">
        <v>0.80100000000000005</v>
      </c>
      <c r="O426" s="11">
        <v>69</v>
      </c>
      <c r="P426" s="8">
        <v>98</v>
      </c>
      <c r="Q426" s="8">
        <v>114</v>
      </c>
      <c r="R426" s="11">
        <v>2.89</v>
      </c>
      <c r="S426" s="8">
        <v>4.22</v>
      </c>
      <c r="T426" s="8">
        <v>-1.33</v>
      </c>
      <c r="U426" s="11">
        <v>4.99</v>
      </c>
      <c r="V426" s="14">
        <v>5.15</v>
      </c>
    </row>
    <row r="427" spans="1:22" ht="15" thickBot="1">
      <c r="A427" s="5">
        <v>426</v>
      </c>
      <c r="B427" s="22" t="s">
        <v>808</v>
      </c>
      <c r="C427" s="22" t="s">
        <v>32</v>
      </c>
      <c r="D427" s="8">
        <v>5.8</v>
      </c>
      <c r="E427" s="8">
        <v>3.2</v>
      </c>
      <c r="F427" s="8">
        <v>1.82</v>
      </c>
      <c r="G427" s="8">
        <v>1.37</v>
      </c>
      <c r="H427" s="9">
        <v>0.14899999999999999</v>
      </c>
      <c r="I427" s="10">
        <v>8.2000000000000003E-2</v>
      </c>
      <c r="J427" s="10">
        <v>6.7000000000000004E-2</v>
      </c>
      <c r="K427" s="11">
        <v>0.27600000000000002</v>
      </c>
      <c r="L427" s="8">
        <v>1.44</v>
      </c>
      <c r="M427" s="8">
        <v>0.29699999999999999</v>
      </c>
      <c r="N427" s="10">
        <v>0.74199999999999999</v>
      </c>
      <c r="O427" s="11">
        <v>104</v>
      </c>
      <c r="P427" s="8">
        <v>115</v>
      </c>
      <c r="Q427" s="8">
        <v>117</v>
      </c>
      <c r="R427" s="11">
        <v>4.57</v>
      </c>
      <c r="S427" s="8">
        <v>5.08</v>
      </c>
      <c r="T427" s="8">
        <v>-0.51</v>
      </c>
      <c r="U427" s="11">
        <v>5.01</v>
      </c>
      <c r="V427" s="14">
        <v>5.16</v>
      </c>
    </row>
    <row r="428" spans="1:22" ht="15" thickBot="1">
      <c r="A428" s="5">
        <v>427</v>
      </c>
      <c r="B428" s="22" t="s">
        <v>809</v>
      </c>
      <c r="C428" s="22" t="s">
        <v>43</v>
      </c>
      <c r="D428" s="8">
        <v>6.6</v>
      </c>
      <c r="E428" s="8">
        <v>3.8</v>
      </c>
      <c r="F428" s="8">
        <v>1.74</v>
      </c>
      <c r="G428" s="8">
        <v>1.8</v>
      </c>
      <c r="H428" s="9">
        <v>0.158</v>
      </c>
      <c r="I428" s="10">
        <v>9.0999999999999998E-2</v>
      </c>
      <c r="J428" s="10">
        <v>6.7000000000000004E-2</v>
      </c>
      <c r="K428" s="11">
        <v>0.308</v>
      </c>
      <c r="L428" s="8">
        <v>1.7</v>
      </c>
      <c r="M428" s="8">
        <v>0.33600000000000002</v>
      </c>
      <c r="N428" s="10">
        <v>0.65800000000000003</v>
      </c>
      <c r="O428" s="11">
        <v>163</v>
      </c>
      <c r="P428" s="8">
        <v>135</v>
      </c>
      <c r="Q428" s="8">
        <v>113</v>
      </c>
      <c r="R428" s="11">
        <v>6.8</v>
      </c>
      <c r="S428" s="8">
        <v>5.86</v>
      </c>
      <c r="T428" s="8">
        <v>0.94</v>
      </c>
      <c r="U428" s="11">
        <v>4.93</v>
      </c>
      <c r="V428" s="14">
        <v>5.16</v>
      </c>
    </row>
    <row r="429" spans="1:22" ht="15" thickBot="1">
      <c r="A429" s="5">
        <v>428</v>
      </c>
      <c r="B429" s="22" t="s">
        <v>810</v>
      </c>
      <c r="C429" s="22" t="s">
        <v>109</v>
      </c>
      <c r="D429" s="8">
        <v>6.78</v>
      </c>
      <c r="E429" s="8">
        <v>2.95</v>
      </c>
      <c r="F429" s="8">
        <v>2.2999999999999998</v>
      </c>
      <c r="G429" s="8">
        <v>2.08</v>
      </c>
      <c r="H429" s="9">
        <v>0.161</v>
      </c>
      <c r="I429" s="10">
        <v>7.0000000000000007E-2</v>
      </c>
      <c r="J429" s="10">
        <v>9.0999999999999998E-2</v>
      </c>
      <c r="K429" s="11">
        <v>0.30499999999999999</v>
      </c>
      <c r="L429" s="8">
        <v>1.63</v>
      </c>
      <c r="M429" s="8">
        <v>0.32600000000000001</v>
      </c>
      <c r="N429" s="10">
        <v>0.59399999999999997</v>
      </c>
      <c r="O429" s="11">
        <v>152</v>
      </c>
      <c r="P429" s="8">
        <v>130</v>
      </c>
      <c r="Q429" s="8">
        <v>132</v>
      </c>
      <c r="R429" s="11">
        <v>7.65</v>
      </c>
      <c r="S429" s="8">
        <v>5.99</v>
      </c>
      <c r="T429" s="8">
        <v>1.66</v>
      </c>
      <c r="U429" s="11">
        <v>5.79</v>
      </c>
      <c r="V429" s="14">
        <v>5.17</v>
      </c>
    </row>
    <row r="430" spans="1:22" ht="15" thickBot="1">
      <c r="A430" s="5">
        <v>429</v>
      </c>
      <c r="B430" s="22" t="s">
        <v>811</v>
      </c>
      <c r="C430" s="22" t="s">
        <v>39</v>
      </c>
      <c r="D430" s="8">
        <v>6.08</v>
      </c>
      <c r="E430" s="8">
        <v>2.31</v>
      </c>
      <c r="F430" s="8">
        <v>2.64</v>
      </c>
      <c r="G430" s="8">
        <v>1.99</v>
      </c>
      <c r="H430" s="9">
        <v>0.16</v>
      </c>
      <c r="I430" s="10">
        <v>6.0999999999999999E-2</v>
      </c>
      <c r="J430" s="10">
        <v>9.9000000000000005E-2</v>
      </c>
      <c r="K430" s="11">
        <v>0.255</v>
      </c>
      <c r="L430" s="8">
        <v>1.26</v>
      </c>
      <c r="M430" s="8">
        <v>0.25700000000000001</v>
      </c>
      <c r="N430" s="10">
        <v>0.57499999999999996</v>
      </c>
      <c r="O430" s="11">
        <v>139</v>
      </c>
      <c r="P430" s="8">
        <v>132</v>
      </c>
      <c r="Q430" s="8">
        <v>125</v>
      </c>
      <c r="R430" s="11">
        <v>6.24</v>
      </c>
      <c r="S430" s="8">
        <v>5.66</v>
      </c>
      <c r="T430" s="8">
        <v>0.57999999999999996</v>
      </c>
      <c r="U430" s="11">
        <v>5.39</v>
      </c>
      <c r="V430" s="14">
        <v>5.17</v>
      </c>
    </row>
    <row r="431" spans="1:22" ht="15" thickBot="1">
      <c r="A431" s="5">
        <v>430</v>
      </c>
      <c r="B431" s="22" t="s">
        <v>812</v>
      </c>
      <c r="C431" s="22" t="s">
        <v>109</v>
      </c>
      <c r="D431" s="8">
        <v>5.67</v>
      </c>
      <c r="E431" s="8">
        <v>2.71</v>
      </c>
      <c r="F431" s="8">
        <v>2.09</v>
      </c>
      <c r="G431" s="8">
        <v>1.73</v>
      </c>
      <c r="H431" s="9">
        <v>0.14000000000000001</v>
      </c>
      <c r="I431" s="10">
        <v>6.7000000000000004E-2</v>
      </c>
      <c r="J431" s="10">
        <v>7.2999999999999995E-2</v>
      </c>
      <c r="K431" s="11">
        <v>0.32200000000000001</v>
      </c>
      <c r="L431" s="8">
        <v>1.63</v>
      </c>
      <c r="M431" s="8">
        <v>0.34399999999999997</v>
      </c>
      <c r="N431" s="10">
        <v>0.73799999999999999</v>
      </c>
      <c r="O431" s="11">
        <v>108</v>
      </c>
      <c r="P431" s="8">
        <v>121</v>
      </c>
      <c r="Q431" s="8">
        <v>115</v>
      </c>
      <c r="R431" s="11">
        <v>5.42</v>
      </c>
      <c r="S431" s="8">
        <v>5.6</v>
      </c>
      <c r="T431" s="8">
        <v>-0.17</v>
      </c>
      <c r="U431" s="11">
        <v>5.04</v>
      </c>
      <c r="V431" s="14">
        <v>5.18</v>
      </c>
    </row>
    <row r="432" spans="1:22" ht="15" thickBot="1">
      <c r="A432" s="5">
        <v>431</v>
      </c>
      <c r="B432" s="22" t="s">
        <v>813</v>
      </c>
      <c r="C432" s="6" t="s">
        <v>103</v>
      </c>
      <c r="D432" s="8">
        <v>8.7799999999999994</v>
      </c>
      <c r="E432" s="8">
        <v>5.86</v>
      </c>
      <c r="F432" s="8">
        <v>1.5</v>
      </c>
      <c r="G432" s="8">
        <v>1.08</v>
      </c>
      <c r="H432" s="9">
        <v>0.221</v>
      </c>
      <c r="I432" s="10">
        <v>0.14799999999999999</v>
      </c>
      <c r="J432" s="10">
        <v>7.3999999999999996E-2</v>
      </c>
      <c r="K432" s="11">
        <v>0.216</v>
      </c>
      <c r="L432" s="8">
        <v>1.45</v>
      </c>
      <c r="M432" s="8">
        <v>0.26200000000000001</v>
      </c>
      <c r="N432" s="10">
        <v>0.70799999999999996</v>
      </c>
      <c r="O432" s="11">
        <v>117</v>
      </c>
      <c r="P432" s="8">
        <v>114</v>
      </c>
      <c r="Q432" s="8">
        <v>114</v>
      </c>
      <c r="R432" s="11">
        <v>5.0999999999999996</v>
      </c>
      <c r="S432" s="8">
        <v>5.08</v>
      </c>
      <c r="T432" s="8">
        <v>0.02</v>
      </c>
      <c r="U432" s="11">
        <v>4.8899999999999997</v>
      </c>
      <c r="V432" s="14">
        <v>5.18</v>
      </c>
    </row>
    <row r="433" spans="1:22" ht="15" thickBot="1">
      <c r="A433" s="5">
        <v>432</v>
      </c>
      <c r="B433" s="22" t="s">
        <v>814</v>
      </c>
      <c r="C433" s="6" t="s">
        <v>103</v>
      </c>
      <c r="D433" s="8">
        <v>6.67</v>
      </c>
      <c r="E433" s="8">
        <v>3.44</v>
      </c>
      <c r="F433" s="8">
        <v>1.94</v>
      </c>
      <c r="G433" s="8">
        <v>1.77</v>
      </c>
      <c r="H433" s="9">
        <v>0.17199999999999999</v>
      </c>
      <c r="I433" s="10">
        <v>8.8999999999999996E-2</v>
      </c>
      <c r="J433" s="10">
        <v>8.3000000000000004E-2</v>
      </c>
      <c r="K433" s="11">
        <v>0.27100000000000002</v>
      </c>
      <c r="L433" s="8">
        <v>1.42</v>
      </c>
      <c r="M433" s="8">
        <v>0.29099999999999998</v>
      </c>
      <c r="N433" s="10">
        <v>0.72499999999999998</v>
      </c>
      <c r="O433" s="11">
        <v>108</v>
      </c>
      <c r="P433" s="8">
        <v>124</v>
      </c>
      <c r="Q433" s="8">
        <v>122</v>
      </c>
      <c r="R433" s="11">
        <v>5.42</v>
      </c>
      <c r="S433" s="8">
        <v>5.72</v>
      </c>
      <c r="T433" s="8">
        <v>-0.3</v>
      </c>
      <c r="U433" s="11">
        <v>5.35</v>
      </c>
      <c r="V433" s="14">
        <v>5.18</v>
      </c>
    </row>
    <row r="434" spans="1:22" ht="15" thickBot="1">
      <c r="A434" s="5">
        <v>433</v>
      </c>
      <c r="B434" s="22" t="s">
        <v>815</v>
      </c>
      <c r="C434" s="22" t="s">
        <v>111</v>
      </c>
      <c r="D434" s="8">
        <v>7.24</v>
      </c>
      <c r="E434" s="8">
        <v>4.21</v>
      </c>
      <c r="F434" s="8">
        <v>1.72</v>
      </c>
      <c r="G434" s="8">
        <v>1.45</v>
      </c>
      <c r="H434" s="9">
        <v>0.182</v>
      </c>
      <c r="I434" s="10">
        <v>0.106</v>
      </c>
      <c r="J434" s="10">
        <v>7.5999999999999998E-2</v>
      </c>
      <c r="K434" s="11">
        <v>0.27900000000000003</v>
      </c>
      <c r="L434" s="8">
        <v>1.57</v>
      </c>
      <c r="M434" s="8">
        <v>0.315</v>
      </c>
      <c r="N434" s="10">
        <v>0.626</v>
      </c>
      <c r="O434" s="11">
        <v>148</v>
      </c>
      <c r="P434" s="8">
        <v>118</v>
      </c>
      <c r="Q434" s="8">
        <v>119</v>
      </c>
      <c r="R434" s="11">
        <v>6.59</v>
      </c>
      <c r="S434" s="8">
        <v>5.19</v>
      </c>
      <c r="T434" s="8">
        <v>1.4</v>
      </c>
      <c r="U434" s="11">
        <v>5.21</v>
      </c>
      <c r="V434" s="14">
        <v>5.18</v>
      </c>
    </row>
    <row r="435" spans="1:22" ht="15" thickBot="1">
      <c r="A435" s="5">
        <v>434</v>
      </c>
      <c r="B435" s="22" t="s">
        <v>816</v>
      </c>
      <c r="C435" s="22" t="s">
        <v>169</v>
      </c>
      <c r="D435" s="8">
        <v>8.41</v>
      </c>
      <c r="E435" s="8">
        <v>4.57</v>
      </c>
      <c r="F435" s="8">
        <v>1.84</v>
      </c>
      <c r="G435" s="8">
        <v>1.33</v>
      </c>
      <c r="H435" s="9">
        <v>0.20399999999999999</v>
      </c>
      <c r="I435" s="10">
        <v>0.111</v>
      </c>
      <c r="J435" s="10">
        <v>9.2999999999999999E-2</v>
      </c>
      <c r="K435" s="11">
        <v>0.27</v>
      </c>
      <c r="L435" s="8">
        <v>1.59</v>
      </c>
      <c r="M435" s="8">
        <v>0.32</v>
      </c>
      <c r="N435" s="10">
        <v>0.63800000000000001</v>
      </c>
      <c r="O435" s="11">
        <v>155</v>
      </c>
      <c r="P435" s="8">
        <v>122</v>
      </c>
      <c r="Q435" s="8">
        <v>132</v>
      </c>
      <c r="R435" s="11">
        <v>6.34</v>
      </c>
      <c r="S435" s="8">
        <v>5.08</v>
      </c>
      <c r="T435" s="8">
        <v>1.27</v>
      </c>
      <c r="U435" s="11">
        <v>5.66</v>
      </c>
      <c r="V435" s="14">
        <v>5.19</v>
      </c>
    </row>
    <row r="436" spans="1:22" ht="15" thickBot="1">
      <c r="A436" s="5">
        <v>435</v>
      </c>
      <c r="B436" s="22" t="s">
        <v>817</v>
      </c>
      <c r="C436" s="22" t="s">
        <v>35</v>
      </c>
      <c r="D436" s="8">
        <v>6.12</v>
      </c>
      <c r="E436" s="8">
        <v>3.24</v>
      </c>
      <c r="F436" s="8">
        <v>1.89</v>
      </c>
      <c r="G436" s="8">
        <v>0.9</v>
      </c>
      <c r="H436" s="9">
        <v>0.158</v>
      </c>
      <c r="I436" s="10">
        <v>8.4000000000000005E-2</v>
      </c>
      <c r="J436" s="10">
        <v>7.3999999999999996E-2</v>
      </c>
      <c r="K436" s="11">
        <v>0.27900000000000003</v>
      </c>
      <c r="L436" s="8">
        <v>1.46</v>
      </c>
      <c r="M436" s="8">
        <v>0.316</v>
      </c>
      <c r="N436" s="10">
        <v>0.621</v>
      </c>
      <c r="O436" s="11">
        <v>127</v>
      </c>
      <c r="P436" s="8">
        <v>102</v>
      </c>
      <c r="Q436" s="8">
        <v>113</v>
      </c>
      <c r="R436" s="11">
        <v>5.22</v>
      </c>
      <c r="S436" s="8">
        <v>4.28</v>
      </c>
      <c r="T436" s="8">
        <v>0.94</v>
      </c>
      <c r="U436" s="11">
        <v>4.83</v>
      </c>
      <c r="V436" s="14">
        <v>5.2</v>
      </c>
    </row>
    <row r="437" spans="1:22" ht="15" thickBot="1">
      <c r="A437" s="5">
        <v>436</v>
      </c>
      <c r="B437" s="22" t="s">
        <v>818</v>
      </c>
      <c r="C437" s="22" t="s">
        <v>54</v>
      </c>
      <c r="D437" s="8">
        <v>7.15</v>
      </c>
      <c r="E437" s="8">
        <v>4.24</v>
      </c>
      <c r="F437" s="8">
        <v>1.69</v>
      </c>
      <c r="G437" s="8">
        <v>1.32</v>
      </c>
      <c r="H437" s="9">
        <v>0.18099999999999999</v>
      </c>
      <c r="I437" s="10">
        <v>0.107</v>
      </c>
      <c r="J437" s="10">
        <v>7.3999999999999996E-2</v>
      </c>
      <c r="K437" s="11">
        <v>0.20200000000000001</v>
      </c>
      <c r="L437" s="8">
        <v>1.24</v>
      </c>
      <c r="M437" s="8">
        <v>0.216</v>
      </c>
      <c r="N437" s="10">
        <v>0.89700000000000002</v>
      </c>
      <c r="O437" s="11">
        <v>69</v>
      </c>
      <c r="P437" s="8">
        <v>123</v>
      </c>
      <c r="Q437" s="8">
        <v>131</v>
      </c>
      <c r="R437" s="11">
        <v>2.91</v>
      </c>
      <c r="S437" s="8">
        <v>5.34</v>
      </c>
      <c r="T437" s="8">
        <v>-2.4300000000000002</v>
      </c>
      <c r="U437" s="11">
        <v>5.63</v>
      </c>
      <c r="V437" s="14">
        <v>5.21</v>
      </c>
    </row>
    <row r="438" spans="1:22" ht="15" thickBot="1">
      <c r="A438" s="5">
        <v>437</v>
      </c>
      <c r="B438" s="22" t="s">
        <v>819</v>
      </c>
      <c r="C438" s="22" t="s">
        <v>29</v>
      </c>
      <c r="D438" s="8">
        <v>7.6</v>
      </c>
      <c r="E438" s="8">
        <v>4.09</v>
      </c>
      <c r="F438" s="8">
        <v>1.86</v>
      </c>
      <c r="G438" s="8">
        <v>1.28</v>
      </c>
      <c r="H438" s="9">
        <v>0.189</v>
      </c>
      <c r="I438" s="10">
        <v>0.10199999999999999</v>
      </c>
      <c r="J438" s="10">
        <v>8.6999999999999994E-2</v>
      </c>
      <c r="K438" s="11">
        <v>0.26200000000000001</v>
      </c>
      <c r="L438" s="8">
        <v>1.49</v>
      </c>
      <c r="M438" s="8">
        <v>0.30099999999999999</v>
      </c>
      <c r="N438" s="10">
        <v>0.67200000000000004</v>
      </c>
      <c r="O438" s="11">
        <v>124</v>
      </c>
      <c r="P438" s="8">
        <v>112</v>
      </c>
      <c r="Q438" s="8">
        <v>129</v>
      </c>
      <c r="R438" s="11">
        <v>5.43</v>
      </c>
      <c r="S438" s="8">
        <v>4.92</v>
      </c>
      <c r="T438" s="8">
        <v>0.5</v>
      </c>
      <c r="U438" s="11">
        <v>5.53</v>
      </c>
      <c r="V438" s="14">
        <v>5.23</v>
      </c>
    </row>
    <row r="439" spans="1:22" ht="15" thickBot="1">
      <c r="A439" s="5">
        <v>438</v>
      </c>
      <c r="B439" s="22" t="s">
        <v>820</v>
      </c>
      <c r="C439" s="22" t="s">
        <v>95</v>
      </c>
      <c r="D439" s="8">
        <v>5.67</v>
      </c>
      <c r="E439" s="8">
        <v>4.1100000000000003</v>
      </c>
      <c r="F439" s="8">
        <v>1.38</v>
      </c>
      <c r="G439" s="8">
        <v>1.57</v>
      </c>
      <c r="H439" s="9">
        <v>0.13800000000000001</v>
      </c>
      <c r="I439" s="10">
        <v>0.1</v>
      </c>
      <c r="J439" s="10">
        <v>3.7999999999999999E-2</v>
      </c>
      <c r="K439" s="11">
        <v>0.29599999999999999</v>
      </c>
      <c r="L439" s="8">
        <v>1.65</v>
      </c>
      <c r="M439" s="8">
        <v>0.315</v>
      </c>
      <c r="N439" s="10">
        <v>0.76700000000000002</v>
      </c>
      <c r="O439" s="11">
        <v>120</v>
      </c>
      <c r="P439" s="8">
        <v>135</v>
      </c>
      <c r="Q439" s="8">
        <v>117</v>
      </c>
      <c r="R439" s="11">
        <v>5.09</v>
      </c>
      <c r="S439" s="8">
        <v>5.82</v>
      </c>
      <c r="T439" s="8">
        <v>-0.73</v>
      </c>
      <c r="U439" s="11">
        <v>5.15</v>
      </c>
      <c r="V439" s="14">
        <v>5.23</v>
      </c>
    </row>
    <row r="440" spans="1:22" ht="15" thickBot="1">
      <c r="A440" s="5">
        <v>439</v>
      </c>
      <c r="B440" s="22" t="s">
        <v>821</v>
      </c>
      <c r="C440" s="22" t="s">
        <v>153</v>
      </c>
      <c r="D440" s="8">
        <v>6.97</v>
      </c>
      <c r="E440" s="8">
        <v>4.3499999999999996</v>
      </c>
      <c r="F440" s="8">
        <v>1.6</v>
      </c>
      <c r="G440" s="8">
        <v>1.45</v>
      </c>
      <c r="H440" s="9">
        <v>0.16600000000000001</v>
      </c>
      <c r="I440" s="10">
        <v>0.10299999999999999</v>
      </c>
      <c r="J440" s="10">
        <v>6.2E-2</v>
      </c>
      <c r="K440" s="11">
        <v>0.29099999999999998</v>
      </c>
      <c r="L440" s="8">
        <v>1.68</v>
      </c>
      <c r="M440" s="8">
        <v>0.32700000000000001</v>
      </c>
      <c r="N440" s="10">
        <v>0.60399999999999998</v>
      </c>
      <c r="O440" s="11">
        <v>169</v>
      </c>
      <c r="P440" s="8">
        <v>130</v>
      </c>
      <c r="Q440" s="8">
        <v>121</v>
      </c>
      <c r="R440" s="11">
        <v>7.26</v>
      </c>
      <c r="S440" s="8">
        <v>5.55</v>
      </c>
      <c r="T440" s="8">
        <v>1.71</v>
      </c>
      <c r="U440" s="11">
        <v>5.22</v>
      </c>
      <c r="V440" s="14">
        <v>5.24</v>
      </c>
    </row>
    <row r="441" spans="1:22" ht="15" thickBot="1">
      <c r="A441" s="5">
        <v>440</v>
      </c>
      <c r="B441" s="22" t="s">
        <v>822</v>
      </c>
      <c r="C441" s="22" t="s">
        <v>39</v>
      </c>
      <c r="D441" s="8">
        <v>5.85</v>
      </c>
      <c r="E441" s="8">
        <v>2.75</v>
      </c>
      <c r="F441" s="8">
        <v>2.13</v>
      </c>
      <c r="G441" s="8">
        <v>1.55</v>
      </c>
      <c r="H441" s="9">
        <v>0.152</v>
      </c>
      <c r="I441" s="10">
        <v>7.1999999999999995E-2</v>
      </c>
      <c r="J441" s="10">
        <v>8.1000000000000003E-2</v>
      </c>
      <c r="K441" s="11">
        <v>0.24299999999999999</v>
      </c>
      <c r="L441" s="8">
        <v>1.26</v>
      </c>
      <c r="M441" s="8">
        <v>0.252</v>
      </c>
      <c r="N441" s="10">
        <v>0.69899999999999995</v>
      </c>
      <c r="O441" s="11">
        <v>104</v>
      </c>
      <c r="P441" s="8">
        <v>121</v>
      </c>
      <c r="Q441" s="8">
        <v>124</v>
      </c>
      <c r="R441" s="11">
        <v>4.6399999999999997</v>
      </c>
      <c r="S441" s="8">
        <v>5.17</v>
      </c>
      <c r="T441" s="8">
        <v>-0.52</v>
      </c>
      <c r="U441" s="11">
        <v>5.34</v>
      </c>
      <c r="V441" s="14">
        <v>5.25</v>
      </c>
    </row>
    <row r="442" spans="1:22" ht="15" thickBot="1">
      <c r="A442" s="5">
        <v>441</v>
      </c>
      <c r="B442" s="22" t="s">
        <v>823</v>
      </c>
      <c r="C442" s="22" t="s">
        <v>109</v>
      </c>
      <c r="D442" s="8">
        <v>5.63</v>
      </c>
      <c r="E442" s="8">
        <v>2.78</v>
      </c>
      <c r="F442" s="8">
        <v>2.02</v>
      </c>
      <c r="G442" s="8">
        <v>1.68</v>
      </c>
      <c r="H442" s="9">
        <v>0.14399999999999999</v>
      </c>
      <c r="I442" s="10">
        <v>7.0999999999999994E-2</v>
      </c>
      <c r="J442" s="10">
        <v>7.2999999999999995E-2</v>
      </c>
      <c r="K442" s="11">
        <v>0.29399999999999998</v>
      </c>
      <c r="L442" s="8">
        <v>1.49</v>
      </c>
      <c r="M442" s="8">
        <v>0.311</v>
      </c>
      <c r="N442" s="10">
        <v>0.70299999999999996</v>
      </c>
      <c r="O442" s="11">
        <v>109</v>
      </c>
      <c r="P442" s="8">
        <v>118</v>
      </c>
      <c r="Q442" s="8">
        <v>116</v>
      </c>
      <c r="R442" s="11">
        <v>5.5</v>
      </c>
      <c r="S442" s="8">
        <v>5.43</v>
      </c>
      <c r="T442" s="8">
        <v>7.0000000000000007E-2</v>
      </c>
      <c r="U442" s="11">
        <v>5.09</v>
      </c>
      <c r="V442" s="14">
        <v>5.25</v>
      </c>
    </row>
    <row r="443" spans="1:22" ht="15" thickBot="1">
      <c r="A443" s="5">
        <v>442</v>
      </c>
      <c r="B443" s="22" t="s">
        <v>824</v>
      </c>
      <c r="C443" s="22" t="s">
        <v>109</v>
      </c>
      <c r="D443" s="8">
        <v>5.43</v>
      </c>
      <c r="E443" s="8">
        <v>2.4300000000000002</v>
      </c>
      <c r="F443" s="8">
        <v>2.2400000000000002</v>
      </c>
      <c r="G443" s="8">
        <v>1.68</v>
      </c>
      <c r="H443" s="9">
        <v>0.13900000000000001</v>
      </c>
      <c r="I443" s="10">
        <v>6.2E-2</v>
      </c>
      <c r="J443" s="10">
        <v>7.6999999999999999E-2</v>
      </c>
      <c r="K443" s="11">
        <v>0.29499999999999998</v>
      </c>
      <c r="L443" s="8">
        <v>1.47</v>
      </c>
      <c r="M443" s="8">
        <v>0.309</v>
      </c>
      <c r="N443" s="10">
        <v>0.70699999999999996</v>
      </c>
      <c r="O443" s="11">
        <v>100</v>
      </c>
      <c r="P443" s="8">
        <v>115</v>
      </c>
      <c r="Q443" s="8">
        <v>117</v>
      </c>
      <c r="R443" s="11">
        <v>5.03</v>
      </c>
      <c r="S443" s="8">
        <v>5.3</v>
      </c>
      <c r="T443" s="8">
        <v>-0.27</v>
      </c>
      <c r="U443" s="11">
        <v>5.14</v>
      </c>
      <c r="V443" s="14">
        <v>5.25</v>
      </c>
    </row>
    <row r="444" spans="1:22" ht="15" thickBot="1">
      <c r="A444" s="5">
        <v>443</v>
      </c>
      <c r="B444" s="22" t="s">
        <v>825</v>
      </c>
      <c r="C444" s="22" t="s">
        <v>37</v>
      </c>
      <c r="D444" s="8">
        <v>5.98</v>
      </c>
      <c r="E444" s="8">
        <v>2.9</v>
      </c>
      <c r="F444" s="8">
        <v>2.0699999999999998</v>
      </c>
      <c r="G444" s="8">
        <v>1.51</v>
      </c>
      <c r="H444" s="9">
        <v>0.154</v>
      </c>
      <c r="I444" s="10">
        <v>7.4999999999999997E-2</v>
      </c>
      <c r="J444" s="10">
        <v>0.08</v>
      </c>
      <c r="K444" s="11">
        <v>0.27900000000000003</v>
      </c>
      <c r="L444" s="8">
        <v>1.43</v>
      </c>
      <c r="M444" s="8">
        <v>0.3</v>
      </c>
      <c r="N444" s="10">
        <v>0.69</v>
      </c>
      <c r="O444" s="11">
        <v>122</v>
      </c>
      <c r="P444" s="8">
        <v>120</v>
      </c>
      <c r="Q444" s="8">
        <v>121</v>
      </c>
      <c r="R444" s="11">
        <v>5.35</v>
      </c>
      <c r="S444" s="8">
        <v>5.0999999999999996</v>
      </c>
      <c r="T444" s="8">
        <v>0.25</v>
      </c>
      <c r="U444" s="11">
        <v>5.31</v>
      </c>
      <c r="V444" s="14">
        <v>5.26</v>
      </c>
    </row>
    <row r="445" spans="1:22" ht="15" thickBot="1">
      <c r="A445" s="5">
        <v>444</v>
      </c>
      <c r="B445" s="22" t="s">
        <v>826</v>
      </c>
      <c r="C445" s="22" t="s">
        <v>116</v>
      </c>
      <c r="D445" s="8">
        <v>6.87</v>
      </c>
      <c r="E445" s="8">
        <v>3.44</v>
      </c>
      <c r="F445" s="8">
        <v>2</v>
      </c>
      <c r="G445" s="8">
        <v>2.78</v>
      </c>
      <c r="H445" s="9">
        <v>0.16300000000000001</v>
      </c>
      <c r="I445" s="10">
        <v>8.2000000000000003E-2</v>
      </c>
      <c r="J445" s="10">
        <v>8.2000000000000003E-2</v>
      </c>
      <c r="K445" s="11">
        <v>0.29699999999999999</v>
      </c>
      <c r="L445" s="8">
        <v>1.64</v>
      </c>
      <c r="M445" s="8">
        <v>0.30099999999999999</v>
      </c>
      <c r="N445" s="10">
        <v>0.67</v>
      </c>
      <c r="O445" s="11">
        <v>155</v>
      </c>
      <c r="P445" s="8">
        <v>165</v>
      </c>
      <c r="Q445" s="8">
        <v>135</v>
      </c>
      <c r="R445" s="11">
        <v>7.04</v>
      </c>
      <c r="S445" s="8">
        <v>7.11</v>
      </c>
      <c r="T445" s="8">
        <v>-7.0000000000000007E-2</v>
      </c>
      <c r="U445" s="11">
        <v>5.81</v>
      </c>
      <c r="V445" s="14">
        <v>5.29</v>
      </c>
    </row>
    <row r="446" spans="1:22" ht="15" thickBot="1">
      <c r="A446" s="5">
        <v>445</v>
      </c>
      <c r="B446" s="22" t="s">
        <v>827</v>
      </c>
      <c r="C446" s="22" t="s">
        <v>37</v>
      </c>
      <c r="D446" s="8">
        <v>6.47</v>
      </c>
      <c r="E446" s="8">
        <v>3.54</v>
      </c>
      <c r="F446" s="8">
        <v>1.83</v>
      </c>
      <c r="G446" s="8">
        <v>1.21</v>
      </c>
      <c r="H446" s="9">
        <v>0.16800000000000001</v>
      </c>
      <c r="I446" s="10">
        <v>9.1999999999999998E-2</v>
      </c>
      <c r="J446" s="10">
        <v>7.5999999999999998E-2</v>
      </c>
      <c r="K446" s="11">
        <v>0.251</v>
      </c>
      <c r="L446" s="8">
        <v>1.36</v>
      </c>
      <c r="M446" s="8">
        <v>0.27800000000000002</v>
      </c>
      <c r="N446" s="10">
        <v>0.76700000000000002</v>
      </c>
      <c r="O446" s="11">
        <v>95</v>
      </c>
      <c r="P446" s="8">
        <v>115</v>
      </c>
      <c r="Q446" s="8">
        <v>123</v>
      </c>
      <c r="R446" s="11">
        <v>4.1500000000000004</v>
      </c>
      <c r="S446" s="8">
        <v>4.8899999999999997</v>
      </c>
      <c r="T446" s="8">
        <v>-0.74</v>
      </c>
      <c r="U446" s="11">
        <v>5.41</v>
      </c>
      <c r="V446" s="14">
        <v>5.3</v>
      </c>
    </row>
    <row r="447" spans="1:22" ht="15" thickBot="1">
      <c r="A447" s="5">
        <v>446</v>
      </c>
      <c r="B447" s="22" t="s">
        <v>828</v>
      </c>
      <c r="C447" s="22" t="s">
        <v>95</v>
      </c>
      <c r="D447" s="8">
        <v>4.95</v>
      </c>
      <c r="E447" s="8">
        <v>3.66</v>
      </c>
      <c r="F447" s="8">
        <v>1.35</v>
      </c>
      <c r="G447" s="8">
        <v>1.06</v>
      </c>
      <c r="H447" s="9">
        <v>0.127</v>
      </c>
      <c r="I447" s="10">
        <v>9.2999999999999999E-2</v>
      </c>
      <c r="J447" s="10">
        <v>3.3000000000000002E-2</v>
      </c>
      <c r="K447" s="11">
        <v>0.27500000000000002</v>
      </c>
      <c r="L447" s="8">
        <v>1.47</v>
      </c>
      <c r="M447" s="8">
        <v>0.29499999999999998</v>
      </c>
      <c r="N447" s="10">
        <v>0.71199999999999997</v>
      </c>
      <c r="O447" s="11">
        <v>117</v>
      </c>
      <c r="P447" s="8">
        <v>119</v>
      </c>
      <c r="Q447" s="8">
        <v>116</v>
      </c>
      <c r="R447" s="11">
        <v>4.95</v>
      </c>
      <c r="S447" s="8">
        <v>5.14</v>
      </c>
      <c r="T447" s="8">
        <v>-0.19</v>
      </c>
      <c r="U447" s="11">
        <v>5.09</v>
      </c>
      <c r="V447" s="14">
        <v>5.31</v>
      </c>
    </row>
    <row r="448" spans="1:22" ht="15" thickBot="1">
      <c r="A448" s="5">
        <v>447</v>
      </c>
      <c r="B448" s="22" t="s">
        <v>829</v>
      </c>
      <c r="C448" s="22" t="s">
        <v>169</v>
      </c>
      <c r="D448" s="8">
        <v>7.66</v>
      </c>
      <c r="E448" s="8">
        <v>5.84</v>
      </c>
      <c r="F448" s="8">
        <v>1.31</v>
      </c>
      <c r="G448" s="8">
        <v>0.81</v>
      </c>
      <c r="H448" s="9">
        <v>0.191</v>
      </c>
      <c r="I448" s="10">
        <v>0.14599999999999999</v>
      </c>
      <c r="J448" s="10">
        <v>4.4999999999999998E-2</v>
      </c>
      <c r="K448" s="11">
        <v>0.21</v>
      </c>
      <c r="L448" s="8">
        <v>1.43</v>
      </c>
      <c r="M448" s="8">
        <v>0.248</v>
      </c>
      <c r="N448" s="10">
        <v>0.749</v>
      </c>
      <c r="O448" s="11">
        <v>84</v>
      </c>
      <c r="P448" s="8">
        <v>117</v>
      </c>
      <c r="Q448" s="8">
        <v>135</v>
      </c>
      <c r="R448" s="11">
        <v>3.43</v>
      </c>
      <c r="S448" s="8">
        <v>4.87</v>
      </c>
      <c r="T448" s="8">
        <v>-1.44</v>
      </c>
      <c r="U448" s="11">
        <v>5.78</v>
      </c>
      <c r="V448" s="14">
        <v>5.41</v>
      </c>
    </row>
    <row r="449" spans="1:22" ht="15" thickBot="1">
      <c r="A449" s="5">
        <v>448</v>
      </c>
      <c r="B449" s="22" t="s">
        <v>830</v>
      </c>
      <c r="C449" s="22" t="s">
        <v>50</v>
      </c>
      <c r="D449" s="8">
        <v>9.32</v>
      </c>
      <c r="E449" s="8">
        <v>6.33</v>
      </c>
      <c r="F449" s="8">
        <v>1.47</v>
      </c>
      <c r="G449" s="8">
        <v>2.02</v>
      </c>
      <c r="H449" s="9">
        <v>0.22700000000000001</v>
      </c>
      <c r="I449" s="10">
        <v>0.154</v>
      </c>
      <c r="J449" s="10">
        <v>7.2999999999999995E-2</v>
      </c>
      <c r="K449" s="11">
        <v>0.23499999999999999</v>
      </c>
      <c r="L449" s="8">
        <v>1.59</v>
      </c>
      <c r="M449" s="8">
        <v>0.26400000000000001</v>
      </c>
      <c r="N449" s="10">
        <v>0.77700000000000002</v>
      </c>
      <c r="O449" s="11">
        <v>125</v>
      </c>
      <c r="P449" s="8">
        <v>144</v>
      </c>
      <c r="Q449" s="8">
        <v>133</v>
      </c>
      <c r="R449" s="11">
        <v>5.43</v>
      </c>
      <c r="S449" s="8">
        <v>6.47</v>
      </c>
      <c r="T449" s="8">
        <v>-1.04</v>
      </c>
      <c r="U449" s="11">
        <v>5.69</v>
      </c>
      <c r="V449" s="14">
        <v>5.42</v>
      </c>
    </row>
    <row r="450" spans="1:22" ht="15" thickBot="1">
      <c r="A450" s="5">
        <v>449</v>
      </c>
      <c r="B450" s="22" t="s">
        <v>831</v>
      </c>
      <c r="C450" s="22" t="s">
        <v>111</v>
      </c>
      <c r="D450" s="8">
        <v>6.65</v>
      </c>
      <c r="E450" s="8">
        <v>5.24</v>
      </c>
      <c r="F450" s="8">
        <v>1.27</v>
      </c>
      <c r="G450" s="8">
        <v>2.2200000000000002</v>
      </c>
      <c r="H450" s="9">
        <v>0.159</v>
      </c>
      <c r="I450" s="10">
        <v>0.126</v>
      </c>
      <c r="J450" s="10">
        <v>3.4000000000000002E-2</v>
      </c>
      <c r="K450" s="11">
        <v>0.26800000000000002</v>
      </c>
      <c r="L450" s="8">
        <v>1.66</v>
      </c>
      <c r="M450" s="8">
        <v>0.27400000000000002</v>
      </c>
      <c r="N450" s="10">
        <v>0.61099999999999999</v>
      </c>
      <c r="O450" s="11">
        <v>177</v>
      </c>
      <c r="P450" s="8">
        <v>156</v>
      </c>
      <c r="Q450" s="8">
        <v>117</v>
      </c>
      <c r="R450" s="11">
        <v>7.86</v>
      </c>
      <c r="S450" s="8">
        <v>6.86</v>
      </c>
      <c r="T450" s="8">
        <v>1</v>
      </c>
      <c r="U450" s="11">
        <v>5.14</v>
      </c>
      <c r="V450" s="14">
        <v>5.43</v>
      </c>
    </row>
    <row r="451" spans="1:22" ht="15" thickBot="1">
      <c r="A451" s="5">
        <v>450</v>
      </c>
      <c r="B451" s="22" t="s">
        <v>832</v>
      </c>
      <c r="C451" s="22" t="s">
        <v>169</v>
      </c>
      <c r="D451" s="8">
        <v>6.39</v>
      </c>
      <c r="E451" s="8">
        <v>4.5</v>
      </c>
      <c r="F451" s="8">
        <v>1.42</v>
      </c>
      <c r="G451" s="8">
        <v>1.78</v>
      </c>
      <c r="H451" s="9">
        <v>0.14799999999999999</v>
      </c>
      <c r="I451" s="10">
        <v>0.104</v>
      </c>
      <c r="J451" s="10">
        <v>4.3999999999999997E-2</v>
      </c>
      <c r="K451" s="11">
        <v>0.33600000000000002</v>
      </c>
      <c r="L451" s="8">
        <v>1.93</v>
      </c>
      <c r="M451" s="8">
        <v>0.36899999999999999</v>
      </c>
      <c r="N451" s="10">
        <v>0.68200000000000005</v>
      </c>
      <c r="O451" s="11">
        <v>179</v>
      </c>
      <c r="P451" s="8">
        <v>144</v>
      </c>
      <c r="Q451" s="8">
        <v>129</v>
      </c>
      <c r="R451" s="11">
        <v>7.34</v>
      </c>
      <c r="S451" s="8">
        <v>6.02</v>
      </c>
      <c r="T451" s="8">
        <v>1.32</v>
      </c>
      <c r="U451" s="11">
        <v>5.53</v>
      </c>
      <c r="V451" s="14">
        <v>5.51</v>
      </c>
    </row>
    <row r="452" spans="1:22" ht="15" thickBot="1">
      <c r="A452" s="5">
        <v>451</v>
      </c>
      <c r="B452" s="22" t="s">
        <v>833</v>
      </c>
      <c r="C452" s="22" t="s">
        <v>48</v>
      </c>
      <c r="D452" s="8">
        <v>5.23</v>
      </c>
      <c r="E452" s="8">
        <v>3.23</v>
      </c>
      <c r="F452" s="8">
        <v>1.62</v>
      </c>
      <c r="G452" s="8">
        <v>0.95</v>
      </c>
      <c r="H452" s="9">
        <v>0.13100000000000001</v>
      </c>
      <c r="I452" s="10">
        <v>8.1000000000000003E-2</v>
      </c>
      <c r="J452" s="10">
        <v>0.05</v>
      </c>
      <c r="K452" s="11">
        <v>0.27100000000000002</v>
      </c>
      <c r="L452" s="8">
        <v>1.45</v>
      </c>
      <c r="M452" s="8">
        <v>0.29499999999999998</v>
      </c>
      <c r="N452" s="10">
        <v>0.68200000000000005</v>
      </c>
      <c r="O452" s="11">
        <v>122</v>
      </c>
      <c r="P452" s="8">
        <v>112</v>
      </c>
      <c r="Q452" s="8">
        <v>127</v>
      </c>
      <c r="R452" s="11">
        <v>5.13</v>
      </c>
      <c r="S452" s="8">
        <v>4.74</v>
      </c>
      <c r="T452" s="8">
        <v>0.4</v>
      </c>
      <c r="U452" s="11">
        <v>5.45</v>
      </c>
      <c r="V452" s="14">
        <v>5.52</v>
      </c>
    </row>
    <row r="453" spans="1:22" ht="15" thickBot="1">
      <c r="A453" s="5">
        <v>452</v>
      </c>
      <c r="B453" s="22" t="s">
        <v>834</v>
      </c>
      <c r="C453" s="22" t="s">
        <v>74</v>
      </c>
      <c r="D453" s="8">
        <v>6.54</v>
      </c>
      <c r="E453" s="8">
        <v>5.68</v>
      </c>
      <c r="F453" s="8">
        <v>1.1499999999999999</v>
      </c>
      <c r="G453" s="8">
        <v>1.42</v>
      </c>
      <c r="H453" s="9">
        <v>0.16900000000000001</v>
      </c>
      <c r="I453" s="10">
        <v>0.14699999999999999</v>
      </c>
      <c r="J453" s="10">
        <v>2.1999999999999999E-2</v>
      </c>
      <c r="K453" s="11">
        <v>0.20899999999999999</v>
      </c>
      <c r="L453" s="8">
        <v>1.39</v>
      </c>
      <c r="M453" s="8">
        <v>0.218</v>
      </c>
      <c r="N453" s="10">
        <v>0.81599999999999995</v>
      </c>
      <c r="O453" s="11">
        <v>80</v>
      </c>
      <c r="P453" s="8">
        <v>126</v>
      </c>
      <c r="Q453" s="8">
        <v>128</v>
      </c>
      <c r="R453" s="11">
        <v>3.69</v>
      </c>
      <c r="S453" s="8">
        <v>5.85</v>
      </c>
      <c r="T453" s="8">
        <v>-2.15</v>
      </c>
      <c r="U453" s="11">
        <v>5.63</v>
      </c>
      <c r="V453" s="14">
        <v>5.53</v>
      </c>
    </row>
    <row r="454" spans="1:22" ht="15" thickBot="1">
      <c r="A454" s="5">
        <v>453</v>
      </c>
      <c r="B454" s="22" t="s">
        <v>835</v>
      </c>
      <c r="C454" s="22" t="s">
        <v>109</v>
      </c>
      <c r="D454" s="8">
        <v>7.89</v>
      </c>
      <c r="E454" s="8">
        <v>5.82</v>
      </c>
      <c r="F454" s="8">
        <v>1.36</v>
      </c>
      <c r="G454" s="8">
        <v>0.42</v>
      </c>
      <c r="H454" s="9">
        <v>0.189</v>
      </c>
      <c r="I454" s="10">
        <v>0.13900000000000001</v>
      </c>
      <c r="J454" s="10">
        <v>0.05</v>
      </c>
      <c r="K454" s="11">
        <v>0.26300000000000001</v>
      </c>
      <c r="L454" s="8">
        <v>1.68</v>
      </c>
      <c r="M454" s="8">
        <v>0.32800000000000001</v>
      </c>
      <c r="N454" s="10">
        <v>0.63700000000000001</v>
      </c>
      <c r="O454" s="11">
        <v>116</v>
      </c>
      <c r="P454" s="8">
        <v>91</v>
      </c>
      <c r="Q454" s="8">
        <v>121</v>
      </c>
      <c r="R454" s="11">
        <v>5.82</v>
      </c>
      <c r="S454" s="8">
        <v>4.18</v>
      </c>
      <c r="T454" s="8">
        <v>1.64</v>
      </c>
      <c r="U454" s="11">
        <v>5.3</v>
      </c>
      <c r="V454" s="14">
        <v>5.55</v>
      </c>
    </row>
    <row r="455" spans="1:22" ht="15" thickBot="1">
      <c r="A455" s="5">
        <v>454</v>
      </c>
      <c r="B455" s="22" t="s">
        <v>836</v>
      </c>
      <c r="C455" s="6" t="s">
        <v>103</v>
      </c>
      <c r="D455" s="8">
        <v>6.62</v>
      </c>
      <c r="E455" s="8">
        <v>4.53</v>
      </c>
      <c r="F455" s="8">
        <v>1.46</v>
      </c>
      <c r="G455" s="8">
        <v>2.09</v>
      </c>
      <c r="H455" s="9">
        <v>0.16200000000000001</v>
      </c>
      <c r="I455" s="10">
        <v>0.111</v>
      </c>
      <c r="J455" s="10">
        <v>5.0999999999999997E-2</v>
      </c>
      <c r="K455" s="11">
        <v>0.317</v>
      </c>
      <c r="L455" s="8">
        <v>1.78</v>
      </c>
      <c r="M455" s="8">
        <v>0.34200000000000003</v>
      </c>
      <c r="N455" s="10">
        <v>0.64300000000000002</v>
      </c>
      <c r="O455" s="11">
        <v>174</v>
      </c>
      <c r="P455" s="8">
        <v>148</v>
      </c>
      <c r="Q455" s="8">
        <v>128</v>
      </c>
      <c r="R455" s="11">
        <v>7.32</v>
      </c>
      <c r="S455" s="8">
        <v>6.37</v>
      </c>
      <c r="T455" s="8">
        <v>0.94</v>
      </c>
      <c r="U455" s="11">
        <v>5.63</v>
      </c>
      <c r="V455" s="14">
        <v>5.55</v>
      </c>
    </row>
    <row r="456" spans="1:22" ht="15" thickBot="1">
      <c r="A456" s="5">
        <v>455</v>
      </c>
      <c r="B456" s="22" t="s">
        <v>837</v>
      </c>
      <c r="C456" s="22" t="s">
        <v>97</v>
      </c>
      <c r="D456" s="8">
        <v>8.14</v>
      </c>
      <c r="E456" s="8">
        <v>6.08</v>
      </c>
      <c r="F456" s="8">
        <v>1.34</v>
      </c>
      <c r="G456" s="8">
        <v>1.55</v>
      </c>
      <c r="H456" s="9">
        <v>0.19</v>
      </c>
      <c r="I456" s="10">
        <v>0.14199999999999999</v>
      </c>
      <c r="J456" s="10">
        <v>4.8000000000000001E-2</v>
      </c>
      <c r="K456" s="11">
        <v>0.26800000000000002</v>
      </c>
      <c r="L456" s="8">
        <v>1.74</v>
      </c>
      <c r="M456" s="8">
        <v>0.308</v>
      </c>
      <c r="N456" s="10">
        <v>0.71399999999999997</v>
      </c>
      <c r="O456" s="11">
        <v>139</v>
      </c>
      <c r="P456" s="8">
        <v>138</v>
      </c>
      <c r="Q456" s="8">
        <v>136</v>
      </c>
      <c r="R456" s="11">
        <v>5.87</v>
      </c>
      <c r="S456" s="8">
        <v>6.02</v>
      </c>
      <c r="T456" s="8">
        <v>-0.14000000000000001</v>
      </c>
      <c r="U456" s="11">
        <v>5.85</v>
      </c>
      <c r="V456" s="14">
        <v>5.66</v>
      </c>
    </row>
    <row r="457" spans="1:22" ht="15" thickBot="1">
      <c r="A457" s="5">
        <v>456</v>
      </c>
      <c r="B457" s="22" t="s">
        <v>838</v>
      </c>
      <c r="C457" s="6" t="s">
        <v>103</v>
      </c>
      <c r="D457" s="8">
        <v>6.05</v>
      </c>
      <c r="E457" s="8">
        <v>4.42</v>
      </c>
      <c r="F457" s="8">
        <v>1.37</v>
      </c>
      <c r="G457" s="8">
        <v>3.03</v>
      </c>
      <c r="H457" s="9">
        <v>0.14399999999999999</v>
      </c>
      <c r="I457" s="10">
        <v>0.106</v>
      </c>
      <c r="J457" s="10">
        <v>3.9E-2</v>
      </c>
      <c r="K457" s="11">
        <v>0.28799999999999998</v>
      </c>
      <c r="L457" s="8">
        <v>1.68</v>
      </c>
      <c r="M457" s="8">
        <v>0.27300000000000002</v>
      </c>
      <c r="N457" s="10">
        <v>0.60699999999999998</v>
      </c>
      <c r="O457" s="11">
        <v>157</v>
      </c>
      <c r="P457" s="8">
        <v>171</v>
      </c>
      <c r="Q457" s="8">
        <v>130</v>
      </c>
      <c r="R457" s="11">
        <v>7.45</v>
      </c>
      <c r="S457" s="8">
        <v>7.83</v>
      </c>
      <c r="T457" s="8">
        <v>-0.39</v>
      </c>
      <c r="U457" s="11">
        <v>5.65</v>
      </c>
      <c r="V457" s="14">
        <v>5.66</v>
      </c>
    </row>
    <row r="458" spans="1:22" ht="15" thickBot="1">
      <c r="A458" s="5">
        <v>457</v>
      </c>
      <c r="B458" s="22" t="s">
        <v>839</v>
      </c>
      <c r="C458" s="22" t="s">
        <v>111</v>
      </c>
      <c r="D458" s="8">
        <v>6.06</v>
      </c>
      <c r="E458" s="8">
        <v>5.07</v>
      </c>
      <c r="F458" s="8">
        <v>1.2</v>
      </c>
      <c r="G458" s="8">
        <v>1.32</v>
      </c>
      <c r="H458" s="9">
        <v>0.14499999999999999</v>
      </c>
      <c r="I458" s="10">
        <v>0.121</v>
      </c>
      <c r="J458" s="10">
        <v>2.4E-2</v>
      </c>
      <c r="K458" s="11">
        <v>0.28699999999999998</v>
      </c>
      <c r="L458" s="8">
        <v>1.73</v>
      </c>
      <c r="M458" s="8">
        <v>0.314</v>
      </c>
      <c r="N458" s="10">
        <v>0.745</v>
      </c>
      <c r="O458" s="11">
        <v>112</v>
      </c>
      <c r="P458" s="8">
        <v>127</v>
      </c>
      <c r="Q458" s="8">
        <v>124</v>
      </c>
      <c r="R458" s="11">
        <v>4.96</v>
      </c>
      <c r="S458" s="8">
        <v>5.58</v>
      </c>
      <c r="T458" s="8">
        <v>-0.62</v>
      </c>
      <c r="U458" s="11">
        <v>5.44</v>
      </c>
      <c r="V458" s="14">
        <v>5.68</v>
      </c>
    </row>
    <row r="459" spans="1:22" ht="15" thickBot="1">
      <c r="A459" s="5">
        <v>458</v>
      </c>
      <c r="B459" s="22" t="s">
        <v>840</v>
      </c>
      <c r="C459" s="22" t="s">
        <v>29</v>
      </c>
      <c r="D459" s="8">
        <v>7.63</v>
      </c>
      <c r="E459" s="8">
        <v>5.58</v>
      </c>
      <c r="F459" s="8">
        <v>1.37</v>
      </c>
      <c r="G459" s="8">
        <v>2.64</v>
      </c>
      <c r="H459" s="9">
        <v>0.17299999999999999</v>
      </c>
      <c r="I459" s="10">
        <v>0.127</v>
      </c>
      <c r="J459" s="10">
        <v>4.7E-2</v>
      </c>
      <c r="K459" s="11">
        <v>0.308</v>
      </c>
      <c r="L459" s="8">
        <v>1.92</v>
      </c>
      <c r="M459" s="8">
        <v>0.32600000000000001</v>
      </c>
      <c r="N459" s="10">
        <v>0.63300000000000001</v>
      </c>
      <c r="O459" s="11">
        <v>194</v>
      </c>
      <c r="P459" s="8">
        <v>167</v>
      </c>
      <c r="Q459" s="8">
        <v>146</v>
      </c>
      <c r="R459" s="11">
        <v>8.51</v>
      </c>
      <c r="S459" s="8">
        <v>7.33</v>
      </c>
      <c r="T459" s="8">
        <v>1.18</v>
      </c>
      <c r="U459" s="11">
        <v>6.28</v>
      </c>
      <c r="V459" s="14">
        <v>5.74</v>
      </c>
    </row>
    <row r="460" spans="1:22" ht="15" thickBot="1">
      <c r="A460" s="5">
        <v>459</v>
      </c>
      <c r="B460" s="22" t="s">
        <v>841</v>
      </c>
      <c r="C460" s="22" t="s">
        <v>129</v>
      </c>
      <c r="D460" s="8">
        <v>7.64</v>
      </c>
      <c r="E460" s="8">
        <v>7.13</v>
      </c>
      <c r="F460" s="8">
        <v>1.07</v>
      </c>
      <c r="G460" s="8">
        <v>1.78</v>
      </c>
      <c r="H460" s="9">
        <v>0.188</v>
      </c>
      <c r="I460" s="10">
        <v>0.17499999999999999</v>
      </c>
      <c r="J460" s="10">
        <v>1.2999999999999999E-2</v>
      </c>
      <c r="K460" s="11">
        <v>0.223</v>
      </c>
      <c r="L460" s="8">
        <v>1.61</v>
      </c>
      <c r="M460" s="8">
        <v>0.23699999999999999</v>
      </c>
      <c r="N460" s="10">
        <v>0.67100000000000004</v>
      </c>
      <c r="O460" s="11">
        <v>145</v>
      </c>
      <c r="P460" s="8">
        <v>151</v>
      </c>
      <c r="Q460" s="8">
        <v>136</v>
      </c>
      <c r="R460" s="11">
        <v>6.37</v>
      </c>
      <c r="S460" s="8">
        <v>6.68</v>
      </c>
      <c r="T460" s="8">
        <v>-0.31</v>
      </c>
      <c r="U460" s="11">
        <v>5.98</v>
      </c>
      <c r="V460" s="14">
        <v>5.81</v>
      </c>
    </row>
    <row r="461" spans="1:22" ht="15" thickBot="1">
      <c r="A461" s="5">
        <v>460</v>
      </c>
      <c r="B461" s="22" t="s">
        <v>842</v>
      </c>
      <c r="C461" s="22" t="s">
        <v>95</v>
      </c>
      <c r="D461" s="8">
        <v>4.9000000000000004</v>
      </c>
      <c r="E461" s="8">
        <v>3.65</v>
      </c>
      <c r="F461" s="8">
        <v>1.34</v>
      </c>
      <c r="G461" s="8">
        <v>1.78</v>
      </c>
      <c r="H461" s="9">
        <v>0.114</v>
      </c>
      <c r="I461" s="10">
        <v>8.5000000000000006E-2</v>
      </c>
      <c r="J461" s="10">
        <v>2.9000000000000001E-2</v>
      </c>
      <c r="K461" s="11">
        <v>0.34200000000000003</v>
      </c>
      <c r="L461" s="8">
        <v>1.9</v>
      </c>
      <c r="M461" s="8">
        <v>0.35699999999999998</v>
      </c>
      <c r="N461" s="10">
        <v>0.63</v>
      </c>
      <c r="O461" s="11">
        <v>174</v>
      </c>
      <c r="P461" s="8">
        <v>139</v>
      </c>
      <c r="Q461" s="8">
        <v>132</v>
      </c>
      <c r="R461" s="11">
        <v>7.4</v>
      </c>
      <c r="S461" s="8">
        <v>5.99</v>
      </c>
      <c r="T461" s="8">
        <v>1.41</v>
      </c>
      <c r="U461" s="11">
        <v>5.78</v>
      </c>
      <c r="V461" s="14">
        <v>5.83</v>
      </c>
    </row>
    <row r="462" spans="1:22" ht="15" thickBot="1">
      <c r="A462" s="5">
        <v>461</v>
      </c>
      <c r="B462" s="22" t="s">
        <v>843</v>
      </c>
      <c r="C462" s="22" t="s">
        <v>48</v>
      </c>
      <c r="D462" s="8">
        <v>5.14</v>
      </c>
      <c r="E462" s="8">
        <v>3</v>
      </c>
      <c r="F462" s="8">
        <v>1.71</v>
      </c>
      <c r="G462" s="8">
        <v>1.29</v>
      </c>
      <c r="H462" s="9">
        <v>0.13200000000000001</v>
      </c>
      <c r="I462" s="10">
        <v>7.6999999999999999E-2</v>
      </c>
      <c r="J462" s="10">
        <v>5.5E-2</v>
      </c>
      <c r="K462" s="11">
        <v>0.25</v>
      </c>
      <c r="L462" s="8">
        <v>1.31</v>
      </c>
      <c r="M462" s="8">
        <v>0.26100000000000001</v>
      </c>
      <c r="N462" s="10">
        <v>0.751</v>
      </c>
      <c r="O462" s="11">
        <v>107</v>
      </c>
      <c r="P462" s="8">
        <v>124</v>
      </c>
      <c r="Q462" s="8">
        <v>150</v>
      </c>
      <c r="R462" s="11">
        <v>4.5</v>
      </c>
      <c r="S462" s="8">
        <v>5.26</v>
      </c>
      <c r="T462" s="8">
        <v>-0.76</v>
      </c>
      <c r="U462" s="11">
        <v>6.44</v>
      </c>
      <c r="V462" s="14">
        <v>5.94</v>
      </c>
    </row>
    <row r="463" spans="1:22" ht="15" thickBot="1">
      <c r="A463" s="5">
        <v>462</v>
      </c>
      <c r="B463" s="22" t="s">
        <v>844</v>
      </c>
      <c r="C463" s="22" t="s">
        <v>129</v>
      </c>
      <c r="D463" s="8">
        <v>7.28</v>
      </c>
      <c r="E463" s="8">
        <v>6.57</v>
      </c>
      <c r="F463" s="8">
        <v>1.1100000000000001</v>
      </c>
      <c r="G463" s="8">
        <v>1.88</v>
      </c>
      <c r="H463" s="9">
        <v>0.16600000000000001</v>
      </c>
      <c r="I463" s="10">
        <v>0.15</v>
      </c>
      <c r="J463" s="10">
        <v>1.6E-2</v>
      </c>
      <c r="K463" s="11">
        <v>0.30099999999999999</v>
      </c>
      <c r="L463" s="8">
        <v>1.96</v>
      </c>
      <c r="M463" s="8">
        <v>0.33300000000000002</v>
      </c>
      <c r="N463" s="10">
        <v>0.59899999999999998</v>
      </c>
      <c r="O463" s="11">
        <v>192</v>
      </c>
      <c r="P463" s="8">
        <v>153</v>
      </c>
      <c r="Q463" s="8">
        <v>145</v>
      </c>
      <c r="R463" s="11">
        <v>8.4499999999999993</v>
      </c>
      <c r="S463" s="8">
        <v>6.78</v>
      </c>
      <c r="T463" s="8">
        <v>1.67</v>
      </c>
      <c r="U463" s="11">
        <v>6.36</v>
      </c>
      <c r="V463" s="14">
        <v>6.01</v>
      </c>
    </row>
    <row r="464" spans="1:22" ht="15" thickBot="1">
      <c r="A464" s="5">
        <v>463</v>
      </c>
      <c r="B464" s="22" t="s">
        <v>845</v>
      </c>
      <c r="C464" s="22" t="s">
        <v>109</v>
      </c>
      <c r="D464" s="8">
        <v>4.1100000000000003</v>
      </c>
      <c r="E464" s="8">
        <v>4.1100000000000003</v>
      </c>
      <c r="F464" s="8">
        <v>1</v>
      </c>
      <c r="G464" s="8">
        <v>1.17</v>
      </c>
      <c r="H464" s="9">
        <v>0.104</v>
      </c>
      <c r="I464" s="10">
        <v>0.104</v>
      </c>
      <c r="J464" s="10">
        <v>0</v>
      </c>
      <c r="K464" s="11">
        <v>0.29699999999999999</v>
      </c>
      <c r="L464" s="8">
        <v>1.6</v>
      </c>
      <c r="M464" s="8">
        <v>0.31</v>
      </c>
      <c r="N464" s="10">
        <v>0.56000000000000005</v>
      </c>
      <c r="O464" s="11">
        <v>140</v>
      </c>
      <c r="P464" s="8">
        <v>124</v>
      </c>
      <c r="Q464" s="8">
        <v>142</v>
      </c>
      <c r="R464" s="11">
        <v>7.04</v>
      </c>
      <c r="S464" s="8">
        <v>5.7</v>
      </c>
      <c r="T464" s="8">
        <v>1.34</v>
      </c>
      <c r="U464" s="11">
        <v>6.22</v>
      </c>
      <c r="V464" s="14">
        <v>6.02</v>
      </c>
    </row>
    <row r="465" spans="1:22" ht="15" thickBot="1">
      <c r="A465" s="5">
        <v>464</v>
      </c>
      <c r="B465" s="22" t="s">
        <v>846</v>
      </c>
      <c r="C465" s="22" t="s">
        <v>26</v>
      </c>
      <c r="D465" s="8">
        <v>5.13</v>
      </c>
      <c r="E465" s="8">
        <v>4.4400000000000004</v>
      </c>
      <c r="F465" s="8">
        <v>1.1499999999999999</v>
      </c>
      <c r="G465" s="8">
        <v>1.2</v>
      </c>
      <c r="H465" s="9">
        <v>0.13</v>
      </c>
      <c r="I465" s="10">
        <v>0.113</v>
      </c>
      <c r="J465" s="10">
        <v>1.7000000000000001E-2</v>
      </c>
      <c r="K465" s="11">
        <v>0.25600000000000001</v>
      </c>
      <c r="L465" s="8">
        <v>1.48</v>
      </c>
      <c r="M465" s="8">
        <v>0.27100000000000002</v>
      </c>
      <c r="N465" s="10">
        <v>0.65</v>
      </c>
      <c r="O465" s="11">
        <v>127</v>
      </c>
      <c r="P465" s="8">
        <v>125</v>
      </c>
      <c r="Q465" s="8">
        <v>140</v>
      </c>
      <c r="R465" s="11">
        <v>5.64</v>
      </c>
      <c r="S465" s="8">
        <v>5.38</v>
      </c>
      <c r="T465" s="8">
        <v>0.26</v>
      </c>
      <c r="U465" s="11">
        <v>6.14</v>
      </c>
      <c r="V465" s="14">
        <v>6.13</v>
      </c>
    </row>
    <row r="466" spans="1:22" ht="15" thickBot="1">
      <c r="A466" s="5">
        <v>465</v>
      </c>
      <c r="B466" s="22" t="s">
        <v>847</v>
      </c>
      <c r="C466" s="22" t="s">
        <v>109</v>
      </c>
      <c r="D466" s="8">
        <v>8.57</v>
      </c>
      <c r="E466" s="8">
        <v>8.94</v>
      </c>
      <c r="F466" s="8">
        <v>0.96</v>
      </c>
      <c r="G466" s="8">
        <v>0.91</v>
      </c>
      <c r="H466" s="9">
        <v>0.20300000000000001</v>
      </c>
      <c r="I466" s="10">
        <v>0.21099999999999999</v>
      </c>
      <c r="J466" s="10">
        <v>-8.9999999999999993E-3</v>
      </c>
      <c r="K466" s="11">
        <v>0.2</v>
      </c>
      <c r="L466" s="8">
        <v>1.7</v>
      </c>
      <c r="M466" s="8">
        <v>0.24399999999999999</v>
      </c>
      <c r="N466" s="10">
        <v>0.72899999999999998</v>
      </c>
      <c r="O466" s="11">
        <v>91</v>
      </c>
      <c r="P466" s="8">
        <v>133</v>
      </c>
      <c r="Q466" s="8">
        <v>154</v>
      </c>
      <c r="R466" s="11">
        <v>4.5599999999999996</v>
      </c>
      <c r="S466" s="8">
        <v>6.13</v>
      </c>
      <c r="T466" s="8">
        <v>-1.57</v>
      </c>
      <c r="U466" s="11">
        <v>6.77</v>
      </c>
      <c r="V466" s="14">
        <v>6.3</v>
      </c>
    </row>
    <row r="467" spans="1:22" ht="15" thickBot="1">
      <c r="A467" s="12">
        <v>466</v>
      </c>
      <c r="B467" s="22" t="s">
        <v>848</v>
      </c>
      <c r="C467" s="22" t="s">
        <v>39</v>
      </c>
      <c r="D467" s="14">
        <v>6.15</v>
      </c>
      <c r="E467" s="14">
        <v>8.93</v>
      </c>
      <c r="F467" s="14">
        <v>0.69</v>
      </c>
      <c r="G467" s="14">
        <v>0.6</v>
      </c>
      <c r="H467" s="15">
        <v>0.14699999999999999</v>
      </c>
      <c r="I467" s="16">
        <v>0.21299999999999999</v>
      </c>
      <c r="J467" s="16">
        <v>-6.6000000000000003E-2</v>
      </c>
      <c r="K467" s="17">
        <v>0.25800000000000001</v>
      </c>
      <c r="L467" s="14">
        <v>1.92</v>
      </c>
      <c r="M467" s="14">
        <v>0.30199999999999999</v>
      </c>
      <c r="N467" s="16">
        <v>0.746</v>
      </c>
      <c r="O467" s="17">
        <v>102</v>
      </c>
      <c r="P467" s="14">
        <v>139</v>
      </c>
      <c r="Q467" s="14">
        <v>149</v>
      </c>
      <c r="R467" s="17">
        <v>4.57</v>
      </c>
      <c r="S467" s="14">
        <v>5.93</v>
      </c>
      <c r="T467" s="14">
        <v>-1.36</v>
      </c>
      <c r="U467" s="17">
        <v>6.42</v>
      </c>
      <c r="V467" s="14">
        <v>7.11</v>
      </c>
    </row>
  </sheetData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C7C57-9954-4E53-ADF2-A5610A1BAFD7}">
  <dimension ref="A1:W477"/>
  <sheetViews>
    <sheetView topLeftCell="A4" workbookViewId="0">
      <selection activeCell="D33" sqref="D33"/>
    </sheetView>
  </sheetViews>
  <sheetFormatPr defaultRowHeight="14.4"/>
  <cols>
    <col min="2" max="2" width="19.6640625" customWidth="1"/>
  </cols>
  <sheetData>
    <row r="1" spans="1:23" ht="15" thickBot="1">
      <c r="A1" s="1" t="s">
        <v>0</v>
      </c>
      <c r="B1" s="2" t="s">
        <v>1</v>
      </c>
      <c r="C1" s="2" t="s">
        <v>2</v>
      </c>
      <c r="D1" s="3" t="s">
        <v>371</v>
      </c>
      <c r="E1" s="3" t="s">
        <v>372</v>
      </c>
      <c r="F1" s="3" t="s">
        <v>373</v>
      </c>
      <c r="G1" s="3" t="s">
        <v>374</v>
      </c>
      <c r="H1" s="4" t="s">
        <v>10</v>
      </c>
      <c r="I1" s="3" t="s">
        <v>9</v>
      </c>
      <c r="J1" s="3" t="s">
        <v>375</v>
      </c>
      <c r="K1" s="4" t="s">
        <v>13</v>
      </c>
      <c r="L1" s="3" t="s">
        <v>376</v>
      </c>
      <c r="M1" s="3" t="s">
        <v>12</v>
      </c>
      <c r="N1" s="3" t="s">
        <v>377</v>
      </c>
      <c r="O1" s="4" t="s">
        <v>378</v>
      </c>
      <c r="P1" s="3" t="s">
        <v>379</v>
      </c>
      <c r="Q1" s="3" t="s">
        <v>380</v>
      </c>
      <c r="R1" s="4" t="s">
        <v>381</v>
      </c>
      <c r="S1" s="3" t="s">
        <v>382</v>
      </c>
      <c r="T1" s="3" t="s">
        <v>383</v>
      </c>
      <c r="U1" s="4" t="s">
        <v>384</v>
      </c>
      <c r="V1" s="28" t="s">
        <v>385</v>
      </c>
      <c r="W1" s="51" t="s">
        <v>1660</v>
      </c>
    </row>
    <row r="2" spans="1:23" s="37" customFormat="1" ht="15" thickBot="1">
      <c r="A2" s="54">
        <v>43</v>
      </c>
      <c r="B2" s="55" t="s">
        <v>554</v>
      </c>
      <c r="C2" s="55" t="s">
        <v>24</v>
      </c>
      <c r="D2" s="56">
        <v>10.039999999999999</v>
      </c>
      <c r="E2" s="56">
        <v>2.6</v>
      </c>
      <c r="F2" s="56">
        <v>3.87</v>
      </c>
      <c r="G2" s="56">
        <v>1.9</v>
      </c>
      <c r="H2" s="57">
        <v>0.248</v>
      </c>
      <c r="I2" s="58">
        <v>6.4000000000000001E-2</v>
      </c>
      <c r="J2" s="58">
        <v>0.184</v>
      </c>
      <c r="K2" s="59">
        <v>0.31900000000000001</v>
      </c>
      <c r="L2" s="56">
        <v>1.62</v>
      </c>
      <c r="M2" s="56">
        <v>0.39500000000000002</v>
      </c>
      <c r="N2" s="58">
        <v>0.67</v>
      </c>
      <c r="O2" s="59">
        <v>158</v>
      </c>
      <c r="P2" s="56">
        <v>109</v>
      </c>
      <c r="Q2" s="56">
        <v>88</v>
      </c>
      <c r="R2" s="59">
        <v>6.75</v>
      </c>
      <c r="S2" s="56">
        <v>4.8099999999999996</v>
      </c>
      <c r="T2" s="56">
        <v>1.94</v>
      </c>
      <c r="U2" s="59">
        <v>3.84</v>
      </c>
      <c r="V2" s="56">
        <v>3.92</v>
      </c>
      <c r="W2" s="37">
        <f t="shared" ref="W2:W33" si="0">V2-R2</f>
        <v>-2.83</v>
      </c>
    </row>
    <row r="3" spans="1:23" ht="15" thickBot="1">
      <c r="A3" s="5">
        <v>167</v>
      </c>
      <c r="B3" s="7" t="s">
        <v>832</v>
      </c>
      <c r="C3" s="7" t="s">
        <v>169</v>
      </c>
      <c r="D3" s="8">
        <v>6.9</v>
      </c>
      <c r="E3" s="8">
        <v>4.6500000000000004</v>
      </c>
      <c r="F3" s="8">
        <v>1.48</v>
      </c>
      <c r="G3" s="8">
        <v>1.95</v>
      </c>
      <c r="H3" s="9">
        <v>0.157</v>
      </c>
      <c r="I3" s="10">
        <v>0.106</v>
      </c>
      <c r="J3" s="10">
        <v>5.0999999999999997E-2</v>
      </c>
      <c r="K3" s="11">
        <v>0.34399999999999997</v>
      </c>
      <c r="L3" s="8">
        <v>2</v>
      </c>
      <c r="M3" s="8">
        <v>0.38</v>
      </c>
      <c r="N3" s="10">
        <v>0.65800000000000003</v>
      </c>
      <c r="O3" s="11">
        <v>198</v>
      </c>
      <c r="P3" s="8">
        <v>150</v>
      </c>
      <c r="Q3" s="8">
        <v>124</v>
      </c>
      <c r="R3" s="11">
        <v>8.1</v>
      </c>
      <c r="S3" s="8">
        <v>6.24</v>
      </c>
      <c r="T3" s="8">
        <v>1.86</v>
      </c>
      <c r="U3" s="11">
        <v>5.3</v>
      </c>
      <c r="V3" s="14">
        <v>5.43</v>
      </c>
      <c r="W3">
        <f t="shared" si="0"/>
        <v>-2.67</v>
      </c>
    </row>
    <row r="4" spans="1:23" ht="15" thickBot="1">
      <c r="A4" s="5">
        <v>158</v>
      </c>
      <c r="B4" s="7" t="s">
        <v>759</v>
      </c>
      <c r="C4" s="7" t="s">
        <v>153</v>
      </c>
      <c r="D4" s="8">
        <v>7.84</v>
      </c>
      <c r="E4" s="8">
        <v>4.26</v>
      </c>
      <c r="F4" s="8">
        <v>1.84</v>
      </c>
      <c r="G4" s="8">
        <v>2.13</v>
      </c>
      <c r="H4" s="9">
        <v>0.17899999999999999</v>
      </c>
      <c r="I4" s="10">
        <v>9.7000000000000003E-2</v>
      </c>
      <c r="J4" s="10">
        <v>8.2000000000000003E-2</v>
      </c>
      <c r="K4" s="11">
        <v>0.32</v>
      </c>
      <c r="L4" s="8">
        <v>1.88</v>
      </c>
      <c r="M4" s="8">
        <v>0.35599999999999998</v>
      </c>
      <c r="N4" s="10">
        <v>0.61099999999999999</v>
      </c>
      <c r="O4" s="11">
        <v>180</v>
      </c>
      <c r="P4" s="8">
        <v>141</v>
      </c>
      <c r="Q4" s="8">
        <v>126</v>
      </c>
      <c r="R4" s="11">
        <v>7.73</v>
      </c>
      <c r="S4" s="8">
        <v>6.01</v>
      </c>
      <c r="T4" s="8">
        <v>1.72</v>
      </c>
      <c r="U4" s="11">
        <v>5.4</v>
      </c>
      <c r="V4" s="14">
        <v>5.2</v>
      </c>
      <c r="W4">
        <f t="shared" si="0"/>
        <v>-2.5300000000000002</v>
      </c>
    </row>
    <row r="5" spans="1:23" ht="15" thickBot="1">
      <c r="A5" s="5">
        <v>144</v>
      </c>
      <c r="B5" s="7" t="s">
        <v>794</v>
      </c>
      <c r="C5" s="6" t="s">
        <v>103</v>
      </c>
      <c r="D5" s="8">
        <v>6.72</v>
      </c>
      <c r="E5" s="8">
        <v>3.13</v>
      </c>
      <c r="F5" s="8">
        <v>2.15</v>
      </c>
      <c r="G5" s="8">
        <v>2.2000000000000002</v>
      </c>
      <c r="H5" s="9">
        <v>0.16400000000000001</v>
      </c>
      <c r="I5" s="10">
        <v>7.5999999999999998E-2</v>
      </c>
      <c r="J5" s="10">
        <v>8.7999999999999995E-2</v>
      </c>
      <c r="K5" s="11">
        <v>0.313</v>
      </c>
      <c r="L5" s="8">
        <v>1.65</v>
      </c>
      <c r="M5" s="8">
        <v>0.33300000000000002</v>
      </c>
      <c r="N5" s="10">
        <v>0.63600000000000001</v>
      </c>
      <c r="O5" s="11">
        <v>153</v>
      </c>
      <c r="P5" s="8">
        <v>136</v>
      </c>
      <c r="Q5" s="8">
        <v>117</v>
      </c>
      <c r="R5" s="11">
        <v>7.18</v>
      </c>
      <c r="S5" s="8">
        <v>6.14</v>
      </c>
      <c r="T5" s="8">
        <v>1.04</v>
      </c>
      <c r="U5" s="11">
        <v>5.09</v>
      </c>
      <c r="V5" s="14">
        <v>5.08</v>
      </c>
      <c r="W5">
        <f t="shared" si="0"/>
        <v>-2.0999999999999996</v>
      </c>
    </row>
    <row r="6" spans="1:23" ht="15" thickBot="1">
      <c r="A6" s="5">
        <v>172</v>
      </c>
      <c r="B6" s="7" t="s">
        <v>810</v>
      </c>
      <c r="C6" s="7" t="s">
        <v>109</v>
      </c>
      <c r="D6" s="8">
        <v>6.25</v>
      </c>
      <c r="E6" s="8">
        <v>3.2</v>
      </c>
      <c r="F6" s="8">
        <v>1.95</v>
      </c>
      <c r="G6" s="8">
        <v>2.44</v>
      </c>
      <c r="H6" s="9">
        <v>0.151</v>
      </c>
      <c r="I6" s="10">
        <v>7.6999999999999999E-2</v>
      </c>
      <c r="J6" s="10">
        <v>7.3999999999999996E-2</v>
      </c>
      <c r="K6" s="11">
        <v>0.29299999999999998</v>
      </c>
      <c r="L6" s="8">
        <v>1.58</v>
      </c>
      <c r="M6" s="8">
        <v>0.29599999999999999</v>
      </c>
      <c r="N6" s="10">
        <v>0.59</v>
      </c>
      <c r="O6" s="11">
        <v>151</v>
      </c>
      <c r="P6" s="8">
        <v>144</v>
      </c>
      <c r="Q6" s="8">
        <v>137</v>
      </c>
      <c r="R6" s="11">
        <v>7.63</v>
      </c>
      <c r="S6" s="8">
        <v>6.66</v>
      </c>
      <c r="T6" s="8">
        <v>0.96</v>
      </c>
      <c r="U6" s="11">
        <v>6</v>
      </c>
      <c r="V6" s="14">
        <v>5.53</v>
      </c>
      <c r="W6">
        <f t="shared" si="0"/>
        <v>-2.0999999999999996</v>
      </c>
    </row>
    <row r="7" spans="1:23" ht="15" thickBot="1">
      <c r="A7" s="5">
        <v>135</v>
      </c>
      <c r="B7" s="7" t="s">
        <v>785</v>
      </c>
      <c r="C7" s="7" t="s">
        <v>37</v>
      </c>
      <c r="D7" s="8">
        <v>7.87</v>
      </c>
      <c r="E7" s="8">
        <v>4.26</v>
      </c>
      <c r="F7" s="8">
        <v>1.85</v>
      </c>
      <c r="G7" s="8">
        <v>1.0900000000000001</v>
      </c>
      <c r="H7" s="9">
        <v>0.191</v>
      </c>
      <c r="I7" s="10">
        <v>0.10299999999999999</v>
      </c>
      <c r="J7" s="10">
        <v>8.7999999999999995E-2</v>
      </c>
      <c r="K7" s="11">
        <v>0.29199999999999998</v>
      </c>
      <c r="L7" s="8">
        <v>1.66</v>
      </c>
      <c r="M7" s="8">
        <v>0.34599999999999997</v>
      </c>
      <c r="N7" s="10">
        <v>0.57599999999999996</v>
      </c>
      <c r="O7" s="11">
        <v>160</v>
      </c>
      <c r="P7" s="8">
        <v>108</v>
      </c>
      <c r="Q7" s="8">
        <v>109</v>
      </c>
      <c r="R7" s="11">
        <v>7</v>
      </c>
      <c r="S7" s="8">
        <v>4.58</v>
      </c>
      <c r="T7" s="8">
        <v>2.42</v>
      </c>
      <c r="U7" s="11">
        <v>4.79</v>
      </c>
      <c r="V7" s="14">
        <v>5</v>
      </c>
      <c r="W7">
        <f t="shared" si="0"/>
        <v>-2</v>
      </c>
    </row>
    <row r="8" spans="1:23" ht="15" thickBot="1">
      <c r="A8" s="5">
        <v>129</v>
      </c>
      <c r="B8" s="7" t="s">
        <v>757</v>
      </c>
      <c r="C8" s="7" t="s">
        <v>54</v>
      </c>
      <c r="D8" s="8">
        <v>8.9499999999999993</v>
      </c>
      <c r="E8" s="8">
        <v>3.92</v>
      </c>
      <c r="F8" s="8">
        <v>2.29</v>
      </c>
      <c r="G8" s="8">
        <v>2.1</v>
      </c>
      <c r="H8" s="9">
        <v>0.224</v>
      </c>
      <c r="I8" s="10">
        <v>9.8000000000000004E-2</v>
      </c>
      <c r="J8" s="10">
        <v>0.126</v>
      </c>
      <c r="K8" s="11">
        <v>0.25600000000000001</v>
      </c>
      <c r="L8" s="8">
        <v>1.45</v>
      </c>
      <c r="M8" s="8">
        <v>0.28599999999999998</v>
      </c>
      <c r="N8" s="10">
        <v>0.60499999999999998</v>
      </c>
      <c r="O8" s="11">
        <v>163</v>
      </c>
      <c r="P8" s="8">
        <v>134</v>
      </c>
      <c r="Q8" s="8">
        <v>124</v>
      </c>
      <c r="R8" s="11">
        <v>6.85</v>
      </c>
      <c r="S8" s="8">
        <v>5.79</v>
      </c>
      <c r="T8" s="8">
        <v>1.06</v>
      </c>
      <c r="U8" s="11">
        <v>5.3</v>
      </c>
      <c r="V8" s="14">
        <v>4.87</v>
      </c>
      <c r="W8">
        <f t="shared" si="0"/>
        <v>-1.9799999999999995</v>
      </c>
    </row>
    <row r="9" spans="1:23" ht="15" thickBot="1">
      <c r="A9" s="5">
        <v>115</v>
      </c>
      <c r="B9" s="7" t="s">
        <v>751</v>
      </c>
      <c r="C9" s="6" t="s">
        <v>292</v>
      </c>
      <c r="D9" s="8">
        <v>7.97</v>
      </c>
      <c r="E9" s="8">
        <v>2.92</v>
      </c>
      <c r="F9" s="8">
        <v>2.73</v>
      </c>
      <c r="G9" s="8">
        <v>2.29</v>
      </c>
      <c r="H9" s="9">
        <v>0.193</v>
      </c>
      <c r="I9" s="10">
        <v>7.0999999999999994E-2</v>
      </c>
      <c r="J9" s="10">
        <v>0.123</v>
      </c>
      <c r="K9" s="11">
        <v>0.30299999999999999</v>
      </c>
      <c r="L9" s="8">
        <v>1.61</v>
      </c>
      <c r="M9" s="8">
        <v>0.33200000000000002</v>
      </c>
      <c r="N9" s="10">
        <v>0.70199999999999996</v>
      </c>
      <c r="O9" s="11">
        <v>142</v>
      </c>
      <c r="P9" s="8">
        <v>128</v>
      </c>
      <c r="Q9" s="8">
        <v>109</v>
      </c>
      <c r="R9" s="11">
        <v>6.47</v>
      </c>
      <c r="S9" s="8">
        <v>5.84</v>
      </c>
      <c r="T9" s="8">
        <v>0.63</v>
      </c>
      <c r="U9" s="11">
        <v>4.76</v>
      </c>
      <c r="V9" s="14">
        <v>4.6900000000000004</v>
      </c>
      <c r="W9">
        <f t="shared" si="0"/>
        <v>-1.7799999999999994</v>
      </c>
    </row>
    <row r="10" spans="1:23" ht="15" thickBot="1">
      <c r="A10" s="5">
        <v>34</v>
      </c>
      <c r="B10" s="7" t="s">
        <v>539</v>
      </c>
      <c r="C10" s="7" t="s">
        <v>64</v>
      </c>
      <c r="D10" s="8">
        <v>11.22</v>
      </c>
      <c r="E10" s="8">
        <v>3.42</v>
      </c>
      <c r="F10" s="8">
        <v>3.28</v>
      </c>
      <c r="G10" s="8">
        <v>1.93</v>
      </c>
      <c r="H10" s="9">
        <v>0.28399999999999997</v>
      </c>
      <c r="I10" s="10">
        <v>8.6999999999999994E-2</v>
      </c>
      <c r="J10" s="10">
        <v>0.19800000000000001</v>
      </c>
      <c r="K10" s="11">
        <v>0.249</v>
      </c>
      <c r="L10" s="8">
        <v>1.37</v>
      </c>
      <c r="M10" s="8">
        <v>0.308</v>
      </c>
      <c r="N10" s="10">
        <v>0.67400000000000004</v>
      </c>
      <c r="O10" s="11">
        <v>135</v>
      </c>
      <c r="P10" s="8">
        <v>115</v>
      </c>
      <c r="Q10" s="8">
        <v>89</v>
      </c>
      <c r="R10" s="11">
        <v>5.52</v>
      </c>
      <c r="S10" s="8">
        <v>4.72</v>
      </c>
      <c r="T10" s="8">
        <v>0.81</v>
      </c>
      <c r="U10" s="11">
        <v>3.8</v>
      </c>
      <c r="V10" s="14">
        <v>3.81</v>
      </c>
      <c r="W10">
        <f t="shared" si="0"/>
        <v>-1.7099999999999995</v>
      </c>
    </row>
    <row r="11" spans="1:23" ht="15" thickBot="1">
      <c r="A11" s="5">
        <v>130</v>
      </c>
      <c r="B11" s="7" t="s">
        <v>744</v>
      </c>
      <c r="C11" s="6" t="s">
        <v>103</v>
      </c>
      <c r="D11" s="8">
        <v>6.43</v>
      </c>
      <c r="E11" s="8">
        <v>2.4300000000000002</v>
      </c>
      <c r="F11" s="8">
        <v>2.65</v>
      </c>
      <c r="G11" s="8">
        <v>2</v>
      </c>
      <c r="H11" s="9">
        <v>0.16200000000000001</v>
      </c>
      <c r="I11" s="10">
        <v>6.0999999999999999E-2</v>
      </c>
      <c r="J11" s="10">
        <v>0.10100000000000001</v>
      </c>
      <c r="K11" s="11">
        <v>0.312</v>
      </c>
      <c r="L11" s="8">
        <v>1.56</v>
      </c>
      <c r="M11" s="8">
        <v>0.33300000000000002</v>
      </c>
      <c r="N11" s="10">
        <v>0.65100000000000002</v>
      </c>
      <c r="O11" s="11">
        <v>149</v>
      </c>
      <c r="P11" s="8">
        <v>125</v>
      </c>
      <c r="Q11" s="8">
        <v>107</v>
      </c>
      <c r="R11" s="11">
        <v>6.57</v>
      </c>
      <c r="S11" s="8">
        <v>5.53</v>
      </c>
      <c r="T11" s="8">
        <v>1.05</v>
      </c>
      <c r="U11" s="11">
        <v>4.68</v>
      </c>
      <c r="V11" s="14">
        <v>4.8899999999999997</v>
      </c>
      <c r="W11">
        <f t="shared" si="0"/>
        <v>-1.6800000000000006</v>
      </c>
    </row>
    <row r="12" spans="1:23" ht="15" thickBot="1">
      <c r="A12" s="5">
        <v>152</v>
      </c>
      <c r="B12" s="7" t="s">
        <v>809</v>
      </c>
      <c r="C12" s="7" t="s">
        <v>43</v>
      </c>
      <c r="D12" s="8">
        <v>6.6</v>
      </c>
      <c r="E12" s="8">
        <v>3.8</v>
      </c>
      <c r="F12" s="8">
        <v>1.74</v>
      </c>
      <c r="G12" s="8">
        <v>1.8</v>
      </c>
      <c r="H12" s="9">
        <v>0.158</v>
      </c>
      <c r="I12" s="10">
        <v>9.0999999999999998E-2</v>
      </c>
      <c r="J12" s="10">
        <v>6.7000000000000004E-2</v>
      </c>
      <c r="K12" s="11">
        <v>0.308</v>
      </c>
      <c r="L12" s="8">
        <v>1.7</v>
      </c>
      <c r="M12" s="8">
        <v>0.33600000000000002</v>
      </c>
      <c r="N12" s="10">
        <v>0.65800000000000003</v>
      </c>
      <c r="O12" s="11">
        <v>163</v>
      </c>
      <c r="P12" s="8">
        <v>136</v>
      </c>
      <c r="Q12" s="8">
        <v>113</v>
      </c>
      <c r="R12" s="11">
        <v>6.8</v>
      </c>
      <c r="S12" s="8">
        <v>5.86</v>
      </c>
      <c r="T12" s="8">
        <v>0.94</v>
      </c>
      <c r="U12" s="11">
        <v>4.93</v>
      </c>
      <c r="V12" s="14">
        <v>5.16</v>
      </c>
      <c r="W12">
        <f t="shared" si="0"/>
        <v>-1.6399999999999997</v>
      </c>
    </row>
    <row r="13" spans="1:23" ht="15" thickBot="1">
      <c r="A13" s="5">
        <v>121</v>
      </c>
      <c r="B13" s="7" t="s">
        <v>760</v>
      </c>
      <c r="C13" s="7" t="s">
        <v>54</v>
      </c>
      <c r="D13" s="8">
        <v>7.94</v>
      </c>
      <c r="E13" s="8">
        <v>3.4</v>
      </c>
      <c r="F13" s="8">
        <v>2.33</v>
      </c>
      <c r="G13" s="8">
        <v>2.27</v>
      </c>
      <c r="H13" s="9">
        <v>0.19</v>
      </c>
      <c r="I13" s="10">
        <v>8.1000000000000003E-2</v>
      </c>
      <c r="J13" s="10">
        <v>0.109</v>
      </c>
      <c r="K13" s="11">
        <v>0.29399999999999998</v>
      </c>
      <c r="L13" s="8">
        <v>1.61</v>
      </c>
      <c r="M13" s="8">
        <v>0.32100000000000001</v>
      </c>
      <c r="N13" s="10">
        <v>0.66800000000000004</v>
      </c>
      <c r="O13" s="11">
        <v>152</v>
      </c>
      <c r="P13" s="8">
        <v>140</v>
      </c>
      <c r="Q13" s="8">
        <v>113</v>
      </c>
      <c r="R13" s="11">
        <v>6.39</v>
      </c>
      <c r="S13" s="8">
        <v>6.07</v>
      </c>
      <c r="T13" s="8">
        <v>0.32</v>
      </c>
      <c r="U13" s="11">
        <v>4.82</v>
      </c>
      <c r="V13" s="14">
        <v>4.7699999999999996</v>
      </c>
      <c r="W13">
        <f t="shared" si="0"/>
        <v>-1.62</v>
      </c>
    </row>
    <row r="14" spans="1:23" ht="15" thickBot="1">
      <c r="A14" s="5">
        <v>176</v>
      </c>
      <c r="B14" s="7" t="s">
        <v>842</v>
      </c>
      <c r="C14" s="7" t="s">
        <v>95</v>
      </c>
      <c r="D14" s="8">
        <v>4.9000000000000004</v>
      </c>
      <c r="E14" s="8">
        <v>3.65</v>
      </c>
      <c r="F14" s="8">
        <v>1.34</v>
      </c>
      <c r="G14" s="8">
        <v>1.78</v>
      </c>
      <c r="H14" s="9">
        <v>0.114</v>
      </c>
      <c r="I14" s="10">
        <v>8.5000000000000006E-2</v>
      </c>
      <c r="J14" s="10">
        <v>2.9000000000000001E-2</v>
      </c>
      <c r="K14" s="11">
        <v>0.34200000000000003</v>
      </c>
      <c r="L14" s="8">
        <v>1.9</v>
      </c>
      <c r="M14" s="8">
        <v>0.35699999999999998</v>
      </c>
      <c r="N14" s="10">
        <v>0.63</v>
      </c>
      <c r="O14" s="11">
        <v>173</v>
      </c>
      <c r="P14" s="8">
        <v>139</v>
      </c>
      <c r="Q14" s="8">
        <v>132</v>
      </c>
      <c r="R14" s="11">
        <v>7.4</v>
      </c>
      <c r="S14" s="8">
        <v>5.99</v>
      </c>
      <c r="T14" s="8">
        <v>1.41</v>
      </c>
      <c r="U14" s="11">
        <v>5.77</v>
      </c>
      <c r="V14" s="14">
        <v>5.83</v>
      </c>
      <c r="W14">
        <f t="shared" si="0"/>
        <v>-1.5700000000000003</v>
      </c>
    </row>
    <row r="15" spans="1:23" ht="15" thickBot="1">
      <c r="A15" s="5">
        <v>24</v>
      </c>
      <c r="B15" s="7" t="s">
        <v>511</v>
      </c>
      <c r="C15" s="7" t="s">
        <v>52</v>
      </c>
      <c r="D15" s="8">
        <v>10.43</v>
      </c>
      <c r="E15" s="8">
        <v>3.12</v>
      </c>
      <c r="F15" s="8">
        <v>3.34</v>
      </c>
      <c r="G15" s="8">
        <v>1.53</v>
      </c>
      <c r="H15" s="9">
        <v>0.27100000000000002</v>
      </c>
      <c r="I15" s="10">
        <v>8.1000000000000003E-2</v>
      </c>
      <c r="J15" s="10">
        <v>0.19</v>
      </c>
      <c r="K15" s="11">
        <v>0.26400000000000001</v>
      </c>
      <c r="L15" s="8">
        <v>1.37</v>
      </c>
      <c r="M15" s="8">
        <v>0.33400000000000002</v>
      </c>
      <c r="N15" s="10">
        <v>0.68300000000000005</v>
      </c>
      <c r="O15" s="11">
        <v>122</v>
      </c>
      <c r="P15" s="8">
        <v>103</v>
      </c>
      <c r="Q15" s="8">
        <v>81</v>
      </c>
      <c r="R15" s="11">
        <v>5.19</v>
      </c>
      <c r="S15" s="8">
        <v>4.37</v>
      </c>
      <c r="T15" s="8">
        <v>0.82</v>
      </c>
      <c r="U15" s="11">
        <v>3.49</v>
      </c>
      <c r="V15" s="14">
        <v>3.7</v>
      </c>
      <c r="W15">
        <f t="shared" si="0"/>
        <v>-1.4900000000000002</v>
      </c>
    </row>
    <row r="16" spans="1:23" ht="15" thickBot="1">
      <c r="A16" s="5">
        <v>77</v>
      </c>
      <c r="B16" s="7" t="s">
        <v>654</v>
      </c>
      <c r="C16" s="7" t="s">
        <v>37</v>
      </c>
      <c r="D16" s="8">
        <v>9</v>
      </c>
      <c r="E16" s="8">
        <v>2.5</v>
      </c>
      <c r="F16" s="8">
        <v>3.6</v>
      </c>
      <c r="G16" s="8">
        <v>1.9</v>
      </c>
      <c r="H16" s="9">
        <v>0.22700000000000001</v>
      </c>
      <c r="I16" s="10">
        <v>6.3E-2</v>
      </c>
      <c r="J16" s="10">
        <v>0.16400000000000001</v>
      </c>
      <c r="K16" s="11">
        <v>0.27700000000000002</v>
      </c>
      <c r="L16" s="8">
        <v>1.41</v>
      </c>
      <c r="M16" s="8">
        <v>0.32</v>
      </c>
      <c r="N16" s="10">
        <v>0.68700000000000006</v>
      </c>
      <c r="O16" s="11">
        <v>130</v>
      </c>
      <c r="P16" s="8">
        <v>116</v>
      </c>
      <c r="Q16" s="8">
        <v>100</v>
      </c>
      <c r="R16" s="11">
        <v>5.7</v>
      </c>
      <c r="S16" s="8">
        <v>4.93</v>
      </c>
      <c r="T16" s="8">
        <v>0.77</v>
      </c>
      <c r="U16" s="11">
        <v>4.38</v>
      </c>
      <c r="V16" s="14">
        <v>4.25</v>
      </c>
      <c r="W16">
        <f t="shared" si="0"/>
        <v>-1.4500000000000002</v>
      </c>
    </row>
    <row r="17" spans="1:23" ht="15" thickBot="1">
      <c r="A17" s="5">
        <v>143</v>
      </c>
      <c r="B17" s="7" t="s">
        <v>792</v>
      </c>
      <c r="C17" s="6" t="s">
        <v>103</v>
      </c>
      <c r="D17" s="8">
        <v>5.68</v>
      </c>
      <c r="E17" s="8">
        <v>1.93</v>
      </c>
      <c r="F17" s="8">
        <v>2.95</v>
      </c>
      <c r="G17" s="8">
        <v>2.23</v>
      </c>
      <c r="H17" s="9">
        <v>0.14299999999999999</v>
      </c>
      <c r="I17" s="10">
        <v>4.9000000000000002E-2</v>
      </c>
      <c r="J17" s="10">
        <v>9.5000000000000001E-2</v>
      </c>
      <c r="K17" s="11">
        <v>0.28699999999999998</v>
      </c>
      <c r="L17" s="8">
        <v>1.39</v>
      </c>
      <c r="M17" s="8">
        <v>0.28899999999999998</v>
      </c>
      <c r="N17" s="10">
        <v>0.66500000000000004</v>
      </c>
      <c r="O17" s="11">
        <v>153</v>
      </c>
      <c r="P17" s="8">
        <v>143</v>
      </c>
      <c r="Q17" s="8">
        <v>120</v>
      </c>
      <c r="R17" s="11">
        <v>6.5</v>
      </c>
      <c r="S17" s="8">
        <v>6.2</v>
      </c>
      <c r="T17" s="8">
        <v>0.3</v>
      </c>
      <c r="U17" s="11">
        <v>5.21</v>
      </c>
      <c r="V17" s="14">
        <v>5.07</v>
      </c>
      <c r="W17">
        <f t="shared" si="0"/>
        <v>-1.4299999999999997</v>
      </c>
    </row>
    <row r="18" spans="1:23" ht="15" thickBot="1">
      <c r="A18" s="5">
        <v>87</v>
      </c>
      <c r="B18" s="7" t="s">
        <v>655</v>
      </c>
      <c r="C18" s="6" t="s">
        <v>103</v>
      </c>
      <c r="D18" s="8">
        <v>9.36</v>
      </c>
      <c r="E18" s="8">
        <v>3.28</v>
      </c>
      <c r="F18" s="8">
        <v>2.85</v>
      </c>
      <c r="G18" s="8">
        <v>2.16</v>
      </c>
      <c r="H18" s="9">
        <v>0.23599999999999999</v>
      </c>
      <c r="I18" s="10">
        <v>8.3000000000000004E-2</v>
      </c>
      <c r="J18" s="10">
        <v>0.153</v>
      </c>
      <c r="K18" s="11">
        <v>0.25800000000000001</v>
      </c>
      <c r="L18" s="8">
        <v>1.39</v>
      </c>
      <c r="M18" s="8">
        <v>0.29199999999999998</v>
      </c>
      <c r="N18" s="10">
        <v>0.67800000000000005</v>
      </c>
      <c r="O18" s="11">
        <v>133</v>
      </c>
      <c r="P18" s="8">
        <v>124</v>
      </c>
      <c r="Q18" s="8">
        <v>104</v>
      </c>
      <c r="R18" s="11">
        <v>5.73</v>
      </c>
      <c r="S18" s="8">
        <v>5.53</v>
      </c>
      <c r="T18" s="8">
        <v>0.2</v>
      </c>
      <c r="U18" s="11">
        <v>4.5</v>
      </c>
      <c r="V18" s="14">
        <v>4.33</v>
      </c>
      <c r="W18">
        <f t="shared" si="0"/>
        <v>-1.4000000000000004</v>
      </c>
    </row>
    <row r="19" spans="1:23" ht="15" thickBot="1">
      <c r="A19" s="5">
        <v>41</v>
      </c>
      <c r="B19" s="7" t="s">
        <v>516</v>
      </c>
      <c r="C19" s="7" t="s">
        <v>116</v>
      </c>
      <c r="D19" s="8">
        <v>8.19</v>
      </c>
      <c r="E19" s="8">
        <v>1.22</v>
      </c>
      <c r="F19" s="8">
        <v>6.71</v>
      </c>
      <c r="G19" s="8">
        <v>1.74</v>
      </c>
      <c r="H19" s="9">
        <v>0.218</v>
      </c>
      <c r="I19" s="10">
        <v>3.2000000000000001E-2</v>
      </c>
      <c r="J19" s="10">
        <v>0.185</v>
      </c>
      <c r="K19" s="11">
        <v>0.29499999999999998</v>
      </c>
      <c r="L19" s="8">
        <v>1.32</v>
      </c>
      <c r="M19" s="8">
        <v>0.34</v>
      </c>
      <c r="N19" s="10">
        <v>0.69599999999999995</v>
      </c>
      <c r="O19" s="11">
        <v>115</v>
      </c>
      <c r="P19" s="8">
        <v>104</v>
      </c>
      <c r="Q19" s="8">
        <v>91</v>
      </c>
      <c r="R19" s="11">
        <v>5.23</v>
      </c>
      <c r="S19" s="8">
        <v>4.4800000000000004</v>
      </c>
      <c r="T19" s="8">
        <v>0.75</v>
      </c>
      <c r="U19" s="11">
        <v>3.88</v>
      </c>
      <c r="V19" s="14">
        <v>3.89</v>
      </c>
      <c r="W19">
        <f t="shared" si="0"/>
        <v>-1.3400000000000003</v>
      </c>
    </row>
    <row r="20" spans="1:23" ht="15" thickBot="1">
      <c r="A20" s="5">
        <v>51</v>
      </c>
      <c r="B20" s="7" t="s">
        <v>560</v>
      </c>
      <c r="C20" s="7" t="s">
        <v>43</v>
      </c>
      <c r="D20" s="8">
        <v>10.49</v>
      </c>
      <c r="E20" s="8">
        <v>4.1100000000000003</v>
      </c>
      <c r="F20" s="8">
        <v>2.5499999999999998</v>
      </c>
      <c r="G20" s="8">
        <v>1.4</v>
      </c>
      <c r="H20" s="9">
        <v>0.26100000000000001</v>
      </c>
      <c r="I20" s="10">
        <v>0.10199999999999999</v>
      </c>
      <c r="J20" s="10">
        <v>0.159</v>
      </c>
      <c r="K20" s="11">
        <v>0.28199999999999997</v>
      </c>
      <c r="L20" s="8">
        <v>1.57</v>
      </c>
      <c r="M20" s="8">
        <v>0.36399999999999999</v>
      </c>
      <c r="N20" s="10">
        <v>0.73299999999999998</v>
      </c>
      <c r="O20" s="11">
        <v>126</v>
      </c>
      <c r="P20" s="8">
        <v>103</v>
      </c>
      <c r="Q20" s="8">
        <v>83</v>
      </c>
      <c r="R20" s="11">
        <v>5.24</v>
      </c>
      <c r="S20" s="8">
        <v>4.46</v>
      </c>
      <c r="T20" s="8">
        <v>0.78</v>
      </c>
      <c r="U20" s="11">
        <v>3.63</v>
      </c>
      <c r="V20" s="14">
        <v>4.01</v>
      </c>
      <c r="W20">
        <f t="shared" si="0"/>
        <v>-1.2300000000000004</v>
      </c>
    </row>
    <row r="21" spans="1:23" ht="15" thickBot="1">
      <c r="A21" s="5">
        <v>76</v>
      </c>
      <c r="B21" s="7" t="s">
        <v>646</v>
      </c>
      <c r="C21" s="7" t="s">
        <v>153</v>
      </c>
      <c r="D21" s="8">
        <v>9.25</v>
      </c>
      <c r="E21" s="8">
        <v>3.17</v>
      </c>
      <c r="F21" s="8">
        <v>2.92</v>
      </c>
      <c r="G21" s="8">
        <v>1.39</v>
      </c>
      <c r="H21" s="9">
        <v>0.24099999999999999</v>
      </c>
      <c r="I21" s="10">
        <v>8.3000000000000004E-2</v>
      </c>
      <c r="J21" s="10">
        <v>0.158</v>
      </c>
      <c r="K21" s="11">
        <v>0.25</v>
      </c>
      <c r="L21" s="8">
        <v>1.32</v>
      </c>
      <c r="M21" s="8">
        <v>0.30199999999999999</v>
      </c>
      <c r="N21" s="10">
        <v>0.62</v>
      </c>
      <c r="O21" s="11">
        <v>127</v>
      </c>
      <c r="P21" s="8">
        <v>102</v>
      </c>
      <c r="Q21" s="8">
        <v>102</v>
      </c>
      <c r="R21" s="11">
        <v>5.45</v>
      </c>
      <c r="S21" s="8">
        <v>4.3600000000000003</v>
      </c>
      <c r="T21" s="8">
        <v>1.1000000000000001</v>
      </c>
      <c r="U21" s="11">
        <v>4.37</v>
      </c>
      <c r="V21" s="14">
        <v>4.25</v>
      </c>
      <c r="W21">
        <f t="shared" si="0"/>
        <v>-1.2000000000000002</v>
      </c>
    </row>
    <row r="22" spans="1:23" ht="15" thickBot="1">
      <c r="A22" s="5">
        <v>91</v>
      </c>
      <c r="B22" s="7" t="s">
        <v>645</v>
      </c>
      <c r="C22" s="7" t="s">
        <v>74</v>
      </c>
      <c r="D22" s="8">
        <v>8.5</v>
      </c>
      <c r="E22" s="8">
        <v>2.6</v>
      </c>
      <c r="F22" s="8">
        <v>3.26</v>
      </c>
      <c r="G22" s="8">
        <v>2.33</v>
      </c>
      <c r="H22" s="9">
        <v>0.217</v>
      </c>
      <c r="I22" s="10">
        <v>6.6000000000000003E-2</v>
      </c>
      <c r="J22" s="10">
        <v>0.15</v>
      </c>
      <c r="K22" s="11">
        <v>0.27300000000000002</v>
      </c>
      <c r="L22" s="8">
        <v>1.39</v>
      </c>
      <c r="M22" s="8">
        <v>0.29699999999999999</v>
      </c>
      <c r="N22" s="10">
        <v>0.76900000000000002</v>
      </c>
      <c r="O22" s="11">
        <v>119</v>
      </c>
      <c r="P22" s="8">
        <v>124</v>
      </c>
      <c r="Q22" s="8">
        <v>102</v>
      </c>
      <c r="R22" s="11">
        <v>5.48</v>
      </c>
      <c r="S22" s="8">
        <v>5.74</v>
      </c>
      <c r="T22" s="8">
        <v>-0.26</v>
      </c>
      <c r="U22" s="11">
        <v>4.46</v>
      </c>
      <c r="V22" s="14">
        <v>4.3499999999999996</v>
      </c>
      <c r="W22">
        <f t="shared" si="0"/>
        <v>-1.1300000000000008</v>
      </c>
    </row>
    <row r="23" spans="1:23" ht="15" thickBot="1">
      <c r="A23" s="5">
        <v>151</v>
      </c>
      <c r="B23" s="7" t="s">
        <v>811</v>
      </c>
      <c r="C23" s="7" t="s">
        <v>39</v>
      </c>
      <c r="D23" s="8">
        <v>6.08</v>
      </c>
      <c r="E23" s="8">
        <v>2.2799999999999998</v>
      </c>
      <c r="F23" s="8">
        <v>2.67</v>
      </c>
      <c r="G23" s="8">
        <v>1.98</v>
      </c>
      <c r="H23" s="9">
        <v>0.16</v>
      </c>
      <c r="I23" s="10">
        <v>0.06</v>
      </c>
      <c r="J23" s="10">
        <v>0.1</v>
      </c>
      <c r="K23" s="11">
        <v>0.253</v>
      </c>
      <c r="L23" s="8">
        <v>1.24</v>
      </c>
      <c r="M23" s="8">
        <v>0.255</v>
      </c>
      <c r="N23" s="10">
        <v>0.56299999999999994</v>
      </c>
      <c r="O23" s="11">
        <v>141</v>
      </c>
      <c r="P23" s="8">
        <v>132</v>
      </c>
      <c r="Q23" s="8">
        <v>125</v>
      </c>
      <c r="R23" s="11">
        <v>6.28</v>
      </c>
      <c r="S23" s="8">
        <v>5.62</v>
      </c>
      <c r="T23" s="8">
        <v>0.66</v>
      </c>
      <c r="U23" s="11">
        <v>5.34</v>
      </c>
      <c r="V23" s="14">
        <v>5.15</v>
      </c>
      <c r="W23">
        <f t="shared" si="0"/>
        <v>-1.1299999999999999</v>
      </c>
    </row>
    <row r="24" spans="1:23" ht="15" thickBot="1">
      <c r="A24" s="5">
        <v>26</v>
      </c>
      <c r="B24" s="7" t="s">
        <v>514</v>
      </c>
      <c r="C24" s="7" t="s">
        <v>74</v>
      </c>
      <c r="D24" s="8">
        <v>12.21</v>
      </c>
      <c r="E24" s="8">
        <v>3.86</v>
      </c>
      <c r="F24" s="8">
        <v>3.17</v>
      </c>
      <c r="G24" s="8">
        <v>1.53</v>
      </c>
      <c r="H24" s="9">
        <v>0.30499999999999999</v>
      </c>
      <c r="I24" s="10">
        <v>9.6000000000000002E-2</v>
      </c>
      <c r="J24" s="10">
        <v>0.20899999999999999</v>
      </c>
      <c r="K24" s="11">
        <v>0.251</v>
      </c>
      <c r="L24" s="8">
        <v>1.42</v>
      </c>
      <c r="M24" s="8">
        <v>0.33900000000000002</v>
      </c>
      <c r="N24" s="10">
        <v>0.72599999999999998</v>
      </c>
      <c r="O24" s="11">
        <v>105</v>
      </c>
      <c r="P24" s="8">
        <v>92</v>
      </c>
      <c r="Q24" s="8">
        <v>91</v>
      </c>
      <c r="R24" s="11">
        <v>4.82</v>
      </c>
      <c r="S24" s="8">
        <v>4.25</v>
      </c>
      <c r="T24" s="8">
        <v>0.56999999999999995</v>
      </c>
      <c r="U24" s="11">
        <v>4.01</v>
      </c>
      <c r="V24" s="14">
        <v>3.74</v>
      </c>
      <c r="W24">
        <f t="shared" si="0"/>
        <v>-1.08</v>
      </c>
    </row>
    <row r="25" spans="1:23" ht="15" thickBot="1">
      <c r="A25" s="5">
        <v>72</v>
      </c>
      <c r="B25" s="7" t="s">
        <v>547</v>
      </c>
      <c r="C25" s="7" t="s">
        <v>144</v>
      </c>
      <c r="D25" s="8">
        <v>8.68</v>
      </c>
      <c r="E25" s="8">
        <v>2.57</v>
      </c>
      <c r="F25" s="8">
        <v>3.38</v>
      </c>
      <c r="G25" s="8">
        <v>2.25</v>
      </c>
      <c r="H25" s="9">
        <v>0.224</v>
      </c>
      <c r="I25" s="10">
        <v>6.6000000000000003E-2</v>
      </c>
      <c r="J25" s="10">
        <v>0.158</v>
      </c>
      <c r="K25" s="11">
        <v>0.26800000000000002</v>
      </c>
      <c r="L25" s="8">
        <v>1.36</v>
      </c>
      <c r="M25" s="8">
        <v>0.29499999999999998</v>
      </c>
      <c r="N25" s="10">
        <v>0.76700000000000002</v>
      </c>
      <c r="O25" s="11">
        <v>125</v>
      </c>
      <c r="P25" s="8">
        <v>130</v>
      </c>
      <c r="Q25" s="8">
        <v>99</v>
      </c>
      <c r="R25" s="11">
        <v>5.3</v>
      </c>
      <c r="S25" s="8">
        <v>5.49</v>
      </c>
      <c r="T25" s="8">
        <v>-0.19</v>
      </c>
      <c r="U25" s="11">
        <v>4.25</v>
      </c>
      <c r="V25" s="14">
        <v>4.22</v>
      </c>
      <c r="W25">
        <f t="shared" si="0"/>
        <v>-1.08</v>
      </c>
    </row>
    <row r="26" spans="1:23" ht="15" thickBot="1">
      <c r="A26" s="5">
        <v>10</v>
      </c>
      <c r="B26" s="7" t="s">
        <v>468</v>
      </c>
      <c r="C26" s="7" t="s">
        <v>144</v>
      </c>
      <c r="D26" s="8">
        <v>10.97</v>
      </c>
      <c r="E26" s="8">
        <v>1.89</v>
      </c>
      <c r="F26" s="8">
        <v>5.79</v>
      </c>
      <c r="G26" s="8">
        <v>1.78</v>
      </c>
      <c r="H26" s="9">
        <v>0.29299999999999998</v>
      </c>
      <c r="I26" s="10">
        <v>5.0999999999999997E-2</v>
      </c>
      <c r="J26" s="10">
        <v>0.24299999999999999</v>
      </c>
      <c r="K26" s="11">
        <v>0.245</v>
      </c>
      <c r="L26" s="8">
        <v>1.17</v>
      </c>
      <c r="M26" s="8">
        <v>0.30499999999999999</v>
      </c>
      <c r="N26" s="10">
        <v>0.746</v>
      </c>
      <c r="O26" s="11">
        <v>107</v>
      </c>
      <c r="P26" s="8">
        <v>98</v>
      </c>
      <c r="Q26" s="8">
        <v>88</v>
      </c>
      <c r="R26" s="11">
        <v>4.51</v>
      </c>
      <c r="S26" s="8">
        <v>4.13</v>
      </c>
      <c r="T26" s="8">
        <v>0.37</v>
      </c>
      <c r="U26" s="11">
        <v>3.76</v>
      </c>
      <c r="V26" s="14">
        <v>3.44</v>
      </c>
      <c r="W26">
        <f t="shared" si="0"/>
        <v>-1.0699999999999998</v>
      </c>
    </row>
    <row r="27" spans="1:23" ht="15" thickBot="1">
      <c r="A27" s="5">
        <v>162</v>
      </c>
      <c r="B27" s="7" t="s">
        <v>748</v>
      </c>
      <c r="C27" s="7" t="s">
        <v>54</v>
      </c>
      <c r="D27" s="8">
        <v>6.49</v>
      </c>
      <c r="E27" s="8">
        <v>3.59</v>
      </c>
      <c r="F27" s="8">
        <v>1.81</v>
      </c>
      <c r="G27" s="8">
        <v>2.2200000000000002</v>
      </c>
      <c r="H27" s="9">
        <v>0.16400000000000001</v>
      </c>
      <c r="I27" s="10">
        <v>9.0999999999999998E-2</v>
      </c>
      <c r="J27" s="10">
        <v>7.2999999999999995E-2</v>
      </c>
      <c r="K27" s="11">
        <v>0.27300000000000002</v>
      </c>
      <c r="L27" s="8">
        <v>1.48</v>
      </c>
      <c r="M27" s="8">
        <v>0.27800000000000002</v>
      </c>
      <c r="N27" s="10">
        <v>0.68</v>
      </c>
      <c r="O27" s="11">
        <v>151</v>
      </c>
      <c r="P27" s="8">
        <v>146</v>
      </c>
      <c r="Q27" s="8">
        <v>126</v>
      </c>
      <c r="R27" s="11">
        <v>6.32</v>
      </c>
      <c r="S27" s="8">
        <v>6.33</v>
      </c>
      <c r="T27" s="8">
        <v>-0.01</v>
      </c>
      <c r="U27" s="11">
        <v>5.38</v>
      </c>
      <c r="V27" s="14">
        <v>5.26</v>
      </c>
      <c r="W27">
        <f t="shared" si="0"/>
        <v>-1.0600000000000005</v>
      </c>
    </row>
    <row r="28" spans="1:23" ht="15" thickBot="1">
      <c r="A28" s="5">
        <v>99</v>
      </c>
      <c r="B28" s="7" t="s">
        <v>705</v>
      </c>
      <c r="C28" s="7" t="s">
        <v>39</v>
      </c>
      <c r="D28" s="8">
        <v>7.5</v>
      </c>
      <c r="E28" s="8">
        <v>2.76</v>
      </c>
      <c r="F28" s="8">
        <v>2.71</v>
      </c>
      <c r="G28" s="8">
        <v>1.1299999999999999</v>
      </c>
      <c r="H28" s="9">
        <v>0.189</v>
      </c>
      <c r="I28" s="10">
        <v>7.0000000000000007E-2</v>
      </c>
      <c r="J28" s="10">
        <v>0.12</v>
      </c>
      <c r="K28" s="11">
        <v>0.28199999999999997</v>
      </c>
      <c r="L28" s="8">
        <v>1.45</v>
      </c>
      <c r="M28" s="8">
        <v>0.32900000000000001</v>
      </c>
      <c r="N28" s="10">
        <v>0.64900000000000002</v>
      </c>
      <c r="O28" s="11">
        <v>124</v>
      </c>
      <c r="P28" s="8">
        <v>101</v>
      </c>
      <c r="Q28" s="8">
        <v>100</v>
      </c>
      <c r="R28" s="11">
        <v>5.52</v>
      </c>
      <c r="S28" s="8">
        <v>4.29</v>
      </c>
      <c r="T28" s="8">
        <v>1.23</v>
      </c>
      <c r="U28" s="11">
        <v>4.28</v>
      </c>
      <c r="V28" s="14">
        <v>4.46</v>
      </c>
      <c r="W28">
        <f t="shared" si="0"/>
        <v>-1.0599999999999996</v>
      </c>
    </row>
    <row r="29" spans="1:23" ht="15" thickBot="1">
      <c r="A29" s="5">
        <v>2</v>
      </c>
      <c r="B29" s="7" t="s">
        <v>400</v>
      </c>
      <c r="C29" s="7" t="s">
        <v>26</v>
      </c>
      <c r="D29" s="8">
        <v>13.55</v>
      </c>
      <c r="E29" s="8">
        <v>2.8</v>
      </c>
      <c r="F29" s="8">
        <v>4.84</v>
      </c>
      <c r="G29" s="8">
        <v>1.06</v>
      </c>
      <c r="H29" s="9">
        <v>0.36799999999999999</v>
      </c>
      <c r="I29" s="10">
        <v>7.5999999999999998E-2</v>
      </c>
      <c r="J29" s="10">
        <v>0.29199999999999998</v>
      </c>
      <c r="K29" s="11">
        <v>0.21</v>
      </c>
      <c r="L29" s="8">
        <v>1.0900000000000001</v>
      </c>
      <c r="M29" s="8">
        <v>0.316</v>
      </c>
      <c r="N29" s="10">
        <v>0.70299999999999996</v>
      </c>
      <c r="O29" s="11">
        <v>87</v>
      </c>
      <c r="P29" s="8">
        <v>66</v>
      </c>
      <c r="Q29" s="8">
        <v>67</v>
      </c>
      <c r="R29" s="11">
        <v>3.86</v>
      </c>
      <c r="S29" s="8">
        <v>2.85</v>
      </c>
      <c r="T29" s="8">
        <v>1</v>
      </c>
      <c r="U29" s="11">
        <v>2.93</v>
      </c>
      <c r="V29" s="14">
        <v>2.86</v>
      </c>
      <c r="W29">
        <f t="shared" si="0"/>
        <v>-1</v>
      </c>
    </row>
    <row r="30" spans="1:23" s="37" customFormat="1" ht="15" thickBot="1">
      <c r="A30" s="54">
        <v>22</v>
      </c>
      <c r="B30" s="55" t="s">
        <v>467</v>
      </c>
      <c r="C30" s="55" t="s">
        <v>116</v>
      </c>
      <c r="D30" s="56">
        <v>10.86</v>
      </c>
      <c r="E30" s="56">
        <v>3</v>
      </c>
      <c r="F30" s="56">
        <v>3.62</v>
      </c>
      <c r="G30" s="56">
        <v>1.66</v>
      </c>
      <c r="H30" s="57">
        <v>0.28699999999999998</v>
      </c>
      <c r="I30" s="58">
        <v>7.9000000000000001E-2</v>
      </c>
      <c r="J30" s="58">
        <v>0.20799999999999999</v>
      </c>
      <c r="K30" s="59">
        <v>0.23200000000000001</v>
      </c>
      <c r="L30" s="56">
        <v>1.22</v>
      </c>
      <c r="M30" s="56">
        <v>0.28899999999999998</v>
      </c>
      <c r="N30" s="58">
        <v>0.72199999999999998</v>
      </c>
      <c r="O30" s="59">
        <v>103</v>
      </c>
      <c r="P30" s="56">
        <v>102</v>
      </c>
      <c r="Q30" s="56">
        <v>88</v>
      </c>
      <c r="R30" s="59">
        <v>4.66</v>
      </c>
      <c r="S30" s="56">
        <v>4.41</v>
      </c>
      <c r="T30" s="56">
        <v>0.25</v>
      </c>
      <c r="U30" s="59">
        <v>3.76</v>
      </c>
      <c r="V30" s="56">
        <v>3.69</v>
      </c>
      <c r="W30" s="37">
        <f t="shared" si="0"/>
        <v>-0.9700000000000002</v>
      </c>
    </row>
    <row r="31" spans="1:23" s="37" customFormat="1" ht="15" thickBot="1">
      <c r="A31" s="54">
        <v>47</v>
      </c>
      <c r="B31" s="55" t="s">
        <v>567</v>
      </c>
      <c r="C31" s="55" t="s">
        <v>54</v>
      </c>
      <c r="D31" s="56">
        <v>9.5500000000000007</v>
      </c>
      <c r="E31" s="56">
        <v>2.78</v>
      </c>
      <c r="F31" s="56">
        <v>3.44</v>
      </c>
      <c r="G31" s="56">
        <v>1.74</v>
      </c>
      <c r="H31" s="57">
        <v>0.25800000000000001</v>
      </c>
      <c r="I31" s="58">
        <v>7.4999999999999997E-2</v>
      </c>
      <c r="J31" s="58">
        <v>0.183</v>
      </c>
      <c r="K31" s="59">
        <v>0.20899999999999999</v>
      </c>
      <c r="L31" s="56">
        <v>1.0900000000000001</v>
      </c>
      <c r="M31" s="56">
        <v>0.23599999999999999</v>
      </c>
      <c r="N31" s="58">
        <v>0.63700000000000001</v>
      </c>
      <c r="O31" s="59">
        <v>114</v>
      </c>
      <c r="P31" s="56">
        <v>110</v>
      </c>
      <c r="Q31" s="56">
        <v>95</v>
      </c>
      <c r="R31" s="59">
        <v>4.7699999999999996</v>
      </c>
      <c r="S31" s="56">
        <v>4.74</v>
      </c>
      <c r="T31" s="56">
        <v>0.03</v>
      </c>
      <c r="U31" s="59">
        <v>4.05</v>
      </c>
      <c r="V31" s="56">
        <v>3.96</v>
      </c>
      <c r="W31" s="37">
        <f t="shared" si="0"/>
        <v>-0.80999999999999961</v>
      </c>
    </row>
    <row r="32" spans="1:23" ht="15" thickBot="1">
      <c r="A32" s="5">
        <v>13</v>
      </c>
      <c r="B32" s="7" t="s">
        <v>465</v>
      </c>
      <c r="C32" s="7" t="s">
        <v>116</v>
      </c>
      <c r="D32" s="8">
        <v>10.96</v>
      </c>
      <c r="E32" s="8">
        <v>2.54</v>
      </c>
      <c r="F32" s="8">
        <v>4.3099999999999996</v>
      </c>
      <c r="G32" s="8">
        <v>1.31</v>
      </c>
      <c r="H32" s="9">
        <v>0.29399999999999998</v>
      </c>
      <c r="I32" s="10">
        <v>6.8000000000000005E-2</v>
      </c>
      <c r="J32" s="10">
        <v>0.22600000000000001</v>
      </c>
      <c r="K32" s="11">
        <v>0.224</v>
      </c>
      <c r="L32" s="8">
        <v>1.1299999999999999</v>
      </c>
      <c r="M32" s="8">
        <v>0.28999999999999998</v>
      </c>
      <c r="N32" s="10">
        <v>0.69899999999999995</v>
      </c>
      <c r="O32" s="11">
        <v>95</v>
      </c>
      <c r="P32" s="8">
        <v>88</v>
      </c>
      <c r="Q32" s="8">
        <v>87</v>
      </c>
      <c r="R32" s="11">
        <v>4.3</v>
      </c>
      <c r="S32" s="8">
        <v>3.8</v>
      </c>
      <c r="T32" s="8">
        <v>0.49</v>
      </c>
      <c r="U32" s="11">
        <v>3.72</v>
      </c>
      <c r="V32" s="14">
        <v>3.51</v>
      </c>
      <c r="W32">
        <f t="shared" si="0"/>
        <v>-0.79</v>
      </c>
    </row>
    <row r="33" spans="1:23" ht="15" thickBot="1">
      <c r="A33" s="5">
        <v>127</v>
      </c>
      <c r="B33" s="7" t="s">
        <v>686</v>
      </c>
      <c r="C33" s="7" t="s">
        <v>56</v>
      </c>
      <c r="D33" s="8">
        <v>8.08</v>
      </c>
      <c r="E33" s="8">
        <v>3.4</v>
      </c>
      <c r="F33" s="8">
        <v>2.37</v>
      </c>
      <c r="G33" s="8">
        <v>1.82</v>
      </c>
      <c r="H33" s="9">
        <v>0.20100000000000001</v>
      </c>
      <c r="I33" s="10">
        <v>8.5000000000000006E-2</v>
      </c>
      <c r="J33" s="10">
        <v>0.11600000000000001</v>
      </c>
      <c r="K33" s="11">
        <v>0.27200000000000002</v>
      </c>
      <c r="L33" s="8">
        <v>1.48</v>
      </c>
      <c r="M33" s="8">
        <v>0.30499999999999999</v>
      </c>
      <c r="N33" s="10">
        <v>0.69099999999999995</v>
      </c>
      <c r="O33" s="11">
        <v>130</v>
      </c>
      <c r="P33" s="8">
        <v>124</v>
      </c>
      <c r="Q33" s="8">
        <v>116</v>
      </c>
      <c r="R33" s="11">
        <v>5.62</v>
      </c>
      <c r="S33" s="8">
        <v>5.39</v>
      </c>
      <c r="T33" s="8">
        <v>0.24</v>
      </c>
      <c r="U33" s="11">
        <v>5.07</v>
      </c>
      <c r="V33" s="14">
        <v>4.83</v>
      </c>
      <c r="W33">
        <f t="shared" si="0"/>
        <v>-0.79</v>
      </c>
    </row>
    <row r="34" spans="1:23" ht="15" thickBot="1">
      <c r="A34" s="5">
        <v>166</v>
      </c>
      <c r="B34" s="7" t="s">
        <v>815</v>
      </c>
      <c r="C34" s="7" t="s">
        <v>111</v>
      </c>
      <c r="D34" s="8">
        <v>6.96</v>
      </c>
      <c r="E34" s="8">
        <v>4.1399999999999997</v>
      </c>
      <c r="F34" s="8">
        <v>1.68</v>
      </c>
      <c r="G34" s="8">
        <v>1.1599999999999999</v>
      </c>
      <c r="H34" s="9">
        <v>0.17499999999999999</v>
      </c>
      <c r="I34" s="10">
        <v>0.104</v>
      </c>
      <c r="J34" s="10">
        <v>7.0999999999999994E-2</v>
      </c>
      <c r="K34" s="11">
        <v>0.28499999999999998</v>
      </c>
      <c r="L34" s="8">
        <v>1.58</v>
      </c>
      <c r="M34" s="8">
        <v>0.32700000000000001</v>
      </c>
      <c r="N34" s="10">
        <v>0.64800000000000002</v>
      </c>
      <c r="O34" s="11">
        <v>138</v>
      </c>
      <c r="P34" s="8">
        <v>110</v>
      </c>
      <c r="Q34" s="8">
        <v>121</v>
      </c>
      <c r="R34" s="11">
        <v>6.13</v>
      </c>
      <c r="S34" s="8">
        <v>4.82</v>
      </c>
      <c r="T34" s="8">
        <v>1.31</v>
      </c>
      <c r="U34" s="11">
        <v>5.31</v>
      </c>
      <c r="V34" s="14">
        <v>5.34</v>
      </c>
      <c r="W34">
        <f t="shared" ref="W34:W65" si="1">V34-R34</f>
        <v>-0.79</v>
      </c>
    </row>
    <row r="35" spans="1:23" ht="15" thickBot="1">
      <c r="A35" s="5">
        <v>126</v>
      </c>
      <c r="B35" s="7" t="s">
        <v>769</v>
      </c>
      <c r="C35" s="6" t="s">
        <v>103</v>
      </c>
      <c r="D35" s="8">
        <v>7.96</v>
      </c>
      <c r="E35" s="8">
        <v>3.52</v>
      </c>
      <c r="F35" s="8">
        <v>2.2599999999999998</v>
      </c>
      <c r="G35" s="8">
        <v>1.53</v>
      </c>
      <c r="H35" s="9">
        <v>0.19600000000000001</v>
      </c>
      <c r="I35" s="10">
        <v>8.5999999999999993E-2</v>
      </c>
      <c r="J35" s="10">
        <v>0.109</v>
      </c>
      <c r="K35" s="11">
        <v>0.28000000000000003</v>
      </c>
      <c r="L35" s="8">
        <v>1.53</v>
      </c>
      <c r="M35" s="8">
        <v>0.32100000000000001</v>
      </c>
      <c r="N35" s="10">
        <v>0.67700000000000005</v>
      </c>
      <c r="O35" s="11">
        <v>128</v>
      </c>
      <c r="P35" s="8">
        <v>114</v>
      </c>
      <c r="Q35" s="8">
        <v>109</v>
      </c>
      <c r="R35" s="11">
        <v>5.57</v>
      </c>
      <c r="S35" s="8">
        <v>5</v>
      </c>
      <c r="T35" s="8">
        <v>0.57999999999999996</v>
      </c>
      <c r="U35" s="11">
        <v>4.79</v>
      </c>
      <c r="V35" s="14">
        <v>4.82</v>
      </c>
      <c r="W35">
        <f t="shared" si="1"/>
        <v>-0.75</v>
      </c>
    </row>
    <row r="36" spans="1:23" ht="15" thickBot="1">
      <c r="A36" s="5">
        <v>149</v>
      </c>
      <c r="B36" s="7" t="s">
        <v>802</v>
      </c>
      <c r="C36" s="7" t="s">
        <v>50</v>
      </c>
      <c r="D36" s="8">
        <v>6.37</v>
      </c>
      <c r="E36" s="8">
        <v>3.02</v>
      </c>
      <c r="F36" s="8">
        <v>2.11</v>
      </c>
      <c r="G36" s="8">
        <v>1.68</v>
      </c>
      <c r="H36" s="9">
        <v>0.156</v>
      </c>
      <c r="I36" s="10">
        <v>7.3999999999999996E-2</v>
      </c>
      <c r="J36" s="10">
        <v>8.2000000000000003E-2</v>
      </c>
      <c r="K36" s="11">
        <v>0.316</v>
      </c>
      <c r="L36" s="8">
        <v>1.66</v>
      </c>
      <c r="M36" s="8">
        <v>0.34499999999999997</v>
      </c>
      <c r="N36" s="10">
        <v>0.69699999999999995</v>
      </c>
      <c r="O36" s="11">
        <v>136</v>
      </c>
      <c r="P36" s="8">
        <v>119</v>
      </c>
      <c r="Q36" s="8">
        <v>119</v>
      </c>
      <c r="R36" s="11">
        <v>5.87</v>
      </c>
      <c r="S36" s="8">
        <v>5.32</v>
      </c>
      <c r="T36" s="8">
        <v>0.54</v>
      </c>
      <c r="U36" s="11">
        <v>5.12</v>
      </c>
      <c r="V36" s="14">
        <v>5.12</v>
      </c>
      <c r="W36">
        <f t="shared" si="1"/>
        <v>-0.75</v>
      </c>
    </row>
    <row r="37" spans="1:23" ht="15" thickBot="1">
      <c r="A37" s="5">
        <v>28</v>
      </c>
      <c r="B37" s="7" t="s">
        <v>520</v>
      </c>
      <c r="C37" s="7" t="s">
        <v>89</v>
      </c>
      <c r="D37" s="8">
        <v>9.39</v>
      </c>
      <c r="E37" s="8">
        <v>2.09</v>
      </c>
      <c r="F37" s="8">
        <v>4.49</v>
      </c>
      <c r="G37" s="8">
        <v>1.49</v>
      </c>
      <c r="H37" s="9">
        <v>0.255</v>
      </c>
      <c r="I37" s="10">
        <v>5.7000000000000002E-2</v>
      </c>
      <c r="J37" s="10">
        <v>0.19800000000000001</v>
      </c>
      <c r="K37" s="11">
        <v>0.23799999999999999</v>
      </c>
      <c r="L37" s="8">
        <v>1.1499999999999999</v>
      </c>
      <c r="M37" s="8">
        <v>0.28499999999999998</v>
      </c>
      <c r="N37" s="10">
        <v>0.66400000000000003</v>
      </c>
      <c r="O37" s="11">
        <v>101</v>
      </c>
      <c r="P37" s="8">
        <v>90</v>
      </c>
      <c r="Q37" s="8">
        <v>83</v>
      </c>
      <c r="R37" s="11">
        <v>4.46</v>
      </c>
      <c r="S37" s="8">
        <v>4.03</v>
      </c>
      <c r="T37" s="8">
        <v>0.43</v>
      </c>
      <c r="U37" s="11">
        <v>3.63</v>
      </c>
      <c r="V37" s="14">
        <v>3.75</v>
      </c>
      <c r="W37">
        <f t="shared" si="1"/>
        <v>-0.71</v>
      </c>
    </row>
    <row r="38" spans="1:23" ht="15" thickBot="1">
      <c r="A38" s="5">
        <v>173</v>
      </c>
      <c r="B38" s="7" t="s">
        <v>836</v>
      </c>
      <c r="C38" s="6" t="s">
        <v>103</v>
      </c>
      <c r="D38" s="8">
        <v>6.4</v>
      </c>
      <c r="E38" s="8">
        <v>4.33</v>
      </c>
      <c r="F38" s="8">
        <v>1.48</v>
      </c>
      <c r="G38" s="8">
        <v>1.73</v>
      </c>
      <c r="H38" s="9">
        <v>0.16200000000000001</v>
      </c>
      <c r="I38" s="10">
        <v>0.109</v>
      </c>
      <c r="J38" s="10">
        <v>5.1999999999999998E-2</v>
      </c>
      <c r="K38" s="11">
        <v>0.3</v>
      </c>
      <c r="L38" s="8">
        <v>1.65</v>
      </c>
      <c r="M38" s="8">
        <v>0.32700000000000001</v>
      </c>
      <c r="N38" s="10">
        <v>0.67100000000000004</v>
      </c>
      <c r="O38" s="11">
        <v>149</v>
      </c>
      <c r="P38" s="8">
        <v>135</v>
      </c>
      <c r="Q38" s="8">
        <v>124</v>
      </c>
      <c r="R38" s="11">
        <v>6.23</v>
      </c>
      <c r="S38" s="8">
        <v>5.83</v>
      </c>
      <c r="T38" s="8">
        <v>0.4</v>
      </c>
      <c r="U38" s="11">
        <v>5.43</v>
      </c>
      <c r="V38" s="14">
        <v>5.54</v>
      </c>
      <c r="W38">
        <f t="shared" si="1"/>
        <v>-0.69000000000000039</v>
      </c>
    </row>
    <row r="39" spans="1:23" ht="15" thickBot="1">
      <c r="A39" s="5">
        <v>42</v>
      </c>
      <c r="B39" s="7" t="s">
        <v>555</v>
      </c>
      <c r="C39" s="7" t="s">
        <v>24</v>
      </c>
      <c r="D39" s="8">
        <v>8.9700000000000006</v>
      </c>
      <c r="E39" s="8">
        <v>1.84</v>
      </c>
      <c r="F39" s="8">
        <v>4.88</v>
      </c>
      <c r="G39" s="8">
        <v>1.84</v>
      </c>
      <c r="H39" s="9">
        <v>0.24299999999999999</v>
      </c>
      <c r="I39" s="10">
        <v>0.05</v>
      </c>
      <c r="J39" s="10">
        <v>0.193</v>
      </c>
      <c r="K39" s="11">
        <v>0.248</v>
      </c>
      <c r="L39" s="8">
        <v>1.1599999999999999</v>
      </c>
      <c r="M39" s="8">
        <v>0.28299999999999997</v>
      </c>
      <c r="N39" s="10">
        <v>0.747</v>
      </c>
      <c r="O39" s="11">
        <v>108</v>
      </c>
      <c r="P39" s="8">
        <v>106</v>
      </c>
      <c r="Q39" s="8">
        <v>94</v>
      </c>
      <c r="R39" s="11">
        <v>4.5999999999999996</v>
      </c>
      <c r="S39" s="8">
        <v>4.6900000000000004</v>
      </c>
      <c r="T39" s="8">
        <v>-0.09</v>
      </c>
      <c r="U39" s="11">
        <v>4.13</v>
      </c>
      <c r="V39" s="14">
        <v>3.91</v>
      </c>
      <c r="W39">
        <f t="shared" si="1"/>
        <v>-0.6899999999999995</v>
      </c>
    </row>
    <row r="40" spans="1:23" ht="15" thickBot="1">
      <c r="A40" s="5">
        <v>154</v>
      </c>
      <c r="B40" s="7" t="s">
        <v>816</v>
      </c>
      <c r="C40" s="7" t="s">
        <v>169</v>
      </c>
      <c r="D40" s="8">
        <v>8.33</v>
      </c>
      <c r="E40" s="8">
        <v>4.47</v>
      </c>
      <c r="F40" s="8">
        <v>1.86</v>
      </c>
      <c r="G40" s="8">
        <v>1.39</v>
      </c>
      <c r="H40" s="9">
        <v>0.20499999999999999</v>
      </c>
      <c r="I40" s="10">
        <v>0.11</v>
      </c>
      <c r="J40" s="10">
        <v>9.5000000000000001E-2</v>
      </c>
      <c r="K40" s="11">
        <v>0.26100000000000001</v>
      </c>
      <c r="L40" s="8">
        <v>1.53</v>
      </c>
      <c r="M40" s="8">
        <v>0.30499999999999999</v>
      </c>
      <c r="N40" s="10">
        <v>0.65900000000000003</v>
      </c>
      <c r="O40" s="11">
        <v>143</v>
      </c>
      <c r="P40" s="8">
        <v>123</v>
      </c>
      <c r="Q40" s="8">
        <v>131</v>
      </c>
      <c r="R40" s="11">
        <v>5.86</v>
      </c>
      <c r="S40" s="8">
        <v>5.1100000000000003</v>
      </c>
      <c r="T40" s="8">
        <v>0.75</v>
      </c>
      <c r="U40" s="11">
        <v>5.6</v>
      </c>
      <c r="V40" s="14">
        <v>5.18</v>
      </c>
      <c r="W40">
        <f t="shared" si="1"/>
        <v>-0.6800000000000006</v>
      </c>
    </row>
    <row r="41" spans="1:23" ht="15" thickBot="1">
      <c r="A41" s="5">
        <v>86</v>
      </c>
      <c r="B41" s="7" t="s">
        <v>669</v>
      </c>
      <c r="C41" s="7" t="s">
        <v>116</v>
      </c>
      <c r="D41" s="8">
        <v>8.41</v>
      </c>
      <c r="E41" s="8">
        <v>3.48</v>
      </c>
      <c r="F41" s="8">
        <v>2.41</v>
      </c>
      <c r="G41" s="8">
        <v>1.19</v>
      </c>
      <c r="H41" s="9">
        <v>0.214</v>
      </c>
      <c r="I41" s="10">
        <v>8.8999999999999996E-2</v>
      </c>
      <c r="J41" s="10">
        <v>0.125</v>
      </c>
      <c r="K41" s="11">
        <v>0.25</v>
      </c>
      <c r="L41" s="8">
        <v>1.37</v>
      </c>
      <c r="M41" s="8">
        <v>0.29699999999999999</v>
      </c>
      <c r="N41" s="10">
        <v>0.68500000000000005</v>
      </c>
      <c r="O41" s="11">
        <v>110</v>
      </c>
      <c r="P41" s="8">
        <v>103</v>
      </c>
      <c r="Q41" s="8">
        <v>95</v>
      </c>
      <c r="R41" s="11">
        <v>5.01</v>
      </c>
      <c r="S41" s="8">
        <v>4.4400000000000004</v>
      </c>
      <c r="T41" s="8">
        <v>0.56999999999999995</v>
      </c>
      <c r="U41" s="11">
        <v>4.0599999999999996</v>
      </c>
      <c r="V41" s="14">
        <v>4.33</v>
      </c>
      <c r="W41">
        <f t="shared" si="1"/>
        <v>-0.67999999999999972</v>
      </c>
    </row>
    <row r="42" spans="1:23" ht="15" thickBot="1">
      <c r="A42" s="5">
        <v>70</v>
      </c>
      <c r="B42" s="7" t="s">
        <v>614</v>
      </c>
      <c r="C42" s="6" t="s">
        <v>292</v>
      </c>
      <c r="D42" s="8">
        <v>9.9600000000000009</v>
      </c>
      <c r="E42" s="8">
        <v>3.56</v>
      </c>
      <c r="F42" s="8">
        <v>2.79</v>
      </c>
      <c r="G42" s="8">
        <v>2</v>
      </c>
      <c r="H42" s="9">
        <v>0.25700000000000001</v>
      </c>
      <c r="I42" s="10">
        <v>9.1999999999999998E-2</v>
      </c>
      <c r="J42" s="10">
        <v>0.16500000000000001</v>
      </c>
      <c r="K42" s="11">
        <v>0.23699999999999999</v>
      </c>
      <c r="L42" s="8">
        <v>1.31</v>
      </c>
      <c r="M42" s="8">
        <v>0.27400000000000002</v>
      </c>
      <c r="N42" s="10">
        <v>0.72799999999999998</v>
      </c>
      <c r="O42" s="11">
        <v>114</v>
      </c>
      <c r="P42" s="8">
        <v>120</v>
      </c>
      <c r="Q42" s="8">
        <v>104</v>
      </c>
      <c r="R42" s="11">
        <v>4.88</v>
      </c>
      <c r="S42" s="8">
        <v>5.27</v>
      </c>
      <c r="T42" s="8">
        <v>-0.39</v>
      </c>
      <c r="U42" s="11">
        <v>4.45</v>
      </c>
      <c r="V42" s="14">
        <v>4.21</v>
      </c>
      <c r="W42">
        <f t="shared" si="1"/>
        <v>-0.66999999999999993</v>
      </c>
    </row>
    <row r="43" spans="1:23" ht="15" thickBot="1">
      <c r="A43" s="5">
        <v>89</v>
      </c>
      <c r="B43" s="7" t="s">
        <v>671</v>
      </c>
      <c r="C43" s="7" t="s">
        <v>56</v>
      </c>
      <c r="D43" s="8">
        <v>8.1999999999999993</v>
      </c>
      <c r="E43" s="8">
        <v>2.39</v>
      </c>
      <c r="F43" s="8">
        <v>3.43</v>
      </c>
      <c r="G43" s="8">
        <v>1.62</v>
      </c>
      <c r="H43" s="9">
        <v>0.214</v>
      </c>
      <c r="I43" s="10">
        <v>6.3E-2</v>
      </c>
      <c r="J43" s="10">
        <v>0.152</v>
      </c>
      <c r="K43" s="11">
        <v>0.25800000000000001</v>
      </c>
      <c r="L43" s="8">
        <v>1.28</v>
      </c>
      <c r="M43" s="8">
        <v>0.29299999999999998</v>
      </c>
      <c r="N43" s="10">
        <v>0.63700000000000001</v>
      </c>
      <c r="O43" s="11">
        <v>115</v>
      </c>
      <c r="P43" s="8">
        <v>108</v>
      </c>
      <c r="Q43" s="8">
        <v>102</v>
      </c>
      <c r="R43" s="11">
        <v>4.97</v>
      </c>
      <c r="S43" s="8">
        <v>4.67</v>
      </c>
      <c r="T43" s="8">
        <v>0.3</v>
      </c>
      <c r="U43" s="11">
        <v>4.45</v>
      </c>
      <c r="V43" s="14">
        <v>4.34</v>
      </c>
      <c r="W43">
        <f t="shared" si="1"/>
        <v>-0.62999999999999989</v>
      </c>
    </row>
    <row r="44" spans="1:23" ht="15" thickBot="1">
      <c r="A44" s="5">
        <v>90</v>
      </c>
      <c r="B44" s="7" t="s">
        <v>679</v>
      </c>
      <c r="C44" s="7" t="s">
        <v>54</v>
      </c>
      <c r="D44" s="8">
        <v>9.52</v>
      </c>
      <c r="E44" s="8">
        <v>2.84</v>
      </c>
      <c r="F44" s="8">
        <v>3.35</v>
      </c>
      <c r="G44" s="8">
        <v>1.56</v>
      </c>
      <c r="H44" s="9">
        <v>0.252</v>
      </c>
      <c r="I44" s="10">
        <v>7.4999999999999997E-2</v>
      </c>
      <c r="J44" s="10">
        <v>0.17699999999999999</v>
      </c>
      <c r="K44" s="11">
        <v>0.24299999999999999</v>
      </c>
      <c r="L44" s="8">
        <v>1.25</v>
      </c>
      <c r="M44" s="8">
        <v>0.29099999999999998</v>
      </c>
      <c r="N44" s="10">
        <v>0.69099999999999995</v>
      </c>
      <c r="O44" s="11">
        <v>119</v>
      </c>
      <c r="P44" s="8">
        <v>104</v>
      </c>
      <c r="Q44" s="8">
        <v>113</v>
      </c>
      <c r="R44" s="11">
        <v>4.97</v>
      </c>
      <c r="S44" s="8">
        <v>4.49</v>
      </c>
      <c r="T44" s="8">
        <v>0.49</v>
      </c>
      <c r="U44" s="11">
        <v>4.84</v>
      </c>
      <c r="V44" s="14">
        <v>4.3499999999999996</v>
      </c>
      <c r="W44">
        <f t="shared" si="1"/>
        <v>-0.62000000000000011</v>
      </c>
    </row>
    <row r="45" spans="1:23" ht="15" thickBot="1">
      <c r="A45" s="5">
        <v>112</v>
      </c>
      <c r="B45" s="7" t="s">
        <v>692</v>
      </c>
      <c r="C45" s="7" t="s">
        <v>24</v>
      </c>
      <c r="D45" s="8">
        <v>9.4499999999999993</v>
      </c>
      <c r="E45" s="8">
        <v>4.22</v>
      </c>
      <c r="F45" s="8">
        <v>2.2400000000000002</v>
      </c>
      <c r="G45" s="8">
        <v>1.52</v>
      </c>
      <c r="H45" s="9">
        <v>0.25</v>
      </c>
      <c r="I45" s="10">
        <v>0.112</v>
      </c>
      <c r="J45" s="10">
        <v>0.13800000000000001</v>
      </c>
      <c r="K45" s="11">
        <v>0.217</v>
      </c>
      <c r="L45" s="8">
        <v>1.28</v>
      </c>
      <c r="M45" s="8">
        <v>0.25600000000000001</v>
      </c>
      <c r="N45" s="10">
        <v>0.67400000000000004</v>
      </c>
      <c r="O45" s="11">
        <v>123</v>
      </c>
      <c r="P45" s="8">
        <v>109</v>
      </c>
      <c r="Q45" s="8">
        <v>112</v>
      </c>
      <c r="R45" s="11">
        <v>5.23</v>
      </c>
      <c r="S45" s="8">
        <v>4.8099999999999996</v>
      </c>
      <c r="T45" s="8">
        <v>0.42</v>
      </c>
      <c r="U45" s="11">
        <v>4.91</v>
      </c>
      <c r="V45" s="14">
        <v>4.62</v>
      </c>
      <c r="W45">
        <f t="shared" si="1"/>
        <v>-0.61000000000000032</v>
      </c>
    </row>
    <row r="46" spans="1:23" ht="15" thickBot="1">
      <c r="A46" s="5">
        <v>155</v>
      </c>
      <c r="B46" s="7" t="s">
        <v>814</v>
      </c>
      <c r="C46" s="7" t="s">
        <v>109</v>
      </c>
      <c r="D46" s="8">
        <v>6.86</v>
      </c>
      <c r="E46" s="8">
        <v>3.54</v>
      </c>
      <c r="F46" s="8">
        <v>1.94</v>
      </c>
      <c r="G46" s="8">
        <v>1.88</v>
      </c>
      <c r="H46" s="9">
        <v>0.17499999999999999</v>
      </c>
      <c r="I46" s="10">
        <v>0.09</v>
      </c>
      <c r="J46" s="10">
        <v>8.5000000000000006E-2</v>
      </c>
      <c r="K46" s="11">
        <v>0.27900000000000003</v>
      </c>
      <c r="L46" s="8">
        <v>1.48</v>
      </c>
      <c r="M46" s="8">
        <v>0.30099999999999999</v>
      </c>
      <c r="N46" s="10">
        <v>0.71699999999999997</v>
      </c>
      <c r="O46" s="11">
        <v>114</v>
      </c>
      <c r="P46" s="8">
        <v>127</v>
      </c>
      <c r="Q46" s="8">
        <v>123</v>
      </c>
      <c r="R46" s="11">
        <v>5.75</v>
      </c>
      <c r="S46" s="8">
        <v>5.89</v>
      </c>
      <c r="T46" s="8">
        <v>-0.13</v>
      </c>
      <c r="U46" s="11">
        <v>5.39</v>
      </c>
      <c r="V46" s="14">
        <v>5.19</v>
      </c>
      <c r="W46">
        <f t="shared" si="1"/>
        <v>-0.55999999999999961</v>
      </c>
    </row>
    <row r="47" spans="1:23" ht="15" thickBot="1">
      <c r="A47" s="5">
        <v>48</v>
      </c>
      <c r="B47" s="7" t="s">
        <v>578</v>
      </c>
      <c r="C47" s="7" t="s">
        <v>116</v>
      </c>
      <c r="D47" s="8">
        <v>9.7799999999999994</v>
      </c>
      <c r="E47" s="8">
        <v>2.67</v>
      </c>
      <c r="F47" s="8">
        <v>3.66</v>
      </c>
      <c r="G47" s="8">
        <v>1.17</v>
      </c>
      <c r="H47" s="9">
        <v>0.26200000000000001</v>
      </c>
      <c r="I47" s="10">
        <v>7.1999999999999995E-2</v>
      </c>
      <c r="J47" s="10">
        <v>0.191</v>
      </c>
      <c r="K47" s="11">
        <v>0.23499999999999999</v>
      </c>
      <c r="L47" s="8">
        <v>1.19</v>
      </c>
      <c r="M47" s="8">
        <v>0.29499999999999998</v>
      </c>
      <c r="N47" s="10">
        <v>0.68799999999999994</v>
      </c>
      <c r="O47" s="11">
        <v>99</v>
      </c>
      <c r="P47" s="8">
        <v>88</v>
      </c>
      <c r="Q47" s="8">
        <v>101</v>
      </c>
      <c r="R47" s="11">
        <v>4.51</v>
      </c>
      <c r="S47" s="8">
        <v>3.8</v>
      </c>
      <c r="T47" s="8">
        <v>0.71</v>
      </c>
      <c r="U47" s="11">
        <v>4.3099999999999996</v>
      </c>
      <c r="V47" s="14">
        <v>3.97</v>
      </c>
      <c r="W47">
        <f t="shared" si="1"/>
        <v>-0.53999999999999959</v>
      </c>
    </row>
    <row r="48" spans="1:23" ht="15" thickBot="1">
      <c r="A48" s="5">
        <v>54</v>
      </c>
      <c r="B48" s="7" t="s">
        <v>588</v>
      </c>
      <c r="C48" s="7" t="s">
        <v>41</v>
      </c>
      <c r="D48" s="8">
        <v>9.31</v>
      </c>
      <c r="E48" s="8">
        <v>2.84</v>
      </c>
      <c r="F48" s="8">
        <v>3.28</v>
      </c>
      <c r="G48" s="8">
        <v>1.19</v>
      </c>
      <c r="H48" s="9">
        <v>0.246</v>
      </c>
      <c r="I48" s="10">
        <v>7.4999999999999997E-2</v>
      </c>
      <c r="J48" s="10">
        <v>0.17100000000000001</v>
      </c>
      <c r="K48" s="11">
        <v>0.25600000000000001</v>
      </c>
      <c r="L48" s="8">
        <v>1.3</v>
      </c>
      <c r="M48" s="8">
        <v>0.31900000000000001</v>
      </c>
      <c r="N48" s="10">
        <v>0.71299999999999997</v>
      </c>
      <c r="O48" s="11">
        <v>110</v>
      </c>
      <c r="P48" s="8">
        <v>93</v>
      </c>
      <c r="Q48" s="8">
        <v>90</v>
      </c>
      <c r="R48" s="11">
        <v>4.5599999999999996</v>
      </c>
      <c r="S48" s="8">
        <v>4.03</v>
      </c>
      <c r="T48" s="8">
        <v>0.53</v>
      </c>
      <c r="U48" s="11">
        <v>3.92</v>
      </c>
      <c r="V48" s="14">
        <v>4.04</v>
      </c>
      <c r="W48">
        <f t="shared" si="1"/>
        <v>-0.51999999999999957</v>
      </c>
    </row>
    <row r="49" spans="1:23" ht="15" thickBot="1">
      <c r="A49" s="5">
        <v>33</v>
      </c>
      <c r="B49" s="7" t="s">
        <v>530</v>
      </c>
      <c r="C49" s="7" t="s">
        <v>144</v>
      </c>
      <c r="D49" s="8">
        <v>9.98</v>
      </c>
      <c r="E49" s="8">
        <v>2.3199999999999998</v>
      </c>
      <c r="F49" s="8">
        <v>4.3099999999999996</v>
      </c>
      <c r="G49" s="8">
        <v>1.43</v>
      </c>
      <c r="H49" s="9">
        <v>0.27</v>
      </c>
      <c r="I49" s="10">
        <v>6.3E-2</v>
      </c>
      <c r="J49" s="10">
        <v>0.20699999999999999</v>
      </c>
      <c r="K49" s="11">
        <v>0.24099999999999999</v>
      </c>
      <c r="L49" s="8">
        <v>1.18</v>
      </c>
      <c r="M49" s="8">
        <v>0.29799999999999999</v>
      </c>
      <c r="N49" s="10">
        <v>0.73299999999999998</v>
      </c>
      <c r="O49" s="11">
        <v>101</v>
      </c>
      <c r="P49" s="8">
        <v>94</v>
      </c>
      <c r="Q49" s="8">
        <v>93</v>
      </c>
      <c r="R49" s="11">
        <v>4.28</v>
      </c>
      <c r="S49" s="8">
        <v>3.96</v>
      </c>
      <c r="T49" s="8">
        <v>0.32</v>
      </c>
      <c r="U49" s="11">
        <v>4</v>
      </c>
      <c r="V49" s="14">
        <v>3.78</v>
      </c>
      <c r="W49">
        <f t="shared" si="1"/>
        <v>-0.50000000000000044</v>
      </c>
    </row>
    <row r="50" spans="1:23" ht="15" thickBot="1">
      <c r="A50" s="5">
        <v>59</v>
      </c>
      <c r="B50" s="7" t="s">
        <v>604</v>
      </c>
      <c r="C50" s="7" t="s">
        <v>50</v>
      </c>
      <c r="D50" s="8">
        <v>10.88</v>
      </c>
      <c r="E50" s="8">
        <v>4.0199999999999996</v>
      </c>
      <c r="F50" s="8">
        <v>2.71</v>
      </c>
      <c r="G50" s="8">
        <v>0.97</v>
      </c>
      <c r="H50" s="9">
        <v>0.27300000000000002</v>
      </c>
      <c r="I50" s="10">
        <v>0.10100000000000001</v>
      </c>
      <c r="J50" s="10">
        <v>0.17199999999999999</v>
      </c>
      <c r="K50" s="11">
        <v>0.247</v>
      </c>
      <c r="L50" s="8">
        <v>1.42</v>
      </c>
      <c r="M50" s="8">
        <v>0.33</v>
      </c>
      <c r="N50" s="10">
        <v>0.69399999999999995</v>
      </c>
      <c r="O50" s="11">
        <v>106</v>
      </c>
      <c r="P50" s="8">
        <v>83</v>
      </c>
      <c r="Q50" s="8">
        <v>95</v>
      </c>
      <c r="R50" s="11">
        <v>4.58</v>
      </c>
      <c r="S50" s="8">
        <v>3.73</v>
      </c>
      <c r="T50" s="8">
        <v>0.85</v>
      </c>
      <c r="U50" s="11">
        <v>4.08</v>
      </c>
      <c r="V50" s="14">
        <v>4.0999999999999996</v>
      </c>
      <c r="W50">
        <f t="shared" si="1"/>
        <v>-0.48000000000000043</v>
      </c>
    </row>
    <row r="51" spans="1:23" ht="15" thickBot="1">
      <c r="A51" s="5">
        <v>83</v>
      </c>
      <c r="B51" s="7" t="s">
        <v>702</v>
      </c>
      <c r="C51" s="7" t="s">
        <v>45</v>
      </c>
      <c r="D51" s="8">
        <v>8.16</v>
      </c>
      <c r="E51" s="8">
        <v>2.5299999999999998</v>
      </c>
      <c r="F51" s="8">
        <v>3.22</v>
      </c>
      <c r="G51" s="8">
        <v>1.74</v>
      </c>
      <c r="H51" s="9">
        <v>0.219</v>
      </c>
      <c r="I51" s="10">
        <v>6.8000000000000005E-2</v>
      </c>
      <c r="J51" s="10">
        <v>0.151</v>
      </c>
      <c r="K51" s="11">
        <v>0.23200000000000001</v>
      </c>
      <c r="L51" s="8">
        <v>1.17</v>
      </c>
      <c r="M51" s="8">
        <v>0.254</v>
      </c>
      <c r="N51" s="10">
        <v>0.70299999999999996</v>
      </c>
      <c r="O51" s="11">
        <v>108</v>
      </c>
      <c r="P51" s="8">
        <v>111</v>
      </c>
      <c r="Q51" s="8">
        <v>97</v>
      </c>
      <c r="R51" s="11">
        <v>4.75</v>
      </c>
      <c r="S51" s="8">
        <v>4.88</v>
      </c>
      <c r="T51" s="8">
        <v>-0.13</v>
      </c>
      <c r="U51" s="11">
        <v>4.2300000000000004</v>
      </c>
      <c r="V51" s="14">
        <v>4.29</v>
      </c>
      <c r="W51">
        <f t="shared" si="1"/>
        <v>-0.45999999999999996</v>
      </c>
    </row>
    <row r="52" spans="1:23" ht="15" thickBot="1">
      <c r="A52" s="5">
        <v>146</v>
      </c>
      <c r="B52" s="7" t="s">
        <v>803</v>
      </c>
      <c r="C52" s="7" t="s">
        <v>129</v>
      </c>
      <c r="D52" s="8">
        <v>6.92</v>
      </c>
      <c r="E52" s="8">
        <v>3.3</v>
      </c>
      <c r="F52" s="8">
        <v>2.09</v>
      </c>
      <c r="G52" s="8">
        <v>2.12</v>
      </c>
      <c r="H52" s="9">
        <v>0.16800000000000001</v>
      </c>
      <c r="I52" s="10">
        <v>0.08</v>
      </c>
      <c r="J52" s="10">
        <v>8.7999999999999995E-2</v>
      </c>
      <c r="K52" s="11">
        <v>0.29599999999999999</v>
      </c>
      <c r="L52" s="8">
        <v>1.6</v>
      </c>
      <c r="M52" s="8">
        <v>0.316</v>
      </c>
      <c r="N52" s="10">
        <v>0.73799999999999999</v>
      </c>
      <c r="O52" s="11">
        <v>126</v>
      </c>
      <c r="P52" s="8">
        <v>135</v>
      </c>
      <c r="Q52" s="8">
        <v>119</v>
      </c>
      <c r="R52" s="11">
        <v>5.55</v>
      </c>
      <c r="S52" s="8">
        <v>5.99</v>
      </c>
      <c r="T52" s="8">
        <v>-0.44</v>
      </c>
      <c r="U52" s="11">
        <v>5.22</v>
      </c>
      <c r="V52" s="14">
        <v>5.09</v>
      </c>
      <c r="W52">
        <f t="shared" si="1"/>
        <v>-0.45999999999999996</v>
      </c>
    </row>
    <row r="53" spans="1:23" ht="15" thickBot="1">
      <c r="A53" s="5">
        <v>106</v>
      </c>
      <c r="B53" s="7" t="s">
        <v>726</v>
      </c>
      <c r="C53" s="6" t="s">
        <v>103</v>
      </c>
      <c r="D53" s="8">
        <v>9.17</v>
      </c>
      <c r="E53" s="8">
        <v>4.2</v>
      </c>
      <c r="F53" s="8">
        <v>2.1800000000000002</v>
      </c>
      <c r="G53" s="8">
        <v>1.08</v>
      </c>
      <c r="H53" s="9">
        <v>0.22700000000000001</v>
      </c>
      <c r="I53" s="10">
        <v>0.104</v>
      </c>
      <c r="J53" s="10">
        <v>0.123</v>
      </c>
      <c r="K53" s="11">
        <v>0.28100000000000003</v>
      </c>
      <c r="L53" s="8">
        <v>1.58</v>
      </c>
      <c r="M53" s="8">
        <v>0.35199999999999998</v>
      </c>
      <c r="N53" s="10">
        <v>0.72199999999999998</v>
      </c>
      <c r="O53" s="11">
        <v>119</v>
      </c>
      <c r="P53" s="8">
        <v>103</v>
      </c>
      <c r="Q53" s="8">
        <v>100</v>
      </c>
      <c r="R53" s="11">
        <v>5.03</v>
      </c>
      <c r="S53" s="8">
        <v>4.4000000000000004</v>
      </c>
      <c r="T53" s="8">
        <v>0.64</v>
      </c>
      <c r="U53" s="11">
        <v>4.38</v>
      </c>
      <c r="V53" s="14">
        <v>4.58</v>
      </c>
      <c r="W53">
        <f t="shared" si="1"/>
        <v>-0.45000000000000018</v>
      </c>
    </row>
    <row r="54" spans="1:23" ht="15" thickBot="1">
      <c r="A54" s="5">
        <v>3</v>
      </c>
      <c r="B54" s="7" t="s">
        <v>416</v>
      </c>
      <c r="C54" s="7" t="s">
        <v>64</v>
      </c>
      <c r="D54" s="8">
        <v>12.15</v>
      </c>
      <c r="E54" s="8">
        <v>2.78</v>
      </c>
      <c r="F54" s="8">
        <v>4.38</v>
      </c>
      <c r="G54" s="8">
        <v>0.98</v>
      </c>
      <c r="H54" s="9">
        <v>0.33400000000000002</v>
      </c>
      <c r="I54" s="10">
        <v>7.5999999999999998E-2</v>
      </c>
      <c r="J54" s="10">
        <v>0.25800000000000001</v>
      </c>
      <c r="K54" s="11">
        <v>0.20799999999999999</v>
      </c>
      <c r="L54" s="8">
        <v>1.08</v>
      </c>
      <c r="M54" s="8">
        <v>0.29399999999999998</v>
      </c>
      <c r="N54" s="10">
        <v>0.7</v>
      </c>
      <c r="O54" s="11">
        <v>86</v>
      </c>
      <c r="P54" s="8">
        <v>71</v>
      </c>
      <c r="Q54" s="8">
        <v>64</v>
      </c>
      <c r="R54" s="11">
        <v>3.53</v>
      </c>
      <c r="S54" s="8">
        <v>2.91</v>
      </c>
      <c r="T54" s="8">
        <v>0.61</v>
      </c>
      <c r="U54" s="11">
        <v>2.75</v>
      </c>
      <c r="V54" s="14">
        <v>3.08</v>
      </c>
      <c r="W54">
        <f t="shared" si="1"/>
        <v>-0.44999999999999973</v>
      </c>
    </row>
    <row r="55" spans="1:23" ht="15" thickBot="1">
      <c r="A55" s="5">
        <v>81</v>
      </c>
      <c r="B55" s="7" t="s">
        <v>681</v>
      </c>
      <c r="C55" s="7" t="s">
        <v>86</v>
      </c>
      <c r="D55" s="8">
        <v>7.27</v>
      </c>
      <c r="E55" s="8">
        <v>1.7</v>
      </c>
      <c r="F55" s="8">
        <v>4.28</v>
      </c>
      <c r="G55" s="8">
        <v>1.32</v>
      </c>
      <c r="H55" s="9">
        <v>0.19400000000000001</v>
      </c>
      <c r="I55" s="10">
        <v>4.4999999999999998E-2</v>
      </c>
      <c r="J55" s="10">
        <v>0.14899999999999999</v>
      </c>
      <c r="K55" s="11">
        <v>0.25900000000000001</v>
      </c>
      <c r="L55" s="8">
        <v>1.21</v>
      </c>
      <c r="M55" s="8">
        <v>0.29299999999999998</v>
      </c>
      <c r="N55" s="10">
        <v>0.64400000000000002</v>
      </c>
      <c r="O55" s="11">
        <v>112</v>
      </c>
      <c r="P55" s="8">
        <v>101</v>
      </c>
      <c r="Q55" s="8">
        <v>92</v>
      </c>
      <c r="R55" s="11">
        <v>4.72</v>
      </c>
      <c r="S55" s="8">
        <v>4.24</v>
      </c>
      <c r="T55" s="8">
        <v>0.48</v>
      </c>
      <c r="U55" s="11">
        <v>4.03</v>
      </c>
      <c r="V55" s="14">
        <v>4.28</v>
      </c>
      <c r="W55">
        <f t="shared" si="1"/>
        <v>-0.4399999999999995</v>
      </c>
    </row>
    <row r="56" spans="1:23" ht="15" thickBot="1">
      <c r="A56" s="5">
        <v>12</v>
      </c>
      <c r="B56" s="7" t="s">
        <v>470</v>
      </c>
      <c r="C56" s="7" t="s">
        <v>45</v>
      </c>
      <c r="D56" s="8">
        <v>11.41</v>
      </c>
      <c r="E56" s="8">
        <v>2.93</v>
      </c>
      <c r="F56" s="8">
        <v>3.89</v>
      </c>
      <c r="G56" s="8">
        <v>1.41</v>
      </c>
      <c r="H56" s="9">
        <v>0.309</v>
      </c>
      <c r="I56" s="10">
        <v>7.9000000000000001E-2</v>
      </c>
      <c r="J56" s="10">
        <v>0.22900000000000001</v>
      </c>
      <c r="K56" s="11">
        <v>0.21099999999999999</v>
      </c>
      <c r="L56" s="8">
        <v>1.1200000000000001</v>
      </c>
      <c r="M56" s="8">
        <v>0.27300000000000002</v>
      </c>
      <c r="N56" s="10">
        <v>0.73699999999999999</v>
      </c>
      <c r="O56" s="11">
        <v>88</v>
      </c>
      <c r="P56" s="8">
        <v>87</v>
      </c>
      <c r="Q56" s="8">
        <v>78</v>
      </c>
      <c r="R56" s="11">
        <v>3.86</v>
      </c>
      <c r="S56" s="8">
        <v>3.85</v>
      </c>
      <c r="T56" s="8">
        <v>0.01</v>
      </c>
      <c r="U56" s="11">
        <v>3.42</v>
      </c>
      <c r="V56" s="14">
        <v>3.45</v>
      </c>
      <c r="W56">
        <f t="shared" si="1"/>
        <v>-0.4099999999999997</v>
      </c>
    </row>
    <row r="57" spans="1:23" ht="15" thickBot="1">
      <c r="A57" s="5">
        <v>110</v>
      </c>
      <c r="B57" s="7" t="s">
        <v>723</v>
      </c>
      <c r="C57" s="7" t="s">
        <v>39</v>
      </c>
      <c r="D57" s="8">
        <v>6.05</v>
      </c>
      <c r="E57" s="8">
        <v>1.44</v>
      </c>
      <c r="F57" s="8">
        <v>4.1900000000000004</v>
      </c>
      <c r="G57" s="8">
        <v>1.58</v>
      </c>
      <c r="H57" s="9">
        <v>0.16200000000000001</v>
      </c>
      <c r="I57" s="10">
        <v>3.9E-2</v>
      </c>
      <c r="J57" s="10">
        <v>0.123</v>
      </c>
      <c r="K57" s="11">
        <v>0.27900000000000003</v>
      </c>
      <c r="L57" s="8">
        <v>1.27</v>
      </c>
      <c r="M57" s="8">
        <v>0.29899999999999999</v>
      </c>
      <c r="N57" s="10">
        <v>0.68700000000000006</v>
      </c>
      <c r="O57" s="11">
        <v>113</v>
      </c>
      <c r="P57" s="8">
        <v>111</v>
      </c>
      <c r="Q57" s="8">
        <v>104</v>
      </c>
      <c r="R57" s="11">
        <v>5.0199999999999996</v>
      </c>
      <c r="S57" s="8">
        <v>4.75</v>
      </c>
      <c r="T57" s="8">
        <v>0.27</v>
      </c>
      <c r="U57" s="11">
        <v>4.4400000000000004</v>
      </c>
      <c r="V57" s="14">
        <v>4.6100000000000003</v>
      </c>
      <c r="W57">
        <f t="shared" si="1"/>
        <v>-0.40999999999999925</v>
      </c>
    </row>
    <row r="58" spans="1:23" ht="15" thickBot="1">
      <c r="A58" s="5">
        <v>61</v>
      </c>
      <c r="B58" s="7" t="s">
        <v>601</v>
      </c>
      <c r="C58" s="7" t="s">
        <v>116</v>
      </c>
      <c r="D58" s="8">
        <v>9.4700000000000006</v>
      </c>
      <c r="E58" s="8">
        <v>3.09</v>
      </c>
      <c r="F58" s="8">
        <v>3.06</v>
      </c>
      <c r="G58" s="8">
        <v>1.69</v>
      </c>
      <c r="H58" s="9">
        <v>0.246</v>
      </c>
      <c r="I58" s="10">
        <v>0.08</v>
      </c>
      <c r="J58" s="10">
        <v>0.16500000000000001</v>
      </c>
      <c r="K58" s="11">
        <v>0.247</v>
      </c>
      <c r="L58" s="8">
        <v>1.31</v>
      </c>
      <c r="M58" s="8">
        <v>0.29199999999999998</v>
      </c>
      <c r="N58" s="10">
        <v>0.749</v>
      </c>
      <c r="O58" s="11">
        <v>99</v>
      </c>
      <c r="P58" s="8">
        <v>109</v>
      </c>
      <c r="Q58" s="8">
        <v>93</v>
      </c>
      <c r="R58" s="11">
        <v>4.5</v>
      </c>
      <c r="S58" s="8">
        <v>4.68</v>
      </c>
      <c r="T58" s="8">
        <v>-0.18</v>
      </c>
      <c r="U58" s="11">
        <v>3.99</v>
      </c>
      <c r="V58" s="14">
        <v>4.1100000000000003</v>
      </c>
      <c r="W58">
        <f t="shared" si="1"/>
        <v>-0.38999999999999968</v>
      </c>
    </row>
    <row r="59" spans="1:23" ht="15" thickBot="1">
      <c r="A59" s="5">
        <v>37</v>
      </c>
      <c r="B59" s="7" t="s">
        <v>542</v>
      </c>
      <c r="C59" s="7" t="s">
        <v>111</v>
      </c>
      <c r="D59" s="8">
        <v>9.73</v>
      </c>
      <c r="E59" s="8">
        <v>2.5499999999999998</v>
      </c>
      <c r="F59" s="8">
        <v>3.82</v>
      </c>
      <c r="G59" s="8">
        <v>1.1599999999999999</v>
      </c>
      <c r="H59" s="9">
        <v>0.255</v>
      </c>
      <c r="I59" s="10">
        <v>6.7000000000000004E-2</v>
      </c>
      <c r="J59" s="10">
        <v>0.188</v>
      </c>
      <c r="K59" s="11">
        <v>0.247</v>
      </c>
      <c r="L59" s="8">
        <v>1.25</v>
      </c>
      <c r="M59" s="8">
        <v>0.31</v>
      </c>
      <c r="N59" s="10">
        <v>0.71699999999999997</v>
      </c>
      <c r="O59" s="11">
        <v>95</v>
      </c>
      <c r="P59" s="8">
        <v>87</v>
      </c>
      <c r="Q59" s="8">
        <v>85</v>
      </c>
      <c r="R59" s="11">
        <v>4.21</v>
      </c>
      <c r="S59" s="8">
        <v>3.8</v>
      </c>
      <c r="T59" s="8">
        <v>0.41</v>
      </c>
      <c r="U59" s="11">
        <v>3.7</v>
      </c>
      <c r="V59" s="14">
        <v>3.83</v>
      </c>
      <c r="W59">
        <f t="shared" si="1"/>
        <v>-0.37999999999999989</v>
      </c>
    </row>
    <row r="60" spans="1:23" ht="15" thickBot="1">
      <c r="A60" s="5">
        <v>105</v>
      </c>
      <c r="B60" s="7" t="s">
        <v>696</v>
      </c>
      <c r="C60" s="7" t="s">
        <v>153</v>
      </c>
      <c r="D60" s="8">
        <v>7.82</v>
      </c>
      <c r="E60" s="8">
        <v>2.76</v>
      </c>
      <c r="F60" s="8">
        <v>2.83</v>
      </c>
      <c r="G60" s="8">
        <v>1.84</v>
      </c>
      <c r="H60" s="9">
        <v>0.21099999999999999</v>
      </c>
      <c r="I60" s="10">
        <v>7.3999999999999996E-2</v>
      </c>
      <c r="J60" s="10">
        <v>0.13600000000000001</v>
      </c>
      <c r="K60" s="11">
        <v>0.21099999999999999</v>
      </c>
      <c r="L60" s="8">
        <v>1.1100000000000001</v>
      </c>
      <c r="M60" s="8">
        <v>0.219</v>
      </c>
      <c r="N60" s="10">
        <v>0.63</v>
      </c>
      <c r="O60" s="11">
        <v>114</v>
      </c>
      <c r="P60" s="8">
        <v>121</v>
      </c>
      <c r="Q60" s="8">
        <v>109</v>
      </c>
      <c r="R60" s="11">
        <v>4.91</v>
      </c>
      <c r="S60" s="8">
        <v>5.15</v>
      </c>
      <c r="T60" s="8">
        <v>-0.24</v>
      </c>
      <c r="U60" s="11">
        <v>4.6900000000000004</v>
      </c>
      <c r="V60" s="14">
        <v>4.55</v>
      </c>
      <c r="W60">
        <f t="shared" si="1"/>
        <v>-0.36000000000000032</v>
      </c>
    </row>
    <row r="61" spans="1:23" ht="15" thickBot="1">
      <c r="A61" s="5">
        <v>148</v>
      </c>
      <c r="B61" s="7" t="s">
        <v>758</v>
      </c>
      <c r="C61" s="7" t="s">
        <v>169</v>
      </c>
      <c r="D61" s="8">
        <v>8.09</v>
      </c>
      <c r="E61" s="8">
        <v>4.92</v>
      </c>
      <c r="F61" s="8">
        <v>1.64</v>
      </c>
      <c r="G61" s="8">
        <v>1.0900000000000001</v>
      </c>
      <c r="H61" s="9">
        <v>0.19800000000000001</v>
      </c>
      <c r="I61" s="10">
        <v>0.121</v>
      </c>
      <c r="J61" s="10">
        <v>7.8E-2</v>
      </c>
      <c r="K61" s="11">
        <v>0.252</v>
      </c>
      <c r="L61" s="8">
        <v>1.53</v>
      </c>
      <c r="M61" s="8">
        <v>0.29799999999999999</v>
      </c>
      <c r="N61" s="10">
        <v>0.66100000000000003</v>
      </c>
      <c r="O61" s="11">
        <v>134</v>
      </c>
      <c r="P61" s="8">
        <v>118</v>
      </c>
      <c r="Q61" s="8">
        <v>114</v>
      </c>
      <c r="R61" s="11">
        <v>5.47</v>
      </c>
      <c r="S61" s="8">
        <v>4.9000000000000004</v>
      </c>
      <c r="T61" s="8">
        <v>0.56999999999999995</v>
      </c>
      <c r="U61" s="11">
        <v>4.88</v>
      </c>
      <c r="V61" s="14">
        <v>5.1100000000000003</v>
      </c>
      <c r="W61">
        <f t="shared" si="1"/>
        <v>-0.35999999999999943</v>
      </c>
    </row>
    <row r="62" spans="1:23" ht="15" thickBot="1">
      <c r="A62" s="5">
        <v>85</v>
      </c>
      <c r="B62" s="7" t="s">
        <v>658</v>
      </c>
      <c r="C62" s="7" t="s">
        <v>54</v>
      </c>
      <c r="D62" s="8">
        <v>8.41</v>
      </c>
      <c r="E62" s="8">
        <v>2.61</v>
      </c>
      <c r="F62" s="8">
        <v>3.22</v>
      </c>
      <c r="G62" s="8">
        <v>1.36</v>
      </c>
      <c r="H62" s="9">
        <v>0.214</v>
      </c>
      <c r="I62" s="10">
        <v>6.6000000000000003E-2</v>
      </c>
      <c r="J62" s="10">
        <v>0.14699999999999999</v>
      </c>
      <c r="K62" s="11">
        <v>0.26600000000000001</v>
      </c>
      <c r="L62" s="8">
        <v>1.36</v>
      </c>
      <c r="M62" s="8">
        <v>0.313</v>
      </c>
      <c r="N62" s="10">
        <v>0.70199999999999996</v>
      </c>
      <c r="O62" s="11">
        <v>111</v>
      </c>
      <c r="P62" s="8">
        <v>103</v>
      </c>
      <c r="Q62" s="8">
        <v>102</v>
      </c>
      <c r="R62" s="11">
        <v>4.66</v>
      </c>
      <c r="S62" s="8">
        <v>4.4400000000000004</v>
      </c>
      <c r="T62" s="8">
        <v>0.22</v>
      </c>
      <c r="U62" s="11">
        <v>4.38</v>
      </c>
      <c r="V62" s="14">
        <v>4.3099999999999996</v>
      </c>
      <c r="W62">
        <f t="shared" si="1"/>
        <v>-0.35000000000000053</v>
      </c>
    </row>
    <row r="63" spans="1:23" ht="15" thickBot="1">
      <c r="A63" s="5">
        <v>64</v>
      </c>
      <c r="B63" s="7" t="s">
        <v>612</v>
      </c>
      <c r="C63" s="7" t="s">
        <v>29</v>
      </c>
      <c r="D63" s="8">
        <v>10.17</v>
      </c>
      <c r="E63" s="8">
        <v>3.63</v>
      </c>
      <c r="F63" s="8">
        <v>2.8</v>
      </c>
      <c r="G63" s="8">
        <v>1.1499999999999999</v>
      </c>
      <c r="H63" s="9">
        <v>0.26100000000000001</v>
      </c>
      <c r="I63" s="10">
        <v>9.2999999999999999E-2</v>
      </c>
      <c r="J63" s="10">
        <v>0.16800000000000001</v>
      </c>
      <c r="K63" s="11">
        <v>0.247</v>
      </c>
      <c r="L63" s="8">
        <v>1.35</v>
      </c>
      <c r="M63" s="8">
        <v>0.318</v>
      </c>
      <c r="N63" s="10">
        <v>0.71</v>
      </c>
      <c r="O63" s="11">
        <v>103</v>
      </c>
      <c r="P63" s="8">
        <v>94</v>
      </c>
      <c r="Q63" s="8">
        <v>100</v>
      </c>
      <c r="R63" s="11">
        <v>4.4800000000000004</v>
      </c>
      <c r="S63" s="8">
        <v>4.13</v>
      </c>
      <c r="T63" s="8">
        <v>0.35</v>
      </c>
      <c r="U63" s="11">
        <v>4.2699999999999996</v>
      </c>
      <c r="V63" s="14">
        <v>4.1399999999999997</v>
      </c>
      <c r="W63">
        <f t="shared" si="1"/>
        <v>-0.34000000000000075</v>
      </c>
    </row>
    <row r="64" spans="1:23" ht="15" thickBot="1">
      <c r="A64" s="5">
        <v>39</v>
      </c>
      <c r="B64" s="7" t="s">
        <v>537</v>
      </c>
      <c r="C64" s="7" t="s">
        <v>29</v>
      </c>
      <c r="D64" s="8">
        <v>9.68</v>
      </c>
      <c r="E64" s="8">
        <v>2.5499999999999998</v>
      </c>
      <c r="F64" s="8">
        <v>3.79</v>
      </c>
      <c r="G64" s="8">
        <v>1.5</v>
      </c>
      <c r="H64" s="9">
        <v>0.255</v>
      </c>
      <c r="I64" s="10">
        <v>6.7000000000000004E-2</v>
      </c>
      <c r="J64" s="10">
        <v>0.188</v>
      </c>
      <c r="K64" s="11">
        <v>0.24199999999999999</v>
      </c>
      <c r="L64" s="8">
        <v>1.23</v>
      </c>
      <c r="M64" s="8">
        <v>0.29299999999999998</v>
      </c>
      <c r="N64" s="10">
        <v>0.76600000000000001</v>
      </c>
      <c r="O64" s="11">
        <v>96</v>
      </c>
      <c r="P64" s="8">
        <v>97</v>
      </c>
      <c r="Q64" s="8">
        <v>90</v>
      </c>
      <c r="R64" s="11">
        <v>4.2</v>
      </c>
      <c r="S64" s="8">
        <v>4.25</v>
      </c>
      <c r="T64" s="8">
        <v>-0.05</v>
      </c>
      <c r="U64" s="11">
        <v>3.86</v>
      </c>
      <c r="V64" s="14">
        <v>3.86</v>
      </c>
      <c r="W64">
        <f t="shared" si="1"/>
        <v>-0.3400000000000003</v>
      </c>
    </row>
    <row r="65" spans="1:23" ht="15" thickBot="1">
      <c r="A65" s="5">
        <v>52</v>
      </c>
      <c r="B65" s="7" t="s">
        <v>579</v>
      </c>
      <c r="C65" s="7" t="s">
        <v>58</v>
      </c>
      <c r="D65" s="8">
        <v>9.52</v>
      </c>
      <c r="E65" s="8">
        <v>3.1</v>
      </c>
      <c r="F65" s="8">
        <v>3.07</v>
      </c>
      <c r="G65" s="8">
        <v>1.18</v>
      </c>
      <c r="H65" s="9">
        <v>0.25</v>
      </c>
      <c r="I65" s="10">
        <v>8.2000000000000003E-2</v>
      </c>
      <c r="J65" s="10">
        <v>0.16900000000000001</v>
      </c>
      <c r="K65" s="11">
        <v>0.25700000000000001</v>
      </c>
      <c r="L65" s="8">
        <v>1.34</v>
      </c>
      <c r="M65" s="8">
        <v>0.32200000000000001</v>
      </c>
      <c r="N65" s="10">
        <v>0.72199999999999998</v>
      </c>
      <c r="O65" s="11">
        <v>104</v>
      </c>
      <c r="P65" s="8">
        <v>93</v>
      </c>
      <c r="Q65" s="8">
        <v>88</v>
      </c>
      <c r="R65" s="11">
        <v>4.3499999999999996</v>
      </c>
      <c r="S65" s="8">
        <v>3.93</v>
      </c>
      <c r="T65" s="8">
        <v>0.42</v>
      </c>
      <c r="U65" s="11">
        <v>3.78</v>
      </c>
      <c r="V65" s="14">
        <v>4.01</v>
      </c>
      <c r="W65">
        <f t="shared" si="1"/>
        <v>-0.33999999999999986</v>
      </c>
    </row>
    <row r="66" spans="1:23" ht="15" thickBot="1">
      <c r="A66" s="5">
        <v>93</v>
      </c>
      <c r="B66" s="7" t="s">
        <v>690</v>
      </c>
      <c r="C66" s="7" t="s">
        <v>58</v>
      </c>
      <c r="D66" s="8">
        <v>7.36</v>
      </c>
      <c r="E66" s="8">
        <v>2.58</v>
      </c>
      <c r="F66" s="8">
        <v>2.85</v>
      </c>
      <c r="G66" s="8">
        <v>1.08</v>
      </c>
      <c r="H66" s="9">
        <v>0.19500000000000001</v>
      </c>
      <c r="I66" s="10">
        <v>6.8000000000000005E-2</v>
      </c>
      <c r="J66" s="10">
        <v>0.126</v>
      </c>
      <c r="K66" s="11">
        <v>0.26500000000000001</v>
      </c>
      <c r="L66" s="8">
        <v>1.32</v>
      </c>
      <c r="M66" s="8">
        <v>0.309</v>
      </c>
      <c r="N66" s="10">
        <v>0.69699999999999995</v>
      </c>
      <c r="O66" s="11">
        <v>113</v>
      </c>
      <c r="P66" s="8">
        <v>98</v>
      </c>
      <c r="Q66" s="8">
        <v>96</v>
      </c>
      <c r="R66" s="11">
        <v>4.7300000000000004</v>
      </c>
      <c r="S66" s="8">
        <v>4.13</v>
      </c>
      <c r="T66" s="8">
        <v>0.6</v>
      </c>
      <c r="U66" s="11">
        <v>4.13</v>
      </c>
      <c r="V66" s="14">
        <v>4.4000000000000004</v>
      </c>
      <c r="W66">
        <f t="shared" ref="W66:W97" si="2">V66-R66</f>
        <v>-0.33000000000000007</v>
      </c>
    </row>
    <row r="67" spans="1:23" ht="15" thickBot="1">
      <c r="A67" s="5">
        <v>8</v>
      </c>
      <c r="B67" s="7" t="s">
        <v>455</v>
      </c>
      <c r="C67" s="7" t="s">
        <v>144</v>
      </c>
      <c r="D67" s="8">
        <v>10.86</v>
      </c>
      <c r="E67" s="8">
        <v>2.23</v>
      </c>
      <c r="F67" s="8">
        <v>4.88</v>
      </c>
      <c r="G67" s="8">
        <v>1.1100000000000001</v>
      </c>
      <c r="H67" s="9">
        <v>0.29199999999999998</v>
      </c>
      <c r="I67" s="10">
        <v>0.06</v>
      </c>
      <c r="J67" s="10">
        <v>0.23200000000000001</v>
      </c>
      <c r="K67" s="11">
        <v>0.23699999999999999</v>
      </c>
      <c r="L67" s="8">
        <v>1.1499999999999999</v>
      </c>
      <c r="M67" s="8">
        <v>0.313</v>
      </c>
      <c r="N67" s="10">
        <v>0.76200000000000001</v>
      </c>
      <c r="O67" s="11">
        <v>87</v>
      </c>
      <c r="P67" s="8">
        <v>79</v>
      </c>
      <c r="Q67" s="8">
        <v>77</v>
      </c>
      <c r="R67" s="11">
        <v>3.66</v>
      </c>
      <c r="S67" s="8">
        <v>3.33</v>
      </c>
      <c r="T67" s="8">
        <v>0.33</v>
      </c>
      <c r="U67" s="11">
        <v>3.29</v>
      </c>
      <c r="V67" s="14">
        <v>3.37</v>
      </c>
      <c r="W67">
        <f t="shared" si="2"/>
        <v>-0.29000000000000004</v>
      </c>
    </row>
    <row r="68" spans="1:23" ht="15" thickBot="1">
      <c r="A68" s="5">
        <v>55</v>
      </c>
      <c r="B68" s="7" t="s">
        <v>591</v>
      </c>
      <c r="C68" s="7" t="s">
        <v>153</v>
      </c>
      <c r="D68" s="8">
        <v>9.33</v>
      </c>
      <c r="E68" s="8">
        <v>3.04</v>
      </c>
      <c r="F68" s="8">
        <v>3.06</v>
      </c>
      <c r="G68" s="8">
        <v>1.37</v>
      </c>
      <c r="H68" s="9">
        <v>0.251</v>
      </c>
      <c r="I68" s="10">
        <v>8.2000000000000003E-2</v>
      </c>
      <c r="J68" s="10">
        <v>0.16900000000000001</v>
      </c>
      <c r="K68" s="11">
        <v>0.22500000000000001</v>
      </c>
      <c r="L68" s="8">
        <v>1.19</v>
      </c>
      <c r="M68" s="8">
        <v>0.26900000000000002</v>
      </c>
      <c r="N68" s="10">
        <v>0.69699999999999995</v>
      </c>
      <c r="O68" s="11">
        <v>101</v>
      </c>
      <c r="P68" s="8">
        <v>99</v>
      </c>
      <c r="Q68" s="8">
        <v>89</v>
      </c>
      <c r="R68" s="11">
        <v>4.32</v>
      </c>
      <c r="S68" s="8">
        <v>4.22</v>
      </c>
      <c r="T68" s="8">
        <v>0.1</v>
      </c>
      <c r="U68" s="11">
        <v>3.8</v>
      </c>
      <c r="V68" s="14">
        <v>4.05</v>
      </c>
      <c r="W68">
        <f t="shared" si="2"/>
        <v>-0.27000000000000046</v>
      </c>
    </row>
    <row r="69" spans="1:23" ht="15" thickBot="1">
      <c r="A69" s="5">
        <v>141</v>
      </c>
      <c r="B69" s="7" t="s">
        <v>767</v>
      </c>
      <c r="C69" s="7" t="s">
        <v>169</v>
      </c>
      <c r="D69" s="8">
        <v>8.39</v>
      </c>
      <c r="E69" s="8">
        <v>4.54</v>
      </c>
      <c r="F69" s="8">
        <v>1.85</v>
      </c>
      <c r="G69" s="8">
        <v>1.92</v>
      </c>
      <c r="H69" s="9">
        <v>0.20599999999999999</v>
      </c>
      <c r="I69" s="10">
        <v>0.111</v>
      </c>
      <c r="J69" s="10">
        <v>9.4E-2</v>
      </c>
      <c r="K69" s="11">
        <v>0.26700000000000002</v>
      </c>
      <c r="L69" s="8">
        <v>1.56</v>
      </c>
      <c r="M69" s="8">
        <v>0.29899999999999999</v>
      </c>
      <c r="N69" s="10">
        <v>0.73399999999999999</v>
      </c>
      <c r="O69" s="11">
        <v>130</v>
      </c>
      <c r="P69" s="8">
        <v>141</v>
      </c>
      <c r="Q69" s="8">
        <v>122</v>
      </c>
      <c r="R69" s="11">
        <v>5.33</v>
      </c>
      <c r="S69" s="8">
        <v>5.86</v>
      </c>
      <c r="T69" s="8">
        <v>-0.53</v>
      </c>
      <c r="U69" s="11">
        <v>5.22</v>
      </c>
      <c r="V69" s="14">
        <v>5.0599999999999996</v>
      </c>
      <c r="W69">
        <f t="shared" si="2"/>
        <v>-0.27000000000000046</v>
      </c>
    </row>
    <row r="70" spans="1:23" ht="15" thickBot="1">
      <c r="A70" s="5">
        <v>156</v>
      </c>
      <c r="B70" s="7" t="s">
        <v>813</v>
      </c>
      <c r="C70" s="6" t="s">
        <v>103</v>
      </c>
      <c r="D70" s="8">
        <v>9.08</v>
      </c>
      <c r="E70" s="8">
        <v>5.93</v>
      </c>
      <c r="F70" s="8">
        <v>1.53</v>
      </c>
      <c r="G70" s="8">
        <v>1.0900000000000001</v>
      </c>
      <c r="H70" s="9">
        <v>0.223</v>
      </c>
      <c r="I70" s="10">
        <v>0.14599999999999999</v>
      </c>
      <c r="J70" s="10">
        <v>7.6999999999999999E-2</v>
      </c>
      <c r="K70" s="11">
        <v>0.23100000000000001</v>
      </c>
      <c r="L70" s="8">
        <v>1.53</v>
      </c>
      <c r="M70" s="8">
        <v>0.28399999999999997</v>
      </c>
      <c r="N70" s="10">
        <v>0.69799999999999995</v>
      </c>
      <c r="O70" s="11">
        <v>126</v>
      </c>
      <c r="P70" s="8">
        <v>113</v>
      </c>
      <c r="Q70" s="8">
        <v>115</v>
      </c>
      <c r="R70" s="11">
        <v>5.45</v>
      </c>
      <c r="S70" s="8">
        <v>5.03</v>
      </c>
      <c r="T70" s="8">
        <v>0.42</v>
      </c>
      <c r="U70" s="11">
        <v>4.93</v>
      </c>
      <c r="V70" s="14">
        <v>5.19</v>
      </c>
      <c r="W70">
        <f t="shared" si="2"/>
        <v>-0.25999999999999979</v>
      </c>
    </row>
    <row r="71" spans="1:23" ht="15" thickBot="1">
      <c r="A71" s="5">
        <v>160</v>
      </c>
      <c r="B71" s="7" t="s">
        <v>823</v>
      </c>
      <c r="C71" s="7" t="s">
        <v>109</v>
      </c>
      <c r="D71" s="8">
        <v>5.63</v>
      </c>
      <c r="E71" s="8">
        <v>2.78</v>
      </c>
      <c r="F71" s="8">
        <v>2.02</v>
      </c>
      <c r="G71" s="8">
        <v>1.68</v>
      </c>
      <c r="H71" s="9">
        <v>0.14399999999999999</v>
      </c>
      <c r="I71" s="10">
        <v>7.0999999999999994E-2</v>
      </c>
      <c r="J71" s="10">
        <v>7.2999999999999995E-2</v>
      </c>
      <c r="K71" s="11">
        <v>0.29399999999999998</v>
      </c>
      <c r="L71" s="8">
        <v>1.49</v>
      </c>
      <c r="M71" s="8">
        <v>0.311</v>
      </c>
      <c r="N71" s="10">
        <v>0.70299999999999996</v>
      </c>
      <c r="O71" s="11">
        <v>109</v>
      </c>
      <c r="P71" s="8">
        <v>117</v>
      </c>
      <c r="Q71" s="8">
        <v>116</v>
      </c>
      <c r="R71" s="11">
        <v>5.5</v>
      </c>
      <c r="S71" s="8">
        <v>5.43</v>
      </c>
      <c r="T71" s="8">
        <v>7.0000000000000007E-2</v>
      </c>
      <c r="U71" s="11">
        <v>5.08</v>
      </c>
      <c r="V71" s="14">
        <v>5.24</v>
      </c>
      <c r="W71">
        <f t="shared" si="2"/>
        <v>-0.25999999999999979</v>
      </c>
    </row>
    <row r="72" spans="1:23" ht="15" thickBot="1">
      <c r="A72" s="5">
        <v>164</v>
      </c>
      <c r="B72" s="7" t="s">
        <v>825</v>
      </c>
      <c r="C72" s="7" t="s">
        <v>37</v>
      </c>
      <c r="D72" s="8">
        <v>5.92</v>
      </c>
      <c r="E72" s="8">
        <v>2.86</v>
      </c>
      <c r="F72" s="8">
        <v>2.0699999999999998</v>
      </c>
      <c r="G72" s="8">
        <v>1.56</v>
      </c>
      <c r="H72" s="9">
        <v>0.152</v>
      </c>
      <c r="I72" s="10">
        <v>7.2999999999999995E-2</v>
      </c>
      <c r="J72" s="10">
        <v>7.8E-2</v>
      </c>
      <c r="K72" s="11">
        <v>0.28499999999999998</v>
      </c>
      <c r="L72" s="8">
        <v>1.46</v>
      </c>
      <c r="M72" s="8">
        <v>0.30499999999999999</v>
      </c>
      <c r="N72" s="10">
        <v>0.68500000000000005</v>
      </c>
      <c r="O72" s="11">
        <v>126</v>
      </c>
      <c r="P72" s="8">
        <v>122</v>
      </c>
      <c r="Q72" s="8">
        <v>121</v>
      </c>
      <c r="R72" s="11">
        <v>5.53</v>
      </c>
      <c r="S72" s="8">
        <v>5.17</v>
      </c>
      <c r="T72" s="8">
        <v>0.36</v>
      </c>
      <c r="U72" s="11">
        <v>5.31</v>
      </c>
      <c r="V72" s="14">
        <v>5.28</v>
      </c>
      <c r="W72">
        <f t="shared" si="2"/>
        <v>-0.25</v>
      </c>
    </row>
    <row r="73" spans="1:23" ht="15" thickBot="1">
      <c r="A73" s="5">
        <v>165</v>
      </c>
      <c r="B73" s="7" t="s">
        <v>819</v>
      </c>
      <c r="C73" s="7" t="s">
        <v>29</v>
      </c>
      <c r="D73" s="8">
        <v>7.43</v>
      </c>
      <c r="E73" s="8">
        <v>4.0199999999999996</v>
      </c>
      <c r="F73" s="8">
        <v>1.85</v>
      </c>
      <c r="G73" s="8">
        <v>1.23</v>
      </c>
      <c r="H73" s="9">
        <v>0.185</v>
      </c>
      <c r="I73" s="10">
        <v>0.1</v>
      </c>
      <c r="J73" s="10">
        <v>8.5000000000000006E-2</v>
      </c>
      <c r="K73" s="11">
        <v>0.26500000000000001</v>
      </c>
      <c r="L73" s="8">
        <v>1.5</v>
      </c>
      <c r="M73" s="8">
        <v>0.30499999999999999</v>
      </c>
      <c r="N73" s="10">
        <v>0.67900000000000005</v>
      </c>
      <c r="O73" s="11">
        <v>127</v>
      </c>
      <c r="P73" s="8">
        <v>111</v>
      </c>
      <c r="Q73" s="8">
        <v>130</v>
      </c>
      <c r="R73" s="11">
        <v>5.52</v>
      </c>
      <c r="S73" s="8">
        <v>4.88</v>
      </c>
      <c r="T73" s="8">
        <v>0.65</v>
      </c>
      <c r="U73" s="11">
        <v>5.57</v>
      </c>
      <c r="V73" s="14">
        <v>5.29</v>
      </c>
      <c r="W73">
        <f t="shared" si="2"/>
        <v>-0.22999999999999954</v>
      </c>
    </row>
    <row r="74" spans="1:23" ht="15" thickBot="1">
      <c r="A74" s="5">
        <v>174</v>
      </c>
      <c r="B74" s="7" t="s">
        <v>837</v>
      </c>
      <c r="C74" s="7" t="s">
        <v>97</v>
      </c>
      <c r="D74" s="8">
        <v>8.14</v>
      </c>
      <c r="E74" s="8">
        <v>6.08</v>
      </c>
      <c r="F74" s="8">
        <v>1.34</v>
      </c>
      <c r="G74" s="8">
        <v>1.55</v>
      </c>
      <c r="H74" s="9">
        <v>0.19</v>
      </c>
      <c r="I74" s="10">
        <v>0.14199999999999999</v>
      </c>
      <c r="J74" s="10">
        <v>4.8000000000000001E-2</v>
      </c>
      <c r="K74" s="11">
        <v>0.26800000000000002</v>
      </c>
      <c r="L74" s="8">
        <v>1.74</v>
      </c>
      <c r="M74" s="8">
        <v>0.308</v>
      </c>
      <c r="N74" s="10">
        <v>0.71399999999999997</v>
      </c>
      <c r="O74" s="11">
        <v>139</v>
      </c>
      <c r="P74" s="8">
        <v>138</v>
      </c>
      <c r="Q74" s="8">
        <v>136</v>
      </c>
      <c r="R74" s="11">
        <v>5.87</v>
      </c>
      <c r="S74" s="8">
        <v>6.02</v>
      </c>
      <c r="T74" s="8">
        <v>-0.14000000000000001</v>
      </c>
      <c r="U74" s="11">
        <v>5.85</v>
      </c>
      <c r="V74" s="14">
        <v>5.65</v>
      </c>
      <c r="W74">
        <f t="shared" si="2"/>
        <v>-0.21999999999999975</v>
      </c>
    </row>
    <row r="75" spans="1:23" ht="15" thickBot="1">
      <c r="A75" s="5">
        <v>71</v>
      </c>
      <c r="B75" s="7" t="s">
        <v>634</v>
      </c>
      <c r="C75" s="7" t="s">
        <v>129</v>
      </c>
      <c r="D75" s="8">
        <v>9.9700000000000006</v>
      </c>
      <c r="E75" s="8">
        <v>3.76</v>
      </c>
      <c r="F75" s="8">
        <v>2.65</v>
      </c>
      <c r="G75" s="8">
        <v>1.78</v>
      </c>
      <c r="H75" s="9">
        <v>0.25900000000000001</v>
      </c>
      <c r="I75" s="10">
        <v>9.8000000000000004E-2</v>
      </c>
      <c r="J75" s="10">
        <v>0.16200000000000001</v>
      </c>
      <c r="K75" s="11">
        <v>0.25600000000000001</v>
      </c>
      <c r="L75" s="8">
        <v>1.4</v>
      </c>
      <c r="M75" s="8">
        <v>0.309</v>
      </c>
      <c r="N75" s="10">
        <v>0.78500000000000003</v>
      </c>
      <c r="O75" s="11">
        <v>101</v>
      </c>
      <c r="P75" s="8">
        <v>110</v>
      </c>
      <c r="Q75" s="8">
        <v>94</v>
      </c>
      <c r="R75" s="11">
        <v>4.42</v>
      </c>
      <c r="S75" s="8">
        <v>4.8899999999999997</v>
      </c>
      <c r="T75" s="8">
        <v>-0.47</v>
      </c>
      <c r="U75" s="11">
        <v>4.1100000000000003</v>
      </c>
      <c r="V75" s="14">
        <v>4.21</v>
      </c>
      <c r="W75">
        <f t="shared" si="2"/>
        <v>-0.20999999999999996</v>
      </c>
    </row>
    <row r="76" spans="1:23" ht="15" thickBot="1">
      <c r="A76" s="5">
        <v>5</v>
      </c>
      <c r="B76" s="7" t="s">
        <v>443</v>
      </c>
      <c r="C76" s="7" t="s">
        <v>64</v>
      </c>
      <c r="D76" s="8">
        <v>9.42</v>
      </c>
      <c r="E76" s="8">
        <v>1.22</v>
      </c>
      <c r="F76" s="8">
        <v>7.75</v>
      </c>
      <c r="G76" s="8">
        <v>0.96</v>
      </c>
      <c r="H76" s="9">
        <v>0.26500000000000001</v>
      </c>
      <c r="I76" s="10">
        <v>3.4000000000000002E-2</v>
      </c>
      <c r="J76" s="10">
        <v>0.23</v>
      </c>
      <c r="K76" s="11">
        <v>0.23400000000000001</v>
      </c>
      <c r="L76" s="8">
        <v>1.02</v>
      </c>
      <c r="M76" s="8">
        <v>0.29499999999999998</v>
      </c>
      <c r="N76" s="10">
        <v>0.73199999999999998</v>
      </c>
      <c r="O76" s="11">
        <v>85</v>
      </c>
      <c r="P76" s="8">
        <v>73</v>
      </c>
      <c r="Q76" s="8">
        <v>73</v>
      </c>
      <c r="R76" s="11">
        <v>3.5</v>
      </c>
      <c r="S76" s="8">
        <v>3.01</v>
      </c>
      <c r="T76" s="8">
        <v>0.49</v>
      </c>
      <c r="U76" s="11">
        <v>3.13</v>
      </c>
      <c r="V76" s="14">
        <v>3.3</v>
      </c>
      <c r="W76">
        <f t="shared" si="2"/>
        <v>-0.20000000000000018</v>
      </c>
    </row>
    <row r="77" spans="1:23" ht="15" thickBot="1">
      <c r="A77" s="5">
        <v>108</v>
      </c>
      <c r="B77" s="7" t="s">
        <v>676</v>
      </c>
      <c r="C77" s="7" t="s">
        <v>58</v>
      </c>
      <c r="D77" s="8">
        <v>7.45</v>
      </c>
      <c r="E77" s="8">
        <v>2.48</v>
      </c>
      <c r="F77" s="8">
        <v>3</v>
      </c>
      <c r="G77" s="8">
        <v>1.4</v>
      </c>
      <c r="H77" s="9">
        <v>0.192</v>
      </c>
      <c r="I77" s="10">
        <v>6.4000000000000001E-2</v>
      </c>
      <c r="J77" s="10">
        <v>0.128</v>
      </c>
      <c r="K77" s="11">
        <v>0.26200000000000001</v>
      </c>
      <c r="L77" s="8">
        <v>1.31</v>
      </c>
      <c r="M77" s="8">
        <v>0.29699999999999999</v>
      </c>
      <c r="N77" s="10">
        <v>0.73099999999999998</v>
      </c>
      <c r="O77" s="11">
        <v>115</v>
      </c>
      <c r="P77" s="8">
        <v>112</v>
      </c>
      <c r="Q77" s="8">
        <v>111</v>
      </c>
      <c r="R77" s="11">
        <v>4.8099999999999996</v>
      </c>
      <c r="S77" s="8">
        <v>4.7</v>
      </c>
      <c r="T77" s="8">
        <v>0.11</v>
      </c>
      <c r="U77" s="11">
        <v>4.7699999999999996</v>
      </c>
      <c r="V77" s="14">
        <v>4.6100000000000003</v>
      </c>
      <c r="W77">
        <f t="shared" si="2"/>
        <v>-0.19999999999999929</v>
      </c>
    </row>
    <row r="78" spans="1:23" ht="15" thickBot="1">
      <c r="A78" s="5">
        <v>137</v>
      </c>
      <c r="B78" s="7" t="s">
        <v>787</v>
      </c>
      <c r="C78" s="7" t="s">
        <v>129</v>
      </c>
      <c r="D78" s="8">
        <v>6.2</v>
      </c>
      <c r="E78" s="8">
        <v>2.85</v>
      </c>
      <c r="F78" s="8">
        <v>2.1800000000000002</v>
      </c>
      <c r="G78" s="8">
        <v>1.65</v>
      </c>
      <c r="H78" s="9">
        <v>0.157</v>
      </c>
      <c r="I78" s="10">
        <v>7.1999999999999995E-2</v>
      </c>
      <c r="J78" s="10">
        <v>8.5000000000000006E-2</v>
      </c>
      <c r="K78" s="11">
        <v>0.28799999999999998</v>
      </c>
      <c r="L78" s="8">
        <v>1.48</v>
      </c>
      <c r="M78" s="8">
        <v>0.309</v>
      </c>
      <c r="N78" s="10">
        <v>0.70299999999999996</v>
      </c>
      <c r="O78" s="11">
        <v>118</v>
      </c>
      <c r="P78" s="8">
        <v>119</v>
      </c>
      <c r="Q78" s="8">
        <v>109</v>
      </c>
      <c r="R78" s="11">
        <v>5.2</v>
      </c>
      <c r="S78" s="8">
        <v>5.28</v>
      </c>
      <c r="T78" s="8">
        <v>-0.08</v>
      </c>
      <c r="U78" s="11">
        <v>4.76</v>
      </c>
      <c r="V78" s="14">
        <v>5.01</v>
      </c>
      <c r="W78">
        <f t="shared" si="2"/>
        <v>-0.19000000000000039</v>
      </c>
    </row>
    <row r="79" spans="1:23" ht="15" thickBot="1">
      <c r="A79" s="5">
        <v>66</v>
      </c>
      <c r="B79" s="7" t="s">
        <v>623</v>
      </c>
      <c r="C79" s="7" t="s">
        <v>35</v>
      </c>
      <c r="D79" s="8">
        <v>8.15</v>
      </c>
      <c r="E79" s="8">
        <v>1.78</v>
      </c>
      <c r="F79" s="8">
        <v>4.58</v>
      </c>
      <c r="G79" s="8">
        <v>1.23</v>
      </c>
      <c r="H79" s="9">
        <v>0.222</v>
      </c>
      <c r="I79" s="10">
        <v>4.8000000000000001E-2</v>
      </c>
      <c r="J79" s="10">
        <v>0.17299999999999999</v>
      </c>
      <c r="K79" s="11">
        <v>0.246</v>
      </c>
      <c r="L79" s="8">
        <v>1.1399999999999999</v>
      </c>
      <c r="M79" s="8">
        <v>0.28899999999999998</v>
      </c>
      <c r="N79" s="10">
        <v>0.70599999999999996</v>
      </c>
      <c r="O79" s="11">
        <v>105</v>
      </c>
      <c r="P79" s="8">
        <v>95</v>
      </c>
      <c r="Q79" s="8">
        <v>101</v>
      </c>
      <c r="R79" s="11">
        <v>4.32</v>
      </c>
      <c r="S79" s="8">
        <v>3.98</v>
      </c>
      <c r="T79" s="8">
        <v>0.34</v>
      </c>
      <c r="U79" s="11">
        <v>4.3099999999999996</v>
      </c>
      <c r="V79" s="14">
        <v>4.17</v>
      </c>
      <c r="W79">
        <f t="shared" si="2"/>
        <v>-0.15000000000000036</v>
      </c>
    </row>
    <row r="80" spans="1:23" ht="15" thickBot="1">
      <c r="A80" s="5">
        <v>6</v>
      </c>
      <c r="B80" s="7" t="s">
        <v>447</v>
      </c>
      <c r="C80" s="7" t="s">
        <v>89</v>
      </c>
      <c r="D80" s="8">
        <v>8.69</v>
      </c>
      <c r="E80" s="8">
        <v>1.46</v>
      </c>
      <c r="F80" s="8">
        <v>5.94</v>
      </c>
      <c r="G80" s="8">
        <v>1.46</v>
      </c>
      <c r="H80" s="9">
        <v>0.24199999999999999</v>
      </c>
      <c r="I80" s="10">
        <v>4.1000000000000002E-2</v>
      </c>
      <c r="J80" s="10">
        <v>0.20100000000000001</v>
      </c>
      <c r="K80" s="11">
        <v>0.23499999999999999</v>
      </c>
      <c r="L80" s="8">
        <v>1.06</v>
      </c>
      <c r="M80" s="8">
        <v>0.27400000000000002</v>
      </c>
      <c r="N80" s="10">
        <v>0.745</v>
      </c>
      <c r="O80" s="11">
        <v>79</v>
      </c>
      <c r="P80" s="8">
        <v>90</v>
      </c>
      <c r="Q80" s="8">
        <v>71</v>
      </c>
      <c r="R80" s="11">
        <v>3.48</v>
      </c>
      <c r="S80" s="8">
        <v>4.0199999999999996</v>
      </c>
      <c r="T80" s="8">
        <v>-0.54</v>
      </c>
      <c r="U80" s="11">
        <v>3.1</v>
      </c>
      <c r="V80" s="14">
        <v>3.34</v>
      </c>
      <c r="W80">
        <f t="shared" si="2"/>
        <v>-0.14000000000000012</v>
      </c>
    </row>
    <row r="81" spans="1:23" ht="15" thickBot="1">
      <c r="A81" s="5">
        <v>109</v>
      </c>
      <c r="B81" s="7" t="s">
        <v>750</v>
      </c>
      <c r="C81" s="7" t="s">
        <v>45</v>
      </c>
      <c r="D81" s="8">
        <v>6.32</v>
      </c>
      <c r="E81" s="8">
        <v>1.58</v>
      </c>
      <c r="F81" s="8">
        <v>4</v>
      </c>
      <c r="G81" s="8">
        <v>1.72</v>
      </c>
      <c r="H81" s="9">
        <v>0.17299999999999999</v>
      </c>
      <c r="I81" s="10">
        <v>4.2999999999999997E-2</v>
      </c>
      <c r="J81" s="10">
        <v>0.13</v>
      </c>
      <c r="K81" s="11">
        <v>0.251</v>
      </c>
      <c r="L81" s="8">
        <v>1.1299999999999999</v>
      </c>
      <c r="M81" s="8">
        <v>0.26200000000000001</v>
      </c>
      <c r="N81" s="10">
        <v>0.70399999999999996</v>
      </c>
      <c r="O81" s="11">
        <v>108</v>
      </c>
      <c r="P81" s="8">
        <v>115</v>
      </c>
      <c r="Q81" s="8">
        <v>107</v>
      </c>
      <c r="R81" s="11">
        <v>4.74</v>
      </c>
      <c r="S81" s="8">
        <v>5.0599999999999996</v>
      </c>
      <c r="T81" s="8">
        <v>-0.32</v>
      </c>
      <c r="U81" s="11">
        <v>4.71</v>
      </c>
      <c r="V81" s="14">
        <v>4.6100000000000003</v>
      </c>
      <c r="W81">
        <f t="shared" si="2"/>
        <v>-0.12999999999999989</v>
      </c>
    </row>
    <row r="82" spans="1:23" ht="15" thickBot="1">
      <c r="A82" s="5">
        <v>153</v>
      </c>
      <c r="B82" s="7" t="s">
        <v>812</v>
      </c>
      <c r="C82" s="7" t="s">
        <v>109</v>
      </c>
      <c r="D82" s="8">
        <v>6.26</v>
      </c>
      <c r="E82" s="8">
        <v>3.06</v>
      </c>
      <c r="F82" s="8">
        <v>2.0499999999999998</v>
      </c>
      <c r="G82" s="8">
        <v>1.81</v>
      </c>
      <c r="H82" s="9">
        <v>0.157</v>
      </c>
      <c r="I82" s="10">
        <v>7.6999999999999999E-2</v>
      </c>
      <c r="J82" s="10">
        <v>0.08</v>
      </c>
      <c r="K82" s="11">
        <v>0.309</v>
      </c>
      <c r="L82" s="8">
        <v>1.58</v>
      </c>
      <c r="M82" s="8">
        <v>0.33300000000000002</v>
      </c>
      <c r="N82" s="10">
        <v>0.77700000000000002</v>
      </c>
      <c r="O82" s="11">
        <v>105</v>
      </c>
      <c r="P82" s="8">
        <v>124</v>
      </c>
      <c r="Q82" s="8">
        <v>116</v>
      </c>
      <c r="R82" s="11">
        <v>5.29</v>
      </c>
      <c r="S82" s="8">
        <v>5.73</v>
      </c>
      <c r="T82" s="8">
        <v>-0.44</v>
      </c>
      <c r="U82" s="11">
        <v>5.0599999999999996</v>
      </c>
      <c r="V82" s="14">
        <v>5.17</v>
      </c>
      <c r="W82">
        <f t="shared" si="2"/>
        <v>-0.12000000000000011</v>
      </c>
    </row>
    <row r="83" spans="1:23" ht="15" thickBot="1">
      <c r="A83" s="5">
        <v>4</v>
      </c>
      <c r="B83" s="7" t="s">
        <v>427</v>
      </c>
      <c r="C83" s="7" t="s">
        <v>86</v>
      </c>
      <c r="D83" s="8">
        <v>8.08</v>
      </c>
      <c r="E83" s="8">
        <v>1.29</v>
      </c>
      <c r="F83" s="8">
        <v>6.26</v>
      </c>
      <c r="G83" s="8">
        <v>0.83</v>
      </c>
      <c r="H83" s="9">
        <v>0.22800000000000001</v>
      </c>
      <c r="I83" s="10">
        <v>3.5999999999999997E-2</v>
      </c>
      <c r="J83" s="10">
        <v>0.192</v>
      </c>
      <c r="K83" s="11">
        <v>0.247</v>
      </c>
      <c r="L83" s="8">
        <v>1.07</v>
      </c>
      <c r="M83" s="8">
        <v>0.30199999999999999</v>
      </c>
      <c r="N83" s="10">
        <v>0.73699999999999999</v>
      </c>
      <c r="O83" s="11">
        <v>77</v>
      </c>
      <c r="P83" s="8">
        <v>76</v>
      </c>
      <c r="Q83" s="8">
        <v>68</v>
      </c>
      <c r="R83" s="11">
        <v>3.25</v>
      </c>
      <c r="S83" s="8">
        <v>3.16</v>
      </c>
      <c r="T83" s="8">
        <v>0.09</v>
      </c>
      <c r="U83" s="11">
        <v>2.96</v>
      </c>
      <c r="V83" s="14">
        <v>3.16</v>
      </c>
      <c r="W83">
        <f t="shared" si="2"/>
        <v>-8.9999999999999858E-2</v>
      </c>
    </row>
    <row r="84" spans="1:23" ht="15" thickBot="1">
      <c r="A84" s="5">
        <v>14</v>
      </c>
      <c r="B84" s="7" t="s">
        <v>488</v>
      </c>
      <c r="C84" s="7" t="s">
        <v>89</v>
      </c>
      <c r="D84" s="8">
        <v>9.94</v>
      </c>
      <c r="E84" s="8">
        <v>1.83</v>
      </c>
      <c r="F84" s="8">
        <v>5.44</v>
      </c>
      <c r="G84" s="8">
        <v>0.94</v>
      </c>
      <c r="H84" s="9">
        <v>0.26900000000000002</v>
      </c>
      <c r="I84" s="10">
        <v>0.05</v>
      </c>
      <c r="J84" s="10">
        <v>0.22</v>
      </c>
      <c r="K84" s="11">
        <v>0.22700000000000001</v>
      </c>
      <c r="L84" s="8">
        <v>1.08</v>
      </c>
      <c r="M84" s="8">
        <v>0.29199999999999998</v>
      </c>
      <c r="N84" s="10">
        <v>0.71299999999999997</v>
      </c>
      <c r="O84" s="11">
        <v>82</v>
      </c>
      <c r="P84" s="8">
        <v>70</v>
      </c>
      <c r="Q84" s="8">
        <v>81</v>
      </c>
      <c r="R84" s="11">
        <v>3.61</v>
      </c>
      <c r="S84" s="8">
        <v>3.15</v>
      </c>
      <c r="T84" s="8">
        <v>0.46</v>
      </c>
      <c r="U84" s="11">
        <v>3.54</v>
      </c>
      <c r="V84" s="14">
        <v>3.53</v>
      </c>
      <c r="W84">
        <f t="shared" si="2"/>
        <v>-8.0000000000000071E-2</v>
      </c>
    </row>
    <row r="85" spans="1:23" ht="15" thickBot="1">
      <c r="A85" s="5">
        <v>63</v>
      </c>
      <c r="B85" s="7" t="s">
        <v>596</v>
      </c>
      <c r="C85" s="7" t="s">
        <v>35</v>
      </c>
      <c r="D85" s="8">
        <v>9.5500000000000007</v>
      </c>
      <c r="E85" s="8">
        <v>3.18</v>
      </c>
      <c r="F85" s="8">
        <v>3</v>
      </c>
      <c r="G85" s="8">
        <v>1.33</v>
      </c>
      <c r="H85" s="9">
        <v>0.251</v>
      </c>
      <c r="I85" s="10">
        <v>8.4000000000000005E-2</v>
      </c>
      <c r="J85" s="10">
        <v>0.16700000000000001</v>
      </c>
      <c r="K85" s="11">
        <v>0.22500000000000001</v>
      </c>
      <c r="L85" s="8">
        <v>1.21</v>
      </c>
      <c r="M85" s="8">
        <v>0.27300000000000002</v>
      </c>
      <c r="N85" s="10">
        <v>0.72799999999999998</v>
      </c>
      <c r="O85" s="11">
        <v>103</v>
      </c>
      <c r="P85" s="8">
        <v>105</v>
      </c>
      <c r="Q85" s="8">
        <v>99</v>
      </c>
      <c r="R85" s="11">
        <v>4.21</v>
      </c>
      <c r="S85" s="8">
        <v>4.3600000000000003</v>
      </c>
      <c r="T85" s="8">
        <v>-0.15</v>
      </c>
      <c r="U85" s="11">
        <v>4.26</v>
      </c>
      <c r="V85" s="14">
        <v>4.13</v>
      </c>
      <c r="W85">
        <f t="shared" si="2"/>
        <v>-8.0000000000000071E-2</v>
      </c>
    </row>
    <row r="86" spans="1:23" ht="15" thickBot="1">
      <c r="A86" s="5">
        <v>68</v>
      </c>
      <c r="B86" s="7" t="s">
        <v>624</v>
      </c>
      <c r="C86" s="7" t="s">
        <v>116</v>
      </c>
      <c r="D86" s="8">
        <v>7.57</v>
      </c>
      <c r="E86" s="8">
        <v>2.58</v>
      </c>
      <c r="F86" s="8">
        <v>2.93</v>
      </c>
      <c r="G86" s="8">
        <v>1.38</v>
      </c>
      <c r="H86" s="9">
        <v>0.19800000000000001</v>
      </c>
      <c r="I86" s="10">
        <v>6.7000000000000004E-2</v>
      </c>
      <c r="J86" s="10">
        <v>0.13</v>
      </c>
      <c r="K86" s="11">
        <v>0.26700000000000002</v>
      </c>
      <c r="L86" s="8">
        <v>1.34</v>
      </c>
      <c r="M86" s="8">
        <v>0.30599999999999999</v>
      </c>
      <c r="N86" s="10">
        <v>0.76200000000000001</v>
      </c>
      <c r="O86" s="11">
        <v>93</v>
      </c>
      <c r="P86" s="8">
        <v>105</v>
      </c>
      <c r="Q86" s="8">
        <v>94</v>
      </c>
      <c r="R86" s="11">
        <v>4.24</v>
      </c>
      <c r="S86" s="8">
        <v>4.54</v>
      </c>
      <c r="T86" s="8">
        <v>-0.28999999999999998</v>
      </c>
      <c r="U86" s="11">
        <v>4.0199999999999996</v>
      </c>
      <c r="V86" s="14">
        <v>4.18</v>
      </c>
      <c r="W86">
        <f t="shared" si="2"/>
        <v>-6.0000000000000497E-2</v>
      </c>
    </row>
    <row r="87" spans="1:23" ht="15" thickBot="1">
      <c r="A87" s="5">
        <v>35</v>
      </c>
      <c r="B87" s="7" t="s">
        <v>538</v>
      </c>
      <c r="C87" s="7" t="s">
        <v>86</v>
      </c>
      <c r="D87" s="8">
        <v>7.79</v>
      </c>
      <c r="E87" s="8">
        <v>2.2000000000000002</v>
      </c>
      <c r="F87" s="8">
        <v>3.54</v>
      </c>
      <c r="G87" s="8">
        <v>1.1299999999999999</v>
      </c>
      <c r="H87" s="9">
        <v>0.20300000000000001</v>
      </c>
      <c r="I87" s="10">
        <v>5.7000000000000002E-2</v>
      </c>
      <c r="J87" s="10">
        <v>0.14599999999999999</v>
      </c>
      <c r="K87" s="11">
        <v>0.27</v>
      </c>
      <c r="L87" s="8">
        <v>1.32</v>
      </c>
      <c r="M87" s="8">
        <v>0.318</v>
      </c>
      <c r="N87" s="10">
        <v>0.76400000000000001</v>
      </c>
      <c r="O87" s="11">
        <v>92</v>
      </c>
      <c r="P87" s="8">
        <v>96</v>
      </c>
      <c r="Q87" s="8">
        <v>80</v>
      </c>
      <c r="R87" s="11">
        <v>3.87</v>
      </c>
      <c r="S87" s="8">
        <v>4.01</v>
      </c>
      <c r="T87" s="8">
        <v>-0.14000000000000001</v>
      </c>
      <c r="U87" s="11">
        <v>3.51</v>
      </c>
      <c r="V87" s="14">
        <v>3.81</v>
      </c>
      <c r="W87">
        <f t="shared" si="2"/>
        <v>-6.0000000000000053E-2</v>
      </c>
    </row>
    <row r="88" spans="1:23" ht="15" thickBot="1">
      <c r="A88" s="5">
        <v>16</v>
      </c>
      <c r="B88" s="7" t="s">
        <v>491</v>
      </c>
      <c r="C88" s="7" t="s">
        <v>100</v>
      </c>
      <c r="D88" s="8">
        <v>8.9</v>
      </c>
      <c r="E88" s="8">
        <v>1.67</v>
      </c>
      <c r="F88" s="8">
        <v>5.34</v>
      </c>
      <c r="G88" s="8">
        <v>1.0900000000000001</v>
      </c>
      <c r="H88" s="9">
        <v>0.24099999999999999</v>
      </c>
      <c r="I88" s="10">
        <v>4.4999999999999998E-2</v>
      </c>
      <c r="J88" s="10">
        <v>0.19600000000000001</v>
      </c>
      <c r="K88" s="11">
        <v>0.245</v>
      </c>
      <c r="L88" s="8">
        <v>1.1299999999999999</v>
      </c>
      <c r="M88" s="8">
        <v>0.3</v>
      </c>
      <c r="N88" s="10">
        <v>0.75600000000000001</v>
      </c>
      <c r="O88" s="11">
        <v>82</v>
      </c>
      <c r="P88" s="8">
        <v>84</v>
      </c>
      <c r="Q88" s="8">
        <v>78</v>
      </c>
      <c r="R88" s="11">
        <v>3.62</v>
      </c>
      <c r="S88" s="8">
        <v>3.62</v>
      </c>
      <c r="T88" s="8">
        <v>0</v>
      </c>
      <c r="U88" s="11">
        <v>3.39</v>
      </c>
      <c r="V88" s="14">
        <v>3.59</v>
      </c>
      <c r="W88">
        <f t="shared" si="2"/>
        <v>-3.0000000000000249E-2</v>
      </c>
    </row>
    <row r="89" spans="1:23" ht="15" thickBot="1">
      <c r="A89" s="5">
        <v>1</v>
      </c>
      <c r="B89" s="7" t="s">
        <v>397</v>
      </c>
      <c r="C89" s="7" t="s">
        <v>153</v>
      </c>
      <c r="D89" s="8">
        <v>11.43</v>
      </c>
      <c r="E89" s="8">
        <v>1.57</v>
      </c>
      <c r="F89" s="8">
        <v>7.29</v>
      </c>
      <c r="G89" s="8">
        <v>0.45</v>
      </c>
      <c r="H89" s="9">
        <v>0.32900000000000001</v>
      </c>
      <c r="I89" s="10">
        <v>4.4999999999999998E-2</v>
      </c>
      <c r="J89" s="10">
        <v>0.28399999999999997</v>
      </c>
      <c r="K89" s="11">
        <v>0.19800000000000001</v>
      </c>
      <c r="L89" s="8">
        <v>0.9</v>
      </c>
      <c r="M89" s="8">
        <v>0.28899999999999998</v>
      </c>
      <c r="N89" s="10">
        <v>0.67700000000000005</v>
      </c>
      <c r="O89" s="11">
        <v>65</v>
      </c>
      <c r="P89" s="8">
        <v>47</v>
      </c>
      <c r="Q89" s="8">
        <v>60</v>
      </c>
      <c r="R89" s="11">
        <v>2.8</v>
      </c>
      <c r="S89" s="8">
        <v>2</v>
      </c>
      <c r="T89" s="8">
        <v>0.8</v>
      </c>
      <c r="U89" s="11">
        <v>2.57</v>
      </c>
      <c r="V89" s="14">
        <v>2.77</v>
      </c>
      <c r="W89">
        <f t="shared" si="2"/>
        <v>-2.9999999999999805E-2</v>
      </c>
    </row>
    <row r="90" spans="1:23" ht="15" thickBot="1">
      <c r="A90" s="5">
        <v>157</v>
      </c>
      <c r="B90" s="7" t="s">
        <v>817</v>
      </c>
      <c r="C90" s="7" t="s">
        <v>35</v>
      </c>
      <c r="D90" s="8">
        <v>6.12</v>
      </c>
      <c r="E90" s="8">
        <v>3.24</v>
      </c>
      <c r="F90" s="8">
        <v>1.89</v>
      </c>
      <c r="G90" s="8">
        <v>0.9</v>
      </c>
      <c r="H90" s="9">
        <v>0.158</v>
      </c>
      <c r="I90" s="10">
        <v>8.4000000000000005E-2</v>
      </c>
      <c r="J90" s="10">
        <v>7.3999999999999996E-2</v>
      </c>
      <c r="K90" s="11">
        <v>0.27900000000000003</v>
      </c>
      <c r="L90" s="8">
        <v>1.46</v>
      </c>
      <c r="M90" s="8">
        <v>0.316</v>
      </c>
      <c r="N90" s="10">
        <v>0.621</v>
      </c>
      <c r="O90" s="11">
        <v>127</v>
      </c>
      <c r="P90" s="8">
        <v>102</v>
      </c>
      <c r="Q90" s="8">
        <v>113</v>
      </c>
      <c r="R90" s="11">
        <v>5.22</v>
      </c>
      <c r="S90" s="8">
        <v>4.28</v>
      </c>
      <c r="T90" s="8">
        <v>0.94</v>
      </c>
      <c r="U90" s="11">
        <v>4.83</v>
      </c>
      <c r="V90" s="14">
        <v>5.2</v>
      </c>
      <c r="W90">
        <f t="shared" si="2"/>
        <v>-1.9999999999999574E-2</v>
      </c>
    </row>
    <row r="91" spans="1:23" ht="15" thickBot="1">
      <c r="A91" s="5">
        <v>31</v>
      </c>
      <c r="B91" s="7" t="s">
        <v>528</v>
      </c>
      <c r="C91" s="6" t="s">
        <v>103</v>
      </c>
      <c r="D91" s="8">
        <v>10.26</v>
      </c>
      <c r="E91" s="8">
        <v>2.65</v>
      </c>
      <c r="F91" s="8">
        <v>3.87</v>
      </c>
      <c r="G91" s="8">
        <v>1.65</v>
      </c>
      <c r="H91" s="9">
        <v>0.28000000000000003</v>
      </c>
      <c r="I91" s="10">
        <v>7.1999999999999995E-2</v>
      </c>
      <c r="J91" s="10">
        <v>0.20799999999999999</v>
      </c>
      <c r="K91" s="11">
        <v>0.22</v>
      </c>
      <c r="L91" s="8">
        <v>1.1200000000000001</v>
      </c>
      <c r="M91" s="8">
        <v>0.26500000000000001</v>
      </c>
      <c r="N91" s="10">
        <v>0.81</v>
      </c>
      <c r="O91" s="11">
        <v>89</v>
      </c>
      <c r="P91" s="8">
        <v>100</v>
      </c>
      <c r="Q91" s="8">
        <v>92</v>
      </c>
      <c r="R91" s="11">
        <v>3.77</v>
      </c>
      <c r="S91" s="8">
        <v>4.32</v>
      </c>
      <c r="T91" s="8">
        <v>-0.55000000000000004</v>
      </c>
      <c r="U91" s="11">
        <v>4.0199999999999996</v>
      </c>
      <c r="V91" s="14">
        <v>3.77</v>
      </c>
      <c r="W91">
        <f t="shared" si="2"/>
        <v>0</v>
      </c>
    </row>
    <row r="92" spans="1:23" ht="15" thickBot="1">
      <c r="A92" s="5">
        <v>38</v>
      </c>
      <c r="B92" s="7" t="s">
        <v>543</v>
      </c>
      <c r="C92" s="7" t="s">
        <v>97</v>
      </c>
      <c r="D92" s="8">
        <v>9.7200000000000006</v>
      </c>
      <c r="E92" s="8">
        <v>2.58</v>
      </c>
      <c r="F92" s="8">
        <v>3.77</v>
      </c>
      <c r="G92" s="8">
        <v>1.45</v>
      </c>
      <c r="H92" s="9">
        <v>0.25900000000000001</v>
      </c>
      <c r="I92" s="10">
        <v>6.9000000000000006E-2</v>
      </c>
      <c r="J92" s="10">
        <v>0.19</v>
      </c>
      <c r="K92" s="11">
        <v>0.255</v>
      </c>
      <c r="L92" s="8">
        <v>1.27</v>
      </c>
      <c r="M92" s="8">
        <v>0.314</v>
      </c>
      <c r="N92" s="10">
        <v>0.77600000000000002</v>
      </c>
      <c r="O92" s="11">
        <v>92</v>
      </c>
      <c r="P92" s="8">
        <v>94</v>
      </c>
      <c r="Q92" s="8">
        <v>88</v>
      </c>
      <c r="R92" s="11">
        <v>3.86</v>
      </c>
      <c r="S92" s="8">
        <v>4.12</v>
      </c>
      <c r="T92" s="8">
        <v>-0.26</v>
      </c>
      <c r="U92" s="11">
        <v>3.77</v>
      </c>
      <c r="V92" s="14">
        <v>3.86</v>
      </c>
      <c r="W92">
        <f t="shared" si="2"/>
        <v>0</v>
      </c>
    </row>
    <row r="93" spans="1:23" ht="15" thickBot="1">
      <c r="A93" s="5">
        <v>123</v>
      </c>
      <c r="B93" s="7" t="s">
        <v>775</v>
      </c>
      <c r="C93" s="7" t="s">
        <v>95</v>
      </c>
      <c r="D93" s="8">
        <v>6.12</v>
      </c>
      <c r="E93" s="8">
        <v>1.74</v>
      </c>
      <c r="F93" s="8">
        <v>3.51</v>
      </c>
      <c r="G93" s="8">
        <v>1.1599999999999999</v>
      </c>
      <c r="H93" s="9">
        <v>0.159</v>
      </c>
      <c r="I93" s="10">
        <v>4.4999999999999998E-2</v>
      </c>
      <c r="J93" s="10">
        <v>0.114</v>
      </c>
      <c r="K93" s="11">
        <v>0.27800000000000002</v>
      </c>
      <c r="L93" s="8">
        <v>1.32</v>
      </c>
      <c r="M93" s="8">
        <v>0.308</v>
      </c>
      <c r="N93" s="10">
        <v>0.68899999999999995</v>
      </c>
      <c r="O93" s="11">
        <v>112</v>
      </c>
      <c r="P93" s="8">
        <v>99</v>
      </c>
      <c r="Q93" s="8">
        <v>109</v>
      </c>
      <c r="R93" s="11">
        <v>4.78</v>
      </c>
      <c r="S93" s="8">
        <v>4.2699999999999996</v>
      </c>
      <c r="T93" s="8">
        <v>0.51</v>
      </c>
      <c r="U93" s="11">
        <v>4.76</v>
      </c>
      <c r="V93" s="14">
        <v>4.8099999999999996</v>
      </c>
      <c r="W93">
        <f t="shared" si="2"/>
        <v>2.9999999999999361E-2</v>
      </c>
    </row>
    <row r="94" spans="1:23" ht="15" thickBot="1">
      <c r="A94" s="5">
        <v>122</v>
      </c>
      <c r="B94" s="7" t="s">
        <v>763</v>
      </c>
      <c r="C94" s="7" t="s">
        <v>74</v>
      </c>
      <c r="D94" s="8">
        <v>6.86</v>
      </c>
      <c r="E94" s="8">
        <v>3.21</v>
      </c>
      <c r="F94" s="8">
        <v>2.13</v>
      </c>
      <c r="G94" s="8">
        <v>1.42</v>
      </c>
      <c r="H94" s="9">
        <v>0.17799999999999999</v>
      </c>
      <c r="I94" s="10">
        <v>8.3000000000000004E-2</v>
      </c>
      <c r="J94" s="10">
        <v>9.5000000000000001E-2</v>
      </c>
      <c r="K94" s="11">
        <v>0.26300000000000001</v>
      </c>
      <c r="L94" s="8">
        <v>1.37</v>
      </c>
      <c r="M94" s="8">
        <v>0.29199999999999998</v>
      </c>
      <c r="N94" s="10">
        <v>0.74199999999999999</v>
      </c>
      <c r="O94" s="11">
        <v>103</v>
      </c>
      <c r="P94" s="8">
        <v>110</v>
      </c>
      <c r="Q94" s="8">
        <v>104</v>
      </c>
      <c r="R94" s="11">
        <v>4.76</v>
      </c>
      <c r="S94" s="8">
        <v>5.0599999999999996</v>
      </c>
      <c r="T94" s="8">
        <v>-0.3</v>
      </c>
      <c r="U94" s="11">
        <v>4.58</v>
      </c>
      <c r="V94" s="14">
        <v>4.8</v>
      </c>
      <c r="W94">
        <f t="shared" si="2"/>
        <v>4.0000000000000036E-2</v>
      </c>
    </row>
    <row r="95" spans="1:23" ht="15" thickBot="1">
      <c r="A95" s="5">
        <v>32</v>
      </c>
      <c r="B95" s="7" t="s">
        <v>532</v>
      </c>
      <c r="C95" s="7" t="s">
        <v>35</v>
      </c>
      <c r="D95" s="8">
        <v>8.92</v>
      </c>
      <c r="E95" s="8">
        <v>1.7</v>
      </c>
      <c r="F95" s="8">
        <v>5.25</v>
      </c>
      <c r="G95" s="8">
        <v>1.37</v>
      </c>
      <c r="H95" s="9">
        <v>0.245</v>
      </c>
      <c r="I95" s="10">
        <v>4.7E-2</v>
      </c>
      <c r="J95" s="10">
        <v>0.19900000000000001</v>
      </c>
      <c r="K95" s="11">
        <v>0.23100000000000001</v>
      </c>
      <c r="L95" s="8">
        <v>1.08</v>
      </c>
      <c r="M95" s="8">
        <v>0.27200000000000002</v>
      </c>
      <c r="N95" s="10">
        <v>0.751</v>
      </c>
      <c r="O95" s="11">
        <v>91</v>
      </c>
      <c r="P95" s="8">
        <v>92</v>
      </c>
      <c r="Q95" s="8">
        <v>88</v>
      </c>
      <c r="R95" s="11">
        <v>3.73</v>
      </c>
      <c r="S95" s="8">
        <v>3.85</v>
      </c>
      <c r="T95" s="8">
        <v>-0.12</v>
      </c>
      <c r="U95" s="11">
        <v>3.76</v>
      </c>
      <c r="V95" s="14">
        <v>3.78</v>
      </c>
      <c r="W95">
        <f t="shared" si="2"/>
        <v>4.9999999999999822E-2</v>
      </c>
    </row>
    <row r="96" spans="1:23" ht="15" thickBot="1">
      <c r="A96" s="5">
        <v>21</v>
      </c>
      <c r="B96" s="7" t="s">
        <v>515</v>
      </c>
      <c r="C96" s="7" t="s">
        <v>100</v>
      </c>
      <c r="D96" s="8">
        <v>10.48</v>
      </c>
      <c r="E96" s="8">
        <v>2.77</v>
      </c>
      <c r="F96" s="8">
        <v>3.78</v>
      </c>
      <c r="G96" s="8">
        <v>1.1100000000000001</v>
      </c>
      <c r="H96" s="9">
        <v>0.28100000000000003</v>
      </c>
      <c r="I96" s="10">
        <v>7.3999999999999996E-2</v>
      </c>
      <c r="J96" s="10">
        <v>0.20599999999999999</v>
      </c>
      <c r="K96" s="11">
        <v>0.24</v>
      </c>
      <c r="L96" s="8">
        <v>1.22</v>
      </c>
      <c r="M96" s="8">
        <v>0.313</v>
      </c>
      <c r="N96" s="10">
        <v>0.751</v>
      </c>
      <c r="O96" s="11">
        <v>83</v>
      </c>
      <c r="P96" s="8">
        <v>82</v>
      </c>
      <c r="Q96" s="8">
        <v>85</v>
      </c>
      <c r="R96" s="11">
        <v>3.63</v>
      </c>
      <c r="S96" s="8">
        <v>3.55</v>
      </c>
      <c r="T96" s="8">
        <v>7.0000000000000007E-2</v>
      </c>
      <c r="U96" s="11">
        <v>3.72</v>
      </c>
      <c r="V96" s="14">
        <v>3.69</v>
      </c>
      <c r="W96">
        <f t="shared" si="2"/>
        <v>6.0000000000000053E-2</v>
      </c>
    </row>
    <row r="97" spans="1:23" ht="15" thickBot="1">
      <c r="A97" s="5">
        <v>139</v>
      </c>
      <c r="B97" s="7" t="s">
        <v>790</v>
      </c>
      <c r="C97" s="7" t="s">
        <v>24</v>
      </c>
      <c r="D97" s="8">
        <v>7.17</v>
      </c>
      <c r="E97" s="8">
        <v>3.5</v>
      </c>
      <c r="F97" s="8">
        <v>2.0499999999999998</v>
      </c>
      <c r="G97" s="8">
        <v>1.66</v>
      </c>
      <c r="H97" s="9">
        <v>0.189</v>
      </c>
      <c r="I97" s="10">
        <v>9.1999999999999998E-2</v>
      </c>
      <c r="J97" s="10">
        <v>9.7000000000000003E-2</v>
      </c>
      <c r="K97" s="11">
        <v>0.222</v>
      </c>
      <c r="L97" s="8">
        <v>1.22</v>
      </c>
      <c r="M97" s="8">
        <v>0.23300000000000001</v>
      </c>
      <c r="N97" s="10">
        <v>0.67700000000000005</v>
      </c>
      <c r="O97" s="11">
        <v>117</v>
      </c>
      <c r="P97" s="8">
        <v>122</v>
      </c>
      <c r="Q97" s="8">
        <v>120</v>
      </c>
      <c r="R97" s="11">
        <v>4.9800000000000004</v>
      </c>
      <c r="S97" s="8">
        <v>5.43</v>
      </c>
      <c r="T97" s="8">
        <v>-0.45</v>
      </c>
      <c r="U97" s="11">
        <v>5.25</v>
      </c>
      <c r="V97" s="14">
        <v>5.05</v>
      </c>
      <c r="W97">
        <f t="shared" si="2"/>
        <v>6.9999999999999396E-2</v>
      </c>
    </row>
    <row r="98" spans="1:23" ht="15" thickBot="1">
      <c r="A98" s="5">
        <v>111</v>
      </c>
      <c r="B98" s="7" t="s">
        <v>734</v>
      </c>
      <c r="C98" s="7" t="s">
        <v>169</v>
      </c>
      <c r="D98" s="8">
        <v>8.41</v>
      </c>
      <c r="E98" s="8">
        <v>2.77</v>
      </c>
      <c r="F98" s="8">
        <v>3.04</v>
      </c>
      <c r="G98" s="8">
        <v>1.78</v>
      </c>
      <c r="H98" s="9">
        <v>0.219</v>
      </c>
      <c r="I98" s="10">
        <v>7.1999999999999995E-2</v>
      </c>
      <c r="J98" s="10">
        <v>0.14699999999999999</v>
      </c>
      <c r="K98" s="11">
        <v>0.248</v>
      </c>
      <c r="L98" s="8">
        <v>1.26</v>
      </c>
      <c r="M98" s="8">
        <v>0.27800000000000002</v>
      </c>
      <c r="N98" s="10">
        <v>0.77300000000000002</v>
      </c>
      <c r="O98" s="11">
        <v>111</v>
      </c>
      <c r="P98" s="8">
        <v>124</v>
      </c>
      <c r="Q98" s="8">
        <v>119</v>
      </c>
      <c r="R98" s="11">
        <v>4.54</v>
      </c>
      <c r="S98" s="8">
        <v>5.15</v>
      </c>
      <c r="T98" s="8">
        <v>-0.61</v>
      </c>
      <c r="U98" s="11">
        <v>5.0999999999999996</v>
      </c>
      <c r="V98" s="14">
        <v>4.62</v>
      </c>
      <c r="W98">
        <f t="shared" ref="W98:W129" si="3">V98-R98</f>
        <v>8.0000000000000071E-2</v>
      </c>
    </row>
    <row r="99" spans="1:23" ht="15" thickBot="1">
      <c r="A99" s="5">
        <v>74</v>
      </c>
      <c r="B99" s="7" t="s">
        <v>641</v>
      </c>
      <c r="C99" s="7" t="s">
        <v>100</v>
      </c>
      <c r="D99" s="8">
        <v>7.36</v>
      </c>
      <c r="E99" s="8">
        <v>2.34</v>
      </c>
      <c r="F99" s="8">
        <v>3.15</v>
      </c>
      <c r="G99" s="8">
        <v>1.07</v>
      </c>
      <c r="H99" s="9">
        <v>0.19800000000000001</v>
      </c>
      <c r="I99" s="10">
        <v>6.3E-2</v>
      </c>
      <c r="J99" s="10">
        <v>0.13500000000000001</v>
      </c>
      <c r="K99" s="11">
        <v>0.248</v>
      </c>
      <c r="L99" s="8">
        <v>1.21</v>
      </c>
      <c r="M99" s="8">
        <v>0.28699999999999998</v>
      </c>
      <c r="N99" s="10">
        <v>0.69599999999999995</v>
      </c>
      <c r="O99" s="11">
        <v>94</v>
      </c>
      <c r="P99" s="8">
        <v>94</v>
      </c>
      <c r="Q99" s="8">
        <v>91</v>
      </c>
      <c r="R99" s="11">
        <v>4.1399999999999997</v>
      </c>
      <c r="S99" s="8">
        <v>4.03</v>
      </c>
      <c r="T99" s="8">
        <v>0.11</v>
      </c>
      <c r="U99" s="11">
        <v>4</v>
      </c>
      <c r="V99" s="14">
        <v>4.24</v>
      </c>
      <c r="W99">
        <f t="shared" si="3"/>
        <v>0.10000000000000053</v>
      </c>
    </row>
    <row r="100" spans="1:23" ht="15" thickBot="1">
      <c r="A100" s="5">
        <v>101</v>
      </c>
      <c r="B100" s="7" t="s">
        <v>715</v>
      </c>
      <c r="C100" s="7" t="s">
        <v>169</v>
      </c>
      <c r="D100" s="8">
        <v>9.0299999999999994</v>
      </c>
      <c r="E100" s="8">
        <v>3.68</v>
      </c>
      <c r="F100" s="8">
        <v>2.4500000000000002</v>
      </c>
      <c r="G100" s="8">
        <v>0.88</v>
      </c>
      <c r="H100" s="9">
        <v>0.22500000000000001</v>
      </c>
      <c r="I100" s="10">
        <v>9.1999999999999998E-2</v>
      </c>
      <c r="J100" s="10">
        <v>0.13300000000000001</v>
      </c>
      <c r="K100" s="11">
        <v>0.27700000000000002</v>
      </c>
      <c r="L100" s="8">
        <v>1.52</v>
      </c>
      <c r="M100" s="8">
        <v>0.34799999999999998</v>
      </c>
      <c r="N100" s="10">
        <v>0.73799999999999999</v>
      </c>
      <c r="O100" s="11">
        <v>105</v>
      </c>
      <c r="P100" s="8">
        <v>92</v>
      </c>
      <c r="Q100" s="8">
        <v>99</v>
      </c>
      <c r="R100" s="11">
        <v>4.3</v>
      </c>
      <c r="S100" s="8">
        <v>3.83</v>
      </c>
      <c r="T100" s="8">
        <v>0.46</v>
      </c>
      <c r="U100" s="11">
        <v>4.26</v>
      </c>
      <c r="V100" s="14">
        <v>4.47</v>
      </c>
      <c r="W100">
        <f t="shared" si="3"/>
        <v>0.16999999999999993</v>
      </c>
    </row>
    <row r="101" spans="1:23" ht="15" thickBot="1">
      <c r="A101" s="5">
        <v>44</v>
      </c>
      <c r="B101" s="7" t="s">
        <v>564</v>
      </c>
      <c r="C101" s="7" t="s">
        <v>24</v>
      </c>
      <c r="D101" s="8">
        <v>8.61</v>
      </c>
      <c r="E101" s="8">
        <v>2.3199999999999998</v>
      </c>
      <c r="F101" s="8">
        <v>3.72</v>
      </c>
      <c r="G101" s="8">
        <v>0.87</v>
      </c>
      <c r="H101" s="9">
        <v>0.23599999999999999</v>
      </c>
      <c r="I101" s="10">
        <v>6.3E-2</v>
      </c>
      <c r="J101" s="10">
        <v>0.17199999999999999</v>
      </c>
      <c r="K101" s="11">
        <v>0.22500000000000001</v>
      </c>
      <c r="L101" s="8">
        <v>1.1000000000000001</v>
      </c>
      <c r="M101" s="8">
        <v>0.27700000000000002</v>
      </c>
      <c r="N101" s="10">
        <v>0.71299999999999997</v>
      </c>
      <c r="O101" s="11">
        <v>88</v>
      </c>
      <c r="P101" s="8">
        <v>79</v>
      </c>
      <c r="Q101" s="8">
        <v>86</v>
      </c>
      <c r="R101" s="11">
        <v>3.76</v>
      </c>
      <c r="S101" s="8">
        <v>3.51</v>
      </c>
      <c r="T101" s="8">
        <v>0.25</v>
      </c>
      <c r="U101" s="11">
        <v>3.75</v>
      </c>
      <c r="V101" s="14">
        <v>3.93</v>
      </c>
      <c r="W101">
        <f t="shared" si="3"/>
        <v>0.17000000000000037</v>
      </c>
    </row>
    <row r="102" spans="1:23" ht="15" thickBot="1">
      <c r="A102" s="5">
        <v>7</v>
      </c>
      <c r="B102" s="7" t="s">
        <v>448</v>
      </c>
      <c r="C102" s="7" t="s">
        <v>97</v>
      </c>
      <c r="D102" s="8">
        <v>11.53</v>
      </c>
      <c r="E102" s="8">
        <v>2.68</v>
      </c>
      <c r="F102" s="8">
        <v>4.3099999999999996</v>
      </c>
      <c r="G102" s="8">
        <v>0.92</v>
      </c>
      <c r="H102" s="9">
        <v>0.311</v>
      </c>
      <c r="I102" s="10">
        <v>7.1999999999999995E-2</v>
      </c>
      <c r="J102" s="10">
        <v>0.23899999999999999</v>
      </c>
      <c r="K102" s="11">
        <v>0.23100000000000001</v>
      </c>
      <c r="L102" s="8">
        <v>1.18</v>
      </c>
      <c r="M102" s="8">
        <v>0.32100000000000001</v>
      </c>
      <c r="N102" s="10">
        <v>0.76600000000000001</v>
      </c>
      <c r="O102" s="11">
        <v>75</v>
      </c>
      <c r="P102" s="8">
        <v>68</v>
      </c>
      <c r="Q102" s="8">
        <v>75</v>
      </c>
      <c r="R102" s="11">
        <v>3.16</v>
      </c>
      <c r="S102" s="8">
        <v>2.97</v>
      </c>
      <c r="T102" s="8">
        <v>0.19</v>
      </c>
      <c r="U102" s="11">
        <v>3.22</v>
      </c>
      <c r="V102" s="14">
        <v>3.34</v>
      </c>
      <c r="W102">
        <f t="shared" si="3"/>
        <v>0.17999999999999972</v>
      </c>
    </row>
    <row r="103" spans="1:23" ht="15" thickBot="1">
      <c r="A103" s="5">
        <v>94</v>
      </c>
      <c r="B103" s="7" t="s">
        <v>701</v>
      </c>
      <c r="C103" s="7" t="s">
        <v>45</v>
      </c>
      <c r="D103" s="8">
        <v>7.96</v>
      </c>
      <c r="E103" s="8">
        <v>2.71</v>
      </c>
      <c r="F103" s="8">
        <v>2.94</v>
      </c>
      <c r="G103" s="8">
        <v>1.02</v>
      </c>
      <c r="H103" s="9">
        <v>0.20499999999999999</v>
      </c>
      <c r="I103" s="10">
        <v>7.0000000000000007E-2</v>
      </c>
      <c r="J103" s="10">
        <v>0.13500000000000001</v>
      </c>
      <c r="K103" s="11">
        <v>0.27200000000000002</v>
      </c>
      <c r="L103" s="8">
        <v>1.39</v>
      </c>
      <c r="M103" s="8">
        <v>0.32500000000000001</v>
      </c>
      <c r="N103" s="10">
        <v>0.71899999999999997</v>
      </c>
      <c r="O103" s="11">
        <v>97</v>
      </c>
      <c r="P103" s="8">
        <v>88</v>
      </c>
      <c r="Q103" s="8">
        <v>97</v>
      </c>
      <c r="R103" s="11">
        <v>4.2300000000000004</v>
      </c>
      <c r="S103" s="8">
        <v>3.89</v>
      </c>
      <c r="T103" s="8">
        <v>0.35</v>
      </c>
      <c r="U103" s="11">
        <v>4.25</v>
      </c>
      <c r="V103" s="14">
        <v>4.41</v>
      </c>
      <c r="W103">
        <f t="shared" si="3"/>
        <v>0.17999999999999972</v>
      </c>
    </row>
    <row r="104" spans="1:23" ht="15" thickBot="1">
      <c r="A104" s="5">
        <v>20</v>
      </c>
      <c r="B104" s="7" t="s">
        <v>506</v>
      </c>
      <c r="C104" s="7" t="s">
        <v>37</v>
      </c>
      <c r="D104" s="8">
        <v>9.43</v>
      </c>
      <c r="E104" s="8">
        <v>2.0099999999999998</v>
      </c>
      <c r="F104" s="8">
        <v>4.68</v>
      </c>
      <c r="G104" s="8">
        <v>0.94</v>
      </c>
      <c r="H104" s="9">
        <v>0.26</v>
      </c>
      <c r="I104" s="10">
        <v>5.6000000000000001E-2</v>
      </c>
      <c r="J104" s="10">
        <v>0.20399999999999999</v>
      </c>
      <c r="K104" s="11">
        <v>0.23699999999999999</v>
      </c>
      <c r="L104" s="8">
        <v>1.1200000000000001</v>
      </c>
      <c r="M104" s="8">
        <v>0.30099999999999999</v>
      </c>
      <c r="N104" s="10">
        <v>0.73099999999999998</v>
      </c>
      <c r="O104" s="11">
        <v>79</v>
      </c>
      <c r="P104" s="8">
        <v>77</v>
      </c>
      <c r="Q104" s="8">
        <v>80</v>
      </c>
      <c r="R104" s="11">
        <v>3.47</v>
      </c>
      <c r="S104" s="8">
        <v>3.27</v>
      </c>
      <c r="T104" s="8">
        <v>0.21</v>
      </c>
      <c r="U104" s="11">
        <v>3.49</v>
      </c>
      <c r="V104" s="14">
        <v>3.67</v>
      </c>
      <c r="W104">
        <f t="shared" si="3"/>
        <v>0.19999999999999973</v>
      </c>
    </row>
    <row r="105" spans="1:23" ht="15" thickBot="1">
      <c r="A105" s="5">
        <v>92</v>
      </c>
      <c r="B105" s="7" t="s">
        <v>683</v>
      </c>
      <c r="C105" s="7" t="s">
        <v>89</v>
      </c>
      <c r="D105" s="8">
        <v>8.57</v>
      </c>
      <c r="E105" s="8">
        <v>3.46</v>
      </c>
      <c r="F105" s="8">
        <v>2.48</v>
      </c>
      <c r="G105" s="8">
        <v>0.94</v>
      </c>
      <c r="H105" s="9">
        <v>0.22</v>
      </c>
      <c r="I105" s="10">
        <v>8.8999999999999996E-2</v>
      </c>
      <c r="J105" s="10">
        <v>0.13100000000000001</v>
      </c>
      <c r="K105" s="11">
        <v>0.26300000000000001</v>
      </c>
      <c r="L105" s="8">
        <v>1.42</v>
      </c>
      <c r="M105" s="8">
        <v>0.32400000000000001</v>
      </c>
      <c r="N105" s="10">
        <v>0.746</v>
      </c>
      <c r="O105" s="11">
        <v>95</v>
      </c>
      <c r="P105" s="8">
        <v>87</v>
      </c>
      <c r="Q105" s="8">
        <v>92</v>
      </c>
      <c r="R105" s="11">
        <v>4.18</v>
      </c>
      <c r="S105" s="8">
        <v>3.9</v>
      </c>
      <c r="T105" s="8">
        <v>0.27</v>
      </c>
      <c r="U105" s="11">
        <v>4.05</v>
      </c>
      <c r="V105" s="14">
        <v>4.38</v>
      </c>
      <c r="W105">
        <f t="shared" si="3"/>
        <v>0.20000000000000018</v>
      </c>
    </row>
    <row r="106" spans="1:23" ht="15" thickBot="1">
      <c r="A106" s="5">
        <v>120</v>
      </c>
      <c r="B106" s="7" t="s">
        <v>755</v>
      </c>
      <c r="C106" s="7" t="s">
        <v>52</v>
      </c>
      <c r="D106" s="8">
        <v>8.83</v>
      </c>
      <c r="E106" s="8">
        <v>3.44</v>
      </c>
      <c r="F106" s="8">
        <v>2.56</v>
      </c>
      <c r="G106" s="8">
        <v>1.39</v>
      </c>
      <c r="H106" s="9">
        <v>0.23100000000000001</v>
      </c>
      <c r="I106" s="10">
        <v>0.09</v>
      </c>
      <c r="J106" s="10">
        <v>0.14099999999999999</v>
      </c>
      <c r="K106" s="11">
        <v>0.23100000000000001</v>
      </c>
      <c r="L106" s="8">
        <v>1.27</v>
      </c>
      <c r="M106" s="8">
        <v>0.27200000000000002</v>
      </c>
      <c r="N106" s="10">
        <v>0.71799999999999997</v>
      </c>
      <c r="O106" s="11">
        <v>107</v>
      </c>
      <c r="P106" s="8">
        <v>108</v>
      </c>
      <c r="Q106" s="8">
        <v>120</v>
      </c>
      <c r="R106" s="11">
        <v>4.5599999999999996</v>
      </c>
      <c r="S106" s="8">
        <v>4.58</v>
      </c>
      <c r="T106" s="8">
        <v>-0.02</v>
      </c>
      <c r="U106" s="11">
        <v>5.16</v>
      </c>
      <c r="V106" s="14">
        <v>4.76</v>
      </c>
      <c r="W106">
        <f t="shared" si="3"/>
        <v>0.20000000000000018</v>
      </c>
    </row>
    <row r="107" spans="1:23" ht="15" thickBot="1">
      <c r="A107" s="5">
        <v>114</v>
      </c>
      <c r="B107" s="7" t="s">
        <v>739</v>
      </c>
      <c r="C107" s="7" t="s">
        <v>100</v>
      </c>
      <c r="D107" s="8">
        <v>10.38</v>
      </c>
      <c r="E107" s="8">
        <v>5.74</v>
      </c>
      <c r="F107" s="8">
        <v>1.81</v>
      </c>
      <c r="G107" s="8">
        <v>0.99</v>
      </c>
      <c r="H107" s="9">
        <v>0.26400000000000001</v>
      </c>
      <c r="I107" s="10">
        <v>0.14599999999999999</v>
      </c>
      <c r="J107" s="10">
        <v>0.11799999999999999</v>
      </c>
      <c r="K107" s="11">
        <v>0.22600000000000001</v>
      </c>
      <c r="L107" s="8">
        <v>1.47</v>
      </c>
      <c r="M107" s="8">
        <v>0.29899999999999999</v>
      </c>
      <c r="N107" s="10">
        <v>0.74199999999999999</v>
      </c>
      <c r="O107" s="11">
        <v>101</v>
      </c>
      <c r="P107" s="8">
        <v>103</v>
      </c>
      <c r="Q107" s="8">
        <v>97</v>
      </c>
      <c r="R107" s="11">
        <v>4.45</v>
      </c>
      <c r="S107" s="8">
        <v>4.42</v>
      </c>
      <c r="T107" s="8">
        <v>0.03</v>
      </c>
      <c r="U107" s="11">
        <v>4.26</v>
      </c>
      <c r="V107" s="14">
        <v>4.67</v>
      </c>
      <c r="W107">
        <f t="shared" si="3"/>
        <v>0.21999999999999975</v>
      </c>
    </row>
    <row r="108" spans="1:23" ht="15" thickBot="1">
      <c r="A108" s="5">
        <v>161</v>
      </c>
      <c r="B108" s="7" t="s">
        <v>824</v>
      </c>
      <c r="C108" s="7" t="s">
        <v>109</v>
      </c>
      <c r="D108" s="8">
        <v>5.43</v>
      </c>
      <c r="E108" s="8">
        <v>2.4300000000000002</v>
      </c>
      <c r="F108" s="8">
        <v>2.2400000000000002</v>
      </c>
      <c r="G108" s="8">
        <v>1.68</v>
      </c>
      <c r="H108" s="9">
        <v>0.13900000000000001</v>
      </c>
      <c r="I108" s="10">
        <v>6.2E-2</v>
      </c>
      <c r="J108" s="10">
        <v>7.6999999999999999E-2</v>
      </c>
      <c r="K108" s="11">
        <v>0.29499999999999998</v>
      </c>
      <c r="L108" s="8">
        <v>1.47</v>
      </c>
      <c r="M108" s="8">
        <v>0.309</v>
      </c>
      <c r="N108" s="10">
        <v>0.70699999999999996</v>
      </c>
      <c r="O108" s="11">
        <v>100</v>
      </c>
      <c r="P108" s="8">
        <v>115</v>
      </c>
      <c r="Q108" s="8">
        <v>117</v>
      </c>
      <c r="R108" s="11">
        <v>5.03</v>
      </c>
      <c r="S108" s="8">
        <v>5.3</v>
      </c>
      <c r="T108" s="8">
        <v>-0.27</v>
      </c>
      <c r="U108" s="11">
        <v>5.13</v>
      </c>
      <c r="V108" s="14">
        <v>5.25</v>
      </c>
      <c r="W108">
        <f t="shared" si="3"/>
        <v>0.21999999999999975</v>
      </c>
    </row>
    <row r="109" spans="1:23" ht="15" thickBot="1">
      <c r="A109" s="5">
        <v>79</v>
      </c>
      <c r="B109" s="7" t="s">
        <v>636</v>
      </c>
      <c r="C109" s="7" t="s">
        <v>56</v>
      </c>
      <c r="D109" s="8">
        <v>7.74</v>
      </c>
      <c r="E109" s="8">
        <v>3.43</v>
      </c>
      <c r="F109" s="8">
        <v>2.25</v>
      </c>
      <c r="G109" s="8">
        <v>0.61</v>
      </c>
      <c r="H109" s="9">
        <v>0.20399999999999999</v>
      </c>
      <c r="I109" s="10">
        <v>9.0999999999999998E-2</v>
      </c>
      <c r="J109" s="10">
        <v>0.114</v>
      </c>
      <c r="K109" s="11">
        <v>0.23200000000000001</v>
      </c>
      <c r="L109" s="8">
        <v>1.26</v>
      </c>
      <c r="M109" s="8">
        <v>0.28299999999999997</v>
      </c>
      <c r="N109" s="10">
        <v>0.65900000000000003</v>
      </c>
      <c r="O109" s="11">
        <v>93</v>
      </c>
      <c r="P109" s="8">
        <v>84</v>
      </c>
      <c r="Q109" s="8">
        <v>88</v>
      </c>
      <c r="R109" s="11">
        <v>4.04</v>
      </c>
      <c r="S109" s="8">
        <v>3.62</v>
      </c>
      <c r="T109" s="8">
        <v>0.42</v>
      </c>
      <c r="U109" s="11">
        <v>3.84</v>
      </c>
      <c r="V109" s="14">
        <v>4.2699999999999996</v>
      </c>
      <c r="W109">
        <f t="shared" si="3"/>
        <v>0.22999999999999954</v>
      </c>
    </row>
    <row r="110" spans="1:23" ht="15" thickBot="1">
      <c r="A110" s="5">
        <v>80</v>
      </c>
      <c r="B110" s="7" t="s">
        <v>628</v>
      </c>
      <c r="C110" s="7" t="s">
        <v>95</v>
      </c>
      <c r="D110" s="8">
        <v>8.39</v>
      </c>
      <c r="E110" s="8">
        <v>2.73</v>
      </c>
      <c r="F110" s="8">
        <v>3.07</v>
      </c>
      <c r="G110" s="8">
        <v>1.1100000000000001</v>
      </c>
      <c r="H110" s="9">
        <v>0.217</v>
      </c>
      <c r="I110" s="10">
        <v>7.0000000000000007E-2</v>
      </c>
      <c r="J110" s="10">
        <v>0.14599999999999999</v>
      </c>
      <c r="K110" s="11">
        <v>0.26800000000000002</v>
      </c>
      <c r="L110" s="8">
        <v>1.37</v>
      </c>
      <c r="M110" s="8">
        <v>0.32200000000000001</v>
      </c>
      <c r="N110" s="10">
        <v>0.753</v>
      </c>
      <c r="O110" s="11">
        <v>95</v>
      </c>
      <c r="P110" s="8">
        <v>92</v>
      </c>
      <c r="Q110" s="8">
        <v>91</v>
      </c>
      <c r="R110" s="11">
        <v>4.04</v>
      </c>
      <c r="S110" s="8">
        <v>3.94</v>
      </c>
      <c r="T110" s="8">
        <v>0.1</v>
      </c>
      <c r="U110" s="11">
        <v>4.01</v>
      </c>
      <c r="V110" s="14">
        <v>4.28</v>
      </c>
      <c r="W110">
        <f t="shared" si="3"/>
        <v>0.24000000000000021</v>
      </c>
    </row>
    <row r="111" spans="1:23" ht="15" thickBot="1">
      <c r="A111" s="5">
        <v>170</v>
      </c>
      <c r="B111" s="7" t="s">
        <v>828</v>
      </c>
      <c r="C111" s="7" t="s">
        <v>95</v>
      </c>
      <c r="D111" s="8">
        <v>4.57</v>
      </c>
      <c r="E111" s="8">
        <v>3.74</v>
      </c>
      <c r="F111" s="8">
        <v>1.22</v>
      </c>
      <c r="G111" s="8">
        <v>1.1100000000000001</v>
      </c>
      <c r="H111" s="9">
        <v>0.11799999999999999</v>
      </c>
      <c r="I111" s="10">
        <v>9.7000000000000003E-2</v>
      </c>
      <c r="J111" s="10">
        <v>2.1999999999999999E-2</v>
      </c>
      <c r="K111" s="11">
        <v>0.27900000000000003</v>
      </c>
      <c r="L111" s="8">
        <v>1.48</v>
      </c>
      <c r="M111" s="8">
        <v>0.29599999999999999</v>
      </c>
      <c r="N111" s="10">
        <v>0.70199999999999996</v>
      </c>
      <c r="O111" s="11">
        <v>123</v>
      </c>
      <c r="P111" s="8">
        <v>123</v>
      </c>
      <c r="Q111" s="8">
        <v>117</v>
      </c>
      <c r="R111" s="11">
        <v>5.26</v>
      </c>
      <c r="S111" s="8">
        <v>5.32</v>
      </c>
      <c r="T111" s="8">
        <v>-0.06</v>
      </c>
      <c r="U111" s="11">
        <v>5.14</v>
      </c>
      <c r="V111" s="14">
        <v>5.5</v>
      </c>
      <c r="W111">
        <f t="shared" si="3"/>
        <v>0.24000000000000021</v>
      </c>
    </row>
    <row r="112" spans="1:23" ht="15" thickBot="1">
      <c r="A112" s="5">
        <v>23</v>
      </c>
      <c r="B112" s="7" t="s">
        <v>509</v>
      </c>
      <c r="C112" s="7" t="s">
        <v>52</v>
      </c>
      <c r="D112" s="8">
        <v>9.09</v>
      </c>
      <c r="E112" s="8">
        <v>2.59</v>
      </c>
      <c r="F112" s="8">
        <v>3.51</v>
      </c>
      <c r="G112" s="8">
        <v>0.86</v>
      </c>
      <c r="H112" s="9">
        <v>0.248</v>
      </c>
      <c r="I112" s="10">
        <v>7.0999999999999994E-2</v>
      </c>
      <c r="J112" s="10">
        <v>0.17699999999999999</v>
      </c>
      <c r="K112" s="11">
        <v>0.224</v>
      </c>
      <c r="L112" s="8">
        <v>1.1299999999999999</v>
      </c>
      <c r="M112" s="8">
        <v>0.28199999999999997</v>
      </c>
      <c r="N112" s="10">
        <v>0.71199999999999997</v>
      </c>
      <c r="O112" s="11">
        <v>81</v>
      </c>
      <c r="P112" s="8">
        <v>83</v>
      </c>
      <c r="Q112" s="8">
        <v>79</v>
      </c>
      <c r="R112" s="11">
        <v>3.45</v>
      </c>
      <c r="S112" s="8">
        <v>3.5</v>
      </c>
      <c r="T112" s="8">
        <v>-0.04</v>
      </c>
      <c r="U112" s="11">
        <v>3.39</v>
      </c>
      <c r="V112" s="14">
        <v>3.7</v>
      </c>
      <c r="W112">
        <f t="shared" si="3"/>
        <v>0.25</v>
      </c>
    </row>
    <row r="113" spans="1:23" ht="15" thickBot="1">
      <c r="A113" s="5">
        <v>119</v>
      </c>
      <c r="B113" s="7" t="s">
        <v>743</v>
      </c>
      <c r="C113" s="7" t="s">
        <v>74</v>
      </c>
      <c r="D113" s="8">
        <v>7.54</v>
      </c>
      <c r="E113" s="8">
        <v>3</v>
      </c>
      <c r="F113" s="8">
        <v>2.5099999999999998</v>
      </c>
      <c r="G113" s="8">
        <v>1.38</v>
      </c>
      <c r="H113" s="9">
        <v>0.2</v>
      </c>
      <c r="I113" s="10">
        <v>7.9000000000000001E-2</v>
      </c>
      <c r="J113" s="10">
        <v>0.12</v>
      </c>
      <c r="K113" s="11">
        <v>0.247</v>
      </c>
      <c r="L113" s="8">
        <v>1.28</v>
      </c>
      <c r="M113" s="8">
        <v>0.27800000000000002</v>
      </c>
      <c r="N113" s="10">
        <v>0.70199999999999996</v>
      </c>
      <c r="O113" s="11">
        <v>97</v>
      </c>
      <c r="P113" s="8">
        <v>100</v>
      </c>
      <c r="Q113" s="8">
        <v>108</v>
      </c>
      <c r="R113" s="11">
        <v>4.46</v>
      </c>
      <c r="S113" s="8">
        <v>4.63</v>
      </c>
      <c r="T113" s="8">
        <v>-0.17</v>
      </c>
      <c r="U113" s="11">
        <v>4.72</v>
      </c>
      <c r="V113" s="14">
        <v>4.72</v>
      </c>
      <c r="W113">
        <f t="shared" si="3"/>
        <v>0.25999999999999979</v>
      </c>
    </row>
    <row r="114" spans="1:23" ht="15" thickBot="1">
      <c r="A114" s="5">
        <v>171</v>
      </c>
      <c r="B114" s="7" t="s">
        <v>833</v>
      </c>
      <c r="C114" s="7" t="s">
        <v>48</v>
      </c>
      <c r="D114" s="8">
        <v>5.24</v>
      </c>
      <c r="E114" s="8">
        <v>3.16</v>
      </c>
      <c r="F114" s="8">
        <v>1.66</v>
      </c>
      <c r="G114" s="8">
        <v>0.99</v>
      </c>
      <c r="H114" s="9">
        <v>0.13100000000000001</v>
      </c>
      <c r="I114" s="10">
        <v>7.9000000000000001E-2</v>
      </c>
      <c r="J114" s="10">
        <v>5.1999999999999998E-2</v>
      </c>
      <c r="K114" s="11">
        <v>0.27600000000000002</v>
      </c>
      <c r="L114" s="8">
        <v>1.46</v>
      </c>
      <c r="M114" s="8">
        <v>0.3</v>
      </c>
      <c r="N114" s="10">
        <v>0.68300000000000005</v>
      </c>
      <c r="O114" s="11">
        <v>125</v>
      </c>
      <c r="P114" s="8">
        <v>114</v>
      </c>
      <c r="Q114" s="8">
        <v>127</v>
      </c>
      <c r="R114" s="11">
        <v>5.24</v>
      </c>
      <c r="S114" s="8">
        <v>4.79</v>
      </c>
      <c r="T114" s="8">
        <v>0.45</v>
      </c>
      <c r="U114" s="11">
        <v>5.43</v>
      </c>
      <c r="V114" s="14">
        <v>5.5</v>
      </c>
      <c r="W114">
        <f t="shared" si="3"/>
        <v>0.25999999999999979</v>
      </c>
    </row>
    <row r="115" spans="1:23" ht="15" thickBot="1">
      <c r="A115" s="5">
        <v>82</v>
      </c>
      <c r="B115" s="7" t="s">
        <v>642</v>
      </c>
      <c r="C115" s="7" t="s">
        <v>58</v>
      </c>
      <c r="D115" s="8">
        <v>9.0299999999999994</v>
      </c>
      <c r="E115" s="8">
        <v>2.73</v>
      </c>
      <c r="F115" s="8">
        <v>3.3</v>
      </c>
      <c r="G115" s="8">
        <v>2.0699999999999998</v>
      </c>
      <c r="H115" s="9">
        <v>0.249</v>
      </c>
      <c r="I115" s="10">
        <v>7.4999999999999997E-2</v>
      </c>
      <c r="J115" s="10">
        <v>0.17399999999999999</v>
      </c>
      <c r="K115" s="11">
        <v>0.20699999999999999</v>
      </c>
      <c r="L115" s="8">
        <v>1.07</v>
      </c>
      <c r="M115" s="8">
        <v>0.217</v>
      </c>
      <c r="N115" s="10">
        <v>0.82399999999999995</v>
      </c>
      <c r="O115" s="11">
        <v>95</v>
      </c>
      <c r="P115" s="8">
        <v>125</v>
      </c>
      <c r="Q115" s="8">
        <v>110</v>
      </c>
      <c r="R115" s="11">
        <v>3.98</v>
      </c>
      <c r="S115" s="8">
        <v>5.26</v>
      </c>
      <c r="T115" s="8">
        <v>-1.29</v>
      </c>
      <c r="U115" s="11">
        <v>4.71</v>
      </c>
      <c r="V115" s="14">
        <v>4.28</v>
      </c>
      <c r="W115">
        <f t="shared" si="3"/>
        <v>0.30000000000000027</v>
      </c>
    </row>
    <row r="116" spans="1:23" ht="15" thickBot="1">
      <c r="A116" s="12">
        <v>177</v>
      </c>
      <c r="B116" s="49" t="s">
        <v>846</v>
      </c>
      <c r="C116" s="49" t="s">
        <v>26</v>
      </c>
      <c r="D116" s="14">
        <v>5.13</v>
      </c>
      <c r="E116" s="14">
        <v>4.4400000000000004</v>
      </c>
      <c r="F116" s="14">
        <v>1.1499999999999999</v>
      </c>
      <c r="G116" s="14">
        <v>1.2</v>
      </c>
      <c r="H116" s="15">
        <v>0.13</v>
      </c>
      <c r="I116" s="16">
        <v>0.113</v>
      </c>
      <c r="J116" s="16">
        <v>1.7000000000000001E-2</v>
      </c>
      <c r="K116" s="17">
        <v>0.26100000000000001</v>
      </c>
      <c r="L116" s="14">
        <v>1.5</v>
      </c>
      <c r="M116" s="14">
        <v>0.27700000000000002</v>
      </c>
      <c r="N116" s="16">
        <v>0.65500000000000003</v>
      </c>
      <c r="O116" s="17">
        <v>131</v>
      </c>
      <c r="P116" s="14">
        <v>125</v>
      </c>
      <c r="Q116" s="14">
        <v>140</v>
      </c>
      <c r="R116" s="17">
        <v>5.81</v>
      </c>
      <c r="S116" s="14">
        <v>5.38</v>
      </c>
      <c r="T116" s="14">
        <v>0.43</v>
      </c>
      <c r="U116" s="17">
        <v>6.14</v>
      </c>
      <c r="V116" s="14">
        <v>6.12</v>
      </c>
      <c r="W116">
        <f t="shared" si="3"/>
        <v>0.3100000000000005</v>
      </c>
    </row>
    <row r="117" spans="1:23" ht="15" thickBot="1">
      <c r="A117" s="5">
        <v>97</v>
      </c>
      <c r="B117" s="7" t="s">
        <v>718</v>
      </c>
      <c r="C117" s="7" t="s">
        <v>58</v>
      </c>
      <c r="D117" s="8">
        <v>8.18</v>
      </c>
      <c r="E117" s="8">
        <v>2.87</v>
      </c>
      <c r="F117" s="8">
        <v>2.85</v>
      </c>
      <c r="G117" s="8">
        <v>1.41</v>
      </c>
      <c r="H117" s="9">
        <v>0.214</v>
      </c>
      <c r="I117" s="10">
        <v>7.4999999999999997E-2</v>
      </c>
      <c r="J117" s="10">
        <v>0.13900000000000001</v>
      </c>
      <c r="K117" s="11">
        <v>0.253</v>
      </c>
      <c r="L117" s="8">
        <v>1.31</v>
      </c>
      <c r="M117" s="8">
        <v>0.29299999999999998</v>
      </c>
      <c r="N117" s="10">
        <v>0.75600000000000001</v>
      </c>
      <c r="O117" s="11">
        <v>98</v>
      </c>
      <c r="P117" s="8">
        <v>107</v>
      </c>
      <c r="Q117" s="8">
        <v>101</v>
      </c>
      <c r="R117" s="11">
        <v>4.12</v>
      </c>
      <c r="S117" s="8">
        <v>4.51</v>
      </c>
      <c r="T117" s="8">
        <v>-0.4</v>
      </c>
      <c r="U117" s="11">
        <v>4.34</v>
      </c>
      <c r="V117" s="14">
        <v>4.4400000000000004</v>
      </c>
      <c r="W117">
        <f t="shared" si="3"/>
        <v>0.32000000000000028</v>
      </c>
    </row>
    <row r="118" spans="1:23" ht="15" thickBot="1">
      <c r="A118" s="5">
        <v>169</v>
      </c>
      <c r="B118" s="7" t="s">
        <v>830</v>
      </c>
      <c r="C118" s="7" t="s">
        <v>50</v>
      </c>
      <c r="D118" s="8">
        <v>9.24</v>
      </c>
      <c r="E118" s="8">
        <v>6.32</v>
      </c>
      <c r="F118" s="8">
        <v>1.46</v>
      </c>
      <c r="G118" s="8">
        <v>1.99</v>
      </c>
      <c r="H118" s="9">
        <v>0.22700000000000001</v>
      </c>
      <c r="I118" s="10">
        <v>0.155</v>
      </c>
      <c r="J118" s="10">
        <v>7.1999999999999995E-2</v>
      </c>
      <c r="K118" s="11">
        <v>0.22800000000000001</v>
      </c>
      <c r="L118" s="8">
        <v>1.56</v>
      </c>
      <c r="M118" s="8">
        <v>0.254</v>
      </c>
      <c r="N118" s="10">
        <v>0.79400000000000004</v>
      </c>
      <c r="O118" s="11">
        <v>118</v>
      </c>
      <c r="P118" s="8">
        <v>144</v>
      </c>
      <c r="Q118" s="8">
        <v>133</v>
      </c>
      <c r="R118" s="11">
        <v>5.12</v>
      </c>
      <c r="S118" s="8">
        <v>6.45</v>
      </c>
      <c r="T118" s="8">
        <v>-1.33</v>
      </c>
      <c r="U118" s="11">
        <v>5.7</v>
      </c>
      <c r="V118" s="14">
        <v>5.44</v>
      </c>
      <c r="W118">
        <f t="shared" si="3"/>
        <v>0.32000000000000028</v>
      </c>
    </row>
    <row r="119" spans="1:23" ht="15" thickBot="1">
      <c r="A119" s="5">
        <v>25</v>
      </c>
      <c r="B119" s="7" t="s">
        <v>521</v>
      </c>
      <c r="C119" s="7" t="s">
        <v>35</v>
      </c>
      <c r="D119" s="8">
        <v>8.1199999999999992</v>
      </c>
      <c r="E119" s="8">
        <v>0.9</v>
      </c>
      <c r="F119" s="8">
        <v>9.0500000000000007</v>
      </c>
      <c r="G119" s="8">
        <v>1.04</v>
      </c>
      <c r="H119" s="9">
        <v>0.22700000000000001</v>
      </c>
      <c r="I119" s="10">
        <v>2.5000000000000001E-2</v>
      </c>
      <c r="J119" s="10">
        <v>0.20200000000000001</v>
      </c>
      <c r="K119" s="11">
        <v>0.245</v>
      </c>
      <c r="L119" s="8">
        <v>1.04</v>
      </c>
      <c r="M119" s="8">
        <v>0.29199999999999998</v>
      </c>
      <c r="N119" s="10">
        <v>0.751</v>
      </c>
      <c r="O119" s="11">
        <v>82</v>
      </c>
      <c r="P119" s="8">
        <v>80</v>
      </c>
      <c r="Q119" s="8">
        <v>85</v>
      </c>
      <c r="R119" s="11">
        <v>3.35</v>
      </c>
      <c r="S119" s="8">
        <v>3.35</v>
      </c>
      <c r="T119" s="8">
        <v>0.01</v>
      </c>
      <c r="U119" s="11">
        <v>3.63</v>
      </c>
      <c r="V119" s="14">
        <v>3.72</v>
      </c>
      <c r="W119">
        <f t="shared" si="3"/>
        <v>0.37000000000000011</v>
      </c>
    </row>
    <row r="120" spans="1:23" ht="15" thickBot="1">
      <c r="A120" s="5">
        <v>102</v>
      </c>
      <c r="B120" s="7" t="s">
        <v>712</v>
      </c>
      <c r="C120" s="7" t="s">
        <v>32</v>
      </c>
      <c r="D120" s="8">
        <v>8.1199999999999992</v>
      </c>
      <c r="E120" s="8">
        <v>3.09</v>
      </c>
      <c r="F120" s="8">
        <v>2.63</v>
      </c>
      <c r="G120" s="8">
        <v>1.26</v>
      </c>
      <c r="H120" s="9">
        <v>0.216</v>
      </c>
      <c r="I120" s="10">
        <v>8.2000000000000003E-2</v>
      </c>
      <c r="J120" s="10">
        <v>0.13400000000000001</v>
      </c>
      <c r="K120" s="11">
        <v>0.251</v>
      </c>
      <c r="L120" s="8">
        <v>1.29</v>
      </c>
      <c r="M120" s="8">
        <v>0.29599999999999999</v>
      </c>
      <c r="N120" s="10">
        <v>0.75600000000000001</v>
      </c>
      <c r="O120" s="11">
        <v>94</v>
      </c>
      <c r="P120" s="8">
        <v>101</v>
      </c>
      <c r="Q120" s="8">
        <v>102</v>
      </c>
      <c r="R120" s="11">
        <v>4.12</v>
      </c>
      <c r="S120" s="8">
        <v>4.47</v>
      </c>
      <c r="T120" s="8">
        <v>-0.35</v>
      </c>
      <c r="U120" s="11">
        <v>4.37</v>
      </c>
      <c r="V120" s="14">
        <v>4.49</v>
      </c>
      <c r="W120">
        <f t="shared" si="3"/>
        <v>0.37000000000000011</v>
      </c>
    </row>
    <row r="121" spans="1:23" ht="15" thickBot="1">
      <c r="A121" s="5">
        <v>142</v>
      </c>
      <c r="B121" s="7" t="s">
        <v>806</v>
      </c>
      <c r="C121" s="7" t="s">
        <v>43</v>
      </c>
      <c r="D121" s="8">
        <v>7.48</v>
      </c>
      <c r="E121" s="8">
        <v>4.13</v>
      </c>
      <c r="F121" s="8">
        <v>1.81</v>
      </c>
      <c r="G121" s="8">
        <v>1.28</v>
      </c>
      <c r="H121" s="9">
        <v>0.185</v>
      </c>
      <c r="I121" s="10">
        <v>0.10199999999999999</v>
      </c>
      <c r="J121" s="10">
        <v>8.3000000000000004E-2</v>
      </c>
      <c r="K121" s="11">
        <v>0.28000000000000003</v>
      </c>
      <c r="L121" s="8">
        <v>1.58</v>
      </c>
      <c r="M121" s="8">
        <v>0.32400000000000001</v>
      </c>
      <c r="N121" s="10">
        <v>0.71699999999999997</v>
      </c>
      <c r="O121" s="11">
        <v>113</v>
      </c>
      <c r="P121" s="8">
        <v>115</v>
      </c>
      <c r="Q121" s="8">
        <v>112</v>
      </c>
      <c r="R121" s="11">
        <v>4.7</v>
      </c>
      <c r="S121" s="8">
        <v>4.97</v>
      </c>
      <c r="T121" s="8">
        <v>-0.26</v>
      </c>
      <c r="U121" s="11">
        <v>4.92</v>
      </c>
      <c r="V121" s="14">
        <v>5.07</v>
      </c>
      <c r="W121">
        <f t="shared" si="3"/>
        <v>0.37000000000000011</v>
      </c>
    </row>
    <row r="122" spans="1:23" ht="15" thickBot="1">
      <c r="A122" s="5">
        <v>100</v>
      </c>
      <c r="B122" s="7" t="s">
        <v>682</v>
      </c>
      <c r="C122" s="7" t="s">
        <v>32</v>
      </c>
      <c r="D122" s="8">
        <v>9.02</v>
      </c>
      <c r="E122" s="8">
        <v>3.62</v>
      </c>
      <c r="F122" s="8">
        <v>2.4900000000000002</v>
      </c>
      <c r="G122" s="8">
        <v>1.45</v>
      </c>
      <c r="H122" s="9">
        <v>0.23200000000000001</v>
      </c>
      <c r="I122" s="10">
        <v>9.2999999999999999E-2</v>
      </c>
      <c r="J122" s="10">
        <v>0.13900000000000001</v>
      </c>
      <c r="K122" s="11">
        <v>0.251</v>
      </c>
      <c r="L122" s="8">
        <v>1.37</v>
      </c>
      <c r="M122" s="8">
        <v>0.3</v>
      </c>
      <c r="N122" s="10">
        <v>0.78100000000000003</v>
      </c>
      <c r="O122" s="11">
        <v>93</v>
      </c>
      <c r="P122" s="8">
        <v>108</v>
      </c>
      <c r="Q122" s="8">
        <v>108</v>
      </c>
      <c r="R122" s="11">
        <v>4.08</v>
      </c>
      <c r="S122" s="8">
        <v>4.75</v>
      </c>
      <c r="T122" s="8">
        <v>-0.67</v>
      </c>
      <c r="U122" s="11">
        <v>4.62</v>
      </c>
      <c r="V122" s="14">
        <v>4.47</v>
      </c>
      <c r="W122">
        <f t="shared" si="3"/>
        <v>0.38999999999999968</v>
      </c>
    </row>
    <row r="123" spans="1:23" ht="15" thickBot="1">
      <c r="A123" s="5">
        <v>27</v>
      </c>
      <c r="B123" s="7" t="s">
        <v>503</v>
      </c>
      <c r="C123" s="7" t="s">
        <v>35</v>
      </c>
      <c r="D123" s="8">
        <v>10.01</v>
      </c>
      <c r="E123" s="8">
        <v>2.56</v>
      </c>
      <c r="F123" s="8">
        <v>3.91</v>
      </c>
      <c r="G123" s="8">
        <v>1.28</v>
      </c>
      <c r="H123" s="9">
        <v>0.27300000000000002</v>
      </c>
      <c r="I123" s="10">
        <v>7.0000000000000007E-2</v>
      </c>
      <c r="J123" s="10">
        <v>0.20300000000000001</v>
      </c>
      <c r="K123" s="11">
        <v>0.216</v>
      </c>
      <c r="L123" s="8">
        <v>1.1000000000000001</v>
      </c>
      <c r="M123" s="8">
        <v>0.26700000000000002</v>
      </c>
      <c r="N123" s="10">
        <v>0.77</v>
      </c>
      <c r="O123" s="11">
        <v>81</v>
      </c>
      <c r="P123" s="8">
        <v>91</v>
      </c>
      <c r="Q123" s="8">
        <v>89</v>
      </c>
      <c r="R123" s="11">
        <v>3.34</v>
      </c>
      <c r="S123" s="8">
        <v>3.81</v>
      </c>
      <c r="T123" s="8">
        <v>-0.47</v>
      </c>
      <c r="U123" s="11">
        <v>3.81</v>
      </c>
      <c r="V123" s="14">
        <v>3.74</v>
      </c>
      <c r="W123">
        <f t="shared" si="3"/>
        <v>0.40000000000000036</v>
      </c>
    </row>
    <row r="124" spans="1:23" ht="15" thickBot="1">
      <c r="A124" s="5">
        <v>49</v>
      </c>
      <c r="B124" s="7" t="s">
        <v>571</v>
      </c>
      <c r="C124" s="7" t="s">
        <v>41</v>
      </c>
      <c r="D124" s="8">
        <v>8.61</v>
      </c>
      <c r="E124" s="8">
        <v>2.21</v>
      </c>
      <c r="F124" s="8">
        <v>3.89</v>
      </c>
      <c r="G124" s="8">
        <v>1.17</v>
      </c>
      <c r="H124" s="9">
        <v>0.23200000000000001</v>
      </c>
      <c r="I124" s="10">
        <v>0.06</v>
      </c>
      <c r="J124" s="10">
        <v>0.17199999999999999</v>
      </c>
      <c r="K124" s="11">
        <v>0.248</v>
      </c>
      <c r="L124" s="8">
        <v>1.2</v>
      </c>
      <c r="M124" s="8">
        <v>0.29799999999999999</v>
      </c>
      <c r="N124" s="10">
        <v>0.76800000000000002</v>
      </c>
      <c r="O124" s="11">
        <v>86</v>
      </c>
      <c r="P124" s="8">
        <v>89</v>
      </c>
      <c r="Q124" s="8">
        <v>86</v>
      </c>
      <c r="R124" s="11">
        <v>3.57</v>
      </c>
      <c r="S124" s="8">
        <v>3.83</v>
      </c>
      <c r="T124" s="8">
        <v>-0.26</v>
      </c>
      <c r="U124" s="11">
        <v>3.76</v>
      </c>
      <c r="V124" s="14">
        <v>3.97</v>
      </c>
      <c r="W124">
        <f t="shared" si="3"/>
        <v>0.40000000000000036</v>
      </c>
    </row>
    <row r="125" spans="1:23" ht="15" thickBot="1">
      <c r="A125" s="5">
        <v>58</v>
      </c>
      <c r="B125" s="7" t="s">
        <v>594</v>
      </c>
      <c r="C125" s="7" t="s">
        <v>97</v>
      </c>
      <c r="D125" s="8">
        <v>8.73</v>
      </c>
      <c r="E125" s="8">
        <v>2.4700000000000002</v>
      </c>
      <c r="F125" s="8">
        <v>3.54</v>
      </c>
      <c r="G125" s="8">
        <v>1.19</v>
      </c>
      <c r="H125" s="9">
        <v>0.23499999999999999</v>
      </c>
      <c r="I125" s="10">
        <v>6.6000000000000003E-2</v>
      </c>
      <c r="J125" s="10">
        <v>0.16900000000000001</v>
      </c>
      <c r="K125" s="11">
        <v>0.24</v>
      </c>
      <c r="L125" s="8">
        <v>1.19</v>
      </c>
      <c r="M125" s="8">
        <v>0.28899999999999998</v>
      </c>
      <c r="N125" s="10">
        <v>0.76400000000000001</v>
      </c>
      <c r="O125" s="11">
        <v>87</v>
      </c>
      <c r="P125" s="8">
        <v>92</v>
      </c>
      <c r="Q125" s="8">
        <v>93</v>
      </c>
      <c r="R125" s="11">
        <v>3.65</v>
      </c>
      <c r="S125" s="8">
        <v>3.99</v>
      </c>
      <c r="T125" s="8">
        <v>-0.34</v>
      </c>
      <c r="U125" s="11">
        <v>4.01</v>
      </c>
      <c r="V125" s="14">
        <v>4.08</v>
      </c>
      <c r="W125">
        <f t="shared" si="3"/>
        <v>0.43000000000000016</v>
      </c>
    </row>
    <row r="126" spans="1:23" ht="15" thickBot="1">
      <c r="A126" s="5">
        <v>40</v>
      </c>
      <c r="B126" s="7" t="s">
        <v>568</v>
      </c>
      <c r="C126" s="7" t="s">
        <v>144</v>
      </c>
      <c r="D126" s="8">
        <v>9.1</v>
      </c>
      <c r="E126" s="8">
        <v>1.81</v>
      </c>
      <c r="F126" s="8">
        <v>5.03</v>
      </c>
      <c r="G126" s="8">
        <v>1.37</v>
      </c>
      <c r="H126" s="9">
        <v>0.253</v>
      </c>
      <c r="I126" s="10">
        <v>0.05</v>
      </c>
      <c r="J126" s="10">
        <v>0.20300000000000001</v>
      </c>
      <c r="K126" s="11">
        <v>0.23100000000000001</v>
      </c>
      <c r="L126" s="8">
        <v>1.07</v>
      </c>
      <c r="M126" s="8">
        <v>0.27600000000000002</v>
      </c>
      <c r="N126" s="10">
        <v>0.79100000000000004</v>
      </c>
      <c r="O126" s="11">
        <v>81</v>
      </c>
      <c r="P126" s="8">
        <v>94</v>
      </c>
      <c r="Q126" s="8">
        <v>98</v>
      </c>
      <c r="R126" s="11">
        <v>3.43</v>
      </c>
      <c r="S126" s="8">
        <v>3.96</v>
      </c>
      <c r="T126" s="8">
        <v>-0.53</v>
      </c>
      <c r="U126" s="11">
        <v>4.2</v>
      </c>
      <c r="V126" s="14">
        <v>3.87</v>
      </c>
      <c r="W126">
        <f t="shared" si="3"/>
        <v>0.43999999999999995</v>
      </c>
    </row>
    <row r="127" spans="1:23" ht="15" thickBot="1">
      <c r="A127" s="5">
        <v>168</v>
      </c>
      <c r="B127" s="7" t="s">
        <v>808</v>
      </c>
      <c r="C127" s="7" t="s">
        <v>32</v>
      </c>
      <c r="D127" s="8">
        <v>5.73</v>
      </c>
      <c r="E127" s="8">
        <v>3.41</v>
      </c>
      <c r="F127" s="8">
        <v>1.68</v>
      </c>
      <c r="G127" s="8">
        <v>1.5</v>
      </c>
      <c r="H127" s="9">
        <v>0.14399999999999999</v>
      </c>
      <c r="I127" s="10">
        <v>8.5999999999999993E-2</v>
      </c>
      <c r="J127" s="10">
        <v>5.8999999999999997E-2</v>
      </c>
      <c r="K127" s="11">
        <v>0.28399999999999997</v>
      </c>
      <c r="L127" s="8">
        <v>1.52</v>
      </c>
      <c r="M127" s="8">
        <v>0.30399999999999999</v>
      </c>
      <c r="N127" s="10">
        <v>0.72399999999999998</v>
      </c>
      <c r="O127" s="11">
        <v>114</v>
      </c>
      <c r="P127" s="8">
        <v>120</v>
      </c>
      <c r="Q127" s="8">
        <v>123</v>
      </c>
      <c r="R127" s="11">
        <v>4.9800000000000004</v>
      </c>
      <c r="S127" s="8">
        <v>5.31</v>
      </c>
      <c r="T127" s="8">
        <v>-0.32</v>
      </c>
      <c r="U127" s="11">
        <v>5.25</v>
      </c>
      <c r="V127" s="14">
        <v>5.43</v>
      </c>
      <c r="W127">
        <f t="shared" si="3"/>
        <v>0.44999999999999929</v>
      </c>
    </row>
    <row r="128" spans="1:23" ht="15" thickBot="1">
      <c r="A128" s="5">
        <v>133</v>
      </c>
      <c r="B128" s="7" t="s">
        <v>738</v>
      </c>
      <c r="C128" s="7" t="s">
        <v>109</v>
      </c>
      <c r="D128" s="8">
        <v>5.95</v>
      </c>
      <c r="E128" s="8">
        <v>2.25</v>
      </c>
      <c r="F128" s="8">
        <v>2.64</v>
      </c>
      <c r="G128" s="8">
        <v>1.45</v>
      </c>
      <c r="H128" s="9">
        <v>0.158</v>
      </c>
      <c r="I128" s="10">
        <v>0.06</v>
      </c>
      <c r="J128" s="10">
        <v>9.8000000000000004E-2</v>
      </c>
      <c r="K128" s="11">
        <v>0.25</v>
      </c>
      <c r="L128" s="8">
        <v>1.21</v>
      </c>
      <c r="M128" s="8">
        <v>0.26500000000000001</v>
      </c>
      <c r="N128" s="10">
        <v>0.72399999999999998</v>
      </c>
      <c r="O128" s="11">
        <v>89</v>
      </c>
      <c r="P128" s="8">
        <v>108</v>
      </c>
      <c r="Q128" s="8">
        <v>115</v>
      </c>
      <c r="R128" s="11">
        <v>4.5</v>
      </c>
      <c r="S128" s="8">
        <v>4.99</v>
      </c>
      <c r="T128" s="8">
        <v>-0.49</v>
      </c>
      <c r="U128" s="11">
        <v>5.03</v>
      </c>
      <c r="V128" s="14">
        <v>4.96</v>
      </c>
      <c r="W128">
        <f t="shared" si="3"/>
        <v>0.45999999999999996</v>
      </c>
    </row>
    <row r="129" spans="1:23" ht="15" thickBot="1">
      <c r="A129" s="5">
        <v>88</v>
      </c>
      <c r="B129" s="7" t="s">
        <v>670</v>
      </c>
      <c r="C129" s="7" t="s">
        <v>74</v>
      </c>
      <c r="D129" s="8">
        <v>9.8800000000000008</v>
      </c>
      <c r="E129" s="8">
        <v>3.62</v>
      </c>
      <c r="F129" s="8">
        <v>2.73</v>
      </c>
      <c r="G129" s="8">
        <v>1.32</v>
      </c>
      <c r="H129" s="9">
        <v>0.26100000000000001</v>
      </c>
      <c r="I129" s="10">
        <v>9.6000000000000002E-2</v>
      </c>
      <c r="J129" s="10">
        <v>0.16600000000000001</v>
      </c>
      <c r="K129" s="11">
        <v>0.24199999999999999</v>
      </c>
      <c r="L129" s="8">
        <v>1.32</v>
      </c>
      <c r="M129" s="8">
        <v>0.30199999999999999</v>
      </c>
      <c r="N129" s="10">
        <v>0.79900000000000004</v>
      </c>
      <c r="O129" s="11">
        <v>84</v>
      </c>
      <c r="P129" s="8">
        <v>91</v>
      </c>
      <c r="Q129" s="8">
        <v>104</v>
      </c>
      <c r="R129" s="11">
        <v>3.87</v>
      </c>
      <c r="S129" s="8">
        <v>4.2</v>
      </c>
      <c r="T129" s="8">
        <v>-0.33</v>
      </c>
      <c r="U129" s="11">
        <v>4.5599999999999996</v>
      </c>
      <c r="V129" s="14">
        <v>4.34</v>
      </c>
      <c r="W129">
        <f t="shared" si="3"/>
        <v>0.46999999999999975</v>
      </c>
    </row>
    <row r="130" spans="1:23" ht="15" thickBot="1">
      <c r="A130" s="5">
        <v>147</v>
      </c>
      <c r="B130" s="7" t="s">
        <v>798</v>
      </c>
      <c r="C130" s="7" t="s">
        <v>129</v>
      </c>
      <c r="D130" s="8">
        <v>7.36</v>
      </c>
      <c r="E130" s="8">
        <v>4.0199999999999996</v>
      </c>
      <c r="F130" s="8">
        <v>1.83</v>
      </c>
      <c r="G130" s="8">
        <v>1.49</v>
      </c>
      <c r="H130" s="9">
        <v>0.187</v>
      </c>
      <c r="I130" s="10">
        <v>0.10199999999999999</v>
      </c>
      <c r="J130" s="10">
        <v>8.5000000000000006E-2</v>
      </c>
      <c r="K130" s="11">
        <v>0.252</v>
      </c>
      <c r="L130" s="8">
        <v>1.42</v>
      </c>
      <c r="M130" s="8">
        <v>0.28100000000000003</v>
      </c>
      <c r="N130" s="10">
        <v>0.75</v>
      </c>
      <c r="O130" s="11">
        <v>105</v>
      </c>
      <c r="P130" s="8">
        <v>120</v>
      </c>
      <c r="Q130" s="8">
        <v>117</v>
      </c>
      <c r="R130" s="11">
        <v>4.6100000000000003</v>
      </c>
      <c r="S130" s="8">
        <v>5.31</v>
      </c>
      <c r="T130" s="8">
        <v>-0.69</v>
      </c>
      <c r="U130" s="11">
        <v>5.14</v>
      </c>
      <c r="V130" s="14">
        <v>5.09</v>
      </c>
      <c r="W130">
        <f t="shared" ref="W130:W161" si="4">V130-R130</f>
        <v>0.47999999999999954</v>
      </c>
    </row>
    <row r="131" spans="1:23" ht="15" thickBot="1">
      <c r="A131" s="5">
        <v>84</v>
      </c>
      <c r="B131" s="7" t="s">
        <v>660</v>
      </c>
      <c r="C131" s="7" t="s">
        <v>48</v>
      </c>
      <c r="D131" s="8">
        <v>7.52</v>
      </c>
      <c r="E131" s="8">
        <v>2.39</v>
      </c>
      <c r="F131" s="8">
        <v>3.15</v>
      </c>
      <c r="G131" s="8">
        <v>0.98</v>
      </c>
      <c r="H131" s="9">
        <v>0.20100000000000001</v>
      </c>
      <c r="I131" s="10">
        <v>6.4000000000000001E-2</v>
      </c>
      <c r="J131" s="10">
        <v>0.13700000000000001</v>
      </c>
      <c r="K131" s="11">
        <v>0.25</v>
      </c>
      <c r="L131" s="8">
        <v>1.23</v>
      </c>
      <c r="M131" s="8">
        <v>0.29299999999999998</v>
      </c>
      <c r="N131" s="10">
        <v>0.74299999999999999</v>
      </c>
      <c r="O131" s="11">
        <v>91</v>
      </c>
      <c r="P131" s="8">
        <v>92</v>
      </c>
      <c r="Q131" s="8">
        <v>92</v>
      </c>
      <c r="R131" s="11">
        <v>3.8</v>
      </c>
      <c r="S131" s="8">
        <v>3.87</v>
      </c>
      <c r="T131" s="8">
        <v>-0.08</v>
      </c>
      <c r="U131" s="11">
        <v>3.96</v>
      </c>
      <c r="V131" s="14">
        <v>4.29</v>
      </c>
      <c r="W131">
        <f t="shared" si="4"/>
        <v>0.49000000000000021</v>
      </c>
    </row>
    <row r="132" spans="1:23" ht="15" thickBot="1">
      <c r="A132" s="5">
        <v>19</v>
      </c>
      <c r="B132" s="7" t="s">
        <v>28</v>
      </c>
      <c r="C132" s="7" t="s">
        <v>29</v>
      </c>
      <c r="D132" s="8">
        <v>11.39</v>
      </c>
      <c r="E132" s="8">
        <v>3.75</v>
      </c>
      <c r="F132" s="8">
        <v>3.04</v>
      </c>
      <c r="G132" s="8">
        <v>1.23</v>
      </c>
      <c r="H132" s="9">
        <v>0.315</v>
      </c>
      <c r="I132" s="10">
        <v>0.104</v>
      </c>
      <c r="J132" s="10">
        <v>0.21099999999999999</v>
      </c>
      <c r="K132" s="11">
        <v>0.183</v>
      </c>
      <c r="L132" s="8">
        <v>1.06</v>
      </c>
      <c r="M132" s="8">
        <v>0.23899999999999999</v>
      </c>
      <c r="N132" s="10">
        <v>0.80300000000000005</v>
      </c>
      <c r="O132" s="11">
        <v>72</v>
      </c>
      <c r="P132" s="8">
        <v>91</v>
      </c>
      <c r="Q132" s="8">
        <v>83</v>
      </c>
      <c r="R132" s="11">
        <v>3.14</v>
      </c>
      <c r="S132" s="8">
        <v>4</v>
      </c>
      <c r="T132" s="8">
        <v>-0.86</v>
      </c>
      <c r="U132" s="11">
        <v>3.58</v>
      </c>
      <c r="V132" s="14">
        <v>3.66</v>
      </c>
      <c r="W132">
        <f t="shared" si="4"/>
        <v>0.52</v>
      </c>
    </row>
    <row r="133" spans="1:23" ht="15" thickBot="1">
      <c r="A133" s="5">
        <v>17</v>
      </c>
      <c r="B133" s="7" t="s">
        <v>490</v>
      </c>
      <c r="C133" s="7" t="s">
        <v>56</v>
      </c>
      <c r="D133" s="8">
        <v>9.14</v>
      </c>
      <c r="E133" s="8">
        <v>1.87</v>
      </c>
      <c r="F133" s="8">
        <v>4.8899999999999997</v>
      </c>
      <c r="G133" s="8">
        <v>0.73</v>
      </c>
      <c r="H133" s="9">
        <v>0.246</v>
      </c>
      <c r="I133" s="10">
        <v>0.05</v>
      </c>
      <c r="J133" s="10">
        <v>0.19600000000000001</v>
      </c>
      <c r="K133" s="11">
        <v>0.248</v>
      </c>
      <c r="L133" s="8">
        <v>1.17</v>
      </c>
      <c r="M133" s="8">
        <v>0.317</v>
      </c>
      <c r="N133" s="10">
        <v>0.73</v>
      </c>
      <c r="O133" s="11">
        <v>71</v>
      </c>
      <c r="P133" s="8">
        <v>70</v>
      </c>
      <c r="Q133" s="8">
        <v>76</v>
      </c>
      <c r="R133" s="11">
        <v>3.06</v>
      </c>
      <c r="S133" s="8">
        <v>3.02</v>
      </c>
      <c r="T133" s="8">
        <v>0.04</v>
      </c>
      <c r="U133" s="11">
        <v>3.32</v>
      </c>
      <c r="V133" s="14">
        <v>3.61</v>
      </c>
      <c r="W133">
        <f t="shared" si="4"/>
        <v>0.54999999999999982</v>
      </c>
    </row>
    <row r="134" spans="1:23" ht="15" thickBot="1">
      <c r="A134" s="5">
        <v>67</v>
      </c>
      <c r="B134" s="7" t="s">
        <v>626</v>
      </c>
      <c r="C134" s="7" t="s">
        <v>32</v>
      </c>
      <c r="D134" s="8">
        <v>8.25</v>
      </c>
      <c r="E134" s="8">
        <v>2.94</v>
      </c>
      <c r="F134" s="8">
        <v>2.81</v>
      </c>
      <c r="G134" s="8">
        <v>0.94</v>
      </c>
      <c r="H134" s="9">
        <v>0.22900000000000001</v>
      </c>
      <c r="I134" s="10">
        <v>8.1000000000000003E-2</v>
      </c>
      <c r="J134" s="10">
        <v>0.14699999999999999</v>
      </c>
      <c r="K134" s="11">
        <v>0.223</v>
      </c>
      <c r="L134" s="8">
        <v>1.1399999999999999</v>
      </c>
      <c r="M134" s="8">
        <v>0.27100000000000002</v>
      </c>
      <c r="N134" s="10">
        <v>0.745</v>
      </c>
      <c r="O134" s="11">
        <v>83</v>
      </c>
      <c r="P134" s="8">
        <v>88</v>
      </c>
      <c r="Q134" s="8">
        <v>92</v>
      </c>
      <c r="R134" s="11">
        <v>3.63</v>
      </c>
      <c r="S134" s="8">
        <v>3.88</v>
      </c>
      <c r="T134" s="8">
        <v>-0.26</v>
      </c>
      <c r="U134" s="11">
        <v>3.96</v>
      </c>
      <c r="V134" s="14">
        <v>4.18</v>
      </c>
      <c r="W134">
        <f t="shared" si="4"/>
        <v>0.54999999999999982</v>
      </c>
    </row>
    <row r="135" spans="1:23" ht="15" thickBot="1">
      <c r="A135" s="5">
        <v>134</v>
      </c>
      <c r="B135" s="7" t="s">
        <v>773</v>
      </c>
      <c r="C135" s="7" t="s">
        <v>89</v>
      </c>
      <c r="D135" s="8">
        <v>7.19</v>
      </c>
      <c r="E135" s="8">
        <v>3.7</v>
      </c>
      <c r="F135" s="8">
        <v>1.94</v>
      </c>
      <c r="G135" s="8">
        <v>1.04</v>
      </c>
      <c r="H135" s="9">
        <v>0.188</v>
      </c>
      <c r="I135" s="10">
        <v>9.7000000000000003E-2</v>
      </c>
      <c r="J135" s="10">
        <v>9.0999999999999998E-2</v>
      </c>
      <c r="K135" s="11">
        <v>0.23699999999999999</v>
      </c>
      <c r="L135" s="8">
        <v>1.31</v>
      </c>
      <c r="M135" s="8">
        <v>0.27200000000000002</v>
      </c>
      <c r="N135" s="10">
        <v>0.71399999999999997</v>
      </c>
      <c r="O135" s="11">
        <v>100</v>
      </c>
      <c r="P135" s="8">
        <v>101</v>
      </c>
      <c r="Q135" s="8">
        <v>110</v>
      </c>
      <c r="R135" s="11">
        <v>4.38</v>
      </c>
      <c r="S135" s="8">
        <v>4.54</v>
      </c>
      <c r="T135" s="8">
        <v>-0.16</v>
      </c>
      <c r="U135" s="11">
        <v>4.83</v>
      </c>
      <c r="V135" s="14">
        <v>4.97</v>
      </c>
      <c r="W135">
        <f t="shared" si="4"/>
        <v>0.58999999999999986</v>
      </c>
    </row>
    <row r="136" spans="1:23" ht="15" thickBot="1">
      <c r="A136" s="5">
        <v>159</v>
      </c>
      <c r="B136" s="7" t="s">
        <v>822</v>
      </c>
      <c r="C136" s="7" t="s">
        <v>39</v>
      </c>
      <c r="D136" s="8">
        <v>5.85</v>
      </c>
      <c r="E136" s="8">
        <v>2.75</v>
      </c>
      <c r="F136" s="8">
        <v>2.13</v>
      </c>
      <c r="G136" s="8">
        <v>1.55</v>
      </c>
      <c r="H136" s="9">
        <v>0.152</v>
      </c>
      <c r="I136" s="10">
        <v>7.1999999999999995E-2</v>
      </c>
      <c r="J136" s="10">
        <v>8.1000000000000003E-2</v>
      </c>
      <c r="K136" s="11">
        <v>0.24299999999999999</v>
      </c>
      <c r="L136" s="8">
        <v>1.26</v>
      </c>
      <c r="M136" s="8">
        <v>0.252</v>
      </c>
      <c r="N136" s="10">
        <v>0.69899999999999995</v>
      </c>
      <c r="O136" s="11">
        <v>104</v>
      </c>
      <c r="P136" s="8">
        <v>121</v>
      </c>
      <c r="Q136" s="8">
        <v>124</v>
      </c>
      <c r="R136" s="11">
        <v>4.6399999999999997</v>
      </c>
      <c r="S136" s="8">
        <v>5.17</v>
      </c>
      <c r="T136" s="8">
        <v>-0.52</v>
      </c>
      <c r="U136" s="11">
        <v>5.33</v>
      </c>
      <c r="V136" s="14">
        <v>5.24</v>
      </c>
      <c r="W136">
        <f t="shared" si="4"/>
        <v>0.60000000000000053</v>
      </c>
    </row>
    <row r="137" spans="1:23" ht="15" thickBot="1">
      <c r="A137" s="5">
        <v>131</v>
      </c>
      <c r="B137" s="7" t="s">
        <v>777</v>
      </c>
      <c r="C137" s="7" t="s">
        <v>111</v>
      </c>
      <c r="D137" s="8">
        <v>8</v>
      </c>
      <c r="E137" s="8">
        <v>4.2</v>
      </c>
      <c r="F137" s="8">
        <v>1.9</v>
      </c>
      <c r="G137" s="8">
        <v>0.96</v>
      </c>
      <c r="H137" s="9">
        <v>0.20200000000000001</v>
      </c>
      <c r="I137" s="10">
        <v>0.106</v>
      </c>
      <c r="J137" s="10">
        <v>9.6000000000000002E-2</v>
      </c>
      <c r="K137" s="11">
        <v>0.23499999999999999</v>
      </c>
      <c r="L137" s="8">
        <v>1.37</v>
      </c>
      <c r="M137" s="8">
        <v>0.28000000000000003</v>
      </c>
      <c r="N137" s="10">
        <v>0.72</v>
      </c>
      <c r="O137" s="11">
        <v>97</v>
      </c>
      <c r="P137" s="8">
        <v>103</v>
      </c>
      <c r="Q137" s="8">
        <v>111</v>
      </c>
      <c r="R137" s="11">
        <v>4.3099999999999996</v>
      </c>
      <c r="S137" s="8">
        <v>4.49</v>
      </c>
      <c r="T137" s="8">
        <v>-0.18</v>
      </c>
      <c r="U137" s="11">
        <v>4.87</v>
      </c>
      <c r="V137" s="14">
        <v>4.92</v>
      </c>
      <c r="W137">
        <f t="shared" si="4"/>
        <v>0.61000000000000032</v>
      </c>
    </row>
    <row r="138" spans="1:23" ht="15" thickBot="1">
      <c r="A138" s="5">
        <v>53</v>
      </c>
      <c r="B138" s="7" t="s">
        <v>582</v>
      </c>
      <c r="C138" s="7" t="s">
        <v>45</v>
      </c>
      <c r="D138" s="8">
        <v>9.2899999999999991</v>
      </c>
      <c r="E138" s="8">
        <v>3.07</v>
      </c>
      <c r="F138" s="8">
        <v>3.03</v>
      </c>
      <c r="G138" s="8">
        <v>1.02</v>
      </c>
      <c r="H138" s="9">
        <v>0.255</v>
      </c>
      <c r="I138" s="10">
        <v>8.4000000000000005E-2</v>
      </c>
      <c r="J138" s="10">
        <v>0.17100000000000001</v>
      </c>
      <c r="K138" s="11">
        <v>0.19900000000000001</v>
      </c>
      <c r="L138" s="8">
        <v>1.07</v>
      </c>
      <c r="M138" s="8">
        <v>0.24399999999999999</v>
      </c>
      <c r="N138" s="10">
        <v>0.749</v>
      </c>
      <c r="O138" s="11">
        <v>77</v>
      </c>
      <c r="P138" s="8">
        <v>87</v>
      </c>
      <c r="Q138" s="8">
        <v>87</v>
      </c>
      <c r="R138" s="11">
        <v>3.39</v>
      </c>
      <c r="S138" s="8">
        <v>3.81</v>
      </c>
      <c r="T138" s="8">
        <v>-0.42</v>
      </c>
      <c r="U138" s="11">
        <v>3.81</v>
      </c>
      <c r="V138" s="14">
        <v>4.0199999999999996</v>
      </c>
      <c r="W138">
        <f t="shared" si="4"/>
        <v>0.62999999999999945</v>
      </c>
    </row>
    <row r="139" spans="1:23" ht="15" thickBot="1">
      <c r="A139" s="5">
        <v>75</v>
      </c>
      <c r="B139" s="7" t="s">
        <v>678</v>
      </c>
      <c r="C139" s="7" t="s">
        <v>97</v>
      </c>
      <c r="D139" s="8">
        <v>8.3699999999999992</v>
      </c>
      <c r="E139" s="8">
        <v>2.66</v>
      </c>
      <c r="F139" s="8">
        <v>3.15</v>
      </c>
      <c r="G139" s="8">
        <v>1.26</v>
      </c>
      <c r="H139" s="9">
        <v>0.22500000000000001</v>
      </c>
      <c r="I139" s="10">
        <v>7.0999999999999994E-2</v>
      </c>
      <c r="J139" s="10">
        <v>0.154</v>
      </c>
      <c r="K139" s="11">
        <v>0.23300000000000001</v>
      </c>
      <c r="L139" s="8">
        <v>1.18</v>
      </c>
      <c r="M139" s="8">
        <v>0.27400000000000002</v>
      </c>
      <c r="N139" s="10">
        <v>0.76500000000000001</v>
      </c>
      <c r="O139" s="11">
        <v>85</v>
      </c>
      <c r="P139" s="8">
        <v>98</v>
      </c>
      <c r="Q139" s="8">
        <v>98</v>
      </c>
      <c r="R139" s="11">
        <v>3.6</v>
      </c>
      <c r="S139" s="8">
        <v>4.28</v>
      </c>
      <c r="T139" s="8">
        <v>-0.68</v>
      </c>
      <c r="U139" s="11">
        <v>4.21</v>
      </c>
      <c r="V139" s="14">
        <v>4.25</v>
      </c>
      <c r="W139">
        <f t="shared" si="4"/>
        <v>0.64999999999999991</v>
      </c>
    </row>
    <row r="140" spans="1:23" ht="15" thickBot="1">
      <c r="A140" s="5">
        <v>104</v>
      </c>
      <c r="B140" s="7" t="s">
        <v>713</v>
      </c>
      <c r="C140" s="7" t="s">
        <v>48</v>
      </c>
      <c r="D140" s="8">
        <v>8.5500000000000007</v>
      </c>
      <c r="E140" s="8">
        <v>3.45</v>
      </c>
      <c r="F140" s="8">
        <v>2.48</v>
      </c>
      <c r="G140" s="8">
        <v>1.1499999999999999</v>
      </c>
      <c r="H140" s="9">
        <v>0.222</v>
      </c>
      <c r="I140" s="10">
        <v>8.8999999999999996E-2</v>
      </c>
      <c r="J140" s="10">
        <v>0.13200000000000001</v>
      </c>
      <c r="K140" s="11">
        <v>0.26</v>
      </c>
      <c r="L140" s="8">
        <v>1.4</v>
      </c>
      <c r="M140" s="8">
        <v>0.314</v>
      </c>
      <c r="N140" s="10">
        <v>0.78800000000000003</v>
      </c>
      <c r="O140" s="11">
        <v>91</v>
      </c>
      <c r="P140" s="8">
        <v>99</v>
      </c>
      <c r="Q140" s="8">
        <v>100</v>
      </c>
      <c r="R140" s="11">
        <v>3.81</v>
      </c>
      <c r="S140" s="8">
        <v>4.1900000000000004</v>
      </c>
      <c r="T140" s="8">
        <v>-0.38</v>
      </c>
      <c r="U140" s="11">
        <v>4.29</v>
      </c>
      <c r="V140" s="14">
        <v>4.49</v>
      </c>
      <c r="W140">
        <f t="shared" si="4"/>
        <v>0.68000000000000016</v>
      </c>
    </row>
    <row r="141" spans="1:23" ht="15" thickBot="1">
      <c r="A141" s="5">
        <v>65</v>
      </c>
      <c r="B141" s="7" t="s">
        <v>613</v>
      </c>
      <c r="C141" s="6" t="s">
        <v>103</v>
      </c>
      <c r="D141" s="8">
        <v>8.5299999999999994</v>
      </c>
      <c r="E141" s="8">
        <v>2.4300000000000002</v>
      </c>
      <c r="F141" s="8">
        <v>3.52</v>
      </c>
      <c r="G141" s="8">
        <v>0.88</v>
      </c>
      <c r="H141" s="9">
        <v>0.23</v>
      </c>
      <c r="I141" s="10">
        <v>6.5000000000000002E-2</v>
      </c>
      <c r="J141" s="10">
        <v>0.16500000000000001</v>
      </c>
      <c r="K141" s="11">
        <v>0.23400000000000001</v>
      </c>
      <c r="L141" s="8">
        <v>1.1599999999999999</v>
      </c>
      <c r="M141" s="8">
        <v>0.28699999999999998</v>
      </c>
      <c r="N141" s="10">
        <v>0.76800000000000002</v>
      </c>
      <c r="O141" s="11">
        <v>84</v>
      </c>
      <c r="P141" s="8">
        <v>85</v>
      </c>
      <c r="Q141" s="8">
        <v>96</v>
      </c>
      <c r="R141" s="11">
        <v>3.46</v>
      </c>
      <c r="S141" s="8">
        <v>3.57</v>
      </c>
      <c r="T141" s="8">
        <v>-0.11</v>
      </c>
      <c r="U141" s="11">
        <v>4.0999999999999996</v>
      </c>
      <c r="V141" s="14">
        <v>4.1500000000000004</v>
      </c>
      <c r="W141">
        <f t="shared" si="4"/>
        <v>0.69000000000000039</v>
      </c>
    </row>
    <row r="142" spans="1:23" ht="15" thickBot="1">
      <c r="A142" s="5">
        <v>60</v>
      </c>
      <c r="B142" s="7" t="s">
        <v>586</v>
      </c>
      <c r="C142" s="7" t="s">
        <v>64</v>
      </c>
      <c r="D142" s="8">
        <v>7.07</v>
      </c>
      <c r="E142" s="8">
        <v>0.63</v>
      </c>
      <c r="F142" s="8">
        <v>11.2</v>
      </c>
      <c r="G142" s="8">
        <v>1.26</v>
      </c>
      <c r="H142" s="9">
        <v>0.192</v>
      </c>
      <c r="I142" s="10">
        <v>1.7000000000000001E-2</v>
      </c>
      <c r="J142" s="10">
        <v>0.17499999999999999</v>
      </c>
      <c r="K142" s="11">
        <v>0.247</v>
      </c>
      <c r="L142" s="8">
        <v>1.05</v>
      </c>
      <c r="M142" s="8">
        <v>0.27600000000000002</v>
      </c>
      <c r="N142" s="10">
        <v>0.76900000000000002</v>
      </c>
      <c r="O142" s="11">
        <v>83</v>
      </c>
      <c r="P142" s="8">
        <v>94</v>
      </c>
      <c r="Q142" s="8">
        <v>97</v>
      </c>
      <c r="R142" s="11">
        <v>3.41</v>
      </c>
      <c r="S142" s="8">
        <v>3.89</v>
      </c>
      <c r="T142" s="8">
        <v>-0.48</v>
      </c>
      <c r="U142" s="11">
        <v>4.1500000000000004</v>
      </c>
      <c r="V142" s="14">
        <v>4.1100000000000003</v>
      </c>
      <c r="W142">
        <f t="shared" si="4"/>
        <v>0.70000000000000018</v>
      </c>
    </row>
    <row r="143" spans="1:23" ht="15" thickBot="1">
      <c r="A143" s="5">
        <v>30</v>
      </c>
      <c r="B143" s="7" t="s">
        <v>524</v>
      </c>
      <c r="C143" s="7" t="s">
        <v>41</v>
      </c>
      <c r="D143" s="8">
        <v>8.9700000000000006</v>
      </c>
      <c r="E143" s="8">
        <v>1.94</v>
      </c>
      <c r="F143" s="8">
        <v>4.62</v>
      </c>
      <c r="G143" s="8">
        <v>0.92</v>
      </c>
      <c r="H143" s="9">
        <v>0.24299999999999999</v>
      </c>
      <c r="I143" s="10">
        <v>5.2999999999999999E-2</v>
      </c>
      <c r="J143" s="10">
        <v>0.19</v>
      </c>
      <c r="K143" s="11">
        <v>0.24399999999999999</v>
      </c>
      <c r="L143" s="8">
        <v>1.1399999999999999</v>
      </c>
      <c r="M143" s="8">
        <v>0.30499999999999999</v>
      </c>
      <c r="N143" s="10">
        <v>0.80200000000000005</v>
      </c>
      <c r="O143" s="11">
        <v>74</v>
      </c>
      <c r="P143" s="8">
        <v>82</v>
      </c>
      <c r="Q143" s="8">
        <v>84</v>
      </c>
      <c r="R143" s="11">
        <v>3.05</v>
      </c>
      <c r="S143" s="8">
        <v>3.52</v>
      </c>
      <c r="T143" s="8">
        <v>-0.47</v>
      </c>
      <c r="U143" s="11">
        <v>3.7</v>
      </c>
      <c r="V143" s="14">
        <v>3.77</v>
      </c>
      <c r="W143">
        <f t="shared" si="4"/>
        <v>0.7200000000000002</v>
      </c>
    </row>
    <row r="144" spans="1:23" ht="15" thickBot="1">
      <c r="A144" s="5">
        <v>56</v>
      </c>
      <c r="B144" s="7" t="s">
        <v>589</v>
      </c>
      <c r="C144" s="7" t="s">
        <v>64</v>
      </c>
      <c r="D144" s="8">
        <v>9.4700000000000006</v>
      </c>
      <c r="E144" s="8">
        <v>3.21</v>
      </c>
      <c r="F144" s="8">
        <v>2.95</v>
      </c>
      <c r="G144" s="8">
        <v>1.17</v>
      </c>
      <c r="H144" s="9">
        <v>0.25800000000000001</v>
      </c>
      <c r="I144" s="10">
        <v>8.6999999999999994E-2</v>
      </c>
      <c r="J144" s="10">
        <v>0.17100000000000001</v>
      </c>
      <c r="K144" s="11">
        <v>0.222</v>
      </c>
      <c r="L144" s="8">
        <v>1.18</v>
      </c>
      <c r="M144" s="8">
        <v>0.27400000000000002</v>
      </c>
      <c r="N144" s="10">
        <v>0.81699999999999995</v>
      </c>
      <c r="O144" s="11">
        <v>80</v>
      </c>
      <c r="P144" s="8">
        <v>95</v>
      </c>
      <c r="Q144" s="8">
        <v>90</v>
      </c>
      <c r="R144" s="11">
        <v>3.29</v>
      </c>
      <c r="S144" s="8">
        <v>3.92</v>
      </c>
      <c r="T144" s="8">
        <v>-0.63</v>
      </c>
      <c r="U144" s="11">
        <v>3.85</v>
      </c>
      <c r="V144" s="14">
        <v>4.0599999999999996</v>
      </c>
      <c r="W144">
        <f t="shared" si="4"/>
        <v>0.76999999999999957</v>
      </c>
    </row>
    <row r="145" spans="1:23" ht="15" thickBot="1">
      <c r="A145" s="5">
        <v>128</v>
      </c>
      <c r="B145" s="7" t="s">
        <v>774</v>
      </c>
      <c r="C145" s="6" t="s">
        <v>103</v>
      </c>
      <c r="D145" s="8">
        <v>6.48</v>
      </c>
      <c r="E145" s="8">
        <v>2.6</v>
      </c>
      <c r="F145" s="8">
        <v>2.4900000000000002</v>
      </c>
      <c r="G145" s="8">
        <v>1.21</v>
      </c>
      <c r="H145" s="9">
        <v>0.17799999999999999</v>
      </c>
      <c r="I145" s="10">
        <v>7.1999999999999995E-2</v>
      </c>
      <c r="J145" s="10">
        <v>0.106</v>
      </c>
      <c r="K145" s="11">
        <v>0.23699999999999999</v>
      </c>
      <c r="L145" s="8">
        <v>1.18</v>
      </c>
      <c r="M145" s="8">
        <v>0.26100000000000001</v>
      </c>
      <c r="N145" s="10">
        <v>0.70499999999999996</v>
      </c>
      <c r="O145" s="11">
        <v>94</v>
      </c>
      <c r="P145" s="8">
        <v>103</v>
      </c>
      <c r="Q145" s="8">
        <v>108</v>
      </c>
      <c r="R145" s="11">
        <v>4.0599999999999996</v>
      </c>
      <c r="S145" s="8">
        <v>4.47</v>
      </c>
      <c r="T145" s="8">
        <v>-0.42</v>
      </c>
      <c r="U145" s="11">
        <v>4.6500000000000004</v>
      </c>
      <c r="V145" s="14">
        <v>4.84</v>
      </c>
      <c r="W145">
        <f t="shared" si="4"/>
        <v>0.78000000000000025</v>
      </c>
    </row>
    <row r="146" spans="1:23" ht="15" thickBot="1">
      <c r="A146" s="5">
        <v>45</v>
      </c>
      <c r="B146" s="7" t="s">
        <v>561</v>
      </c>
      <c r="C146" s="7" t="s">
        <v>100</v>
      </c>
      <c r="D146" s="8">
        <v>10.64</v>
      </c>
      <c r="E146" s="8">
        <v>3.05</v>
      </c>
      <c r="F146" s="8">
        <v>3.48</v>
      </c>
      <c r="G146" s="8">
        <v>1.48</v>
      </c>
      <c r="H146" s="9">
        <v>0.28899999999999998</v>
      </c>
      <c r="I146" s="10">
        <v>8.3000000000000004E-2</v>
      </c>
      <c r="J146" s="10">
        <v>0.20599999999999999</v>
      </c>
      <c r="K146" s="11">
        <v>0.21099999999999999</v>
      </c>
      <c r="L146" s="8">
        <v>1.1299999999999999</v>
      </c>
      <c r="M146" s="8">
        <v>0.26100000000000001</v>
      </c>
      <c r="N146" s="10">
        <v>0.83299999999999996</v>
      </c>
      <c r="O146" s="11">
        <v>72</v>
      </c>
      <c r="P146" s="8">
        <v>95</v>
      </c>
      <c r="Q146" s="8">
        <v>97</v>
      </c>
      <c r="R146" s="11">
        <v>3.15</v>
      </c>
      <c r="S146" s="8">
        <v>4.1100000000000003</v>
      </c>
      <c r="T146" s="8">
        <v>-0.96</v>
      </c>
      <c r="U146" s="11">
        <v>4.24</v>
      </c>
      <c r="V146" s="14">
        <v>3.94</v>
      </c>
      <c r="W146">
        <f t="shared" si="4"/>
        <v>0.79</v>
      </c>
    </row>
    <row r="147" spans="1:23" ht="15" thickBot="1">
      <c r="A147" s="5">
        <v>98</v>
      </c>
      <c r="B147" s="7" t="s">
        <v>700</v>
      </c>
      <c r="C147" s="7" t="s">
        <v>26</v>
      </c>
      <c r="D147" s="8">
        <v>10.08</v>
      </c>
      <c r="E147" s="8">
        <v>4.57</v>
      </c>
      <c r="F147" s="8">
        <v>2.2000000000000002</v>
      </c>
      <c r="G147" s="8">
        <v>0.77</v>
      </c>
      <c r="H147" s="9">
        <v>0.25600000000000001</v>
      </c>
      <c r="I147" s="10">
        <v>0.11600000000000001</v>
      </c>
      <c r="J147" s="10">
        <v>0.14000000000000001</v>
      </c>
      <c r="K147" s="11">
        <v>0.24199999999999999</v>
      </c>
      <c r="L147" s="8">
        <v>1.43</v>
      </c>
      <c r="M147" s="8">
        <v>0.32100000000000001</v>
      </c>
      <c r="N147" s="10">
        <v>0.77600000000000002</v>
      </c>
      <c r="O147" s="11">
        <v>82</v>
      </c>
      <c r="P147" s="8">
        <v>90</v>
      </c>
      <c r="Q147" s="8">
        <v>97</v>
      </c>
      <c r="R147" s="11">
        <v>3.64</v>
      </c>
      <c r="S147" s="8">
        <v>3.87</v>
      </c>
      <c r="T147" s="8">
        <v>-0.24</v>
      </c>
      <c r="U147" s="11">
        <v>4.2699999999999996</v>
      </c>
      <c r="V147" s="14">
        <v>4.4400000000000004</v>
      </c>
      <c r="W147">
        <f t="shared" si="4"/>
        <v>0.80000000000000027</v>
      </c>
    </row>
    <row r="148" spans="1:23" ht="15" thickBot="1">
      <c r="A148" s="5">
        <v>9</v>
      </c>
      <c r="B148" s="7" t="s">
        <v>458</v>
      </c>
      <c r="C148" s="7" t="s">
        <v>26</v>
      </c>
      <c r="D148" s="8">
        <v>9.27</v>
      </c>
      <c r="E148" s="8">
        <v>2.09</v>
      </c>
      <c r="F148" s="8">
        <v>4.4400000000000004</v>
      </c>
      <c r="G148" s="8">
        <v>0.81</v>
      </c>
      <c r="H148" s="9">
        <v>0.25700000000000001</v>
      </c>
      <c r="I148" s="10">
        <v>5.8000000000000003E-2</v>
      </c>
      <c r="J148" s="10">
        <v>0.19900000000000001</v>
      </c>
      <c r="K148" s="11">
        <v>0.24099999999999999</v>
      </c>
      <c r="L148" s="8">
        <v>1.1299999999999999</v>
      </c>
      <c r="M148" s="8">
        <v>0.309</v>
      </c>
      <c r="N148" s="10">
        <v>0.82299999999999995</v>
      </c>
      <c r="O148" s="11">
        <v>57</v>
      </c>
      <c r="P148" s="8">
        <v>73</v>
      </c>
      <c r="Q148" s="8">
        <v>71</v>
      </c>
      <c r="R148" s="11">
        <v>2.5499999999999998</v>
      </c>
      <c r="S148" s="8">
        <v>3.14</v>
      </c>
      <c r="T148" s="8">
        <v>-0.59</v>
      </c>
      <c r="U148" s="11">
        <v>3.1</v>
      </c>
      <c r="V148" s="14">
        <v>3.38</v>
      </c>
      <c r="W148">
        <f t="shared" si="4"/>
        <v>0.83000000000000007</v>
      </c>
    </row>
    <row r="149" spans="1:23" ht="15" thickBot="1">
      <c r="A149" s="5">
        <v>62</v>
      </c>
      <c r="B149" s="7" t="s">
        <v>598</v>
      </c>
      <c r="C149" s="7" t="s">
        <v>37</v>
      </c>
      <c r="D149" s="8">
        <v>9.4700000000000006</v>
      </c>
      <c r="E149" s="8">
        <v>3.5</v>
      </c>
      <c r="F149" s="8">
        <v>2.71</v>
      </c>
      <c r="G149" s="8">
        <v>1.01</v>
      </c>
      <c r="H149" s="9">
        <v>0.25900000000000001</v>
      </c>
      <c r="I149" s="10">
        <v>9.6000000000000002E-2</v>
      </c>
      <c r="J149" s="10">
        <v>0.16300000000000001</v>
      </c>
      <c r="K149" s="11">
        <v>0.22</v>
      </c>
      <c r="L149" s="8">
        <v>1.19</v>
      </c>
      <c r="M149" s="8">
        <v>0.27800000000000002</v>
      </c>
      <c r="N149" s="10">
        <v>0.77100000000000002</v>
      </c>
      <c r="O149" s="11">
        <v>75</v>
      </c>
      <c r="P149" s="8">
        <v>91</v>
      </c>
      <c r="Q149" s="8">
        <v>88</v>
      </c>
      <c r="R149" s="11">
        <v>3.29</v>
      </c>
      <c r="S149" s="8">
        <v>3.85</v>
      </c>
      <c r="T149" s="8">
        <v>-0.55000000000000004</v>
      </c>
      <c r="U149" s="11">
        <v>3.84</v>
      </c>
      <c r="V149" s="14">
        <v>4.12</v>
      </c>
      <c r="W149">
        <f t="shared" si="4"/>
        <v>0.83000000000000007</v>
      </c>
    </row>
    <row r="150" spans="1:23" ht="15" thickBot="1">
      <c r="A150" s="5">
        <v>175</v>
      </c>
      <c r="B150" s="7" t="s">
        <v>839</v>
      </c>
      <c r="C150" s="7" t="s">
        <v>111</v>
      </c>
      <c r="D150" s="8">
        <v>5.92</v>
      </c>
      <c r="E150" s="8">
        <v>5.18</v>
      </c>
      <c r="F150" s="8">
        <v>1.1399999999999999</v>
      </c>
      <c r="G150" s="8">
        <v>1.48</v>
      </c>
      <c r="H150" s="9">
        <v>0.14199999999999999</v>
      </c>
      <c r="I150" s="10">
        <v>0.124</v>
      </c>
      <c r="J150" s="10">
        <v>1.7999999999999999E-2</v>
      </c>
      <c r="K150" s="11">
        <v>0.27900000000000003</v>
      </c>
      <c r="L150" s="8">
        <v>1.7</v>
      </c>
      <c r="M150" s="8">
        <v>0.29899999999999999</v>
      </c>
      <c r="N150" s="10">
        <v>0.751</v>
      </c>
      <c r="O150" s="11">
        <v>111</v>
      </c>
      <c r="P150" s="8">
        <v>134</v>
      </c>
      <c r="Q150" s="8">
        <v>125</v>
      </c>
      <c r="R150" s="11">
        <v>4.93</v>
      </c>
      <c r="S150" s="8">
        <v>5.89</v>
      </c>
      <c r="T150" s="8">
        <v>-0.96</v>
      </c>
      <c r="U150" s="11">
        <v>5.47</v>
      </c>
      <c r="V150" s="14">
        <v>5.78</v>
      </c>
      <c r="W150">
        <f t="shared" si="4"/>
        <v>0.85000000000000053</v>
      </c>
    </row>
    <row r="151" spans="1:23" ht="15" thickBot="1">
      <c r="A151" s="5">
        <v>113</v>
      </c>
      <c r="B151" s="7" t="s">
        <v>729</v>
      </c>
      <c r="C151" s="7" t="s">
        <v>56</v>
      </c>
      <c r="D151" s="8">
        <v>6.11</v>
      </c>
      <c r="E151" s="8">
        <v>1.77</v>
      </c>
      <c r="F151" s="8">
        <v>3.44</v>
      </c>
      <c r="G151" s="8">
        <v>0.85</v>
      </c>
      <c r="H151" s="9">
        <v>0.161</v>
      </c>
      <c r="I151" s="10">
        <v>4.7E-2</v>
      </c>
      <c r="J151" s="10">
        <v>0.114</v>
      </c>
      <c r="K151" s="11">
        <v>0.252</v>
      </c>
      <c r="L151" s="8">
        <v>1.2</v>
      </c>
      <c r="M151" s="8">
        <v>0.28299999999999997</v>
      </c>
      <c r="N151" s="10">
        <v>0.67</v>
      </c>
      <c r="O151" s="11">
        <v>86</v>
      </c>
      <c r="P151" s="8">
        <v>88</v>
      </c>
      <c r="Q151" s="8">
        <v>101</v>
      </c>
      <c r="R151" s="11">
        <v>3.74</v>
      </c>
      <c r="S151" s="8">
        <v>3.81</v>
      </c>
      <c r="T151" s="8">
        <v>-7.0000000000000007E-2</v>
      </c>
      <c r="U151" s="11">
        <v>4.42</v>
      </c>
      <c r="V151" s="14">
        <v>4.63</v>
      </c>
      <c r="W151">
        <f t="shared" si="4"/>
        <v>0.88999999999999968</v>
      </c>
    </row>
    <row r="152" spans="1:23" ht="15" thickBot="1">
      <c r="A152" s="5">
        <v>136</v>
      </c>
      <c r="B152" s="7" t="s">
        <v>786</v>
      </c>
      <c r="C152" s="7" t="s">
        <v>29</v>
      </c>
      <c r="D152" s="8">
        <v>7.96</v>
      </c>
      <c r="E152" s="8">
        <v>4.5999999999999996</v>
      </c>
      <c r="F152" s="8">
        <v>1.73</v>
      </c>
      <c r="G152" s="8">
        <v>0.75</v>
      </c>
      <c r="H152" s="9">
        <v>0.19600000000000001</v>
      </c>
      <c r="I152" s="10">
        <v>0.113</v>
      </c>
      <c r="J152" s="10">
        <v>8.3000000000000004E-2</v>
      </c>
      <c r="K152" s="11">
        <v>0.253</v>
      </c>
      <c r="L152" s="8">
        <v>1.51</v>
      </c>
      <c r="M152" s="8">
        <v>0.30599999999999999</v>
      </c>
      <c r="N152" s="10">
        <v>0.65</v>
      </c>
      <c r="O152" s="11">
        <v>94</v>
      </c>
      <c r="P152" s="8">
        <v>95</v>
      </c>
      <c r="Q152" s="8">
        <v>108</v>
      </c>
      <c r="R152" s="11">
        <v>4.1100000000000003</v>
      </c>
      <c r="S152" s="8">
        <v>4.18</v>
      </c>
      <c r="T152" s="8">
        <v>-0.08</v>
      </c>
      <c r="U152" s="11">
        <v>4.6100000000000003</v>
      </c>
      <c r="V152" s="14">
        <v>5</v>
      </c>
      <c r="W152">
        <f t="shared" si="4"/>
        <v>0.88999999999999968</v>
      </c>
    </row>
    <row r="153" spans="1:23" ht="15" thickBot="1">
      <c r="A153" s="5">
        <v>15</v>
      </c>
      <c r="B153" s="7" t="s">
        <v>540</v>
      </c>
      <c r="C153" s="7" t="s">
        <v>39</v>
      </c>
      <c r="D153" s="8">
        <v>11.18</v>
      </c>
      <c r="E153" s="8">
        <v>3.39</v>
      </c>
      <c r="F153" s="8">
        <v>3.3</v>
      </c>
      <c r="G153" s="8">
        <v>0.38</v>
      </c>
      <c r="H153" s="9">
        <v>0.311</v>
      </c>
      <c r="I153" s="10">
        <v>9.4E-2</v>
      </c>
      <c r="J153" s="10">
        <v>0.217</v>
      </c>
      <c r="K153" s="11">
        <v>0.19400000000000001</v>
      </c>
      <c r="L153" s="8">
        <v>1.07</v>
      </c>
      <c r="M153" s="8">
        <v>0.28299999999999997</v>
      </c>
      <c r="N153" s="10">
        <v>0.745</v>
      </c>
      <c r="O153" s="11">
        <v>59</v>
      </c>
      <c r="P153" s="8">
        <v>58</v>
      </c>
      <c r="Q153" s="8">
        <v>77</v>
      </c>
      <c r="R153" s="11">
        <v>2.64</v>
      </c>
      <c r="S153" s="8">
        <v>2.4900000000000002</v>
      </c>
      <c r="T153" s="8">
        <v>0.15</v>
      </c>
      <c r="U153" s="11">
        <v>3.28</v>
      </c>
      <c r="V153" s="14">
        <v>3.57</v>
      </c>
      <c r="W153">
        <f t="shared" si="4"/>
        <v>0.92999999999999972</v>
      </c>
    </row>
    <row r="154" spans="1:23" ht="15" thickBot="1">
      <c r="A154" s="5">
        <v>29</v>
      </c>
      <c r="B154" s="7" t="s">
        <v>535</v>
      </c>
      <c r="C154" s="7" t="s">
        <v>58</v>
      </c>
      <c r="D154" s="8">
        <v>8.9600000000000009</v>
      </c>
      <c r="E154" s="8">
        <v>2.35</v>
      </c>
      <c r="F154" s="8">
        <v>3.82</v>
      </c>
      <c r="G154" s="8">
        <v>0.75</v>
      </c>
      <c r="H154" s="9">
        <v>0.25</v>
      </c>
      <c r="I154" s="10">
        <v>6.6000000000000003E-2</v>
      </c>
      <c r="J154" s="10">
        <v>0.185</v>
      </c>
      <c r="K154" s="11">
        <v>0.21299999999999999</v>
      </c>
      <c r="L154" s="8">
        <v>1.04</v>
      </c>
      <c r="M154" s="8">
        <v>0.27</v>
      </c>
      <c r="N154" s="10">
        <v>0.79100000000000004</v>
      </c>
      <c r="O154" s="11">
        <v>68</v>
      </c>
      <c r="P154" s="8">
        <v>78</v>
      </c>
      <c r="Q154" s="8">
        <v>82</v>
      </c>
      <c r="R154" s="11">
        <v>2.83</v>
      </c>
      <c r="S154" s="8">
        <v>3.27</v>
      </c>
      <c r="T154" s="8">
        <v>-0.44</v>
      </c>
      <c r="U154" s="11">
        <v>3.52</v>
      </c>
      <c r="V154" s="14">
        <v>3.76</v>
      </c>
      <c r="W154">
        <f t="shared" si="4"/>
        <v>0.92999999999999972</v>
      </c>
    </row>
    <row r="155" spans="1:23" ht="15" thickBot="1">
      <c r="A155" s="5">
        <v>103</v>
      </c>
      <c r="B155" s="7" t="s">
        <v>722</v>
      </c>
      <c r="C155" s="7" t="s">
        <v>32</v>
      </c>
      <c r="D155" s="8">
        <v>7.65</v>
      </c>
      <c r="E155" s="8">
        <v>2.94</v>
      </c>
      <c r="F155" s="8">
        <v>2.6</v>
      </c>
      <c r="G155" s="8">
        <v>1.04</v>
      </c>
      <c r="H155" s="9">
        <v>0.20300000000000001</v>
      </c>
      <c r="I155" s="10">
        <v>7.8E-2</v>
      </c>
      <c r="J155" s="10">
        <v>0.125</v>
      </c>
      <c r="K155" s="11">
        <v>0.25</v>
      </c>
      <c r="L155" s="8">
        <v>1.28</v>
      </c>
      <c r="M155" s="8">
        <v>0.29499999999999998</v>
      </c>
      <c r="N155" s="10">
        <v>0.79600000000000004</v>
      </c>
      <c r="O155" s="11">
        <v>81</v>
      </c>
      <c r="P155" s="8">
        <v>95</v>
      </c>
      <c r="Q155" s="8">
        <v>99</v>
      </c>
      <c r="R155" s="11">
        <v>3.55</v>
      </c>
      <c r="S155" s="8">
        <v>4.2</v>
      </c>
      <c r="T155" s="8">
        <v>-0.65</v>
      </c>
      <c r="U155" s="11">
        <v>4.26</v>
      </c>
      <c r="V155" s="14">
        <v>4.49</v>
      </c>
      <c r="W155">
        <f t="shared" si="4"/>
        <v>0.94000000000000039</v>
      </c>
    </row>
    <row r="156" spans="1:23" ht="15" thickBot="1">
      <c r="A156" s="5">
        <v>78</v>
      </c>
      <c r="B156" s="7" t="s">
        <v>653</v>
      </c>
      <c r="C156" s="7" t="s">
        <v>153</v>
      </c>
      <c r="D156" s="8">
        <v>8.43</v>
      </c>
      <c r="E156" s="8">
        <v>2.83</v>
      </c>
      <c r="F156" s="8">
        <v>2.98</v>
      </c>
      <c r="G156" s="8">
        <v>0.88</v>
      </c>
      <c r="H156" s="9">
        <v>0.23</v>
      </c>
      <c r="I156" s="10">
        <v>7.6999999999999999E-2</v>
      </c>
      <c r="J156" s="10">
        <v>0.153</v>
      </c>
      <c r="K156" s="11">
        <v>0.22500000000000001</v>
      </c>
      <c r="L156" s="8">
        <v>1.1499999999999999</v>
      </c>
      <c r="M156" s="8">
        <v>0.27400000000000002</v>
      </c>
      <c r="N156" s="10">
        <v>0.75900000000000001</v>
      </c>
      <c r="O156" s="11">
        <v>77</v>
      </c>
      <c r="P156" s="8">
        <v>86</v>
      </c>
      <c r="Q156" s="8">
        <v>95</v>
      </c>
      <c r="R156" s="11">
        <v>3.3</v>
      </c>
      <c r="S156" s="8">
        <v>3.66</v>
      </c>
      <c r="T156" s="8">
        <v>-0.36</v>
      </c>
      <c r="U156" s="11">
        <v>4.0599999999999996</v>
      </c>
      <c r="V156" s="14">
        <v>4.26</v>
      </c>
      <c r="W156">
        <f t="shared" si="4"/>
        <v>0.96</v>
      </c>
    </row>
    <row r="157" spans="1:23" ht="15" thickBot="1">
      <c r="A157" s="5">
        <v>125</v>
      </c>
      <c r="B157" s="7" t="s">
        <v>764</v>
      </c>
      <c r="C157" s="7" t="s">
        <v>26</v>
      </c>
      <c r="D157" s="8">
        <v>6.6</v>
      </c>
      <c r="E157" s="8">
        <v>3.25</v>
      </c>
      <c r="F157" s="8">
        <v>2.0299999999999998</v>
      </c>
      <c r="G157" s="8">
        <v>0.98</v>
      </c>
      <c r="H157" s="9">
        <v>0.17499999999999999</v>
      </c>
      <c r="I157" s="10">
        <v>8.5999999999999993E-2</v>
      </c>
      <c r="J157" s="10">
        <v>8.8999999999999996E-2</v>
      </c>
      <c r="K157" s="11">
        <v>0.24199999999999999</v>
      </c>
      <c r="L157" s="8">
        <v>1.28</v>
      </c>
      <c r="M157" s="8">
        <v>0.27400000000000002</v>
      </c>
      <c r="N157" s="10">
        <v>0.74399999999999999</v>
      </c>
      <c r="O157" s="11">
        <v>86</v>
      </c>
      <c r="P157" s="8">
        <v>103</v>
      </c>
      <c r="Q157" s="8">
        <v>103</v>
      </c>
      <c r="R157" s="11">
        <v>3.81</v>
      </c>
      <c r="S157" s="8">
        <v>4.42</v>
      </c>
      <c r="T157" s="8">
        <v>-0.61</v>
      </c>
      <c r="U157" s="11">
        <v>4.5</v>
      </c>
      <c r="V157" s="14">
        <v>4.8099999999999996</v>
      </c>
      <c r="W157">
        <f t="shared" si="4"/>
        <v>0.99999999999999956</v>
      </c>
    </row>
    <row r="158" spans="1:23" ht="15" thickBot="1">
      <c r="A158" s="5">
        <v>18</v>
      </c>
      <c r="B158" s="7" t="s">
        <v>497</v>
      </c>
      <c r="C158" s="7" t="s">
        <v>54</v>
      </c>
      <c r="D158" s="8">
        <v>9.56</v>
      </c>
      <c r="E158" s="8">
        <v>2.0699999999999998</v>
      </c>
      <c r="F158" s="8">
        <v>4.63</v>
      </c>
      <c r="G158" s="8">
        <v>0.86</v>
      </c>
      <c r="H158" s="9">
        <v>0.27</v>
      </c>
      <c r="I158" s="10">
        <v>5.8000000000000003E-2</v>
      </c>
      <c r="J158" s="10">
        <v>0.21199999999999999</v>
      </c>
      <c r="K158" s="11">
        <v>0.20499999999999999</v>
      </c>
      <c r="L158" s="8">
        <v>0.98</v>
      </c>
      <c r="M158" s="8">
        <v>0.26100000000000001</v>
      </c>
      <c r="N158" s="10">
        <v>0.80400000000000005</v>
      </c>
      <c r="O158" s="11">
        <v>63</v>
      </c>
      <c r="P158" s="8">
        <v>73</v>
      </c>
      <c r="Q158" s="8">
        <v>84</v>
      </c>
      <c r="R158" s="11">
        <v>2.63</v>
      </c>
      <c r="S158" s="8">
        <v>3.17</v>
      </c>
      <c r="T158" s="8">
        <v>-0.54</v>
      </c>
      <c r="U158" s="11">
        <v>3.6</v>
      </c>
      <c r="V158" s="14">
        <v>3.63</v>
      </c>
      <c r="W158">
        <f t="shared" si="4"/>
        <v>1</v>
      </c>
    </row>
    <row r="159" spans="1:23" ht="15" thickBot="1">
      <c r="A159" s="5">
        <v>50</v>
      </c>
      <c r="B159" s="7" t="s">
        <v>577</v>
      </c>
      <c r="C159" s="7" t="s">
        <v>43</v>
      </c>
      <c r="D159" s="8">
        <v>10.93</v>
      </c>
      <c r="E159" s="8">
        <v>4.17</v>
      </c>
      <c r="F159" s="8">
        <v>2.62</v>
      </c>
      <c r="G159" s="8">
        <v>0.92</v>
      </c>
      <c r="H159" s="9">
        <v>0.29099999999999998</v>
      </c>
      <c r="I159" s="10">
        <v>0.111</v>
      </c>
      <c r="J159" s="10">
        <v>0.18</v>
      </c>
      <c r="K159" s="11">
        <v>0.20599999999999999</v>
      </c>
      <c r="L159" s="8">
        <v>1.22</v>
      </c>
      <c r="M159" s="8">
        <v>0.27700000000000002</v>
      </c>
      <c r="N159" s="10">
        <v>0.80300000000000005</v>
      </c>
      <c r="O159" s="11">
        <v>71</v>
      </c>
      <c r="P159" s="8">
        <v>84</v>
      </c>
      <c r="Q159" s="8">
        <v>86</v>
      </c>
      <c r="R159" s="11">
        <v>2.98</v>
      </c>
      <c r="S159" s="8">
        <v>3.64</v>
      </c>
      <c r="T159" s="8">
        <v>-0.66</v>
      </c>
      <c r="U159" s="11">
        <v>3.77</v>
      </c>
      <c r="V159" s="14">
        <v>4</v>
      </c>
      <c r="W159">
        <f t="shared" si="4"/>
        <v>1.02</v>
      </c>
    </row>
    <row r="160" spans="1:23" ht="15" thickBot="1">
      <c r="A160" s="5">
        <v>73</v>
      </c>
      <c r="B160" s="7" t="s">
        <v>635</v>
      </c>
      <c r="C160" s="6" t="s">
        <v>103</v>
      </c>
      <c r="D160" s="8">
        <v>7.92</v>
      </c>
      <c r="E160" s="8">
        <v>2.29</v>
      </c>
      <c r="F160" s="8">
        <v>3.46</v>
      </c>
      <c r="G160" s="8">
        <v>0.86</v>
      </c>
      <c r="H160" s="9">
        <v>0.214</v>
      </c>
      <c r="I160" s="10">
        <v>6.2E-2</v>
      </c>
      <c r="J160" s="10">
        <v>0.152</v>
      </c>
      <c r="K160" s="11">
        <v>0.24399999999999999</v>
      </c>
      <c r="L160" s="8">
        <v>1.19</v>
      </c>
      <c r="M160" s="8">
        <v>0.29399999999999998</v>
      </c>
      <c r="N160" s="10">
        <v>0.75600000000000001</v>
      </c>
      <c r="O160" s="11">
        <v>74</v>
      </c>
      <c r="P160" s="8">
        <v>82</v>
      </c>
      <c r="Q160" s="8">
        <v>92</v>
      </c>
      <c r="R160" s="11">
        <v>3.2</v>
      </c>
      <c r="S160" s="8">
        <v>3.56</v>
      </c>
      <c r="T160" s="8">
        <v>-0.37</v>
      </c>
      <c r="U160" s="11">
        <v>4.0199999999999996</v>
      </c>
      <c r="V160" s="14">
        <v>4.2300000000000004</v>
      </c>
      <c r="W160">
        <f t="shared" si="4"/>
        <v>1.0300000000000002</v>
      </c>
    </row>
    <row r="161" spans="1:23" ht="15" thickBot="1">
      <c r="A161" s="5">
        <v>132</v>
      </c>
      <c r="B161" s="7" t="s">
        <v>780</v>
      </c>
      <c r="C161" s="7" t="s">
        <v>52</v>
      </c>
      <c r="D161" s="8">
        <v>6.56</v>
      </c>
      <c r="E161" s="8">
        <v>2.98</v>
      </c>
      <c r="F161" s="8">
        <v>2.2000000000000002</v>
      </c>
      <c r="G161" s="8">
        <v>1.29</v>
      </c>
      <c r="H161" s="9">
        <v>0.17199999999999999</v>
      </c>
      <c r="I161" s="10">
        <v>7.8E-2</v>
      </c>
      <c r="J161" s="10">
        <v>9.4E-2</v>
      </c>
      <c r="K161" s="11">
        <v>0.26100000000000001</v>
      </c>
      <c r="L161" s="8">
        <v>1.35</v>
      </c>
      <c r="M161" s="8">
        <v>0.28899999999999998</v>
      </c>
      <c r="N161" s="10">
        <v>0.76400000000000001</v>
      </c>
      <c r="O161" s="11">
        <v>92</v>
      </c>
      <c r="P161" s="8">
        <v>111</v>
      </c>
      <c r="Q161" s="8">
        <v>112</v>
      </c>
      <c r="R161" s="11">
        <v>3.92</v>
      </c>
      <c r="S161" s="8">
        <v>4.6900000000000004</v>
      </c>
      <c r="T161" s="8">
        <v>-0.77</v>
      </c>
      <c r="U161" s="11">
        <v>4.79</v>
      </c>
      <c r="V161" s="14">
        <v>4.95</v>
      </c>
      <c r="W161">
        <f t="shared" si="4"/>
        <v>1.0300000000000002</v>
      </c>
    </row>
    <row r="162" spans="1:23" ht="15" thickBot="1">
      <c r="A162" s="5">
        <v>124</v>
      </c>
      <c r="B162" s="7" t="s">
        <v>762</v>
      </c>
      <c r="C162" s="7" t="s">
        <v>50</v>
      </c>
      <c r="D162" s="8">
        <v>7.54</v>
      </c>
      <c r="E162" s="8">
        <v>2.74</v>
      </c>
      <c r="F162" s="8">
        <v>2.75</v>
      </c>
      <c r="G162" s="8">
        <v>1.1000000000000001</v>
      </c>
      <c r="H162" s="9">
        <v>0.2</v>
      </c>
      <c r="I162" s="10">
        <v>7.2999999999999995E-2</v>
      </c>
      <c r="J162" s="10">
        <v>0.128</v>
      </c>
      <c r="K162" s="11">
        <v>0.24199999999999999</v>
      </c>
      <c r="L162" s="8">
        <v>1.23</v>
      </c>
      <c r="M162" s="8">
        <v>0.28100000000000003</v>
      </c>
      <c r="N162" s="10">
        <v>0.77200000000000002</v>
      </c>
      <c r="O162" s="11">
        <v>87</v>
      </c>
      <c r="P162" s="8">
        <v>96</v>
      </c>
      <c r="Q162" s="8">
        <v>120</v>
      </c>
      <c r="R162" s="11">
        <v>3.77</v>
      </c>
      <c r="S162" s="8">
        <v>4.28</v>
      </c>
      <c r="T162" s="8">
        <v>-0.52</v>
      </c>
      <c r="U162" s="11">
        <v>5.16</v>
      </c>
      <c r="V162" s="14">
        <v>4.8099999999999996</v>
      </c>
      <c r="W162">
        <f t="shared" ref="W162:W178" si="5">V162-R162</f>
        <v>1.0399999999999996</v>
      </c>
    </row>
    <row r="163" spans="1:23" ht="15" thickBot="1">
      <c r="A163" s="5">
        <v>163</v>
      </c>
      <c r="B163" s="7" t="s">
        <v>827</v>
      </c>
      <c r="C163" s="7" t="s">
        <v>37</v>
      </c>
      <c r="D163" s="8">
        <v>6.57</v>
      </c>
      <c r="E163" s="8">
        <v>3.59</v>
      </c>
      <c r="F163" s="8">
        <v>1.83</v>
      </c>
      <c r="G163" s="8">
        <v>1.23</v>
      </c>
      <c r="H163" s="9">
        <v>0.17</v>
      </c>
      <c r="I163" s="10">
        <v>9.2999999999999999E-2</v>
      </c>
      <c r="J163" s="10">
        <v>7.6999999999999999E-2</v>
      </c>
      <c r="K163" s="11">
        <v>0.252</v>
      </c>
      <c r="L163" s="8">
        <v>1.37</v>
      </c>
      <c r="M163" s="8">
        <v>0.28000000000000003</v>
      </c>
      <c r="N163" s="10">
        <v>0.76500000000000001</v>
      </c>
      <c r="O163" s="11">
        <v>96</v>
      </c>
      <c r="P163" s="8">
        <v>116</v>
      </c>
      <c r="Q163" s="8">
        <v>123</v>
      </c>
      <c r="R163" s="11">
        <v>4.21</v>
      </c>
      <c r="S163" s="8">
        <v>4.91</v>
      </c>
      <c r="T163" s="8">
        <v>-0.7</v>
      </c>
      <c r="U163" s="11">
        <v>5.38</v>
      </c>
      <c r="V163" s="14">
        <v>5.28</v>
      </c>
      <c r="W163">
        <f t="shared" si="5"/>
        <v>1.0700000000000003</v>
      </c>
    </row>
    <row r="164" spans="1:23" ht="15" thickBot="1">
      <c r="A164" s="5">
        <v>118</v>
      </c>
      <c r="B164" s="7" t="s">
        <v>768</v>
      </c>
      <c r="C164" s="7" t="s">
        <v>43</v>
      </c>
      <c r="D164" s="8">
        <v>7.14</v>
      </c>
      <c r="E164" s="8">
        <v>2.85</v>
      </c>
      <c r="F164" s="8">
        <v>2.5</v>
      </c>
      <c r="G164" s="8">
        <v>0.59</v>
      </c>
      <c r="H164" s="9">
        <v>0.188</v>
      </c>
      <c r="I164" s="10">
        <v>7.4999999999999997E-2</v>
      </c>
      <c r="J164" s="10">
        <v>0.113</v>
      </c>
      <c r="K164" s="11">
        <v>0.255</v>
      </c>
      <c r="L164" s="8">
        <v>1.31</v>
      </c>
      <c r="M164" s="8">
        <v>0.30599999999999999</v>
      </c>
      <c r="N164" s="10">
        <v>0.72</v>
      </c>
      <c r="O164" s="11">
        <v>86</v>
      </c>
      <c r="P164" s="8">
        <v>82</v>
      </c>
      <c r="Q164" s="8">
        <v>102</v>
      </c>
      <c r="R164" s="11">
        <v>3.57</v>
      </c>
      <c r="S164" s="8">
        <v>3.52</v>
      </c>
      <c r="T164" s="8">
        <v>0.05</v>
      </c>
      <c r="U164" s="11">
        <v>4.4800000000000004</v>
      </c>
      <c r="V164" s="14">
        <v>4.71</v>
      </c>
      <c r="W164">
        <f t="shared" si="5"/>
        <v>1.1400000000000001</v>
      </c>
    </row>
    <row r="165" spans="1:23" ht="15" thickBot="1">
      <c r="A165" s="5">
        <v>46</v>
      </c>
      <c r="B165" s="7" t="s">
        <v>566</v>
      </c>
      <c r="C165" s="7" t="s">
        <v>144</v>
      </c>
      <c r="D165" s="8">
        <v>8.9499999999999993</v>
      </c>
      <c r="E165" s="8">
        <v>2.69</v>
      </c>
      <c r="F165" s="8">
        <v>3.33</v>
      </c>
      <c r="G165" s="8">
        <v>0.39</v>
      </c>
      <c r="H165" s="9">
        <v>0.24299999999999999</v>
      </c>
      <c r="I165" s="10">
        <v>7.2999999999999995E-2</v>
      </c>
      <c r="J165" s="10">
        <v>0.17</v>
      </c>
      <c r="K165" s="11">
        <v>0.22500000000000001</v>
      </c>
      <c r="L165" s="8">
        <v>1.1499999999999999</v>
      </c>
      <c r="M165" s="8">
        <v>0.29499999999999998</v>
      </c>
      <c r="N165" s="10">
        <v>0.76800000000000002</v>
      </c>
      <c r="O165" s="11">
        <v>66</v>
      </c>
      <c r="P165" s="8">
        <v>67</v>
      </c>
      <c r="Q165" s="8">
        <v>85</v>
      </c>
      <c r="R165" s="11">
        <v>2.79</v>
      </c>
      <c r="S165" s="8">
        <v>2.83</v>
      </c>
      <c r="T165" s="8">
        <v>-0.04</v>
      </c>
      <c r="U165" s="11">
        <v>3.65</v>
      </c>
      <c r="V165" s="14">
        <v>3.95</v>
      </c>
      <c r="W165">
        <f t="shared" si="5"/>
        <v>1.1600000000000001</v>
      </c>
    </row>
    <row r="166" spans="1:23" ht="15" thickBot="1">
      <c r="A166" s="5">
        <v>145</v>
      </c>
      <c r="B166" s="7" t="s">
        <v>795</v>
      </c>
      <c r="C166" s="7" t="s">
        <v>129</v>
      </c>
      <c r="D166" s="8">
        <v>8.09</v>
      </c>
      <c r="E166" s="8">
        <v>4.53</v>
      </c>
      <c r="F166" s="8">
        <v>1.79</v>
      </c>
      <c r="G166" s="8">
        <v>1.25</v>
      </c>
      <c r="H166" s="9">
        <v>0.20499999999999999</v>
      </c>
      <c r="I166" s="10">
        <v>0.115</v>
      </c>
      <c r="J166" s="10">
        <v>0.09</v>
      </c>
      <c r="K166" s="11">
        <v>0.25</v>
      </c>
      <c r="L166" s="8">
        <v>1.46</v>
      </c>
      <c r="M166" s="8">
        <v>0.29299999999999998</v>
      </c>
      <c r="N166" s="10">
        <v>0.80400000000000005</v>
      </c>
      <c r="O166" s="11">
        <v>89</v>
      </c>
      <c r="P166" s="8">
        <v>111</v>
      </c>
      <c r="Q166" s="8">
        <v>117</v>
      </c>
      <c r="R166" s="11">
        <v>3.91</v>
      </c>
      <c r="S166" s="8">
        <v>4.9400000000000004</v>
      </c>
      <c r="T166" s="8">
        <v>-1.03</v>
      </c>
      <c r="U166" s="11">
        <v>5.12</v>
      </c>
      <c r="V166" s="14">
        <v>5.08</v>
      </c>
      <c r="W166">
        <f t="shared" si="5"/>
        <v>1.17</v>
      </c>
    </row>
    <row r="167" spans="1:23" ht="15" thickBot="1">
      <c r="A167" s="5">
        <v>11</v>
      </c>
      <c r="B167" s="7" t="s">
        <v>469</v>
      </c>
      <c r="C167" s="7" t="s">
        <v>45</v>
      </c>
      <c r="D167" s="8">
        <v>9.94</v>
      </c>
      <c r="E167" s="8">
        <v>2.0099999999999998</v>
      </c>
      <c r="F167" s="8">
        <v>4.93</v>
      </c>
      <c r="G167" s="8">
        <v>1.21</v>
      </c>
      <c r="H167" s="9">
        <v>0.29199999999999998</v>
      </c>
      <c r="I167" s="10">
        <v>5.8999999999999997E-2</v>
      </c>
      <c r="J167" s="10">
        <v>0.23300000000000001</v>
      </c>
      <c r="K167" s="11">
        <v>0.17</v>
      </c>
      <c r="L167" s="8">
        <v>0.82</v>
      </c>
      <c r="M167" s="8">
        <v>0.20399999999999999</v>
      </c>
      <c r="N167" s="10">
        <v>0.90300000000000002</v>
      </c>
      <c r="O167" s="11">
        <v>52</v>
      </c>
      <c r="P167" s="8">
        <v>82</v>
      </c>
      <c r="Q167" s="8">
        <v>83</v>
      </c>
      <c r="R167" s="11">
        <v>2.2799999999999998</v>
      </c>
      <c r="S167" s="8">
        <v>3.6</v>
      </c>
      <c r="T167" s="8">
        <v>-1.32</v>
      </c>
      <c r="U167" s="11">
        <v>3.63</v>
      </c>
      <c r="V167" s="14">
        <v>3.45</v>
      </c>
      <c r="W167">
        <f t="shared" si="5"/>
        <v>1.1700000000000004</v>
      </c>
    </row>
    <row r="168" spans="1:23" ht="15" thickBot="1">
      <c r="A168" s="5">
        <v>95</v>
      </c>
      <c r="B168" s="7" t="s">
        <v>707</v>
      </c>
      <c r="C168" s="7" t="s">
        <v>41</v>
      </c>
      <c r="D168" s="8">
        <v>8.31</v>
      </c>
      <c r="E168" s="8">
        <v>2.88</v>
      </c>
      <c r="F168" s="8">
        <v>2.88</v>
      </c>
      <c r="G168" s="8">
        <v>1</v>
      </c>
      <c r="H168" s="9">
        <v>0.224</v>
      </c>
      <c r="I168" s="10">
        <v>7.8E-2</v>
      </c>
      <c r="J168" s="10">
        <v>0.14599999999999999</v>
      </c>
      <c r="K168" s="11">
        <v>0.223</v>
      </c>
      <c r="L168" s="8">
        <v>1.1599999999999999</v>
      </c>
      <c r="M168" s="8">
        <v>0.26600000000000001</v>
      </c>
      <c r="N168" s="10">
        <v>0.79700000000000004</v>
      </c>
      <c r="O168" s="11">
        <v>78</v>
      </c>
      <c r="P168" s="8">
        <v>90</v>
      </c>
      <c r="Q168" s="8">
        <v>102</v>
      </c>
      <c r="R168" s="11">
        <v>3.22</v>
      </c>
      <c r="S168" s="8">
        <v>3.89</v>
      </c>
      <c r="T168" s="8">
        <v>-0.67</v>
      </c>
      <c r="U168" s="11">
        <v>4.47</v>
      </c>
      <c r="V168" s="14">
        <v>4.43</v>
      </c>
      <c r="W168">
        <f t="shared" si="5"/>
        <v>1.2099999999999995</v>
      </c>
    </row>
    <row r="169" spans="1:23" ht="15" thickBot="1">
      <c r="A169" s="5">
        <v>96</v>
      </c>
      <c r="B169" s="7" t="s">
        <v>694</v>
      </c>
      <c r="C169" s="6" t="s">
        <v>103</v>
      </c>
      <c r="D169" s="8">
        <v>7.98</v>
      </c>
      <c r="E169" s="8">
        <v>2.4900000000000002</v>
      </c>
      <c r="F169" s="8">
        <v>3.2</v>
      </c>
      <c r="G169" s="8">
        <v>1</v>
      </c>
      <c r="H169" s="9">
        <v>0.215</v>
      </c>
      <c r="I169" s="10">
        <v>6.7000000000000004E-2</v>
      </c>
      <c r="J169" s="10">
        <v>0.14799999999999999</v>
      </c>
      <c r="K169" s="11">
        <v>0.22500000000000001</v>
      </c>
      <c r="L169" s="8">
        <v>1.1299999999999999</v>
      </c>
      <c r="M169" s="8">
        <v>0.26500000000000001</v>
      </c>
      <c r="N169" s="10">
        <v>0.76900000000000002</v>
      </c>
      <c r="O169" s="11">
        <v>76</v>
      </c>
      <c r="P169" s="8">
        <v>90</v>
      </c>
      <c r="Q169" s="8">
        <v>105</v>
      </c>
      <c r="R169" s="11">
        <v>3.22</v>
      </c>
      <c r="S169" s="8">
        <v>3.85</v>
      </c>
      <c r="T169" s="8">
        <v>-0.63</v>
      </c>
      <c r="U169" s="11">
        <v>4.57</v>
      </c>
      <c r="V169" s="14">
        <v>4.43</v>
      </c>
      <c r="W169">
        <f t="shared" si="5"/>
        <v>1.2099999999999995</v>
      </c>
    </row>
    <row r="170" spans="1:23" ht="15" thickBot="1">
      <c r="A170" s="5">
        <v>69</v>
      </c>
      <c r="B170" s="7" t="s">
        <v>627</v>
      </c>
      <c r="C170" s="7" t="s">
        <v>48</v>
      </c>
      <c r="D170" s="8">
        <v>8.94</v>
      </c>
      <c r="E170" s="8">
        <v>2.85</v>
      </c>
      <c r="F170" s="8">
        <v>3.13</v>
      </c>
      <c r="G170" s="8">
        <v>0.82</v>
      </c>
      <c r="H170" s="9">
        <v>0.24099999999999999</v>
      </c>
      <c r="I170" s="10">
        <v>7.6999999999999999E-2</v>
      </c>
      <c r="J170" s="10">
        <v>0.16400000000000001</v>
      </c>
      <c r="K170" s="11">
        <v>0.22800000000000001</v>
      </c>
      <c r="L170" s="8">
        <v>1.18</v>
      </c>
      <c r="M170" s="8">
        <v>0.28599999999999998</v>
      </c>
      <c r="N170" s="10">
        <v>0.8</v>
      </c>
      <c r="O170" s="11">
        <v>71</v>
      </c>
      <c r="P170" s="8">
        <v>83</v>
      </c>
      <c r="Q170" s="8">
        <v>99</v>
      </c>
      <c r="R170" s="11">
        <v>2.98</v>
      </c>
      <c r="S170" s="8">
        <v>3.52</v>
      </c>
      <c r="T170" s="8">
        <v>-0.54</v>
      </c>
      <c r="U170" s="11">
        <v>4.22</v>
      </c>
      <c r="V170" s="14">
        <v>4.1900000000000004</v>
      </c>
      <c r="W170">
        <f t="shared" si="5"/>
        <v>1.2100000000000004</v>
      </c>
    </row>
    <row r="171" spans="1:23" ht="15" thickBot="1">
      <c r="A171" s="5">
        <v>116</v>
      </c>
      <c r="B171" s="7" t="s">
        <v>740</v>
      </c>
      <c r="C171" s="7" t="s">
        <v>97</v>
      </c>
      <c r="D171" s="8">
        <v>6.58</v>
      </c>
      <c r="E171" s="8">
        <v>2.42</v>
      </c>
      <c r="F171" s="8">
        <v>2.71</v>
      </c>
      <c r="G171" s="8">
        <v>1.56</v>
      </c>
      <c r="H171" s="9">
        <v>0.17</v>
      </c>
      <c r="I171" s="10">
        <v>6.3E-2</v>
      </c>
      <c r="J171" s="10">
        <v>0.107</v>
      </c>
      <c r="K171" s="11">
        <v>0.254</v>
      </c>
      <c r="L171" s="8">
        <v>1.29</v>
      </c>
      <c r="M171" s="8">
        <v>0.27200000000000002</v>
      </c>
      <c r="N171" s="10">
        <v>0.77600000000000002</v>
      </c>
      <c r="O171" s="11">
        <v>82</v>
      </c>
      <c r="P171" s="8">
        <v>113</v>
      </c>
      <c r="Q171" s="8">
        <v>103</v>
      </c>
      <c r="R171" s="11">
        <v>3.46</v>
      </c>
      <c r="S171" s="8">
        <v>4.91</v>
      </c>
      <c r="T171" s="8">
        <v>-1.45</v>
      </c>
      <c r="U171" s="11">
        <v>4.41</v>
      </c>
      <c r="V171" s="14">
        <v>4.7</v>
      </c>
      <c r="W171">
        <f t="shared" si="5"/>
        <v>1.2400000000000002</v>
      </c>
    </row>
    <row r="172" spans="1:23" ht="15" thickBot="1">
      <c r="A172" s="5">
        <v>107</v>
      </c>
      <c r="B172" s="7" t="s">
        <v>736</v>
      </c>
      <c r="C172" s="7" t="s">
        <v>48</v>
      </c>
      <c r="D172" s="8">
        <v>8.89</v>
      </c>
      <c r="E172" s="8">
        <v>4.0599999999999996</v>
      </c>
      <c r="F172" s="8">
        <v>2.19</v>
      </c>
      <c r="G172" s="8">
        <v>0.88</v>
      </c>
      <c r="H172" s="9">
        <v>0.23499999999999999</v>
      </c>
      <c r="I172" s="10">
        <v>0.107</v>
      </c>
      <c r="J172" s="10">
        <v>0.128</v>
      </c>
      <c r="K172" s="11">
        <v>0.217</v>
      </c>
      <c r="L172" s="8">
        <v>1.26</v>
      </c>
      <c r="M172" s="8">
        <v>0.27</v>
      </c>
      <c r="N172" s="10">
        <v>0.78300000000000003</v>
      </c>
      <c r="O172" s="11">
        <v>79</v>
      </c>
      <c r="P172" s="8">
        <v>96</v>
      </c>
      <c r="Q172" s="8">
        <v>106</v>
      </c>
      <c r="R172" s="11">
        <v>3.29</v>
      </c>
      <c r="S172" s="8">
        <v>4.05</v>
      </c>
      <c r="T172" s="8">
        <v>-0.76</v>
      </c>
      <c r="U172" s="11">
        <v>4.54</v>
      </c>
      <c r="V172" s="14">
        <v>4.6100000000000003</v>
      </c>
      <c r="W172">
        <f t="shared" si="5"/>
        <v>1.3200000000000003</v>
      </c>
    </row>
    <row r="173" spans="1:23" ht="15" thickBot="1">
      <c r="A173" s="5">
        <v>36</v>
      </c>
      <c r="B173" s="7" t="s">
        <v>534</v>
      </c>
      <c r="C173" s="7" t="s">
        <v>24</v>
      </c>
      <c r="D173" s="8">
        <v>9.36</v>
      </c>
      <c r="E173" s="8">
        <v>2.73</v>
      </c>
      <c r="F173" s="8">
        <v>3.43</v>
      </c>
      <c r="G173" s="8">
        <v>1.3</v>
      </c>
      <c r="H173" s="9">
        <v>0.26200000000000001</v>
      </c>
      <c r="I173" s="10">
        <v>7.5999999999999998E-2</v>
      </c>
      <c r="J173" s="10">
        <v>0.185</v>
      </c>
      <c r="K173" s="11">
        <v>0.20799999999999999</v>
      </c>
      <c r="L173" s="8">
        <v>1.06</v>
      </c>
      <c r="M173" s="8">
        <v>0.25</v>
      </c>
      <c r="N173" s="10">
        <v>0.89300000000000002</v>
      </c>
      <c r="O173" s="11">
        <v>58</v>
      </c>
      <c r="P173" s="8">
        <v>91</v>
      </c>
      <c r="Q173" s="8">
        <v>82</v>
      </c>
      <c r="R173" s="11">
        <v>2.46</v>
      </c>
      <c r="S173" s="8">
        <v>4.03</v>
      </c>
      <c r="T173" s="8">
        <v>-1.57</v>
      </c>
      <c r="U173" s="11">
        <v>3.57</v>
      </c>
      <c r="V173" s="14">
        <v>3.82</v>
      </c>
      <c r="W173">
        <f t="shared" si="5"/>
        <v>1.3599999999999999</v>
      </c>
    </row>
    <row r="174" spans="1:23" ht="15" thickBot="1">
      <c r="A174" s="5">
        <v>140</v>
      </c>
      <c r="B174" s="7" t="s">
        <v>788</v>
      </c>
      <c r="C174" s="7" t="s">
        <v>52</v>
      </c>
      <c r="D174" s="8">
        <v>6.75</v>
      </c>
      <c r="E174" s="8">
        <v>3.82</v>
      </c>
      <c r="F174" s="8">
        <v>1.77</v>
      </c>
      <c r="G174" s="8">
        <v>1.4</v>
      </c>
      <c r="H174" s="9">
        <v>0.17</v>
      </c>
      <c r="I174" s="10">
        <v>9.6000000000000002E-2</v>
      </c>
      <c r="J174" s="10">
        <v>7.3999999999999996E-2</v>
      </c>
      <c r="K174" s="11">
        <v>0.27800000000000002</v>
      </c>
      <c r="L174" s="8">
        <v>1.51</v>
      </c>
      <c r="M174" s="8">
        <v>0.31</v>
      </c>
      <c r="N174" s="10">
        <v>0.76400000000000001</v>
      </c>
      <c r="O174" s="11">
        <v>87</v>
      </c>
      <c r="P174" s="8">
        <v>124</v>
      </c>
      <c r="Q174" s="8">
        <v>115</v>
      </c>
      <c r="R174" s="11">
        <v>3.69</v>
      </c>
      <c r="S174" s="8">
        <v>5.22</v>
      </c>
      <c r="T174" s="8">
        <v>-1.53</v>
      </c>
      <c r="U174" s="11">
        <v>4.91</v>
      </c>
      <c r="V174" s="14">
        <v>5.05</v>
      </c>
      <c r="W174">
        <f t="shared" si="5"/>
        <v>1.3599999999999999</v>
      </c>
    </row>
    <row r="175" spans="1:23" ht="15" thickBot="1">
      <c r="A175" s="5">
        <v>150</v>
      </c>
      <c r="B175" s="7" t="s">
        <v>805</v>
      </c>
      <c r="C175" s="7" t="s">
        <v>153</v>
      </c>
      <c r="D175" s="8">
        <v>5.77</v>
      </c>
      <c r="E175" s="8">
        <v>2.42</v>
      </c>
      <c r="F175" s="8">
        <v>2.38</v>
      </c>
      <c r="G175" s="8">
        <v>1.27</v>
      </c>
      <c r="H175" s="9">
        <v>0.158</v>
      </c>
      <c r="I175" s="10">
        <v>6.6000000000000003E-2</v>
      </c>
      <c r="J175" s="10">
        <v>9.1999999999999998E-2</v>
      </c>
      <c r="K175" s="11">
        <v>0.20699999999999999</v>
      </c>
      <c r="L175" s="8">
        <v>1.04</v>
      </c>
      <c r="M175" s="8">
        <v>0.214</v>
      </c>
      <c r="N175" s="10">
        <v>0.69399999999999995</v>
      </c>
      <c r="O175" s="11">
        <v>83</v>
      </c>
      <c r="P175" s="8">
        <v>113</v>
      </c>
      <c r="Q175" s="8">
        <v>124</v>
      </c>
      <c r="R175" s="11">
        <v>3.58</v>
      </c>
      <c r="S175" s="8">
        <v>4.8099999999999996</v>
      </c>
      <c r="T175" s="8">
        <v>-1.23</v>
      </c>
      <c r="U175" s="11">
        <v>5.33</v>
      </c>
      <c r="V175" s="14">
        <v>5.13</v>
      </c>
      <c r="W175">
        <f t="shared" si="5"/>
        <v>1.5499999999999998</v>
      </c>
    </row>
    <row r="176" spans="1:23" ht="15" thickBot="1">
      <c r="A176" s="5">
        <v>117</v>
      </c>
      <c r="B176" s="7" t="s">
        <v>721</v>
      </c>
      <c r="C176" s="7" t="s">
        <v>56</v>
      </c>
      <c r="D176" s="8">
        <v>7.04</v>
      </c>
      <c r="E176" s="8">
        <v>3.02</v>
      </c>
      <c r="F176" s="8">
        <v>2.33</v>
      </c>
      <c r="G176" s="8">
        <v>1.51</v>
      </c>
      <c r="H176" s="9">
        <v>0.19</v>
      </c>
      <c r="I176" s="10">
        <v>8.1000000000000003E-2</v>
      </c>
      <c r="J176" s="10">
        <v>0.109</v>
      </c>
      <c r="K176" s="11">
        <v>0.23799999999999999</v>
      </c>
      <c r="L176" s="8">
        <v>1.23</v>
      </c>
      <c r="M176" s="8">
        <v>0.25800000000000001</v>
      </c>
      <c r="N176" s="10">
        <v>0.88200000000000001</v>
      </c>
      <c r="O176" s="11">
        <v>70</v>
      </c>
      <c r="P176" s="8">
        <v>114</v>
      </c>
      <c r="Q176" s="8">
        <v>102</v>
      </c>
      <c r="R176" s="11">
        <v>3.02</v>
      </c>
      <c r="S176" s="8">
        <v>4.93</v>
      </c>
      <c r="T176" s="8">
        <v>-1.91</v>
      </c>
      <c r="U176" s="11">
        <v>4.4800000000000004</v>
      </c>
      <c r="V176" s="14">
        <v>4.71</v>
      </c>
      <c r="W176">
        <f t="shared" si="5"/>
        <v>1.69</v>
      </c>
    </row>
    <row r="177" spans="1:23" ht="15" thickBot="1">
      <c r="A177" s="5">
        <v>57</v>
      </c>
      <c r="B177" s="7" t="s">
        <v>590</v>
      </c>
      <c r="C177" s="7" t="s">
        <v>41</v>
      </c>
      <c r="D177" s="8">
        <v>11.7</v>
      </c>
      <c r="E177" s="8">
        <v>4.95</v>
      </c>
      <c r="F177" s="8">
        <v>2.36</v>
      </c>
      <c r="G177" s="8">
        <v>0.75</v>
      </c>
      <c r="H177" s="9">
        <v>0.315</v>
      </c>
      <c r="I177" s="10">
        <v>0.13300000000000001</v>
      </c>
      <c r="J177" s="10">
        <v>0.182</v>
      </c>
      <c r="K177" s="11">
        <v>0.18</v>
      </c>
      <c r="L177" s="8">
        <v>1.19</v>
      </c>
      <c r="M177" s="8">
        <v>0.25600000000000001</v>
      </c>
      <c r="N177" s="10">
        <v>0.86699999999999999</v>
      </c>
      <c r="O177" s="11">
        <v>54</v>
      </c>
      <c r="P177" s="8">
        <v>80</v>
      </c>
      <c r="Q177" s="8">
        <v>83</v>
      </c>
      <c r="R177" s="11">
        <v>2.25</v>
      </c>
      <c r="S177" s="8">
        <v>3.44</v>
      </c>
      <c r="T177" s="8">
        <v>-1.19</v>
      </c>
      <c r="U177" s="11">
        <v>3.62</v>
      </c>
      <c r="V177" s="14">
        <v>4.0599999999999996</v>
      </c>
      <c r="W177">
        <f t="shared" si="5"/>
        <v>1.8099999999999996</v>
      </c>
    </row>
    <row r="178" spans="1:23" ht="15" thickBot="1">
      <c r="A178" s="5">
        <v>138</v>
      </c>
      <c r="B178" s="7" t="s">
        <v>789</v>
      </c>
      <c r="C178" s="7" t="s">
        <v>45</v>
      </c>
      <c r="D178" s="8">
        <v>5.91</v>
      </c>
      <c r="E178" s="8">
        <v>2.84</v>
      </c>
      <c r="F178" s="8">
        <v>2.08</v>
      </c>
      <c r="G178" s="8">
        <v>1.2</v>
      </c>
      <c r="H178" s="9">
        <v>0.161</v>
      </c>
      <c r="I178" s="10">
        <v>7.8E-2</v>
      </c>
      <c r="J178" s="10">
        <v>8.4000000000000005E-2</v>
      </c>
      <c r="K178" s="11">
        <v>0.22</v>
      </c>
      <c r="L178" s="8">
        <v>1.1399999999999999</v>
      </c>
      <c r="M178" s="8">
        <v>0.23400000000000001</v>
      </c>
      <c r="N178" s="10">
        <v>0.81599999999999995</v>
      </c>
      <c r="O178" s="11">
        <v>72</v>
      </c>
      <c r="P178" s="8">
        <v>107</v>
      </c>
      <c r="Q178" s="8">
        <v>111</v>
      </c>
      <c r="R178" s="11">
        <v>3.14</v>
      </c>
      <c r="S178" s="8">
        <v>4.6900000000000004</v>
      </c>
      <c r="T178" s="8">
        <v>-1.55</v>
      </c>
      <c r="U178" s="11">
        <v>4.8499999999999996</v>
      </c>
      <c r="V178" s="14">
        <v>5.05</v>
      </c>
      <c r="W178">
        <f t="shared" si="5"/>
        <v>1.9099999999999997</v>
      </c>
    </row>
    <row r="179" spans="1:23" ht="15" thickBot="1">
      <c r="A179" s="5"/>
      <c r="B179" s="22"/>
      <c r="C179" s="22"/>
      <c r="D179" s="8"/>
      <c r="E179" s="8"/>
      <c r="F179" s="8"/>
      <c r="G179" s="8"/>
      <c r="H179" s="9"/>
      <c r="I179" s="10"/>
      <c r="J179" s="10"/>
      <c r="K179" s="11"/>
      <c r="L179" s="8"/>
      <c r="M179" s="8"/>
      <c r="N179" s="10"/>
      <c r="O179" s="11"/>
      <c r="P179" s="8"/>
      <c r="Q179" s="8"/>
      <c r="R179" s="11"/>
      <c r="S179" s="8"/>
      <c r="T179" s="8"/>
      <c r="U179" s="11"/>
      <c r="V179" s="14"/>
    </row>
    <row r="180" spans="1:23" ht="15" thickBot="1">
      <c r="A180" s="5"/>
      <c r="B180" s="22"/>
      <c r="C180" s="53"/>
      <c r="D180" s="8"/>
      <c r="E180" s="8"/>
      <c r="F180" s="8"/>
      <c r="G180" s="8"/>
      <c r="H180" s="9"/>
      <c r="I180" s="10"/>
      <c r="J180" s="10"/>
      <c r="K180" s="11"/>
      <c r="L180" s="8"/>
      <c r="M180" s="8"/>
      <c r="N180" s="10"/>
      <c r="O180" s="11"/>
      <c r="P180" s="8"/>
      <c r="Q180" s="8"/>
      <c r="R180" s="11"/>
      <c r="S180" s="8"/>
      <c r="T180" s="8"/>
      <c r="U180" s="11"/>
      <c r="V180" s="14"/>
    </row>
    <row r="181" spans="1:23" ht="15" thickBot="1">
      <c r="A181" s="5"/>
      <c r="B181" s="22"/>
      <c r="C181" s="52"/>
      <c r="D181" s="8"/>
      <c r="E181" s="8"/>
      <c r="F181" s="8"/>
      <c r="G181" s="8"/>
      <c r="H181" s="9"/>
      <c r="I181" s="10"/>
      <c r="J181" s="10"/>
      <c r="K181" s="11"/>
      <c r="L181" s="8"/>
      <c r="M181" s="8"/>
      <c r="N181" s="10"/>
      <c r="O181" s="11"/>
      <c r="P181" s="8"/>
      <c r="Q181" s="8"/>
      <c r="R181" s="11"/>
      <c r="S181" s="8"/>
      <c r="T181" s="8"/>
      <c r="U181" s="11"/>
      <c r="V181" s="14"/>
    </row>
    <row r="182" spans="1:23" ht="15" thickBot="1">
      <c r="A182" s="5"/>
      <c r="B182" s="22"/>
      <c r="C182" s="22"/>
      <c r="D182" s="8"/>
      <c r="E182" s="8"/>
      <c r="F182" s="8"/>
      <c r="G182" s="8"/>
      <c r="H182" s="9"/>
      <c r="I182" s="10"/>
      <c r="J182" s="10"/>
      <c r="K182" s="11"/>
      <c r="L182" s="8"/>
      <c r="M182" s="8"/>
      <c r="N182" s="10"/>
      <c r="O182" s="11"/>
      <c r="P182" s="8"/>
      <c r="Q182" s="8"/>
      <c r="R182" s="11"/>
      <c r="S182" s="8"/>
      <c r="T182" s="8"/>
      <c r="U182" s="11"/>
      <c r="V182" s="14"/>
    </row>
    <row r="183" spans="1:23" ht="15" thickBot="1">
      <c r="A183" s="5"/>
      <c r="B183" s="22"/>
      <c r="C183" s="22"/>
      <c r="D183" s="8"/>
      <c r="E183" s="8"/>
      <c r="F183" s="8"/>
      <c r="G183" s="8"/>
      <c r="H183" s="9"/>
      <c r="I183" s="10"/>
      <c r="J183" s="10"/>
      <c r="K183" s="11"/>
      <c r="L183" s="8"/>
      <c r="M183" s="8"/>
      <c r="N183" s="10"/>
      <c r="O183" s="11"/>
      <c r="P183" s="8"/>
      <c r="Q183" s="8"/>
      <c r="R183" s="11"/>
      <c r="S183" s="8"/>
      <c r="T183" s="8"/>
      <c r="U183" s="11"/>
      <c r="V183" s="14"/>
    </row>
    <row r="184" spans="1:23" ht="15" thickBot="1">
      <c r="A184" s="5"/>
      <c r="B184" s="22"/>
      <c r="C184" s="22"/>
      <c r="D184" s="8"/>
      <c r="E184" s="8"/>
      <c r="F184" s="8"/>
      <c r="G184" s="8"/>
      <c r="H184" s="9"/>
      <c r="I184" s="10"/>
      <c r="J184" s="10"/>
      <c r="K184" s="11"/>
      <c r="L184" s="8"/>
      <c r="M184" s="8"/>
      <c r="N184" s="10"/>
      <c r="O184" s="11"/>
      <c r="P184" s="8"/>
      <c r="Q184" s="8"/>
      <c r="R184" s="11"/>
      <c r="S184" s="8"/>
      <c r="T184" s="8"/>
      <c r="U184" s="11"/>
      <c r="V184" s="14"/>
    </row>
    <row r="185" spans="1:23" ht="15" thickBot="1">
      <c r="A185" s="5"/>
      <c r="B185" s="22"/>
      <c r="C185" s="22"/>
      <c r="D185" s="8"/>
      <c r="E185" s="8"/>
      <c r="F185" s="8"/>
      <c r="G185" s="8"/>
      <c r="H185" s="9"/>
      <c r="I185" s="10"/>
      <c r="J185" s="10"/>
      <c r="K185" s="11"/>
      <c r="L185" s="8"/>
      <c r="M185" s="8"/>
      <c r="N185" s="10"/>
      <c r="O185" s="11"/>
      <c r="P185" s="8"/>
      <c r="Q185" s="8"/>
      <c r="R185" s="11"/>
      <c r="S185" s="8"/>
      <c r="T185" s="8"/>
      <c r="U185" s="11"/>
      <c r="V185" s="14"/>
    </row>
    <row r="186" spans="1:23" ht="15" thickBot="1">
      <c r="A186" s="5"/>
      <c r="B186" s="22"/>
      <c r="C186" s="22"/>
      <c r="D186" s="8"/>
      <c r="E186" s="8"/>
      <c r="F186" s="8"/>
      <c r="G186" s="8"/>
      <c r="H186" s="9"/>
      <c r="I186" s="10"/>
      <c r="J186" s="10"/>
      <c r="K186" s="11"/>
      <c r="L186" s="8"/>
      <c r="M186" s="8"/>
      <c r="N186" s="10"/>
      <c r="O186" s="11"/>
      <c r="P186" s="8"/>
      <c r="Q186" s="8"/>
      <c r="R186" s="11"/>
      <c r="S186" s="8"/>
      <c r="T186" s="8"/>
      <c r="U186" s="11"/>
      <c r="V186" s="14"/>
    </row>
    <row r="187" spans="1:23" ht="15" thickBot="1">
      <c r="A187" s="5"/>
      <c r="B187" s="22"/>
      <c r="C187" s="22"/>
      <c r="D187" s="8"/>
      <c r="E187" s="8"/>
      <c r="F187" s="8"/>
      <c r="G187" s="8"/>
      <c r="H187" s="9"/>
      <c r="I187" s="10"/>
      <c r="J187" s="10"/>
      <c r="K187" s="11"/>
      <c r="L187" s="8"/>
      <c r="M187" s="8"/>
      <c r="N187" s="10"/>
      <c r="O187" s="11"/>
      <c r="P187" s="8"/>
      <c r="Q187" s="8"/>
      <c r="R187" s="11"/>
      <c r="S187" s="8"/>
      <c r="T187" s="8"/>
      <c r="U187" s="11"/>
      <c r="V187" s="14"/>
    </row>
    <row r="188" spans="1:23" ht="15" thickBot="1">
      <c r="A188" s="5"/>
      <c r="B188" s="22"/>
      <c r="C188" s="22"/>
      <c r="D188" s="8"/>
      <c r="E188" s="8"/>
      <c r="F188" s="8"/>
      <c r="G188" s="8"/>
      <c r="H188" s="9"/>
      <c r="I188" s="10"/>
      <c r="J188" s="10"/>
      <c r="K188" s="11"/>
      <c r="L188" s="8"/>
      <c r="M188" s="8"/>
      <c r="N188" s="10"/>
      <c r="O188" s="11"/>
      <c r="P188" s="8"/>
      <c r="Q188" s="8"/>
      <c r="R188" s="11"/>
      <c r="S188" s="8"/>
      <c r="T188" s="8"/>
      <c r="U188" s="11"/>
      <c r="V188" s="14"/>
    </row>
    <row r="189" spans="1:23" ht="15" thickBot="1">
      <c r="A189" s="5"/>
      <c r="B189" s="22"/>
      <c r="C189" s="22"/>
      <c r="D189" s="8"/>
      <c r="E189" s="8"/>
      <c r="F189" s="8"/>
      <c r="G189" s="8"/>
      <c r="H189" s="9"/>
      <c r="I189" s="10"/>
      <c r="J189" s="10"/>
      <c r="K189" s="11"/>
      <c r="L189" s="8"/>
      <c r="M189" s="8"/>
      <c r="N189" s="10"/>
      <c r="O189" s="11"/>
      <c r="P189" s="8"/>
      <c r="Q189" s="8"/>
      <c r="R189" s="11"/>
      <c r="S189" s="8"/>
      <c r="T189" s="8"/>
      <c r="U189" s="11"/>
      <c r="V189" s="14"/>
    </row>
    <row r="190" spans="1:23" ht="15" thickBot="1">
      <c r="A190" s="5"/>
      <c r="B190" s="22"/>
      <c r="C190" s="53"/>
      <c r="D190" s="8"/>
      <c r="E190" s="8"/>
      <c r="F190" s="8"/>
      <c r="G190" s="8"/>
      <c r="H190" s="9"/>
      <c r="I190" s="10"/>
      <c r="J190" s="10"/>
      <c r="K190" s="11"/>
      <c r="L190" s="8"/>
      <c r="M190" s="8"/>
      <c r="N190" s="10"/>
      <c r="O190" s="11"/>
      <c r="P190" s="8"/>
      <c r="Q190" s="8"/>
      <c r="R190" s="11"/>
      <c r="S190" s="8"/>
      <c r="T190" s="8"/>
      <c r="U190" s="11"/>
      <c r="V190" s="14"/>
    </row>
    <row r="191" spans="1:23" ht="15" thickBot="1">
      <c r="A191" s="5"/>
      <c r="B191" s="22"/>
      <c r="C191" s="22"/>
      <c r="D191" s="8"/>
      <c r="E191" s="8"/>
      <c r="F191" s="8"/>
      <c r="G191" s="8"/>
      <c r="H191" s="9"/>
      <c r="I191" s="10"/>
      <c r="J191" s="10"/>
      <c r="K191" s="11"/>
      <c r="L191" s="8"/>
      <c r="M191" s="8"/>
      <c r="N191" s="10"/>
      <c r="O191" s="11"/>
      <c r="P191" s="8"/>
      <c r="Q191" s="8"/>
      <c r="R191" s="11"/>
      <c r="S191" s="8"/>
      <c r="T191" s="8"/>
      <c r="U191" s="11"/>
      <c r="V191" s="14"/>
    </row>
    <row r="192" spans="1:23" ht="15" thickBot="1">
      <c r="A192" s="5"/>
      <c r="B192" s="22"/>
      <c r="C192" s="52"/>
      <c r="D192" s="8"/>
      <c r="E192" s="8"/>
      <c r="F192" s="8"/>
      <c r="G192" s="8"/>
      <c r="H192" s="9"/>
      <c r="I192" s="10"/>
      <c r="J192" s="10"/>
      <c r="K192" s="11"/>
      <c r="L192" s="8"/>
      <c r="M192" s="8"/>
      <c r="N192" s="10"/>
      <c r="O192" s="11"/>
      <c r="P192" s="8"/>
      <c r="Q192" s="8"/>
      <c r="R192" s="11"/>
      <c r="S192" s="8"/>
      <c r="T192" s="8"/>
      <c r="U192" s="11"/>
      <c r="V192" s="14"/>
    </row>
    <row r="193" spans="1:22" ht="15" thickBot="1">
      <c r="A193" s="5"/>
      <c r="B193" s="22"/>
      <c r="C193" s="22"/>
      <c r="D193" s="8"/>
      <c r="E193" s="8"/>
      <c r="F193" s="8"/>
      <c r="G193" s="8"/>
      <c r="H193" s="9"/>
      <c r="I193" s="10"/>
      <c r="J193" s="10"/>
      <c r="K193" s="11"/>
      <c r="L193" s="8"/>
      <c r="M193" s="8"/>
      <c r="N193" s="10"/>
      <c r="O193" s="11"/>
      <c r="P193" s="8"/>
      <c r="Q193" s="8"/>
      <c r="R193" s="11"/>
      <c r="S193" s="8"/>
      <c r="T193" s="8"/>
      <c r="U193" s="11"/>
      <c r="V193" s="14"/>
    </row>
    <row r="194" spans="1:22" ht="15" thickBot="1">
      <c r="A194" s="5"/>
      <c r="B194" s="22"/>
      <c r="C194" s="22"/>
      <c r="D194" s="8"/>
      <c r="E194" s="8"/>
      <c r="F194" s="8"/>
      <c r="G194" s="8"/>
      <c r="H194" s="9"/>
      <c r="I194" s="10"/>
      <c r="J194" s="10"/>
      <c r="K194" s="11"/>
      <c r="L194" s="8"/>
      <c r="M194" s="8"/>
      <c r="N194" s="10"/>
      <c r="O194" s="11"/>
      <c r="P194" s="8"/>
      <c r="Q194" s="8"/>
      <c r="R194" s="11"/>
      <c r="S194" s="8"/>
      <c r="T194" s="8"/>
      <c r="U194" s="11"/>
      <c r="V194" s="14"/>
    </row>
    <row r="195" spans="1:22" ht="15" thickBot="1">
      <c r="A195" s="5"/>
      <c r="B195" s="22"/>
      <c r="C195" s="52"/>
      <c r="D195" s="8"/>
      <c r="E195" s="8"/>
      <c r="F195" s="8"/>
      <c r="G195" s="8"/>
      <c r="H195" s="9"/>
      <c r="I195" s="10"/>
      <c r="J195" s="10"/>
      <c r="K195" s="11"/>
      <c r="L195" s="8"/>
      <c r="M195" s="8"/>
      <c r="N195" s="10"/>
      <c r="O195" s="11"/>
      <c r="P195" s="8"/>
      <c r="Q195" s="8"/>
      <c r="R195" s="11"/>
      <c r="S195" s="8"/>
      <c r="T195" s="8"/>
      <c r="U195" s="11"/>
      <c r="V195" s="14"/>
    </row>
    <row r="196" spans="1:22" ht="15" thickBot="1">
      <c r="A196" s="5"/>
      <c r="B196" s="22"/>
      <c r="C196" s="22"/>
      <c r="D196" s="8"/>
      <c r="E196" s="8"/>
      <c r="F196" s="8"/>
      <c r="G196" s="8"/>
      <c r="H196" s="9"/>
      <c r="I196" s="10"/>
      <c r="J196" s="10"/>
      <c r="K196" s="11"/>
      <c r="L196" s="8"/>
      <c r="M196" s="8"/>
      <c r="N196" s="10"/>
      <c r="O196" s="11"/>
      <c r="P196" s="8"/>
      <c r="Q196" s="8"/>
      <c r="R196" s="11"/>
      <c r="S196" s="8"/>
      <c r="T196" s="8"/>
      <c r="U196" s="11"/>
      <c r="V196" s="14"/>
    </row>
    <row r="197" spans="1:22" ht="15" thickBot="1">
      <c r="A197" s="5"/>
      <c r="B197" s="22"/>
      <c r="C197" s="22"/>
      <c r="D197" s="8"/>
      <c r="E197" s="8"/>
      <c r="F197" s="8"/>
      <c r="G197" s="8"/>
      <c r="H197" s="9"/>
      <c r="I197" s="10"/>
      <c r="J197" s="10"/>
      <c r="K197" s="11"/>
      <c r="L197" s="8"/>
      <c r="M197" s="8"/>
      <c r="N197" s="10"/>
      <c r="O197" s="11"/>
      <c r="P197" s="8"/>
      <c r="Q197" s="8"/>
      <c r="R197" s="11"/>
      <c r="S197" s="8"/>
      <c r="T197" s="8"/>
      <c r="U197" s="11"/>
      <c r="V197" s="14"/>
    </row>
    <row r="198" spans="1:22" ht="15" thickBot="1">
      <c r="A198" s="5"/>
      <c r="B198" s="22"/>
      <c r="C198" s="22"/>
      <c r="D198" s="8"/>
      <c r="E198" s="8"/>
      <c r="F198" s="8"/>
      <c r="G198" s="8"/>
      <c r="H198" s="9"/>
      <c r="I198" s="10"/>
      <c r="J198" s="10"/>
      <c r="K198" s="11"/>
      <c r="L198" s="8"/>
      <c r="M198" s="8"/>
      <c r="N198" s="10"/>
      <c r="O198" s="11"/>
      <c r="P198" s="8"/>
      <c r="Q198" s="8"/>
      <c r="R198" s="11"/>
      <c r="S198" s="8"/>
      <c r="T198" s="8"/>
      <c r="U198" s="11"/>
      <c r="V198" s="14"/>
    </row>
    <row r="199" spans="1:22" ht="15" thickBot="1">
      <c r="A199" s="5"/>
      <c r="B199" s="22"/>
      <c r="C199" s="53"/>
      <c r="D199" s="8"/>
      <c r="E199" s="8"/>
      <c r="F199" s="8"/>
      <c r="G199" s="8"/>
      <c r="H199" s="9"/>
      <c r="I199" s="10"/>
      <c r="J199" s="10"/>
      <c r="K199" s="11"/>
      <c r="L199" s="8"/>
      <c r="M199" s="8"/>
      <c r="N199" s="10"/>
      <c r="O199" s="11"/>
      <c r="P199" s="8"/>
      <c r="Q199" s="8"/>
      <c r="R199" s="11"/>
      <c r="S199" s="8"/>
      <c r="T199" s="8"/>
      <c r="U199" s="11"/>
      <c r="V199" s="14"/>
    </row>
    <row r="200" spans="1:22" ht="15" thickBot="1">
      <c r="A200" s="5"/>
      <c r="B200" s="22"/>
      <c r="C200" s="22"/>
      <c r="D200" s="8"/>
      <c r="E200" s="8"/>
      <c r="F200" s="8"/>
      <c r="G200" s="8"/>
      <c r="H200" s="9"/>
      <c r="I200" s="10"/>
      <c r="J200" s="10"/>
      <c r="K200" s="11"/>
      <c r="L200" s="8"/>
      <c r="M200" s="8"/>
      <c r="N200" s="10"/>
      <c r="O200" s="11"/>
      <c r="P200" s="8"/>
      <c r="Q200" s="8"/>
      <c r="R200" s="11"/>
      <c r="S200" s="8"/>
      <c r="T200" s="8"/>
      <c r="U200" s="11"/>
      <c r="V200" s="14"/>
    </row>
    <row r="201" spans="1:22" ht="15" thickBot="1">
      <c r="A201" s="5"/>
      <c r="B201" s="22"/>
      <c r="C201" s="22"/>
      <c r="D201" s="8"/>
      <c r="E201" s="8"/>
      <c r="F201" s="8"/>
      <c r="G201" s="8"/>
      <c r="H201" s="9"/>
      <c r="I201" s="10"/>
      <c r="J201" s="10"/>
      <c r="K201" s="11"/>
      <c r="L201" s="8"/>
      <c r="M201" s="8"/>
      <c r="N201" s="10"/>
      <c r="O201" s="11"/>
      <c r="P201" s="8"/>
      <c r="Q201" s="8"/>
      <c r="R201" s="11"/>
      <c r="S201" s="8"/>
      <c r="T201" s="8"/>
      <c r="U201" s="11"/>
      <c r="V201" s="14"/>
    </row>
    <row r="202" spans="1:22" ht="15" thickBot="1">
      <c r="A202" s="5"/>
      <c r="B202" s="22"/>
      <c r="C202" s="22"/>
      <c r="D202" s="8"/>
      <c r="E202" s="8"/>
      <c r="F202" s="8"/>
      <c r="G202" s="8"/>
      <c r="H202" s="9"/>
      <c r="I202" s="10"/>
      <c r="J202" s="10"/>
      <c r="K202" s="11"/>
      <c r="L202" s="8"/>
      <c r="M202" s="8"/>
      <c r="N202" s="10"/>
      <c r="O202" s="11"/>
      <c r="P202" s="8"/>
      <c r="Q202" s="8"/>
      <c r="R202" s="11"/>
      <c r="S202" s="8"/>
      <c r="T202" s="8"/>
      <c r="U202" s="11"/>
      <c r="V202" s="14"/>
    </row>
    <row r="203" spans="1:22" ht="15" thickBot="1">
      <c r="A203" s="5"/>
      <c r="B203" s="22"/>
      <c r="C203" s="22"/>
      <c r="D203" s="8"/>
      <c r="E203" s="8"/>
      <c r="F203" s="8"/>
      <c r="G203" s="8"/>
      <c r="H203" s="9"/>
      <c r="I203" s="10"/>
      <c r="J203" s="10"/>
      <c r="K203" s="11"/>
      <c r="L203" s="8"/>
      <c r="M203" s="8"/>
      <c r="N203" s="10"/>
      <c r="O203" s="11"/>
      <c r="P203" s="8"/>
      <c r="Q203" s="8"/>
      <c r="R203" s="11"/>
      <c r="S203" s="8"/>
      <c r="T203" s="8"/>
      <c r="U203" s="11"/>
      <c r="V203" s="14"/>
    </row>
    <row r="204" spans="1:22" ht="15" thickBot="1">
      <c r="A204" s="5"/>
      <c r="B204" s="22"/>
      <c r="C204" s="53"/>
      <c r="D204" s="8"/>
      <c r="E204" s="8"/>
      <c r="F204" s="8"/>
      <c r="G204" s="8"/>
      <c r="H204" s="9"/>
      <c r="I204" s="10"/>
      <c r="J204" s="10"/>
      <c r="K204" s="11"/>
      <c r="L204" s="8"/>
      <c r="M204" s="8"/>
      <c r="N204" s="10"/>
      <c r="O204" s="11"/>
      <c r="P204" s="8"/>
      <c r="Q204" s="8"/>
      <c r="R204" s="11"/>
      <c r="S204" s="8"/>
      <c r="T204" s="8"/>
      <c r="U204" s="11"/>
      <c r="V204" s="14"/>
    </row>
    <row r="205" spans="1:22" ht="15" thickBot="1">
      <c r="A205" s="5"/>
      <c r="B205" s="22"/>
      <c r="C205" s="22"/>
      <c r="D205" s="8"/>
      <c r="E205" s="8"/>
      <c r="F205" s="8"/>
      <c r="G205" s="8"/>
      <c r="H205" s="9"/>
      <c r="I205" s="10"/>
      <c r="J205" s="10"/>
      <c r="K205" s="11"/>
      <c r="L205" s="8"/>
      <c r="M205" s="8"/>
      <c r="N205" s="10"/>
      <c r="O205" s="11"/>
      <c r="P205" s="8"/>
      <c r="Q205" s="8"/>
      <c r="R205" s="11"/>
      <c r="S205" s="8"/>
      <c r="T205" s="8"/>
      <c r="U205" s="11"/>
      <c r="V205" s="14"/>
    </row>
    <row r="206" spans="1:22" ht="15" thickBot="1">
      <c r="A206" s="5"/>
      <c r="B206" s="22"/>
      <c r="C206" s="22"/>
      <c r="D206" s="8"/>
      <c r="E206" s="8"/>
      <c r="F206" s="8"/>
      <c r="G206" s="8"/>
      <c r="H206" s="9"/>
      <c r="I206" s="10"/>
      <c r="J206" s="10"/>
      <c r="K206" s="11"/>
      <c r="L206" s="8"/>
      <c r="M206" s="8"/>
      <c r="N206" s="10"/>
      <c r="O206" s="11"/>
      <c r="P206" s="8"/>
      <c r="Q206" s="8"/>
      <c r="R206" s="11"/>
      <c r="S206" s="8"/>
      <c r="T206" s="8"/>
      <c r="U206" s="11"/>
      <c r="V206" s="14"/>
    </row>
    <row r="207" spans="1:22" ht="15" thickBot="1">
      <c r="A207" s="5"/>
      <c r="B207" s="22"/>
      <c r="C207" s="52"/>
      <c r="D207" s="8"/>
      <c r="E207" s="8"/>
      <c r="F207" s="8"/>
      <c r="G207" s="8"/>
      <c r="H207" s="9"/>
      <c r="I207" s="10"/>
      <c r="J207" s="10"/>
      <c r="K207" s="11"/>
      <c r="L207" s="8"/>
      <c r="M207" s="8"/>
      <c r="N207" s="10"/>
      <c r="O207" s="11"/>
      <c r="P207" s="8"/>
      <c r="Q207" s="8"/>
      <c r="R207" s="11"/>
      <c r="S207" s="8"/>
      <c r="T207" s="8"/>
      <c r="U207" s="11"/>
      <c r="V207" s="14"/>
    </row>
    <row r="208" spans="1:22" ht="15" thickBot="1">
      <c r="A208" s="5"/>
      <c r="B208" s="22"/>
      <c r="C208" s="53"/>
      <c r="D208" s="8"/>
      <c r="E208" s="8"/>
      <c r="F208" s="8"/>
      <c r="G208" s="8"/>
      <c r="H208" s="9"/>
      <c r="I208" s="10"/>
      <c r="J208" s="10"/>
      <c r="K208" s="11"/>
      <c r="L208" s="8"/>
      <c r="M208" s="8"/>
      <c r="N208" s="10"/>
      <c r="O208" s="11"/>
      <c r="P208" s="8"/>
      <c r="Q208" s="8"/>
      <c r="R208" s="11"/>
      <c r="S208" s="8"/>
      <c r="T208" s="8"/>
      <c r="U208" s="11"/>
      <c r="V208" s="14"/>
    </row>
    <row r="209" spans="1:22" ht="15" thickBot="1">
      <c r="A209" s="5"/>
      <c r="B209" s="22"/>
      <c r="C209" s="22"/>
      <c r="D209" s="8"/>
      <c r="E209" s="8"/>
      <c r="F209" s="8"/>
      <c r="G209" s="8"/>
      <c r="H209" s="9"/>
      <c r="I209" s="10"/>
      <c r="J209" s="10"/>
      <c r="K209" s="11"/>
      <c r="L209" s="8"/>
      <c r="M209" s="8"/>
      <c r="N209" s="10"/>
      <c r="O209" s="11"/>
      <c r="P209" s="8"/>
      <c r="Q209" s="8"/>
      <c r="R209" s="11"/>
      <c r="S209" s="8"/>
      <c r="T209" s="8"/>
      <c r="U209" s="11"/>
      <c r="V209" s="14"/>
    </row>
    <row r="210" spans="1:22" ht="15" thickBot="1">
      <c r="A210" s="5"/>
      <c r="B210" s="22"/>
      <c r="C210" s="22"/>
      <c r="D210" s="8"/>
      <c r="E210" s="8"/>
      <c r="F210" s="8"/>
      <c r="G210" s="8"/>
      <c r="H210" s="9"/>
      <c r="I210" s="10"/>
      <c r="J210" s="10"/>
      <c r="K210" s="11"/>
      <c r="L210" s="8"/>
      <c r="M210" s="8"/>
      <c r="N210" s="10"/>
      <c r="O210" s="11"/>
      <c r="P210" s="8"/>
      <c r="Q210" s="8"/>
      <c r="R210" s="11"/>
      <c r="S210" s="8"/>
      <c r="T210" s="8"/>
      <c r="U210" s="11"/>
      <c r="V210" s="14"/>
    </row>
    <row r="211" spans="1:22" ht="15" thickBot="1">
      <c r="A211" s="5"/>
      <c r="B211" s="22"/>
      <c r="C211" s="22"/>
      <c r="D211" s="8"/>
      <c r="E211" s="8"/>
      <c r="F211" s="8"/>
      <c r="G211" s="8"/>
      <c r="H211" s="9"/>
      <c r="I211" s="10"/>
      <c r="J211" s="10"/>
      <c r="K211" s="11"/>
      <c r="L211" s="8"/>
      <c r="M211" s="8"/>
      <c r="N211" s="10"/>
      <c r="O211" s="11"/>
      <c r="P211" s="8"/>
      <c r="Q211" s="8"/>
      <c r="R211" s="11"/>
      <c r="S211" s="8"/>
      <c r="T211" s="8"/>
      <c r="U211" s="11"/>
      <c r="V211" s="14"/>
    </row>
    <row r="212" spans="1:22" ht="15" thickBot="1">
      <c r="A212" s="5"/>
      <c r="B212" s="22"/>
      <c r="C212" s="53"/>
      <c r="D212" s="8"/>
      <c r="E212" s="8"/>
      <c r="F212" s="8"/>
      <c r="G212" s="8"/>
      <c r="H212" s="9"/>
      <c r="I212" s="10"/>
      <c r="J212" s="10"/>
      <c r="K212" s="11"/>
      <c r="L212" s="8"/>
      <c r="M212" s="8"/>
      <c r="N212" s="10"/>
      <c r="O212" s="11"/>
      <c r="P212" s="8"/>
      <c r="Q212" s="8"/>
      <c r="R212" s="11"/>
      <c r="S212" s="8"/>
      <c r="T212" s="8"/>
      <c r="U212" s="11"/>
      <c r="V212" s="14"/>
    </row>
    <row r="213" spans="1:22" ht="15" thickBot="1">
      <c r="A213" s="5"/>
      <c r="B213" s="22"/>
      <c r="C213" s="22"/>
      <c r="D213" s="8"/>
      <c r="E213" s="8"/>
      <c r="F213" s="8"/>
      <c r="G213" s="8"/>
      <c r="H213" s="9"/>
      <c r="I213" s="10"/>
      <c r="J213" s="10"/>
      <c r="K213" s="11"/>
      <c r="L213" s="8"/>
      <c r="M213" s="8"/>
      <c r="N213" s="10"/>
      <c r="O213" s="11"/>
      <c r="P213" s="8"/>
      <c r="Q213" s="8"/>
      <c r="R213" s="11"/>
      <c r="S213" s="8"/>
      <c r="T213" s="8"/>
      <c r="U213" s="11"/>
      <c r="V213" s="14"/>
    </row>
    <row r="214" spans="1:22" ht="15" thickBot="1">
      <c r="A214" s="5"/>
      <c r="B214" s="22"/>
      <c r="C214" s="22"/>
      <c r="D214" s="8"/>
      <c r="E214" s="8"/>
      <c r="F214" s="8"/>
      <c r="G214" s="8"/>
      <c r="H214" s="9"/>
      <c r="I214" s="10"/>
      <c r="J214" s="10"/>
      <c r="K214" s="11"/>
      <c r="L214" s="8"/>
      <c r="M214" s="8"/>
      <c r="N214" s="10"/>
      <c r="O214" s="11"/>
      <c r="P214" s="8"/>
      <c r="Q214" s="8"/>
      <c r="R214" s="11"/>
      <c r="S214" s="8"/>
      <c r="T214" s="8"/>
      <c r="U214" s="11"/>
      <c r="V214" s="14"/>
    </row>
    <row r="215" spans="1:22" ht="15" thickBot="1">
      <c r="A215" s="5"/>
      <c r="B215" s="22"/>
      <c r="C215" s="22"/>
      <c r="D215" s="8"/>
      <c r="E215" s="8"/>
      <c r="F215" s="8"/>
      <c r="G215" s="8"/>
      <c r="H215" s="9"/>
      <c r="I215" s="10"/>
      <c r="J215" s="10"/>
      <c r="K215" s="11"/>
      <c r="L215" s="8"/>
      <c r="M215" s="8"/>
      <c r="N215" s="10"/>
      <c r="O215" s="11"/>
      <c r="P215" s="8"/>
      <c r="Q215" s="8"/>
      <c r="R215" s="11"/>
      <c r="S215" s="8"/>
      <c r="T215" s="8"/>
      <c r="U215" s="11"/>
      <c r="V215" s="14"/>
    </row>
    <row r="216" spans="1:22" ht="15" thickBot="1">
      <c r="A216" s="5"/>
      <c r="B216" s="22"/>
      <c r="C216" s="52"/>
      <c r="D216" s="8"/>
      <c r="E216" s="8"/>
      <c r="F216" s="8"/>
      <c r="G216" s="8"/>
      <c r="H216" s="9"/>
      <c r="I216" s="10"/>
      <c r="J216" s="10"/>
      <c r="K216" s="11"/>
      <c r="L216" s="8"/>
      <c r="M216" s="8"/>
      <c r="N216" s="10"/>
      <c r="O216" s="11"/>
      <c r="P216" s="8"/>
      <c r="Q216" s="8"/>
      <c r="R216" s="11"/>
      <c r="S216" s="8"/>
      <c r="T216" s="8"/>
      <c r="U216" s="11"/>
      <c r="V216" s="14"/>
    </row>
    <row r="217" spans="1:22" ht="15" thickBot="1">
      <c r="A217" s="5"/>
      <c r="B217" s="22"/>
      <c r="C217" s="22"/>
      <c r="D217" s="8"/>
      <c r="E217" s="8"/>
      <c r="F217" s="8"/>
      <c r="G217" s="8"/>
      <c r="H217" s="9"/>
      <c r="I217" s="10"/>
      <c r="J217" s="10"/>
      <c r="K217" s="11"/>
      <c r="L217" s="8"/>
      <c r="M217" s="8"/>
      <c r="N217" s="10"/>
      <c r="O217" s="11"/>
      <c r="P217" s="8"/>
      <c r="Q217" s="8"/>
      <c r="R217" s="11"/>
      <c r="S217" s="8"/>
      <c r="T217" s="8"/>
      <c r="U217" s="11"/>
      <c r="V217" s="14"/>
    </row>
    <row r="218" spans="1:22" ht="15" thickBot="1">
      <c r="A218" s="5"/>
      <c r="B218" s="22"/>
      <c r="C218" s="22"/>
      <c r="D218" s="8"/>
      <c r="E218" s="8"/>
      <c r="F218" s="8"/>
      <c r="G218" s="8"/>
      <c r="H218" s="9"/>
      <c r="I218" s="10"/>
      <c r="J218" s="10"/>
      <c r="K218" s="11"/>
      <c r="L218" s="8"/>
      <c r="M218" s="8"/>
      <c r="N218" s="10"/>
      <c r="O218" s="11"/>
      <c r="P218" s="8"/>
      <c r="Q218" s="8"/>
      <c r="R218" s="11"/>
      <c r="S218" s="8"/>
      <c r="T218" s="8"/>
      <c r="U218" s="11"/>
      <c r="V218" s="14"/>
    </row>
    <row r="219" spans="1:22" ht="15" thickBot="1">
      <c r="A219" s="5"/>
      <c r="B219" s="22"/>
      <c r="C219" s="22"/>
      <c r="D219" s="8"/>
      <c r="E219" s="8"/>
      <c r="F219" s="8"/>
      <c r="G219" s="8"/>
      <c r="H219" s="9"/>
      <c r="I219" s="10"/>
      <c r="J219" s="10"/>
      <c r="K219" s="11"/>
      <c r="L219" s="8"/>
      <c r="M219" s="8"/>
      <c r="N219" s="10"/>
      <c r="O219" s="11"/>
      <c r="P219" s="8"/>
      <c r="Q219" s="8"/>
      <c r="R219" s="11"/>
      <c r="S219" s="8"/>
      <c r="T219" s="8"/>
      <c r="U219" s="11"/>
      <c r="V219" s="14"/>
    </row>
    <row r="220" spans="1:22" ht="15" thickBot="1">
      <c r="A220" s="5"/>
      <c r="B220" s="22"/>
      <c r="C220" s="53"/>
      <c r="D220" s="8"/>
      <c r="E220" s="8"/>
      <c r="F220" s="8"/>
      <c r="G220" s="8"/>
      <c r="H220" s="9"/>
      <c r="I220" s="10"/>
      <c r="J220" s="10"/>
      <c r="K220" s="11"/>
      <c r="L220" s="8"/>
      <c r="M220" s="8"/>
      <c r="N220" s="10"/>
      <c r="O220" s="11"/>
      <c r="P220" s="8"/>
      <c r="Q220" s="8"/>
      <c r="R220" s="11"/>
      <c r="S220" s="8"/>
      <c r="T220" s="8"/>
      <c r="U220" s="11"/>
      <c r="V220" s="14"/>
    </row>
    <row r="221" spans="1:22" ht="15" thickBot="1">
      <c r="A221" s="5"/>
      <c r="B221" s="22"/>
      <c r="C221" s="22"/>
      <c r="D221" s="8"/>
      <c r="E221" s="8"/>
      <c r="F221" s="8"/>
      <c r="G221" s="8"/>
      <c r="H221" s="9"/>
      <c r="I221" s="10"/>
      <c r="J221" s="10"/>
      <c r="K221" s="11"/>
      <c r="L221" s="8"/>
      <c r="M221" s="8"/>
      <c r="N221" s="10"/>
      <c r="O221" s="11"/>
      <c r="P221" s="8"/>
      <c r="Q221" s="8"/>
      <c r="R221" s="11"/>
      <c r="S221" s="8"/>
      <c r="T221" s="8"/>
      <c r="U221" s="11"/>
      <c r="V221" s="14"/>
    </row>
    <row r="222" spans="1:22" ht="15" thickBot="1">
      <c r="A222" s="5"/>
      <c r="B222" s="22"/>
      <c r="C222" s="22"/>
      <c r="D222" s="8"/>
      <c r="E222" s="8"/>
      <c r="F222" s="8"/>
      <c r="G222" s="8"/>
      <c r="H222" s="9"/>
      <c r="I222" s="10"/>
      <c r="J222" s="10"/>
      <c r="K222" s="11"/>
      <c r="L222" s="8"/>
      <c r="M222" s="8"/>
      <c r="N222" s="10"/>
      <c r="O222" s="11"/>
      <c r="P222" s="8"/>
      <c r="Q222" s="8"/>
      <c r="R222" s="11"/>
      <c r="S222" s="8"/>
      <c r="T222" s="8"/>
      <c r="U222" s="11"/>
      <c r="V222" s="14"/>
    </row>
    <row r="223" spans="1:22" ht="15" thickBot="1">
      <c r="A223" s="5"/>
      <c r="B223" s="22"/>
      <c r="C223" s="22"/>
      <c r="D223" s="8"/>
      <c r="E223" s="8"/>
      <c r="F223" s="8"/>
      <c r="G223" s="8"/>
      <c r="H223" s="9"/>
      <c r="I223" s="10"/>
      <c r="J223" s="10"/>
      <c r="K223" s="11"/>
      <c r="L223" s="8"/>
      <c r="M223" s="8"/>
      <c r="N223" s="10"/>
      <c r="O223" s="11"/>
      <c r="P223" s="8"/>
      <c r="Q223" s="8"/>
      <c r="R223" s="11"/>
      <c r="S223" s="8"/>
      <c r="T223" s="8"/>
      <c r="U223" s="11"/>
      <c r="V223" s="14"/>
    </row>
    <row r="224" spans="1:22" ht="15" thickBot="1">
      <c r="A224" s="5"/>
      <c r="B224" s="22"/>
      <c r="C224" s="22"/>
      <c r="D224" s="8"/>
      <c r="E224" s="8"/>
      <c r="F224" s="8"/>
      <c r="G224" s="8"/>
      <c r="H224" s="9"/>
      <c r="I224" s="10"/>
      <c r="J224" s="10"/>
      <c r="K224" s="11"/>
      <c r="L224" s="8"/>
      <c r="M224" s="8"/>
      <c r="N224" s="10"/>
      <c r="O224" s="11"/>
      <c r="P224" s="8"/>
      <c r="Q224" s="8"/>
      <c r="R224" s="11"/>
      <c r="S224" s="8"/>
      <c r="T224" s="8"/>
      <c r="U224" s="11"/>
      <c r="V224" s="14"/>
    </row>
    <row r="225" spans="1:22" ht="15" thickBot="1">
      <c r="A225" s="12"/>
      <c r="B225" s="22"/>
      <c r="C225" s="22"/>
      <c r="D225" s="14"/>
      <c r="E225" s="14"/>
      <c r="F225" s="14"/>
      <c r="G225" s="14"/>
      <c r="H225" s="15"/>
      <c r="I225" s="16"/>
      <c r="J225" s="16"/>
      <c r="K225" s="17"/>
      <c r="L225" s="14"/>
      <c r="M225" s="14"/>
      <c r="N225" s="16"/>
      <c r="O225" s="17"/>
      <c r="P225" s="14"/>
      <c r="Q225" s="14"/>
      <c r="R225" s="17"/>
      <c r="S225" s="14"/>
      <c r="T225" s="14"/>
      <c r="U225" s="17"/>
      <c r="V225" s="14"/>
    </row>
    <row r="226" spans="1:22" ht="15" thickBot="1">
      <c r="A226" s="5"/>
      <c r="B226" s="22"/>
      <c r="C226" s="53"/>
      <c r="D226" s="8"/>
      <c r="E226" s="8"/>
      <c r="F226" s="8"/>
      <c r="G226" s="8"/>
      <c r="H226" s="9"/>
      <c r="I226" s="10"/>
      <c r="J226" s="10"/>
      <c r="K226" s="11"/>
      <c r="L226" s="8"/>
      <c r="M226" s="8"/>
      <c r="N226" s="10"/>
      <c r="O226" s="11"/>
      <c r="P226" s="8"/>
      <c r="Q226" s="8"/>
      <c r="R226" s="11"/>
      <c r="S226" s="8"/>
      <c r="T226" s="8"/>
      <c r="U226" s="11"/>
      <c r="V226" s="14"/>
    </row>
    <row r="227" spans="1:22" ht="15" thickBot="1">
      <c r="A227" s="5"/>
      <c r="B227" s="22"/>
      <c r="C227" s="53"/>
      <c r="D227" s="8"/>
      <c r="E227" s="8"/>
      <c r="F227" s="8"/>
      <c r="G227" s="8"/>
      <c r="H227" s="9"/>
      <c r="I227" s="10"/>
      <c r="J227" s="10"/>
      <c r="K227" s="11"/>
      <c r="L227" s="8"/>
      <c r="M227" s="8"/>
      <c r="N227" s="10"/>
      <c r="O227" s="11"/>
      <c r="P227" s="8"/>
      <c r="Q227" s="8"/>
      <c r="R227" s="11"/>
      <c r="S227" s="8"/>
      <c r="T227" s="8"/>
      <c r="U227" s="11"/>
      <c r="V227" s="14"/>
    </row>
    <row r="228" spans="1:22" ht="15" thickBot="1">
      <c r="A228" s="5"/>
      <c r="B228" s="22"/>
      <c r="C228" s="22"/>
      <c r="D228" s="8"/>
      <c r="E228" s="8"/>
      <c r="F228" s="8"/>
      <c r="G228" s="8"/>
      <c r="H228" s="9"/>
      <c r="I228" s="10"/>
      <c r="J228" s="10"/>
      <c r="K228" s="11"/>
      <c r="L228" s="8"/>
      <c r="M228" s="8"/>
      <c r="N228" s="10"/>
      <c r="O228" s="11"/>
      <c r="P228" s="8"/>
      <c r="Q228" s="8"/>
      <c r="R228" s="11"/>
      <c r="S228" s="8"/>
      <c r="T228" s="8"/>
      <c r="U228" s="11"/>
      <c r="V228" s="14"/>
    </row>
    <row r="229" spans="1:22" ht="15" thickBot="1">
      <c r="A229" s="5"/>
      <c r="B229" s="22"/>
      <c r="C229" s="22"/>
      <c r="D229" s="8"/>
      <c r="E229" s="8"/>
      <c r="F229" s="8"/>
      <c r="G229" s="8"/>
      <c r="H229" s="9"/>
      <c r="I229" s="10"/>
      <c r="J229" s="10"/>
      <c r="K229" s="11"/>
      <c r="L229" s="8"/>
      <c r="M229" s="8"/>
      <c r="N229" s="10"/>
      <c r="O229" s="11"/>
      <c r="P229" s="8"/>
      <c r="Q229" s="8"/>
      <c r="R229" s="11"/>
      <c r="S229" s="8"/>
      <c r="T229" s="8"/>
      <c r="U229" s="11"/>
      <c r="V229" s="14"/>
    </row>
    <row r="230" spans="1:22" ht="15" thickBot="1">
      <c r="A230" s="5"/>
      <c r="B230" s="22"/>
      <c r="C230" s="22"/>
      <c r="D230" s="8"/>
      <c r="E230" s="8"/>
      <c r="F230" s="8"/>
      <c r="G230" s="8"/>
      <c r="H230" s="9"/>
      <c r="I230" s="10"/>
      <c r="J230" s="10"/>
      <c r="K230" s="11"/>
      <c r="L230" s="8"/>
      <c r="M230" s="8"/>
      <c r="N230" s="10"/>
      <c r="O230" s="11"/>
      <c r="P230" s="8"/>
      <c r="Q230" s="8"/>
      <c r="R230" s="11"/>
      <c r="S230" s="8"/>
      <c r="T230" s="8"/>
      <c r="U230" s="11"/>
      <c r="V230" s="14"/>
    </row>
    <row r="231" spans="1:22" ht="15" thickBot="1">
      <c r="A231" s="5"/>
      <c r="B231" s="22"/>
      <c r="C231" s="22"/>
      <c r="D231" s="8"/>
      <c r="E231" s="8"/>
      <c r="F231" s="8"/>
      <c r="G231" s="8"/>
      <c r="H231" s="9"/>
      <c r="I231" s="10"/>
      <c r="J231" s="10"/>
      <c r="K231" s="11"/>
      <c r="L231" s="8"/>
      <c r="M231" s="8"/>
      <c r="N231" s="10"/>
      <c r="O231" s="11"/>
      <c r="P231" s="8"/>
      <c r="Q231" s="8"/>
      <c r="R231" s="11"/>
      <c r="S231" s="8"/>
      <c r="T231" s="8"/>
      <c r="U231" s="11"/>
      <c r="V231" s="14"/>
    </row>
    <row r="232" spans="1:22" ht="15" thickBot="1">
      <c r="A232" s="5"/>
      <c r="B232" s="22"/>
      <c r="C232" s="22"/>
      <c r="D232" s="8"/>
      <c r="E232" s="8"/>
      <c r="F232" s="8"/>
      <c r="G232" s="8"/>
      <c r="H232" s="9"/>
      <c r="I232" s="10"/>
      <c r="J232" s="10"/>
      <c r="K232" s="11"/>
      <c r="L232" s="8"/>
      <c r="M232" s="8"/>
      <c r="N232" s="10"/>
      <c r="O232" s="11"/>
      <c r="P232" s="8"/>
      <c r="Q232" s="8"/>
      <c r="R232" s="11"/>
      <c r="S232" s="8"/>
      <c r="T232" s="8"/>
      <c r="U232" s="11"/>
      <c r="V232" s="14"/>
    </row>
    <row r="233" spans="1:22" ht="15" thickBot="1">
      <c r="A233" s="5"/>
      <c r="B233" s="22"/>
      <c r="C233" s="53"/>
      <c r="D233" s="8"/>
      <c r="E233" s="8"/>
      <c r="F233" s="8"/>
      <c r="G233" s="8"/>
      <c r="H233" s="9"/>
      <c r="I233" s="10"/>
      <c r="J233" s="10"/>
      <c r="K233" s="11"/>
      <c r="L233" s="8"/>
      <c r="M233" s="8"/>
      <c r="N233" s="10"/>
      <c r="O233" s="11"/>
      <c r="P233" s="8"/>
      <c r="Q233" s="8"/>
      <c r="R233" s="11"/>
      <c r="S233" s="8"/>
      <c r="T233" s="8"/>
      <c r="U233" s="11"/>
      <c r="V233" s="14"/>
    </row>
    <row r="234" spans="1:22" ht="15" thickBot="1">
      <c r="A234" s="5"/>
      <c r="B234" s="22"/>
      <c r="C234" s="22"/>
      <c r="D234" s="8"/>
      <c r="E234" s="8"/>
      <c r="F234" s="8"/>
      <c r="G234" s="8"/>
      <c r="H234" s="9"/>
      <c r="I234" s="10"/>
      <c r="J234" s="10"/>
      <c r="K234" s="11"/>
      <c r="L234" s="8"/>
      <c r="M234" s="8"/>
      <c r="N234" s="10"/>
      <c r="O234" s="11"/>
      <c r="P234" s="8"/>
      <c r="Q234" s="8"/>
      <c r="R234" s="11"/>
      <c r="S234" s="8"/>
      <c r="T234" s="8"/>
      <c r="U234" s="11"/>
      <c r="V234" s="14"/>
    </row>
    <row r="235" spans="1:22" ht="15" thickBot="1">
      <c r="A235" s="5"/>
      <c r="B235" s="22"/>
      <c r="C235" s="22"/>
      <c r="D235" s="8"/>
      <c r="E235" s="8"/>
      <c r="F235" s="8"/>
      <c r="G235" s="8"/>
      <c r="H235" s="9"/>
      <c r="I235" s="10"/>
      <c r="J235" s="10"/>
      <c r="K235" s="11"/>
      <c r="L235" s="8"/>
      <c r="M235" s="8"/>
      <c r="N235" s="10"/>
      <c r="O235" s="11"/>
      <c r="P235" s="8"/>
      <c r="Q235" s="8"/>
      <c r="R235" s="11"/>
      <c r="S235" s="8"/>
      <c r="T235" s="8"/>
      <c r="U235" s="11"/>
      <c r="V235" s="14"/>
    </row>
    <row r="236" spans="1:22" ht="15" thickBot="1">
      <c r="A236" s="5"/>
      <c r="B236" s="22"/>
      <c r="C236" s="22"/>
      <c r="D236" s="8"/>
      <c r="E236" s="8"/>
      <c r="F236" s="8"/>
      <c r="G236" s="8"/>
      <c r="H236" s="9"/>
      <c r="I236" s="10"/>
      <c r="J236" s="10"/>
      <c r="K236" s="11"/>
      <c r="L236" s="8"/>
      <c r="M236" s="8"/>
      <c r="N236" s="10"/>
      <c r="O236" s="11"/>
      <c r="P236" s="8"/>
      <c r="Q236" s="8"/>
      <c r="R236" s="11"/>
      <c r="S236" s="8"/>
      <c r="T236" s="8"/>
      <c r="U236" s="11"/>
      <c r="V236" s="14"/>
    </row>
    <row r="237" spans="1:22" ht="15" thickBot="1">
      <c r="A237" s="5"/>
      <c r="B237" s="22"/>
      <c r="C237" s="52"/>
      <c r="D237" s="8"/>
      <c r="E237" s="8"/>
      <c r="F237" s="8"/>
      <c r="G237" s="8"/>
      <c r="H237" s="9"/>
      <c r="I237" s="10"/>
      <c r="J237" s="10"/>
      <c r="K237" s="11"/>
      <c r="L237" s="8"/>
      <c r="M237" s="8"/>
      <c r="N237" s="10"/>
      <c r="O237" s="11"/>
      <c r="P237" s="8"/>
      <c r="Q237" s="8"/>
      <c r="R237" s="11"/>
      <c r="S237" s="8"/>
      <c r="T237" s="8"/>
      <c r="U237" s="11"/>
      <c r="V237" s="14"/>
    </row>
    <row r="238" spans="1:22" ht="15" thickBot="1">
      <c r="A238" s="5"/>
      <c r="B238" s="22"/>
      <c r="C238" s="22"/>
      <c r="D238" s="8"/>
      <c r="E238" s="8"/>
      <c r="F238" s="8"/>
      <c r="G238" s="8"/>
      <c r="H238" s="9"/>
      <c r="I238" s="10"/>
      <c r="J238" s="10"/>
      <c r="K238" s="11"/>
      <c r="L238" s="8"/>
      <c r="M238" s="8"/>
      <c r="N238" s="10"/>
      <c r="O238" s="11"/>
      <c r="P238" s="8"/>
      <c r="Q238" s="8"/>
      <c r="R238" s="11"/>
      <c r="S238" s="8"/>
      <c r="T238" s="8"/>
      <c r="U238" s="11"/>
      <c r="V238" s="14"/>
    </row>
    <row r="239" spans="1:22" ht="15" thickBot="1">
      <c r="A239" s="5"/>
      <c r="B239" s="22"/>
      <c r="C239" s="22"/>
      <c r="D239" s="8"/>
      <c r="E239" s="8"/>
      <c r="F239" s="8"/>
      <c r="G239" s="8"/>
      <c r="H239" s="9"/>
      <c r="I239" s="10"/>
      <c r="J239" s="10"/>
      <c r="K239" s="11"/>
      <c r="L239" s="8"/>
      <c r="M239" s="8"/>
      <c r="N239" s="10"/>
      <c r="O239" s="11"/>
      <c r="P239" s="8"/>
      <c r="Q239" s="8"/>
      <c r="R239" s="11"/>
      <c r="S239" s="8"/>
      <c r="T239" s="8"/>
      <c r="U239" s="11"/>
      <c r="V239" s="14"/>
    </row>
    <row r="240" spans="1:22" ht="15" thickBot="1">
      <c r="A240" s="5"/>
      <c r="B240" s="22"/>
      <c r="C240" s="22"/>
      <c r="D240" s="8"/>
      <c r="E240" s="8"/>
      <c r="F240" s="8"/>
      <c r="G240" s="8"/>
      <c r="H240" s="9"/>
      <c r="I240" s="10"/>
      <c r="J240" s="10"/>
      <c r="K240" s="11"/>
      <c r="L240" s="8"/>
      <c r="M240" s="8"/>
      <c r="N240" s="10"/>
      <c r="O240" s="11"/>
      <c r="P240" s="8"/>
      <c r="Q240" s="8"/>
      <c r="R240" s="11"/>
      <c r="S240" s="8"/>
      <c r="T240" s="8"/>
      <c r="U240" s="11"/>
      <c r="V240" s="14"/>
    </row>
    <row r="241" spans="1:22" ht="15" thickBot="1">
      <c r="A241" s="5"/>
      <c r="B241" s="22"/>
      <c r="C241" s="22"/>
      <c r="D241" s="8"/>
      <c r="E241" s="8"/>
      <c r="F241" s="8"/>
      <c r="G241" s="8"/>
      <c r="H241" s="9"/>
      <c r="I241" s="10"/>
      <c r="J241" s="10"/>
      <c r="K241" s="11"/>
      <c r="L241" s="8"/>
      <c r="M241" s="8"/>
      <c r="N241" s="10"/>
      <c r="O241" s="11"/>
      <c r="P241" s="8"/>
      <c r="Q241" s="8"/>
      <c r="R241" s="11"/>
      <c r="S241" s="8"/>
      <c r="T241" s="8"/>
      <c r="U241" s="11"/>
      <c r="V241" s="14"/>
    </row>
    <row r="242" spans="1:22" ht="15" thickBot="1">
      <c r="A242" s="5"/>
      <c r="B242" s="22"/>
      <c r="C242" s="22"/>
      <c r="D242" s="8"/>
      <c r="E242" s="8"/>
      <c r="F242" s="8"/>
      <c r="G242" s="8"/>
      <c r="H242" s="9"/>
      <c r="I242" s="10"/>
      <c r="J242" s="10"/>
      <c r="K242" s="11"/>
      <c r="L242" s="8"/>
      <c r="M242" s="8"/>
      <c r="N242" s="10"/>
      <c r="O242" s="11"/>
      <c r="P242" s="8"/>
      <c r="Q242" s="8"/>
      <c r="R242" s="11"/>
      <c r="S242" s="8"/>
      <c r="T242" s="8"/>
      <c r="U242" s="11"/>
      <c r="V242" s="14"/>
    </row>
    <row r="243" spans="1:22" ht="15" thickBot="1">
      <c r="A243" s="5"/>
      <c r="B243" s="22"/>
      <c r="C243" s="52"/>
      <c r="D243" s="8"/>
      <c r="E243" s="8"/>
      <c r="F243" s="8"/>
      <c r="G243" s="8"/>
      <c r="H243" s="9"/>
      <c r="I243" s="10"/>
      <c r="J243" s="10"/>
      <c r="K243" s="11"/>
      <c r="L243" s="8"/>
      <c r="M243" s="8"/>
      <c r="N243" s="10"/>
      <c r="O243" s="11"/>
      <c r="P243" s="8"/>
      <c r="Q243" s="8"/>
      <c r="R243" s="11"/>
      <c r="S243" s="8"/>
      <c r="T243" s="8"/>
      <c r="U243" s="11"/>
      <c r="V243" s="14"/>
    </row>
    <row r="244" spans="1:22" ht="15" thickBot="1">
      <c r="A244" s="5"/>
      <c r="B244" s="22"/>
      <c r="C244" s="22"/>
      <c r="D244" s="8"/>
      <c r="E244" s="8"/>
      <c r="F244" s="8"/>
      <c r="G244" s="8"/>
      <c r="H244" s="9"/>
      <c r="I244" s="10"/>
      <c r="J244" s="10"/>
      <c r="K244" s="11"/>
      <c r="L244" s="8"/>
      <c r="M244" s="8"/>
      <c r="N244" s="10"/>
      <c r="O244" s="11"/>
      <c r="P244" s="8"/>
      <c r="Q244" s="8"/>
      <c r="R244" s="11"/>
      <c r="S244" s="8"/>
      <c r="T244" s="8"/>
      <c r="U244" s="11"/>
      <c r="V244" s="14"/>
    </row>
    <row r="245" spans="1:22" ht="15" thickBot="1">
      <c r="A245" s="5"/>
      <c r="B245" s="22"/>
      <c r="C245" s="22"/>
      <c r="D245" s="8"/>
      <c r="E245" s="8"/>
      <c r="F245" s="8"/>
      <c r="G245" s="8"/>
      <c r="H245" s="9"/>
      <c r="I245" s="10"/>
      <c r="J245" s="10"/>
      <c r="K245" s="11"/>
      <c r="L245" s="8"/>
      <c r="M245" s="8"/>
      <c r="N245" s="10"/>
      <c r="O245" s="11"/>
      <c r="P245" s="8"/>
      <c r="Q245" s="8"/>
      <c r="R245" s="11"/>
      <c r="S245" s="8"/>
      <c r="T245" s="8"/>
      <c r="U245" s="11"/>
      <c r="V245" s="14"/>
    </row>
    <row r="246" spans="1:22" ht="15" thickBot="1">
      <c r="A246" s="5"/>
      <c r="B246" s="22"/>
      <c r="C246" s="22"/>
      <c r="D246" s="8"/>
      <c r="E246" s="8"/>
      <c r="F246" s="8"/>
      <c r="G246" s="8"/>
      <c r="H246" s="9"/>
      <c r="I246" s="10"/>
      <c r="J246" s="10"/>
      <c r="K246" s="11"/>
      <c r="L246" s="8"/>
      <c r="M246" s="8"/>
      <c r="N246" s="10"/>
      <c r="O246" s="11"/>
      <c r="P246" s="8"/>
      <c r="Q246" s="8"/>
      <c r="R246" s="11"/>
      <c r="S246" s="8"/>
      <c r="T246" s="8"/>
      <c r="U246" s="11"/>
      <c r="V246" s="14"/>
    </row>
    <row r="247" spans="1:22" ht="15" thickBot="1">
      <c r="A247" s="5"/>
      <c r="B247" s="22"/>
      <c r="C247" s="22"/>
      <c r="D247" s="8"/>
      <c r="E247" s="8"/>
      <c r="F247" s="8"/>
      <c r="G247" s="8"/>
      <c r="H247" s="9"/>
      <c r="I247" s="10"/>
      <c r="J247" s="10"/>
      <c r="K247" s="11"/>
      <c r="L247" s="8"/>
      <c r="M247" s="8"/>
      <c r="N247" s="10"/>
      <c r="O247" s="11"/>
      <c r="P247" s="8"/>
      <c r="Q247" s="8"/>
      <c r="R247" s="11"/>
      <c r="S247" s="8"/>
      <c r="T247" s="8"/>
      <c r="U247" s="11"/>
      <c r="V247" s="14"/>
    </row>
    <row r="248" spans="1:22" ht="15" thickBot="1">
      <c r="A248" s="5"/>
      <c r="B248" s="22"/>
      <c r="C248" s="22"/>
      <c r="D248" s="8"/>
      <c r="E248" s="8"/>
      <c r="F248" s="8"/>
      <c r="G248" s="8"/>
      <c r="H248" s="9"/>
      <c r="I248" s="10"/>
      <c r="J248" s="10"/>
      <c r="K248" s="11"/>
      <c r="L248" s="8"/>
      <c r="M248" s="8"/>
      <c r="N248" s="10"/>
      <c r="O248" s="11"/>
      <c r="P248" s="8"/>
      <c r="Q248" s="8"/>
      <c r="R248" s="11"/>
      <c r="S248" s="8"/>
      <c r="T248" s="8"/>
      <c r="U248" s="11"/>
      <c r="V248" s="14"/>
    </row>
    <row r="249" spans="1:22" ht="15" thickBot="1">
      <c r="A249" s="5"/>
      <c r="B249" s="22"/>
      <c r="C249" s="52"/>
      <c r="D249" s="8"/>
      <c r="E249" s="8"/>
      <c r="F249" s="8"/>
      <c r="G249" s="8"/>
      <c r="H249" s="9"/>
      <c r="I249" s="10"/>
      <c r="J249" s="10"/>
      <c r="K249" s="11"/>
      <c r="L249" s="8"/>
      <c r="M249" s="8"/>
      <c r="N249" s="10"/>
      <c r="O249" s="11"/>
      <c r="P249" s="8"/>
      <c r="Q249" s="8"/>
      <c r="R249" s="11"/>
      <c r="S249" s="8"/>
      <c r="T249" s="8"/>
      <c r="U249" s="11"/>
      <c r="V249" s="14"/>
    </row>
    <row r="250" spans="1:22" ht="15" thickBot="1">
      <c r="A250" s="5"/>
      <c r="B250" s="22"/>
      <c r="C250" s="53"/>
      <c r="D250" s="8"/>
      <c r="E250" s="8"/>
      <c r="F250" s="8"/>
      <c r="G250" s="8"/>
      <c r="H250" s="9"/>
      <c r="I250" s="10"/>
      <c r="J250" s="10"/>
      <c r="K250" s="11"/>
      <c r="L250" s="8"/>
      <c r="M250" s="8"/>
      <c r="N250" s="10"/>
      <c r="O250" s="11"/>
      <c r="P250" s="8"/>
      <c r="Q250" s="8"/>
      <c r="R250" s="11"/>
      <c r="S250" s="8"/>
      <c r="T250" s="8"/>
      <c r="U250" s="11"/>
      <c r="V250" s="14"/>
    </row>
    <row r="251" spans="1:22" ht="15" thickBot="1">
      <c r="A251" s="5"/>
      <c r="B251" s="22"/>
      <c r="C251" s="53"/>
      <c r="D251" s="8"/>
      <c r="E251" s="8"/>
      <c r="F251" s="8"/>
      <c r="G251" s="8"/>
      <c r="H251" s="9"/>
      <c r="I251" s="10"/>
      <c r="J251" s="10"/>
      <c r="K251" s="11"/>
      <c r="L251" s="8"/>
      <c r="M251" s="8"/>
      <c r="N251" s="10"/>
      <c r="O251" s="11"/>
      <c r="P251" s="8"/>
      <c r="Q251" s="8"/>
      <c r="R251" s="11"/>
      <c r="S251" s="8"/>
      <c r="T251" s="8"/>
      <c r="U251" s="11"/>
      <c r="V251" s="14"/>
    </row>
    <row r="252" spans="1:22" ht="15" thickBot="1">
      <c r="A252" s="5"/>
      <c r="B252" s="22"/>
      <c r="C252" s="53"/>
      <c r="D252" s="8"/>
      <c r="E252" s="8"/>
      <c r="F252" s="8"/>
      <c r="G252" s="8"/>
      <c r="H252" s="9"/>
      <c r="I252" s="10"/>
      <c r="J252" s="10"/>
      <c r="K252" s="11"/>
      <c r="L252" s="8"/>
      <c r="M252" s="8"/>
      <c r="N252" s="10"/>
      <c r="O252" s="11"/>
      <c r="P252" s="8"/>
      <c r="Q252" s="8"/>
      <c r="R252" s="11"/>
      <c r="S252" s="8"/>
      <c r="T252" s="8"/>
      <c r="U252" s="11"/>
      <c r="V252" s="14"/>
    </row>
    <row r="253" spans="1:22" ht="15" thickBot="1">
      <c r="A253" s="5"/>
      <c r="B253" s="22"/>
      <c r="C253" s="22"/>
      <c r="D253" s="8"/>
      <c r="E253" s="8"/>
      <c r="F253" s="8"/>
      <c r="G253" s="8"/>
      <c r="H253" s="9"/>
      <c r="I253" s="10"/>
      <c r="J253" s="10"/>
      <c r="K253" s="11"/>
      <c r="L253" s="8"/>
      <c r="M253" s="8"/>
      <c r="N253" s="10"/>
      <c r="O253" s="11"/>
      <c r="P253" s="8"/>
      <c r="Q253" s="8"/>
      <c r="R253" s="11"/>
      <c r="S253" s="8"/>
      <c r="T253" s="8"/>
      <c r="U253" s="11"/>
      <c r="V253" s="14"/>
    </row>
    <row r="254" spans="1:22" ht="15" thickBot="1">
      <c r="A254" s="5"/>
      <c r="B254" s="22"/>
      <c r="C254" s="22"/>
      <c r="D254" s="8"/>
      <c r="E254" s="8"/>
      <c r="F254" s="8"/>
      <c r="G254" s="8"/>
      <c r="H254" s="9"/>
      <c r="I254" s="10"/>
      <c r="J254" s="10"/>
      <c r="K254" s="11"/>
      <c r="L254" s="8"/>
      <c r="M254" s="8"/>
      <c r="N254" s="10"/>
      <c r="O254" s="11"/>
      <c r="P254" s="8"/>
      <c r="Q254" s="8"/>
      <c r="R254" s="11"/>
      <c r="S254" s="8"/>
      <c r="T254" s="8"/>
      <c r="U254" s="11"/>
      <c r="V254" s="14"/>
    </row>
    <row r="255" spans="1:22" ht="15" thickBot="1">
      <c r="A255" s="5"/>
      <c r="B255" s="22"/>
      <c r="C255" s="22"/>
      <c r="D255" s="8"/>
      <c r="E255" s="8"/>
      <c r="F255" s="8"/>
      <c r="G255" s="8"/>
      <c r="H255" s="9"/>
      <c r="I255" s="10"/>
      <c r="J255" s="10"/>
      <c r="K255" s="11"/>
      <c r="L255" s="8"/>
      <c r="M255" s="8"/>
      <c r="N255" s="10"/>
      <c r="O255" s="11"/>
      <c r="P255" s="8"/>
      <c r="Q255" s="8"/>
      <c r="R255" s="11"/>
      <c r="S255" s="8"/>
      <c r="T255" s="8"/>
      <c r="U255" s="11"/>
      <c r="V255" s="14"/>
    </row>
    <row r="256" spans="1:22" ht="15" thickBot="1">
      <c r="A256" s="5"/>
      <c r="B256" s="22"/>
      <c r="C256" s="22"/>
      <c r="D256" s="8"/>
      <c r="E256" s="8"/>
      <c r="F256" s="8"/>
      <c r="G256" s="8"/>
      <c r="H256" s="9"/>
      <c r="I256" s="10"/>
      <c r="J256" s="10"/>
      <c r="K256" s="11"/>
      <c r="L256" s="8"/>
      <c r="M256" s="8"/>
      <c r="N256" s="10"/>
      <c r="O256" s="11"/>
      <c r="P256" s="8"/>
      <c r="Q256" s="8"/>
      <c r="R256" s="11"/>
      <c r="S256" s="8"/>
      <c r="T256" s="8"/>
      <c r="U256" s="11"/>
      <c r="V256" s="14"/>
    </row>
    <row r="257" spans="1:22" ht="15" thickBot="1">
      <c r="A257" s="5"/>
      <c r="B257" s="22"/>
      <c r="C257" s="22"/>
      <c r="D257" s="8"/>
      <c r="E257" s="8"/>
      <c r="F257" s="8"/>
      <c r="G257" s="8"/>
      <c r="H257" s="9"/>
      <c r="I257" s="10"/>
      <c r="J257" s="10"/>
      <c r="K257" s="11"/>
      <c r="L257" s="8"/>
      <c r="M257" s="8"/>
      <c r="N257" s="10"/>
      <c r="O257" s="11"/>
      <c r="P257" s="8"/>
      <c r="Q257" s="8"/>
      <c r="R257" s="11"/>
      <c r="S257" s="8"/>
      <c r="T257" s="8"/>
      <c r="U257" s="11"/>
      <c r="V257" s="14"/>
    </row>
    <row r="258" spans="1:22" ht="15" thickBot="1">
      <c r="A258" s="5"/>
      <c r="B258" s="22"/>
      <c r="C258" s="22"/>
      <c r="D258" s="8"/>
      <c r="E258" s="8"/>
      <c r="F258" s="8"/>
      <c r="G258" s="8"/>
      <c r="H258" s="9"/>
      <c r="I258" s="10"/>
      <c r="J258" s="10"/>
      <c r="K258" s="11"/>
      <c r="L258" s="8"/>
      <c r="M258" s="8"/>
      <c r="N258" s="10"/>
      <c r="O258" s="11"/>
      <c r="P258" s="8"/>
      <c r="Q258" s="8"/>
      <c r="R258" s="11"/>
      <c r="S258" s="8"/>
      <c r="T258" s="8"/>
      <c r="U258" s="11"/>
      <c r="V258" s="14"/>
    </row>
    <row r="259" spans="1:22" ht="15" thickBot="1">
      <c r="A259" s="5"/>
      <c r="B259" s="22"/>
      <c r="C259" s="53"/>
      <c r="D259" s="8"/>
      <c r="E259" s="8"/>
      <c r="F259" s="8"/>
      <c r="G259" s="8"/>
      <c r="H259" s="9"/>
      <c r="I259" s="10"/>
      <c r="J259" s="10"/>
      <c r="K259" s="11"/>
      <c r="L259" s="8"/>
      <c r="M259" s="8"/>
      <c r="N259" s="10"/>
      <c r="O259" s="11"/>
      <c r="P259" s="8"/>
      <c r="Q259" s="8"/>
      <c r="R259" s="11"/>
      <c r="S259" s="8"/>
      <c r="T259" s="8"/>
      <c r="U259" s="11"/>
      <c r="V259" s="14"/>
    </row>
    <row r="260" spans="1:22" ht="15" thickBot="1">
      <c r="A260" s="5"/>
      <c r="B260" s="22"/>
      <c r="C260" s="53"/>
      <c r="D260" s="8"/>
      <c r="E260" s="8"/>
      <c r="F260" s="8"/>
      <c r="G260" s="8"/>
      <c r="H260" s="9"/>
      <c r="I260" s="10"/>
      <c r="J260" s="10"/>
      <c r="K260" s="11"/>
      <c r="L260" s="8"/>
      <c r="M260" s="8"/>
      <c r="N260" s="10"/>
      <c r="O260" s="11"/>
      <c r="P260" s="8"/>
      <c r="Q260" s="8"/>
      <c r="R260" s="11"/>
      <c r="S260" s="8"/>
      <c r="T260" s="8"/>
      <c r="U260" s="11"/>
      <c r="V260" s="14"/>
    </row>
    <row r="261" spans="1:22" ht="15" thickBot="1">
      <c r="A261" s="5"/>
      <c r="B261" s="22"/>
      <c r="C261" s="22"/>
      <c r="D261" s="8"/>
      <c r="E261" s="8"/>
      <c r="F261" s="8"/>
      <c r="G261" s="8"/>
      <c r="H261" s="9"/>
      <c r="I261" s="10"/>
      <c r="J261" s="10"/>
      <c r="K261" s="11"/>
      <c r="L261" s="8"/>
      <c r="M261" s="8"/>
      <c r="N261" s="10"/>
      <c r="O261" s="11"/>
      <c r="P261" s="8"/>
      <c r="Q261" s="8"/>
      <c r="R261" s="11"/>
      <c r="S261" s="8"/>
      <c r="T261" s="8"/>
      <c r="U261" s="11"/>
      <c r="V261" s="14"/>
    </row>
    <row r="262" spans="1:22" ht="15" thickBot="1">
      <c r="A262" s="5"/>
      <c r="B262" s="22"/>
      <c r="C262" s="22"/>
      <c r="D262" s="8"/>
      <c r="E262" s="8"/>
      <c r="F262" s="8"/>
      <c r="G262" s="8"/>
      <c r="H262" s="9"/>
      <c r="I262" s="10"/>
      <c r="J262" s="10"/>
      <c r="K262" s="11"/>
      <c r="L262" s="8"/>
      <c r="M262" s="8"/>
      <c r="N262" s="10"/>
      <c r="O262" s="11"/>
      <c r="P262" s="8"/>
      <c r="Q262" s="8"/>
      <c r="R262" s="11"/>
      <c r="S262" s="8"/>
      <c r="T262" s="8"/>
      <c r="U262" s="11"/>
      <c r="V262" s="14"/>
    </row>
    <row r="263" spans="1:22" ht="15" thickBot="1">
      <c r="A263" s="5"/>
      <c r="B263" s="22"/>
      <c r="C263" s="53"/>
      <c r="D263" s="8"/>
      <c r="E263" s="8"/>
      <c r="F263" s="8"/>
      <c r="G263" s="8"/>
      <c r="H263" s="9"/>
      <c r="I263" s="10"/>
      <c r="J263" s="10"/>
      <c r="K263" s="11"/>
      <c r="L263" s="8"/>
      <c r="M263" s="8"/>
      <c r="N263" s="10"/>
      <c r="O263" s="11"/>
      <c r="P263" s="8"/>
      <c r="Q263" s="8"/>
      <c r="R263" s="11"/>
      <c r="S263" s="8"/>
      <c r="T263" s="8"/>
      <c r="U263" s="11"/>
      <c r="V263" s="14"/>
    </row>
    <row r="264" spans="1:22" ht="15" thickBot="1">
      <c r="A264" s="5"/>
      <c r="B264" s="22"/>
      <c r="C264" s="22"/>
      <c r="D264" s="8"/>
      <c r="E264" s="8"/>
      <c r="F264" s="8"/>
      <c r="G264" s="8"/>
      <c r="H264" s="9"/>
      <c r="I264" s="10"/>
      <c r="J264" s="10"/>
      <c r="K264" s="11"/>
      <c r="L264" s="8"/>
      <c r="M264" s="8"/>
      <c r="N264" s="10"/>
      <c r="O264" s="11"/>
      <c r="P264" s="8"/>
      <c r="Q264" s="8"/>
      <c r="R264" s="11"/>
      <c r="S264" s="8"/>
      <c r="T264" s="8"/>
      <c r="U264" s="11"/>
      <c r="V264" s="14"/>
    </row>
    <row r="265" spans="1:22" ht="15" thickBot="1">
      <c r="A265" s="5"/>
      <c r="B265" s="22"/>
      <c r="C265" s="22"/>
      <c r="D265" s="8"/>
      <c r="E265" s="8"/>
      <c r="F265" s="8"/>
      <c r="G265" s="8"/>
      <c r="H265" s="9"/>
      <c r="I265" s="10"/>
      <c r="J265" s="10"/>
      <c r="K265" s="11"/>
      <c r="L265" s="8"/>
      <c r="M265" s="8"/>
      <c r="N265" s="10"/>
      <c r="O265" s="11"/>
      <c r="P265" s="8"/>
      <c r="Q265" s="8"/>
      <c r="R265" s="11"/>
      <c r="S265" s="8"/>
      <c r="T265" s="8"/>
      <c r="U265" s="11"/>
      <c r="V265" s="14"/>
    </row>
    <row r="266" spans="1:22" ht="15" thickBot="1">
      <c r="A266" s="5"/>
      <c r="B266" s="22"/>
      <c r="C266" s="22"/>
      <c r="D266" s="8"/>
      <c r="E266" s="8"/>
      <c r="F266" s="8"/>
      <c r="G266" s="8"/>
      <c r="H266" s="9"/>
      <c r="I266" s="10"/>
      <c r="J266" s="10"/>
      <c r="K266" s="11"/>
      <c r="L266" s="8"/>
      <c r="M266" s="8"/>
      <c r="N266" s="10"/>
      <c r="O266" s="11"/>
      <c r="P266" s="8"/>
      <c r="Q266" s="8"/>
      <c r="R266" s="11"/>
      <c r="S266" s="8"/>
      <c r="T266" s="8"/>
      <c r="U266" s="11"/>
      <c r="V266" s="14"/>
    </row>
    <row r="267" spans="1:22" ht="15" thickBot="1">
      <c r="A267" s="5"/>
      <c r="B267" s="22"/>
      <c r="C267" s="22"/>
      <c r="D267" s="8"/>
      <c r="E267" s="8"/>
      <c r="F267" s="8"/>
      <c r="G267" s="8"/>
      <c r="H267" s="9"/>
      <c r="I267" s="10"/>
      <c r="J267" s="10"/>
      <c r="K267" s="11"/>
      <c r="L267" s="8"/>
      <c r="M267" s="8"/>
      <c r="N267" s="10"/>
      <c r="O267" s="11"/>
      <c r="P267" s="8"/>
      <c r="Q267" s="8"/>
      <c r="R267" s="11"/>
      <c r="S267" s="8"/>
      <c r="T267" s="8"/>
      <c r="U267" s="11"/>
      <c r="V267" s="14"/>
    </row>
    <row r="268" spans="1:22" ht="15" thickBot="1">
      <c r="A268" s="5"/>
      <c r="B268" s="22"/>
      <c r="C268" s="22"/>
      <c r="D268" s="8"/>
      <c r="E268" s="8"/>
      <c r="F268" s="8"/>
      <c r="G268" s="8"/>
      <c r="H268" s="9"/>
      <c r="I268" s="10"/>
      <c r="J268" s="10"/>
      <c r="K268" s="11"/>
      <c r="L268" s="8"/>
      <c r="M268" s="8"/>
      <c r="N268" s="10"/>
      <c r="O268" s="11"/>
      <c r="P268" s="8"/>
      <c r="Q268" s="8"/>
      <c r="R268" s="11"/>
      <c r="S268" s="8"/>
      <c r="T268" s="8"/>
      <c r="U268" s="11"/>
      <c r="V268" s="14"/>
    </row>
    <row r="269" spans="1:22" ht="15" thickBot="1">
      <c r="A269" s="5"/>
      <c r="B269" s="22"/>
      <c r="C269" s="53"/>
      <c r="D269" s="8"/>
      <c r="E269" s="8"/>
      <c r="F269" s="8"/>
      <c r="G269" s="8"/>
      <c r="H269" s="9"/>
      <c r="I269" s="10"/>
      <c r="J269" s="10"/>
      <c r="K269" s="11"/>
      <c r="L269" s="8"/>
      <c r="M269" s="8"/>
      <c r="N269" s="10"/>
      <c r="O269" s="11"/>
      <c r="P269" s="8"/>
      <c r="Q269" s="8"/>
      <c r="R269" s="11"/>
      <c r="S269" s="8"/>
      <c r="T269" s="8"/>
      <c r="U269" s="11"/>
      <c r="V269" s="14"/>
    </row>
    <row r="270" spans="1:22" ht="15" thickBot="1">
      <c r="A270" s="5"/>
      <c r="B270" s="22"/>
      <c r="C270" s="53"/>
      <c r="D270" s="8"/>
      <c r="E270" s="8"/>
      <c r="F270" s="8"/>
      <c r="G270" s="8"/>
      <c r="H270" s="9"/>
      <c r="I270" s="10"/>
      <c r="J270" s="10"/>
      <c r="K270" s="11"/>
      <c r="L270" s="8"/>
      <c r="M270" s="8"/>
      <c r="N270" s="10"/>
      <c r="O270" s="11"/>
      <c r="P270" s="8"/>
      <c r="Q270" s="8"/>
      <c r="R270" s="11"/>
      <c r="S270" s="8"/>
      <c r="T270" s="8"/>
      <c r="U270" s="11"/>
      <c r="V270" s="14"/>
    </row>
    <row r="271" spans="1:22" ht="15" thickBot="1">
      <c r="A271" s="5"/>
      <c r="B271" s="22"/>
      <c r="C271" s="22"/>
      <c r="D271" s="8"/>
      <c r="E271" s="8"/>
      <c r="F271" s="8"/>
      <c r="G271" s="8"/>
      <c r="H271" s="9"/>
      <c r="I271" s="10"/>
      <c r="J271" s="10"/>
      <c r="K271" s="11"/>
      <c r="L271" s="8"/>
      <c r="M271" s="8"/>
      <c r="N271" s="10"/>
      <c r="O271" s="11"/>
      <c r="P271" s="8"/>
      <c r="Q271" s="8"/>
      <c r="R271" s="11"/>
      <c r="S271" s="8"/>
      <c r="T271" s="8"/>
      <c r="U271" s="11"/>
      <c r="V271" s="14"/>
    </row>
    <row r="272" spans="1:22" ht="15" thickBot="1">
      <c r="A272" s="5"/>
      <c r="B272" s="22"/>
      <c r="C272" s="22"/>
      <c r="D272" s="8"/>
      <c r="E272" s="8"/>
      <c r="F272" s="8"/>
      <c r="G272" s="8"/>
      <c r="H272" s="9"/>
      <c r="I272" s="10"/>
      <c r="J272" s="10"/>
      <c r="K272" s="11"/>
      <c r="L272" s="8"/>
      <c r="M272" s="8"/>
      <c r="N272" s="10"/>
      <c r="O272" s="11"/>
      <c r="P272" s="8"/>
      <c r="Q272" s="8"/>
      <c r="R272" s="11"/>
      <c r="S272" s="8"/>
      <c r="T272" s="8"/>
      <c r="U272" s="11"/>
      <c r="V272" s="14"/>
    </row>
    <row r="273" spans="1:22" ht="15" thickBot="1">
      <c r="A273" s="5"/>
      <c r="B273" s="22"/>
      <c r="C273" s="53"/>
      <c r="D273" s="8"/>
      <c r="E273" s="8"/>
      <c r="F273" s="8"/>
      <c r="G273" s="8"/>
      <c r="H273" s="9"/>
      <c r="I273" s="10"/>
      <c r="J273" s="10"/>
      <c r="K273" s="11"/>
      <c r="L273" s="8"/>
      <c r="M273" s="8"/>
      <c r="N273" s="10"/>
      <c r="O273" s="11"/>
      <c r="P273" s="8"/>
      <c r="Q273" s="8"/>
      <c r="R273" s="11"/>
      <c r="S273" s="8"/>
      <c r="T273" s="8"/>
      <c r="U273" s="11"/>
      <c r="V273" s="14"/>
    </row>
    <row r="274" spans="1:22" ht="15" thickBot="1">
      <c r="A274" s="5"/>
      <c r="B274" s="22"/>
      <c r="C274" s="22"/>
      <c r="D274" s="8"/>
      <c r="E274" s="8"/>
      <c r="F274" s="8"/>
      <c r="G274" s="8"/>
      <c r="H274" s="9"/>
      <c r="I274" s="10"/>
      <c r="J274" s="10"/>
      <c r="K274" s="11"/>
      <c r="L274" s="8"/>
      <c r="M274" s="8"/>
      <c r="N274" s="10"/>
      <c r="O274" s="11"/>
      <c r="P274" s="8"/>
      <c r="Q274" s="8"/>
      <c r="R274" s="11"/>
      <c r="S274" s="8"/>
      <c r="T274" s="8"/>
      <c r="U274" s="11"/>
      <c r="V274" s="14"/>
    </row>
    <row r="275" spans="1:22" ht="15" thickBot="1">
      <c r="A275" s="5"/>
      <c r="B275" s="22"/>
      <c r="C275" s="22"/>
      <c r="D275" s="8"/>
      <c r="E275" s="8"/>
      <c r="F275" s="8"/>
      <c r="G275" s="8"/>
      <c r="H275" s="9"/>
      <c r="I275" s="10"/>
      <c r="J275" s="10"/>
      <c r="K275" s="11"/>
      <c r="L275" s="8"/>
      <c r="M275" s="8"/>
      <c r="N275" s="10"/>
      <c r="O275" s="11"/>
      <c r="P275" s="8"/>
      <c r="Q275" s="8"/>
      <c r="R275" s="11"/>
      <c r="S275" s="8"/>
      <c r="T275" s="8"/>
      <c r="U275" s="11"/>
      <c r="V275" s="14"/>
    </row>
    <row r="276" spans="1:22" ht="15" thickBot="1">
      <c r="A276" s="5"/>
      <c r="B276" s="22"/>
      <c r="C276" s="22"/>
      <c r="D276" s="8"/>
      <c r="E276" s="8"/>
      <c r="F276" s="8"/>
      <c r="G276" s="8"/>
      <c r="H276" s="9"/>
      <c r="I276" s="10"/>
      <c r="J276" s="10"/>
      <c r="K276" s="11"/>
      <c r="L276" s="8"/>
      <c r="M276" s="8"/>
      <c r="N276" s="10"/>
      <c r="O276" s="11"/>
      <c r="P276" s="8"/>
      <c r="Q276" s="8"/>
      <c r="R276" s="11"/>
      <c r="S276" s="8"/>
      <c r="T276" s="8"/>
      <c r="U276" s="11"/>
      <c r="V276" s="14"/>
    </row>
    <row r="277" spans="1:22" ht="15" thickBot="1">
      <c r="A277" s="5"/>
      <c r="B277" s="22"/>
      <c r="C277" s="53"/>
      <c r="D277" s="8"/>
      <c r="E277" s="8"/>
      <c r="F277" s="8"/>
      <c r="G277" s="8"/>
      <c r="H277" s="9"/>
      <c r="I277" s="10"/>
      <c r="J277" s="10"/>
      <c r="K277" s="11"/>
      <c r="L277" s="8"/>
      <c r="M277" s="8"/>
      <c r="N277" s="10"/>
      <c r="O277" s="11"/>
      <c r="P277" s="8"/>
      <c r="Q277" s="8"/>
      <c r="R277" s="11"/>
      <c r="S277" s="8"/>
      <c r="T277" s="8"/>
      <c r="U277" s="11"/>
      <c r="V277" s="14"/>
    </row>
    <row r="278" spans="1:22" ht="15" thickBot="1">
      <c r="A278" s="5"/>
      <c r="B278" s="22"/>
      <c r="C278" s="22"/>
      <c r="D278" s="8"/>
      <c r="E278" s="8"/>
      <c r="F278" s="8"/>
      <c r="G278" s="8"/>
      <c r="H278" s="9"/>
      <c r="I278" s="10"/>
      <c r="J278" s="10"/>
      <c r="K278" s="11"/>
      <c r="L278" s="8"/>
      <c r="M278" s="8"/>
      <c r="N278" s="10"/>
      <c r="O278" s="11"/>
      <c r="P278" s="8"/>
      <c r="Q278" s="8"/>
      <c r="R278" s="11"/>
      <c r="S278" s="8"/>
      <c r="T278" s="8"/>
      <c r="U278" s="11"/>
      <c r="V278" s="14"/>
    </row>
    <row r="279" spans="1:22" ht="15" thickBot="1">
      <c r="A279" s="5"/>
      <c r="B279" s="22"/>
      <c r="C279" s="52"/>
      <c r="D279" s="8"/>
      <c r="E279" s="8"/>
      <c r="F279" s="8"/>
      <c r="G279" s="8"/>
      <c r="H279" s="9"/>
      <c r="I279" s="10"/>
      <c r="J279" s="10"/>
      <c r="K279" s="11"/>
      <c r="L279" s="8"/>
      <c r="M279" s="8"/>
      <c r="N279" s="10"/>
      <c r="O279" s="11"/>
      <c r="P279" s="8"/>
      <c r="Q279" s="8"/>
      <c r="R279" s="11"/>
      <c r="S279" s="8"/>
      <c r="T279" s="8"/>
      <c r="U279" s="11"/>
      <c r="V279" s="14"/>
    </row>
    <row r="280" spans="1:22" ht="15" thickBot="1">
      <c r="A280" s="5"/>
      <c r="B280" s="22"/>
      <c r="C280" s="52"/>
      <c r="D280" s="8"/>
      <c r="E280" s="8"/>
      <c r="F280" s="8"/>
      <c r="G280" s="8"/>
      <c r="H280" s="9"/>
      <c r="I280" s="10"/>
      <c r="J280" s="10"/>
      <c r="K280" s="11"/>
      <c r="L280" s="8"/>
      <c r="M280" s="8"/>
      <c r="N280" s="10"/>
      <c r="O280" s="11"/>
      <c r="P280" s="8"/>
      <c r="Q280" s="8"/>
      <c r="R280" s="11"/>
      <c r="S280" s="8"/>
      <c r="T280" s="8"/>
      <c r="U280" s="11"/>
      <c r="V280" s="14"/>
    </row>
    <row r="281" spans="1:22" ht="15" thickBot="1">
      <c r="A281" s="5"/>
      <c r="B281" s="22"/>
      <c r="C281" s="22"/>
      <c r="D281" s="8"/>
      <c r="E281" s="8"/>
      <c r="F281" s="8"/>
      <c r="G281" s="8"/>
      <c r="H281" s="9"/>
      <c r="I281" s="10"/>
      <c r="J281" s="10"/>
      <c r="K281" s="11"/>
      <c r="L281" s="8"/>
      <c r="M281" s="8"/>
      <c r="N281" s="10"/>
      <c r="O281" s="11"/>
      <c r="P281" s="8"/>
      <c r="Q281" s="8"/>
      <c r="R281" s="11"/>
      <c r="S281" s="8"/>
      <c r="T281" s="8"/>
      <c r="U281" s="11"/>
      <c r="V281" s="14"/>
    </row>
    <row r="282" spans="1:22" ht="15" thickBot="1">
      <c r="A282" s="5"/>
      <c r="B282" s="22"/>
      <c r="C282" s="22"/>
      <c r="D282" s="8"/>
      <c r="E282" s="8"/>
      <c r="F282" s="8"/>
      <c r="G282" s="8"/>
      <c r="H282" s="9"/>
      <c r="I282" s="10"/>
      <c r="J282" s="10"/>
      <c r="K282" s="11"/>
      <c r="L282" s="8"/>
      <c r="M282" s="8"/>
      <c r="N282" s="10"/>
      <c r="O282" s="11"/>
      <c r="P282" s="8"/>
      <c r="Q282" s="8"/>
      <c r="R282" s="11"/>
      <c r="S282" s="8"/>
      <c r="T282" s="8"/>
      <c r="U282" s="11"/>
      <c r="V282" s="14"/>
    </row>
    <row r="283" spans="1:22" ht="15" thickBot="1">
      <c r="A283" s="5"/>
      <c r="B283" s="22"/>
      <c r="C283" s="53"/>
      <c r="D283" s="8"/>
      <c r="E283" s="8"/>
      <c r="F283" s="8"/>
      <c r="G283" s="8"/>
      <c r="H283" s="9"/>
      <c r="I283" s="10"/>
      <c r="J283" s="10"/>
      <c r="K283" s="11"/>
      <c r="L283" s="8"/>
      <c r="M283" s="8"/>
      <c r="N283" s="10"/>
      <c r="O283" s="11"/>
      <c r="P283" s="8"/>
      <c r="Q283" s="8"/>
      <c r="R283" s="11"/>
      <c r="S283" s="8"/>
      <c r="T283" s="8"/>
      <c r="U283" s="11"/>
      <c r="V283" s="14"/>
    </row>
    <row r="284" spans="1:22" ht="15" thickBot="1">
      <c r="A284" s="5"/>
      <c r="B284" s="22"/>
      <c r="C284" s="6"/>
      <c r="D284" s="8"/>
      <c r="E284" s="8"/>
      <c r="F284" s="8"/>
      <c r="G284" s="8"/>
      <c r="H284" s="9"/>
      <c r="I284" s="10"/>
      <c r="J284" s="10"/>
      <c r="K284" s="11"/>
      <c r="L284" s="8"/>
      <c r="M284" s="8"/>
      <c r="N284" s="10"/>
      <c r="O284" s="11"/>
      <c r="P284" s="8"/>
      <c r="Q284" s="8"/>
      <c r="R284" s="11"/>
      <c r="S284" s="8"/>
      <c r="T284" s="8"/>
      <c r="U284" s="11"/>
      <c r="V284" s="14"/>
    </row>
    <row r="285" spans="1:22" ht="15" thickBot="1">
      <c r="A285" s="5"/>
      <c r="B285" s="22"/>
      <c r="C285" s="22"/>
      <c r="D285" s="8"/>
      <c r="E285" s="8"/>
      <c r="F285" s="8"/>
      <c r="G285" s="8"/>
      <c r="H285" s="9"/>
      <c r="I285" s="10"/>
      <c r="J285" s="10"/>
      <c r="K285" s="11"/>
      <c r="L285" s="8"/>
      <c r="M285" s="8"/>
      <c r="N285" s="10"/>
      <c r="O285" s="11"/>
      <c r="P285" s="8"/>
      <c r="Q285" s="8"/>
      <c r="R285" s="11"/>
      <c r="S285" s="8"/>
      <c r="T285" s="8"/>
      <c r="U285" s="11"/>
      <c r="V285" s="14"/>
    </row>
    <row r="286" spans="1:22" ht="15" thickBot="1">
      <c r="A286" s="5"/>
      <c r="B286" s="22"/>
      <c r="C286" s="22"/>
      <c r="D286" s="8"/>
      <c r="E286" s="8"/>
      <c r="F286" s="8"/>
      <c r="G286" s="8"/>
      <c r="H286" s="9"/>
      <c r="I286" s="10"/>
      <c r="J286" s="10"/>
      <c r="K286" s="11"/>
      <c r="L286" s="8"/>
      <c r="M286" s="8"/>
      <c r="N286" s="10"/>
      <c r="O286" s="11"/>
      <c r="P286" s="8"/>
      <c r="Q286" s="8"/>
      <c r="R286" s="11"/>
      <c r="S286" s="8"/>
      <c r="T286" s="8"/>
      <c r="U286" s="11"/>
      <c r="V286" s="14"/>
    </row>
    <row r="287" spans="1:22" ht="15" thickBot="1">
      <c r="A287" s="5"/>
      <c r="B287" s="22"/>
      <c r="C287" s="22"/>
      <c r="D287" s="8"/>
      <c r="E287" s="8"/>
      <c r="F287" s="8"/>
      <c r="G287" s="8"/>
      <c r="H287" s="9"/>
      <c r="I287" s="10"/>
      <c r="J287" s="10"/>
      <c r="K287" s="11"/>
      <c r="L287" s="8"/>
      <c r="M287" s="8"/>
      <c r="N287" s="10"/>
      <c r="O287" s="11"/>
      <c r="P287" s="8"/>
      <c r="Q287" s="8"/>
      <c r="R287" s="11"/>
      <c r="S287" s="8"/>
      <c r="T287" s="8"/>
      <c r="U287" s="11"/>
      <c r="V287" s="14"/>
    </row>
    <row r="288" spans="1:22" ht="15" thickBot="1">
      <c r="A288" s="5"/>
      <c r="B288" s="22"/>
      <c r="C288" s="22"/>
      <c r="D288" s="8"/>
      <c r="E288" s="8"/>
      <c r="F288" s="8"/>
      <c r="G288" s="8"/>
      <c r="H288" s="9"/>
      <c r="I288" s="10"/>
      <c r="J288" s="10"/>
      <c r="K288" s="11"/>
      <c r="L288" s="8"/>
      <c r="M288" s="8"/>
      <c r="N288" s="10"/>
      <c r="O288" s="11"/>
      <c r="P288" s="8"/>
      <c r="Q288" s="8"/>
      <c r="R288" s="11"/>
      <c r="S288" s="8"/>
      <c r="T288" s="8"/>
      <c r="U288" s="11"/>
      <c r="V288" s="14"/>
    </row>
    <row r="289" spans="1:22" ht="15" thickBot="1">
      <c r="A289" s="5"/>
      <c r="B289" s="22"/>
      <c r="C289" s="22"/>
      <c r="D289" s="8"/>
      <c r="E289" s="8"/>
      <c r="F289" s="8"/>
      <c r="G289" s="8"/>
      <c r="H289" s="9"/>
      <c r="I289" s="10"/>
      <c r="J289" s="10"/>
      <c r="K289" s="11"/>
      <c r="L289" s="8"/>
      <c r="M289" s="8"/>
      <c r="N289" s="10"/>
      <c r="O289" s="11"/>
      <c r="P289" s="8"/>
      <c r="Q289" s="8"/>
      <c r="R289" s="11"/>
      <c r="S289" s="8"/>
      <c r="T289" s="8"/>
      <c r="U289" s="11"/>
      <c r="V289" s="14"/>
    </row>
    <row r="290" spans="1:22" ht="15" thickBot="1">
      <c r="A290" s="5"/>
      <c r="B290" s="22"/>
      <c r="C290" s="22"/>
      <c r="D290" s="8"/>
      <c r="E290" s="8"/>
      <c r="F290" s="8"/>
      <c r="G290" s="8"/>
      <c r="H290" s="9"/>
      <c r="I290" s="10"/>
      <c r="J290" s="10"/>
      <c r="K290" s="11"/>
      <c r="L290" s="8"/>
      <c r="M290" s="8"/>
      <c r="N290" s="10"/>
      <c r="O290" s="11"/>
      <c r="P290" s="8"/>
      <c r="Q290" s="8"/>
      <c r="R290" s="11"/>
      <c r="S290" s="8"/>
      <c r="T290" s="8"/>
      <c r="U290" s="11"/>
      <c r="V290" s="14"/>
    </row>
    <row r="291" spans="1:22" ht="15" thickBot="1">
      <c r="A291" s="5"/>
      <c r="B291" s="22"/>
      <c r="C291" s="52"/>
      <c r="D291" s="8"/>
      <c r="E291" s="8"/>
      <c r="F291" s="8"/>
      <c r="G291" s="8"/>
      <c r="H291" s="9"/>
      <c r="I291" s="10"/>
      <c r="J291" s="10"/>
      <c r="K291" s="11"/>
      <c r="L291" s="8"/>
      <c r="M291" s="8"/>
      <c r="N291" s="10"/>
      <c r="O291" s="11"/>
      <c r="P291" s="8"/>
      <c r="Q291" s="8"/>
      <c r="R291" s="11"/>
      <c r="S291" s="8"/>
      <c r="T291" s="8"/>
      <c r="U291" s="11"/>
      <c r="V291" s="14"/>
    </row>
    <row r="292" spans="1:22" ht="15" thickBot="1">
      <c r="A292" s="5"/>
      <c r="B292" s="22"/>
      <c r="C292" s="22"/>
      <c r="D292" s="8"/>
      <c r="E292" s="8"/>
      <c r="F292" s="8"/>
      <c r="G292" s="8"/>
      <c r="H292" s="9"/>
      <c r="I292" s="10"/>
      <c r="J292" s="10"/>
      <c r="K292" s="11"/>
      <c r="L292" s="8"/>
      <c r="M292" s="8"/>
      <c r="N292" s="10"/>
      <c r="O292" s="11"/>
      <c r="P292" s="8"/>
      <c r="Q292" s="8"/>
      <c r="R292" s="11"/>
      <c r="S292" s="8"/>
      <c r="T292" s="8"/>
      <c r="U292" s="11"/>
      <c r="V292" s="14"/>
    </row>
    <row r="293" spans="1:22" ht="15" thickBot="1">
      <c r="A293" s="5"/>
      <c r="B293" s="22"/>
      <c r="C293" s="52"/>
      <c r="D293" s="8"/>
      <c r="E293" s="8"/>
      <c r="F293" s="8"/>
      <c r="G293" s="8"/>
      <c r="H293" s="9"/>
      <c r="I293" s="10"/>
      <c r="J293" s="10"/>
      <c r="K293" s="11"/>
      <c r="L293" s="8"/>
      <c r="M293" s="8"/>
      <c r="N293" s="10"/>
      <c r="O293" s="11"/>
      <c r="P293" s="8"/>
      <c r="Q293" s="8"/>
      <c r="R293" s="11"/>
      <c r="S293" s="8"/>
      <c r="T293" s="8"/>
      <c r="U293" s="11"/>
      <c r="V293" s="14"/>
    </row>
    <row r="294" spans="1:22" ht="15" thickBot="1">
      <c r="A294" s="5"/>
      <c r="B294" s="22"/>
      <c r="C294" s="22"/>
      <c r="D294" s="8"/>
      <c r="E294" s="8"/>
      <c r="F294" s="8"/>
      <c r="G294" s="8"/>
      <c r="H294" s="9"/>
      <c r="I294" s="10"/>
      <c r="J294" s="10"/>
      <c r="K294" s="11"/>
      <c r="L294" s="8"/>
      <c r="M294" s="8"/>
      <c r="N294" s="10"/>
      <c r="O294" s="11"/>
      <c r="P294" s="8"/>
      <c r="Q294" s="8"/>
      <c r="R294" s="11"/>
      <c r="S294" s="8"/>
      <c r="T294" s="8"/>
      <c r="U294" s="11"/>
      <c r="V294" s="14"/>
    </row>
    <row r="295" spans="1:22" ht="15" thickBot="1">
      <c r="A295" s="5"/>
      <c r="B295" s="22"/>
      <c r="C295" s="22"/>
      <c r="D295" s="8"/>
      <c r="E295" s="8"/>
      <c r="F295" s="8"/>
      <c r="G295" s="8"/>
      <c r="H295" s="9"/>
      <c r="I295" s="10"/>
      <c r="J295" s="10"/>
      <c r="K295" s="11"/>
      <c r="L295" s="8"/>
      <c r="M295" s="8"/>
      <c r="N295" s="10"/>
      <c r="O295" s="11"/>
      <c r="P295" s="8"/>
      <c r="Q295" s="8"/>
      <c r="R295" s="11"/>
      <c r="S295" s="8"/>
      <c r="T295" s="8"/>
      <c r="U295" s="11"/>
      <c r="V295" s="14"/>
    </row>
    <row r="296" spans="1:22" ht="15" thickBot="1">
      <c r="A296" s="5"/>
      <c r="B296" s="22"/>
      <c r="C296" s="53"/>
      <c r="D296" s="8"/>
      <c r="E296" s="8"/>
      <c r="F296" s="8"/>
      <c r="G296" s="8"/>
      <c r="H296" s="9"/>
      <c r="I296" s="10"/>
      <c r="J296" s="10"/>
      <c r="K296" s="11"/>
      <c r="L296" s="8"/>
      <c r="M296" s="8"/>
      <c r="N296" s="10"/>
      <c r="O296" s="11"/>
      <c r="P296" s="8"/>
      <c r="Q296" s="8"/>
      <c r="R296" s="11"/>
      <c r="S296" s="8"/>
      <c r="T296" s="8"/>
      <c r="U296" s="11"/>
      <c r="V296" s="14"/>
    </row>
    <row r="297" spans="1:22" ht="15" thickBot="1">
      <c r="A297" s="5"/>
      <c r="B297" s="22"/>
      <c r="C297" s="22"/>
      <c r="D297" s="8"/>
      <c r="E297" s="8"/>
      <c r="F297" s="8"/>
      <c r="G297" s="8"/>
      <c r="H297" s="9"/>
      <c r="I297" s="10"/>
      <c r="J297" s="10"/>
      <c r="K297" s="11"/>
      <c r="L297" s="8"/>
      <c r="M297" s="8"/>
      <c r="N297" s="10"/>
      <c r="O297" s="11"/>
      <c r="P297" s="8"/>
      <c r="Q297" s="8"/>
      <c r="R297" s="11"/>
      <c r="S297" s="8"/>
      <c r="T297" s="8"/>
      <c r="U297" s="11"/>
      <c r="V297" s="14"/>
    </row>
    <row r="298" spans="1:22" ht="15" thickBot="1">
      <c r="A298" s="5"/>
      <c r="B298" s="22"/>
      <c r="C298" s="22"/>
      <c r="D298" s="8"/>
      <c r="E298" s="8"/>
      <c r="F298" s="8"/>
      <c r="G298" s="8"/>
      <c r="H298" s="9"/>
      <c r="I298" s="10"/>
      <c r="J298" s="10"/>
      <c r="K298" s="11"/>
      <c r="L298" s="8"/>
      <c r="M298" s="8"/>
      <c r="N298" s="10"/>
      <c r="O298" s="11"/>
      <c r="P298" s="8"/>
      <c r="Q298" s="8"/>
      <c r="R298" s="11"/>
      <c r="S298" s="8"/>
      <c r="T298" s="8"/>
      <c r="U298" s="11"/>
      <c r="V298" s="14"/>
    </row>
    <row r="299" spans="1:22" ht="15" thickBot="1">
      <c r="A299" s="5"/>
      <c r="B299" s="22"/>
      <c r="C299" s="22"/>
      <c r="D299" s="8"/>
      <c r="E299" s="8"/>
      <c r="F299" s="8"/>
      <c r="G299" s="8"/>
      <c r="H299" s="9"/>
      <c r="I299" s="10"/>
      <c r="J299" s="10"/>
      <c r="K299" s="11"/>
      <c r="L299" s="8"/>
      <c r="M299" s="8"/>
      <c r="N299" s="10"/>
      <c r="O299" s="11"/>
      <c r="P299" s="8"/>
      <c r="Q299" s="8"/>
      <c r="R299" s="11"/>
      <c r="S299" s="8"/>
      <c r="T299" s="8"/>
      <c r="U299" s="11"/>
      <c r="V299" s="14"/>
    </row>
    <row r="300" spans="1:22" ht="15" thickBot="1">
      <c r="A300" s="5"/>
      <c r="B300" s="22"/>
      <c r="C300" s="22"/>
      <c r="D300" s="8"/>
      <c r="E300" s="8"/>
      <c r="F300" s="8"/>
      <c r="G300" s="8"/>
      <c r="H300" s="9"/>
      <c r="I300" s="10"/>
      <c r="J300" s="10"/>
      <c r="K300" s="11"/>
      <c r="L300" s="8"/>
      <c r="M300" s="8"/>
      <c r="N300" s="10"/>
      <c r="O300" s="11"/>
      <c r="P300" s="8"/>
      <c r="Q300" s="8"/>
      <c r="R300" s="11"/>
      <c r="S300" s="8"/>
      <c r="T300" s="8"/>
      <c r="U300" s="11"/>
      <c r="V300" s="14"/>
    </row>
    <row r="301" spans="1:22" ht="15" thickBot="1">
      <c r="A301" s="5"/>
      <c r="B301" s="22"/>
      <c r="C301" s="22"/>
      <c r="D301" s="8"/>
      <c r="E301" s="8"/>
      <c r="F301" s="8"/>
      <c r="G301" s="8"/>
      <c r="H301" s="9"/>
      <c r="I301" s="10"/>
      <c r="J301" s="10"/>
      <c r="K301" s="11"/>
      <c r="L301" s="8"/>
      <c r="M301" s="8"/>
      <c r="N301" s="10"/>
      <c r="O301" s="11"/>
      <c r="P301" s="8"/>
      <c r="Q301" s="8"/>
      <c r="R301" s="11"/>
      <c r="S301" s="8"/>
      <c r="T301" s="8"/>
      <c r="U301" s="11"/>
      <c r="V301" s="14"/>
    </row>
    <row r="302" spans="1:22" ht="15" thickBot="1">
      <c r="A302" s="5"/>
      <c r="B302" s="22"/>
      <c r="C302" s="22"/>
      <c r="D302" s="8"/>
      <c r="E302" s="8"/>
      <c r="F302" s="8"/>
      <c r="G302" s="8"/>
      <c r="H302" s="9"/>
      <c r="I302" s="10"/>
      <c r="J302" s="10"/>
      <c r="K302" s="11"/>
      <c r="L302" s="8"/>
      <c r="M302" s="8"/>
      <c r="N302" s="10"/>
      <c r="O302" s="11"/>
      <c r="P302" s="8"/>
      <c r="Q302" s="8"/>
      <c r="R302" s="11"/>
      <c r="S302" s="8"/>
      <c r="T302" s="8"/>
      <c r="U302" s="11"/>
      <c r="V302" s="14"/>
    </row>
    <row r="303" spans="1:22" ht="15" thickBot="1">
      <c r="A303" s="5"/>
      <c r="B303" s="22"/>
      <c r="C303" s="22"/>
      <c r="D303" s="8"/>
      <c r="E303" s="8"/>
      <c r="F303" s="8"/>
      <c r="G303" s="8"/>
      <c r="H303" s="9"/>
      <c r="I303" s="10"/>
      <c r="J303" s="10"/>
      <c r="K303" s="11"/>
      <c r="L303" s="8"/>
      <c r="M303" s="8"/>
      <c r="N303" s="10"/>
      <c r="O303" s="11"/>
      <c r="P303" s="8"/>
      <c r="Q303" s="8"/>
      <c r="R303" s="11"/>
      <c r="S303" s="8"/>
      <c r="T303" s="8"/>
      <c r="U303" s="11"/>
      <c r="V303" s="14"/>
    </row>
    <row r="304" spans="1:22" ht="15" thickBot="1">
      <c r="A304" s="5"/>
      <c r="B304" s="22"/>
      <c r="C304" s="53"/>
      <c r="D304" s="8"/>
      <c r="E304" s="8"/>
      <c r="F304" s="8"/>
      <c r="G304" s="8"/>
      <c r="H304" s="9"/>
      <c r="I304" s="10"/>
      <c r="J304" s="10"/>
      <c r="K304" s="11"/>
      <c r="L304" s="8"/>
      <c r="M304" s="8"/>
      <c r="N304" s="10"/>
      <c r="O304" s="11"/>
      <c r="P304" s="8"/>
      <c r="Q304" s="8"/>
      <c r="R304" s="11"/>
      <c r="S304" s="8"/>
      <c r="T304" s="8"/>
      <c r="U304" s="11"/>
      <c r="V304" s="14"/>
    </row>
    <row r="305" spans="1:22" ht="15" thickBot="1">
      <c r="A305" s="5"/>
      <c r="B305" s="22"/>
      <c r="C305" s="22"/>
      <c r="D305" s="8"/>
      <c r="E305" s="8"/>
      <c r="F305" s="8"/>
      <c r="G305" s="8"/>
      <c r="H305" s="9"/>
      <c r="I305" s="10"/>
      <c r="J305" s="10"/>
      <c r="K305" s="11"/>
      <c r="L305" s="8"/>
      <c r="M305" s="8"/>
      <c r="N305" s="10"/>
      <c r="O305" s="11"/>
      <c r="P305" s="8"/>
      <c r="Q305" s="8"/>
      <c r="R305" s="11"/>
      <c r="S305" s="8"/>
      <c r="T305" s="8"/>
      <c r="U305" s="11"/>
      <c r="V305" s="14"/>
    </row>
    <row r="306" spans="1:22" ht="15" thickBot="1">
      <c r="A306" s="5"/>
      <c r="B306" s="22"/>
      <c r="C306" s="22"/>
      <c r="D306" s="8"/>
      <c r="E306" s="8"/>
      <c r="F306" s="8"/>
      <c r="G306" s="8"/>
      <c r="H306" s="9"/>
      <c r="I306" s="10"/>
      <c r="J306" s="10"/>
      <c r="K306" s="11"/>
      <c r="L306" s="8"/>
      <c r="M306" s="8"/>
      <c r="N306" s="10"/>
      <c r="O306" s="11"/>
      <c r="P306" s="8"/>
      <c r="Q306" s="8"/>
      <c r="R306" s="11"/>
      <c r="S306" s="8"/>
      <c r="T306" s="8"/>
      <c r="U306" s="11"/>
      <c r="V306" s="14"/>
    </row>
    <row r="307" spans="1:22" ht="15" thickBot="1">
      <c r="A307" s="5"/>
      <c r="B307" s="22"/>
      <c r="C307" s="22"/>
      <c r="D307" s="8"/>
      <c r="E307" s="8"/>
      <c r="F307" s="8"/>
      <c r="G307" s="8"/>
      <c r="H307" s="9"/>
      <c r="I307" s="10"/>
      <c r="J307" s="10"/>
      <c r="K307" s="11"/>
      <c r="L307" s="8"/>
      <c r="M307" s="8"/>
      <c r="N307" s="10"/>
      <c r="O307" s="11"/>
      <c r="P307" s="8"/>
      <c r="Q307" s="8"/>
      <c r="R307" s="11"/>
      <c r="S307" s="8"/>
      <c r="T307" s="8"/>
      <c r="U307" s="11"/>
      <c r="V307" s="14"/>
    </row>
    <row r="308" spans="1:22" ht="15" thickBot="1">
      <c r="A308" s="5"/>
      <c r="B308" s="22"/>
      <c r="C308" s="22"/>
      <c r="D308" s="8"/>
      <c r="E308" s="8"/>
      <c r="F308" s="8"/>
      <c r="G308" s="8"/>
      <c r="H308" s="9"/>
      <c r="I308" s="10"/>
      <c r="J308" s="10"/>
      <c r="K308" s="11"/>
      <c r="L308" s="8"/>
      <c r="M308" s="8"/>
      <c r="N308" s="10"/>
      <c r="O308" s="11"/>
      <c r="P308" s="8"/>
      <c r="Q308" s="8"/>
      <c r="R308" s="11"/>
      <c r="S308" s="8"/>
      <c r="T308" s="8"/>
      <c r="U308" s="11"/>
      <c r="V308" s="14"/>
    </row>
    <row r="309" spans="1:22" ht="15" thickBot="1">
      <c r="A309" s="5"/>
      <c r="B309" s="22"/>
      <c r="C309" s="52"/>
      <c r="D309" s="8"/>
      <c r="E309" s="8"/>
      <c r="F309" s="8"/>
      <c r="G309" s="8"/>
      <c r="H309" s="9"/>
      <c r="I309" s="10"/>
      <c r="J309" s="10"/>
      <c r="K309" s="11"/>
      <c r="L309" s="8"/>
      <c r="M309" s="8"/>
      <c r="N309" s="10"/>
      <c r="O309" s="11"/>
      <c r="P309" s="8"/>
      <c r="Q309" s="8"/>
      <c r="R309" s="11"/>
      <c r="S309" s="8"/>
      <c r="T309" s="8"/>
      <c r="U309" s="11"/>
      <c r="V309" s="14"/>
    </row>
    <row r="310" spans="1:22" ht="15" thickBot="1">
      <c r="A310" s="5"/>
      <c r="B310" s="22"/>
      <c r="C310" s="22"/>
      <c r="D310" s="8"/>
      <c r="E310" s="8"/>
      <c r="F310" s="8"/>
      <c r="G310" s="8"/>
      <c r="H310" s="9"/>
      <c r="I310" s="10"/>
      <c r="J310" s="10"/>
      <c r="K310" s="11"/>
      <c r="L310" s="8"/>
      <c r="M310" s="8"/>
      <c r="N310" s="10"/>
      <c r="O310" s="11"/>
      <c r="P310" s="8"/>
      <c r="Q310" s="8"/>
      <c r="R310" s="11"/>
      <c r="S310" s="8"/>
      <c r="T310" s="8"/>
      <c r="U310" s="11"/>
      <c r="V310" s="14"/>
    </row>
    <row r="311" spans="1:22" ht="15" thickBot="1">
      <c r="A311" s="5"/>
      <c r="B311" s="22"/>
      <c r="C311" s="22"/>
      <c r="D311" s="8"/>
      <c r="E311" s="8"/>
      <c r="F311" s="8"/>
      <c r="G311" s="8"/>
      <c r="H311" s="9"/>
      <c r="I311" s="10"/>
      <c r="J311" s="10"/>
      <c r="K311" s="11"/>
      <c r="L311" s="8"/>
      <c r="M311" s="8"/>
      <c r="N311" s="10"/>
      <c r="O311" s="11"/>
      <c r="P311" s="8"/>
      <c r="Q311" s="8"/>
      <c r="R311" s="11"/>
      <c r="S311" s="8"/>
      <c r="T311" s="8"/>
      <c r="U311" s="11"/>
      <c r="V311" s="14"/>
    </row>
    <row r="312" spans="1:22" ht="15" thickBot="1">
      <c r="A312" s="5"/>
      <c r="B312" s="22"/>
      <c r="C312" s="22"/>
      <c r="D312" s="8"/>
      <c r="E312" s="8"/>
      <c r="F312" s="8"/>
      <c r="G312" s="8"/>
      <c r="H312" s="9"/>
      <c r="I312" s="10"/>
      <c r="J312" s="10"/>
      <c r="K312" s="11"/>
      <c r="L312" s="8"/>
      <c r="M312" s="8"/>
      <c r="N312" s="10"/>
      <c r="O312" s="11"/>
      <c r="P312" s="8"/>
      <c r="Q312" s="8"/>
      <c r="R312" s="11"/>
      <c r="S312" s="8"/>
      <c r="T312" s="8"/>
      <c r="U312" s="11"/>
      <c r="V312" s="14"/>
    </row>
    <row r="313" spans="1:22" ht="15" thickBot="1">
      <c r="A313" s="5"/>
      <c r="B313" s="22"/>
      <c r="C313" s="53"/>
      <c r="D313" s="8"/>
      <c r="E313" s="8"/>
      <c r="F313" s="8"/>
      <c r="G313" s="8"/>
      <c r="H313" s="9"/>
      <c r="I313" s="10"/>
      <c r="J313" s="10"/>
      <c r="K313" s="11"/>
      <c r="L313" s="8"/>
      <c r="M313" s="8"/>
      <c r="N313" s="10"/>
      <c r="O313" s="11"/>
      <c r="P313" s="8"/>
      <c r="Q313" s="8"/>
      <c r="R313" s="11"/>
      <c r="S313" s="8"/>
      <c r="T313" s="8"/>
      <c r="U313" s="11"/>
      <c r="V313" s="14"/>
    </row>
    <row r="314" spans="1:22" ht="15" thickBot="1">
      <c r="A314" s="5"/>
      <c r="B314" s="22"/>
      <c r="C314" s="22"/>
      <c r="D314" s="8"/>
      <c r="E314" s="8"/>
      <c r="F314" s="8"/>
      <c r="G314" s="8"/>
      <c r="H314" s="9"/>
      <c r="I314" s="10"/>
      <c r="J314" s="10"/>
      <c r="K314" s="11"/>
      <c r="L314" s="8"/>
      <c r="M314" s="8"/>
      <c r="N314" s="10"/>
      <c r="O314" s="11"/>
      <c r="P314" s="8"/>
      <c r="Q314" s="8"/>
      <c r="R314" s="11"/>
      <c r="S314" s="8"/>
      <c r="T314" s="8"/>
      <c r="U314" s="11"/>
      <c r="V314" s="14"/>
    </row>
    <row r="315" spans="1:22" ht="15" thickBot="1">
      <c r="A315" s="5"/>
      <c r="B315" s="22"/>
      <c r="C315" s="22"/>
      <c r="D315" s="8"/>
      <c r="E315" s="8"/>
      <c r="F315" s="8"/>
      <c r="G315" s="8"/>
      <c r="H315" s="9"/>
      <c r="I315" s="10"/>
      <c r="J315" s="10"/>
      <c r="K315" s="11"/>
      <c r="L315" s="8"/>
      <c r="M315" s="8"/>
      <c r="N315" s="10"/>
      <c r="O315" s="11"/>
      <c r="P315" s="8"/>
      <c r="Q315" s="8"/>
      <c r="R315" s="11"/>
      <c r="S315" s="8"/>
      <c r="T315" s="8"/>
      <c r="U315" s="11"/>
      <c r="V315" s="14"/>
    </row>
    <row r="316" spans="1:22" ht="15" thickBot="1">
      <c r="A316" s="5"/>
      <c r="B316" s="22"/>
      <c r="C316" s="22"/>
      <c r="D316" s="8"/>
      <c r="E316" s="8"/>
      <c r="F316" s="8"/>
      <c r="G316" s="8"/>
      <c r="H316" s="9"/>
      <c r="I316" s="10"/>
      <c r="J316" s="10"/>
      <c r="K316" s="11"/>
      <c r="L316" s="8"/>
      <c r="M316" s="8"/>
      <c r="N316" s="10"/>
      <c r="O316" s="11"/>
      <c r="P316" s="8"/>
      <c r="Q316" s="8"/>
      <c r="R316" s="11"/>
      <c r="S316" s="8"/>
      <c r="T316" s="8"/>
      <c r="U316" s="11"/>
      <c r="V316" s="14"/>
    </row>
    <row r="317" spans="1:22" ht="15" thickBot="1">
      <c r="A317" s="5"/>
      <c r="B317" s="22"/>
      <c r="C317" s="22"/>
      <c r="D317" s="8"/>
      <c r="E317" s="8"/>
      <c r="F317" s="8"/>
      <c r="G317" s="8"/>
      <c r="H317" s="9"/>
      <c r="I317" s="10"/>
      <c r="J317" s="10"/>
      <c r="K317" s="11"/>
      <c r="L317" s="8"/>
      <c r="M317" s="8"/>
      <c r="N317" s="10"/>
      <c r="O317" s="11"/>
      <c r="P317" s="8"/>
      <c r="Q317" s="8"/>
      <c r="R317" s="11"/>
      <c r="S317" s="8"/>
      <c r="T317" s="8"/>
      <c r="U317" s="11"/>
      <c r="V317" s="14"/>
    </row>
    <row r="318" spans="1:22" ht="15" thickBot="1">
      <c r="A318" s="5"/>
      <c r="B318" s="22"/>
      <c r="C318" s="52"/>
      <c r="D318" s="8"/>
      <c r="E318" s="8"/>
      <c r="F318" s="8"/>
      <c r="G318" s="8"/>
      <c r="H318" s="9"/>
      <c r="I318" s="10"/>
      <c r="J318" s="10"/>
      <c r="K318" s="11"/>
      <c r="L318" s="8"/>
      <c r="M318" s="8"/>
      <c r="N318" s="10"/>
      <c r="O318" s="11"/>
      <c r="P318" s="8"/>
      <c r="Q318" s="8"/>
      <c r="R318" s="11"/>
      <c r="S318" s="8"/>
      <c r="T318" s="8"/>
      <c r="U318" s="11"/>
      <c r="V318" s="14"/>
    </row>
    <row r="319" spans="1:22" ht="15" thickBot="1">
      <c r="A319" s="5"/>
      <c r="B319" s="22"/>
      <c r="C319" s="22"/>
      <c r="D319" s="8"/>
      <c r="E319" s="8"/>
      <c r="F319" s="8"/>
      <c r="G319" s="8"/>
      <c r="H319" s="9"/>
      <c r="I319" s="10"/>
      <c r="J319" s="10"/>
      <c r="K319" s="11"/>
      <c r="L319" s="8"/>
      <c r="M319" s="8"/>
      <c r="N319" s="10"/>
      <c r="O319" s="11"/>
      <c r="P319" s="8"/>
      <c r="Q319" s="8"/>
      <c r="R319" s="11"/>
      <c r="S319" s="8"/>
      <c r="T319" s="8"/>
      <c r="U319" s="11"/>
      <c r="V319" s="14"/>
    </row>
    <row r="320" spans="1:22" ht="15" thickBot="1">
      <c r="A320" s="5"/>
      <c r="B320" s="22"/>
      <c r="C320" s="22"/>
      <c r="D320" s="8"/>
      <c r="E320" s="8"/>
      <c r="F320" s="8"/>
      <c r="G320" s="8"/>
      <c r="H320" s="9"/>
      <c r="I320" s="10"/>
      <c r="J320" s="10"/>
      <c r="K320" s="11"/>
      <c r="L320" s="8"/>
      <c r="M320" s="8"/>
      <c r="N320" s="10"/>
      <c r="O320" s="11"/>
      <c r="P320" s="8"/>
      <c r="Q320" s="8"/>
      <c r="R320" s="11"/>
      <c r="S320" s="8"/>
      <c r="T320" s="8"/>
      <c r="U320" s="11"/>
      <c r="V320" s="14"/>
    </row>
    <row r="321" spans="1:22" ht="15" thickBot="1">
      <c r="A321" s="5"/>
      <c r="B321" s="22"/>
      <c r="C321" s="22"/>
      <c r="D321" s="8"/>
      <c r="E321" s="8"/>
      <c r="F321" s="8"/>
      <c r="G321" s="8"/>
      <c r="H321" s="9"/>
      <c r="I321" s="10"/>
      <c r="J321" s="10"/>
      <c r="K321" s="11"/>
      <c r="L321" s="8"/>
      <c r="M321" s="8"/>
      <c r="N321" s="10"/>
      <c r="O321" s="11"/>
      <c r="P321" s="8"/>
      <c r="Q321" s="8"/>
      <c r="R321" s="11"/>
      <c r="S321" s="8"/>
      <c r="T321" s="8"/>
      <c r="U321" s="11"/>
      <c r="V321" s="14"/>
    </row>
    <row r="322" spans="1:22" ht="15" thickBot="1">
      <c r="A322" s="5"/>
      <c r="B322" s="22"/>
      <c r="C322" s="22"/>
      <c r="D322" s="8"/>
      <c r="E322" s="8"/>
      <c r="F322" s="8"/>
      <c r="G322" s="8"/>
      <c r="H322" s="9"/>
      <c r="I322" s="10"/>
      <c r="J322" s="10"/>
      <c r="K322" s="11"/>
      <c r="L322" s="8"/>
      <c r="M322" s="8"/>
      <c r="N322" s="10"/>
      <c r="O322" s="11"/>
      <c r="P322" s="8"/>
      <c r="Q322" s="8"/>
      <c r="R322" s="11"/>
      <c r="S322" s="8"/>
      <c r="T322" s="8"/>
      <c r="U322" s="11"/>
      <c r="V322" s="14"/>
    </row>
    <row r="323" spans="1:22" ht="15" thickBot="1">
      <c r="A323" s="5"/>
      <c r="B323" s="22"/>
      <c r="C323" s="22"/>
      <c r="D323" s="8"/>
      <c r="E323" s="8"/>
      <c r="F323" s="8"/>
      <c r="G323" s="8"/>
      <c r="H323" s="9"/>
      <c r="I323" s="10"/>
      <c r="J323" s="10"/>
      <c r="K323" s="11"/>
      <c r="L323" s="8"/>
      <c r="M323" s="8"/>
      <c r="N323" s="10"/>
      <c r="O323" s="11"/>
      <c r="P323" s="8"/>
      <c r="Q323" s="8"/>
      <c r="R323" s="11"/>
      <c r="S323" s="8"/>
      <c r="T323" s="8"/>
      <c r="U323" s="11"/>
      <c r="V323" s="14"/>
    </row>
    <row r="324" spans="1:22" ht="15" thickBot="1">
      <c r="A324" s="5"/>
      <c r="B324" s="22"/>
      <c r="C324" s="22"/>
      <c r="D324" s="8"/>
      <c r="E324" s="8"/>
      <c r="F324" s="8"/>
      <c r="G324" s="8"/>
      <c r="H324" s="9"/>
      <c r="I324" s="10"/>
      <c r="J324" s="10"/>
      <c r="K324" s="11"/>
      <c r="L324" s="8"/>
      <c r="M324" s="8"/>
      <c r="N324" s="10"/>
      <c r="O324" s="11"/>
      <c r="P324" s="8"/>
      <c r="Q324" s="8"/>
      <c r="R324" s="11"/>
      <c r="S324" s="8"/>
      <c r="T324" s="8"/>
      <c r="U324" s="11"/>
      <c r="V324" s="14"/>
    </row>
    <row r="325" spans="1:22" ht="15" thickBot="1">
      <c r="A325" s="5"/>
      <c r="B325" s="22"/>
      <c r="C325" s="53"/>
      <c r="D325" s="8"/>
      <c r="E325" s="8"/>
      <c r="F325" s="8"/>
      <c r="G325" s="8"/>
      <c r="H325" s="9"/>
      <c r="I325" s="10"/>
      <c r="J325" s="10"/>
      <c r="K325" s="11"/>
      <c r="L325" s="8"/>
      <c r="M325" s="8"/>
      <c r="N325" s="10"/>
      <c r="O325" s="11"/>
      <c r="P325" s="8"/>
      <c r="Q325" s="8"/>
      <c r="R325" s="11"/>
      <c r="S325" s="8"/>
      <c r="T325" s="8"/>
      <c r="U325" s="11"/>
      <c r="V325" s="14"/>
    </row>
    <row r="326" spans="1:22" ht="15" thickBot="1">
      <c r="A326" s="5"/>
      <c r="B326" s="22"/>
      <c r="C326" s="22"/>
      <c r="D326" s="8"/>
      <c r="E326" s="8"/>
      <c r="F326" s="8"/>
      <c r="G326" s="8"/>
      <c r="H326" s="9"/>
      <c r="I326" s="10"/>
      <c r="J326" s="10"/>
      <c r="K326" s="11"/>
      <c r="L326" s="8"/>
      <c r="M326" s="8"/>
      <c r="N326" s="10"/>
      <c r="O326" s="11"/>
      <c r="P326" s="8"/>
      <c r="Q326" s="8"/>
      <c r="R326" s="11"/>
      <c r="S326" s="8"/>
      <c r="T326" s="8"/>
      <c r="U326" s="11"/>
      <c r="V326" s="14"/>
    </row>
    <row r="327" spans="1:22" ht="15" thickBot="1">
      <c r="A327" s="5"/>
      <c r="B327" s="22"/>
      <c r="C327" s="22"/>
      <c r="D327" s="8"/>
      <c r="E327" s="8"/>
      <c r="F327" s="8"/>
      <c r="G327" s="8"/>
      <c r="H327" s="9"/>
      <c r="I327" s="10"/>
      <c r="J327" s="10"/>
      <c r="K327" s="11"/>
      <c r="L327" s="8"/>
      <c r="M327" s="8"/>
      <c r="N327" s="10"/>
      <c r="O327" s="11"/>
      <c r="P327" s="8"/>
      <c r="Q327" s="8"/>
      <c r="R327" s="11"/>
      <c r="S327" s="8"/>
      <c r="T327" s="8"/>
      <c r="U327" s="11"/>
      <c r="V327" s="14"/>
    </row>
    <row r="328" spans="1:22" ht="15" thickBot="1">
      <c r="A328" s="5"/>
      <c r="B328" s="22"/>
      <c r="C328" s="22"/>
      <c r="D328" s="8"/>
      <c r="E328" s="8"/>
      <c r="F328" s="8"/>
      <c r="G328" s="8"/>
      <c r="H328" s="9"/>
      <c r="I328" s="10"/>
      <c r="J328" s="10"/>
      <c r="K328" s="11"/>
      <c r="L328" s="8"/>
      <c r="M328" s="8"/>
      <c r="N328" s="10"/>
      <c r="O328" s="11"/>
      <c r="P328" s="8"/>
      <c r="Q328" s="8"/>
      <c r="R328" s="11"/>
      <c r="S328" s="8"/>
      <c r="T328" s="8"/>
      <c r="U328" s="11"/>
      <c r="V328" s="14"/>
    </row>
    <row r="329" spans="1:22" ht="15" thickBot="1">
      <c r="A329" s="5"/>
      <c r="B329" s="22"/>
      <c r="C329" s="22"/>
      <c r="D329" s="8"/>
      <c r="E329" s="8"/>
      <c r="F329" s="8"/>
      <c r="G329" s="8"/>
      <c r="H329" s="9"/>
      <c r="I329" s="10"/>
      <c r="J329" s="10"/>
      <c r="K329" s="11"/>
      <c r="L329" s="8"/>
      <c r="M329" s="8"/>
      <c r="N329" s="10"/>
      <c r="O329" s="11"/>
      <c r="P329" s="8"/>
      <c r="Q329" s="8"/>
      <c r="R329" s="11"/>
      <c r="S329" s="8"/>
      <c r="T329" s="8"/>
      <c r="U329" s="11"/>
      <c r="V329" s="14"/>
    </row>
    <row r="330" spans="1:22" ht="15" thickBot="1">
      <c r="A330" s="5"/>
      <c r="B330" s="22"/>
      <c r="C330" s="6"/>
      <c r="D330" s="8"/>
      <c r="E330" s="8"/>
      <c r="F330" s="8"/>
      <c r="G330" s="8"/>
      <c r="H330" s="9"/>
      <c r="I330" s="10"/>
      <c r="J330" s="10"/>
      <c r="K330" s="11"/>
      <c r="L330" s="8"/>
      <c r="M330" s="8"/>
      <c r="N330" s="10"/>
      <c r="O330" s="11"/>
      <c r="P330" s="8"/>
      <c r="Q330" s="8"/>
      <c r="R330" s="11"/>
      <c r="S330" s="8"/>
      <c r="T330" s="8"/>
      <c r="U330" s="11"/>
      <c r="V330" s="14"/>
    </row>
    <row r="331" spans="1:22" ht="15" thickBot="1">
      <c r="A331" s="5"/>
      <c r="B331" s="22"/>
      <c r="C331" s="22"/>
      <c r="D331" s="8"/>
      <c r="E331" s="8"/>
      <c r="F331" s="8"/>
      <c r="G331" s="8"/>
      <c r="H331" s="9"/>
      <c r="I331" s="10"/>
      <c r="J331" s="10"/>
      <c r="K331" s="11"/>
      <c r="L331" s="8"/>
      <c r="M331" s="8"/>
      <c r="N331" s="10"/>
      <c r="O331" s="11"/>
      <c r="P331" s="8"/>
      <c r="Q331" s="8"/>
      <c r="R331" s="11"/>
      <c r="S331" s="8"/>
      <c r="T331" s="8"/>
      <c r="U331" s="11"/>
      <c r="V331" s="14"/>
    </row>
    <row r="332" spans="1:22" ht="15" thickBot="1">
      <c r="A332" s="5"/>
      <c r="B332" s="22"/>
      <c r="C332" s="22"/>
      <c r="D332" s="8"/>
      <c r="E332" s="8"/>
      <c r="F332" s="8"/>
      <c r="G332" s="8"/>
      <c r="H332" s="9"/>
      <c r="I332" s="10"/>
      <c r="J332" s="10"/>
      <c r="K332" s="11"/>
      <c r="L332" s="8"/>
      <c r="M332" s="8"/>
      <c r="N332" s="10"/>
      <c r="O332" s="11"/>
      <c r="P332" s="8"/>
      <c r="Q332" s="8"/>
      <c r="R332" s="11"/>
      <c r="S332" s="8"/>
      <c r="T332" s="8"/>
      <c r="U332" s="11"/>
      <c r="V332" s="14"/>
    </row>
    <row r="333" spans="1:22" ht="15" thickBot="1">
      <c r="A333" s="5"/>
      <c r="B333" s="22"/>
      <c r="C333" s="52"/>
      <c r="D333" s="8"/>
      <c r="E333" s="8"/>
      <c r="F333" s="8"/>
      <c r="G333" s="8"/>
      <c r="H333" s="9"/>
      <c r="I333" s="10"/>
      <c r="J333" s="10"/>
      <c r="K333" s="11"/>
      <c r="L333" s="8"/>
      <c r="M333" s="8"/>
      <c r="N333" s="10"/>
      <c r="O333" s="11"/>
      <c r="P333" s="8"/>
      <c r="Q333" s="8"/>
      <c r="R333" s="11"/>
      <c r="S333" s="8"/>
      <c r="T333" s="8"/>
      <c r="U333" s="11"/>
      <c r="V333" s="14"/>
    </row>
    <row r="334" spans="1:22" ht="15" thickBot="1">
      <c r="A334" s="5"/>
      <c r="B334" s="22"/>
      <c r="C334" s="22"/>
      <c r="D334" s="8"/>
      <c r="E334" s="8"/>
      <c r="F334" s="8"/>
      <c r="G334" s="8"/>
      <c r="H334" s="9"/>
      <c r="I334" s="10"/>
      <c r="J334" s="10"/>
      <c r="K334" s="11"/>
      <c r="L334" s="8"/>
      <c r="M334" s="8"/>
      <c r="N334" s="10"/>
      <c r="O334" s="11"/>
      <c r="P334" s="8"/>
      <c r="Q334" s="8"/>
      <c r="R334" s="11"/>
      <c r="S334" s="8"/>
      <c r="T334" s="8"/>
      <c r="U334" s="11"/>
      <c r="V334" s="14"/>
    </row>
    <row r="335" spans="1:22" ht="15" thickBot="1">
      <c r="A335" s="5"/>
      <c r="B335" s="22"/>
      <c r="C335" s="22"/>
      <c r="D335" s="8"/>
      <c r="E335" s="8"/>
      <c r="F335" s="8"/>
      <c r="G335" s="8"/>
      <c r="H335" s="9"/>
      <c r="I335" s="10"/>
      <c r="J335" s="10"/>
      <c r="K335" s="11"/>
      <c r="L335" s="8"/>
      <c r="M335" s="8"/>
      <c r="N335" s="10"/>
      <c r="O335" s="11"/>
      <c r="P335" s="8"/>
      <c r="Q335" s="8"/>
      <c r="R335" s="11"/>
      <c r="S335" s="8"/>
      <c r="T335" s="8"/>
      <c r="U335" s="11"/>
      <c r="V335" s="14"/>
    </row>
    <row r="336" spans="1:22" ht="15" thickBot="1">
      <c r="A336" s="5"/>
      <c r="B336" s="22"/>
      <c r="C336" s="53"/>
      <c r="D336" s="8"/>
      <c r="E336" s="8"/>
      <c r="F336" s="8"/>
      <c r="G336" s="8"/>
      <c r="H336" s="9"/>
      <c r="I336" s="10"/>
      <c r="J336" s="10"/>
      <c r="K336" s="11"/>
      <c r="L336" s="8"/>
      <c r="M336" s="8"/>
      <c r="N336" s="10"/>
      <c r="O336" s="11"/>
      <c r="P336" s="8"/>
      <c r="Q336" s="8"/>
      <c r="R336" s="11"/>
      <c r="S336" s="8"/>
      <c r="T336" s="8"/>
      <c r="U336" s="11"/>
      <c r="V336" s="14"/>
    </row>
    <row r="337" spans="1:22" ht="15" thickBot="1">
      <c r="A337" s="5"/>
      <c r="B337" s="22"/>
      <c r="C337" s="22"/>
      <c r="D337" s="8"/>
      <c r="E337" s="8"/>
      <c r="F337" s="8"/>
      <c r="G337" s="8"/>
      <c r="H337" s="9"/>
      <c r="I337" s="10"/>
      <c r="J337" s="10"/>
      <c r="K337" s="11"/>
      <c r="L337" s="8"/>
      <c r="M337" s="8"/>
      <c r="N337" s="10"/>
      <c r="O337" s="11"/>
      <c r="P337" s="8"/>
      <c r="Q337" s="8"/>
      <c r="R337" s="11"/>
      <c r="S337" s="8"/>
      <c r="T337" s="8"/>
      <c r="U337" s="11"/>
      <c r="V337" s="14"/>
    </row>
    <row r="338" spans="1:22" ht="15" thickBot="1">
      <c r="A338" s="5"/>
      <c r="B338" s="22"/>
      <c r="C338" s="53"/>
      <c r="D338" s="8"/>
      <c r="E338" s="8"/>
      <c r="F338" s="8"/>
      <c r="G338" s="8"/>
      <c r="H338" s="9"/>
      <c r="I338" s="10"/>
      <c r="J338" s="10"/>
      <c r="K338" s="11"/>
      <c r="L338" s="8"/>
      <c r="M338" s="8"/>
      <c r="N338" s="10"/>
      <c r="O338" s="11"/>
      <c r="P338" s="8"/>
      <c r="Q338" s="8"/>
      <c r="R338" s="11"/>
      <c r="S338" s="8"/>
      <c r="T338" s="8"/>
      <c r="U338" s="11"/>
      <c r="V338" s="14"/>
    </row>
    <row r="339" spans="1:22" ht="15" thickBot="1">
      <c r="A339" s="5"/>
      <c r="B339" s="22"/>
      <c r="C339" s="22"/>
      <c r="D339" s="8"/>
      <c r="E339" s="8"/>
      <c r="F339" s="8"/>
      <c r="G339" s="8"/>
      <c r="H339" s="9"/>
      <c r="I339" s="10"/>
      <c r="J339" s="10"/>
      <c r="K339" s="11"/>
      <c r="L339" s="8"/>
      <c r="M339" s="8"/>
      <c r="N339" s="10"/>
      <c r="O339" s="11"/>
      <c r="P339" s="8"/>
      <c r="Q339" s="8"/>
      <c r="R339" s="11"/>
      <c r="S339" s="8"/>
      <c r="T339" s="8"/>
      <c r="U339" s="11"/>
      <c r="V339" s="14"/>
    </row>
    <row r="340" spans="1:22" ht="15" thickBot="1">
      <c r="A340" s="5"/>
      <c r="B340" s="22"/>
      <c r="C340" s="22"/>
      <c r="D340" s="8"/>
      <c r="E340" s="8"/>
      <c r="F340" s="8"/>
      <c r="G340" s="8"/>
      <c r="H340" s="9"/>
      <c r="I340" s="10"/>
      <c r="J340" s="10"/>
      <c r="K340" s="11"/>
      <c r="L340" s="8"/>
      <c r="M340" s="8"/>
      <c r="N340" s="10"/>
      <c r="O340" s="11"/>
      <c r="P340" s="8"/>
      <c r="Q340" s="8"/>
      <c r="R340" s="11"/>
      <c r="S340" s="8"/>
      <c r="T340" s="8"/>
      <c r="U340" s="11"/>
      <c r="V340" s="14"/>
    </row>
    <row r="341" spans="1:22" ht="15" thickBot="1">
      <c r="A341" s="5"/>
      <c r="B341" s="22"/>
      <c r="C341" s="22"/>
      <c r="D341" s="8"/>
      <c r="E341" s="8"/>
      <c r="F341" s="8"/>
      <c r="G341" s="8"/>
      <c r="H341" s="9"/>
      <c r="I341" s="10"/>
      <c r="J341" s="10"/>
      <c r="K341" s="11"/>
      <c r="L341" s="8"/>
      <c r="M341" s="8"/>
      <c r="N341" s="10"/>
      <c r="O341" s="11"/>
      <c r="P341" s="8"/>
      <c r="Q341" s="8"/>
      <c r="R341" s="11"/>
      <c r="S341" s="8"/>
      <c r="T341" s="8"/>
      <c r="U341" s="11"/>
      <c r="V341" s="14"/>
    </row>
    <row r="342" spans="1:22" ht="15" thickBot="1">
      <c r="A342" s="5"/>
      <c r="B342" s="22"/>
      <c r="C342" s="52"/>
      <c r="D342" s="8"/>
      <c r="E342" s="8"/>
      <c r="F342" s="8"/>
      <c r="G342" s="8"/>
      <c r="H342" s="9"/>
      <c r="I342" s="10"/>
      <c r="J342" s="10"/>
      <c r="K342" s="11"/>
      <c r="L342" s="8"/>
      <c r="M342" s="8"/>
      <c r="N342" s="10"/>
      <c r="O342" s="11"/>
      <c r="P342" s="8"/>
      <c r="Q342" s="8"/>
      <c r="R342" s="11"/>
      <c r="S342" s="8"/>
      <c r="T342" s="8"/>
      <c r="U342" s="11"/>
      <c r="V342" s="14"/>
    </row>
    <row r="343" spans="1:22" ht="15" thickBot="1">
      <c r="A343" s="5"/>
      <c r="B343" s="22"/>
      <c r="C343" s="22"/>
      <c r="D343" s="8"/>
      <c r="E343" s="8"/>
      <c r="F343" s="8"/>
      <c r="G343" s="8"/>
      <c r="H343" s="9"/>
      <c r="I343" s="10"/>
      <c r="J343" s="10"/>
      <c r="K343" s="11"/>
      <c r="L343" s="8"/>
      <c r="M343" s="8"/>
      <c r="N343" s="10"/>
      <c r="O343" s="11"/>
      <c r="P343" s="8"/>
      <c r="Q343" s="8"/>
      <c r="R343" s="11"/>
      <c r="S343" s="8"/>
      <c r="T343" s="8"/>
      <c r="U343" s="11"/>
      <c r="V343" s="14"/>
    </row>
    <row r="344" spans="1:22" ht="15" thickBot="1">
      <c r="A344" s="5"/>
      <c r="B344" s="22"/>
      <c r="C344" s="22"/>
      <c r="D344" s="8"/>
      <c r="E344" s="8"/>
      <c r="F344" s="8"/>
      <c r="G344" s="8"/>
      <c r="H344" s="9"/>
      <c r="I344" s="10"/>
      <c r="J344" s="10"/>
      <c r="K344" s="11"/>
      <c r="L344" s="8"/>
      <c r="M344" s="8"/>
      <c r="N344" s="10"/>
      <c r="O344" s="11"/>
      <c r="P344" s="8"/>
      <c r="Q344" s="8"/>
      <c r="R344" s="11"/>
      <c r="S344" s="8"/>
      <c r="T344" s="8"/>
      <c r="U344" s="11"/>
      <c r="V344" s="14"/>
    </row>
    <row r="345" spans="1:22" ht="15" thickBot="1">
      <c r="A345" s="5"/>
      <c r="B345" s="22"/>
      <c r="C345" s="22"/>
      <c r="D345" s="8"/>
      <c r="E345" s="8"/>
      <c r="F345" s="8"/>
      <c r="G345" s="8"/>
      <c r="H345" s="9"/>
      <c r="I345" s="10"/>
      <c r="J345" s="10"/>
      <c r="K345" s="11"/>
      <c r="L345" s="8"/>
      <c r="M345" s="8"/>
      <c r="N345" s="10"/>
      <c r="O345" s="11"/>
      <c r="P345" s="8"/>
      <c r="Q345" s="8"/>
      <c r="R345" s="11"/>
      <c r="S345" s="8"/>
      <c r="T345" s="8"/>
      <c r="U345" s="11"/>
      <c r="V345" s="14"/>
    </row>
    <row r="346" spans="1:22" ht="15" thickBot="1">
      <c r="A346" s="5"/>
      <c r="B346" s="22"/>
      <c r="C346" s="22"/>
      <c r="D346" s="8"/>
      <c r="E346" s="8"/>
      <c r="F346" s="8"/>
      <c r="G346" s="8"/>
      <c r="H346" s="9"/>
      <c r="I346" s="10"/>
      <c r="J346" s="10"/>
      <c r="K346" s="11"/>
      <c r="L346" s="8"/>
      <c r="M346" s="8"/>
      <c r="N346" s="10"/>
      <c r="O346" s="11"/>
      <c r="P346" s="8"/>
      <c r="Q346" s="8"/>
      <c r="R346" s="11"/>
      <c r="S346" s="8"/>
      <c r="T346" s="8"/>
      <c r="U346" s="11"/>
      <c r="V346" s="14"/>
    </row>
    <row r="347" spans="1:22" ht="15" thickBot="1">
      <c r="A347" s="5"/>
      <c r="B347" s="22"/>
      <c r="C347" s="22"/>
      <c r="D347" s="8"/>
      <c r="E347" s="8"/>
      <c r="F347" s="8"/>
      <c r="G347" s="8"/>
      <c r="H347" s="9"/>
      <c r="I347" s="10"/>
      <c r="J347" s="10"/>
      <c r="K347" s="11"/>
      <c r="L347" s="8"/>
      <c r="M347" s="8"/>
      <c r="N347" s="10"/>
      <c r="O347" s="11"/>
      <c r="P347" s="8"/>
      <c r="Q347" s="8"/>
      <c r="R347" s="11"/>
      <c r="S347" s="8"/>
      <c r="T347" s="8"/>
      <c r="U347" s="11"/>
      <c r="V347" s="14"/>
    </row>
    <row r="348" spans="1:22" ht="15" thickBot="1">
      <c r="A348" s="5"/>
      <c r="B348" s="22"/>
      <c r="C348" s="22"/>
      <c r="D348" s="8"/>
      <c r="E348" s="8"/>
      <c r="F348" s="8"/>
      <c r="G348" s="8"/>
      <c r="H348" s="9"/>
      <c r="I348" s="10"/>
      <c r="J348" s="10"/>
      <c r="K348" s="11"/>
      <c r="L348" s="8"/>
      <c r="M348" s="8"/>
      <c r="N348" s="10"/>
      <c r="O348" s="11"/>
      <c r="P348" s="8"/>
      <c r="Q348" s="8"/>
      <c r="R348" s="11"/>
      <c r="S348" s="8"/>
      <c r="T348" s="8"/>
      <c r="U348" s="11"/>
      <c r="V348" s="14"/>
    </row>
    <row r="349" spans="1:22" ht="15" thickBot="1">
      <c r="A349" s="5"/>
      <c r="B349" s="22"/>
      <c r="C349" s="22"/>
      <c r="D349" s="8"/>
      <c r="E349" s="8"/>
      <c r="F349" s="8"/>
      <c r="G349" s="8"/>
      <c r="H349" s="9"/>
      <c r="I349" s="10"/>
      <c r="J349" s="10"/>
      <c r="K349" s="11"/>
      <c r="L349" s="8"/>
      <c r="M349" s="8"/>
      <c r="N349" s="10"/>
      <c r="O349" s="11"/>
      <c r="P349" s="8"/>
      <c r="Q349" s="8"/>
      <c r="R349" s="11"/>
      <c r="S349" s="8"/>
      <c r="T349" s="8"/>
      <c r="U349" s="11"/>
      <c r="V349" s="14"/>
    </row>
    <row r="350" spans="1:22" ht="15" thickBot="1">
      <c r="A350" s="5"/>
      <c r="B350" s="22"/>
      <c r="C350" s="22"/>
      <c r="D350" s="8"/>
      <c r="E350" s="8"/>
      <c r="F350" s="8"/>
      <c r="G350" s="8"/>
      <c r="H350" s="9"/>
      <c r="I350" s="10"/>
      <c r="J350" s="10"/>
      <c r="K350" s="11"/>
      <c r="L350" s="8"/>
      <c r="M350" s="8"/>
      <c r="N350" s="10"/>
      <c r="O350" s="11"/>
      <c r="P350" s="8"/>
      <c r="Q350" s="8"/>
      <c r="R350" s="11"/>
      <c r="S350" s="8"/>
      <c r="T350" s="8"/>
      <c r="U350" s="11"/>
      <c r="V350" s="14"/>
    </row>
    <row r="351" spans="1:22" ht="15" thickBot="1">
      <c r="A351" s="5"/>
      <c r="B351" s="22"/>
      <c r="C351" s="22"/>
      <c r="D351" s="8"/>
      <c r="E351" s="8"/>
      <c r="F351" s="8"/>
      <c r="G351" s="8"/>
      <c r="H351" s="9"/>
      <c r="I351" s="10"/>
      <c r="J351" s="10"/>
      <c r="K351" s="11"/>
      <c r="L351" s="8"/>
      <c r="M351" s="8"/>
      <c r="N351" s="10"/>
      <c r="O351" s="11"/>
      <c r="P351" s="8"/>
      <c r="Q351" s="8"/>
      <c r="R351" s="11"/>
      <c r="S351" s="8"/>
      <c r="T351" s="8"/>
      <c r="U351" s="11"/>
      <c r="V351" s="14"/>
    </row>
    <row r="352" spans="1:22" ht="15" thickBot="1">
      <c r="A352" s="5"/>
      <c r="B352" s="22"/>
      <c r="C352" s="22"/>
      <c r="D352" s="8"/>
      <c r="E352" s="8"/>
      <c r="F352" s="8"/>
      <c r="G352" s="8"/>
      <c r="H352" s="9"/>
      <c r="I352" s="10"/>
      <c r="J352" s="10"/>
      <c r="K352" s="11"/>
      <c r="L352" s="8"/>
      <c r="M352" s="8"/>
      <c r="N352" s="10"/>
      <c r="O352" s="11"/>
      <c r="P352" s="8"/>
      <c r="Q352" s="8"/>
      <c r="R352" s="11"/>
      <c r="S352" s="8"/>
      <c r="T352" s="8"/>
      <c r="U352" s="11"/>
      <c r="V352" s="14"/>
    </row>
    <row r="353" spans="1:22" ht="15" thickBot="1">
      <c r="A353" s="5"/>
      <c r="B353" s="22"/>
      <c r="C353" s="22"/>
      <c r="D353" s="8"/>
      <c r="E353" s="8"/>
      <c r="F353" s="8"/>
      <c r="G353" s="8"/>
      <c r="H353" s="9"/>
      <c r="I353" s="10"/>
      <c r="J353" s="10"/>
      <c r="K353" s="11"/>
      <c r="L353" s="8"/>
      <c r="M353" s="8"/>
      <c r="N353" s="10"/>
      <c r="O353" s="11"/>
      <c r="P353" s="8"/>
      <c r="Q353" s="8"/>
      <c r="R353" s="11"/>
      <c r="S353" s="8"/>
      <c r="T353" s="8"/>
      <c r="U353" s="11"/>
      <c r="V353" s="14"/>
    </row>
    <row r="354" spans="1:22" ht="15" thickBot="1">
      <c r="A354" s="5"/>
      <c r="B354" s="22"/>
      <c r="C354" s="53"/>
      <c r="D354" s="8"/>
      <c r="E354" s="8"/>
      <c r="F354" s="8"/>
      <c r="G354" s="8"/>
      <c r="H354" s="9"/>
      <c r="I354" s="10"/>
      <c r="J354" s="10"/>
      <c r="K354" s="11"/>
      <c r="L354" s="8"/>
      <c r="M354" s="8"/>
      <c r="N354" s="10"/>
      <c r="O354" s="11"/>
      <c r="P354" s="8"/>
      <c r="Q354" s="8"/>
      <c r="R354" s="11"/>
      <c r="S354" s="8"/>
      <c r="T354" s="8"/>
      <c r="U354" s="11"/>
      <c r="V354" s="14"/>
    </row>
    <row r="355" spans="1:22" ht="15" thickBot="1">
      <c r="A355" s="5"/>
      <c r="B355" s="22"/>
      <c r="C355" s="22"/>
      <c r="D355" s="8"/>
      <c r="E355" s="8"/>
      <c r="F355" s="8"/>
      <c r="G355" s="8"/>
      <c r="H355" s="9"/>
      <c r="I355" s="10"/>
      <c r="J355" s="10"/>
      <c r="K355" s="11"/>
      <c r="L355" s="8"/>
      <c r="M355" s="8"/>
      <c r="N355" s="10"/>
      <c r="O355" s="11"/>
      <c r="P355" s="8"/>
      <c r="Q355" s="8"/>
      <c r="R355" s="11"/>
      <c r="S355" s="8"/>
      <c r="T355" s="8"/>
      <c r="U355" s="11"/>
      <c r="V355" s="14"/>
    </row>
    <row r="356" spans="1:22" ht="15" thickBot="1">
      <c r="A356" s="5"/>
      <c r="B356" s="22"/>
      <c r="C356" s="22"/>
      <c r="D356" s="8"/>
      <c r="E356" s="8"/>
      <c r="F356" s="8"/>
      <c r="G356" s="8"/>
      <c r="H356" s="9"/>
      <c r="I356" s="10"/>
      <c r="J356" s="10"/>
      <c r="K356" s="11"/>
      <c r="L356" s="8"/>
      <c r="M356" s="8"/>
      <c r="N356" s="10"/>
      <c r="O356" s="11"/>
      <c r="P356" s="8"/>
      <c r="Q356" s="8"/>
      <c r="R356" s="11"/>
      <c r="S356" s="8"/>
      <c r="T356" s="8"/>
      <c r="U356" s="11"/>
      <c r="V356" s="14"/>
    </row>
    <row r="357" spans="1:22" ht="15" thickBot="1">
      <c r="A357" s="5"/>
      <c r="B357" s="22"/>
      <c r="C357" s="22"/>
      <c r="D357" s="8"/>
      <c r="E357" s="8"/>
      <c r="F357" s="8"/>
      <c r="G357" s="8"/>
      <c r="H357" s="9"/>
      <c r="I357" s="10"/>
      <c r="J357" s="10"/>
      <c r="K357" s="11"/>
      <c r="L357" s="8"/>
      <c r="M357" s="8"/>
      <c r="N357" s="10"/>
      <c r="O357" s="11"/>
      <c r="P357" s="8"/>
      <c r="Q357" s="8"/>
      <c r="R357" s="11"/>
      <c r="S357" s="8"/>
      <c r="T357" s="8"/>
      <c r="U357" s="11"/>
      <c r="V357" s="14"/>
    </row>
    <row r="358" spans="1:22" ht="15" thickBot="1">
      <c r="A358" s="5"/>
      <c r="B358" s="22"/>
      <c r="C358" s="22"/>
      <c r="D358" s="8"/>
      <c r="E358" s="8"/>
      <c r="F358" s="8"/>
      <c r="G358" s="8"/>
      <c r="H358" s="9"/>
      <c r="I358" s="10"/>
      <c r="J358" s="10"/>
      <c r="K358" s="11"/>
      <c r="L358" s="8"/>
      <c r="M358" s="8"/>
      <c r="N358" s="10"/>
      <c r="O358" s="11"/>
      <c r="P358" s="8"/>
      <c r="Q358" s="8"/>
      <c r="R358" s="11"/>
      <c r="S358" s="8"/>
      <c r="T358" s="8"/>
      <c r="U358" s="11"/>
      <c r="V358" s="14"/>
    </row>
    <row r="359" spans="1:22" ht="15" thickBot="1">
      <c r="A359" s="5"/>
      <c r="B359" s="22"/>
      <c r="C359" s="22"/>
      <c r="D359" s="8"/>
      <c r="E359" s="8"/>
      <c r="F359" s="8"/>
      <c r="G359" s="8"/>
      <c r="H359" s="9"/>
      <c r="I359" s="10"/>
      <c r="J359" s="10"/>
      <c r="K359" s="11"/>
      <c r="L359" s="8"/>
      <c r="M359" s="8"/>
      <c r="N359" s="10"/>
      <c r="O359" s="11"/>
      <c r="P359" s="8"/>
      <c r="Q359" s="8"/>
      <c r="R359" s="11"/>
      <c r="S359" s="8"/>
      <c r="T359" s="8"/>
      <c r="U359" s="11"/>
      <c r="V359" s="14"/>
    </row>
    <row r="360" spans="1:22" ht="15" thickBot="1">
      <c r="A360" s="5"/>
      <c r="B360" s="22"/>
      <c r="C360" s="22"/>
      <c r="D360" s="8"/>
      <c r="E360" s="8"/>
      <c r="F360" s="8"/>
      <c r="G360" s="8"/>
      <c r="H360" s="9"/>
      <c r="I360" s="10"/>
      <c r="J360" s="10"/>
      <c r="K360" s="11"/>
      <c r="L360" s="8"/>
      <c r="M360" s="8"/>
      <c r="N360" s="10"/>
      <c r="O360" s="11"/>
      <c r="P360" s="8"/>
      <c r="Q360" s="8"/>
      <c r="R360" s="11"/>
      <c r="S360" s="8"/>
      <c r="T360" s="8"/>
      <c r="U360" s="11"/>
      <c r="V360" s="14"/>
    </row>
    <row r="361" spans="1:22" ht="15" thickBot="1">
      <c r="A361" s="5"/>
      <c r="B361" s="22"/>
      <c r="C361" s="22"/>
      <c r="D361" s="8"/>
      <c r="E361" s="8"/>
      <c r="F361" s="8"/>
      <c r="G361" s="8"/>
      <c r="H361" s="9"/>
      <c r="I361" s="10"/>
      <c r="J361" s="10"/>
      <c r="K361" s="11"/>
      <c r="L361" s="8"/>
      <c r="M361" s="8"/>
      <c r="N361" s="10"/>
      <c r="O361" s="11"/>
      <c r="P361" s="8"/>
      <c r="Q361" s="8"/>
      <c r="R361" s="11"/>
      <c r="S361" s="8"/>
      <c r="T361" s="8"/>
      <c r="U361" s="11"/>
      <c r="V361" s="14"/>
    </row>
    <row r="362" spans="1:22" ht="15" thickBot="1">
      <c r="A362" s="5"/>
      <c r="B362" s="22"/>
      <c r="C362" s="22"/>
      <c r="D362" s="8"/>
      <c r="E362" s="8"/>
      <c r="F362" s="8"/>
      <c r="G362" s="8"/>
      <c r="H362" s="9"/>
      <c r="I362" s="10"/>
      <c r="J362" s="10"/>
      <c r="K362" s="11"/>
      <c r="L362" s="8"/>
      <c r="M362" s="8"/>
      <c r="N362" s="10"/>
      <c r="O362" s="11"/>
      <c r="P362" s="8"/>
      <c r="Q362" s="8"/>
      <c r="R362" s="11"/>
      <c r="S362" s="8"/>
      <c r="T362" s="8"/>
      <c r="U362" s="11"/>
      <c r="V362" s="14"/>
    </row>
    <row r="363" spans="1:22" ht="15" thickBot="1">
      <c r="A363" s="5"/>
      <c r="B363" s="22"/>
      <c r="C363" s="22"/>
      <c r="D363" s="8"/>
      <c r="E363" s="8"/>
      <c r="F363" s="8"/>
      <c r="G363" s="8"/>
      <c r="H363" s="9"/>
      <c r="I363" s="10"/>
      <c r="J363" s="10"/>
      <c r="K363" s="11"/>
      <c r="L363" s="8"/>
      <c r="M363" s="8"/>
      <c r="N363" s="10"/>
      <c r="O363" s="11"/>
      <c r="P363" s="8"/>
      <c r="Q363" s="8"/>
      <c r="R363" s="11"/>
      <c r="S363" s="8"/>
      <c r="T363" s="8"/>
      <c r="U363" s="11"/>
      <c r="V363" s="14"/>
    </row>
    <row r="364" spans="1:22" ht="15" thickBot="1">
      <c r="A364" s="5"/>
      <c r="B364" s="22"/>
      <c r="C364" s="22"/>
      <c r="D364" s="8"/>
      <c r="E364" s="8"/>
      <c r="F364" s="8"/>
      <c r="G364" s="8"/>
      <c r="H364" s="9"/>
      <c r="I364" s="10"/>
      <c r="J364" s="10"/>
      <c r="K364" s="11"/>
      <c r="L364" s="8"/>
      <c r="M364" s="8"/>
      <c r="N364" s="10"/>
      <c r="O364" s="11"/>
      <c r="P364" s="8"/>
      <c r="Q364" s="8"/>
      <c r="R364" s="11"/>
      <c r="S364" s="8"/>
      <c r="T364" s="8"/>
      <c r="U364" s="11"/>
      <c r="V364" s="14"/>
    </row>
    <row r="365" spans="1:22" ht="15" thickBot="1">
      <c r="A365" s="5"/>
      <c r="B365" s="22"/>
      <c r="C365" s="6"/>
      <c r="D365" s="8"/>
      <c r="E365" s="8"/>
      <c r="F365" s="8"/>
      <c r="G365" s="8"/>
      <c r="H365" s="9"/>
      <c r="I365" s="10"/>
      <c r="J365" s="10"/>
      <c r="K365" s="11"/>
      <c r="L365" s="8"/>
      <c r="M365" s="8"/>
      <c r="N365" s="10"/>
      <c r="O365" s="11"/>
      <c r="P365" s="8"/>
      <c r="Q365" s="8"/>
      <c r="R365" s="11"/>
      <c r="S365" s="8"/>
      <c r="T365" s="8"/>
      <c r="U365" s="11"/>
      <c r="V365" s="14"/>
    </row>
    <row r="366" spans="1:22" ht="15" thickBot="1">
      <c r="A366" s="5"/>
      <c r="B366" s="22"/>
      <c r="C366" s="22"/>
      <c r="D366" s="8"/>
      <c r="E366" s="8"/>
      <c r="F366" s="8"/>
      <c r="G366" s="8"/>
      <c r="H366" s="9"/>
      <c r="I366" s="10"/>
      <c r="J366" s="10"/>
      <c r="K366" s="11"/>
      <c r="L366" s="8"/>
      <c r="M366" s="8"/>
      <c r="N366" s="10"/>
      <c r="O366" s="11"/>
      <c r="P366" s="8"/>
      <c r="Q366" s="8"/>
      <c r="R366" s="11"/>
      <c r="S366" s="8"/>
      <c r="T366" s="8"/>
      <c r="U366" s="11"/>
      <c r="V366" s="14"/>
    </row>
    <row r="367" spans="1:22" ht="15" thickBot="1">
      <c r="A367" s="5"/>
      <c r="B367" s="22"/>
      <c r="C367" s="22"/>
      <c r="D367" s="8"/>
      <c r="E367" s="8"/>
      <c r="F367" s="8"/>
      <c r="G367" s="8"/>
      <c r="H367" s="9"/>
      <c r="I367" s="10"/>
      <c r="J367" s="10"/>
      <c r="K367" s="11"/>
      <c r="L367" s="8"/>
      <c r="M367" s="8"/>
      <c r="N367" s="10"/>
      <c r="O367" s="11"/>
      <c r="P367" s="8"/>
      <c r="Q367" s="8"/>
      <c r="R367" s="11"/>
      <c r="S367" s="8"/>
      <c r="T367" s="8"/>
      <c r="U367" s="11"/>
      <c r="V367" s="14"/>
    </row>
    <row r="368" spans="1:22" ht="15" thickBot="1">
      <c r="A368" s="5"/>
      <c r="B368" s="22"/>
      <c r="C368" s="22"/>
      <c r="D368" s="8"/>
      <c r="E368" s="8"/>
      <c r="F368" s="8"/>
      <c r="G368" s="8"/>
      <c r="H368" s="9"/>
      <c r="I368" s="10"/>
      <c r="J368" s="10"/>
      <c r="K368" s="11"/>
      <c r="L368" s="8"/>
      <c r="M368" s="8"/>
      <c r="N368" s="10"/>
      <c r="O368" s="11"/>
      <c r="P368" s="8"/>
      <c r="Q368" s="8"/>
      <c r="R368" s="11"/>
      <c r="S368" s="8"/>
      <c r="T368" s="8"/>
      <c r="U368" s="11"/>
      <c r="V368" s="14"/>
    </row>
    <row r="369" spans="1:22" ht="15" thickBot="1">
      <c r="A369" s="5"/>
      <c r="B369" s="22"/>
      <c r="C369" s="6"/>
      <c r="D369" s="8"/>
      <c r="E369" s="8"/>
      <c r="F369" s="8"/>
      <c r="G369" s="8"/>
      <c r="H369" s="9"/>
      <c r="I369" s="10"/>
      <c r="J369" s="10"/>
      <c r="K369" s="11"/>
      <c r="L369" s="8"/>
      <c r="M369" s="8"/>
      <c r="N369" s="10"/>
      <c r="O369" s="11"/>
      <c r="P369" s="8"/>
      <c r="Q369" s="8"/>
      <c r="R369" s="11"/>
      <c r="S369" s="8"/>
      <c r="T369" s="8"/>
      <c r="U369" s="11"/>
      <c r="V369" s="14"/>
    </row>
    <row r="370" spans="1:22" ht="15" thickBot="1">
      <c r="A370" s="5"/>
      <c r="B370" s="22"/>
      <c r="C370" s="6"/>
      <c r="D370" s="8"/>
      <c r="E370" s="8"/>
      <c r="F370" s="8"/>
      <c r="G370" s="8"/>
      <c r="H370" s="9"/>
      <c r="I370" s="10"/>
      <c r="J370" s="10"/>
      <c r="K370" s="11"/>
      <c r="L370" s="8"/>
      <c r="M370" s="8"/>
      <c r="N370" s="10"/>
      <c r="O370" s="11"/>
      <c r="P370" s="8"/>
      <c r="Q370" s="8"/>
      <c r="R370" s="11"/>
      <c r="S370" s="8"/>
      <c r="T370" s="8"/>
      <c r="U370" s="11"/>
      <c r="V370" s="14"/>
    </row>
    <row r="371" spans="1:22" ht="15" thickBot="1">
      <c r="A371" s="5"/>
      <c r="B371" s="22"/>
      <c r="C371" s="22"/>
      <c r="D371" s="8"/>
      <c r="E371" s="8"/>
      <c r="F371" s="8"/>
      <c r="G371" s="8"/>
      <c r="H371" s="9"/>
      <c r="I371" s="10"/>
      <c r="J371" s="10"/>
      <c r="K371" s="11"/>
      <c r="L371" s="8"/>
      <c r="M371" s="8"/>
      <c r="N371" s="10"/>
      <c r="O371" s="11"/>
      <c r="P371" s="8"/>
      <c r="Q371" s="8"/>
      <c r="R371" s="11"/>
      <c r="S371" s="8"/>
      <c r="T371" s="8"/>
      <c r="U371" s="11"/>
      <c r="V371" s="14"/>
    </row>
    <row r="372" spans="1:22" ht="15" thickBot="1">
      <c r="A372" s="5"/>
      <c r="B372" s="22"/>
      <c r="C372" s="22"/>
      <c r="D372" s="8"/>
      <c r="E372" s="8"/>
      <c r="F372" s="8"/>
      <c r="G372" s="8"/>
      <c r="H372" s="9"/>
      <c r="I372" s="10"/>
      <c r="J372" s="10"/>
      <c r="K372" s="11"/>
      <c r="L372" s="8"/>
      <c r="M372" s="8"/>
      <c r="N372" s="10"/>
      <c r="O372" s="11"/>
      <c r="P372" s="8"/>
      <c r="Q372" s="8"/>
      <c r="R372" s="11"/>
      <c r="S372" s="8"/>
      <c r="T372" s="8"/>
      <c r="U372" s="11"/>
      <c r="V372" s="14"/>
    </row>
    <row r="373" spans="1:22" ht="15" thickBot="1">
      <c r="A373" s="5"/>
      <c r="B373" s="22"/>
      <c r="C373" s="22"/>
      <c r="D373" s="8"/>
      <c r="E373" s="8"/>
      <c r="F373" s="8"/>
      <c r="G373" s="8"/>
      <c r="H373" s="9"/>
      <c r="I373" s="10"/>
      <c r="J373" s="10"/>
      <c r="K373" s="11"/>
      <c r="L373" s="8"/>
      <c r="M373" s="8"/>
      <c r="N373" s="10"/>
      <c r="O373" s="11"/>
      <c r="P373" s="8"/>
      <c r="Q373" s="8"/>
      <c r="R373" s="11"/>
      <c r="S373" s="8"/>
      <c r="T373" s="8"/>
      <c r="U373" s="11"/>
      <c r="V373" s="14"/>
    </row>
    <row r="374" spans="1:22" ht="15" thickBot="1">
      <c r="A374" s="5"/>
      <c r="B374" s="22"/>
      <c r="C374" s="6"/>
      <c r="D374" s="8"/>
      <c r="E374" s="8"/>
      <c r="F374" s="8"/>
      <c r="G374" s="8"/>
      <c r="H374" s="9"/>
      <c r="I374" s="10"/>
      <c r="J374" s="10"/>
      <c r="K374" s="11"/>
      <c r="L374" s="8"/>
      <c r="M374" s="8"/>
      <c r="N374" s="10"/>
      <c r="O374" s="11"/>
      <c r="P374" s="8"/>
      <c r="Q374" s="8"/>
      <c r="R374" s="11"/>
      <c r="S374" s="8"/>
      <c r="T374" s="8"/>
      <c r="U374" s="11"/>
      <c r="V374" s="14"/>
    </row>
    <row r="375" spans="1:22" ht="15" thickBot="1">
      <c r="A375" s="5"/>
      <c r="B375" s="22"/>
      <c r="C375" s="22"/>
      <c r="D375" s="8"/>
      <c r="E375" s="8"/>
      <c r="F375" s="8"/>
      <c r="G375" s="8"/>
      <c r="H375" s="9"/>
      <c r="I375" s="10"/>
      <c r="J375" s="10"/>
      <c r="K375" s="11"/>
      <c r="L375" s="8"/>
      <c r="M375" s="8"/>
      <c r="N375" s="10"/>
      <c r="O375" s="11"/>
      <c r="P375" s="8"/>
      <c r="Q375" s="8"/>
      <c r="R375" s="11"/>
      <c r="S375" s="8"/>
      <c r="T375" s="8"/>
      <c r="U375" s="11"/>
      <c r="V375" s="14"/>
    </row>
    <row r="376" spans="1:22" ht="15" thickBot="1">
      <c r="A376" s="5"/>
      <c r="B376" s="22"/>
      <c r="C376" s="22"/>
      <c r="D376" s="8"/>
      <c r="E376" s="8"/>
      <c r="F376" s="8"/>
      <c r="G376" s="8"/>
      <c r="H376" s="9"/>
      <c r="I376" s="10"/>
      <c r="J376" s="10"/>
      <c r="K376" s="11"/>
      <c r="L376" s="8"/>
      <c r="M376" s="8"/>
      <c r="N376" s="10"/>
      <c r="O376" s="11"/>
      <c r="P376" s="8"/>
      <c r="Q376" s="8"/>
      <c r="R376" s="11"/>
      <c r="S376" s="8"/>
      <c r="T376" s="8"/>
      <c r="U376" s="11"/>
      <c r="V376" s="14"/>
    </row>
    <row r="377" spans="1:22" ht="15" thickBot="1">
      <c r="A377" s="5"/>
      <c r="B377" s="22"/>
      <c r="C377" s="22"/>
      <c r="D377" s="8"/>
      <c r="E377" s="8"/>
      <c r="F377" s="8"/>
      <c r="G377" s="8"/>
      <c r="H377" s="9"/>
      <c r="I377" s="10"/>
      <c r="J377" s="10"/>
      <c r="K377" s="11"/>
      <c r="L377" s="8"/>
      <c r="M377" s="8"/>
      <c r="N377" s="10"/>
      <c r="O377" s="11"/>
      <c r="P377" s="8"/>
      <c r="Q377" s="8"/>
      <c r="R377" s="11"/>
      <c r="S377" s="8"/>
      <c r="T377" s="8"/>
      <c r="U377" s="11"/>
      <c r="V377" s="14"/>
    </row>
    <row r="378" spans="1:22" ht="15" thickBot="1">
      <c r="A378" s="5"/>
      <c r="B378" s="22"/>
      <c r="C378" s="22"/>
      <c r="D378" s="8"/>
      <c r="E378" s="8"/>
      <c r="F378" s="8"/>
      <c r="G378" s="8"/>
      <c r="H378" s="9"/>
      <c r="I378" s="10"/>
      <c r="J378" s="10"/>
      <c r="K378" s="11"/>
      <c r="L378" s="8"/>
      <c r="M378" s="8"/>
      <c r="N378" s="10"/>
      <c r="O378" s="11"/>
      <c r="P378" s="8"/>
      <c r="Q378" s="8"/>
      <c r="R378" s="11"/>
      <c r="S378" s="8"/>
      <c r="T378" s="8"/>
      <c r="U378" s="11"/>
      <c r="V378" s="14"/>
    </row>
    <row r="379" spans="1:22" ht="15" thickBot="1">
      <c r="A379" s="5"/>
      <c r="B379" s="22"/>
      <c r="C379" s="22"/>
      <c r="D379" s="8"/>
      <c r="E379" s="8"/>
      <c r="F379" s="8"/>
      <c r="G379" s="8"/>
      <c r="H379" s="9"/>
      <c r="I379" s="10"/>
      <c r="J379" s="10"/>
      <c r="K379" s="11"/>
      <c r="L379" s="8"/>
      <c r="M379" s="8"/>
      <c r="N379" s="10"/>
      <c r="O379" s="11"/>
      <c r="P379" s="8"/>
      <c r="Q379" s="8"/>
      <c r="R379" s="11"/>
      <c r="S379" s="8"/>
      <c r="T379" s="8"/>
      <c r="U379" s="11"/>
      <c r="V379" s="14"/>
    </row>
    <row r="380" spans="1:22" ht="15" thickBot="1">
      <c r="A380" s="5"/>
      <c r="B380" s="22"/>
      <c r="C380" s="22"/>
      <c r="D380" s="8"/>
      <c r="E380" s="8"/>
      <c r="F380" s="8"/>
      <c r="G380" s="8"/>
      <c r="H380" s="9"/>
      <c r="I380" s="10"/>
      <c r="J380" s="10"/>
      <c r="K380" s="11"/>
      <c r="L380" s="8"/>
      <c r="M380" s="8"/>
      <c r="N380" s="10"/>
      <c r="O380" s="11"/>
      <c r="P380" s="8"/>
      <c r="Q380" s="8"/>
      <c r="R380" s="11"/>
      <c r="S380" s="8"/>
      <c r="T380" s="8"/>
      <c r="U380" s="11"/>
      <c r="V380" s="14"/>
    </row>
    <row r="381" spans="1:22" ht="15" thickBot="1">
      <c r="A381" s="5"/>
      <c r="B381" s="22"/>
      <c r="C381" s="22"/>
      <c r="D381" s="8"/>
      <c r="E381" s="8"/>
      <c r="F381" s="8"/>
      <c r="G381" s="8"/>
      <c r="H381" s="9"/>
      <c r="I381" s="10"/>
      <c r="J381" s="10"/>
      <c r="K381" s="11"/>
      <c r="L381" s="8"/>
      <c r="M381" s="8"/>
      <c r="N381" s="10"/>
      <c r="O381" s="11"/>
      <c r="P381" s="8"/>
      <c r="Q381" s="8"/>
      <c r="R381" s="11"/>
      <c r="S381" s="8"/>
      <c r="T381" s="8"/>
      <c r="U381" s="11"/>
      <c r="V381" s="14"/>
    </row>
    <row r="382" spans="1:22" ht="15" thickBot="1">
      <c r="A382" s="5"/>
      <c r="B382" s="22"/>
      <c r="C382" s="22"/>
      <c r="D382" s="8"/>
      <c r="E382" s="8"/>
      <c r="F382" s="8"/>
      <c r="G382" s="8"/>
      <c r="H382" s="9"/>
      <c r="I382" s="10"/>
      <c r="J382" s="10"/>
      <c r="K382" s="11"/>
      <c r="L382" s="8"/>
      <c r="M382" s="8"/>
      <c r="N382" s="10"/>
      <c r="O382" s="11"/>
      <c r="P382" s="8"/>
      <c r="Q382" s="8"/>
      <c r="R382" s="11"/>
      <c r="S382" s="8"/>
      <c r="T382" s="8"/>
      <c r="U382" s="11"/>
      <c r="V382" s="14"/>
    </row>
    <row r="383" spans="1:22" ht="15" thickBot="1">
      <c r="A383" s="5"/>
      <c r="B383" s="22"/>
      <c r="C383" s="6"/>
      <c r="D383" s="8"/>
      <c r="E383" s="8"/>
      <c r="F383" s="8"/>
      <c r="G383" s="8"/>
      <c r="H383" s="9"/>
      <c r="I383" s="10"/>
      <c r="J383" s="10"/>
      <c r="K383" s="11"/>
      <c r="L383" s="8"/>
      <c r="M383" s="8"/>
      <c r="N383" s="10"/>
      <c r="O383" s="11"/>
      <c r="P383" s="8"/>
      <c r="Q383" s="8"/>
      <c r="R383" s="11"/>
      <c r="S383" s="8"/>
      <c r="T383" s="8"/>
      <c r="U383" s="11"/>
      <c r="V383" s="14"/>
    </row>
    <row r="384" spans="1:22" ht="15" thickBot="1">
      <c r="A384" s="5"/>
      <c r="B384" s="22"/>
      <c r="C384" s="22"/>
      <c r="D384" s="8"/>
      <c r="E384" s="8"/>
      <c r="F384" s="8"/>
      <c r="G384" s="8"/>
      <c r="H384" s="9"/>
      <c r="I384" s="10"/>
      <c r="J384" s="10"/>
      <c r="K384" s="11"/>
      <c r="L384" s="8"/>
      <c r="M384" s="8"/>
      <c r="N384" s="10"/>
      <c r="O384" s="11"/>
      <c r="P384" s="8"/>
      <c r="Q384" s="8"/>
      <c r="R384" s="11"/>
      <c r="S384" s="8"/>
      <c r="T384" s="8"/>
      <c r="U384" s="11"/>
      <c r="V384" s="14"/>
    </row>
    <row r="385" spans="1:22" ht="15" thickBot="1">
      <c r="A385" s="5"/>
      <c r="B385" s="22"/>
      <c r="C385" s="6"/>
      <c r="D385" s="8"/>
      <c r="E385" s="8"/>
      <c r="F385" s="8"/>
      <c r="G385" s="8"/>
      <c r="H385" s="9"/>
      <c r="I385" s="10"/>
      <c r="J385" s="10"/>
      <c r="K385" s="11"/>
      <c r="L385" s="8"/>
      <c r="M385" s="8"/>
      <c r="N385" s="10"/>
      <c r="O385" s="11"/>
      <c r="P385" s="8"/>
      <c r="Q385" s="8"/>
      <c r="R385" s="11"/>
      <c r="S385" s="8"/>
      <c r="T385" s="8"/>
      <c r="U385" s="11"/>
      <c r="V385" s="14"/>
    </row>
    <row r="386" spans="1:22" ht="15" thickBot="1">
      <c r="A386" s="5"/>
      <c r="B386" s="22"/>
      <c r="C386" s="22"/>
      <c r="D386" s="8"/>
      <c r="E386" s="8"/>
      <c r="F386" s="8"/>
      <c r="G386" s="8"/>
      <c r="H386" s="9"/>
      <c r="I386" s="10"/>
      <c r="J386" s="10"/>
      <c r="K386" s="11"/>
      <c r="L386" s="8"/>
      <c r="M386" s="8"/>
      <c r="N386" s="10"/>
      <c r="O386" s="11"/>
      <c r="P386" s="8"/>
      <c r="Q386" s="8"/>
      <c r="R386" s="11"/>
      <c r="S386" s="8"/>
      <c r="T386" s="8"/>
      <c r="U386" s="11"/>
      <c r="V386" s="14"/>
    </row>
    <row r="387" spans="1:22" ht="15" thickBot="1">
      <c r="A387" s="5"/>
      <c r="B387" s="22"/>
      <c r="C387" s="22"/>
      <c r="D387" s="8"/>
      <c r="E387" s="8"/>
      <c r="F387" s="8"/>
      <c r="G387" s="8"/>
      <c r="H387" s="9"/>
      <c r="I387" s="10"/>
      <c r="J387" s="10"/>
      <c r="K387" s="11"/>
      <c r="L387" s="8"/>
      <c r="M387" s="8"/>
      <c r="N387" s="10"/>
      <c r="O387" s="11"/>
      <c r="P387" s="8"/>
      <c r="Q387" s="8"/>
      <c r="R387" s="11"/>
      <c r="S387" s="8"/>
      <c r="T387" s="8"/>
      <c r="U387" s="11"/>
      <c r="V387" s="14"/>
    </row>
    <row r="388" spans="1:22" ht="15" thickBot="1">
      <c r="A388" s="5"/>
      <c r="B388" s="22"/>
      <c r="C388" s="22"/>
      <c r="D388" s="8"/>
      <c r="E388" s="8"/>
      <c r="F388" s="8"/>
      <c r="G388" s="8"/>
      <c r="H388" s="9"/>
      <c r="I388" s="10"/>
      <c r="J388" s="10"/>
      <c r="K388" s="11"/>
      <c r="L388" s="8"/>
      <c r="M388" s="8"/>
      <c r="N388" s="10"/>
      <c r="O388" s="11"/>
      <c r="P388" s="8"/>
      <c r="Q388" s="8"/>
      <c r="R388" s="11"/>
      <c r="S388" s="8"/>
      <c r="T388" s="8"/>
      <c r="U388" s="11"/>
      <c r="V388" s="14"/>
    </row>
    <row r="389" spans="1:22" ht="15" thickBot="1">
      <c r="A389" s="5"/>
      <c r="B389" s="22"/>
      <c r="C389" s="22"/>
      <c r="D389" s="8"/>
      <c r="E389" s="8"/>
      <c r="F389" s="8"/>
      <c r="G389" s="8"/>
      <c r="H389" s="9"/>
      <c r="I389" s="10"/>
      <c r="J389" s="10"/>
      <c r="K389" s="11"/>
      <c r="L389" s="8"/>
      <c r="M389" s="8"/>
      <c r="N389" s="10"/>
      <c r="O389" s="11"/>
      <c r="P389" s="8"/>
      <c r="Q389" s="8"/>
      <c r="R389" s="11"/>
      <c r="S389" s="8"/>
      <c r="T389" s="8"/>
      <c r="U389" s="11"/>
      <c r="V389" s="14"/>
    </row>
    <row r="390" spans="1:22" ht="15" thickBot="1">
      <c r="A390" s="5"/>
      <c r="B390" s="22"/>
      <c r="C390" s="22"/>
      <c r="D390" s="8"/>
      <c r="E390" s="8"/>
      <c r="F390" s="8"/>
      <c r="G390" s="8"/>
      <c r="H390" s="9"/>
      <c r="I390" s="10"/>
      <c r="J390" s="10"/>
      <c r="K390" s="11"/>
      <c r="L390" s="8"/>
      <c r="M390" s="8"/>
      <c r="N390" s="10"/>
      <c r="O390" s="11"/>
      <c r="P390" s="8"/>
      <c r="Q390" s="8"/>
      <c r="R390" s="11"/>
      <c r="S390" s="8"/>
      <c r="T390" s="8"/>
      <c r="U390" s="11"/>
      <c r="V390" s="14"/>
    </row>
    <row r="391" spans="1:22" ht="15" thickBot="1">
      <c r="A391" s="5"/>
      <c r="B391" s="22"/>
      <c r="C391" s="22"/>
      <c r="D391" s="8"/>
      <c r="E391" s="8"/>
      <c r="F391" s="8"/>
      <c r="G391" s="8"/>
      <c r="H391" s="9"/>
      <c r="I391" s="10"/>
      <c r="J391" s="10"/>
      <c r="K391" s="11"/>
      <c r="L391" s="8"/>
      <c r="M391" s="8"/>
      <c r="N391" s="10"/>
      <c r="O391" s="11"/>
      <c r="P391" s="8"/>
      <c r="Q391" s="8"/>
      <c r="R391" s="11"/>
      <c r="S391" s="8"/>
      <c r="T391" s="8"/>
      <c r="U391" s="11"/>
      <c r="V391" s="14"/>
    </row>
    <row r="392" spans="1:22" ht="15" thickBot="1">
      <c r="A392" s="5"/>
      <c r="B392" s="22"/>
      <c r="C392" s="22"/>
      <c r="D392" s="8"/>
      <c r="E392" s="8"/>
      <c r="F392" s="8"/>
      <c r="G392" s="8"/>
      <c r="H392" s="9"/>
      <c r="I392" s="10"/>
      <c r="J392" s="10"/>
      <c r="K392" s="11"/>
      <c r="L392" s="8"/>
      <c r="M392" s="8"/>
      <c r="N392" s="10"/>
      <c r="O392" s="11"/>
      <c r="P392" s="8"/>
      <c r="Q392" s="8"/>
      <c r="R392" s="11"/>
      <c r="S392" s="8"/>
      <c r="T392" s="8"/>
      <c r="U392" s="11"/>
      <c r="V392" s="14"/>
    </row>
    <row r="393" spans="1:22" ht="15" thickBot="1">
      <c r="A393" s="5"/>
      <c r="B393" s="22"/>
      <c r="C393" s="22"/>
      <c r="D393" s="8"/>
      <c r="E393" s="8"/>
      <c r="F393" s="8"/>
      <c r="G393" s="8"/>
      <c r="H393" s="9"/>
      <c r="I393" s="10"/>
      <c r="J393" s="10"/>
      <c r="K393" s="11"/>
      <c r="L393" s="8"/>
      <c r="M393" s="8"/>
      <c r="N393" s="10"/>
      <c r="O393" s="11"/>
      <c r="P393" s="8"/>
      <c r="Q393" s="8"/>
      <c r="R393" s="11"/>
      <c r="S393" s="8"/>
      <c r="T393" s="8"/>
      <c r="U393" s="11"/>
      <c r="V393" s="14"/>
    </row>
    <row r="394" spans="1:22" ht="15" thickBot="1">
      <c r="A394" s="5"/>
      <c r="B394" s="22"/>
      <c r="C394" s="22"/>
      <c r="D394" s="8"/>
      <c r="E394" s="8"/>
      <c r="F394" s="8"/>
      <c r="G394" s="8"/>
      <c r="H394" s="9"/>
      <c r="I394" s="10"/>
      <c r="J394" s="10"/>
      <c r="K394" s="11"/>
      <c r="L394" s="8"/>
      <c r="M394" s="8"/>
      <c r="N394" s="10"/>
      <c r="O394" s="11"/>
      <c r="P394" s="8"/>
      <c r="Q394" s="8"/>
      <c r="R394" s="11"/>
      <c r="S394" s="8"/>
      <c r="T394" s="8"/>
      <c r="U394" s="11"/>
      <c r="V394" s="14"/>
    </row>
    <row r="395" spans="1:22" ht="15" thickBot="1">
      <c r="A395" s="5"/>
      <c r="B395" s="22"/>
      <c r="C395" s="22"/>
      <c r="D395" s="8"/>
      <c r="E395" s="8"/>
      <c r="F395" s="8"/>
      <c r="G395" s="8"/>
      <c r="H395" s="9"/>
      <c r="I395" s="10"/>
      <c r="J395" s="10"/>
      <c r="K395" s="11"/>
      <c r="L395" s="8"/>
      <c r="M395" s="8"/>
      <c r="N395" s="10"/>
      <c r="O395" s="11"/>
      <c r="P395" s="8"/>
      <c r="Q395" s="8"/>
      <c r="R395" s="11"/>
      <c r="S395" s="8"/>
      <c r="T395" s="8"/>
      <c r="U395" s="11"/>
      <c r="V395" s="14"/>
    </row>
    <row r="396" spans="1:22" ht="15" thickBot="1">
      <c r="A396" s="5"/>
      <c r="B396" s="22"/>
      <c r="C396" s="22"/>
      <c r="D396" s="8"/>
      <c r="E396" s="8"/>
      <c r="F396" s="8"/>
      <c r="G396" s="8"/>
      <c r="H396" s="9"/>
      <c r="I396" s="10"/>
      <c r="J396" s="10"/>
      <c r="K396" s="11"/>
      <c r="L396" s="8"/>
      <c r="M396" s="8"/>
      <c r="N396" s="10"/>
      <c r="O396" s="11"/>
      <c r="P396" s="8"/>
      <c r="Q396" s="8"/>
      <c r="R396" s="11"/>
      <c r="S396" s="8"/>
      <c r="T396" s="8"/>
      <c r="U396" s="11"/>
      <c r="V396" s="14"/>
    </row>
    <row r="397" spans="1:22" ht="15" thickBot="1">
      <c r="A397" s="5"/>
      <c r="B397" s="22"/>
      <c r="C397" s="22"/>
      <c r="D397" s="8"/>
      <c r="E397" s="8"/>
      <c r="F397" s="8"/>
      <c r="G397" s="8"/>
      <c r="H397" s="9"/>
      <c r="I397" s="10"/>
      <c r="J397" s="10"/>
      <c r="K397" s="11"/>
      <c r="L397" s="8"/>
      <c r="M397" s="8"/>
      <c r="N397" s="10"/>
      <c r="O397" s="11"/>
      <c r="P397" s="8"/>
      <c r="Q397" s="8"/>
      <c r="R397" s="11"/>
      <c r="S397" s="8"/>
      <c r="T397" s="8"/>
      <c r="U397" s="11"/>
      <c r="V397" s="14"/>
    </row>
    <row r="398" spans="1:22" ht="15" thickBot="1">
      <c r="A398" s="5"/>
      <c r="B398" s="22"/>
      <c r="C398" s="22"/>
      <c r="D398" s="8"/>
      <c r="E398" s="8"/>
      <c r="F398" s="8"/>
      <c r="G398" s="8"/>
      <c r="H398" s="9"/>
      <c r="I398" s="10"/>
      <c r="J398" s="10"/>
      <c r="K398" s="11"/>
      <c r="L398" s="8"/>
      <c r="M398" s="8"/>
      <c r="N398" s="10"/>
      <c r="O398" s="11"/>
      <c r="P398" s="8"/>
      <c r="Q398" s="8"/>
      <c r="R398" s="11"/>
      <c r="S398" s="8"/>
      <c r="T398" s="8"/>
      <c r="U398" s="11"/>
      <c r="V398" s="14"/>
    </row>
    <row r="399" spans="1:22" ht="15" thickBot="1">
      <c r="A399" s="5"/>
      <c r="B399" s="22"/>
      <c r="C399" s="22"/>
      <c r="D399" s="8"/>
      <c r="E399" s="8"/>
      <c r="F399" s="8"/>
      <c r="G399" s="8"/>
      <c r="H399" s="9"/>
      <c r="I399" s="10"/>
      <c r="J399" s="10"/>
      <c r="K399" s="11"/>
      <c r="L399" s="8"/>
      <c r="M399" s="8"/>
      <c r="N399" s="10"/>
      <c r="O399" s="11"/>
      <c r="P399" s="8"/>
      <c r="Q399" s="8"/>
      <c r="R399" s="11"/>
      <c r="S399" s="8"/>
      <c r="T399" s="8"/>
      <c r="U399" s="11"/>
      <c r="V399" s="14"/>
    </row>
    <row r="400" spans="1:22" ht="15" thickBot="1">
      <c r="A400" s="5"/>
      <c r="B400" s="22"/>
      <c r="C400" s="22"/>
      <c r="D400" s="8"/>
      <c r="E400" s="8"/>
      <c r="F400" s="8"/>
      <c r="G400" s="8"/>
      <c r="H400" s="9"/>
      <c r="I400" s="10"/>
      <c r="J400" s="10"/>
      <c r="K400" s="11"/>
      <c r="L400" s="8"/>
      <c r="M400" s="8"/>
      <c r="N400" s="10"/>
      <c r="O400" s="11"/>
      <c r="P400" s="8"/>
      <c r="Q400" s="8"/>
      <c r="R400" s="11"/>
      <c r="S400" s="8"/>
      <c r="T400" s="8"/>
      <c r="U400" s="11"/>
      <c r="V400" s="14"/>
    </row>
    <row r="401" spans="1:22" ht="15" thickBot="1">
      <c r="A401" s="5"/>
      <c r="B401" s="22"/>
      <c r="C401" s="22"/>
      <c r="D401" s="8"/>
      <c r="E401" s="8"/>
      <c r="F401" s="8"/>
      <c r="G401" s="8"/>
      <c r="H401" s="9"/>
      <c r="I401" s="10"/>
      <c r="J401" s="10"/>
      <c r="K401" s="11"/>
      <c r="L401" s="8"/>
      <c r="M401" s="8"/>
      <c r="N401" s="10"/>
      <c r="O401" s="11"/>
      <c r="P401" s="8"/>
      <c r="Q401" s="8"/>
      <c r="R401" s="11"/>
      <c r="S401" s="8"/>
      <c r="T401" s="8"/>
      <c r="U401" s="11"/>
      <c r="V401" s="14"/>
    </row>
    <row r="402" spans="1:22" ht="15" thickBot="1">
      <c r="A402" s="5"/>
      <c r="B402" s="22"/>
      <c r="C402" s="22"/>
      <c r="D402" s="8"/>
      <c r="E402" s="8"/>
      <c r="F402" s="8"/>
      <c r="G402" s="8"/>
      <c r="H402" s="9"/>
      <c r="I402" s="10"/>
      <c r="J402" s="10"/>
      <c r="K402" s="11"/>
      <c r="L402" s="8"/>
      <c r="M402" s="8"/>
      <c r="N402" s="10"/>
      <c r="O402" s="11"/>
      <c r="P402" s="8"/>
      <c r="Q402" s="8"/>
      <c r="R402" s="11"/>
      <c r="S402" s="8"/>
      <c r="T402" s="8"/>
      <c r="U402" s="11"/>
      <c r="V402" s="14"/>
    </row>
    <row r="403" spans="1:22" ht="15" thickBot="1">
      <c r="A403" s="5"/>
      <c r="B403" s="22"/>
      <c r="C403" s="22"/>
      <c r="D403" s="8"/>
      <c r="E403" s="8"/>
      <c r="F403" s="8"/>
      <c r="G403" s="8"/>
      <c r="H403" s="9"/>
      <c r="I403" s="10"/>
      <c r="J403" s="10"/>
      <c r="K403" s="11"/>
      <c r="L403" s="8"/>
      <c r="M403" s="8"/>
      <c r="N403" s="10"/>
      <c r="O403" s="11"/>
      <c r="P403" s="8"/>
      <c r="Q403" s="8"/>
      <c r="R403" s="11"/>
      <c r="S403" s="8"/>
      <c r="T403" s="8"/>
      <c r="U403" s="11"/>
      <c r="V403" s="14"/>
    </row>
    <row r="404" spans="1:22" ht="15" thickBot="1">
      <c r="A404" s="5"/>
      <c r="B404" s="22"/>
      <c r="C404" s="6"/>
      <c r="D404" s="8"/>
      <c r="E404" s="8"/>
      <c r="F404" s="8"/>
      <c r="G404" s="8"/>
      <c r="H404" s="9"/>
      <c r="I404" s="10"/>
      <c r="J404" s="10"/>
      <c r="K404" s="11"/>
      <c r="L404" s="8"/>
      <c r="M404" s="8"/>
      <c r="N404" s="10"/>
      <c r="O404" s="11"/>
      <c r="P404" s="8"/>
      <c r="Q404" s="8"/>
      <c r="R404" s="11"/>
      <c r="S404" s="8"/>
      <c r="T404" s="8"/>
      <c r="U404" s="11"/>
      <c r="V404" s="14"/>
    </row>
    <row r="405" spans="1:22" ht="15" thickBot="1">
      <c r="A405" s="5"/>
      <c r="B405" s="22"/>
      <c r="C405" s="22"/>
      <c r="D405" s="8"/>
      <c r="E405" s="8"/>
      <c r="F405" s="8"/>
      <c r="G405" s="8"/>
      <c r="H405" s="9"/>
      <c r="I405" s="10"/>
      <c r="J405" s="10"/>
      <c r="K405" s="11"/>
      <c r="L405" s="8"/>
      <c r="M405" s="8"/>
      <c r="N405" s="10"/>
      <c r="O405" s="11"/>
      <c r="P405" s="8"/>
      <c r="Q405" s="8"/>
      <c r="R405" s="11"/>
      <c r="S405" s="8"/>
      <c r="T405" s="8"/>
      <c r="U405" s="11"/>
      <c r="V405" s="14"/>
    </row>
    <row r="406" spans="1:22" ht="15" thickBot="1">
      <c r="A406" s="5"/>
      <c r="B406" s="22"/>
      <c r="C406" s="22"/>
      <c r="D406" s="8"/>
      <c r="E406" s="8"/>
      <c r="F406" s="8"/>
      <c r="G406" s="8"/>
      <c r="H406" s="9"/>
      <c r="I406" s="10"/>
      <c r="J406" s="10"/>
      <c r="K406" s="11"/>
      <c r="L406" s="8"/>
      <c r="M406" s="8"/>
      <c r="N406" s="10"/>
      <c r="O406" s="11"/>
      <c r="P406" s="8"/>
      <c r="Q406" s="8"/>
      <c r="R406" s="11"/>
      <c r="S406" s="8"/>
      <c r="T406" s="8"/>
      <c r="U406" s="11"/>
      <c r="V406" s="14"/>
    </row>
    <row r="407" spans="1:22" ht="15" thickBot="1">
      <c r="A407" s="5"/>
      <c r="B407" s="22"/>
      <c r="C407" s="22"/>
      <c r="D407" s="8"/>
      <c r="E407" s="8"/>
      <c r="F407" s="8"/>
      <c r="G407" s="8"/>
      <c r="H407" s="9"/>
      <c r="I407" s="10"/>
      <c r="J407" s="10"/>
      <c r="K407" s="11"/>
      <c r="L407" s="8"/>
      <c r="M407" s="8"/>
      <c r="N407" s="10"/>
      <c r="O407" s="11"/>
      <c r="P407" s="8"/>
      <c r="Q407" s="8"/>
      <c r="R407" s="11"/>
      <c r="S407" s="8"/>
      <c r="T407" s="8"/>
      <c r="U407" s="11"/>
      <c r="V407" s="14"/>
    </row>
    <row r="408" spans="1:22" ht="15" thickBot="1">
      <c r="A408" s="5"/>
      <c r="B408" s="22"/>
      <c r="C408" s="22"/>
      <c r="D408" s="8"/>
      <c r="E408" s="8"/>
      <c r="F408" s="8"/>
      <c r="G408" s="8"/>
      <c r="H408" s="9"/>
      <c r="I408" s="10"/>
      <c r="J408" s="10"/>
      <c r="K408" s="11"/>
      <c r="L408" s="8"/>
      <c r="M408" s="8"/>
      <c r="N408" s="10"/>
      <c r="O408" s="11"/>
      <c r="P408" s="8"/>
      <c r="Q408" s="8"/>
      <c r="R408" s="11"/>
      <c r="S408" s="8"/>
      <c r="T408" s="8"/>
      <c r="U408" s="11"/>
      <c r="V408" s="14"/>
    </row>
    <row r="409" spans="1:22" ht="15" thickBot="1">
      <c r="A409" s="5"/>
      <c r="B409" s="22"/>
      <c r="C409" s="22"/>
      <c r="D409" s="8"/>
      <c r="E409" s="8"/>
      <c r="F409" s="8"/>
      <c r="G409" s="8"/>
      <c r="H409" s="9"/>
      <c r="I409" s="10"/>
      <c r="J409" s="10"/>
      <c r="K409" s="11"/>
      <c r="L409" s="8"/>
      <c r="M409" s="8"/>
      <c r="N409" s="10"/>
      <c r="O409" s="11"/>
      <c r="P409" s="8"/>
      <c r="Q409" s="8"/>
      <c r="R409" s="11"/>
      <c r="S409" s="8"/>
      <c r="T409" s="8"/>
      <c r="U409" s="11"/>
      <c r="V409" s="14"/>
    </row>
    <row r="410" spans="1:22" ht="15" thickBot="1">
      <c r="A410" s="5"/>
      <c r="B410" s="22"/>
      <c r="C410" s="22"/>
      <c r="D410" s="8"/>
      <c r="E410" s="8"/>
      <c r="F410" s="8"/>
      <c r="G410" s="8"/>
      <c r="H410" s="9"/>
      <c r="I410" s="10"/>
      <c r="J410" s="10"/>
      <c r="K410" s="11"/>
      <c r="L410" s="8"/>
      <c r="M410" s="8"/>
      <c r="N410" s="10"/>
      <c r="O410" s="11"/>
      <c r="P410" s="8"/>
      <c r="Q410" s="8"/>
      <c r="R410" s="11"/>
      <c r="S410" s="8"/>
      <c r="T410" s="8"/>
      <c r="U410" s="11"/>
      <c r="V410" s="14"/>
    </row>
    <row r="411" spans="1:22" ht="15" thickBot="1">
      <c r="A411" s="5"/>
      <c r="B411" s="22"/>
      <c r="C411" s="22"/>
      <c r="D411" s="8"/>
      <c r="E411" s="8"/>
      <c r="F411" s="8"/>
      <c r="G411" s="8"/>
      <c r="H411" s="9"/>
      <c r="I411" s="10"/>
      <c r="J411" s="10"/>
      <c r="K411" s="11"/>
      <c r="L411" s="8"/>
      <c r="M411" s="8"/>
      <c r="N411" s="10"/>
      <c r="O411" s="11"/>
      <c r="P411" s="8"/>
      <c r="Q411" s="8"/>
      <c r="R411" s="11"/>
      <c r="S411" s="8"/>
      <c r="T411" s="8"/>
      <c r="U411" s="11"/>
      <c r="V411" s="14"/>
    </row>
    <row r="412" spans="1:22" ht="15" thickBot="1">
      <c r="A412" s="5"/>
      <c r="B412" s="22"/>
      <c r="C412" s="22"/>
      <c r="D412" s="8"/>
      <c r="E412" s="8"/>
      <c r="F412" s="8"/>
      <c r="G412" s="8"/>
      <c r="H412" s="9"/>
      <c r="I412" s="10"/>
      <c r="J412" s="10"/>
      <c r="K412" s="11"/>
      <c r="L412" s="8"/>
      <c r="M412" s="8"/>
      <c r="N412" s="10"/>
      <c r="O412" s="11"/>
      <c r="P412" s="8"/>
      <c r="Q412" s="8"/>
      <c r="R412" s="11"/>
      <c r="S412" s="8"/>
      <c r="T412" s="8"/>
      <c r="U412" s="11"/>
      <c r="V412" s="14"/>
    </row>
    <row r="413" spans="1:22" ht="15" thickBot="1">
      <c r="A413" s="5"/>
      <c r="B413" s="22"/>
      <c r="C413" s="22"/>
      <c r="D413" s="8"/>
      <c r="E413" s="8"/>
      <c r="F413" s="8"/>
      <c r="G413" s="8"/>
      <c r="H413" s="9"/>
      <c r="I413" s="10"/>
      <c r="J413" s="10"/>
      <c r="K413" s="11"/>
      <c r="L413" s="8"/>
      <c r="M413" s="8"/>
      <c r="N413" s="10"/>
      <c r="O413" s="11"/>
      <c r="P413" s="8"/>
      <c r="Q413" s="8"/>
      <c r="R413" s="11"/>
      <c r="S413" s="8"/>
      <c r="T413" s="8"/>
      <c r="U413" s="11"/>
      <c r="V413" s="14"/>
    </row>
    <row r="414" spans="1:22" ht="15" thickBot="1">
      <c r="A414" s="5"/>
      <c r="B414" s="22"/>
      <c r="C414" s="22"/>
      <c r="D414" s="8"/>
      <c r="E414" s="8"/>
      <c r="F414" s="8"/>
      <c r="G414" s="8"/>
      <c r="H414" s="9"/>
      <c r="I414" s="10"/>
      <c r="J414" s="10"/>
      <c r="K414" s="11"/>
      <c r="L414" s="8"/>
      <c r="M414" s="8"/>
      <c r="N414" s="10"/>
      <c r="O414" s="11"/>
      <c r="P414" s="8"/>
      <c r="Q414" s="8"/>
      <c r="R414" s="11"/>
      <c r="S414" s="8"/>
      <c r="T414" s="8"/>
      <c r="U414" s="11"/>
      <c r="V414" s="14"/>
    </row>
    <row r="415" spans="1:22" ht="15" thickBot="1">
      <c r="A415" s="5"/>
      <c r="B415" s="22"/>
      <c r="C415" s="6"/>
      <c r="D415" s="8"/>
      <c r="E415" s="8"/>
      <c r="F415" s="8"/>
      <c r="G415" s="8"/>
      <c r="H415" s="9"/>
      <c r="I415" s="10"/>
      <c r="J415" s="10"/>
      <c r="K415" s="11"/>
      <c r="L415" s="8"/>
      <c r="M415" s="8"/>
      <c r="N415" s="10"/>
      <c r="O415" s="11"/>
      <c r="P415" s="8"/>
      <c r="Q415" s="8"/>
      <c r="R415" s="11"/>
      <c r="S415" s="8"/>
      <c r="T415" s="8"/>
      <c r="U415" s="11"/>
      <c r="V415" s="14"/>
    </row>
    <row r="416" spans="1:22" ht="15" thickBot="1">
      <c r="A416" s="5"/>
      <c r="B416" s="22"/>
      <c r="C416" s="22"/>
      <c r="D416" s="8"/>
      <c r="E416" s="8"/>
      <c r="F416" s="8"/>
      <c r="G416" s="8"/>
      <c r="H416" s="9"/>
      <c r="I416" s="10"/>
      <c r="J416" s="10"/>
      <c r="K416" s="11"/>
      <c r="L416" s="8"/>
      <c r="M416" s="8"/>
      <c r="N416" s="10"/>
      <c r="O416" s="11"/>
      <c r="P416" s="8"/>
      <c r="Q416" s="8"/>
      <c r="R416" s="11"/>
      <c r="S416" s="8"/>
      <c r="T416" s="8"/>
      <c r="U416" s="11"/>
      <c r="V416" s="14"/>
    </row>
    <row r="417" spans="1:22" ht="15" thickBot="1">
      <c r="A417" s="5"/>
      <c r="B417" s="22"/>
      <c r="C417" s="22"/>
      <c r="D417" s="8"/>
      <c r="E417" s="8"/>
      <c r="F417" s="8"/>
      <c r="G417" s="8"/>
      <c r="H417" s="9"/>
      <c r="I417" s="10"/>
      <c r="J417" s="10"/>
      <c r="K417" s="11"/>
      <c r="L417" s="8"/>
      <c r="M417" s="8"/>
      <c r="N417" s="10"/>
      <c r="O417" s="11"/>
      <c r="P417" s="8"/>
      <c r="Q417" s="8"/>
      <c r="R417" s="11"/>
      <c r="S417" s="8"/>
      <c r="T417" s="8"/>
      <c r="U417" s="11"/>
      <c r="V417" s="14"/>
    </row>
    <row r="418" spans="1:22" ht="15" thickBot="1">
      <c r="A418" s="5"/>
      <c r="B418" s="22"/>
      <c r="C418" s="22"/>
      <c r="D418" s="8"/>
      <c r="E418" s="8"/>
      <c r="F418" s="8"/>
      <c r="G418" s="8"/>
      <c r="H418" s="9"/>
      <c r="I418" s="10"/>
      <c r="J418" s="10"/>
      <c r="K418" s="11"/>
      <c r="L418" s="8"/>
      <c r="M418" s="8"/>
      <c r="N418" s="10"/>
      <c r="O418" s="11"/>
      <c r="P418" s="8"/>
      <c r="Q418" s="8"/>
      <c r="R418" s="11"/>
      <c r="S418" s="8"/>
      <c r="T418" s="8"/>
      <c r="U418" s="11"/>
      <c r="V418" s="14"/>
    </row>
    <row r="419" spans="1:22" ht="15" thickBot="1">
      <c r="A419" s="5"/>
      <c r="B419" s="22"/>
      <c r="C419" s="22"/>
      <c r="D419" s="8"/>
      <c r="E419" s="8"/>
      <c r="F419" s="8"/>
      <c r="G419" s="8"/>
      <c r="H419" s="9"/>
      <c r="I419" s="10"/>
      <c r="J419" s="10"/>
      <c r="K419" s="11"/>
      <c r="L419" s="8"/>
      <c r="M419" s="8"/>
      <c r="N419" s="10"/>
      <c r="O419" s="11"/>
      <c r="P419" s="8"/>
      <c r="Q419" s="8"/>
      <c r="R419" s="11"/>
      <c r="S419" s="8"/>
      <c r="T419" s="8"/>
      <c r="U419" s="11"/>
      <c r="V419" s="14"/>
    </row>
    <row r="420" spans="1:22" ht="15" thickBot="1">
      <c r="A420" s="5"/>
      <c r="B420" s="22"/>
      <c r="C420" s="22"/>
      <c r="D420" s="8"/>
      <c r="E420" s="8"/>
      <c r="F420" s="8"/>
      <c r="G420" s="8"/>
      <c r="H420" s="9"/>
      <c r="I420" s="10"/>
      <c r="J420" s="10"/>
      <c r="K420" s="11"/>
      <c r="L420" s="8"/>
      <c r="M420" s="8"/>
      <c r="N420" s="10"/>
      <c r="O420" s="11"/>
      <c r="P420" s="8"/>
      <c r="Q420" s="8"/>
      <c r="R420" s="11"/>
      <c r="S420" s="8"/>
      <c r="T420" s="8"/>
      <c r="U420" s="11"/>
      <c r="V420" s="14"/>
    </row>
    <row r="421" spans="1:22" ht="15" thickBot="1">
      <c r="A421" s="5"/>
      <c r="B421" s="22"/>
      <c r="C421" s="22"/>
      <c r="D421" s="8"/>
      <c r="E421" s="8"/>
      <c r="F421" s="8"/>
      <c r="G421" s="8"/>
      <c r="H421" s="9"/>
      <c r="I421" s="10"/>
      <c r="J421" s="10"/>
      <c r="K421" s="11"/>
      <c r="L421" s="8"/>
      <c r="M421" s="8"/>
      <c r="N421" s="10"/>
      <c r="O421" s="11"/>
      <c r="P421" s="8"/>
      <c r="Q421" s="8"/>
      <c r="R421" s="11"/>
      <c r="S421" s="8"/>
      <c r="T421" s="8"/>
      <c r="U421" s="11"/>
      <c r="V421" s="14"/>
    </row>
    <row r="422" spans="1:22" ht="15" thickBot="1">
      <c r="A422" s="5"/>
      <c r="B422" s="22"/>
      <c r="C422" s="22"/>
      <c r="D422" s="8"/>
      <c r="E422" s="8"/>
      <c r="F422" s="8"/>
      <c r="G422" s="8"/>
      <c r="H422" s="9"/>
      <c r="I422" s="10"/>
      <c r="J422" s="10"/>
      <c r="K422" s="11"/>
      <c r="L422" s="8"/>
      <c r="M422" s="8"/>
      <c r="N422" s="10"/>
      <c r="O422" s="11"/>
      <c r="P422" s="8"/>
      <c r="Q422" s="8"/>
      <c r="R422" s="11"/>
      <c r="S422" s="8"/>
      <c r="T422" s="8"/>
      <c r="U422" s="11"/>
      <c r="V422" s="14"/>
    </row>
    <row r="423" spans="1:22" ht="15" thickBot="1">
      <c r="A423" s="5"/>
      <c r="B423" s="22"/>
      <c r="C423" s="22"/>
      <c r="D423" s="8"/>
      <c r="E423" s="8"/>
      <c r="F423" s="8"/>
      <c r="G423" s="8"/>
      <c r="H423" s="9"/>
      <c r="I423" s="10"/>
      <c r="J423" s="10"/>
      <c r="K423" s="11"/>
      <c r="L423" s="8"/>
      <c r="M423" s="8"/>
      <c r="N423" s="10"/>
      <c r="O423" s="11"/>
      <c r="P423" s="8"/>
      <c r="Q423" s="8"/>
      <c r="R423" s="11"/>
      <c r="S423" s="8"/>
      <c r="T423" s="8"/>
      <c r="U423" s="11"/>
      <c r="V423" s="14"/>
    </row>
    <row r="424" spans="1:22" ht="15" thickBot="1">
      <c r="A424" s="5"/>
      <c r="B424" s="22"/>
      <c r="C424" s="22"/>
      <c r="D424" s="8"/>
      <c r="E424" s="8"/>
      <c r="F424" s="8"/>
      <c r="G424" s="8"/>
      <c r="H424" s="9"/>
      <c r="I424" s="10"/>
      <c r="J424" s="10"/>
      <c r="K424" s="11"/>
      <c r="L424" s="8"/>
      <c r="M424" s="8"/>
      <c r="N424" s="10"/>
      <c r="O424" s="11"/>
      <c r="P424" s="8"/>
      <c r="Q424" s="8"/>
      <c r="R424" s="11"/>
      <c r="S424" s="8"/>
      <c r="T424" s="8"/>
      <c r="U424" s="11"/>
      <c r="V424" s="14"/>
    </row>
    <row r="425" spans="1:22" ht="15" thickBot="1">
      <c r="A425" s="5"/>
      <c r="B425" s="22"/>
      <c r="C425" s="22"/>
      <c r="D425" s="8"/>
      <c r="E425" s="8"/>
      <c r="F425" s="8"/>
      <c r="G425" s="8"/>
      <c r="H425" s="9"/>
      <c r="I425" s="10"/>
      <c r="J425" s="10"/>
      <c r="K425" s="11"/>
      <c r="L425" s="8"/>
      <c r="M425" s="8"/>
      <c r="N425" s="10"/>
      <c r="O425" s="11"/>
      <c r="P425" s="8"/>
      <c r="Q425" s="8"/>
      <c r="R425" s="11"/>
      <c r="S425" s="8"/>
      <c r="T425" s="8"/>
      <c r="U425" s="11"/>
      <c r="V425" s="14"/>
    </row>
    <row r="426" spans="1:22" ht="15" thickBot="1">
      <c r="A426" s="5"/>
      <c r="B426" s="22"/>
      <c r="C426" s="22"/>
      <c r="D426" s="8"/>
      <c r="E426" s="8"/>
      <c r="F426" s="8"/>
      <c r="G426" s="8"/>
      <c r="H426" s="9"/>
      <c r="I426" s="10"/>
      <c r="J426" s="10"/>
      <c r="K426" s="11"/>
      <c r="L426" s="8"/>
      <c r="M426" s="8"/>
      <c r="N426" s="10"/>
      <c r="O426" s="11"/>
      <c r="P426" s="8"/>
      <c r="Q426" s="8"/>
      <c r="R426" s="11"/>
      <c r="S426" s="8"/>
      <c r="T426" s="8"/>
      <c r="U426" s="11"/>
      <c r="V426" s="14"/>
    </row>
    <row r="427" spans="1:22" ht="15" thickBot="1">
      <c r="A427" s="5"/>
      <c r="B427" s="22"/>
      <c r="C427" s="22"/>
      <c r="D427" s="8"/>
      <c r="E427" s="8"/>
      <c r="F427" s="8"/>
      <c r="G427" s="8"/>
      <c r="H427" s="9"/>
      <c r="I427" s="10"/>
      <c r="J427" s="10"/>
      <c r="K427" s="11"/>
      <c r="L427" s="8"/>
      <c r="M427" s="8"/>
      <c r="N427" s="10"/>
      <c r="O427" s="11"/>
      <c r="P427" s="8"/>
      <c r="Q427" s="8"/>
      <c r="R427" s="11"/>
      <c r="S427" s="8"/>
      <c r="T427" s="8"/>
      <c r="U427" s="11"/>
      <c r="V427" s="14"/>
    </row>
    <row r="428" spans="1:22" ht="15" thickBot="1">
      <c r="A428" s="5"/>
      <c r="B428" s="22"/>
      <c r="C428" s="22"/>
      <c r="D428" s="8"/>
      <c r="E428" s="8"/>
      <c r="F428" s="8"/>
      <c r="G428" s="8"/>
      <c r="H428" s="9"/>
      <c r="I428" s="10"/>
      <c r="J428" s="10"/>
      <c r="K428" s="11"/>
      <c r="L428" s="8"/>
      <c r="M428" s="8"/>
      <c r="N428" s="10"/>
      <c r="O428" s="11"/>
      <c r="P428" s="8"/>
      <c r="Q428" s="8"/>
      <c r="R428" s="11"/>
      <c r="S428" s="8"/>
      <c r="T428" s="8"/>
      <c r="U428" s="11"/>
      <c r="V428" s="14"/>
    </row>
    <row r="429" spans="1:22" ht="15" thickBot="1">
      <c r="A429" s="5"/>
      <c r="B429" s="22"/>
      <c r="C429" s="6"/>
      <c r="D429" s="8"/>
      <c r="E429" s="8"/>
      <c r="F429" s="8"/>
      <c r="G429" s="8"/>
      <c r="H429" s="9"/>
      <c r="I429" s="10"/>
      <c r="J429" s="10"/>
      <c r="K429" s="11"/>
      <c r="L429" s="8"/>
      <c r="M429" s="8"/>
      <c r="N429" s="10"/>
      <c r="O429" s="11"/>
      <c r="P429" s="8"/>
      <c r="Q429" s="8"/>
      <c r="R429" s="11"/>
      <c r="S429" s="8"/>
      <c r="T429" s="8"/>
      <c r="U429" s="11"/>
      <c r="V429" s="14"/>
    </row>
    <row r="430" spans="1:22" ht="15" thickBot="1">
      <c r="A430" s="5"/>
      <c r="B430" s="22"/>
      <c r="C430" s="22"/>
      <c r="D430" s="8"/>
      <c r="E430" s="8"/>
      <c r="F430" s="8"/>
      <c r="G430" s="8"/>
      <c r="H430" s="9"/>
      <c r="I430" s="10"/>
      <c r="J430" s="10"/>
      <c r="K430" s="11"/>
      <c r="L430" s="8"/>
      <c r="M430" s="8"/>
      <c r="N430" s="10"/>
      <c r="O430" s="11"/>
      <c r="P430" s="8"/>
      <c r="Q430" s="8"/>
      <c r="R430" s="11"/>
      <c r="S430" s="8"/>
      <c r="T430" s="8"/>
      <c r="U430" s="11"/>
      <c r="V430" s="14"/>
    </row>
    <row r="431" spans="1:22" ht="15" thickBot="1">
      <c r="A431" s="5"/>
      <c r="B431" s="22"/>
      <c r="C431" s="6"/>
      <c r="D431" s="8"/>
      <c r="E431" s="8"/>
      <c r="F431" s="8"/>
      <c r="G431" s="8"/>
      <c r="H431" s="9"/>
      <c r="I431" s="10"/>
      <c r="J431" s="10"/>
      <c r="K431" s="11"/>
      <c r="L431" s="8"/>
      <c r="M431" s="8"/>
      <c r="N431" s="10"/>
      <c r="O431" s="11"/>
      <c r="P431" s="8"/>
      <c r="Q431" s="8"/>
      <c r="R431" s="11"/>
      <c r="S431" s="8"/>
      <c r="T431" s="8"/>
      <c r="U431" s="11"/>
      <c r="V431" s="14"/>
    </row>
    <row r="432" spans="1:22" ht="15" thickBot="1">
      <c r="A432" s="5"/>
      <c r="B432" s="22"/>
      <c r="C432" s="22"/>
      <c r="D432" s="8"/>
      <c r="E432" s="8"/>
      <c r="F432" s="8"/>
      <c r="G432" s="8"/>
      <c r="H432" s="9"/>
      <c r="I432" s="10"/>
      <c r="J432" s="10"/>
      <c r="K432" s="11"/>
      <c r="L432" s="8"/>
      <c r="M432" s="8"/>
      <c r="N432" s="10"/>
      <c r="O432" s="11"/>
      <c r="P432" s="8"/>
      <c r="Q432" s="8"/>
      <c r="R432" s="11"/>
      <c r="S432" s="8"/>
      <c r="T432" s="8"/>
      <c r="U432" s="11"/>
      <c r="V432" s="14"/>
    </row>
    <row r="433" spans="1:22" ht="15" thickBot="1">
      <c r="A433" s="5"/>
      <c r="B433" s="22"/>
      <c r="C433" s="6"/>
      <c r="D433" s="8"/>
      <c r="E433" s="8"/>
      <c r="F433" s="8"/>
      <c r="G433" s="8"/>
      <c r="H433" s="9"/>
      <c r="I433" s="10"/>
      <c r="J433" s="10"/>
      <c r="K433" s="11"/>
      <c r="L433" s="8"/>
      <c r="M433" s="8"/>
      <c r="N433" s="10"/>
      <c r="O433" s="11"/>
      <c r="P433" s="8"/>
      <c r="Q433" s="8"/>
      <c r="R433" s="11"/>
      <c r="S433" s="8"/>
      <c r="T433" s="8"/>
      <c r="U433" s="11"/>
      <c r="V433" s="14"/>
    </row>
    <row r="434" spans="1:22" ht="15" thickBot="1">
      <c r="A434" s="5"/>
      <c r="B434" s="22"/>
      <c r="C434" s="22"/>
      <c r="D434" s="8"/>
      <c r="E434" s="8"/>
      <c r="F434" s="8"/>
      <c r="G434" s="8"/>
      <c r="H434" s="9"/>
      <c r="I434" s="10"/>
      <c r="J434" s="10"/>
      <c r="K434" s="11"/>
      <c r="L434" s="8"/>
      <c r="M434" s="8"/>
      <c r="N434" s="10"/>
      <c r="O434" s="11"/>
      <c r="P434" s="8"/>
      <c r="Q434" s="8"/>
      <c r="R434" s="11"/>
      <c r="S434" s="8"/>
      <c r="T434" s="8"/>
      <c r="U434" s="11"/>
      <c r="V434" s="14"/>
    </row>
    <row r="435" spans="1:22" ht="15" thickBot="1">
      <c r="A435" s="5"/>
      <c r="B435" s="22"/>
      <c r="C435" s="22"/>
      <c r="D435" s="8"/>
      <c r="E435" s="8"/>
      <c r="F435" s="8"/>
      <c r="G435" s="8"/>
      <c r="H435" s="9"/>
      <c r="I435" s="10"/>
      <c r="J435" s="10"/>
      <c r="K435" s="11"/>
      <c r="L435" s="8"/>
      <c r="M435" s="8"/>
      <c r="N435" s="10"/>
      <c r="O435" s="11"/>
      <c r="P435" s="8"/>
      <c r="Q435" s="8"/>
      <c r="R435" s="11"/>
      <c r="S435" s="8"/>
      <c r="T435" s="8"/>
      <c r="U435" s="11"/>
      <c r="V435" s="14"/>
    </row>
    <row r="436" spans="1:22" ht="15" thickBot="1">
      <c r="A436" s="5"/>
      <c r="B436" s="22"/>
      <c r="C436" s="22"/>
      <c r="D436" s="8"/>
      <c r="E436" s="8"/>
      <c r="F436" s="8"/>
      <c r="G436" s="8"/>
      <c r="H436" s="9"/>
      <c r="I436" s="10"/>
      <c r="J436" s="10"/>
      <c r="K436" s="11"/>
      <c r="L436" s="8"/>
      <c r="M436" s="8"/>
      <c r="N436" s="10"/>
      <c r="O436" s="11"/>
      <c r="P436" s="8"/>
      <c r="Q436" s="8"/>
      <c r="R436" s="11"/>
      <c r="S436" s="8"/>
      <c r="T436" s="8"/>
      <c r="U436" s="11"/>
      <c r="V436" s="14"/>
    </row>
    <row r="437" spans="1:22" ht="15" thickBot="1">
      <c r="A437" s="5"/>
      <c r="B437" s="22"/>
      <c r="C437" s="22"/>
      <c r="D437" s="8"/>
      <c r="E437" s="8"/>
      <c r="F437" s="8"/>
      <c r="G437" s="8"/>
      <c r="H437" s="9"/>
      <c r="I437" s="10"/>
      <c r="J437" s="10"/>
      <c r="K437" s="11"/>
      <c r="L437" s="8"/>
      <c r="M437" s="8"/>
      <c r="N437" s="10"/>
      <c r="O437" s="11"/>
      <c r="P437" s="8"/>
      <c r="Q437" s="8"/>
      <c r="R437" s="11"/>
      <c r="S437" s="8"/>
      <c r="T437" s="8"/>
      <c r="U437" s="11"/>
      <c r="V437" s="14"/>
    </row>
    <row r="438" spans="1:22" ht="15" thickBot="1">
      <c r="A438" s="5"/>
      <c r="B438" s="22"/>
      <c r="C438" s="22"/>
      <c r="D438" s="8"/>
      <c r="E438" s="8"/>
      <c r="F438" s="8"/>
      <c r="G438" s="8"/>
      <c r="H438" s="9"/>
      <c r="I438" s="10"/>
      <c r="J438" s="10"/>
      <c r="K438" s="11"/>
      <c r="L438" s="8"/>
      <c r="M438" s="8"/>
      <c r="N438" s="10"/>
      <c r="O438" s="11"/>
      <c r="P438" s="8"/>
      <c r="Q438" s="8"/>
      <c r="R438" s="11"/>
      <c r="S438" s="8"/>
      <c r="T438" s="8"/>
      <c r="U438" s="11"/>
      <c r="V438" s="14"/>
    </row>
    <row r="439" spans="1:22" ht="15" thickBot="1">
      <c r="A439" s="5"/>
      <c r="B439" s="22"/>
      <c r="C439" s="22"/>
      <c r="D439" s="8"/>
      <c r="E439" s="8"/>
      <c r="F439" s="8"/>
      <c r="G439" s="8"/>
      <c r="H439" s="9"/>
      <c r="I439" s="10"/>
      <c r="J439" s="10"/>
      <c r="K439" s="11"/>
      <c r="L439" s="8"/>
      <c r="M439" s="8"/>
      <c r="N439" s="10"/>
      <c r="O439" s="11"/>
      <c r="P439" s="8"/>
      <c r="Q439" s="8"/>
      <c r="R439" s="11"/>
      <c r="S439" s="8"/>
      <c r="T439" s="8"/>
      <c r="U439" s="11"/>
      <c r="V439" s="14"/>
    </row>
    <row r="440" spans="1:22" ht="15" thickBot="1">
      <c r="A440" s="5"/>
      <c r="B440" s="22"/>
      <c r="C440" s="22"/>
      <c r="D440" s="8"/>
      <c r="E440" s="8"/>
      <c r="F440" s="8"/>
      <c r="G440" s="8"/>
      <c r="H440" s="9"/>
      <c r="I440" s="10"/>
      <c r="J440" s="10"/>
      <c r="K440" s="11"/>
      <c r="L440" s="8"/>
      <c r="M440" s="8"/>
      <c r="N440" s="10"/>
      <c r="O440" s="11"/>
      <c r="P440" s="8"/>
      <c r="Q440" s="8"/>
      <c r="R440" s="11"/>
      <c r="S440" s="8"/>
      <c r="T440" s="8"/>
      <c r="U440" s="11"/>
      <c r="V440" s="14"/>
    </row>
    <row r="441" spans="1:22" ht="15" thickBot="1">
      <c r="A441" s="5"/>
      <c r="B441" s="22"/>
      <c r="C441" s="22"/>
      <c r="D441" s="8"/>
      <c r="E441" s="8"/>
      <c r="F441" s="8"/>
      <c r="G441" s="8"/>
      <c r="H441" s="9"/>
      <c r="I441" s="10"/>
      <c r="J441" s="10"/>
      <c r="K441" s="11"/>
      <c r="L441" s="8"/>
      <c r="M441" s="8"/>
      <c r="N441" s="10"/>
      <c r="O441" s="11"/>
      <c r="P441" s="8"/>
      <c r="Q441" s="8"/>
      <c r="R441" s="11"/>
      <c r="S441" s="8"/>
      <c r="T441" s="8"/>
      <c r="U441" s="11"/>
      <c r="V441" s="14"/>
    </row>
    <row r="442" spans="1:22" ht="15" thickBot="1">
      <c r="A442" s="5"/>
      <c r="B442" s="22"/>
      <c r="C442" s="22"/>
      <c r="D442" s="8"/>
      <c r="E442" s="8"/>
      <c r="F442" s="8"/>
      <c r="G442" s="8"/>
      <c r="H442" s="9"/>
      <c r="I442" s="10"/>
      <c r="J442" s="10"/>
      <c r="K442" s="11"/>
      <c r="L442" s="8"/>
      <c r="M442" s="8"/>
      <c r="N442" s="10"/>
      <c r="O442" s="11"/>
      <c r="P442" s="8"/>
      <c r="Q442" s="8"/>
      <c r="R442" s="11"/>
      <c r="S442" s="8"/>
      <c r="T442" s="8"/>
      <c r="U442" s="11"/>
      <c r="V442" s="14"/>
    </row>
    <row r="443" spans="1:22" ht="15" thickBot="1">
      <c r="A443" s="5"/>
      <c r="B443" s="22"/>
      <c r="C443" s="6"/>
      <c r="D443" s="8"/>
      <c r="E443" s="8"/>
      <c r="F443" s="8"/>
      <c r="G443" s="8"/>
      <c r="H443" s="9"/>
      <c r="I443" s="10"/>
      <c r="J443" s="10"/>
      <c r="K443" s="11"/>
      <c r="L443" s="8"/>
      <c r="M443" s="8"/>
      <c r="N443" s="10"/>
      <c r="O443" s="11"/>
      <c r="P443" s="8"/>
      <c r="Q443" s="8"/>
      <c r="R443" s="11"/>
      <c r="S443" s="8"/>
      <c r="T443" s="8"/>
      <c r="U443" s="11"/>
      <c r="V443" s="14"/>
    </row>
    <row r="444" spans="1:22" ht="15" thickBot="1">
      <c r="A444" s="5"/>
      <c r="B444" s="22"/>
      <c r="C444" s="22"/>
      <c r="D444" s="8"/>
      <c r="E444" s="8"/>
      <c r="F444" s="8"/>
      <c r="G444" s="8"/>
      <c r="H444" s="9"/>
      <c r="I444" s="10"/>
      <c r="J444" s="10"/>
      <c r="K444" s="11"/>
      <c r="L444" s="8"/>
      <c r="M444" s="8"/>
      <c r="N444" s="10"/>
      <c r="O444" s="11"/>
      <c r="P444" s="8"/>
      <c r="Q444" s="8"/>
      <c r="R444" s="11"/>
      <c r="S444" s="8"/>
      <c r="T444" s="8"/>
      <c r="U444" s="11"/>
      <c r="V444" s="14"/>
    </row>
    <row r="445" spans="1:22" ht="15" thickBot="1">
      <c r="A445" s="5"/>
      <c r="B445" s="22"/>
      <c r="C445" s="22"/>
      <c r="D445" s="8"/>
      <c r="E445" s="8"/>
      <c r="F445" s="8"/>
      <c r="G445" s="8"/>
      <c r="H445" s="9"/>
      <c r="I445" s="10"/>
      <c r="J445" s="10"/>
      <c r="K445" s="11"/>
      <c r="L445" s="8"/>
      <c r="M445" s="8"/>
      <c r="N445" s="10"/>
      <c r="O445" s="11"/>
      <c r="P445" s="8"/>
      <c r="Q445" s="8"/>
      <c r="R445" s="11"/>
      <c r="S445" s="8"/>
      <c r="T445" s="8"/>
      <c r="U445" s="11"/>
      <c r="V445" s="14"/>
    </row>
    <row r="446" spans="1:22" ht="15" thickBot="1">
      <c r="A446" s="5"/>
      <c r="B446" s="22"/>
      <c r="C446" s="22"/>
      <c r="D446" s="8"/>
      <c r="E446" s="8"/>
      <c r="F446" s="8"/>
      <c r="G446" s="8"/>
      <c r="H446" s="9"/>
      <c r="I446" s="10"/>
      <c r="J446" s="10"/>
      <c r="K446" s="11"/>
      <c r="L446" s="8"/>
      <c r="M446" s="8"/>
      <c r="N446" s="10"/>
      <c r="O446" s="11"/>
      <c r="P446" s="8"/>
      <c r="Q446" s="8"/>
      <c r="R446" s="11"/>
      <c r="S446" s="8"/>
      <c r="T446" s="8"/>
      <c r="U446" s="11"/>
      <c r="V446" s="14"/>
    </row>
    <row r="447" spans="1:22" ht="15" thickBot="1">
      <c r="A447" s="5"/>
      <c r="B447" s="22"/>
      <c r="C447" s="22"/>
      <c r="D447" s="8"/>
      <c r="E447" s="8"/>
      <c r="F447" s="8"/>
      <c r="G447" s="8"/>
      <c r="H447" s="9"/>
      <c r="I447" s="10"/>
      <c r="J447" s="10"/>
      <c r="K447" s="11"/>
      <c r="L447" s="8"/>
      <c r="M447" s="8"/>
      <c r="N447" s="10"/>
      <c r="O447" s="11"/>
      <c r="P447" s="8"/>
      <c r="Q447" s="8"/>
      <c r="R447" s="11"/>
      <c r="S447" s="8"/>
      <c r="T447" s="8"/>
      <c r="U447" s="11"/>
      <c r="V447" s="14"/>
    </row>
    <row r="448" spans="1:22" ht="15" thickBot="1">
      <c r="A448" s="5"/>
      <c r="B448" s="22"/>
      <c r="C448" s="22"/>
      <c r="D448" s="8"/>
      <c r="E448" s="8"/>
      <c r="F448" s="8"/>
      <c r="G448" s="8"/>
      <c r="H448" s="9"/>
      <c r="I448" s="10"/>
      <c r="J448" s="10"/>
      <c r="K448" s="11"/>
      <c r="L448" s="8"/>
      <c r="M448" s="8"/>
      <c r="N448" s="10"/>
      <c r="O448" s="11"/>
      <c r="P448" s="8"/>
      <c r="Q448" s="8"/>
      <c r="R448" s="11"/>
      <c r="S448" s="8"/>
      <c r="T448" s="8"/>
      <c r="U448" s="11"/>
      <c r="V448" s="14"/>
    </row>
    <row r="449" spans="1:22" ht="15" thickBot="1">
      <c r="A449" s="5"/>
      <c r="B449" s="22"/>
      <c r="C449" s="22"/>
      <c r="D449" s="8"/>
      <c r="E449" s="8"/>
      <c r="F449" s="8"/>
      <c r="G449" s="8"/>
      <c r="H449" s="9"/>
      <c r="I449" s="10"/>
      <c r="J449" s="10"/>
      <c r="K449" s="11"/>
      <c r="L449" s="8"/>
      <c r="M449" s="8"/>
      <c r="N449" s="10"/>
      <c r="O449" s="11"/>
      <c r="P449" s="8"/>
      <c r="Q449" s="8"/>
      <c r="R449" s="11"/>
      <c r="S449" s="8"/>
      <c r="T449" s="8"/>
      <c r="U449" s="11"/>
      <c r="V449" s="14"/>
    </row>
    <row r="450" spans="1:22" ht="15" thickBot="1">
      <c r="A450" s="5"/>
      <c r="B450" s="22"/>
      <c r="C450" s="22"/>
      <c r="D450" s="8"/>
      <c r="E450" s="8"/>
      <c r="F450" s="8"/>
      <c r="G450" s="8"/>
      <c r="H450" s="9"/>
      <c r="I450" s="10"/>
      <c r="J450" s="10"/>
      <c r="K450" s="11"/>
      <c r="L450" s="8"/>
      <c r="M450" s="8"/>
      <c r="N450" s="10"/>
      <c r="O450" s="11"/>
      <c r="P450" s="8"/>
      <c r="Q450" s="8"/>
      <c r="R450" s="11"/>
      <c r="S450" s="8"/>
      <c r="T450" s="8"/>
      <c r="U450" s="11"/>
      <c r="V450" s="14"/>
    </row>
    <row r="451" spans="1:22" ht="15" thickBot="1">
      <c r="A451" s="5"/>
      <c r="B451" s="22"/>
      <c r="C451" s="22"/>
      <c r="D451" s="8"/>
      <c r="E451" s="8"/>
      <c r="F451" s="8"/>
      <c r="G451" s="8"/>
      <c r="H451" s="9"/>
      <c r="I451" s="10"/>
      <c r="J451" s="10"/>
      <c r="K451" s="11"/>
      <c r="L451" s="8"/>
      <c r="M451" s="8"/>
      <c r="N451" s="10"/>
      <c r="O451" s="11"/>
      <c r="P451" s="8"/>
      <c r="Q451" s="8"/>
      <c r="R451" s="11"/>
      <c r="S451" s="8"/>
      <c r="T451" s="8"/>
      <c r="U451" s="11"/>
      <c r="V451" s="14"/>
    </row>
    <row r="452" spans="1:22" ht="15" thickBot="1">
      <c r="A452" s="5"/>
      <c r="B452" s="22"/>
      <c r="C452" s="22"/>
      <c r="D452" s="8"/>
      <c r="E452" s="8"/>
      <c r="F452" s="8"/>
      <c r="G452" s="8"/>
      <c r="H452" s="9"/>
      <c r="I452" s="10"/>
      <c r="J452" s="10"/>
      <c r="K452" s="11"/>
      <c r="L452" s="8"/>
      <c r="M452" s="8"/>
      <c r="N452" s="10"/>
      <c r="O452" s="11"/>
      <c r="P452" s="8"/>
      <c r="Q452" s="8"/>
      <c r="R452" s="11"/>
      <c r="S452" s="8"/>
      <c r="T452" s="8"/>
      <c r="U452" s="11"/>
      <c r="V452" s="14"/>
    </row>
    <row r="453" spans="1:22" ht="15" thickBot="1">
      <c r="A453" s="5"/>
      <c r="B453" s="22"/>
      <c r="C453" s="22"/>
      <c r="D453" s="8"/>
      <c r="E453" s="8"/>
      <c r="F453" s="8"/>
      <c r="G453" s="8"/>
      <c r="H453" s="9"/>
      <c r="I453" s="10"/>
      <c r="J453" s="10"/>
      <c r="K453" s="11"/>
      <c r="L453" s="8"/>
      <c r="M453" s="8"/>
      <c r="N453" s="10"/>
      <c r="O453" s="11"/>
      <c r="P453" s="8"/>
      <c r="Q453" s="8"/>
      <c r="R453" s="11"/>
      <c r="S453" s="8"/>
      <c r="T453" s="8"/>
      <c r="U453" s="11"/>
      <c r="V453" s="14"/>
    </row>
    <row r="454" spans="1:22" ht="15" thickBot="1">
      <c r="A454" s="5"/>
      <c r="B454" s="22"/>
      <c r="C454" s="22"/>
      <c r="D454" s="8"/>
      <c r="E454" s="8"/>
      <c r="F454" s="8"/>
      <c r="G454" s="8"/>
      <c r="H454" s="9"/>
      <c r="I454" s="10"/>
      <c r="J454" s="10"/>
      <c r="K454" s="11"/>
      <c r="L454" s="8"/>
      <c r="M454" s="8"/>
      <c r="N454" s="10"/>
      <c r="O454" s="11"/>
      <c r="P454" s="8"/>
      <c r="Q454" s="8"/>
      <c r="R454" s="11"/>
      <c r="S454" s="8"/>
      <c r="T454" s="8"/>
      <c r="U454" s="11"/>
      <c r="V454" s="14"/>
    </row>
    <row r="455" spans="1:22" ht="15" thickBot="1">
      <c r="A455" s="12"/>
      <c r="B455" s="22"/>
      <c r="C455" s="22"/>
      <c r="D455" s="14"/>
      <c r="E455" s="14"/>
      <c r="F455" s="14"/>
      <c r="G455" s="14"/>
      <c r="H455" s="15"/>
      <c r="I455" s="16"/>
      <c r="J455" s="16"/>
      <c r="K455" s="17"/>
      <c r="L455" s="14"/>
      <c r="M455" s="14"/>
      <c r="N455" s="16"/>
      <c r="O455" s="17"/>
      <c r="P455" s="14"/>
      <c r="Q455" s="14"/>
      <c r="R455" s="17"/>
      <c r="S455" s="14"/>
      <c r="T455" s="14"/>
      <c r="U455" s="17"/>
      <c r="V455" s="14"/>
    </row>
    <row r="456" spans="1:22" ht="15" thickBot="1">
      <c r="A456" s="5"/>
      <c r="B456" s="22"/>
      <c r="C456" s="22"/>
      <c r="D456" s="8"/>
      <c r="E456" s="8"/>
      <c r="F456" s="8"/>
      <c r="G456" s="8"/>
      <c r="H456" s="9"/>
      <c r="I456" s="10"/>
      <c r="J456" s="10"/>
      <c r="K456" s="11"/>
      <c r="L456" s="8"/>
      <c r="M456" s="8"/>
      <c r="N456" s="10"/>
      <c r="O456" s="11"/>
      <c r="P456" s="8"/>
      <c r="Q456" s="8"/>
      <c r="R456" s="11"/>
      <c r="S456" s="8"/>
      <c r="T456" s="8"/>
      <c r="U456" s="11"/>
      <c r="V456" s="14"/>
    </row>
    <row r="457" spans="1:22" ht="15" thickBot="1">
      <c r="A457" s="5"/>
      <c r="B457" s="22"/>
      <c r="C457" s="22"/>
      <c r="D457" s="8"/>
      <c r="E457" s="8"/>
      <c r="F457" s="8"/>
      <c r="G457" s="8"/>
      <c r="H457" s="9"/>
      <c r="I457" s="10"/>
      <c r="J457" s="10"/>
      <c r="K457" s="11"/>
      <c r="L457" s="8"/>
      <c r="M457" s="8"/>
      <c r="N457" s="10"/>
      <c r="O457" s="11"/>
      <c r="P457" s="8"/>
      <c r="Q457" s="8"/>
      <c r="R457" s="11"/>
      <c r="S457" s="8"/>
      <c r="T457" s="8"/>
      <c r="U457" s="11"/>
      <c r="V457" s="14"/>
    </row>
    <row r="458" spans="1:22" ht="15" thickBot="1">
      <c r="A458" s="5"/>
      <c r="B458" s="22"/>
      <c r="C458" s="22"/>
      <c r="D458" s="8"/>
      <c r="E458" s="8"/>
      <c r="F458" s="8"/>
      <c r="G458" s="8"/>
      <c r="H458" s="9"/>
      <c r="I458" s="10"/>
      <c r="J458" s="10"/>
      <c r="K458" s="11"/>
      <c r="L458" s="8"/>
      <c r="M458" s="8"/>
      <c r="N458" s="10"/>
      <c r="O458" s="11"/>
      <c r="P458" s="8"/>
      <c r="Q458" s="8"/>
      <c r="R458" s="11"/>
      <c r="S458" s="8"/>
      <c r="T458" s="8"/>
      <c r="U458" s="11"/>
      <c r="V458" s="14"/>
    </row>
    <row r="459" spans="1:22" ht="15" thickBot="1">
      <c r="A459" s="5"/>
      <c r="B459" s="22"/>
      <c r="C459" s="22"/>
      <c r="D459" s="8"/>
      <c r="E459" s="8"/>
      <c r="F459" s="8"/>
      <c r="G459" s="8"/>
      <c r="H459" s="9"/>
      <c r="I459" s="10"/>
      <c r="J459" s="10"/>
      <c r="K459" s="11"/>
      <c r="L459" s="8"/>
      <c r="M459" s="8"/>
      <c r="N459" s="10"/>
      <c r="O459" s="11"/>
      <c r="P459" s="8"/>
      <c r="Q459" s="8"/>
      <c r="R459" s="11"/>
      <c r="S459" s="8"/>
      <c r="T459" s="8"/>
      <c r="U459" s="11"/>
      <c r="V459" s="14"/>
    </row>
    <row r="460" spans="1:22" ht="15" thickBot="1">
      <c r="A460" s="5"/>
      <c r="B460" s="22"/>
      <c r="C460" s="22"/>
      <c r="D460" s="8"/>
      <c r="E460" s="8"/>
      <c r="F460" s="8"/>
      <c r="G460" s="8"/>
      <c r="H460" s="9"/>
      <c r="I460" s="10"/>
      <c r="J460" s="10"/>
      <c r="K460" s="11"/>
      <c r="L460" s="8"/>
      <c r="M460" s="8"/>
      <c r="N460" s="10"/>
      <c r="O460" s="11"/>
      <c r="P460" s="8"/>
      <c r="Q460" s="8"/>
      <c r="R460" s="11"/>
      <c r="S460" s="8"/>
      <c r="T460" s="8"/>
      <c r="U460" s="11"/>
      <c r="V460" s="14"/>
    </row>
    <row r="461" spans="1:22" ht="15" thickBot="1">
      <c r="A461" s="5"/>
      <c r="B461" s="22"/>
      <c r="C461" s="22"/>
      <c r="D461" s="8"/>
      <c r="E461" s="8"/>
      <c r="F461" s="8"/>
      <c r="G461" s="8"/>
      <c r="H461" s="9"/>
      <c r="I461" s="10"/>
      <c r="J461" s="10"/>
      <c r="K461" s="11"/>
      <c r="L461" s="8"/>
      <c r="M461" s="8"/>
      <c r="N461" s="10"/>
      <c r="O461" s="11"/>
      <c r="P461" s="8"/>
      <c r="Q461" s="8"/>
      <c r="R461" s="11"/>
      <c r="S461" s="8"/>
      <c r="T461" s="8"/>
      <c r="U461" s="11"/>
      <c r="V461" s="14"/>
    </row>
    <row r="462" spans="1:22" ht="15" thickBot="1">
      <c r="A462" s="5"/>
      <c r="B462" s="22"/>
      <c r="C462" s="22"/>
      <c r="D462" s="8"/>
      <c r="E462" s="8"/>
      <c r="F462" s="8"/>
      <c r="G462" s="8"/>
      <c r="H462" s="9"/>
      <c r="I462" s="10"/>
      <c r="J462" s="10"/>
      <c r="K462" s="11"/>
      <c r="L462" s="8"/>
      <c r="M462" s="8"/>
      <c r="N462" s="10"/>
      <c r="O462" s="11"/>
      <c r="P462" s="8"/>
      <c r="Q462" s="8"/>
      <c r="R462" s="11"/>
      <c r="S462" s="8"/>
      <c r="T462" s="8"/>
      <c r="U462" s="11"/>
      <c r="V462" s="14"/>
    </row>
    <row r="463" spans="1:22" ht="15" thickBot="1">
      <c r="A463" s="5"/>
      <c r="B463" s="22"/>
      <c r="C463" s="6"/>
      <c r="D463" s="8"/>
      <c r="E463" s="8"/>
      <c r="F463" s="8"/>
      <c r="G463" s="8"/>
      <c r="H463" s="9"/>
      <c r="I463" s="10"/>
      <c r="J463" s="10"/>
      <c r="K463" s="11"/>
      <c r="L463" s="8"/>
      <c r="M463" s="8"/>
      <c r="N463" s="10"/>
      <c r="O463" s="11"/>
      <c r="P463" s="8"/>
      <c r="Q463" s="8"/>
      <c r="R463" s="11"/>
      <c r="S463" s="8"/>
      <c r="T463" s="8"/>
      <c r="U463" s="11"/>
      <c r="V463" s="14"/>
    </row>
    <row r="464" spans="1:22" ht="15" thickBot="1">
      <c r="A464" s="5"/>
      <c r="B464" s="22"/>
      <c r="C464" s="22"/>
      <c r="D464" s="8"/>
      <c r="E464" s="8"/>
      <c r="F464" s="8"/>
      <c r="G464" s="8"/>
      <c r="H464" s="9"/>
      <c r="I464" s="10"/>
      <c r="J464" s="10"/>
      <c r="K464" s="11"/>
      <c r="L464" s="8"/>
      <c r="M464" s="8"/>
      <c r="N464" s="10"/>
      <c r="O464" s="11"/>
      <c r="P464" s="8"/>
      <c r="Q464" s="8"/>
      <c r="R464" s="11"/>
      <c r="S464" s="8"/>
      <c r="T464" s="8"/>
      <c r="U464" s="11"/>
      <c r="V464" s="14"/>
    </row>
    <row r="465" spans="1:22" ht="15" thickBot="1">
      <c r="A465" s="5"/>
      <c r="B465" s="22"/>
      <c r="C465" s="22"/>
      <c r="D465" s="8"/>
      <c r="E465" s="8"/>
      <c r="F465" s="8"/>
      <c r="G465" s="8"/>
      <c r="H465" s="9"/>
      <c r="I465" s="10"/>
      <c r="J465" s="10"/>
      <c r="K465" s="11"/>
      <c r="L465" s="8"/>
      <c r="M465" s="8"/>
      <c r="N465" s="10"/>
      <c r="O465" s="11"/>
      <c r="P465" s="8"/>
      <c r="Q465" s="8"/>
      <c r="R465" s="11"/>
      <c r="S465" s="8"/>
      <c r="T465" s="8"/>
      <c r="U465" s="11"/>
      <c r="V465" s="14"/>
    </row>
    <row r="466" spans="1:22" ht="15" thickBot="1">
      <c r="A466" s="5"/>
      <c r="B466" s="22"/>
      <c r="C466" s="22"/>
      <c r="D466" s="8"/>
      <c r="E466" s="8"/>
      <c r="F466" s="8"/>
      <c r="G466" s="8"/>
      <c r="H466" s="9"/>
      <c r="I466" s="10"/>
      <c r="J466" s="10"/>
      <c r="K466" s="11"/>
      <c r="L466" s="8"/>
      <c r="M466" s="8"/>
      <c r="N466" s="10"/>
      <c r="O466" s="11"/>
      <c r="P466" s="8"/>
      <c r="Q466" s="8"/>
      <c r="R466" s="11"/>
      <c r="S466" s="8"/>
      <c r="T466" s="8"/>
      <c r="U466" s="11"/>
      <c r="V466" s="14"/>
    </row>
    <row r="467" spans="1:22" ht="15" thickBot="1">
      <c r="A467" s="5"/>
      <c r="B467" s="22"/>
      <c r="C467" s="22"/>
      <c r="D467" s="8"/>
      <c r="E467" s="8"/>
      <c r="F467" s="8"/>
      <c r="G467" s="8"/>
      <c r="H467" s="9"/>
      <c r="I467" s="10"/>
      <c r="J467" s="10"/>
      <c r="K467" s="11"/>
      <c r="L467" s="8"/>
      <c r="M467" s="8"/>
      <c r="N467" s="10"/>
      <c r="O467" s="11"/>
      <c r="P467" s="8"/>
      <c r="Q467" s="8"/>
      <c r="R467" s="11"/>
      <c r="S467" s="8"/>
      <c r="T467" s="8"/>
      <c r="U467" s="11"/>
      <c r="V467" s="14"/>
    </row>
    <row r="468" spans="1:22" ht="15" thickBot="1">
      <c r="A468" s="5"/>
      <c r="B468" s="22"/>
      <c r="C468" s="22"/>
      <c r="D468" s="8"/>
      <c r="E468" s="8"/>
      <c r="F468" s="8"/>
      <c r="G468" s="8"/>
      <c r="H468" s="9"/>
      <c r="I468" s="10"/>
      <c r="J468" s="10"/>
      <c r="K468" s="11"/>
      <c r="L468" s="8"/>
      <c r="M468" s="8"/>
      <c r="N468" s="10"/>
      <c r="O468" s="11"/>
      <c r="P468" s="8"/>
      <c r="Q468" s="8"/>
      <c r="R468" s="11"/>
      <c r="S468" s="8"/>
      <c r="T468" s="8"/>
      <c r="U468" s="11"/>
      <c r="V468" s="14"/>
    </row>
    <row r="469" spans="1:22" ht="15" thickBot="1">
      <c r="A469" s="5"/>
      <c r="B469" s="22"/>
      <c r="C469" s="22"/>
      <c r="D469" s="8"/>
      <c r="E469" s="8"/>
      <c r="F469" s="8"/>
      <c r="G469" s="8"/>
      <c r="H469" s="9"/>
      <c r="I469" s="10"/>
      <c r="J469" s="10"/>
      <c r="K469" s="11"/>
      <c r="L469" s="8"/>
      <c r="M469" s="8"/>
      <c r="N469" s="10"/>
      <c r="O469" s="11"/>
      <c r="P469" s="8"/>
      <c r="Q469" s="8"/>
      <c r="R469" s="11"/>
      <c r="S469" s="8"/>
      <c r="T469" s="8"/>
      <c r="U469" s="11"/>
      <c r="V469" s="14"/>
    </row>
    <row r="470" spans="1:22" ht="15" thickBot="1">
      <c r="A470" s="5"/>
      <c r="B470" s="22"/>
      <c r="C470" s="22"/>
      <c r="D470" s="8"/>
      <c r="E470" s="8"/>
      <c r="F470" s="8"/>
      <c r="G470" s="8"/>
      <c r="H470" s="9"/>
      <c r="I470" s="10"/>
      <c r="J470" s="10"/>
      <c r="K470" s="11"/>
      <c r="L470" s="8"/>
      <c r="M470" s="8"/>
      <c r="N470" s="10"/>
      <c r="O470" s="11"/>
      <c r="P470" s="8"/>
      <c r="Q470" s="8"/>
      <c r="R470" s="11"/>
      <c r="S470" s="8"/>
      <c r="T470" s="8"/>
      <c r="U470" s="11"/>
      <c r="V470" s="14"/>
    </row>
    <row r="471" spans="1:22" ht="15" thickBot="1">
      <c r="A471" s="5"/>
      <c r="B471" s="22"/>
      <c r="C471" s="22"/>
      <c r="D471" s="8"/>
      <c r="E471" s="8"/>
      <c r="F471" s="8"/>
      <c r="G471" s="8"/>
      <c r="H471" s="9"/>
      <c r="I471" s="10"/>
      <c r="J471" s="10"/>
      <c r="K471" s="11"/>
      <c r="L471" s="8"/>
      <c r="M471" s="8"/>
      <c r="N471" s="10"/>
      <c r="O471" s="11"/>
      <c r="P471" s="8"/>
      <c r="Q471" s="8"/>
      <c r="R471" s="11"/>
      <c r="S471" s="8"/>
      <c r="T471" s="8"/>
      <c r="U471" s="11"/>
      <c r="V471" s="14"/>
    </row>
    <row r="472" spans="1:22" ht="15" thickBot="1">
      <c r="A472" s="5"/>
      <c r="B472" s="22"/>
      <c r="C472" s="22"/>
      <c r="D472" s="8"/>
      <c r="E472" s="8"/>
      <c r="F472" s="8"/>
      <c r="G472" s="8"/>
      <c r="H472" s="9"/>
      <c r="I472" s="10"/>
      <c r="J472" s="10"/>
      <c r="K472" s="11"/>
      <c r="L472" s="8"/>
      <c r="M472" s="8"/>
      <c r="N472" s="10"/>
      <c r="O472" s="11"/>
      <c r="P472" s="8"/>
      <c r="Q472" s="8"/>
      <c r="R472" s="11"/>
      <c r="S472" s="8"/>
      <c r="T472" s="8"/>
      <c r="U472" s="11"/>
      <c r="V472" s="14"/>
    </row>
    <row r="473" spans="1:22" ht="15" thickBot="1">
      <c r="A473" s="5"/>
      <c r="B473" s="22"/>
      <c r="C473" s="22"/>
      <c r="D473" s="8"/>
      <c r="E473" s="8"/>
      <c r="F473" s="8"/>
      <c r="G473" s="8"/>
      <c r="H473" s="9"/>
      <c r="I473" s="10"/>
      <c r="J473" s="10"/>
      <c r="K473" s="11"/>
      <c r="L473" s="8"/>
      <c r="M473" s="8"/>
      <c r="N473" s="10"/>
      <c r="O473" s="11"/>
      <c r="P473" s="8"/>
      <c r="Q473" s="8"/>
      <c r="R473" s="11"/>
      <c r="S473" s="8"/>
      <c r="T473" s="8"/>
      <c r="U473" s="11"/>
      <c r="V473" s="14"/>
    </row>
    <row r="474" spans="1:22" ht="15" thickBot="1">
      <c r="A474" s="5"/>
      <c r="B474" s="22"/>
      <c r="C474" s="22"/>
      <c r="D474" s="8"/>
      <c r="E474" s="8"/>
      <c r="F474" s="8"/>
      <c r="G474" s="8"/>
      <c r="H474" s="9"/>
      <c r="I474" s="10"/>
      <c r="J474" s="10"/>
      <c r="K474" s="11"/>
      <c r="L474" s="8"/>
      <c r="M474" s="8"/>
      <c r="N474" s="10"/>
      <c r="O474" s="11"/>
      <c r="P474" s="8"/>
      <c r="Q474" s="8"/>
      <c r="R474" s="11"/>
      <c r="S474" s="8"/>
      <c r="T474" s="8"/>
      <c r="U474" s="11"/>
      <c r="V474" s="14"/>
    </row>
    <row r="475" spans="1:22" ht="15" thickBot="1">
      <c r="A475" s="5"/>
      <c r="B475" s="22"/>
      <c r="C475" s="22"/>
      <c r="D475" s="8"/>
      <c r="E475" s="8"/>
      <c r="F475" s="8"/>
      <c r="G475" s="8"/>
      <c r="H475" s="9"/>
      <c r="I475" s="10"/>
      <c r="J475" s="10"/>
      <c r="K475" s="11"/>
      <c r="L475" s="8"/>
      <c r="M475" s="8"/>
      <c r="N475" s="10"/>
      <c r="O475" s="11"/>
      <c r="P475" s="8"/>
      <c r="Q475" s="8"/>
      <c r="R475" s="11"/>
      <c r="S475" s="8"/>
      <c r="T475" s="8"/>
      <c r="U475" s="11"/>
      <c r="V475" s="14"/>
    </row>
    <row r="476" spans="1:22" ht="15" thickBot="1">
      <c r="A476" s="5"/>
      <c r="B476" s="22"/>
      <c r="C476" s="22"/>
      <c r="D476" s="8"/>
      <c r="E476" s="8"/>
      <c r="F476" s="8"/>
      <c r="G476" s="8"/>
      <c r="H476" s="9"/>
      <c r="I476" s="10"/>
      <c r="J476" s="10"/>
      <c r="K476" s="11"/>
      <c r="L476" s="8"/>
      <c r="M476" s="8"/>
      <c r="N476" s="10"/>
      <c r="O476" s="11"/>
      <c r="P476" s="8"/>
      <c r="Q476" s="8"/>
      <c r="R476" s="11"/>
      <c r="S476" s="8"/>
      <c r="T476" s="8"/>
      <c r="U476" s="11"/>
      <c r="V476" s="14"/>
    </row>
    <row r="477" spans="1:22" ht="15" thickBot="1">
      <c r="A477" s="5"/>
      <c r="B477" s="22"/>
      <c r="C477" s="22"/>
      <c r="D477" s="8"/>
      <c r="E477" s="8"/>
      <c r="F477" s="8"/>
      <c r="G477" s="8"/>
      <c r="H477" s="9"/>
      <c r="I477" s="10"/>
      <c r="J477" s="10"/>
      <c r="K477" s="11"/>
      <c r="L477" s="8"/>
      <c r="M477" s="8"/>
      <c r="N477" s="10"/>
      <c r="O477" s="11"/>
      <c r="P477" s="8"/>
      <c r="Q477" s="8"/>
      <c r="R477" s="11"/>
      <c r="S477" s="8"/>
      <c r="T477" s="8"/>
      <c r="U477" s="11"/>
      <c r="V477" s="14"/>
    </row>
  </sheetData>
  <sortState ref="A2:W479">
    <sortCondition ref="W1"/>
  </sortState>
  <hyperlinks>
    <hyperlink ref="B89" r:id="rId1" display="https://www.fangraphs.com/players/tarik-skubal/22267/stats" xr:uid="{CE02210D-3E44-485F-ACDA-DEF8095ADB81}"/>
    <hyperlink ref="C89" r:id="rId2" display="https://www.fangraphs.com/leaders/major-league?pos=all&amp;lg=all&amp;type=1&amp;season=2023&amp;team=6&amp;pageitems=2000000000&amp;sortcol=20&amp;sortdir=asc&amp;qual=50&amp;stats=sta" xr:uid="{3095D993-56A6-4F57-BF83-438412D77020}"/>
    <hyperlink ref="B29" r:id="rId3" display="https://www.fangraphs.com/players/spencer-strider/27498/stats" xr:uid="{51119386-3B52-4860-86A7-A9E7DD25610A}"/>
    <hyperlink ref="C29" r:id="rId4" display="https://www.fangraphs.com/leaders/major-league?pos=all&amp;lg=all&amp;type=1&amp;season=2023&amp;team=16&amp;pageitems=2000000000&amp;sortcol=20&amp;sortdir=asc&amp;qual=50&amp;stats=sta" xr:uid="{F5A63AAA-54EE-4AF7-9964-1291A5AFE511}"/>
    <hyperlink ref="B54" r:id="rId5" display="https://www.fangraphs.com/players/tyler-glasnow/14374/stats" xr:uid="{984F0B2E-3008-4DA4-A892-8481A60BE600}"/>
    <hyperlink ref="C54" r:id="rId6" display="https://www.fangraphs.com/leaders/major-league?pos=all&amp;lg=all&amp;type=1&amp;season=2023&amp;team=12&amp;pageitems=2000000000&amp;sortcol=20&amp;sortdir=asc&amp;qual=50&amp;stats=sta" xr:uid="{00046A90-D53D-4BD0-A033-A9D2B71DF63B}"/>
    <hyperlink ref="B83" r:id="rId7" display="https://www.fangraphs.com/players/logan-webb/17995/stats" xr:uid="{2C651ABB-AF11-4A66-ADF0-7339F1ADF28A}"/>
    <hyperlink ref="C83" r:id="rId8" display="https://www.fangraphs.com/leaders/major-league?pos=all&amp;lg=all&amp;type=1&amp;season=2023&amp;team=30&amp;pageitems=2000000000&amp;sortcol=20&amp;sortdir=asc&amp;qual=50&amp;stats=sta" xr:uid="{05D0868C-A479-4C5B-B38B-AE048A7E85B6}"/>
    <hyperlink ref="B76" r:id="rId9" display="https://www.fangraphs.com/players/zach-eflin/13774/stats" xr:uid="{E57AC998-B264-47B7-A407-6914BA6F9051}"/>
    <hyperlink ref="C76" r:id="rId10" display="https://www.fangraphs.com/leaders/major-league?pos=all&amp;lg=all&amp;type=1&amp;season=2023&amp;team=12&amp;pageitems=2000000000&amp;sortcol=20&amp;sortdir=asc&amp;qual=50&amp;stats=sta" xr:uid="{1E9C8ED7-4E70-4953-A8FF-00C876CA1B8A}"/>
    <hyperlink ref="B80" r:id="rId11" display="https://www.fangraphs.com/players/cristopher-sanchez/20778/stats" xr:uid="{DCDBC4BD-C690-49FA-BC76-9ACC00CE7768}"/>
    <hyperlink ref="C80" r:id="rId12" display="https://www.fangraphs.com/leaders/major-league?pos=all&amp;lg=all&amp;type=1&amp;season=2023&amp;team=26&amp;pageitems=2000000000&amp;sortcol=20&amp;sortdir=asc&amp;qual=50&amp;stats=sta" xr:uid="{E54A731D-4FC2-4DEA-B556-0EC1714E4ED1}"/>
    <hyperlink ref="B102" r:id="rId13" display="https://www.fangraphs.com/players/kevin-gausman/14107/stats" xr:uid="{6A975F39-00DD-490E-A9C1-ED32D9424996}"/>
    <hyperlink ref="C102" r:id="rId14" display="https://www.fangraphs.com/leaders/major-league?pos=all&amp;lg=all&amp;type=1&amp;season=2023&amp;team=14&amp;pageitems=2000000000&amp;sortcol=20&amp;sortdir=asc&amp;qual=50&amp;stats=sta" xr:uid="{8CF2CB32-8E80-4427-8F97-B8AB046E0485}"/>
    <hyperlink ref="B67" r:id="rId15" display="https://www.fangraphs.com/players/pablo-lopez/17085/stats" xr:uid="{F0D39D93-D890-45B5-A1B2-95784E1D940E}"/>
    <hyperlink ref="C67" r:id="rId16" display="https://www.fangraphs.com/leaders/major-league?pos=all&amp;lg=all&amp;type=1&amp;season=2023&amp;team=8&amp;pageitems=2000000000&amp;sortcol=20&amp;sortdir=asc&amp;qual=50&amp;stats=sta" xr:uid="{FBBA0BFB-44E3-4B37-8F72-38E5DF5AB0D4}"/>
    <hyperlink ref="B148" r:id="rId17" display="https://www.fangraphs.com/players/max-fried/13743/stats" xr:uid="{4732D0C6-171E-4764-8795-943D7AC86F4B}"/>
    <hyperlink ref="C148" r:id="rId18" display="https://www.fangraphs.com/leaders/major-league?pos=all&amp;lg=all&amp;type=1&amp;season=2023&amp;team=16&amp;pageitems=2000000000&amp;sortcol=20&amp;sortdir=asc&amp;qual=50&amp;stats=sta" xr:uid="{27A933BE-68EC-4D71-90B9-209503E31BE6}"/>
    <hyperlink ref="B26" r:id="rId19" display="https://www.fangraphs.com/players/joe-ryan/21390/stats" xr:uid="{9EEFA7A5-5367-4D62-BC6D-33D669B92139}"/>
    <hyperlink ref="C26" r:id="rId20" display="https://www.fangraphs.com/leaders/major-league?pos=all&amp;lg=all&amp;type=1&amp;season=2023&amp;team=8&amp;pageitems=2000000000&amp;sortcol=20&amp;sortdir=asc&amp;qual=50&amp;stats=sta" xr:uid="{326EB2DC-C602-4988-AA90-CEFBDECFEA7C}"/>
    <hyperlink ref="B167" r:id="rId21" display="https://www.fangraphs.com/players/brandon-woodruff/16162/stats" xr:uid="{CE815C04-ED9F-4827-B301-BC152E27381E}"/>
    <hyperlink ref="C167" r:id="rId22" display="https://www.fangraphs.com/leaders/major-league?pos=all&amp;lg=all&amp;type=1&amp;season=2023&amp;team=23&amp;pageitems=2000000000&amp;sortcol=20&amp;sortdir=asc&amp;qual=50&amp;stats=sta" xr:uid="{C60CE64E-99CD-4B4A-909B-20DA39B62E3D}"/>
    <hyperlink ref="B56" r:id="rId23" display="https://www.fangraphs.com/players/freddy-peralta/18679/stats" xr:uid="{85CAFEB4-A210-4F76-A659-54D194EAC979}"/>
    <hyperlink ref="C56" r:id="rId24" display="https://www.fangraphs.com/leaders/major-league?pos=all&amp;lg=all&amp;type=1&amp;season=2023&amp;team=23&amp;pageitems=2000000000&amp;sortcol=20&amp;sortdir=asc&amp;qual=50&amp;stats=sta" xr:uid="{658D1D73-88AF-4986-8631-850A958EF0FB}"/>
    <hyperlink ref="B32" r:id="rId25" display="https://www.fangraphs.com/players/chris-sale/10603/stats" xr:uid="{21AC4A9A-3845-48F0-A082-CBBD53CEC132}"/>
    <hyperlink ref="C32" r:id="rId26" display="https://www.fangraphs.com/leaders/major-league?pos=all&amp;lg=all&amp;type=1&amp;season=2023&amp;team=3&amp;pageitems=2000000000&amp;sortcol=20&amp;sortdir=asc&amp;qual=50&amp;stats=sta" xr:uid="{E109A969-F1FA-457F-9EE3-D696CF127E0A}"/>
    <hyperlink ref="B84" r:id="rId27" display="https://www.fangraphs.com/players/zack-wheeler/10310/stats" xr:uid="{4CA7B3B9-0BDA-4B39-9ADC-5404C2945C68}"/>
    <hyperlink ref="C84" r:id="rId28" display="https://www.fangraphs.com/leaders/major-league?pos=all&amp;lg=all&amp;type=1&amp;season=2023&amp;team=26&amp;pageitems=2000000000&amp;sortcol=20&amp;sortdir=asc&amp;qual=50&amp;stats=sta" xr:uid="{50ED684E-562F-4E15-9824-D4DF1D4EA51A}"/>
    <hyperlink ref="B153" r:id="rId29" display="https://www.fangraphs.com/players/cole-ragans/21846/stats" xr:uid="{D7EAD539-DEF9-42DD-B20F-38CC214DF44A}"/>
    <hyperlink ref="C153" r:id="rId30" display="https://www.fangraphs.com/leaders/major-league?pos=all&amp;lg=all&amp;type=1&amp;season=2023&amp;team=7&amp;pageitems=2000000000&amp;sortcol=20&amp;sortdir=asc&amp;qual=50&amp;stats=sta" xr:uid="{BCD24D8B-7CBE-49D2-A6C2-D219536F66F7}"/>
    <hyperlink ref="B88" r:id="rId31" display="https://www.fangraphs.com/players/braxton-garrett/21844/stats" xr:uid="{7D7D2786-F07D-4B55-BB4A-8D455E44B751}"/>
    <hyperlink ref="C88" r:id="rId32" display="https://www.fangraphs.com/leaders/major-league?pos=all&amp;lg=all&amp;type=1&amp;season=2023&amp;team=20&amp;pageitems=2000000000&amp;sortcol=20&amp;sortdir=asc&amp;qual=50&amp;stats=sta" xr:uid="{3D23FCDB-3532-4233-A8A5-E7BD4E4DDA53}"/>
    <hyperlink ref="B133" r:id="rId33" display="https://www.fangraphs.com/players/justin-steele/17312/stats" xr:uid="{3F662B62-A325-4559-94C4-A0B7D471924C}"/>
    <hyperlink ref="C133" r:id="rId34" display="https://www.fangraphs.com/leaders/major-league?pos=all&amp;lg=all&amp;type=1&amp;season=2023&amp;team=17&amp;pageitems=2000000000&amp;sortcol=20&amp;sortdir=asc&amp;qual=50&amp;stats=sta" xr:uid="{66D7BBAD-E815-4BE8-8B85-AE2D60FF5BDA}"/>
    <hyperlink ref="B158" r:id="rId35" display="https://www.fangraphs.com/players/gerrit-cole/13125/stats" xr:uid="{9377CADB-D21D-45B9-B528-D4554C623A21}"/>
    <hyperlink ref="C158" r:id="rId36" display="https://www.fangraphs.com/leaders/major-league?pos=all&amp;lg=all&amp;type=1&amp;season=2023&amp;team=9&amp;pageitems=2000000000&amp;sortcol=20&amp;sortdir=asc&amp;qual=50&amp;stats=sta" xr:uid="{BD6AB778-3EBC-4B60-8746-DF225B56E15A}"/>
    <hyperlink ref="B132" r:id="rId37" display="https://www.fangraphs.com/players/shohei-ohtani/19755/stats" xr:uid="{CC1CA01F-63FB-49D6-BEFD-42058C513895}"/>
    <hyperlink ref="C132" r:id="rId38" display="https://www.fangraphs.com/leaders/major-league?pos=all&amp;lg=all&amp;type=1&amp;season=2023&amp;team=1&amp;pageitems=2000000000&amp;sortcol=20&amp;sortdir=asc&amp;qual=50&amp;stats=sta" xr:uid="{D3D34202-3CAC-4E78-AD48-19593DF1AB3D}"/>
    <hyperlink ref="B104" r:id="rId39" display="https://www.fangraphs.com/players/zac-gallen/19291/stats" xr:uid="{3B647D57-460F-4B05-8839-F1BAF6DBD25E}"/>
    <hyperlink ref="C104" r:id="rId40" display="https://www.fangraphs.com/leaders/major-league?pos=all&amp;lg=all&amp;type=1&amp;season=2023&amp;team=15&amp;pageitems=2000000000&amp;sortcol=20&amp;sortdir=asc&amp;qual=50&amp;stats=sta" xr:uid="{D2F65084-F2FD-4EED-B9D1-B473BD53AFBB}"/>
    <hyperlink ref="B96" r:id="rId41" display="https://www.fangraphs.com/players/jesus-luzardo/19959/stats" xr:uid="{EAB453A1-D10F-4C6E-8E4F-6ECBE30CCD9C}"/>
    <hyperlink ref="C96" r:id="rId42" display="https://www.fangraphs.com/leaders/major-league?pos=all&amp;lg=all&amp;type=1&amp;season=2023&amp;team=20&amp;pageitems=2000000000&amp;sortcol=20&amp;sortdir=asc&amp;qual=50&amp;stats=sta" xr:uid="{916B21F2-A6E9-4A70-83E7-4535BE8C2DEA}"/>
    <hyperlink ref="B30" r:id="rId43" display="https://www.fangraphs.com/players/nick-pivetta/15454/stats" xr:uid="{952F0768-69B4-450F-A73B-C9FC027E4229}"/>
    <hyperlink ref="C30" r:id="rId44" display="https://www.fangraphs.com/leaders/major-league?pos=all&amp;lg=all&amp;type=1&amp;season=2023&amp;team=3&amp;pageitems=2000000000&amp;sortcol=20&amp;sortdir=asc&amp;qual=50&amp;stats=sta" xr:uid="{FB90D152-4E47-4F33-9FB0-0E06C8786D51}"/>
    <hyperlink ref="B112" r:id="rId45" display="https://www.fangraphs.com/players/framber-valdez/17295/stats" xr:uid="{3827E01C-03E8-45F4-8F60-8128168614EA}"/>
    <hyperlink ref="C112" r:id="rId46" display="https://www.fangraphs.com/leaders/major-league?pos=all&amp;lg=all&amp;type=1&amp;season=2023&amp;team=21&amp;pageitems=2000000000&amp;sortcol=20&amp;sortdir=asc&amp;qual=50&amp;stats=sta" xr:uid="{959F819E-9E36-41AA-AB00-B455525FE848}"/>
    <hyperlink ref="B15" r:id="rId47" display="https://www.fangraphs.com/players/hunter-brown/25880/stats" xr:uid="{3E80D6D3-8339-43B5-B0E7-C619914F6719}"/>
    <hyperlink ref="C15" r:id="rId48" display="https://www.fangraphs.com/leaders/major-league?pos=all&amp;lg=all&amp;type=1&amp;season=2023&amp;team=21&amp;pageitems=2000000000&amp;sortcol=20&amp;sortdir=asc&amp;qual=50&amp;stats=sta" xr:uid="{C1F6C73F-AFBA-4E9A-B792-04079800F1CA}"/>
    <hyperlink ref="B119" r:id="rId49" display="https://www.fangraphs.com/players/george-kirby/25436/stats" xr:uid="{71487B04-2D8A-44FC-AA0F-497994B3EF66}"/>
    <hyperlink ref="C119" r:id="rId50" display="https://www.fangraphs.com/leaders/major-league?pos=all&amp;lg=all&amp;type=1&amp;season=2023&amp;team=11&amp;pageitems=2000000000&amp;sortcol=20&amp;sortdir=asc&amp;qual=50&amp;stats=sta" xr:uid="{A8F09584-4CB1-4A0C-8FEF-C6DE8FB2F519}"/>
    <hyperlink ref="B24" r:id="rId51" display="https://www.fangraphs.com/players/hunter-greene/22182/stats" xr:uid="{306DA696-5420-44EA-976E-6DD326891EB6}"/>
    <hyperlink ref="C24" r:id="rId52" display="https://www.fangraphs.com/leaders/major-league?pos=all&amp;lg=all&amp;type=1&amp;season=2023&amp;team=18&amp;pageitems=2000000000&amp;sortcol=20&amp;sortdir=asc&amp;qual=50&amp;stats=sta" xr:uid="{3DB5988A-FDC2-4F64-9C9E-81C381A1B15F}"/>
    <hyperlink ref="B123" r:id="rId53" display="https://www.fangraphs.com/players/luis-castillo/15689/stats" xr:uid="{458BAFA3-9BED-429B-9415-A115999E33D6}"/>
    <hyperlink ref="C123" r:id="rId54" display="https://www.fangraphs.com/leaders/major-league?pos=all&amp;lg=all&amp;type=1&amp;season=2023&amp;team=11&amp;pageitems=2000000000&amp;sortcol=20&amp;sortdir=asc&amp;qual=50&amp;stats=sta" xr:uid="{7DAEDEDC-6C03-4613-ABED-8F6C7C806BC5}"/>
    <hyperlink ref="B37" r:id="rId55" display="https://www.fangraphs.com/players/aaron-nola/16149/stats" xr:uid="{CC47FC5D-A4C6-498D-8587-603BC2100BF5}"/>
    <hyperlink ref="C37" r:id="rId56" display="https://www.fangraphs.com/leaders/major-league?pos=all&amp;lg=all&amp;type=1&amp;season=2023&amp;team=26&amp;pageitems=2000000000&amp;sortcol=20&amp;sortdir=asc&amp;qual=50&amp;stats=sta" xr:uid="{95CC117C-8061-4009-8AE5-E3F0EEF97E9B}"/>
    <hyperlink ref="B154" r:id="rId57" display="https://www.fangraphs.com/players/kyle-bradish/24586/stats" xr:uid="{E4DA731B-A32C-472A-98F2-E5C2815B7332}"/>
    <hyperlink ref="C154" r:id="rId58" display="https://www.fangraphs.com/leaders/major-league?pos=all&amp;lg=all&amp;type=1&amp;season=2023&amp;team=2&amp;pageitems=2000000000&amp;sortcol=20&amp;sortdir=asc&amp;qual=50&amp;stats=sta" xr:uid="{99DF94A8-1416-49E4-AC3F-965288E07530}"/>
    <hyperlink ref="B143" r:id="rId59" display="https://www.fangraphs.com/players/joe-musgrove/12970/stats" xr:uid="{C1B4C444-4FB5-4BB4-BDF2-1DFA3C62F2FA}"/>
    <hyperlink ref="C143" r:id="rId60" display="https://www.fangraphs.com/leaders/major-league?pos=all&amp;lg=all&amp;type=1&amp;season=2023&amp;team=29&amp;pageitems=2000000000&amp;sortcol=20&amp;sortdir=asc&amp;qual=50&amp;stats=sta" xr:uid="{BFD52CC9-E006-432B-A157-A31EF2AD517F}"/>
    <hyperlink ref="B91" r:id="rId61" display="https://www.fangraphs.com/players/max-scherzer/3137/stats" xr:uid="{D4A19E02-BA2D-44AF-A616-3F18B3991EB7}"/>
    <hyperlink ref="B95" r:id="rId62" display="https://www.fangraphs.com/players/logan-gilbert/22250/stats" xr:uid="{CA8C0FC4-4A00-4280-92AF-BF2565C537F8}"/>
    <hyperlink ref="C95" r:id="rId63" display="https://www.fangraphs.com/leaders/major-league?pos=all&amp;lg=all&amp;type=1&amp;season=2023&amp;team=11&amp;pageitems=2000000000&amp;sortcol=20&amp;sortdir=asc&amp;qual=50&amp;stats=sta" xr:uid="{80856FDA-3F0D-4E58-A0B0-5DBB26EB96BC}"/>
    <hyperlink ref="B49" r:id="rId64" display="https://www.fangraphs.com/players/kenta-maeda/18498/stats" xr:uid="{41F93363-34F2-43BB-8657-FEB010EDA03D}"/>
    <hyperlink ref="C49" r:id="rId65" display="https://www.fangraphs.com/leaders/major-league?pos=all&amp;lg=all&amp;type=1&amp;season=2023&amp;team=8&amp;pageitems=2000000000&amp;sortcol=20&amp;sortdir=asc&amp;qual=50&amp;stats=sta" xr:uid="{6F112579-B5E2-43E8-9856-07F96FEB4725}"/>
    <hyperlink ref="B10" r:id="rId66" display="https://www.fangraphs.com/players/taj-bradley/22543/stats" xr:uid="{260193FF-B1EE-4FFC-960D-E4368DE2DE9F}"/>
    <hyperlink ref="C10" r:id="rId67" display="https://www.fangraphs.com/leaders/major-league?pos=all&amp;lg=all&amp;type=1&amp;season=2023&amp;team=12&amp;pageitems=2000000000&amp;sortcol=20&amp;sortdir=asc&amp;qual=50&amp;stats=sta" xr:uid="{43D5CFD6-9285-4849-9E7B-D57D5AF3F8A6}"/>
    <hyperlink ref="B87" r:id="rId68" display="https://www.fangraphs.com/players/alex-cobb/6562/stats" xr:uid="{568C0881-E455-4E0C-AC1A-6AC7FE4D1E7E}"/>
    <hyperlink ref="C87" r:id="rId69" display="https://www.fangraphs.com/leaders/major-league?pos=all&amp;lg=all&amp;type=1&amp;season=2023&amp;team=30&amp;pageitems=2000000000&amp;sortcol=20&amp;sortdir=asc&amp;qual=50&amp;stats=sta" xr:uid="{424F6058-445E-4E2D-B092-1390E6A29E97}"/>
    <hyperlink ref="B173" r:id="rId70" display="https://www.fangraphs.com/players/clayton-kershaw/2036/stats" xr:uid="{17AF36A7-5EED-46E1-B099-94ADF9A000F1}"/>
    <hyperlink ref="C173" r:id="rId71" display="https://www.fangraphs.com/leaders/major-league?pos=all&amp;lg=all&amp;type=1&amp;season=2023&amp;team=22&amp;pageitems=2000000000&amp;sortcol=20&amp;sortdir=asc&amp;qual=50&amp;stats=sta" xr:uid="{B518B9F4-6B66-43FA-AD4A-8FF4BED16EEE}"/>
    <hyperlink ref="B59" r:id="rId72" display="https://www.fangraphs.com/players/mitch-keller/17594/stats" xr:uid="{0ABCFC68-00E5-48BC-8652-713B0B0BB7D9}"/>
    <hyperlink ref="C59" r:id="rId73" display="https://www.fangraphs.com/leaders/major-league?pos=all&amp;lg=all&amp;type=1&amp;season=2023&amp;team=27&amp;pageitems=2000000000&amp;sortcol=20&amp;sortdir=asc&amp;qual=50&amp;stats=sta" xr:uid="{9EBB8555-E52D-4BB8-A220-EF678FA782A4}"/>
    <hyperlink ref="B92" r:id="rId74" display="https://www.fangraphs.com/players/yusei-kikuchi/20633/stats" xr:uid="{D8021434-39B3-486A-943D-00D41D8C674A}"/>
    <hyperlink ref="C92" r:id="rId75" display="https://www.fangraphs.com/leaders/major-league?pos=all&amp;lg=all&amp;type=1&amp;season=2023&amp;team=14&amp;pageitems=2000000000&amp;sortcol=20&amp;sortdir=asc&amp;qual=50&amp;stats=sta" xr:uid="{C4442D7E-66AC-49D7-9CDD-7ECA0AD6DD1F}"/>
    <hyperlink ref="B64" r:id="rId76" display="https://www.fangraphs.com/players/griffin-canning/19867/stats" xr:uid="{941BF01B-D1A7-4385-B564-FC59F21DD29B}"/>
    <hyperlink ref="C64" r:id="rId77" display="https://www.fangraphs.com/leaders/major-league?pos=all&amp;lg=all&amp;type=1&amp;season=2023&amp;team=1&amp;pageitems=2000000000&amp;sortcol=20&amp;sortdir=asc&amp;qual=50&amp;stats=sta" xr:uid="{7FF96361-7C47-49AC-9337-C15CD548621F}"/>
    <hyperlink ref="B126" r:id="rId78" display="https://www.fangraphs.com/players/bailey-ober/21224/stats" xr:uid="{3D602D1A-C94E-4DE6-81A3-E88FFA1EAC11}"/>
    <hyperlink ref="C126" r:id="rId79" display="https://www.fangraphs.com/leaders/major-league?pos=all&amp;lg=all&amp;type=1&amp;season=2023&amp;team=8&amp;pageitems=2000000000&amp;sortcol=20&amp;sortdir=asc&amp;qual=50&amp;stats=sta" xr:uid="{73ED5A72-6532-4607-B516-EFB27703A15B}"/>
    <hyperlink ref="B19" r:id="rId80" display="https://www.fangraphs.com/players/garrett-whitlock/20191/stats" xr:uid="{4682653A-BA62-4FE6-836C-00D3598606A3}"/>
    <hyperlink ref="C19" r:id="rId81" display="https://www.fangraphs.com/leaders/major-league?pos=all&amp;lg=all&amp;type=1&amp;season=2023&amp;team=3&amp;pageitems=2000000000&amp;sortcol=20&amp;sortdir=asc&amp;qual=50&amp;stats=sta" xr:uid="{1A5C86BA-22C7-4193-9328-6DFAECFF680C}"/>
    <hyperlink ref="B39" r:id="rId82" display="https://www.fangraphs.com/players/julio-urias/14765/stats" xr:uid="{542FBA08-347F-4C82-B0E3-E194CB5C4AC4}"/>
    <hyperlink ref="C39" r:id="rId83" display="https://www.fangraphs.com/leaders/major-league?pos=all&amp;lg=all&amp;type=1&amp;season=2023&amp;team=22&amp;pageitems=2000000000&amp;sortcol=20&amp;sortdir=asc&amp;qual=50&amp;stats=sta" xr:uid="{FF8060AF-AE12-4BBD-BE2F-F9E43AEBC68B}"/>
    <hyperlink ref="B2" r:id="rId84" display="https://www.fangraphs.com/players/michael-grove/23221/stats" xr:uid="{7A22A966-9546-4424-AF07-378F6FAD8AF0}"/>
    <hyperlink ref="C2" r:id="rId85" display="https://www.fangraphs.com/leaders/major-league?pos=all&amp;lg=all&amp;type=1&amp;season=2023&amp;team=22&amp;pageitems=2000000000&amp;sortcol=20&amp;sortdir=asc&amp;qual=50&amp;stats=sta" xr:uid="{CC41B78A-6CD0-4E02-84E1-3D545DDBD46C}"/>
    <hyperlink ref="B101" r:id="rId86" display="https://www.fangraphs.com/players/bobby-miller/27483/stats" xr:uid="{903D5669-FFC7-4C1F-B1FD-22EE1A48A52A}"/>
    <hyperlink ref="C101" r:id="rId87" display="https://www.fangraphs.com/leaders/major-league?pos=all&amp;lg=all&amp;type=1&amp;season=2023&amp;team=22&amp;pageitems=2000000000&amp;sortcol=20&amp;sortdir=asc&amp;qual=50&amp;stats=sta" xr:uid="{E272D2F2-4FBF-47C7-AEBE-07995DB022A0}"/>
    <hyperlink ref="B146" r:id="rId88" display="https://www.fangraphs.com/players/eury-perez/27768/stats" xr:uid="{872AA948-EC95-4D6A-B774-7C939DC86B31}"/>
    <hyperlink ref="C146" r:id="rId89" display="https://www.fangraphs.com/leaders/major-league?pos=all&amp;lg=all&amp;type=1&amp;season=2023&amp;team=20&amp;pageitems=2000000000&amp;sortcol=20&amp;sortdir=asc&amp;qual=50&amp;stats=sta" xr:uid="{2DB00621-DE90-4345-8A07-D98AA6535FDC}"/>
    <hyperlink ref="B165" r:id="rId90" display="https://www.fangraphs.com/players/sonny-gray/12768/stats" xr:uid="{833422CF-1657-4B46-ADF9-D490017B58E0}"/>
    <hyperlink ref="C165" r:id="rId91" display="https://www.fangraphs.com/leaders/major-league?pos=all&amp;lg=all&amp;type=1&amp;season=2023&amp;team=8&amp;pageitems=2000000000&amp;sortcol=20&amp;sortdir=asc&amp;qual=50&amp;stats=sta" xr:uid="{116BFF4E-3D1E-4FC4-B521-979A22AD5446}"/>
    <hyperlink ref="B31" r:id="rId92" display="https://www.fangraphs.com/players/domingo-german/17149/stats" xr:uid="{C92AD7EF-FB02-4539-A892-17EBF3A0D016}"/>
    <hyperlink ref="C31" r:id="rId93" display="https://www.fangraphs.com/leaders/major-league?pos=all&amp;lg=all&amp;type=1&amp;season=2023&amp;team=9&amp;pageitems=2000000000&amp;sortcol=20&amp;sortdir=asc&amp;qual=50&amp;stats=sta" xr:uid="{FFDACA7B-34E2-48AD-81DA-936F062E2843}"/>
    <hyperlink ref="B47" r:id="rId94" display="https://www.fangraphs.com/players/kutter-crawford/20531/stats" xr:uid="{135C1E00-8F2A-4665-80A3-3C84CBE69774}"/>
    <hyperlink ref="C47" r:id="rId95" display="https://www.fangraphs.com/leaders/major-league?pos=all&amp;lg=all&amp;type=1&amp;season=2023&amp;team=3&amp;pageitems=2000000000&amp;sortcol=20&amp;sortdir=asc&amp;qual=50&amp;stats=sta" xr:uid="{0861A151-6642-4E26-BEC8-7F0CB1908256}"/>
    <hyperlink ref="B124" r:id="rId96" display="https://www.fangraphs.com/players/seth-lugo/12447/stats" xr:uid="{9DFBED19-7B97-445C-82B0-758A4F7C2250}"/>
    <hyperlink ref="C124" r:id="rId97" display="https://www.fangraphs.com/leaders/major-league?pos=all&amp;lg=all&amp;type=1&amp;season=2023&amp;team=29&amp;pageitems=2000000000&amp;sortcol=20&amp;sortdir=asc&amp;qual=50&amp;stats=sta" xr:uid="{15FDC330-0D66-4AB4-A0C7-89EAF96C6130}"/>
    <hyperlink ref="B159" r:id="rId98" display="https://www.fangraphs.com/players/kodai-senga/31838/stats" xr:uid="{615B07E9-D744-4A2C-8FB1-6B64491D751B}"/>
    <hyperlink ref="C159" r:id="rId99" display="https://www.fangraphs.com/leaders/major-league?pos=all&amp;lg=all&amp;type=1&amp;season=2023&amp;team=25&amp;pageitems=2000000000&amp;sortcol=20&amp;sortdir=asc&amp;qual=50&amp;stats=sta" xr:uid="{57B030EA-729D-4371-AB77-862180BD455F}"/>
    <hyperlink ref="B20" r:id="rId100" display="https://www.fangraphs.com/players/david-peterson/20302/stats" xr:uid="{E3DE1EB5-239D-46D0-BD48-DB388257B99A}"/>
    <hyperlink ref="C20" r:id="rId101" display="https://www.fangraphs.com/leaders/major-league?pos=all&amp;lg=all&amp;type=1&amp;season=2023&amp;team=25&amp;pageitems=2000000000&amp;sortcol=20&amp;sortdir=asc&amp;qual=50&amp;stats=sta" xr:uid="{D101571C-D453-4B53-AE08-D4247B719BD8}"/>
    <hyperlink ref="B65" r:id="rId102" display="https://www.fangraphs.com/players/grayson-rodriguez/24492/stats" xr:uid="{6B8FF1CD-C62E-4340-970B-4CC5C5723C71}"/>
    <hyperlink ref="C65" r:id="rId103" display="https://www.fangraphs.com/leaders/major-league?pos=all&amp;lg=all&amp;type=1&amp;season=2023&amp;team=2&amp;pageitems=2000000000&amp;sortcol=20&amp;sortdir=asc&amp;qual=50&amp;stats=sta" xr:uid="{5915468F-EB5C-4A03-840A-BD199A4E6B58}"/>
    <hyperlink ref="B138" r:id="rId104" display="https://www.fangraphs.com/players/corbin-burnes/19361/stats" xr:uid="{B0F3A62A-FF6C-4FFE-8867-B9C16AD3C2C6}"/>
    <hyperlink ref="C138" r:id="rId105" display="https://www.fangraphs.com/leaders/major-league?pos=all&amp;lg=all&amp;type=1&amp;season=2023&amp;team=23&amp;pageitems=2000000000&amp;sortcol=20&amp;sortdir=asc&amp;qual=50&amp;stats=sta" xr:uid="{B604D3C4-3B57-45A2-A286-9ACBD1B63226}"/>
    <hyperlink ref="B48" r:id="rId106" display="https://www.fangraphs.com/players/yu-darvish/13074/stats" xr:uid="{D9E24F15-7E0D-4F2A-BFA3-11C75F34454C}"/>
    <hyperlink ref="C48" r:id="rId107" display="https://www.fangraphs.com/leaders/major-league?pos=all&amp;lg=all&amp;type=1&amp;season=2023&amp;team=29&amp;pageitems=2000000000&amp;sortcol=20&amp;sortdir=asc&amp;qual=50&amp;stats=sta" xr:uid="{749FD72C-67AD-4BD7-9C2B-69192888D654}"/>
    <hyperlink ref="B68" r:id="rId108" display="https://www.fangraphs.com/players/reese-olson/24968/stats" xr:uid="{6DEA5750-6B10-435E-B7FB-BD49CF9BEBF0}"/>
    <hyperlink ref="C68" r:id="rId109" display="https://www.fangraphs.com/leaders/major-league?pos=all&amp;lg=all&amp;type=1&amp;season=2023&amp;team=6&amp;pageitems=2000000000&amp;sortcol=20&amp;sortdir=asc&amp;qual=50&amp;stats=sta" xr:uid="{D5AFD8CD-14F9-473F-ACE4-0B402D8D45A0}"/>
    <hyperlink ref="B144" r:id="rId110" display="https://www.fangraphs.com/players/shane-mcclanahan/21483/stats" xr:uid="{A4FF2C2E-EAD8-4581-898E-507F608A525D}"/>
    <hyperlink ref="C144" r:id="rId111" display="https://www.fangraphs.com/leaders/major-league?pos=all&amp;lg=all&amp;type=1&amp;season=2023&amp;team=12&amp;pageitems=2000000000&amp;sortcol=20&amp;sortdir=asc&amp;qual=50&amp;stats=sta" xr:uid="{C72E9CDB-E7DB-4442-94F1-6B94777C5392}"/>
    <hyperlink ref="B177" r:id="rId112" display="https://www.fangraphs.com/players/blake-snell/13543/stats" xr:uid="{92CB560E-372B-47F1-9AC5-769EF06E9C4B}"/>
    <hyperlink ref="C177" r:id="rId113" display="https://www.fangraphs.com/leaders/major-league?pos=all&amp;lg=all&amp;type=1&amp;season=2023&amp;team=29&amp;pageitems=2000000000&amp;sortcol=20&amp;sortdir=asc&amp;qual=50&amp;stats=sta" xr:uid="{469A3DED-F0F6-413E-A5FB-ED036304A9E9}"/>
    <hyperlink ref="B125" r:id="rId114" display="https://www.fangraphs.com/players/jose-berrios/14168/stats" xr:uid="{7EF5C4FE-D3C1-4F36-B7FB-4D39A0F10122}"/>
    <hyperlink ref="C125" r:id="rId115" display="https://www.fangraphs.com/leaders/major-league?pos=all&amp;lg=all&amp;type=1&amp;season=2023&amp;team=14&amp;pageitems=2000000000&amp;sortcol=20&amp;sortdir=asc&amp;qual=50&amp;stats=sta" xr:uid="{DCB0E3CA-9808-4D44-8C70-4308934CBB01}"/>
    <hyperlink ref="B50" r:id="rId116" display="https://www.fangraphs.com/players/dylan-cease/18525/stats" xr:uid="{EA3F7B07-FE5D-4C46-B0B7-A95A64D42848}"/>
    <hyperlink ref="C50" r:id="rId117" display="https://www.fangraphs.com/leaders/major-league?pos=all&amp;lg=all&amp;type=1&amp;season=2023&amp;team=4&amp;pageitems=2000000000&amp;sortcol=20&amp;sortdir=asc&amp;qual=50&amp;stats=sta" xr:uid="{300CBBA9-760B-40E2-8EB1-B96AF20F3342}"/>
    <hyperlink ref="B142" r:id="rId118" display="https://www.fangraphs.com/players/zack-littell/15823/stats" xr:uid="{0FFAE152-F3D0-426F-876C-D056FEA5E89B}"/>
    <hyperlink ref="C142" r:id="rId119" display="https://www.fangraphs.com/leaders/major-league?pos=all&amp;lg=all&amp;type=1&amp;season=2023&amp;team=12&amp;pageitems=2000000000&amp;sortcol=20&amp;sortdir=asc&amp;qual=50&amp;stats=sta" xr:uid="{8A035C7F-981B-4B26-9DE4-60956B7BE46E}"/>
    <hyperlink ref="B58" r:id="rId120" display="https://www.fangraphs.com/players/james-paxton/11828/stats" xr:uid="{6A69088B-6432-4073-96D7-274A282F8D4D}"/>
    <hyperlink ref="C58" r:id="rId121" display="https://www.fangraphs.com/leaders/major-league?pos=all&amp;lg=all&amp;type=1&amp;season=2023&amp;team=3&amp;pageitems=2000000000&amp;sortcol=20&amp;sortdir=asc&amp;qual=50&amp;stats=sta" xr:uid="{F6361B09-5734-4BF4-BE6B-41A4C0748A99}"/>
    <hyperlink ref="B149" r:id="rId122" display="https://www.fangraphs.com/players/merrill-kelly/11156/stats" xr:uid="{154C01D7-5C3A-43A1-9AB0-B0B393FAF565}"/>
    <hyperlink ref="C149" r:id="rId123" display="https://www.fangraphs.com/leaders/major-league?pos=all&amp;lg=all&amp;type=1&amp;season=2023&amp;team=15&amp;pageitems=2000000000&amp;sortcol=20&amp;sortdir=asc&amp;qual=50&amp;stats=sta" xr:uid="{E0D9530A-5CFE-4EC9-A6D2-1E7D571406F8}"/>
    <hyperlink ref="B85" r:id="rId124" display="https://www.fangraphs.com/players/bryan-woo/30279/stats" xr:uid="{00FF427A-1C02-437E-AA83-1AD6FD59AAF9}"/>
    <hyperlink ref="C85" r:id="rId125" display="https://www.fangraphs.com/leaders/major-league?pos=all&amp;lg=all&amp;type=1&amp;season=2023&amp;team=11&amp;pageitems=2000000000&amp;sortcol=20&amp;sortdir=asc&amp;qual=50&amp;stats=sta" xr:uid="{9F777C02-2E49-4D66-91A5-C378BE5DD445}"/>
    <hyperlink ref="B63" r:id="rId126" display="https://www.fangraphs.com/players/reid-detmers/27468/stats" xr:uid="{F9C77A7D-5578-4AFF-AD9F-133E2086367B}"/>
    <hyperlink ref="C63" r:id="rId127" display="https://www.fangraphs.com/leaders/major-league?pos=all&amp;lg=all&amp;type=1&amp;season=2023&amp;team=1&amp;pageitems=2000000000&amp;sortcol=20&amp;sortdir=asc&amp;qual=50&amp;stats=sta" xr:uid="{F1927074-9AA6-49D2-8F6E-631D3118D1B7}"/>
    <hyperlink ref="B141" r:id="rId128" display="https://www.fangraphs.com/players/aaron-civale/19479/stats" xr:uid="{C665AB32-8D72-41B9-8A3A-07E546C8D4C0}"/>
    <hyperlink ref="B79" r:id="rId129" display="https://www.fangraphs.com/players/bryce-miller/29837/stats" xr:uid="{FCA519A6-5498-41AB-9260-DB689947E8D2}"/>
    <hyperlink ref="C79" r:id="rId130" display="https://www.fangraphs.com/leaders/major-league?pos=all&amp;lg=all&amp;type=1&amp;season=2023&amp;team=11&amp;pageitems=2000000000&amp;sortcol=20&amp;sortdir=asc&amp;qual=50&amp;stats=sta" xr:uid="{6F02128D-6C45-44AD-9BB9-460C6EF30891}"/>
    <hyperlink ref="B134" r:id="rId131" display="https://www.fangraphs.com/players/nathan-eovaldi/9132/stats" xr:uid="{22EADE1A-928C-426D-8D1A-814258D136BD}"/>
    <hyperlink ref="C134" r:id="rId132" display="https://www.fangraphs.com/leaders/major-league?pos=all&amp;lg=all&amp;type=1&amp;season=2023&amp;team=13&amp;pageitems=2000000000&amp;sortcol=20&amp;sortdir=asc&amp;qual=50&amp;stats=sta" xr:uid="{DBFE8C8F-1103-4863-912D-CE1025D84F5A}"/>
    <hyperlink ref="B86" r:id="rId133" display="https://www.fangraphs.com/players/brayan-bello/23920/stats" xr:uid="{D929D495-D809-4EAE-9971-D7CB03F248D0}"/>
    <hyperlink ref="C86" r:id="rId134" display="https://www.fangraphs.com/leaders/major-league?pos=all&amp;lg=all&amp;type=1&amp;season=2023&amp;team=3&amp;pageitems=2000000000&amp;sortcol=20&amp;sortdir=asc&amp;qual=50&amp;stats=sta" xr:uid="{55622BDE-ED08-477C-8481-B4017D95C530}"/>
    <hyperlink ref="B170" r:id="rId135" display="https://www.fangraphs.com/players/tanner-bibee/30134/stats" xr:uid="{33550872-A5A5-4FB3-A87E-0B0338400193}"/>
    <hyperlink ref="C170" r:id="rId136" display="https://www.fangraphs.com/leaders/major-league?pos=all&amp;lg=all&amp;type=1&amp;season=2023&amp;team=5&amp;pageitems=2000000000&amp;sortcol=20&amp;sortdir=asc&amp;qual=50&amp;stats=sta" xr:uid="{8FFDFA08-D6EE-46C3-9EE2-6BB3B49953F1}"/>
    <hyperlink ref="B42" r:id="rId137" display="https://www.fangraphs.com/players/lucas-giolito/15474/stats" xr:uid="{3D04DD7F-0910-40AA-A504-183B1B668D09}"/>
    <hyperlink ref="B75" r:id="rId138" display="https://www.fangraphs.com/players/mackenzie-gore/22201/stats" xr:uid="{5ECC3F03-5B7A-4F79-BAC8-084DFB76EC71}"/>
    <hyperlink ref="C75" r:id="rId139" display="https://www.fangraphs.com/leaders/major-league?pos=all&amp;lg=all&amp;type=1&amp;season=2023&amp;team=24&amp;pageitems=2000000000&amp;sortcol=20&amp;sortdir=asc&amp;qual=50&amp;stats=sta" xr:uid="{4D92817D-E127-44CD-9CCC-1A551D5525EB}"/>
    <hyperlink ref="B25" r:id="rId140" display="https://www.fangraphs.com/players/louie-varland/27691/stats" xr:uid="{96D6B396-331B-43EC-AEEE-450883FB47CB}"/>
    <hyperlink ref="C25" r:id="rId141" display="https://www.fangraphs.com/leaders/major-league?pos=all&amp;lg=all&amp;type=1&amp;season=2023&amp;team=8&amp;pageitems=2000000000&amp;sortcol=20&amp;sortdir=asc&amp;qual=50&amp;stats=sta" xr:uid="{0BE0900F-81AA-411B-A1D9-28AFE3DCD3C4}"/>
    <hyperlink ref="B160" r:id="rId142" display="https://www.fangraphs.com/players/jordan-montgomery/16511/stats" xr:uid="{DBD6CA7B-D016-410D-B6D8-365371CB7E58}"/>
    <hyperlink ref="B99" r:id="rId143" display="https://www.fangraphs.com/players/sandy-alcantara/18684/stats" xr:uid="{11AFF9C0-84C9-4622-BDA0-4C01CDD4EC9E}"/>
    <hyperlink ref="C99" r:id="rId144" display="https://www.fangraphs.com/leaders/major-league?pos=all&amp;lg=all&amp;type=1&amp;season=2023&amp;team=20&amp;pageitems=2000000000&amp;sortcol=20&amp;sortdir=asc&amp;qual=50&amp;stats=sta" xr:uid="{28C382A9-999F-4174-B12A-AA14592CD75E}"/>
    <hyperlink ref="B139" r:id="rId145" display="https://www.fangraphs.com/players/chris-bassitt/12304/stats" xr:uid="{C619F227-E6BF-494D-ABDB-75B240F6F97F}"/>
    <hyperlink ref="C139" r:id="rId146" display="https://www.fangraphs.com/leaders/major-league?pos=all&amp;lg=all&amp;type=1&amp;season=2023&amp;team=14&amp;pageitems=2000000000&amp;sortcol=20&amp;sortdir=asc&amp;qual=50&amp;stats=sta" xr:uid="{0962F6FC-CB5D-4CA3-A622-3CC4907C058F}"/>
    <hyperlink ref="B21" r:id="rId147" display="https://www.fangraphs.com/players/matthew-boyd/15440/stats" xr:uid="{1E638CD3-BF6E-4B6F-B81E-7C901699E7FA}"/>
    <hyperlink ref="C21" r:id="rId148" display="https://www.fangraphs.com/leaders/major-league?pos=all&amp;lg=all&amp;type=1&amp;season=2023&amp;team=6&amp;pageitems=2000000000&amp;sortcol=20&amp;sortdir=asc&amp;qual=50&amp;stats=sta" xr:uid="{0120A8B6-ED60-42F9-80F4-74B92F83C98E}"/>
    <hyperlink ref="B16" r:id="rId149" display="https://www.fangraphs.com/players/brandon-pfaadt/27782/stats" xr:uid="{28FF00BA-5EDE-4DF9-869D-26C23A606BD9}"/>
    <hyperlink ref="C16" r:id="rId150" display="https://www.fangraphs.com/leaders/major-league?pos=all&amp;lg=all&amp;type=1&amp;season=2023&amp;team=15&amp;pageitems=2000000000&amp;sortcol=20&amp;sortdir=asc&amp;qual=50&amp;stats=sta" xr:uid="{E3035640-48AE-4976-B148-DA9101CAC862}"/>
    <hyperlink ref="B156" r:id="rId151" display="https://www.fangraphs.com/players/eduardo-rodriguez/13164/stats" xr:uid="{E3980FF6-4964-410B-A04E-AC161F8DD5D2}"/>
    <hyperlink ref="C156" r:id="rId152" display="https://www.fangraphs.com/leaders/major-league?pos=all&amp;lg=all&amp;type=1&amp;season=2023&amp;team=6&amp;pageitems=2000000000&amp;sortcol=20&amp;sortdir=asc&amp;qual=50&amp;stats=sta" xr:uid="{3CD6E502-E846-4372-8589-6A8D5EE0E393}"/>
    <hyperlink ref="B109" r:id="rId153" display="https://www.fangraphs.com/players/marcus-stroman/13431/stats" xr:uid="{914BB31F-6CBB-482B-81B5-02A9DFB3807C}"/>
    <hyperlink ref="C109" r:id="rId154" display="https://www.fangraphs.com/leaders/major-league?pos=all&amp;lg=all&amp;type=1&amp;season=2023&amp;team=17&amp;pageitems=2000000000&amp;sortcol=20&amp;sortdir=asc&amp;qual=50&amp;stats=sta" xr:uid="{625CE44A-B3EA-41FA-A341-C1AACD316156}"/>
    <hyperlink ref="B110" r:id="rId155" display="https://www.fangraphs.com/players/steven-matz/13361/stats" xr:uid="{98C12B0D-C373-4E25-916B-055078F8D866}"/>
    <hyperlink ref="C110" r:id="rId156" display="https://www.fangraphs.com/leaders/major-league?pos=all&amp;lg=all&amp;type=1&amp;season=2023&amp;team=28&amp;pageitems=2000000000&amp;sortcol=20&amp;sortdir=asc&amp;qual=50&amp;stats=sta" xr:uid="{B3F9FE16-42A3-4762-818B-37AE5FD7E5C2}"/>
    <hyperlink ref="B55" r:id="rId157" display="https://www.fangraphs.com/players/anthony-desclafani/13050/stats" xr:uid="{48429C12-0DB1-406A-A9A5-022649BBBC19}"/>
    <hyperlink ref="C55" r:id="rId158" display="https://www.fangraphs.com/leaders/major-league?pos=all&amp;lg=all&amp;type=1&amp;season=2023&amp;team=30&amp;pageitems=2000000000&amp;sortcol=20&amp;sortdir=asc&amp;qual=50&amp;stats=sta" xr:uid="{C8A701C3-FB44-4132-9063-14FF0D3BFADD}"/>
    <hyperlink ref="B115" r:id="rId159" display="https://www.fangraphs.com/players/tyler-wells/20000/stats" xr:uid="{6C4A6D13-2343-435F-8E79-28651774CAB0}"/>
    <hyperlink ref="C115" r:id="rId160" display="https://www.fangraphs.com/leaders/major-league?pos=all&amp;lg=all&amp;type=1&amp;season=2023&amp;team=2&amp;pageitems=2000000000&amp;sortcol=20&amp;sortdir=asc&amp;qual=50&amp;stats=sta" xr:uid="{E761E189-8654-472D-B7EA-D5B349340022}"/>
    <hyperlink ref="B51" r:id="rId161" display="https://www.fangraphs.com/players/colin-rea/12317/stats" xr:uid="{3D812E0A-820F-4610-8220-F8572504E235}"/>
    <hyperlink ref="C51" r:id="rId162" display="https://www.fangraphs.com/leaders/major-league?pos=all&amp;lg=all&amp;type=1&amp;season=2023&amp;team=23&amp;pageitems=2000000000&amp;sortcol=20&amp;sortdir=asc&amp;qual=50&amp;stats=sta" xr:uid="{DC212ACE-8E6E-4C00-9761-F76E8D57B75A}"/>
    <hyperlink ref="B131" r:id="rId163" display="https://www.fangraphs.com/players/shane-bieber/19427/stats" xr:uid="{7A4F2A63-5039-4B65-A7F4-F6A66A13ECBA}"/>
    <hyperlink ref="C131" r:id="rId164" display="https://www.fangraphs.com/leaders/major-league?pos=all&amp;lg=all&amp;type=1&amp;season=2023&amp;team=5&amp;pageitems=2000000000&amp;sortcol=20&amp;sortdir=asc&amp;qual=50&amp;stats=sta" xr:uid="{2E6A521C-C7AE-458D-B6E3-17E5553FC7F8}"/>
    <hyperlink ref="B62" r:id="rId165" display="https://www.fangraphs.com/players/clarke-schmidt/19899/stats" xr:uid="{7C4D10BF-2AD0-48D8-92D2-A397770B8E1E}"/>
    <hyperlink ref="C62" r:id="rId166" display="https://www.fangraphs.com/leaders/major-league?pos=all&amp;lg=all&amp;type=1&amp;season=2023&amp;team=9&amp;pageitems=2000000000&amp;sortcol=20&amp;sortdir=asc&amp;qual=50&amp;stats=sta" xr:uid="{7660A61F-9893-4CDB-A71A-E80BC5DE9680}"/>
    <hyperlink ref="B41" r:id="rId167" display="https://www.fangraphs.com/players/tanner-houck/19879/stats" xr:uid="{7D0884A5-EBCA-40BC-A1C6-CAA646F02621}"/>
    <hyperlink ref="C41" r:id="rId168" display="https://www.fangraphs.com/leaders/major-league?pos=all&amp;lg=all&amp;type=1&amp;season=2023&amp;team=3&amp;pageitems=2000000000&amp;sortcol=20&amp;sortdir=asc&amp;qual=50&amp;stats=sta" xr:uid="{33153934-72F6-429C-8342-273080E30181}"/>
    <hyperlink ref="B18" r:id="rId169" display="https://www.fangraphs.com/players/lance-lynn/2520/stats" xr:uid="{AA143BB4-1047-4479-B1A1-3A180C056B09}"/>
    <hyperlink ref="B129" r:id="rId170" display="https://www.fangraphs.com/players/andrew-abbott/29911/stats" xr:uid="{63DEBAC8-A6F3-4A53-86F8-78C42B4389C0}"/>
    <hyperlink ref="C129" r:id="rId171" display="https://www.fangraphs.com/leaders/major-league?pos=all&amp;lg=all&amp;type=1&amp;season=2023&amp;team=18&amp;pageitems=2000000000&amp;sortcol=20&amp;sortdir=asc&amp;qual=50&amp;stats=sta" xr:uid="{46BBC388-9269-4B56-A869-6F589D7FF71E}"/>
    <hyperlink ref="B43" r:id="rId172" display="https://www.fangraphs.com/players/jameson-taillon/11674/stats" xr:uid="{909416EA-AFC6-432A-8533-3637BB9B7D9F}"/>
    <hyperlink ref="C43" r:id="rId173" display="https://www.fangraphs.com/leaders/major-league?pos=all&amp;lg=all&amp;type=1&amp;season=2023&amp;team=17&amp;pageitems=2000000000&amp;sortcol=20&amp;sortdir=asc&amp;qual=50&amp;stats=sta" xr:uid="{7B02100A-0E89-40E0-A3F4-4D034E84E2ED}"/>
    <hyperlink ref="B44" r:id="rId174" display="https://www.fangraphs.com/players/nestor-cortes/17874/stats" xr:uid="{28B3CEF9-CF91-49FC-9323-A81BA39DC028}"/>
    <hyperlink ref="C44" r:id="rId175" display="https://www.fangraphs.com/leaders/major-league?pos=all&amp;lg=all&amp;type=1&amp;season=2023&amp;team=9&amp;pageitems=2000000000&amp;sortcol=20&amp;sortdir=asc&amp;qual=50&amp;stats=sta" xr:uid="{CCA08114-D854-44DC-A26D-58DDDD801A72}"/>
    <hyperlink ref="B22" r:id="rId176" display="https://www.fangraphs.com/players/ben-lively/14932/stats" xr:uid="{40C9FB25-581E-410C-9A55-EAC39D58E4CD}"/>
    <hyperlink ref="C22" r:id="rId177" display="https://www.fangraphs.com/leaders/major-league?pos=all&amp;lg=all&amp;type=1&amp;season=2023&amp;team=18&amp;pageitems=2000000000&amp;sortcol=20&amp;sortdir=asc&amp;qual=50&amp;stats=sta" xr:uid="{6BF52286-AE3B-4504-8388-AA10B5D85CCC}"/>
    <hyperlink ref="B105" r:id="rId178" display="https://www.fangraphs.com/players/ranger-suarez/17277/stats" xr:uid="{302C7C08-112D-4D87-B0E8-F8E1C2A4DB12}"/>
    <hyperlink ref="C105" r:id="rId179" display="https://www.fangraphs.com/leaders/major-league?pos=all&amp;lg=all&amp;type=1&amp;season=2023&amp;team=26&amp;pageitems=2000000000&amp;sortcol=20&amp;sortdir=asc&amp;qual=50&amp;stats=sta" xr:uid="{84C36E9D-D48D-4EDF-BABC-170CD83D4521}"/>
    <hyperlink ref="B66" r:id="rId180" display="https://www.fangraphs.com/players/kyle-gibson/10123/stats" xr:uid="{17272486-2A86-45DF-AFA1-8859963D9C93}"/>
    <hyperlink ref="C66" r:id="rId181" display="https://www.fangraphs.com/leaders/major-league?pos=all&amp;lg=all&amp;type=1&amp;season=2023&amp;team=2&amp;pageitems=2000000000&amp;sortcol=20&amp;sortdir=asc&amp;qual=50&amp;stats=sta" xr:uid="{BA3F5119-87FB-46E3-A01C-D5F4E0BC59F5}"/>
    <hyperlink ref="B103" r:id="rId182" display="https://www.fangraphs.com/players/adrian-houser/12718/stats" xr:uid="{BF571DB3-C465-4BB8-A0DB-87EFE4150C43}"/>
    <hyperlink ref="C103" r:id="rId183" display="https://www.fangraphs.com/leaders/major-league?pos=all&amp;lg=all&amp;type=1&amp;season=2023&amp;team=23&amp;pageitems=2000000000&amp;sortcol=20&amp;sortdir=asc&amp;qual=50&amp;stats=sta" xr:uid="{7D528E19-AFAE-4D1C-88E1-249A2753ABF6}"/>
    <hyperlink ref="B168" r:id="rId184" display="https://www.fangraphs.com/players/michael-wacha/14078/stats" xr:uid="{92F0465F-58DD-41D7-A1C8-524ECF9EBE7F}"/>
    <hyperlink ref="C168" r:id="rId185" display="https://www.fangraphs.com/leaders/major-league?pos=all&amp;lg=all&amp;type=1&amp;season=2023&amp;team=29&amp;pageitems=2000000000&amp;sortcol=20&amp;sortdir=asc&amp;qual=50&amp;stats=sta" xr:uid="{4422E00C-4EFF-4DBE-AD53-A1F07F6993EF}"/>
    <hyperlink ref="B169" r:id="rId186" display="https://www.fangraphs.com/players/justin-verlander/8700/stats" xr:uid="{01F22B32-2A63-4400-88D2-B0BCE7E1C8CC}"/>
    <hyperlink ref="B117" r:id="rId187" display="https://www.fangraphs.com/players/dean-kremer/19350/stats" xr:uid="{9241589C-CFE7-43EE-881E-789A543D7D10}"/>
    <hyperlink ref="C117" r:id="rId188" display="https://www.fangraphs.com/leaders/major-league?pos=all&amp;lg=all&amp;type=1&amp;season=2023&amp;team=2&amp;pageitems=2000000000&amp;sortcol=20&amp;sortdir=asc&amp;qual=50&amp;stats=sta" xr:uid="{8316CD61-6100-40DD-983D-73893F805F20}"/>
    <hyperlink ref="B147" r:id="rId189" display="https://www.fangraphs.com/players/charlie-morton/4676/stats" xr:uid="{96D89BB2-0203-49A7-A3F7-14D85F6F884E}"/>
    <hyperlink ref="C147" r:id="rId190" display="https://www.fangraphs.com/leaders/major-league?pos=all&amp;lg=all&amp;type=1&amp;season=2023&amp;team=16&amp;pageitems=2000000000&amp;sortcol=20&amp;sortdir=asc&amp;qual=50&amp;stats=sta" xr:uid="{A091EB80-167A-4321-9D05-C8339FD174F0}"/>
    <hyperlink ref="B28" r:id="rId191" display="https://www.fangraphs.com/players/brady-singer/25377/stats" xr:uid="{C50E5F84-3EE2-4E0F-A216-0744ED8C7910}"/>
    <hyperlink ref="C28" r:id="rId192" display="https://www.fangraphs.com/leaders/major-league?pos=all&amp;lg=all&amp;type=1&amp;season=2023&amp;team=7&amp;pageitems=2000000000&amp;sortcol=20&amp;sortdir=asc&amp;qual=50&amp;stats=sta" xr:uid="{8B73234F-2384-47A1-B732-E47D4EE83767}"/>
    <hyperlink ref="B122" r:id="rId193" display="https://www.fangraphs.com/players/andrew-heaney/15423/stats" xr:uid="{0A62019A-C2DA-4EAE-97A4-8F2606BC8E29}"/>
    <hyperlink ref="C122" r:id="rId194" display="https://www.fangraphs.com/leaders/major-league?pos=all&amp;lg=all&amp;type=1&amp;season=2023&amp;team=13&amp;pageitems=2000000000&amp;sortcol=20&amp;sortdir=asc&amp;qual=50&amp;stats=sta" xr:uid="{A556A7F1-AFCF-48A5-A020-8135E48A97DD}"/>
    <hyperlink ref="B100" r:id="rId195" display="https://www.fangraphs.com/players/paul-blackburn/14739/stats" xr:uid="{8A5C6557-E688-48E9-8984-3F5B27B95AB0}"/>
    <hyperlink ref="C100" r:id="rId196" display="https://www.fangraphs.com/leaders/major-league?pos=all&amp;lg=all&amp;type=1&amp;season=2023&amp;team=10&amp;pageitems=2000000000&amp;sortcol=20&amp;sortdir=asc&amp;qual=50&amp;stats=sta" xr:uid="{658B43F6-B1BC-40B7-B7FF-B626DCDB2729}"/>
    <hyperlink ref="B120" r:id="rId197" display="https://www.fangraphs.com/players/jon-gray/14916/stats" xr:uid="{E40E1838-310A-471D-9718-1ADF0D62334F}"/>
    <hyperlink ref="C120" r:id="rId198" display="https://www.fangraphs.com/leaders/major-league?pos=all&amp;lg=all&amp;type=1&amp;season=2023&amp;team=13&amp;pageitems=2000000000&amp;sortcol=20&amp;sortdir=asc&amp;qual=50&amp;stats=sta" xr:uid="{9B0F001D-0CE6-42DB-9D5E-330606632864}"/>
    <hyperlink ref="B155" r:id="rId199" display="https://www.fangraphs.com/players/dane-dunning/19409/stats" xr:uid="{C15A7147-EEA5-44AF-AF94-7BBC673256E9}"/>
    <hyperlink ref="C155" r:id="rId200" display="https://www.fangraphs.com/leaders/major-league?pos=all&amp;lg=all&amp;type=1&amp;season=2023&amp;team=13&amp;pageitems=2000000000&amp;sortcol=20&amp;sortdir=asc&amp;qual=50&amp;stats=sta" xr:uid="{F2D4BD0F-2F07-4325-A27E-2A7111AF4366}"/>
    <hyperlink ref="B140" r:id="rId201" display="https://www.fangraphs.com/players/logan-allen/27589/stats" xr:uid="{1923C657-C8C9-4501-A4F2-A1C50AD50F87}"/>
    <hyperlink ref="C140" r:id="rId202" display="https://www.fangraphs.com/leaders/major-league?pos=all&amp;lg=all&amp;type=1&amp;season=2023&amp;team=5&amp;pageitems=2000000000&amp;sortcol=20&amp;sortdir=asc&amp;qual=50&amp;stats=sta" xr:uid="{70310F34-EBDD-4678-B453-A64BBC685C4D}"/>
    <hyperlink ref="B60" r:id="rId203" display="https://www.fangraphs.com/players/alex-faedo/19874/stats" xr:uid="{6ED1876D-1A3F-4106-B9A8-0D6749FABEB2}"/>
    <hyperlink ref="C60" r:id="rId204" display="https://www.fangraphs.com/leaders/major-league?pos=all&amp;lg=all&amp;type=1&amp;season=2023&amp;team=6&amp;pageitems=2000000000&amp;sortcol=20&amp;sortdir=asc&amp;qual=50&amp;stats=sta" xr:uid="{5384BEBF-80A4-4E0B-AA31-1312D1E1C927}"/>
    <hyperlink ref="B53" r:id="rId205" display="https://www.fangraphs.com/players/jack-flaherty/17479/stats" xr:uid="{D9AB2D98-5BF4-4E21-95B0-8AAFFED8CCC7}"/>
    <hyperlink ref="B172" r:id="rId206" display="https://www.fangraphs.com/players/gavin-williams/30122/stats" xr:uid="{3ED92594-ECD8-4E0E-B206-ADC5384A1710}"/>
    <hyperlink ref="C172" r:id="rId207" display="https://www.fangraphs.com/leaders/major-league?pos=all&amp;lg=all&amp;type=1&amp;season=2023&amp;team=5&amp;pageitems=2000000000&amp;sortcol=20&amp;sortdir=asc&amp;qual=50&amp;stats=sta" xr:uid="{6E1514F8-2C3A-4EBB-B0E8-C94CF27D12EF}"/>
    <hyperlink ref="B77" r:id="rId208" display="https://www.fangraphs.com/players/cole-irvin/19244/stats" xr:uid="{2B6D60E6-AD0B-4546-8CE4-B92208B5FD4B}"/>
    <hyperlink ref="C77" r:id="rId209" display="https://www.fangraphs.com/leaders/major-league?pos=all&amp;lg=all&amp;type=1&amp;season=2023&amp;team=2&amp;pageitems=2000000000&amp;sortcol=20&amp;sortdir=asc&amp;qual=50&amp;stats=sta" xr:uid="{0F636853-B1F6-4CF8-9815-17181B169711}"/>
    <hyperlink ref="B81" r:id="rId210" display="https://www.fangraphs.com/players/julio-teheran/6797/stats" xr:uid="{DFA1B292-4CC7-41BF-B752-E2C3FA54DEFB}"/>
    <hyperlink ref="C81" r:id="rId211" display="https://www.fangraphs.com/leaders/major-league?pos=all&amp;lg=all&amp;type=1&amp;season=2023&amp;team=23&amp;pageitems=2000000000&amp;sortcol=20&amp;sortdir=asc&amp;qual=50&amp;stats=sta" xr:uid="{9283AF15-6A48-4546-89C6-4547179233F6}"/>
    <hyperlink ref="B57" r:id="rId212" display="https://www.fangraphs.com/players/zack-greinke/1943/stats" xr:uid="{6B67FA49-A0C6-4AC4-825C-799FF3E1E2FA}"/>
    <hyperlink ref="C57" r:id="rId213" display="https://www.fangraphs.com/leaders/major-league?pos=all&amp;lg=all&amp;type=1&amp;season=2023&amp;team=7&amp;pageitems=2000000000&amp;sortcol=20&amp;sortdir=asc&amp;qual=50&amp;stats=sta" xr:uid="{B41C604B-F3ED-4B34-AD04-B5F246C3E0F9}"/>
    <hyperlink ref="B98" r:id="rId214" display="https://www.fangraphs.com/players/jp-sears/23429/stats" xr:uid="{43896AD7-EBDC-429A-A214-991625CBFB73}"/>
    <hyperlink ref="C98" r:id="rId215" display="https://www.fangraphs.com/leaders/major-league?pos=all&amp;lg=all&amp;type=1&amp;season=2023&amp;team=10&amp;pageitems=2000000000&amp;sortcol=20&amp;sortdir=asc&amp;qual=50&amp;stats=sta" xr:uid="{E9535161-53FD-4C79-862A-AF793240EC1C}"/>
    <hyperlink ref="B45" r:id="rId216" display="https://www.fangraphs.com/players/emmet-sheehan/29839/stats" xr:uid="{CC52210E-79F1-4055-953A-C06DF7F2D01D}"/>
    <hyperlink ref="C45" r:id="rId217" display="https://www.fangraphs.com/leaders/major-league?pos=all&amp;lg=all&amp;type=1&amp;season=2023&amp;team=22&amp;pageitems=2000000000&amp;sortcol=20&amp;sortdir=asc&amp;qual=50&amp;stats=sta" xr:uid="{AAEC76D7-AF76-4EAE-BE91-4BC4C4361372}"/>
    <hyperlink ref="B151" r:id="rId218" display="https://www.fangraphs.com/players/kyle-hendricks/12049/stats" xr:uid="{37D2AE4D-BCEC-4FCC-BD38-42AE631D3913}"/>
    <hyperlink ref="C151" r:id="rId219" display="https://www.fangraphs.com/leaders/major-league?pos=all&amp;lg=all&amp;type=1&amp;season=2023&amp;team=17&amp;pageitems=2000000000&amp;sortcol=20&amp;sortdir=asc&amp;qual=50&amp;stats=sta" xr:uid="{3587FF2A-39AB-4036-805B-198800F3B4C9}"/>
    <hyperlink ref="B107" r:id="rId220" display="https://www.fangraphs.com/players/edward-cabrera/21690/stats" xr:uid="{3B729AE8-A904-450A-AF90-9B320B8DD0F8}"/>
    <hyperlink ref="C107" r:id="rId221" display="https://www.fangraphs.com/leaders/major-league?pos=all&amp;lg=all&amp;type=1&amp;season=2023&amp;team=20&amp;pageitems=2000000000&amp;sortcol=20&amp;sortdir=asc&amp;qual=50&amp;stats=sta" xr:uid="{62131152-2BE1-4902-943F-20D278DF1DD8}"/>
    <hyperlink ref="B9" r:id="rId222" display="https://www.fangraphs.com/players/luke-weaver/16918/stats" xr:uid="{70CDC044-0A3E-45C2-AFBC-E1A75C61F523}"/>
    <hyperlink ref="B171" r:id="rId223" display="https://www.fangraphs.com/players/hyun-jin-ryu/14444/stats" xr:uid="{EDD43578-6D0E-450D-B467-A45C7AD37E42}"/>
    <hyperlink ref="C171" r:id="rId224" display="https://www.fangraphs.com/leaders/major-league?pos=all&amp;lg=all&amp;type=1&amp;season=2023&amp;team=14&amp;pageitems=2000000000&amp;sortcol=20&amp;sortdir=asc&amp;qual=50&amp;stats=sta" xr:uid="{848CFAA8-0ECE-481E-924A-0DEC0FB9B75F}"/>
    <hyperlink ref="B176" r:id="rId225" display="https://www.fangraphs.com/players/javier-assad/21741/stats" xr:uid="{7A5204C9-1979-478A-99D0-A60CCEB0D032}"/>
    <hyperlink ref="C176" r:id="rId226" display="https://www.fangraphs.com/leaders/major-league?pos=all&amp;lg=all&amp;type=1&amp;season=2023&amp;team=17&amp;pageitems=2000000000&amp;sortcol=20&amp;sortdir=asc&amp;qual=50&amp;stats=sta" xr:uid="{192F20A6-EFF8-47B8-90F0-45F9643027A4}"/>
    <hyperlink ref="B164" r:id="rId227" display="https://www.fangraphs.com/players/jose-quintana/11423/stats" xr:uid="{868CD8FE-6821-4407-883D-43837F45EB7A}"/>
    <hyperlink ref="C164" r:id="rId228" display="https://www.fangraphs.com/leaders/major-league?pos=all&amp;lg=all&amp;type=1&amp;season=2023&amp;team=25&amp;pageitems=2000000000&amp;sortcol=20&amp;sortdir=asc&amp;qual=50&amp;stats=sta" xr:uid="{DB52E958-0CE5-4C9A-9007-F208F220F115}"/>
    <hyperlink ref="B113" r:id="rId229" display="https://www.fangraphs.com/players/brandon-williamson/25463/stats" xr:uid="{4498A3EB-2A35-4280-B088-0AD45C0905C1}"/>
    <hyperlink ref="C113" r:id="rId230" display="https://www.fangraphs.com/leaders/major-league?pos=all&amp;lg=all&amp;type=1&amp;season=2023&amp;team=18&amp;pageitems=2000000000&amp;sortcol=20&amp;sortdir=asc&amp;qual=50&amp;stats=sta" xr:uid="{C070D060-D972-4038-A795-1E2ABA1E5934}"/>
    <hyperlink ref="B106" r:id="rId231" display="https://www.fangraphs.com/players/cristian-javier/17606/stats" xr:uid="{A3C34F06-003B-4534-BD68-3AA73E379980}"/>
    <hyperlink ref="C106" r:id="rId232" display="https://www.fangraphs.com/leaders/major-league?pos=all&amp;lg=all&amp;type=1&amp;season=2023&amp;team=21&amp;pageitems=2000000000&amp;sortcol=20&amp;sortdir=asc&amp;qual=50&amp;stats=sta" xr:uid="{45500E9C-5B7B-4D55-847B-FE913F6B5F64}"/>
    <hyperlink ref="B13" r:id="rId233" display="https://www.fangraphs.com/players/luis-severino/15890/stats" xr:uid="{D9EA0C3B-EBCF-4427-A832-43EED0F044AA}"/>
    <hyperlink ref="C13" r:id="rId234" display="https://www.fangraphs.com/leaders/major-league?pos=all&amp;lg=all&amp;type=1&amp;season=2023&amp;team=9&amp;pageitems=2000000000&amp;sortcol=20&amp;sortdir=asc&amp;qual=50&amp;stats=sta" xr:uid="{3615CCDA-7A95-45B8-BBC0-94FA68F8B9EC}"/>
    <hyperlink ref="B94" r:id="rId235" display="https://www.fangraphs.com/players/graham-ashcraft/27552/stats" xr:uid="{FA829C2B-367F-4986-B35C-2CB8B3B0D47D}"/>
    <hyperlink ref="C94" r:id="rId236" display="https://www.fangraphs.com/leaders/major-league?pos=all&amp;lg=all&amp;type=1&amp;season=2023&amp;team=18&amp;pageitems=2000000000&amp;sortcol=20&amp;sortdir=asc&amp;qual=50&amp;stats=sta" xr:uid="{32020A2A-DB84-4879-B5C6-B18EB812DBF4}"/>
    <hyperlink ref="B93" r:id="rId237" display="https://www.fangraphs.com/players/miles-mikolas/9803/stats" xr:uid="{75911402-586A-4012-B8EB-DE2C3B3A9BC9}"/>
    <hyperlink ref="C93" r:id="rId238" display="https://www.fangraphs.com/leaders/major-league?pos=all&amp;lg=all&amp;type=1&amp;season=2023&amp;team=28&amp;pageitems=2000000000&amp;sortcol=20&amp;sortdir=asc&amp;qual=50&amp;stats=sta" xr:uid="{2AA933F9-E38F-4141-8715-996F2C5D8526}"/>
    <hyperlink ref="B162" r:id="rId239" display="https://www.fangraphs.com/players/mike-clevinger/12808/stats" xr:uid="{95784CBB-EF0E-4618-A1B1-ACB0CC98AA69}"/>
    <hyperlink ref="C162" r:id="rId240" display="https://www.fangraphs.com/leaders/major-league?pos=all&amp;lg=all&amp;type=1&amp;season=2023&amp;team=4&amp;pageitems=2000000000&amp;sortcol=20&amp;sortdir=asc&amp;qual=50&amp;stats=sta" xr:uid="{D432846F-9F47-417E-BD6C-5338B55C93BF}"/>
    <hyperlink ref="B157" r:id="rId241" display="https://www.fangraphs.com/players/bryce-elder/27779/stats" xr:uid="{1E768CA6-CB41-450C-A7DA-BAE04B53D809}"/>
    <hyperlink ref="C157" r:id="rId242" display="https://www.fangraphs.com/leaders/major-league?pos=all&amp;lg=all&amp;type=1&amp;season=2023&amp;team=16&amp;pageitems=2000000000&amp;sortcol=20&amp;sortdir=asc&amp;qual=50&amp;stats=sta" xr:uid="{39E9AC33-1424-478E-BEFC-0258B9CE3709}"/>
    <hyperlink ref="B35" r:id="rId243" display="https://www.fangraphs.com/players/rich-hill/4806/stats" xr:uid="{1C4263BF-51A5-4436-B80B-5F95E2819F76}"/>
    <hyperlink ref="B33" r:id="rId244" display="https://www.fangraphs.com/players/drew-smyly/11760/stats" xr:uid="{8DF2ACCA-2004-46F2-909C-7CBB4AE6EA5F}"/>
    <hyperlink ref="C33" r:id="rId245" display="https://www.fangraphs.com/leaders/major-league?pos=all&amp;lg=all&amp;type=1&amp;season=2023&amp;team=17&amp;pageitems=2000000000&amp;sortcol=20&amp;sortdir=asc&amp;qual=50&amp;stats=sta" xr:uid="{854379B2-A43D-496A-8A6F-72F4E0B590E1}"/>
    <hyperlink ref="B145" r:id="rId246" display="https://www.fangraphs.com/players/michael-lorenzen/14843/stats" xr:uid="{5E6448FB-2973-4127-AA4D-B948977A44EA}"/>
    <hyperlink ref="B8" r:id="rId247" display="https://www.fangraphs.com/players/carlos-rodon/16137/stats" xr:uid="{EF15CB40-982F-42A0-A5FC-B14CA2EC3FB3}"/>
    <hyperlink ref="C8" r:id="rId248" display="https://www.fangraphs.com/leaders/major-league?pos=all&amp;lg=all&amp;type=1&amp;season=2023&amp;team=9&amp;pageitems=2000000000&amp;sortcol=20&amp;sortdir=asc&amp;qual=50&amp;stats=sta" xr:uid="{6C2BF744-524A-4E3A-B376-021A96FCEAEF}"/>
    <hyperlink ref="B11" r:id="rId249" display="https://www.fangraphs.com/players/bailey-falter/20070/stats" xr:uid="{4F402290-7655-4462-98BA-14BA95EF3929}"/>
    <hyperlink ref="B137" r:id="rId250" display="https://www.fangraphs.com/players/johan-oviedo/22487/stats" xr:uid="{B6F37859-9B36-4D9B-B0EB-D64C2CC206E0}"/>
    <hyperlink ref="C137" r:id="rId251" display="https://www.fangraphs.com/leaders/major-league?pos=all&amp;lg=all&amp;type=1&amp;season=2023&amp;team=27&amp;pageitems=2000000000&amp;sortcol=20&amp;sortdir=asc&amp;qual=50&amp;stats=sta" xr:uid="{F1A3711B-FD49-4B5C-91F8-3081CF367C81}"/>
    <hyperlink ref="B161" r:id="rId252" display="https://www.fangraphs.com/players/jp-france/21212/stats" xr:uid="{36A776E8-5E74-4703-968F-E5419FF84E87}"/>
    <hyperlink ref="C161" r:id="rId253" display="https://www.fangraphs.com/leaders/major-league?pos=all&amp;lg=all&amp;type=1&amp;season=2023&amp;team=21&amp;pageitems=2000000000&amp;sortcol=20&amp;sortdir=asc&amp;qual=50&amp;stats=sta" xr:uid="{3CE88667-4C6B-4B5F-B58F-63D0D6D5E605}"/>
    <hyperlink ref="B128" r:id="rId254" display="https://www.fangraphs.com/players/peter-lambert/17969/stats" xr:uid="{9FB2F25F-7B0F-471D-B14A-2A24567D7AE5}"/>
    <hyperlink ref="C128" r:id="rId255" display="https://www.fangraphs.com/leaders/major-league?pos=all&amp;lg=all&amp;type=1&amp;season=2023&amp;team=19&amp;pageitems=2000000000&amp;sortcol=20&amp;sortdir=asc&amp;qual=50&amp;stats=sta" xr:uid="{A9E98888-13DD-4C15-BC05-15529663E168}"/>
    <hyperlink ref="B135" r:id="rId256" display="https://www.fangraphs.com/players/taijuan-walker/11836/stats" xr:uid="{3975709E-1A3E-4FAE-915D-D93CEDD7E151}"/>
    <hyperlink ref="C135" r:id="rId257" display="https://www.fangraphs.com/leaders/major-league?pos=all&amp;lg=all&amp;type=1&amp;season=2023&amp;team=26&amp;pageitems=2000000000&amp;sortcol=20&amp;sortdir=asc&amp;qual=50&amp;stats=sta" xr:uid="{33D31D46-2560-4015-9C3B-E14FCAB39A8F}"/>
    <hyperlink ref="B7" r:id="rId258" display="https://www.fangraphs.com/players/zach-davies/13183/stats" xr:uid="{8E77C0A3-E36F-40C0-A6D3-6448D2AE38FF}"/>
    <hyperlink ref="C7" r:id="rId259" display="https://www.fangraphs.com/leaders/major-league?pos=all&amp;lg=all&amp;type=1&amp;season=2023&amp;team=15&amp;pageitems=2000000000&amp;sortcol=20&amp;sortdir=asc&amp;qual=50&amp;stats=sta" xr:uid="{6A2CED75-D498-4665-9B09-37DCDE4C407B}"/>
    <hyperlink ref="B152" r:id="rId260" display="https://www.fangraphs.com/players/patrick-sandoval/19447/stats" xr:uid="{AF9E9DB3-24EC-48D8-870E-B64D55ACE93C}"/>
    <hyperlink ref="C152" r:id="rId261" display="https://www.fangraphs.com/leaders/major-league?pos=all&amp;lg=all&amp;type=1&amp;season=2023&amp;team=1&amp;pageitems=2000000000&amp;sortcol=20&amp;sortdir=asc&amp;qual=50&amp;stats=sta" xr:uid="{C02A7F45-573F-4D7A-8D13-4A98391B5B6D}"/>
    <hyperlink ref="B78" r:id="rId262" display="https://www.fangraphs.com/players/patrick-corbin/9323/stats" xr:uid="{F0BDDAC4-7D3B-40E2-9657-E7440F4C5A54}"/>
    <hyperlink ref="C78" r:id="rId263" display="https://www.fangraphs.com/leaders/major-league?pos=all&amp;lg=all&amp;type=1&amp;season=2023&amp;team=24&amp;pageitems=2000000000&amp;sortcol=20&amp;sortdir=asc&amp;qual=50&amp;stats=sta" xr:uid="{E90318B7-A97B-4257-8295-F8D9832CB888}"/>
    <hyperlink ref="B178" r:id="rId264" display="https://www.fangraphs.com/players/wade-miley/8779/stats" xr:uid="{7AA5DD9B-B45B-4F56-B461-352822DB70C4}"/>
    <hyperlink ref="C178" r:id="rId265" display="https://www.fangraphs.com/leaders/major-league?pos=all&amp;lg=all&amp;type=1&amp;season=2023&amp;team=23&amp;pageitems=2000000000&amp;sortcol=20&amp;sortdir=asc&amp;qual=50&amp;stats=sta" xr:uid="{3902DA74-CB10-40E1-B4C7-EA8CB8106486}"/>
    <hyperlink ref="B97" r:id="rId266" display="https://www.fangraphs.com/players/tony-gonsolin/19388/stats" xr:uid="{83C1665E-E3EB-45A4-9A59-CA4B666D63BE}"/>
    <hyperlink ref="C97" r:id="rId267" display="https://www.fangraphs.com/leaders/major-league?pos=all&amp;lg=all&amp;type=1&amp;season=2023&amp;team=22&amp;pageitems=2000000000&amp;sortcol=20&amp;sortdir=asc&amp;qual=50&amp;stats=sta" xr:uid="{8540C481-DC51-4C51-AF23-283C545088FB}"/>
    <hyperlink ref="B174" r:id="rId268" display="https://www.fangraphs.com/players/brandon-bielak/19866/stats" xr:uid="{D6CE0A13-56D5-4A42-95DE-12D737ADF68F}"/>
    <hyperlink ref="C174" r:id="rId269" display="https://www.fangraphs.com/leaders/major-league?pos=all&amp;lg=all&amp;type=1&amp;season=2023&amp;team=21&amp;pageitems=2000000000&amp;sortcol=20&amp;sortdir=asc&amp;qual=50&amp;stats=sta" xr:uid="{3F39274B-33C0-460C-829A-B82DB644C03D}"/>
    <hyperlink ref="B69" r:id="rId270" display="https://www.fangraphs.com/players/ken-waldichuk/27681/stats" xr:uid="{FBF6538F-0FC2-47F7-B959-8F116DB74083}"/>
    <hyperlink ref="C69" r:id="rId271" display="https://www.fangraphs.com/leaders/major-league?pos=all&amp;lg=all&amp;type=1&amp;season=2023&amp;team=10&amp;pageitems=2000000000&amp;sortcol=20&amp;sortdir=asc&amp;qual=50&amp;stats=sta" xr:uid="{1BDE38F5-7B90-4118-8FF5-D4E1885A94B8}"/>
    <hyperlink ref="B121" r:id="rId272" display="https://www.fangraphs.com/players/tylor-megill/21318/stats" xr:uid="{EF2FB318-70D1-4E26-BA5E-19ECF3678DB4}"/>
    <hyperlink ref="C121" r:id="rId273" display="https://www.fangraphs.com/leaders/major-league?pos=all&amp;lg=all&amp;type=1&amp;season=2023&amp;team=25&amp;pageitems=2000000000&amp;sortcol=20&amp;sortdir=asc&amp;qual=50&amp;stats=sta" xr:uid="{C9EFD8DB-EFC8-45D2-B097-C761FB571C72}"/>
    <hyperlink ref="B17" r:id="rId274" display="https://www.fangraphs.com/players/noah-syndergaard/11762/stats" xr:uid="{924E021D-5157-4C18-9A87-27C6E29AA33E}"/>
    <hyperlink ref="B5" r:id="rId275" display="https://www.fangraphs.com/players/chris-flexen/13896/stats" xr:uid="{5EB208C3-03F0-44FF-B688-349098655D9F}"/>
    <hyperlink ref="B166" r:id="rId276" display="https://www.fangraphs.com/players/josiah-gray/24580/stats" xr:uid="{DE12003A-9632-4D77-B6E1-F90F4D01A27F}"/>
    <hyperlink ref="C166" r:id="rId277" display="https://www.fangraphs.com/leaders/major-league?pos=all&amp;lg=all&amp;type=1&amp;season=2023&amp;team=24&amp;pageitems=2000000000&amp;sortcol=20&amp;sortdir=asc&amp;qual=50&amp;stats=sta" xr:uid="{624E855A-A0E1-430C-9C87-276F8030306B}"/>
    <hyperlink ref="B52" r:id="rId278" display="https://www.fangraphs.com/players/trevor-williams/16977/stats" xr:uid="{20D0BF3F-353F-4D7F-85AE-C3EA7A1BC6CF}"/>
    <hyperlink ref="C52" r:id="rId279" display="https://www.fangraphs.com/leaders/major-league?pos=all&amp;lg=all&amp;type=1&amp;season=2023&amp;team=24&amp;pageitems=2000000000&amp;sortcol=20&amp;sortdir=asc&amp;qual=50&amp;stats=sta" xr:uid="{0E6154A6-809C-4D85-AD17-701C42813122}"/>
    <hyperlink ref="B130" r:id="rId280" display="https://www.fangraphs.com/players/jake-irvin/21504/stats" xr:uid="{AF9F94F2-DBA1-46BA-99F0-A8FA952ECF41}"/>
    <hyperlink ref="C130" r:id="rId281" display="https://www.fangraphs.com/leaders/major-league?pos=all&amp;lg=all&amp;type=1&amp;season=2023&amp;team=24&amp;pageitems=2000000000&amp;sortcol=20&amp;sortdir=asc&amp;qual=50&amp;stats=sta" xr:uid="{166244C3-1C97-44AF-8B51-AB35FF9E1AEC}"/>
    <hyperlink ref="B61" r:id="rId282" display="https://www.fangraphs.com/players/luis-medina/21649/stats" xr:uid="{691814AC-4863-4B3F-AC20-65963324D6A7}"/>
    <hyperlink ref="C61" r:id="rId283" display="https://www.fangraphs.com/leaders/major-league?pos=all&amp;lg=all&amp;type=1&amp;season=2023&amp;team=10&amp;pageitems=2000000000&amp;sortcol=20&amp;sortdir=asc&amp;qual=50&amp;stats=sta" xr:uid="{0107A6E5-0EA6-4DE6-99FD-F5FBD51D9716}"/>
    <hyperlink ref="B36" r:id="rId284" display="https://www.fangraphs.com/players/jesse-scholtens/19205/stats" xr:uid="{5B4B475D-15DD-4BB4-990D-7D7E00D7BD87}"/>
    <hyperlink ref="C36" r:id="rId285" display="https://www.fangraphs.com/leaders/major-league?pos=all&amp;lg=all&amp;type=1&amp;season=2023&amp;team=4&amp;pageitems=2000000000&amp;sortcol=20&amp;sortdir=asc&amp;qual=50&amp;stats=sta" xr:uid="{97F8E68A-A156-458C-82A3-1A2BE5B1D1EC}"/>
    <hyperlink ref="B175" r:id="rId286" display="https://www.fangraphs.com/players/matt-manning/20369/stats" xr:uid="{23C8BAA2-4E4D-4F95-AA1A-152032187813}"/>
    <hyperlink ref="C175" r:id="rId287" display="https://www.fangraphs.com/leaders/major-league?pos=all&amp;lg=all&amp;type=1&amp;season=2023&amp;team=6&amp;pageitems=2000000000&amp;sortcol=20&amp;sortdir=asc&amp;qual=50&amp;stats=sta" xr:uid="{82AF8B88-D0B3-4BEA-9A5A-162FA9154F16}"/>
    <hyperlink ref="B23" r:id="rId288" display="https://www.fangraphs.com/players/jordan-lyles/7593/stats" xr:uid="{556C3624-8272-4922-930C-3AAEFAEA79AF}"/>
    <hyperlink ref="C23" r:id="rId289" display="https://www.fangraphs.com/leaders/major-league?pos=all&amp;lg=all&amp;type=1&amp;season=2023&amp;team=7&amp;pageitems=2000000000&amp;sortcol=20&amp;sortdir=asc&amp;qual=50&amp;stats=sta" xr:uid="{0CC891D7-9A3D-4912-B427-3BAA86D8D2B8}"/>
    <hyperlink ref="B12" r:id="rId290" display="https://www.fangraphs.com/players/carlos-carrasco/6632/stats" xr:uid="{FB824118-8EC0-4D0B-AD7F-561843AD605E}"/>
    <hyperlink ref="C12" r:id="rId291" display="https://www.fangraphs.com/leaders/major-league?pos=all&amp;lg=all&amp;type=1&amp;season=2023&amp;team=25&amp;pageitems=2000000000&amp;sortcol=20&amp;sortdir=asc&amp;qual=50&amp;stats=sta" xr:uid="{17331BDF-4C78-4CD1-8F3E-09FBB370DF28}"/>
    <hyperlink ref="B82" r:id="rId292" display="https://www.fangraphs.com/players/ty-blach/14361/stats" xr:uid="{5FE0484E-20DF-443D-9A36-BBD524CBB343}"/>
    <hyperlink ref="C82" r:id="rId293" display="https://www.fangraphs.com/leaders/major-league?pos=all&amp;lg=all&amp;type=1&amp;season=2023&amp;team=19&amp;pageitems=2000000000&amp;sortcol=20&amp;sortdir=asc&amp;qual=50&amp;stats=sta" xr:uid="{2200D609-9768-4388-A322-ADB6BD13FFC3}"/>
    <hyperlink ref="B40" r:id="rId294" display="https://www.fangraphs.com/players/james-kaprielian/18331/stats" xr:uid="{C6EAD1C9-E438-46B1-8A67-4CADD2E684A0}"/>
    <hyperlink ref="C40" r:id="rId295" display="https://www.fangraphs.com/leaders/major-league?pos=all&amp;lg=all&amp;type=1&amp;season=2023&amp;team=10&amp;pageitems=2000000000&amp;sortcol=20&amp;sortdir=asc&amp;qual=50&amp;stats=sta" xr:uid="{5404490A-EDFB-40B4-AA97-6D0D87D04262}"/>
    <hyperlink ref="B46" r:id="rId296" display="https://www.fangraphs.com/players/chase-anderson/6895/stats" xr:uid="{2920D87A-4161-478D-8380-A6D384A3A76C}"/>
    <hyperlink ref="C46" r:id="rId297" display="https://www.fangraphs.com/leaders/major-league?pos=all&amp;lg=all&amp;type=1&amp;season=2023&amp;team=19&amp;pageitems=2000000000&amp;sortcol=20&amp;sortdir=asc&amp;qual=50&amp;stats=sta" xr:uid="{1B1F8AB1-A163-4898-9AB0-0F03D39A9E99}"/>
    <hyperlink ref="B70" r:id="rId298" display="https://www.fangraphs.com/players/touki-toussaint/16929/stats" xr:uid="{E285F315-030B-49C7-AD51-E6AD88D13265}"/>
    <hyperlink ref="B90" r:id="rId299" display="https://www.fangraphs.com/players/marco-gonzales/15467/stats" xr:uid="{C4C5E51F-D372-48D0-8637-83C24AA9A838}"/>
    <hyperlink ref="C90" r:id="rId300" display="https://www.fangraphs.com/leaders/major-league?pos=all&amp;lg=all&amp;type=1&amp;season=2023&amp;team=11&amp;pageitems=2000000000&amp;sortcol=20&amp;sortdir=asc&amp;qual=50&amp;stats=sta" xr:uid="{A4D8AAB3-4518-4888-A801-F3306AEE39D6}"/>
    <hyperlink ref="B4" r:id="rId301" display="https://www.fangraphs.com/players/joey-wentz/19962/stats" xr:uid="{77DDAA8D-0D4C-4B02-BF37-8C325638D309}"/>
    <hyperlink ref="C4" r:id="rId302" display="https://www.fangraphs.com/leaders/major-league?pos=all&amp;lg=all&amp;type=1&amp;season=2023&amp;team=6&amp;pageitems=2000000000&amp;sortcol=20&amp;sortdir=asc&amp;qual=50&amp;stats=sta" xr:uid="{5AD8A76E-1AE5-446E-924F-102B2E512BC0}"/>
    <hyperlink ref="B136" r:id="rId303" display="https://www.fangraphs.com/players/daniel-lynch/21537/stats" xr:uid="{19D6B31F-B10A-4A62-90A8-420DDF97BC3C}"/>
    <hyperlink ref="C136" r:id="rId304" display="https://www.fangraphs.com/leaders/major-league?pos=all&amp;lg=all&amp;type=1&amp;season=2023&amp;team=7&amp;pageitems=2000000000&amp;sortcol=20&amp;sortdir=asc&amp;qual=50&amp;stats=sta" xr:uid="{B6214002-DCAF-437A-91B1-E722E303EF1F}"/>
    <hyperlink ref="B71" r:id="rId305" display="https://www.fangraphs.com/players/austin-gomber/16561/stats" xr:uid="{0839B181-3DD9-4B94-915E-CC4990593E93}"/>
    <hyperlink ref="C71" r:id="rId306" display="https://www.fangraphs.com/leaders/major-league?pos=all&amp;lg=all&amp;type=1&amp;season=2023&amp;team=19&amp;pageitems=2000000000&amp;sortcol=20&amp;sortdir=asc&amp;qual=50&amp;stats=sta" xr:uid="{BDBAB331-2C34-4D52-8B7E-722F735A8D5C}"/>
    <hyperlink ref="B108" r:id="rId307" display="https://www.fangraphs.com/players/kyle-freeland/16256/stats" xr:uid="{EEB559E1-EA8F-4FE5-BEC8-CF94A5924275}"/>
    <hyperlink ref="C108" r:id="rId308" display="https://www.fangraphs.com/leaders/major-league?pos=all&amp;lg=all&amp;type=1&amp;season=2023&amp;team=19&amp;pageitems=2000000000&amp;sortcol=20&amp;sortdir=asc&amp;qual=50&amp;stats=sta" xr:uid="{435CB5DE-A88E-486E-B8A2-91F89AB7EB69}"/>
    <hyperlink ref="B27" r:id="rId309" display="https://www.fangraphs.com/players/jhony-brito/25386/stats" xr:uid="{8620FCF2-856A-4770-9FCC-B462812B22C6}"/>
    <hyperlink ref="C27" r:id="rId310" display="https://www.fangraphs.com/leaders/major-league?pos=all&amp;lg=all&amp;type=1&amp;season=2023&amp;team=9&amp;pageitems=2000000000&amp;sortcol=20&amp;sortdir=asc&amp;qual=50&amp;stats=sta" xr:uid="{61B085C0-6371-4520-A2E9-D239ADB172F7}"/>
    <hyperlink ref="B163" r:id="rId311" display="https://www.fangraphs.com/players/tommy-henry/26285/stats" xr:uid="{5261A4A6-A338-4228-BDD8-10B536ABD878}"/>
    <hyperlink ref="C163" r:id="rId312" display="https://www.fangraphs.com/leaders/major-league?pos=all&amp;lg=all&amp;type=1&amp;season=2023&amp;team=15&amp;pageitems=2000000000&amp;sortcol=20&amp;sortdir=asc&amp;qual=50&amp;stats=sta" xr:uid="{2F137305-15BB-481E-83D6-8F45B6C626C7}"/>
    <hyperlink ref="B72" r:id="rId313" display="https://www.fangraphs.com/players/ryne-nelson/26253/stats" xr:uid="{FADF62CB-BE92-4BF7-8799-75160240FE33}"/>
    <hyperlink ref="C72" r:id="rId314" display="https://www.fangraphs.com/leaders/major-league?pos=all&amp;lg=all&amp;type=1&amp;season=2023&amp;team=15&amp;pageitems=2000000000&amp;sortcol=20&amp;sortdir=asc&amp;qual=50&amp;stats=sta" xr:uid="{D8205DA8-300C-42B4-B3F0-681A716EC119}"/>
    <hyperlink ref="B73" r:id="rId315" display="https://www.fangraphs.com/players/tyler-anderson/12880/stats" xr:uid="{BB84043C-ED46-45BF-BDD5-7D9C53BBE1A0}"/>
    <hyperlink ref="C73" r:id="rId316" display="https://www.fangraphs.com/leaders/major-league?pos=all&amp;lg=all&amp;type=1&amp;season=2023&amp;team=1&amp;pageitems=2000000000&amp;sortcol=20&amp;sortdir=asc&amp;qual=50&amp;stats=sta" xr:uid="{968B23DB-4949-4A35-B905-2978537469C1}"/>
    <hyperlink ref="B34" r:id="rId317" display="https://www.fangraphs.com/players/roansy-contreras/22810/stats" xr:uid="{1F177673-5F55-4A2B-9709-51552DBEB7CC}"/>
    <hyperlink ref="C34" r:id="rId318" display="https://www.fangraphs.com/leaders/major-league?pos=all&amp;lg=all&amp;type=1&amp;season=2023&amp;team=27&amp;pageitems=2000000000&amp;sortcol=20&amp;sortdir=asc&amp;qual=50&amp;stats=sta" xr:uid="{5F9CC2A5-BA30-457D-9FD3-3ED8CAEF2249}"/>
    <hyperlink ref="B3" r:id="rId319" display="https://www.fangraphs.com/players/kyle-muller/20167/stats" xr:uid="{74A9E8E3-0582-4AD2-B361-069BB22556A1}"/>
    <hyperlink ref="C3" r:id="rId320" display="https://www.fangraphs.com/leaders/major-league?pos=all&amp;lg=all&amp;type=1&amp;season=2023&amp;team=10&amp;pageitems=2000000000&amp;sortcol=20&amp;sortdir=asc&amp;qual=50&amp;stats=sta" xr:uid="{4DE8D848-9486-4328-B37C-82038D4133A1}"/>
    <hyperlink ref="B127" r:id="rId321" display="https://www.fangraphs.com/players/martin-perez/6902/stats" xr:uid="{F7C2EBA2-C82A-4B7C-896F-D1EAFF4224DB}"/>
    <hyperlink ref="C127" r:id="rId322" display="https://www.fangraphs.com/leaders/major-league?pos=all&amp;lg=all&amp;type=1&amp;season=2023&amp;team=13&amp;pageitems=2000000000&amp;sortcol=20&amp;sortdir=asc&amp;qual=50&amp;stats=sta" xr:uid="{42B04E56-C9ED-48A6-A2B9-FFD5485A0DBD}"/>
    <hyperlink ref="B118" r:id="rId323" display="https://www.fangraphs.com/players/michael-kopech/17282/stats" xr:uid="{F335ACE6-EC25-4212-8DE1-35F8F9E839EC}"/>
    <hyperlink ref="C118" r:id="rId324" display="https://www.fangraphs.com/leaders/major-league?pos=all&amp;lg=all&amp;type=1&amp;season=2023&amp;team=4&amp;pageitems=2000000000&amp;sortcol=20&amp;sortdir=asc&amp;qual=50&amp;stats=sta" xr:uid="{163D6578-B242-4508-A11A-9270DD1A3C0D}"/>
    <hyperlink ref="B111" r:id="rId325" display="https://www.fangraphs.com/players/dakota-hudson/19206/stats" xr:uid="{42B5A849-CA6B-4DB1-B4D5-C83FC05142CE}"/>
    <hyperlink ref="C111" r:id="rId326" display="https://www.fangraphs.com/leaders/major-league?pos=all&amp;lg=all&amp;type=1&amp;season=2023&amp;team=28&amp;pageitems=2000000000&amp;sortcol=20&amp;sortdir=asc&amp;qual=50&amp;stats=sta" xr:uid="{6D709387-80B6-4FB1-BAB5-C616151518F3}"/>
    <hyperlink ref="B114" r:id="rId327" display="https://www.fangraphs.com/players/cal-quantrill/19312/stats" xr:uid="{3CDC643B-8570-4E9D-A499-03AB0802B4B9}"/>
    <hyperlink ref="C114" r:id="rId328" display="https://www.fangraphs.com/leaders/major-league?pos=all&amp;lg=all&amp;type=1&amp;season=2023&amp;team=5&amp;pageitems=2000000000&amp;sortcol=20&amp;sortdir=asc&amp;qual=50&amp;stats=sta" xr:uid="{88986FE3-207F-417B-B5B2-40C70E11046C}"/>
    <hyperlink ref="B6" r:id="rId329" display="https://www.fangraphs.com/players/connor-seabold/19695/stats" xr:uid="{4CB4F4AA-7137-4C5A-B407-19F0C2B9682B}"/>
    <hyperlink ref="C6" r:id="rId330" display="https://www.fangraphs.com/leaders/major-league?pos=all&amp;lg=all&amp;type=1&amp;season=2023&amp;team=19&amp;pageitems=2000000000&amp;sortcol=20&amp;sortdir=asc&amp;qual=50&amp;stats=sta" xr:uid="{1D092747-DD21-46B2-87C9-1561B84BA9AB}"/>
    <hyperlink ref="B38" r:id="rId331" display="https://www.fangraphs.com/players/ryan-weathers/23796/stats" xr:uid="{8AB4ED60-A23D-46C9-9CDD-7E9E4B21048E}"/>
    <hyperlink ref="B74" r:id="rId332" display="https://www.fangraphs.com/players/alek-manoah/26410/stats" xr:uid="{5FEC3C93-B1E0-4B18-8369-F39EB229C13C}"/>
    <hyperlink ref="C74" r:id="rId333" display="https://www.fangraphs.com/leaders/major-league?pos=all&amp;lg=all&amp;type=1&amp;season=2023&amp;team=14&amp;pageitems=2000000000&amp;sortcol=20&amp;sortdir=asc&amp;qual=50&amp;stats=sta" xr:uid="{AC21E5E1-3045-4E57-AEF4-4EB4777DCF6D}"/>
    <hyperlink ref="B150" r:id="rId334" display="https://www.fangraphs.com/players/luis-ortiz/27646/stats" xr:uid="{8098AF8D-671F-48C4-BA43-4D3EAA008B29}"/>
    <hyperlink ref="C150" r:id="rId335" display="https://www.fangraphs.com/leaders/major-league?pos=all&amp;lg=all&amp;type=1&amp;season=2023&amp;team=27&amp;pageitems=2000000000&amp;sortcol=20&amp;sortdir=asc&amp;qual=50&amp;stats=sta" xr:uid="{52A856B5-E2B1-4782-941D-EDCCDF70E96B}"/>
    <hyperlink ref="B14" r:id="rId336" display="https://www.fangraphs.com/players/adam-wainwright/2233/stats" xr:uid="{92C22440-67AF-4A3E-AE34-F76BA49F7BDB}"/>
    <hyperlink ref="C14" r:id="rId337" display="https://www.fangraphs.com/leaders/major-league?pos=all&amp;lg=all&amp;type=1&amp;season=2023&amp;team=28&amp;pageitems=2000000000&amp;sortcol=20&amp;sortdir=asc&amp;qual=50&amp;stats=sta" xr:uid="{7F9AAB4A-BDF0-47BE-B6CC-AAB087D21915}"/>
    <hyperlink ref="B116" r:id="rId338" display="https://www.fangraphs.com/players/jared-shuster/27472/stats" xr:uid="{2AE854E5-0AA1-495F-A5F8-AE08FBDDFBDB}"/>
    <hyperlink ref="C116" r:id="rId339" display="https://www.fangraphs.com/leaders/major-league?pos=all&amp;lg=all&amp;type=1&amp;season=2023&amp;team=16&amp;pageitems=2000000000&amp;sortcol=20&amp;sortdir=asc&amp;qual=50&amp;stats=sta" xr:uid="{52ED20EF-6E4E-4155-832B-A7A10ED8818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38003-B334-4BB3-9B3C-9C10A9F63893}">
  <dimension ref="A1:W257"/>
  <sheetViews>
    <sheetView workbookViewId="0">
      <selection activeCell="A66" sqref="A66:XFD66"/>
    </sheetView>
  </sheetViews>
  <sheetFormatPr defaultRowHeight="14.4"/>
  <cols>
    <col min="2" max="2" width="17.5546875" customWidth="1"/>
  </cols>
  <sheetData>
    <row r="1" spans="1:23" ht="15" thickBot="1">
      <c r="A1" s="1" t="s">
        <v>0</v>
      </c>
      <c r="B1" s="2" t="s">
        <v>1</v>
      </c>
      <c r="C1" s="2" t="s">
        <v>2</v>
      </c>
      <c r="D1" s="3" t="s">
        <v>371</v>
      </c>
      <c r="E1" s="3" t="s">
        <v>372</v>
      </c>
      <c r="F1" s="3" t="s">
        <v>373</v>
      </c>
      <c r="G1" s="3" t="s">
        <v>374</v>
      </c>
      <c r="H1" s="4" t="s">
        <v>10</v>
      </c>
      <c r="I1" s="3" t="s">
        <v>9</v>
      </c>
      <c r="J1" s="3" t="s">
        <v>375</v>
      </c>
      <c r="K1" s="4" t="s">
        <v>13</v>
      </c>
      <c r="L1" s="3" t="s">
        <v>376</v>
      </c>
      <c r="M1" s="3" t="s">
        <v>12</v>
      </c>
      <c r="N1" s="3" t="s">
        <v>377</v>
      </c>
      <c r="O1" s="4" t="s">
        <v>378</v>
      </c>
      <c r="P1" s="3" t="s">
        <v>379</v>
      </c>
      <c r="Q1" s="3" t="s">
        <v>380</v>
      </c>
      <c r="R1" s="4" t="s">
        <v>381</v>
      </c>
      <c r="S1" s="3" t="s">
        <v>382</v>
      </c>
      <c r="T1" s="3" t="s">
        <v>383</v>
      </c>
      <c r="U1" s="4" t="s">
        <v>384</v>
      </c>
      <c r="V1" s="28" t="s">
        <v>385</v>
      </c>
      <c r="W1" s="51" t="s">
        <v>1660</v>
      </c>
    </row>
    <row r="2" spans="1:23" ht="15" thickBot="1">
      <c r="A2" s="5">
        <v>106</v>
      </c>
      <c r="B2" s="7" t="s">
        <v>522</v>
      </c>
      <c r="C2" s="7" t="s">
        <v>50</v>
      </c>
      <c r="D2" s="8">
        <v>12.03</v>
      </c>
      <c r="E2" s="8">
        <v>5.55</v>
      </c>
      <c r="F2" s="8">
        <v>2.17</v>
      </c>
      <c r="G2" s="8">
        <v>0.62</v>
      </c>
      <c r="H2" s="9">
        <v>0.29199999999999998</v>
      </c>
      <c r="I2" s="10">
        <v>0.13500000000000001</v>
      </c>
      <c r="J2" s="10">
        <v>0.157</v>
      </c>
      <c r="K2" s="11">
        <v>0.23499999999999999</v>
      </c>
      <c r="L2" s="8">
        <v>1.53</v>
      </c>
      <c r="M2" s="8">
        <v>0.34</v>
      </c>
      <c r="N2" s="10">
        <v>0.55400000000000005</v>
      </c>
      <c r="O2" s="11">
        <v>157</v>
      </c>
      <c r="P2" s="8">
        <v>80</v>
      </c>
      <c r="Q2" s="8">
        <v>82</v>
      </c>
      <c r="R2" s="11">
        <v>6.79</v>
      </c>
      <c r="S2" s="8">
        <v>3.58</v>
      </c>
      <c r="T2" s="8">
        <v>3.21</v>
      </c>
      <c r="U2" s="11">
        <v>3.51</v>
      </c>
      <c r="V2" s="14">
        <v>3.72</v>
      </c>
      <c r="W2">
        <f t="shared" ref="W2:W65" si="0">V2-R2</f>
        <v>-3.07</v>
      </c>
    </row>
    <row r="3" spans="1:23" ht="15" thickBot="1">
      <c r="A3" s="5">
        <v>158</v>
      </c>
      <c r="B3" s="7" t="s">
        <v>738</v>
      </c>
      <c r="C3" s="7" t="s">
        <v>109</v>
      </c>
      <c r="D3" s="8">
        <v>9.77</v>
      </c>
      <c r="E3" s="8">
        <v>4.0199999999999996</v>
      </c>
      <c r="F3" s="8">
        <v>2.4300000000000002</v>
      </c>
      <c r="G3" s="8">
        <v>2.59</v>
      </c>
      <c r="H3" s="9">
        <v>0.24099999999999999</v>
      </c>
      <c r="I3" s="10">
        <v>9.9000000000000005E-2</v>
      </c>
      <c r="J3" s="10">
        <v>0.14199999999999999</v>
      </c>
      <c r="K3" s="11">
        <v>0.31</v>
      </c>
      <c r="L3" s="8">
        <v>1.69</v>
      </c>
      <c r="M3" s="8">
        <v>0.36099999999999999</v>
      </c>
      <c r="N3" s="10">
        <v>0.7</v>
      </c>
      <c r="O3" s="11">
        <v>137</v>
      </c>
      <c r="P3" s="8">
        <v>135</v>
      </c>
      <c r="Q3" s="8">
        <v>108</v>
      </c>
      <c r="R3" s="11">
        <v>6.89</v>
      </c>
      <c r="S3" s="8">
        <v>6.26</v>
      </c>
      <c r="T3" s="8">
        <v>0.64</v>
      </c>
      <c r="U3" s="11">
        <v>4.74</v>
      </c>
      <c r="V3" s="14">
        <v>4.08</v>
      </c>
      <c r="W3">
        <f t="shared" si="0"/>
        <v>-2.8099999999999996</v>
      </c>
    </row>
    <row r="4" spans="1:23" s="37" customFormat="1" ht="15" thickBot="1">
      <c r="A4" s="54">
        <v>26</v>
      </c>
      <c r="B4" s="55" t="s">
        <v>419</v>
      </c>
      <c r="C4" s="55" t="s">
        <v>32</v>
      </c>
      <c r="D4" s="56">
        <v>11.35</v>
      </c>
      <c r="E4" s="56">
        <v>2.92</v>
      </c>
      <c r="F4" s="56">
        <v>3.88</v>
      </c>
      <c r="G4" s="56">
        <v>1.38</v>
      </c>
      <c r="H4" s="57">
        <v>0.307</v>
      </c>
      <c r="I4" s="58">
        <v>7.9000000000000001E-2</v>
      </c>
      <c r="J4" s="58">
        <v>0.22800000000000001</v>
      </c>
      <c r="K4" s="59">
        <v>0.218</v>
      </c>
      <c r="L4" s="56">
        <v>1.1499999999999999</v>
      </c>
      <c r="M4" s="56">
        <v>0.28499999999999998</v>
      </c>
      <c r="N4" s="58">
        <v>0.56200000000000006</v>
      </c>
      <c r="O4" s="59">
        <v>126</v>
      </c>
      <c r="P4" s="56">
        <v>85</v>
      </c>
      <c r="Q4" s="56">
        <v>74</v>
      </c>
      <c r="R4" s="59">
        <v>5.5</v>
      </c>
      <c r="S4" s="56">
        <v>3.75</v>
      </c>
      <c r="T4" s="56">
        <v>1.75</v>
      </c>
      <c r="U4" s="59">
        <v>3.19</v>
      </c>
      <c r="V4" s="56">
        <v>3.05</v>
      </c>
      <c r="W4" s="37">
        <f t="shared" si="0"/>
        <v>-2.4500000000000002</v>
      </c>
    </row>
    <row r="5" spans="1:23" ht="15" thickBot="1">
      <c r="A5" s="5">
        <v>212</v>
      </c>
      <c r="B5" s="7" t="s">
        <v>647</v>
      </c>
      <c r="C5" s="7" t="s">
        <v>129</v>
      </c>
      <c r="D5" s="8">
        <v>9.15</v>
      </c>
      <c r="E5" s="8">
        <v>4.3499999999999996</v>
      </c>
      <c r="F5" s="8">
        <v>2.11</v>
      </c>
      <c r="G5" s="8">
        <v>2.06</v>
      </c>
      <c r="H5" s="9">
        <v>0.219</v>
      </c>
      <c r="I5" s="10">
        <v>0.104</v>
      </c>
      <c r="J5" s="10">
        <v>0.115</v>
      </c>
      <c r="K5" s="11">
        <v>0.3</v>
      </c>
      <c r="L5" s="8">
        <v>1.7</v>
      </c>
      <c r="M5" s="8">
        <v>0.35099999999999998</v>
      </c>
      <c r="N5" s="10">
        <v>0.71899999999999997</v>
      </c>
      <c r="O5" s="11">
        <v>151</v>
      </c>
      <c r="P5" s="8">
        <v>134</v>
      </c>
      <c r="Q5" s="8">
        <v>110</v>
      </c>
      <c r="R5" s="11">
        <v>6.64</v>
      </c>
      <c r="S5" s="8">
        <v>5.95</v>
      </c>
      <c r="T5" s="8">
        <v>0.68</v>
      </c>
      <c r="U5" s="11">
        <v>4.83</v>
      </c>
      <c r="V5" s="14">
        <v>4.37</v>
      </c>
      <c r="W5">
        <f t="shared" si="0"/>
        <v>-2.2699999999999996</v>
      </c>
    </row>
    <row r="6" spans="1:23" ht="15" thickBot="1">
      <c r="A6" s="5">
        <v>160</v>
      </c>
      <c r="B6" s="7" t="s">
        <v>585</v>
      </c>
      <c r="C6" s="7" t="s">
        <v>39</v>
      </c>
      <c r="D6" s="8">
        <v>10.130000000000001</v>
      </c>
      <c r="E6" s="8">
        <v>3.86</v>
      </c>
      <c r="F6" s="8">
        <v>2.63</v>
      </c>
      <c r="G6" s="8">
        <v>1.93</v>
      </c>
      <c r="H6" s="9">
        <v>0.245</v>
      </c>
      <c r="I6" s="10">
        <v>9.2999999999999999E-2</v>
      </c>
      <c r="J6" s="10">
        <v>0.152</v>
      </c>
      <c r="K6" s="11">
        <v>0.309</v>
      </c>
      <c r="L6" s="8">
        <v>1.7</v>
      </c>
      <c r="M6" s="8">
        <v>0.38100000000000001</v>
      </c>
      <c r="N6" s="10">
        <v>0.69</v>
      </c>
      <c r="O6" s="11">
        <v>141</v>
      </c>
      <c r="P6" s="8">
        <v>123</v>
      </c>
      <c r="Q6" s="8">
        <v>113</v>
      </c>
      <c r="R6" s="11">
        <v>6.27</v>
      </c>
      <c r="S6" s="8">
        <v>5.24</v>
      </c>
      <c r="T6" s="8">
        <v>1.03</v>
      </c>
      <c r="U6" s="11">
        <v>4.84</v>
      </c>
      <c r="V6" s="14">
        <v>4.09</v>
      </c>
      <c r="W6">
        <f t="shared" si="0"/>
        <v>-2.1799999999999997</v>
      </c>
    </row>
    <row r="7" spans="1:23" ht="15" thickBot="1">
      <c r="A7" s="5">
        <v>232</v>
      </c>
      <c r="B7" s="7" t="s">
        <v>761</v>
      </c>
      <c r="C7" s="7" t="s">
        <v>169</v>
      </c>
      <c r="D7" s="8">
        <v>8.4499999999999993</v>
      </c>
      <c r="E7" s="8">
        <v>4.3600000000000003</v>
      </c>
      <c r="F7" s="8">
        <v>1.94</v>
      </c>
      <c r="G7" s="8">
        <v>0.82</v>
      </c>
      <c r="H7" s="9">
        <v>0.21199999999999999</v>
      </c>
      <c r="I7" s="10">
        <v>0.11</v>
      </c>
      <c r="J7" s="10">
        <v>0.10299999999999999</v>
      </c>
      <c r="K7" s="11">
        <v>0.22800000000000001</v>
      </c>
      <c r="L7" s="8">
        <v>1.36</v>
      </c>
      <c r="M7" s="8">
        <v>0.28000000000000003</v>
      </c>
      <c r="N7" s="10">
        <v>0.54800000000000004</v>
      </c>
      <c r="O7" s="11">
        <v>160</v>
      </c>
      <c r="P7" s="8">
        <v>103</v>
      </c>
      <c r="Q7" s="8">
        <v>119</v>
      </c>
      <c r="R7" s="11">
        <v>6.55</v>
      </c>
      <c r="S7" s="8">
        <v>4.29</v>
      </c>
      <c r="T7" s="8">
        <v>2.2599999999999998</v>
      </c>
      <c r="U7" s="11">
        <v>5.1100000000000003</v>
      </c>
      <c r="V7" s="14">
        <v>4.53</v>
      </c>
      <c r="W7">
        <f t="shared" si="0"/>
        <v>-2.0199999999999996</v>
      </c>
    </row>
    <row r="8" spans="1:23" ht="15" thickBot="1">
      <c r="A8" s="5">
        <v>182</v>
      </c>
      <c r="B8" s="7" t="s">
        <v>659</v>
      </c>
      <c r="C8" s="6" t="s">
        <v>103</v>
      </c>
      <c r="D8" s="8">
        <v>8.23</v>
      </c>
      <c r="E8" s="8">
        <v>3.22</v>
      </c>
      <c r="F8" s="8">
        <v>2.56</v>
      </c>
      <c r="G8" s="8">
        <v>1.07</v>
      </c>
      <c r="H8" s="9">
        <v>0.19900000000000001</v>
      </c>
      <c r="I8" s="10">
        <v>7.8E-2</v>
      </c>
      <c r="J8" s="10">
        <v>0.121</v>
      </c>
      <c r="K8" s="11">
        <v>0.30499999999999999</v>
      </c>
      <c r="L8" s="8">
        <v>1.63</v>
      </c>
      <c r="M8" s="8">
        <v>0.36699999999999999</v>
      </c>
      <c r="N8" s="10">
        <v>0.627</v>
      </c>
      <c r="O8" s="11">
        <v>138</v>
      </c>
      <c r="P8" s="8">
        <v>98</v>
      </c>
      <c r="Q8" s="8">
        <v>102</v>
      </c>
      <c r="R8" s="11">
        <v>6.08</v>
      </c>
      <c r="S8" s="8">
        <v>4.2300000000000004</v>
      </c>
      <c r="T8" s="8">
        <v>1.85</v>
      </c>
      <c r="U8" s="11">
        <v>4.3899999999999997</v>
      </c>
      <c r="V8" s="14">
        <v>4.1900000000000004</v>
      </c>
      <c r="W8">
        <f t="shared" si="0"/>
        <v>-1.8899999999999997</v>
      </c>
    </row>
    <row r="9" spans="1:23" ht="15" thickBot="1">
      <c r="A9" s="5">
        <v>37</v>
      </c>
      <c r="B9" s="7" t="s">
        <v>403</v>
      </c>
      <c r="C9" s="7" t="s">
        <v>74</v>
      </c>
      <c r="D9" s="8">
        <v>12.86</v>
      </c>
      <c r="E9" s="8">
        <v>3.86</v>
      </c>
      <c r="F9" s="8">
        <v>3.33</v>
      </c>
      <c r="G9" s="8">
        <v>0.86</v>
      </c>
      <c r="H9" s="9">
        <v>0.33600000000000002</v>
      </c>
      <c r="I9" s="10">
        <v>0.10100000000000001</v>
      </c>
      <c r="J9" s="10">
        <v>0.23499999999999999</v>
      </c>
      <c r="K9" s="11">
        <v>0.21299999999999999</v>
      </c>
      <c r="L9" s="8">
        <v>1.24</v>
      </c>
      <c r="M9" s="8">
        <v>0.315</v>
      </c>
      <c r="N9" s="10">
        <v>0.60099999999999998</v>
      </c>
      <c r="O9" s="11">
        <v>109</v>
      </c>
      <c r="P9" s="8">
        <v>65</v>
      </c>
      <c r="Q9" s="8">
        <v>84</v>
      </c>
      <c r="R9" s="11">
        <v>5</v>
      </c>
      <c r="S9" s="8">
        <v>3.02</v>
      </c>
      <c r="T9" s="8">
        <v>1.98</v>
      </c>
      <c r="U9" s="11">
        <v>3.7</v>
      </c>
      <c r="V9" s="14">
        <v>3.13</v>
      </c>
      <c r="W9">
        <f t="shared" si="0"/>
        <v>-1.87</v>
      </c>
    </row>
    <row r="10" spans="1:23" ht="15" thickBot="1">
      <c r="A10" s="5">
        <v>63</v>
      </c>
      <c r="B10" s="7" t="s">
        <v>440</v>
      </c>
      <c r="C10" s="7" t="s">
        <v>97</v>
      </c>
      <c r="D10" s="8">
        <v>12.86</v>
      </c>
      <c r="E10" s="8">
        <v>4.5199999999999996</v>
      </c>
      <c r="F10" s="8">
        <v>2.84</v>
      </c>
      <c r="G10" s="8">
        <v>1.55</v>
      </c>
      <c r="H10" s="9">
        <v>0.32500000000000001</v>
      </c>
      <c r="I10" s="10">
        <v>0.114</v>
      </c>
      <c r="J10" s="10">
        <v>0.21099999999999999</v>
      </c>
      <c r="K10" s="11">
        <v>0.23599999999999999</v>
      </c>
      <c r="L10" s="8">
        <v>1.41</v>
      </c>
      <c r="M10" s="8">
        <v>0.32600000000000001</v>
      </c>
      <c r="N10" s="10">
        <v>0.70499999999999996</v>
      </c>
      <c r="O10" s="11">
        <v>124</v>
      </c>
      <c r="P10" s="8">
        <v>97</v>
      </c>
      <c r="Q10" s="8">
        <v>91</v>
      </c>
      <c r="R10" s="11">
        <v>5.23</v>
      </c>
      <c r="S10" s="8">
        <v>4.25</v>
      </c>
      <c r="T10" s="8">
        <v>0.98</v>
      </c>
      <c r="U10" s="11">
        <v>3.9</v>
      </c>
      <c r="V10" s="14">
        <v>3.39</v>
      </c>
      <c r="W10">
        <f t="shared" si="0"/>
        <v>-1.8400000000000003</v>
      </c>
    </row>
    <row r="11" spans="1:23" ht="15" thickBot="1">
      <c r="A11" s="5">
        <v>156</v>
      </c>
      <c r="B11" s="7" t="s">
        <v>610</v>
      </c>
      <c r="C11" s="7" t="s">
        <v>86</v>
      </c>
      <c r="D11" s="8">
        <v>7.49</v>
      </c>
      <c r="E11" s="8">
        <v>2.04</v>
      </c>
      <c r="F11" s="8">
        <v>3.67</v>
      </c>
      <c r="G11" s="8">
        <v>2.5</v>
      </c>
      <c r="H11" s="9">
        <v>0.188</v>
      </c>
      <c r="I11" s="10">
        <v>5.0999999999999997E-2</v>
      </c>
      <c r="J11" s="10">
        <v>0.13600000000000001</v>
      </c>
      <c r="K11" s="11">
        <v>0.30099999999999999</v>
      </c>
      <c r="L11" s="8">
        <v>1.49</v>
      </c>
      <c r="M11" s="8">
        <v>0.32</v>
      </c>
      <c r="N11" s="10">
        <v>0.76200000000000001</v>
      </c>
      <c r="O11" s="11">
        <v>140</v>
      </c>
      <c r="P11" s="8">
        <v>142</v>
      </c>
      <c r="Q11" s="8">
        <v>99</v>
      </c>
      <c r="R11" s="11">
        <v>5.9</v>
      </c>
      <c r="S11" s="8">
        <v>5.95</v>
      </c>
      <c r="T11" s="8">
        <v>-0.05</v>
      </c>
      <c r="U11" s="11">
        <v>4.3499999999999996</v>
      </c>
      <c r="V11" s="14">
        <v>4.07</v>
      </c>
      <c r="W11">
        <f t="shared" si="0"/>
        <v>-1.83</v>
      </c>
    </row>
    <row r="12" spans="1:23" ht="15" thickBot="1">
      <c r="A12" s="5">
        <v>204</v>
      </c>
      <c r="B12" s="7" t="s">
        <v>668</v>
      </c>
      <c r="C12" s="7" t="s">
        <v>29</v>
      </c>
      <c r="D12" s="8">
        <v>8.32</v>
      </c>
      <c r="E12" s="8">
        <v>3.7</v>
      </c>
      <c r="F12" s="8">
        <v>2.25</v>
      </c>
      <c r="G12" s="8">
        <v>1.1100000000000001</v>
      </c>
      <c r="H12" s="9">
        <v>0.19500000000000001</v>
      </c>
      <c r="I12" s="10">
        <v>8.6999999999999994E-2</v>
      </c>
      <c r="J12" s="10">
        <v>0.108</v>
      </c>
      <c r="K12" s="11">
        <v>0.311</v>
      </c>
      <c r="L12" s="8">
        <v>1.75</v>
      </c>
      <c r="M12" s="8">
        <v>0.373</v>
      </c>
      <c r="N12" s="10">
        <v>0.63600000000000001</v>
      </c>
      <c r="O12" s="11">
        <v>140</v>
      </c>
      <c r="P12" s="8">
        <v>99</v>
      </c>
      <c r="Q12" s="8">
        <v>107</v>
      </c>
      <c r="R12" s="11">
        <v>6.1</v>
      </c>
      <c r="S12" s="8">
        <v>4.37</v>
      </c>
      <c r="T12" s="8">
        <v>1.74</v>
      </c>
      <c r="U12" s="11">
        <v>4.5999999999999996</v>
      </c>
      <c r="V12" s="14">
        <v>4.33</v>
      </c>
      <c r="W12">
        <f t="shared" si="0"/>
        <v>-1.7699999999999996</v>
      </c>
    </row>
    <row r="13" spans="1:23" ht="15" thickBot="1">
      <c r="A13" s="5">
        <v>229</v>
      </c>
      <c r="B13" s="7" t="s">
        <v>714</v>
      </c>
      <c r="C13" s="6" t="s">
        <v>103</v>
      </c>
      <c r="D13" s="8">
        <v>6.17</v>
      </c>
      <c r="E13" s="8">
        <v>1.83</v>
      </c>
      <c r="F13" s="8">
        <v>3.36</v>
      </c>
      <c r="G13" s="8">
        <v>1.67</v>
      </c>
      <c r="H13" s="9">
        <v>0.15</v>
      </c>
      <c r="I13" s="10">
        <v>4.4999999999999998E-2</v>
      </c>
      <c r="J13" s="10">
        <v>0.106</v>
      </c>
      <c r="K13" s="11">
        <v>0.32</v>
      </c>
      <c r="L13" s="8">
        <v>1.57</v>
      </c>
      <c r="M13" s="8">
        <v>0.34799999999999998</v>
      </c>
      <c r="N13" s="10">
        <v>0.64</v>
      </c>
      <c r="O13" s="11">
        <v>145</v>
      </c>
      <c r="P13" s="8">
        <v>120</v>
      </c>
      <c r="Q13" s="8">
        <v>113</v>
      </c>
      <c r="R13" s="11">
        <v>6.17</v>
      </c>
      <c r="S13" s="8">
        <v>5.13</v>
      </c>
      <c r="T13" s="8">
        <v>1.04</v>
      </c>
      <c r="U13" s="11">
        <v>4.8899999999999997</v>
      </c>
      <c r="V13" s="14">
        <v>4.49</v>
      </c>
      <c r="W13">
        <f t="shared" si="0"/>
        <v>-1.6799999999999997</v>
      </c>
    </row>
    <row r="14" spans="1:23" ht="15" thickBot="1">
      <c r="A14" s="5">
        <v>125</v>
      </c>
      <c r="B14" s="7" t="s">
        <v>546</v>
      </c>
      <c r="C14" s="6" t="s">
        <v>103</v>
      </c>
      <c r="D14" s="8">
        <v>9.89</v>
      </c>
      <c r="E14" s="8">
        <v>3.69</v>
      </c>
      <c r="F14" s="8">
        <v>2.68</v>
      </c>
      <c r="G14" s="8">
        <v>1.01</v>
      </c>
      <c r="H14" s="9">
        <v>0.25</v>
      </c>
      <c r="I14" s="10">
        <v>9.2999999999999999E-2</v>
      </c>
      <c r="J14" s="10">
        <v>0.157</v>
      </c>
      <c r="K14" s="11">
        <v>0.25800000000000001</v>
      </c>
      <c r="L14" s="8">
        <v>1.42</v>
      </c>
      <c r="M14" s="8">
        <v>0.33300000000000002</v>
      </c>
      <c r="N14" s="10">
        <v>0.66100000000000003</v>
      </c>
      <c r="O14" s="11">
        <v>117</v>
      </c>
      <c r="P14" s="8">
        <v>89</v>
      </c>
      <c r="Q14" s="8">
        <v>92</v>
      </c>
      <c r="R14" s="11">
        <v>5.53</v>
      </c>
      <c r="S14" s="8">
        <v>4.0199999999999996</v>
      </c>
      <c r="T14" s="8">
        <v>1.51</v>
      </c>
      <c r="U14" s="11">
        <v>4.0199999999999996</v>
      </c>
      <c r="V14" s="14">
        <v>3.87</v>
      </c>
      <c r="W14">
        <f t="shared" si="0"/>
        <v>-1.6600000000000001</v>
      </c>
    </row>
    <row r="15" spans="1:23" ht="15" thickBot="1">
      <c r="A15" s="5">
        <v>207</v>
      </c>
      <c r="B15" s="7" t="s">
        <v>680</v>
      </c>
      <c r="C15" s="6" t="s">
        <v>292</v>
      </c>
      <c r="D15" s="8">
        <v>7.47</v>
      </c>
      <c r="E15" s="8">
        <v>3.36</v>
      </c>
      <c r="F15" s="8">
        <v>2.23</v>
      </c>
      <c r="G15" s="8">
        <v>1.83</v>
      </c>
      <c r="H15" s="9">
        <v>0.184</v>
      </c>
      <c r="I15" s="10">
        <v>8.3000000000000004E-2</v>
      </c>
      <c r="J15" s="10">
        <v>0.10199999999999999</v>
      </c>
      <c r="K15" s="11">
        <v>0.28399999999999997</v>
      </c>
      <c r="L15" s="8">
        <v>1.51</v>
      </c>
      <c r="M15" s="8">
        <v>0.314</v>
      </c>
      <c r="N15" s="10">
        <v>0.68600000000000005</v>
      </c>
      <c r="O15" s="11">
        <v>139</v>
      </c>
      <c r="P15" s="8">
        <v>136</v>
      </c>
      <c r="Q15" s="8">
        <v>109</v>
      </c>
      <c r="R15" s="11">
        <v>5.95</v>
      </c>
      <c r="S15" s="8">
        <v>5.76</v>
      </c>
      <c r="T15" s="8">
        <v>0.18</v>
      </c>
      <c r="U15" s="11">
        <v>4.6900000000000004</v>
      </c>
      <c r="V15" s="14">
        <v>4.3499999999999996</v>
      </c>
      <c r="W15">
        <f t="shared" si="0"/>
        <v>-1.6000000000000005</v>
      </c>
    </row>
    <row r="16" spans="1:23" ht="15" thickBot="1">
      <c r="A16" s="5">
        <v>108</v>
      </c>
      <c r="B16" s="7" t="s">
        <v>531</v>
      </c>
      <c r="C16" s="7" t="s">
        <v>153</v>
      </c>
      <c r="D16" s="8">
        <v>10.62</v>
      </c>
      <c r="E16" s="8">
        <v>3.79</v>
      </c>
      <c r="F16" s="8">
        <v>2.8</v>
      </c>
      <c r="G16" s="8">
        <v>1.52</v>
      </c>
      <c r="H16" s="9">
        <v>0.26200000000000001</v>
      </c>
      <c r="I16" s="10">
        <v>9.4E-2</v>
      </c>
      <c r="J16" s="10">
        <v>0.16900000000000001</v>
      </c>
      <c r="K16" s="11">
        <v>0.26600000000000001</v>
      </c>
      <c r="L16" s="8">
        <v>1.48</v>
      </c>
      <c r="M16" s="8">
        <v>0.33800000000000002</v>
      </c>
      <c r="N16" s="10">
        <v>0.68400000000000005</v>
      </c>
      <c r="O16" s="11">
        <v>124</v>
      </c>
      <c r="P16" s="8">
        <v>108</v>
      </c>
      <c r="Q16" s="8">
        <v>98</v>
      </c>
      <c r="R16" s="11">
        <v>5.31</v>
      </c>
      <c r="S16" s="8">
        <v>4.5999999999999996</v>
      </c>
      <c r="T16" s="8">
        <v>0.7</v>
      </c>
      <c r="U16" s="11">
        <v>4.2</v>
      </c>
      <c r="V16" s="14">
        <v>3.73</v>
      </c>
      <c r="W16">
        <f t="shared" si="0"/>
        <v>-1.5799999999999996</v>
      </c>
    </row>
    <row r="17" spans="1:23" ht="15" thickBot="1">
      <c r="A17" s="5">
        <v>76</v>
      </c>
      <c r="B17" s="7" t="s">
        <v>482</v>
      </c>
      <c r="C17" s="7" t="s">
        <v>37</v>
      </c>
      <c r="D17" s="8">
        <v>11.12</v>
      </c>
      <c r="E17" s="8">
        <v>3.84</v>
      </c>
      <c r="F17" s="8">
        <v>2.9</v>
      </c>
      <c r="G17" s="8">
        <v>1.85</v>
      </c>
      <c r="H17" s="9">
        <v>0.28799999999999998</v>
      </c>
      <c r="I17" s="10">
        <v>9.9000000000000005E-2</v>
      </c>
      <c r="J17" s="10">
        <v>0.188</v>
      </c>
      <c r="K17" s="11">
        <v>0.22600000000000001</v>
      </c>
      <c r="L17" s="8">
        <v>1.29</v>
      </c>
      <c r="M17" s="8">
        <v>0.27600000000000002</v>
      </c>
      <c r="N17" s="10">
        <v>0.71</v>
      </c>
      <c r="O17" s="11">
        <v>112</v>
      </c>
      <c r="P17" s="8">
        <v>114</v>
      </c>
      <c r="Q17" s="8">
        <v>80</v>
      </c>
      <c r="R17" s="11">
        <v>4.9000000000000004</v>
      </c>
      <c r="S17" s="8">
        <v>4.83</v>
      </c>
      <c r="T17" s="8">
        <v>7.0000000000000007E-2</v>
      </c>
      <c r="U17" s="11">
        <v>3.52</v>
      </c>
      <c r="V17" s="14">
        <v>3.46</v>
      </c>
      <c r="W17">
        <f t="shared" si="0"/>
        <v>-1.4400000000000004</v>
      </c>
    </row>
    <row r="18" spans="1:23" ht="15" thickBot="1">
      <c r="A18" s="5">
        <v>200</v>
      </c>
      <c r="B18" s="7" t="s">
        <v>637</v>
      </c>
      <c r="C18" s="7" t="s">
        <v>64</v>
      </c>
      <c r="D18" s="8">
        <v>7.36</v>
      </c>
      <c r="E18" s="8">
        <v>3</v>
      </c>
      <c r="F18" s="8">
        <v>2.4500000000000002</v>
      </c>
      <c r="G18" s="8">
        <v>1.64</v>
      </c>
      <c r="H18" s="9">
        <v>0.17899999999999999</v>
      </c>
      <c r="I18" s="10">
        <v>7.2999999999999995E-2</v>
      </c>
      <c r="J18" s="10">
        <v>0.106</v>
      </c>
      <c r="K18" s="11">
        <v>0.29399999999999998</v>
      </c>
      <c r="L18" s="8">
        <v>1.55</v>
      </c>
      <c r="M18" s="8">
        <v>0.33</v>
      </c>
      <c r="N18" s="10">
        <v>0.68700000000000006</v>
      </c>
      <c r="O18" s="11">
        <v>140</v>
      </c>
      <c r="P18" s="8">
        <v>130</v>
      </c>
      <c r="Q18" s="8">
        <v>106</v>
      </c>
      <c r="R18" s="11">
        <v>5.73</v>
      </c>
      <c r="S18" s="8">
        <v>5.35</v>
      </c>
      <c r="T18" s="8">
        <v>0.38</v>
      </c>
      <c r="U18" s="11">
        <v>4.54</v>
      </c>
      <c r="V18" s="14">
        <v>4.3099999999999996</v>
      </c>
      <c r="W18">
        <f t="shared" si="0"/>
        <v>-1.4200000000000008</v>
      </c>
    </row>
    <row r="19" spans="1:23" ht="15" thickBot="1">
      <c r="A19" s="5">
        <v>55</v>
      </c>
      <c r="B19" s="7" t="s">
        <v>446</v>
      </c>
      <c r="C19" s="6" t="s">
        <v>103</v>
      </c>
      <c r="D19" s="8">
        <v>9.2100000000000009</v>
      </c>
      <c r="E19" s="8">
        <v>2.7</v>
      </c>
      <c r="F19" s="8">
        <v>3.41</v>
      </c>
      <c r="G19" s="8">
        <v>0.48</v>
      </c>
      <c r="H19" s="9">
        <v>0.23400000000000001</v>
      </c>
      <c r="I19" s="10">
        <v>6.9000000000000006E-2</v>
      </c>
      <c r="J19" s="10">
        <v>0.16500000000000001</v>
      </c>
      <c r="K19" s="11">
        <v>0.307</v>
      </c>
      <c r="L19" s="8">
        <v>1.54</v>
      </c>
      <c r="M19" s="8">
        <v>0.40100000000000002</v>
      </c>
      <c r="N19" s="10">
        <v>0.65300000000000002</v>
      </c>
      <c r="O19" s="11">
        <v>110</v>
      </c>
      <c r="P19" s="8">
        <v>69</v>
      </c>
      <c r="Q19" s="8">
        <v>76</v>
      </c>
      <c r="R19" s="11">
        <v>4.76</v>
      </c>
      <c r="S19" s="8">
        <v>2.96</v>
      </c>
      <c r="T19" s="8">
        <v>1.81</v>
      </c>
      <c r="U19" s="11">
        <v>3.29</v>
      </c>
      <c r="V19" s="14">
        <v>3.34</v>
      </c>
      <c r="W19">
        <f t="shared" si="0"/>
        <v>-1.42</v>
      </c>
    </row>
    <row r="20" spans="1:23" ht="15" thickBot="1">
      <c r="A20" s="5">
        <v>83</v>
      </c>
      <c r="B20" s="7" t="s">
        <v>493</v>
      </c>
      <c r="C20" s="7" t="s">
        <v>153</v>
      </c>
      <c r="D20" s="8">
        <v>9.5399999999999991</v>
      </c>
      <c r="E20" s="8">
        <v>3.03</v>
      </c>
      <c r="F20" s="8">
        <v>3.15</v>
      </c>
      <c r="G20" s="8">
        <v>0.93</v>
      </c>
      <c r="H20" s="9">
        <v>0.25</v>
      </c>
      <c r="I20" s="10">
        <v>7.9000000000000001E-2</v>
      </c>
      <c r="J20" s="10">
        <v>0.17100000000000001</v>
      </c>
      <c r="K20" s="11">
        <v>0.25</v>
      </c>
      <c r="L20" s="8">
        <v>1.29</v>
      </c>
      <c r="M20" s="8">
        <v>0.32</v>
      </c>
      <c r="N20" s="10">
        <v>0.63300000000000001</v>
      </c>
      <c r="O20" s="11">
        <v>114</v>
      </c>
      <c r="P20" s="8">
        <v>88</v>
      </c>
      <c r="Q20" s="8">
        <v>85</v>
      </c>
      <c r="R20" s="11">
        <v>4.8899999999999997</v>
      </c>
      <c r="S20" s="8">
        <v>3.72</v>
      </c>
      <c r="T20" s="8">
        <v>1.17</v>
      </c>
      <c r="U20" s="11">
        <v>3.66</v>
      </c>
      <c r="V20" s="14">
        <v>3.5</v>
      </c>
      <c r="W20">
        <f t="shared" si="0"/>
        <v>-1.3899999999999997</v>
      </c>
    </row>
    <row r="21" spans="1:23" ht="15" thickBot="1">
      <c r="A21" s="5">
        <v>10</v>
      </c>
      <c r="B21" s="7" t="s">
        <v>393</v>
      </c>
      <c r="C21" s="6" t="s">
        <v>103</v>
      </c>
      <c r="D21" s="8">
        <v>13.73</v>
      </c>
      <c r="E21" s="8">
        <v>4.12</v>
      </c>
      <c r="F21" s="8">
        <v>3.33</v>
      </c>
      <c r="G21" s="8">
        <v>0.69</v>
      </c>
      <c r="H21" s="9">
        <v>0.35699999999999998</v>
      </c>
      <c r="I21" s="10">
        <v>0.107</v>
      </c>
      <c r="J21" s="10">
        <v>0.25</v>
      </c>
      <c r="K21" s="11">
        <v>0.19600000000000001</v>
      </c>
      <c r="L21" s="8">
        <v>1.19</v>
      </c>
      <c r="M21" s="8">
        <v>0.30599999999999999</v>
      </c>
      <c r="N21" s="10">
        <v>0.60299999999999998</v>
      </c>
      <c r="O21" s="11">
        <v>95</v>
      </c>
      <c r="P21" s="8">
        <v>61</v>
      </c>
      <c r="Q21" s="8">
        <v>61</v>
      </c>
      <c r="R21" s="11">
        <v>4.12</v>
      </c>
      <c r="S21" s="8">
        <v>2.72</v>
      </c>
      <c r="T21" s="8">
        <v>1.4</v>
      </c>
      <c r="U21" s="11">
        <v>2.61</v>
      </c>
      <c r="V21" s="14">
        <v>2.8</v>
      </c>
      <c r="W21">
        <f t="shared" si="0"/>
        <v>-1.3200000000000003</v>
      </c>
    </row>
    <row r="22" spans="1:23" ht="15" thickBot="1">
      <c r="A22" s="5">
        <v>112</v>
      </c>
      <c r="B22" s="7" t="s">
        <v>526</v>
      </c>
      <c r="C22" s="7" t="s">
        <v>52</v>
      </c>
      <c r="D22" s="8">
        <v>10.56</v>
      </c>
      <c r="E22" s="8">
        <v>3.88</v>
      </c>
      <c r="F22" s="8">
        <v>2.72</v>
      </c>
      <c r="G22" s="8">
        <v>1.47</v>
      </c>
      <c r="H22" s="9">
        <v>0.26500000000000001</v>
      </c>
      <c r="I22" s="10">
        <v>9.7000000000000003E-2</v>
      </c>
      <c r="J22" s="10">
        <v>0.16800000000000001</v>
      </c>
      <c r="K22" s="11">
        <v>0.27800000000000002</v>
      </c>
      <c r="L22" s="8">
        <v>1.53</v>
      </c>
      <c r="M22" s="8">
        <v>0.35799999999999998</v>
      </c>
      <c r="N22" s="10">
        <v>0.72799999999999998</v>
      </c>
      <c r="O22" s="11">
        <v>120</v>
      </c>
      <c r="P22" s="8">
        <v>105</v>
      </c>
      <c r="Q22" s="8">
        <v>96</v>
      </c>
      <c r="R22" s="11">
        <v>5.08</v>
      </c>
      <c r="S22" s="8">
        <v>4.46</v>
      </c>
      <c r="T22" s="8">
        <v>0.62</v>
      </c>
      <c r="U22" s="11">
        <v>4.0999999999999996</v>
      </c>
      <c r="V22" s="14">
        <v>3.76</v>
      </c>
      <c r="W22">
        <f t="shared" si="0"/>
        <v>-1.3200000000000003</v>
      </c>
    </row>
    <row r="23" spans="1:23" ht="15" thickBot="1">
      <c r="A23" s="5">
        <v>99</v>
      </c>
      <c r="B23" s="7" t="s">
        <v>495</v>
      </c>
      <c r="C23" s="7" t="s">
        <v>111</v>
      </c>
      <c r="D23" s="8">
        <v>11.01</v>
      </c>
      <c r="E23" s="8">
        <v>3.91</v>
      </c>
      <c r="F23" s="8">
        <v>2.82</v>
      </c>
      <c r="G23" s="8">
        <v>1.6</v>
      </c>
      <c r="H23" s="9">
        <v>0.27800000000000002</v>
      </c>
      <c r="I23" s="10">
        <v>9.9000000000000005E-2</v>
      </c>
      <c r="J23" s="10">
        <v>0.17899999999999999</v>
      </c>
      <c r="K23" s="11">
        <v>0.23499999999999999</v>
      </c>
      <c r="L23" s="8">
        <v>1.36</v>
      </c>
      <c r="M23" s="8">
        <v>0.29499999999999998</v>
      </c>
      <c r="N23" s="10">
        <v>0.69699999999999995</v>
      </c>
      <c r="O23" s="11">
        <v>112</v>
      </c>
      <c r="P23" s="8">
        <v>102</v>
      </c>
      <c r="Q23" s="8">
        <v>91</v>
      </c>
      <c r="R23" s="11">
        <v>4.97</v>
      </c>
      <c r="S23" s="8">
        <v>4.4800000000000004</v>
      </c>
      <c r="T23" s="8">
        <v>0.49</v>
      </c>
      <c r="U23" s="11">
        <v>4</v>
      </c>
      <c r="V23" s="14">
        <v>3.65</v>
      </c>
      <c r="W23">
        <f t="shared" si="0"/>
        <v>-1.3199999999999998</v>
      </c>
    </row>
    <row r="24" spans="1:23" ht="15" thickBot="1">
      <c r="A24" s="5">
        <v>5</v>
      </c>
      <c r="B24" s="7" t="s">
        <v>389</v>
      </c>
      <c r="C24" s="7" t="s">
        <v>100</v>
      </c>
      <c r="D24" s="8">
        <v>12.39</v>
      </c>
      <c r="E24" s="8">
        <v>2.06</v>
      </c>
      <c r="F24" s="8">
        <v>6</v>
      </c>
      <c r="G24" s="8">
        <v>1.59</v>
      </c>
      <c r="H24" s="9">
        <v>0.32200000000000001</v>
      </c>
      <c r="I24" s="10">
        <v>5.3999999999999999E-2</v>
      </c>
      <c r="J24" s="10">
        <v>0.26900000000000002</v>
      </c>
      <c r="K24" s="11">
        <v>0.23799999999999999</v>
      </c>
      <c r="L24" s="8">
        <v>1.18</v>
      </c>
      <c r="M24" s="8">
        <v>0.317</v>
      </c>
      <c r="N24" s="10">
        <v>0.72699999999999998</v>
      </c>
      <c r="O24" s="11">
        <v>90</v>
      </c>
      <c r="P24" s="8">
        <v>83</v>
      </c>
      <c r="Q24" s="8">
        <v>69</v>
      </c>
      <c r="R24" s="11">
        <v>3.97</v>
      </c>
      <c r="S24" s="8">
        <v>3.59</v>
      </c>
      <c r="T24" s="8">
        <v>0.38</v>
      </c>
      <c r="U24" s="11">
        <v>3.02</v>
      </c>
      <c r="V24" s="14">
        <v>2.66</v>
      </c>
      <c r="W24">
        <f t="shared" si="0"/>
        <v>-1.31</v>
      </c>
    </row>
    <row r="25" spans="1:23" ht="15" thickBot="1">
      <c r="A25" s="5">
        <v>163</v>
      </c>
      <c r="B25" s="7" t="s">
        <v>619</v>
      </c>
      <c r="C25" s="7" t="s">
        <v>32</v>
      </c>
      <c r="D25" s="8">
        <v>9.66</v>
      </c>
      <c r="E25" s="8">
        <v>4.26</v>
      </c>
      <c r="F25" s="8">
        <v>2.27</v>
      </c>
      <c r="G25" s="8">
        <v>1.1399999999999999</v>
      </c>
      <c r="H25" s="9">
        <v>0.23100000000000001</v>
      </c>
      <c r="I25" s="10">
        <v>0.10199999999999999</v>
      </c>
      <c r="J25" s="10">
        <v>0.129</v>
      </c>
      <c r="K25" s="11">
        <v>0.27300000000000002</v>
      </c>
      <c r="L25" s="8">
        <v>1.58</v>
      </c>
      <c r="M25" s="8">
        <v>0.34399999999999997</v>
      </c>
      <c r="N25" s="10">
        <v>0.70199999999999996</v>
      </c>
      <c r="O25" s="11">
        <v>123</v>
      </c>
      <c r="P25" s="8">
        <v>103</v>
      </c>
      <c r="Q25" s="8">
        <v>108</v>
      </c>
      <c r="R25" s="11">
        <v>5.4</v>
      </c>
      <c r="S25" s="8">
        <v>4.55</v>
      </c>
      <c r="T25" s="8">
        <v>0.85</v>
      </c>
      <c r="U25" s="11">
        <v>4.63</v>
      </c>
      <c r="V25" s="14">
        <v>4.1100000000000003</v>
      </c>
      <c r="W25">
        <f t="shared" si="0"/>
        <v>-1.29</v>
      </c>
    </row>
    <row r="26" spans="1:23" ht="15" thickBot="1">
      <c r="A26" s="5">
        <v>81</v>
      </c>
      <c r="B26" s="7" t="s">
        <v>472</v>
      </c>
      <c r="C26" s="7" t="s">
        <v>95</v>
      </c>
      <c r="D26" s="8">
        <v>5.69</v>
      </c>
      <c r="E26" s="8">
        <v>3.97</v>
      </c>
      <c r="F26" s="8">
        <v>1.43</v>
      </c>
      <c r="G26" s="8">
        <v>0.79</v>
      </c>
      <c r="H26" s="9">
        <v>0.14199999999999999</v>
      </c>
      <c r="I26" s="10">
        <v>9.9000000000000005E-2</v>
      </c>
      <c r="J26" s="10">
        <v>4.2999999999999997E-2</v>
      </c>
      <c r="K26" s="11">
        <v>0.28299999999999997</v>
      </c>
      <c r="L26" s="8">
        <v>1.56</v>
      </c>
      <c r="M26" s="8">
        <v>0.318</v>
      </c>
      <c r="N26" s="10">
        <v>0.71599999999999997</v>
      </c>
      <c r="O26" s="11">
        <v>112</v>
      </c>
      <c r="P26" s="8">
        <v>107</v>
      </c>
      <c r="Q26" s="8">
        <v>91</v>
      </c>
      <c r="R26" s="11">
        <v>4.76</v>
      </c>
      <c r="S26" s="8">
        <v>4.59</v>
      </c>
      <c r="T26" s="8">
        <v>0.17</v>
      </c>
      <c r="U26" s="11">
        <v>4.01</v>
      </c>
      <c r="V26" s="14">
        <v>3.48</v>
      </c>
      <c r="W26">
        <f t="shared" si="0"/>
        <v>-1.2799999999999998</v>
      </c>
    </row>
    <row r="27" spans="1:23" ht="15" thickBot="1">
      <c r="A27" s="5">
        <v>140</v>
      </c>
      <c r="B27" s="7" t="s">
        <v>581</v>
      </c>
      <c r="C27" s="7" t="s">
        <v>129</v>
      </c>
      <c r="D27" s="8">
        <v>7.74</v>
      </c>
      <c r="E27" s="8">
        <v>2.34</v>
      </c>
      <c r="F27" s="8">
        <v>3.31</v>
      </c>
      <c r="G27" s="8">
        <v>2.16</v>
      </c>
      <c r="H27" s="9">
        <v>0.20799999999999999</v>
      </c>
      <c r="I27" s="10">
        <v>6.3E-2</v>
      </c>
      <c r="J27" s="10">
        <v>0.14499999999999999</v>
      </c>
      <c r="K27" s="11">
        <v>0.27500000000000002</v>
      </c>
      <c r="L27" s="8">
        <v>1.32</v>
      </c>
      <c r="M27" s="8">
        <v>0.29699999999999999</v>
      </c>
      <c r="N27" s="10">
        <v>0.75700000000000001</v>
      </c>
      <c r="O27" s="11">
        <v>119</v>
      </c>
      <c r="P27" s="8">
        <v>124</v>
      </c>
      <c r="Q27" s="8">
        <v>92</v>
      </c>
      <c r="R27" s="11">
        <v>5.22</v>
      </c>
      <c r="S27" s="8">
        <v>5.5</v>
      </c>
      <c r="T27" s="8">
        <v>-0.28000000000000003</v>
      </c>
      <c r="U27" s="11">
        <v>4.03</v>
      </c>
      <c r="V27" s="14">
        <v>3.96</v>
      </c>
      <c r="W27">
        <f t="shared" si="0"/>
        <v>-1.2599999999999998</v>
      </c>
    </row>
    <row r="28" spans="1:23" ht="15" thickBot="1">
      <c r="A28" s="5">
        <v>185</v>
      </c>
      <c r="B28" s="7" t="s">
        <v>573</v>
      </c>
      <c r="C28" s="7" t="s">
        <v>39</v>
      </c>
      <c r="D28" s="8">
        <v>9.57</v>
      </c>
      <c r="E28" s="8">
        <v>4.29</v>
      </c>
      <c r="F28" s="8">
        <v>2.23</v>
      </c>
      <c r="G28" s="8">
        <v>1.43</v>
      </c>
      <c r="H28" s="9">
        <v>0.245</v>
      </c>
      <c r="I28" s="10">
        <v>0.11</v>
      </c>
      <c r="J28" s="10">
        <v>0.13600000000000001</v>
      </c>
      <c r="K28" s="11">
        <v>0.23599999999999999</v>
      </c>
      <c r="L28" s="8">
        <v>1.38</v>
      </c>
      <c r="M28" s="8">
        <v>0.28499999999999998</v>
      </c>
      <c r="N28" s="10">
        <v>0.64900000000000002</v>
      </c>
      <c r="O28" s="11">
        <v>122</v>
      </c>
      <c r="P28" s="8">
        <v>110</v>
      </c>
      <c r="Q28" s="8">
        <v>106</v>
      </c>
      <c r="R28" s="11">
        <v>5.43</v>
      </c>
      <c r="S28" s="8">
        <v>4.67</v>
      </c>
      <c r="T28" s="8">
        <v>0.76</v>
      </c>
      <c r="U28" s="11">
        <v>4.55</v>
      </c>
      <c r="V28" s="14">
        <v>4.21</v>
      </c>
      <c r="W28">
        <f t="shared" si="0"/>
        <v>-1.2199999999999998</v>
      </c>
    </row>
    <row r="29" spans="1:23" ht="15" thickBot="1">
      <c r="A29" s="5">
        <v>88</v>
      </c>
      <c r="B29" s="7" t="s">
        <v>639</v>
      </c>
      <c r="C29" s="6" t="s">
        <v>103</v>
      </c>
      <c r="D29" s="8">
        <v>8.39</v>
      </c>
      <c r="E29" s="8">
        <v>1.31</v>
      </c>
      <c r="F29" s="8">
        <v>6.4</v>
      </c>
      <c r="G29" s="8">
        <v>1.83</v>
      </c>
      <c r="H29" s="9">
        <v>0.22500000000000001</v>
      </c>
      <c r="I29" s="10">
        <v>3.5000000000000003E-2</v>
      </c>
      <c r="J29" s="10">
        <v>0.19</v>
      </c>
      <c r="K29" s="11">
        <v>0.24099999999999999</v>
      </c>
      <c r="L29" s="8">
        <v>1.1100000000000001</v>
      </c>
      <c r="M29" s="8">
        <v>0.26500000000000001</v>
      </c>
      <c r="N29" s="10">
        <v>0.70899999999999996</v>
      </c>
      <c r="O29" s="11">
        <v>109</v>
      </c>
      <c r="P29" s="8">
        <v>102</v>
      </c>
      <c r="Q29" s="8">
        <v>87</v>
      </c>
      <c r="R29" s="11">
        <v>4.72</v>
      </c>
      <c r="S29" s="8">
        <v>4.4800000000000004</v>
      </c>
      <c r="T29" s="8">
        <v>0.24</v>
      </c>
      <c r="U29" s="11">
        <v>3.8</v>
      </c>
      <c r="V29" s="14">
        <v>3.53</v>
      </c>
      <c r="W29">
        <f t="shared" si="0"/>
        <v>-1.19</v>
      </c>
    </row>
    <row r="30" spans="1:23" ht="15" thickBot="1">
      <c r="A30" s="5">
        <v>154</v>
      </c>
      <c r="B30" s="7" t="s">
        <v>592</v>
      </c>
      <c r="C30" s="7" t="s">
        <v>43</v>
      </c>
      <c r="D30" s="8">
        <v>10.039999999999999</v>
      </c>
      <c r="E30" s="8">
        <v>4.3</v>
      </c>
      <c r="F30" s="8">
        <v>2.33</v>
      </c>
      <c r="G30" s="8">
        <v>2.15</v>
      </c>
      <c r="H30" s="9">
        <v>0.26300000000000001</v>
      </c>
      <c r="I30" s="10">
        <v>0.113</v>
      </c>
      <c r="J30" s="10">
        <v>0.15</v>
      </c>
      <c r="K30" s="11">
        <v>0.19</v>
      </c>
      <c r="L30" s="8">
        <v>1.17</v>
      </c>
      <c r="M30" s="8">
        <v>0.19800000000000001</v>
      </c>
      <c r="N30" s="10">
        <v>0.71399999999999997</v>
      </c>
      <c r="O30" s="11">
        <v>126</v>
      </c>
      <c r="P30" s="8">
        <v>138</v>
      </c>
      <c r="Q30" s="8">
        <v>111</v>
      </c>
      <c r="R30" s="11">
        <v>5.26</v>
      </c>
      <c r="S30" s="8">
        <v>5.96</v>
      </c>
      <c r="T30" s="8">
        <v>-0.71</v>
      </c>
      <c r="U30" s="11">
        <v>4.88</v>
      </c>
      <c r="V30" s="14">
        <v>4.07</v>
      </c>
      <c r="W30">
        <f t="shared" si="0"/>
        <v>-1.1899999999999995</v>
      </c>
    </row>
    <row r="31" spans="1:23" ht="15" thickBot="1">
      <c r="A31" s="5">
        <v>3</v>
      </c>
      <c r="B31" s="7" t="s">
        <v>398</v>
      </c>
      <c r="C31" s="7" t="s">
        <v>35</v>
      </c>
      <c r="D31" s="8">
        <v>10.54</v>
      </c>
      <c r="E31" s="8">
        <v>1.81</v>
      </c>
      <c r="F31" s="8">
        <v>5.82</v>
      </c>
      <c r="G31" s="8">
        <v>1.1499999999999999</v>
      </c>
      <c r="H31" s="9">
        <v>0.29599999999999999</v>
      </c>
      <c r="I31" s="10">
        <v>5.0999999999999997E-2</v>
      </c>
      <c r="J31" s="10">
        <v>0.245</v>
      </c>
      <c r="K31" s="11">
        <v>0.23300000000000001</v>
      </c>
      <c r="L31" s="8">
        <v>1.06</v>
      </c>
      <c r="M31" s="8">
        <v>0.30499999999999999</v>
      </c>
      <c r="N31" s="10">
        <v>0.72299999999999998</v>
      </c>
      <c r="O31" s="11">
        <v>92</v>
      </c>
      <c r="P31" s="8">
        <v>80</v>
      </c>
      <c r="Q31" s="8">
        <v>63</v>
      </c>
      <c r="R31" s="11">
        <v>3.79</v>
      </c>
      <c r="S31" s="8">
        <v>3.35</v>
      </c>
      <c r="T31" s="8">
        <v>0.44</v>
      </c>
      <c r="U31" s="11">
        <v>2.71</v>
      </c>
      <c r="V31" s="14">
        <v>2.62</v>
      </c>
      <c r="W31">
        <f t="shared" si="0"/>
        <v>-1.17</v>
      </c>
    </row>
    <row r="32" spans="1:23" ht="15" thickBot="1">
      <c r="A32" s="5">
        <v>201</v>
      </c>
      <c r="B32" s="7" t="s">
        <v>666</v>
      </c>
      <c r="C32" s="7" t="s">
        <v>41</v>
      </c>
      <c r="D32" s="8">
        <v>5.28</v>
      </c>
      <c r="E32" s="8">
        <v>2.84</v>
      </c>
      <c r="F32" s="8">
        <v>1.86</v>
      </c>
      <c r="G32" s="8">
        <v>1.42</v>
      </c>
      <c r="H32" s="9">
        <v>0.129</v>
      </c>
      <c r="I32" s="10">
        <v>6.9000000000000006E-2</v>
      </c>
      <c r="J32" s="10">
        <v>5.8999999999999997E-2</v>
      </c>
      <c r="K32" s="11">
        <v>0.32400000000000001</v>
      </c>
      <c r="L32" s="8">
        <v>1.65</v>
      </c>
      <c r="M32" s="8">
        <v>0.34899999999999998</v>
      </c>
      <c r="N32" s="10">
        <v>0.621</v>
      </c>
      <c r="O32" s="11">
        <v>132</v>
      </c>
      <c r="P32" s="8">
        <v>127</v>
      </c>
      <c r="Q32" s="8">
        <v>108</v>
      </c>
      <c r="R32" s="11">
        <v>5.48</v>
      </c>
      <c r="S32" s="8">
        <v>5.49</v>
      </c>
      <c r="T32" s="8">
        <v>-0.01</v>
      </c>
      <c r="U32" s="11">
        <v>4.74</v>
      </c>
      <c r="V32" s="14">
        <v>4.32</v>
      </c>
      <c r="W32">
        <f t="shared" si="0"/>
        <v>-1.1600000000000001</v>
      </c>
    </row>
    <row r="33" spans="1:23" ht="15" thickBot="1">
      <c r="A33" s="5">
        <v>189</v>
      </c>
      <c r="B33" s="7" t="s">
        <v>685</v>
      </c>
      <c r="C33" s="7" t="s">
        <v>50</v>
      </c>
      <c r="D33" s="8">
        <v>10.06</v>
      </c>
      <c r="E33" s="8">
        <v>4.66</v>
      </c>
      <c r="F33" s="8">
        <v>2.16</v>
      </c>
      <c r="G33" s="8">
        <v>2.4500000000000002</v>
      </c>
      <c r="H33" s="9">
        <v>0.246</v>
      </c>
      <c r="I33" s="10">
        <v>0.114</v>
      </c>
      <c r="J33" s="10">
        <v>0.13200000000000001</v>
      </c>
      <c r="K33" s="11">
        <v>0.27200000000000002</v>
      </c>
      <c r="L33" s="8">
        <v>1.61</v>
      </c>
      <c r="M33" s="8">
        <v>0.313</v>
      </c>
      <c r="N33" s="10">
        <v>0.73899999999999999</v>
      </c>
      <c r="O33" s="11">
        <v>125</v>
      </c>
      <c r="P33" s="8">
        <v>139</v>
      </c>
      <c r="Q33" s="8">
        <v>111</v>
      </c>
      <c r="R33" s="11">
        <v>5.4</v>
      </c>
      <c r="S33" s="8">
        <v>6.2</v>
      </c>
      <c r="T33" s="8">
        <v>-0.8</v>
      </c>
      <c r="U33" s="11">
        <v>4.78</v>
      </c>
      <c r="V33" s="14">
        <v>4.26</v>
      </c>
      <c r="W33">
        <f t="shared" si="0"/>
        <v>-1.1400000000000006</v>
      </c>
    </row>
    <row r="34" spans="1:23" ht="15" thickBot="1">
      <c r="A34" s="5">
        <v>65</v>
      </c>
      <c r="B34" s="7" t="s">
        <v>453</v>
      </c>
      <c r="C34" s="7" t="s">
        <v>86</v>
      </c>
      <c r="D34" s="8">
        <v>10.06</v>
      </c>
      <c r="E34" s="8">
        <v>2.33</v>
      </c>
      <c r="F34" s="8">
        <v>4.32</v>
      </c>
      <c r="G34" s="8">
        <v>1.35</v>
      </c>
      <c r="H34" s="9">
        <v>0.25600000000000001</v>
      </c>
      <c r="I34" s="10">
        <v>5.8999999999999997E-2</v>
      </c>
      <c r="J34" s="10">
        <v>0.19700000000000001</v>
      </c>
      <c r="K34" s="11">
        <v>0.28599999999999998</v>
      </c>
      <c r="L34" s="8">
        <v>1.42</v>
      </c>
      <c r="M34" s="8">
        <v>0.36299999999999999</v>
      </c>
      <c r="N34" s="10">
        <v>0.73399999999999999</v>
      </c>
      <c r="O34" s="11">
        <v>108</v>
      </c>
      <c r="P34" s="8">
        <v>93</v>
      </c>
      <c r="Q34" s="8">
        <v>86</v>
      </c>
      <c r="R34" s="11">
        <v>4.54</v>
      </c>
      <c r="S34" s="8">
        <v>3.91</v>
      </c>
      <c r="T34" s="8">
        <v>0.63</v>
      </c>
      <c r="U34" s="11">
        <v>3.79</v>
      </c>
      <c r="V34" s="14">
        <v>3.41</v>
      </c>
      <c r="W34">
        <f t="shared" si="0"/>
        <v>-1.1299999999999999</v>
      </c>
    </row>
    <row r="35" spans="1:23" ht="15" thickBot="1">
      <c r="A35" s="5">
        <v>246</v>
      </c>
      <c r="B35" s="7" t="s">
        <v>737</v>
      </c>
      <c r="C35" s="7" t="s">
        <v>109</v>
      </c>
      <c r="D35" s="8">
        <v>8.5500000000000007</v>
      </c>
      <c r="E35" s="8">
        <v>4.8099999999999996</v>
      </c>
      <c r="F35" s="8">
        <v>1.78</v>
      </c>
      <c r="G35" s="8">
        <v>2.14</v>
      </c>
      <c r="H35" s="9">
        <v>0.20799999999999999</v>
      </c>
      <c r="I35" s="10">
        <v>0.11700000000000001</v>
      </c>
      <c r="J35" s="10">
        <v>9.0999999999999998E-2</v>
      </c>
      <c r="K35" s="11">
        <v>0.23100000000000001</v>
      </c>
      <c r="L35" s="8">
        <v>1.43</v>
      </c>
      <c r="M35" s="8">
        <v>0.24399999999999999</v>
      </c>
      <c r="N35" s="10">
        <v>0.72399999999999998</v>
      </c>
      <c r="O35" s="11">
        <v>117</v>
      </c>
      <c r="P35" s="8">
        <v>142</v>
      </c>
      <c r="Q35" s="8">
        <v>128</v>
      </c>
      <c r="R35" s="11">
        <v>5.88</v>
      </c>
      <c r="S35" s="8">
        <v>6.58</v>
      </c>
      <c r="T35" s="8">
        <v>-0.7</v>
      </c>
      <c r="U35" s="11">
        <v>5.61</v>
      </c>
      <c r="V35" s="14">
        <v>4.7699999999999996</v>
      </c>
      <c r="W35">
        <f t="shared" si="0"/>
        <v>-1.1100000000000003</v>
      </c>
    </row>
    <row r="36" spans="1:23" ht="15" thickBot="1">
      <c r="A36" s="5">
        <v>84</v>
      </c>
      <c r="B36" s="7" t="s">
        <v>478</v>
      </c>
      <c r="C36" s="7" t="s">
        <v>153</v>
      </c>
      <c r="D36" s="8">
        <v>9</v>
      </c>
      <c r="E36" s="8">
        <v>1.1000000000000001</v>
      </c>
      <c r="F36" s="8">
        <v>8.1999999999999993</v>
      </c>
      <c r="G36" s="8">
        <v>1.54</v>
      </c>
      <c r="H36" s="9">
        <v>0.24</v>
      </c>
      <c r="I36" s="10">
        <v>2.9000000000000001E-2</v>
      </c>
      <c r="J36" s="10">
        <v>0.21099999999999999</v>
      </c>
      <c r="K36" s="11">
        <v>0.26200000000000001</v>
      </c>
      <c r="L36" s="8">
        <v>1.17</v>
      </c>
      <c r="M36" s="8">
        <v>0.31</v>
      </c>
      <c r="N36" s="10">
        <v>0.64700000000000002</v>
      </c>
      <c r="O36" s="11">
        <v>107</v>
      </c>
      <c r="P36" s="8">
        <v>94</v>
      </c>
      <c r="Q36" s="8">
        <v>98</v>
      </c>
      <c r="R36" s="11">
        <v>4.6100000000000003</v>
      </c>
      <c r="S36" s="8">
        <v>3.99</v>
      </c>
      <c r="T36" s="8">
        <v>0.62</v>
      </c>
      <c r="U36" s="11">
        <v>4.1900000000000004</v>
      </c>
      <c r="V36" s="14">
        <v>3.51</v>
      </c>
      <c r="W36">
        <f t="shared" si="0"/>
        <v>-1.1000000000000005</v>
      </c>
    </row>
    <row r="37" spans="1:23" ht="15" thickBot="1">
      <c r="A37" s="5">
        <v>21</v>
      </c>
      <c r="B37" s="7" t="s">
        <v>408</v>
      </c>
      <c r="C37" s="7" t="s">
        <v>97</v>
      </c>
      <c r="D37" s="8">
        <v>10.77</v>
      </c>
      <c r="E37" s="8">
        <v>2.0499999999999998</v>
      </c>
      <c r="F37" s="8">
        <v>5.27</v>
      </c>
      <c r="G37" s="8">
        <v>1.0900000000000001</v>
      </c>
      <c r="H37" s="9">
        <v>0.28000000000000003</v>
      </c>
      <c r="I37" s="10">
        <v>5.2999999999999999E-2</v>
      </c>
      <c r="J37" s="10">
        <v>0.22700000000000001</v>
      </c>
      <c r="K37" s="11">
        <v>0.25700000000000001</v>
      </c>
      <c r="L37" s="8">
        <v>1.24</v>
      </c>
      <c r="M37" s="8">
        <v>0.33900000000000002</v>
      </c>
      <c r="N37" s="10">
        <v>0.69</v>
      </c>
      <c r="O37" s="11">
        <v>97</v>
      </c>
      <c r="P37" s="8">
        <v>78</v>
      </c>
      <c r="Q37" s="8">
        <v>73</v>
      </c>
      <c r="R37" s="11">
        <v>4.09</v>
      </c>
      <c r="S37" s="8">
        <v>3.39</v>
      </c>
      <c r="T37" s="8">
        <v>0.7</v>
      </c>
      <c r="U37" s="11">
        <v>3.14</v>
      </c>
      <c r="V37" s="14">
        <v>2.99</v>
      </c>
      <c r="W37">
        <f t="shared" si="0"/>
        <v>-1.0999999999999996</v>
      </c>
    </row>
    <row r="38" spans="1:23" ht="15" thickBot="1">
      <c r="A38" s="5">
        <v>216</v>
      </c>
      <c r="B38" s="7" t="s">
        <v>695</v>
      </c>
      <c r="C38" s="7" t="s">
        <v>129</v>
      </c>
      <c r="D38" s="8">
        <v>7.33</v>
      </c>
      <c r="E38" s="8">
        <v>3.67</v>
      </c>
      <c r="F38" s="8">
        <v>2</v>
      </c>
      <c r="G38" s="8">
        <v>0.67</v>
      </c>
      <c r="H38" s="9">
        <v>0.183</v>
      </c>
      <c r="I38" s="10">
        <v>9.1999999999999998E-2</v>
      </c>
      <c r="J38" s="10">
        <v>9.1999999999999998E-2</v>
      </c>
      <c r="K38" s="11">
        <v>0.28999999999999998</v>
      </c>
      <c r="L38" s="8">
        <v>1.56</v>
      </c>
      <c r="M38" s="8">
        <v>0.34899999999999998</v>
      </c>
      <c r="N38" s="10">
        <v>0.64300000000000002</v>
      </c>
      <c r="O38" s="11">
        <v>125</v>
      </c>
      <c r="P38" s="8">
        <v>91</v>
      </c>
      <c r="Q38" s="8">
        <v>105</v>
      </c>
      <c r="R38" s="11">
        <v>5.5</v>
      </c>
      <c r="S38" s="8">
        <v>4.03</v>
      </c>
      <c r="T38" s="8">
        <v>1.47</v>
      </c>
      <c r="U38" s="11">
        <v>4.5999999999999996</v>
      </c>
      <c r="V38" s="14">
        <v>4.42</v>
      </c>
      <c r="W38">
        <f t="shared" si="0"/>
        <v>-1.08</v>
      </c>
    </row>
    <row r="39" spans="1:23" ht="15" thickBot="1">
      <c r="A39" s="5">
        <v>176</v>
      </c>
      <c r="B39" s="7" t="s">
        <v>621</v>
      </c>
      <c r="C39" s="7" t="s">
        <v>52</v>
      </c>
      <c r="D39" s="8">
        <v>9.42</v>
      </c>
      <c r="E39" s="8">
        <v>3.98</v>
      </c>
      <c r="F39" s="8">
        <v>2.37</v>
      </c>
      <c r="G39" s="8">
        <v>1.05</v>
      </c>
      <c r="H39" s="9">
        <v>0.23100000000000001</v>
      </c>
      <c r="I39" s="10">
        <v>9.7000000000000003E-2</v>
      </c>
      <c r="J39" s="10">
        <v>0.13300000000000001</v>
      </c>
      <c r="K39" s="11">
        <v>0.26500000000000001</v>
      </c>
      <c r="L39" s="8">
        <v>1.49</v>
      </c>
      <c r="M39" s="8">
        <v>0.33300000000000002</v>
      </c>
      <c r="N39" s="10">
        <v>0.65100000000000002</v>
      </c>
      <c r="O39" s="11">
        <v>123</v>
      </c>
      <c r="P39" s="8">
        <v>105</v>
      </c>
      <c r="Q39" s="8">
        <v>110</v>
      </c>
      <c r="R39" s="11">
        <v>5.23</v>
      </c>
      <c r="S39" s="8">
        <v>4.42</v>
      </c>
      <c r="T39" s="8">
        <v>0.81</v>
      </c>
      <c r="U39" s="11">
        <v>4.71</v>
      </c>
      <c r="V39" s="14">
        <v>4.16</v>
      </c>
      <c r="W39">
        <f t="shared" si="0"/>
        <v>-1.0700000000000003</v>
      </c>
    </row>
    <row r="40" spans="1:23" ht="15" thickBot="1">
      <c r="A40" s="5">
        <v>247</v>
      </c>
      <c r="B40" s="7" t="s">
        <v>776</v>
      </c>
      <c r="C40" s="7" t="s">
        <v>29</v>
      </c>
      <c r="D40" s="8">
        <v>6.55</v>
      </c>
      <c r="E40" s="8">
        <v>3.76</v>
      </c>
      <c r="F40" s="8">
        <v>1.74</v>
      </c>
      <c r="G40" s="8">
        <v>2.29</v>
      </c>
      <c r="H40" s="9">
        <v>0.16300000000000001</v>
      </c>
      <c r="I40" s="10">
        <v>9.2999999999999999E-2</v>
      </c>
      <c r="J40" s="10">
        <v>6.9000000000000006E-2</v>
      </c>
      <c r="K40" s="11">
        <v>0.28399999999999997</v>
      </c>
      <c r="L40" s="8">
        <v>1.56</v>
      </c>
      <c r="M40" s="8">
        <v>0.29199999999999998</v>
      </c>
      <c r="N40" s="10">
        <v>0.57899999999999996</v>
      </c>
      <c r="O40" s="11">
        <v>139</v>
      </c>
      <c r="P40" s="8">
        <v>146</v>
      </c>
      <c r="Q40" s="8">
        <v>126</v>
      </c>
      <c r="R40" s="11">
        <v>6.05</v>
      </c>
      <c r="S40" s="8">
        <v>6.42</v>
      </c>
      <c r="T40" s="8">
        <v>-0.37</v>
      </c>
      <c r="U40" s="11">
        <v>5.4</v>
      </c>
      <c r="V40" s="14">
        <v>4.9800000000000004</v>
      </c>
      <c r="W40">
        <f t="shared" si="0"/>
        <v>-1.0699999999999994</v>
      </c>
    </row>
    <row r="41" spans="1:23" ht="15" thickBot="1">
      <c r="A41" s="5">
        <v>128</v>
      </c>
      <c r="B41" s="7" t="s">
        <v>552</v>
      </c>
      <c r="C41" s="7" t="s">
        <v>116</v>
      </c>
      <c r="D41" s="8">
        <v>9.25</v>
      </c>
      <c r="E41" s="8">
        <v>3.21</v>
      </c>
      <c r="F41" s="8">
        <v>2.88</v>
      </c>
      <c r="G41" s="8">
        <v>0.94</v>
      </c>
      <c r="H41" s="9">
        <v>0.23100000000000001</v>
      </c>
      <c r="I41" s="10">
        <v>0.08</v>
      </c>
      <c r="J41" s="10">
        <v>0.151</v>
      </c>
      <c r="K41" s="11">
        <v>0.25800000000000001</v>
      </c>
      <c r="L41" s="8">
        <v>1.41</v>
      </c>
      <c r="M41" s="8">
        <v>0.32100000000000001</v>
      </c>
      <c r="N41" s="10">
        <v>0.67200000000000004</v>
      </c>
      <c r="O41" s="11">
        <v>108</v>
      </c>
      <c r="P41" s="8">
        <v>86</v>
      </c>
      <c r="Q41" s="8">
        <v>95</v>
      </c>
      <c r="R41" s="11">
        <v>4.91</v>
      </c>
      <c r="S41" s="8">
        <v>3.7</v>
      </c>
      <c r="T41" s="8">
        <v>1.21</v>
      </c>
      <c r="U41" s="11">
        <v>4.07</v>
      </c>
      <c r="V41" s="14">
        <v>3.88</v>
      </c>
      <c r="W41">
        <f t="shared" si="0"/>
        <v>-1.0300000000000002</v>
      </c>
    </row>
    <row r="42" spans="1:23" ht="15" thickBot="1">
      <c r="A42" s="5">
        <v>218</v>
      </c>
      <c r="B42" s="7" t="s">
        <v>767</v>
      </c>
      <c r="C42" s="7" t="s">
        <v>169</v>
      </c>
      <c r="D42" s="8">
        <v>8.5299999999999994</v>
      </c>
      <c r="E42" s="8">
        <v>4.5</v>
      </c>
      <c r="F42" s="8">
        <v>1.89</v>
      </c>
      <c r="G42" s="8">
        <v>0.47</v>
      </c>
      <c r="H42" s="9">
        <v>0.20899999999999999</v>
      </c>
      <c r="I42" s="10">
        <v>0.11</v>
      </c>
      <c r="J42" s="10">
        <v>9.9000000000000005E-2</v>
      </c>
      <c r="K42" s="11">
        <v>0.26700000000000002</v>
      </c>
      <c r="L42" s="8">
        <v>1.55</v>
      </c>
      <c r="M42" s="8">
        <v>0.33900000000000002</v>
      </c>
      <c r="N42" s="10">
        <v>0.60799999999999998</v>
      </c>
      <c r="O42" s="11">
        <v>133</v>
      </c>
      <c r="P42" s="8">
        <v>91</v>
      </c>
      <c r="Q42" s="8">
        <v>110</v>
      </c>
      <c r="R42" s="11">
        <v>5.45</v>
      </c>
      <c r="S42" s="8">
        <v>3.78</v>
      </c>
      <c r="T42" s="8">
        <v>1.66</v>
      </c>
      <c r="U42" s="11">
        <v>4.71</v>
      </c>
      <c r="V42" s="14">
        <v>4.42</v>
      </c>
      <c r="W42">
        <f t="shared" si="0"/>
        <v>-1.0300000000000002</v>
      </c>
    </row>
    <row r="43" spans="1:23" ht="15" thickBot="1">
      <c r="A43" s="5">
        <v>190</v>
      </c>
      <c r="B43" s="7" t="s">
        <v>651</v>
      </c>
      <c r="C43" s="7" t="s">
        <v>116</v>
      </c>
      <c r="D43" s="8">
        <v>4.7</v>
      </c>
      <c r="E43" s="8">
        <v>1.47</v>
      </c>
      <c r="F43" s="8">
        <v>3.2</v>
      </c>
      <c r="G43" s="8">
        <v>1.47</v>
      </c>
      <c r="H43" s="9">
        <v>0.121</v>
      </c>
      <c r="I43" s="10">
        <v>3.7999999999999999E-2</v>
      </c>
      <c r="J43" s="10">
        <v>8.3000000000000004E-2</v>
      </c>
      <c r="K43" s="11">
        <v>0.29799999999999999</v>
      </c>
      <c r="L43" s="8">
        <v>1.37</v>
      </c>
      <c r="M43" s="8">
        <v>0.311</v>
      </c>
      <c r="N43" s="10">
        <v>0.65800000000000003</v>
      </c>
      <c r="O43" s="11">
        <v>116</v>
      </c>
      <c r="P43" s="8">
        <v>119</v>
      </c>
      <c r="Q43" s="8">
        <v>105</v>
      </c>
      <c r="R43" s="11">
        <v>5.28</v>
      </c>
      <c r="S43" s="8">
        <v>5.12</v>
      </c>
      <c r="T43" s="8">
        <v>0.17</v>
      </c>
      <c r="U43" s="11">
        <v>4.51</v>
      </c>
      <c r="V43" s="14">
        <v>4.26</v>
      </c>
      <c r="W43">
        <f t="shared" si="0"/>
        <v>-1.0200000000000005</v>
      </c>
    </row>
    <row r="44" spans="1:23" ht="15" thickBot="1">
      <c r="A44" s="5">
        <v>93</v>
      </c>
      <c r="B44" s="7" t="s">
        <v>502</v>
      </c>
      <c r="C44" s="7" t="s">
        <v>89</v>
      </c>
      <c r="D44" s="8">
        <v>9.6999999999999993</v>
      </c>
      <c r="E44" s="8">
        <v>3.28</v>
      </c>
      <c r="F44" s="8">
        <v>2.95</v>
      </c>
      <c r="G44" s="8">
        <v>0.9</v>
      </c>
      <c r="H44" s="9">
        <v>0.26</v>
      </c>
      <c r="I44" s="10">
        <v>8.7999999999999995E-2</v>
      </c>
      <c r="J44" s="10">
        <v>0.17199999999999999</v>
      </c>
      <c r="K44" s="11">
        <v>0.20799999999999999</v>
      </c>
      <c r="L44" s="8">
        <v>1.1399999999999999</v>
      </c>
      <c r="M44" s="8">
        <v>0.26500000000000001</v>
      </c>
      <c r="N44" s="10">
        <v>0.59099999999999997</v>
      </c>
      <c r="O44" s="11">
        <v>105</v>
      </c>
      <c r="P44" s="8">
        <v>80</v>
      </c>
      <c r="Q44" s="8">
        <v>87</v>
      </c>
      <c r="R44" s="11">
        <v>4.62</v>
      </c>
      <c r="S44" s="8">
        <v>3.59</v>
      </c>
      <c r="T44" s="8">
        <v>1.04</v>
      </c>
      <c r="U44" s="11">
        <v>3.83</v>
      </c>
      <c r="V44" s="14">
        <v>3.6</v>
      </c>
      <c r="W44">
        <f t="shared" si="0"/>
        <v>-1.02</v>
      </c>
    </row>
    <row r="45" spans="1:23" ht="15" thickBot="1">
      <c r="A45" s="5">
        <v>69</v>
      </c>
      <c r="B45" s="7" t="s">
        <v>457</v>
      </c>
      <c r="C45" s="7" t="s">
        <v>24</v>
      </c>
      <c r="D45" s="8">
        <v>11.47</v>
      </c>
      <c r="E45" s="8">
        <v>3.14</v>
      </c>
      <c r="F45" s="8">
        <v>3.65</v>
      </c>
      <c r="G45" s="8">
        <v>1.29</v>
      </c>
      <c r="H45" s="9">
        <v>0.29099999999999998</v>
      </c>
      <c r="I45" s="10">
        <v>0.08</v>
      </c>
      <c r="J45" s="10">
        <v>0.21099999999999999</v>
      </c>
      <c r="K45" s="11">
        <v>0.26300000000000001</v>
      </c>
      <c r="L45" s="8">
        <v>1.4</v>
      </c>
      <c r="M45" s="8">
        <v>0.35199999999999998</v>
      </c>
      <c r="N45" s="10">
        <v>0.71399999999999997</v>
      </c>
      <c r="O45" s="11">
        <v>104</v>
      </c>
      <c r="P45" s="8">
        <v>85</v>
      </c>
      <c r="Q45" s="8">
        <v>96</v>
      </c>
      <c r="R45" s="11">
        <v>4.4400000000000004</v>
      </c>
      <c r="S45" s="8">
        <v>3.75</v>
      </c>
      <c r="T45" s="8">
        <v>0.69</v>
      </c>
      <c r="U45" s="11">
        <v>4.1900000000000004</v>
      </c>
      <c r="V45" s="14">
        <v>3.43</v>
      </c>
      <c r="W45">
        <f t="shared" si="0"/>
        <v>-1.0100000000000002</v>
      </c>
    </row>
    <row r="46" spans="1:23" ht="15" thickBot="1">
      <c r="A46" s="5">
        <v>67</v>
      </c>
      <c r="B46" s="7" t="s">
        <v>463</v>
      </c>
      <c r="C46" s="7" t="s">
        <v>95</v>
      </c>
      <c r="D46" s="8">
        <v>9.65</v>
      </c>
      <c r="E46" s="8">
        <v>1.96</v>
      </c>
      <c r="F46" s="8">
        <v>4.92</v>
      </c>
      <c r="G46" s="8">
        <v>1.8</v>
      </c>
      <c r="H46" s="9">
        <v>0.25800000000000001</v>
      </c>
      <c r="I46" s="10">
        <v>5.1999999999999998E-2</v>
      </c>
      <c r="J46" s="10">
        <v>0.20499999999999999</v>
      </c>
      <c r="K46" s="11">
        <v>0.249</v>
      </c>
      <c r="L46" s="8">
        <v>1.2</v>
      </c>
      <c r="M46" s="8">
        <v>0.29299999999999998</v>
      </c>
      <c r="N46" s="10">
        <v>0.751</v>
      </c>
      <c r="O46" s="11">
        <v>103</v>
      </c>
      <c r="P46" s="8">
        <v>101</v>
      </c>
      <c r="Q46" s="8">
        <v>90</v>
      </c>
      <c r="R46" s="11">
        <v>4.42</v>
      </c>
      <c r="S46" s="8">
        <v>4.37</v>
      </c>
      <c r="T46" s="8">
        <v>0.05</v>
      </c>
      <c r="U46" s="11">
        <v>3.93</v>
      </c>
      <c r="V46" s="14">
        <v>3.42</v>
      </c>
      <c r="W46">
        <f t="shared" si="0"/>
        <v>-1</v>
      </c>
    </row>
    <row r="47" spans="1:23" ht="15" thickBot="1">
      <c r="A47" s="5">
        <v>179</v>
      </c>
      <c r="B47" s="7" t="s">
        <v>724</v>
      </c>
      <c r="C47" s="6" t="s">
        <v>103</v>
      </c>
      <c r="D47" s="8">
        <v>10.130000000000001</v>
      </c>
      <c r="E47" s="8">
        <v>4.84</v>
      </c>
      <c r="F47" s="8">
        <v>2.09</v>
      </c>
      <c r="G47" s="8">
        <v>0.73</v>
      </c>
      <c r="H47" s="9">
        <v>0.26200000000000001</v>
      </c>
      <c r="I47" s="10">
        <v>0.125</v>
      </c>
      <c r="J47" s="10">
        <v>0.13700000000000001</v>
      </c>
      <c r="K47" s="11">
        <v>0.20799999999999999</v>
      </c>
      <c r="L47" s="8">
        <v>1.3</v>
      </c>
      <c r="M47" s="8">
        <v>0.27600000000000002</v>
      </c>
      <c r="N47" s="10">
        <v>0.61</v>
      </c>
      <c r="O47" s="11">
        <v>124</v>
      </c>
      <c r="P47" s="8">
        <v>92</v>
      </c>
      <c r="Q47" s="8">
        <v>105</v>
      </c>
      <c r="R47" s="11">
        <v>5.14</v>
      </c>
      <c r="S47" s="8">
        <v>3.88</v>
      </c>
      <c r="T47" s="8">
        <v>1.26</v>
      </c>
      <c r="U47" s="11">
        <v>4.51</v>
      </c>
      <c r="V47" s="14">
        <v>4.17</v>
      </c>
      <c r="W47">
        <f t="shared" si="0"/>
        <v>-0.96999999999999975</v>
      </c>
    </row>
    <row r="48" spans="1:23" ht="15" thickBot="1">
      <c r="A48" s="5">
        <v>240</v>
      </c>
      <c r="B48" s="7" t="s">
        <v>746</v>
      </c>
      <c r="C48" s="7" t="s">
        <v>153</v>
      </c>
      <c r="D48" s="8">
        <v>6.75</v>
      </c>
      <c r="E48" s="8">
        <v>2.7</v>
      </c>
      <c r="F48" s="8">
        <v>2.5</v>
      </c>
      <c r="G48" s="8">
        <v>2.0299999999999998</v>
      </c>
      <c r="H48" s="9">
        <v>0.16600000000000001</v>
      </c>
      <c r="I48" s="10">
        <v>6.6000000000000003E-2</v>
      </c>
      <c r="J48" s="10">
        <v>0.1</v>
      </c>
      <c r="K48" s="11">
        <v>0.28699999999999998</v>
      </c>
      <c r="L48" s="8">
        <v>1.5</v>
      </c>
      <c r="M48" s="8">
        <v>0.30399999999999999</v>
      </c>
      <c r="N48" s="10">
        <v>0.67500000000000004</v>
      </c>
      <c r="O48" s="11">
        <v>130</v>
      </c>
      <c r="P48" s="8">
        <v>134</v>
      </c>
      <c r="Q48" s="8">
        <v>117</v>
      </c>
      <c r="R48" s="11">
        <v>5.57</v>
      </c>
      <c r="S48" s="8">
        <v>5.69</v>
      </c>
      <c r="T48" s="8">
        <v>-0.13</v>
      </c>
      <c r="U48" s="11">
        <v>5.03</v>
      </c>
      <c r="V48" s="14">
        <v>4.62</v>
      </c>
      <c r="W48">
        <f t="shared" si="0"/>
        <v>-0.95000000000000018</v>
      </c>
    </row>
    <row r="49" spans="1:23" ht="15" thickBot="1">
      <c r="A49" s="5">
        <v>40</v>
      </c>
      <c r="B49" s="7" t="s">
        <v>439</v>
      </c>
      <c r="C49" s="7" t="s">
        <v>54</v>
      </c>
      <c r="D49" s="8">
        <v>9.98</v>
      </c>
      <c r="E49" s="8">
        <v>2.93</v>
      </c>
      <c r="F49" s="8">
        <v>3.4</v>
      </c>
      <c r="G49" s="8">
        <v>0.59</v>
      </c>
      <c r="H49" s="9">
        <v>0.27</v>
      </c>
      <c r="I49" s="10">
        <v>7.9000000000000001E-2</v>
      </c>
      <c r="J49" s="10">
        <v>0.19</v>
      </c>
      <c r="K49" s="11">
        <v>0.219</v>
      </c>
      <c r="L49" s="8">
        <v>1.1399999999999999</v>
      </c>
      <c r="M49" s="8">
        <v>0.29499999999999998</v>
      </c>
      <c r="N49" s="10">
        <v>0.67300000000000004</v>
      </c>
      <c r="O49" s="11">
        <v>98</v>
      </c>
      <c r="P49" s="8">
        <v>71</v>
      </c>
      <c r="Q49" s="8">
        <v>76</v>
      </c>
      <c r="R49" s="11">
        <v>4.1100000000000003</v>
      </c>
      <c r="S49" s="8">
        <v>3.06</v>
      </c>
      <c r="T49" s="8">
        <v>1.05</v>
      </c>
      <c r="U49" s="11">
        <v>3.24</v>
      </c>
      <c r="V49" s="14">
        <v>3.18</v>
      </c>
      <c r="W49">
        <f t="shared" si="0"/>
        <v>-0.93000000000000016</v>
      </c>
    </row>
    <row r="50" spans="1:23" ht="15" thickBot="1">
      <c r="A50" s="5">
        <v>8</v>
      </c>
      <c r="B50" s="7" t="s">
        <v>396</v>
      </c>
      <c r="C50" s="7" t="s">
        <v>95</v>
      </c>
      <c r="D50" s="8">
        <v>10.31</v>
      </c>
      <c r="E50" s="8">
        <v>2.4500000000000002</v>
      </c>
      <c r="F50" s="8">
        <v>4.2</v>
      </c>
      <c r="G50" s="8">
        <v>0.25</v>
      </c>
      <c r="H50" s="9">
        <v>0.28599999999999998</v>
      </c>
      <c r="I50" s="10">
        <v>6.8000000000000005E-2</v>
      </c>
      <c r="J50" s="10">
        <v>0.218</v>
      </c>
      <c r="K50" s="11">
        <v>0.21299999999999999</v>
      </c>
      <c r="L50" s="8">
        <v>1.06</v>
      </c>
      <c r="M50" s="8">
        <v>0.30099999999999999</v>
      </c>
      <c r="N50" s="10">
        <v>0.59599999999999997</v>
      </c>
      <c r="O50" s="11">
        <v>86</v>
      </c>
      <c r="P50" s="8">
        <v>52</v>
      </c>
      <c r="Q50" s="8">
        <v>61</v>
      </c>
      <c r="R50" s="11">
        <v>3.68</v>
      </c>
      <c r="S50" s="8">
        <v>2.2200000000000002</v>
      </c>
      <c r="T50" s="8">
        <v>1.46</v>
      </c>
      <c r="U50" s="11">
        <v>2.68</v>
      </c>
      <c r="V50" s="14">
        <v>2.76</v>
      </c>
      <c r="W50">
        <f t="shared" si="0"/>
        <v>-0.92000000000000037</v>
      </c>
    </row>
    <row r="51" spans="1:23" ht="15" thickBot="1">
      <c r="A51" s="5">
        <v>209</v>
      </c>
      <c r="B51" s="7" t="s">
        <v>693</v>
      </c>
      <c r="C51" s="7" t="s">
        <v>109</v>
      </c>
      <c r="D51" s="8">
        <v>5.97</v>
      </c>
      <c r="E51" s="8">
        <v>2.15</v>
      </c>
      <c r="F51" s="8">
        <v>2.78</v>
      </c>
      <c r="G51" s="8">
        <v>1.67</v>
      </c>
      <c r="H51" s="9">
        <v>0.157</v>
      </c>
      <c r="I51" s="10">
        <v>5.7000000000000002E-2</v>
      </c>
      <c r="J51" s="10">
        <v>0.10100000000000001</v>
      </c>
      <c r="K51" s="11">
        <v>0.27</v>
      </c>
      <c r="L51" s="8">
        <v>1.3</v>
      </c>
      <c r="M51" s="8">
        <v>0.28399999999999997</v>
      </c>
      <c r="N51" s="10">
        <v>0.70399999999999996</v>
      </c>
      <c r="O51" s="11">
        <v>104</v>
      </c>
      <c r="P51" s="8">
        <v>113</v>
      </c>
      <c r="Q51" s="8">
        <v>104</v>
      </c>
      <c r="R51" s="11">
        <v>5.26</v>
      </c>
      <c r="S51" s="8">
        <v>5.22</v>
      </c>
      <c r="T51" s="8">
        <v>0.04</v>
      </c>
      <c r="U51" s="11">
        <v>4.5599999999999996</v>
      </c>
      <c r="V51" s="14">
        <v>4.3600000000000003</v>
      </c>
      <c r="W51">
        <f t="shared" si="0"/>
        <v>-0.89999999999999947</v>
      </c>
    </row>
    <row r="52" spans="1:23" ht="15" thickBot="1">
      <c r="A52" s="5">
        <v>177</v>
      </c>
      <c r="B52" s="7" t="s">
        <v>632</v>
      </c>
      <c r="C52" s="7" t="s">
        <v>129</v>
      </c>
      <c r="D52" s="8">
        <v>6.62</v>
      </c>
      <c r="E52" s="8">
        <v>3.44</v>
      </c>
      <c r="F52" s="8">
        <v>1.92</v>
      </c>
      <c r="G52" s="8">
        <v>1.06</v>
      </c>
      <c r="H52" s="9">
        <v>0.17599999999999999</v>
      </c>
      <c r="I52" s="10">
        <v>9.1999999999999998E-2</v>
      </c>
      <c r="J52" s="10">
        <v>8.5000000000000006E-2</v>
      </c>
      <c r="K52" s="11">
        <v>0.28899999999999998</v>
      </c>
      <c r="L52" s="8">
        <v>1.47</v>
      </c>
      <c r="M52" s="8">
        <v>0.33300000000000002</v>
      </c>
      <c r="N52" s="10">
        <v>0.70499999999999996</v>
      </c>
      <c r="O52" s="11">
        <v>115</v>
      </c>
      <c r="P52" s="8">
        <v>103</v>
      </c>
      <c r="Q52" s="8">
        <v>93</v>
      </c>
      <c r="R52" s="11">
        <v>5.03</v>
      </c>
      <c r="S52" s="8">
        <v>4.55</v>
      </c>
      <c r="T52" s="8">
        <v>0.48</v>
      </c>
      <c r="U52" s="11">
        <v>4.09</v>
      </c>
      <c r="V52" s="14">
        <v>4.16</v>
      </c>
      <c r="W52">
        <f t="shared" si="0"/>
        <v>-0.87000000000000011</v>
      </c>
    </row>
    <row r="53" spans="1:23" ht="15" thickBot="1">
      <c r="A53" s="5">
        <v>116</v>
      </c>
      <c r="B53" s="7" t="s">
        <v>527</v>
      </c>
      <c r="C53" s="6" t="s">
        <v>103</v>
      </c>
      <c r="D53" s="8">
        <v>9.07</v>
      </c>
      <c r="E53" s="8">
        <v>2.82</v>
      </c>
      <c r="F53" s="8">
        <v>3.21</v>
      </c>
      <c r="G53" s="8">
        <v>1.41</v>
      </c>
      <c r="H53" s="9">
        <v>0.23300000000000001</v>
      </c>
      <c r="I53" s="10">
        <v>7.2999999999999995E-2</v>
      </c>
      <c r="J53" s="10">
        <v>0.161</v>
      </c>
      <c r="K53" s="11">
        <v>0.25800000000000001</v>
      </c>
      <c r="L53" s="8">
        <v>1.34</v>
      </c>
      <c r="M53" s="8">
        <v>0.31</v>
      </c>
      <c r="N53" s="10">
        <v>0.70299999999999996</v>
      </c>
      <c r="O53" s="11">
        <v>108</v>
      </c>
      <c r="P53" s="8">
        <v>100</v>
      </c>
      <c r="Q53" s="8">
        <v>95</v>
      </c>
      <c r="R53" s="11">
        <v>4.63</v>
      </c>
      <c r="S53" s="8">
        <v>4.29</v>
      </c>
      <c r="T53" s="8">
        <v>0.35</v>
      </c>
      <c r="U53" s="11">
        <v>4.0599999999999996</v>
      </c>
      <c r="V53" s="14">
        <v>3.77</v>
      </c>
      <c r="W53">
        <f t="shared" si="0"/>
        <v>-0.85999999999999988</v>
      </c>
    </row>
    <row r="54" spans="1:23" ht="15" thickBot="1">
      <c r="A54" s="5">
        <v>132</v>
      </c>
      <c r="B54" s="7" t="s">
        <v>615</v>
      </c>
      <c r="C54" s="7" t="s">
        <v>37</v>
      </c>
      <c r="D54" s="8">
        <v>7</v>
      </c>
      <c r="E54" s="8">
        <v>2.25</v>
      </c>
      <c r="F54" s="8">
        <v>3.11</v>
      </c>
      <c r="G54" s="8">
        <v>1</v>
      </c>
      <c r="H54" s="9">
        <v>0.193</v>
      </c>
      <c r="I54" s="10">
        <v>6.2E-2</v>
      </c>
      <c r="J54" s="10">
        <v>0.13100000000000001</v>
      </c>
      <c r="K54" s="11">
        <v>0.23499999999999999</v>
      </c>
      <c r="L54" s="8">
        <v>1.1399999999999999</v>
      </c>
      <c r="M54" s="8">
        <v>0.26900000000000002</v>
      </c>
      <c r="N54" s="10">
        <v>0.56499999999999995</v>
      </c>
      <c r="O54" s="11">
        <v>108</v>
      </c>
      <c r="P54" s="8">
        <v>92</v>
      </c>
      <c r="Q54" s="8">
        <v>94</v>
      </c>
      <c r="R54" s="11">
        <v>4.75</v>
      </c>
      <c r="S54" s="8">
        <v>3.9</v>
      </c>
      <c r="T54" s="8">
        <v>0.85</v>
      </c>
      <c r="U54" s="11">
        <v>4.0999999999999996</v>
      </c>
      <c r="V54" s="14">
        <v>3.91</v>
      </c>
      <c r="W54">
        <f t="shared" si="0"/>
        <v>-0.83999999999999986</v>
      </c>
    </row>
    <row r="55" spans="1:23" ht="15" thickBot="1">
      <c r="A55" s="5">
        <v>183</v>
      </c>
      <c r="B55" s="7" t="s">
        <v>629</v>
      </c>
      <c r="C55" s="7" t="s">
        <v>89</v>
      </c>
      <c r="D55" s="8">
        <v>8.69</v>
      </c>
      <c r="E55" s="8">
        <v>3.89</v>
      </c>
      <c r="F55" s="8">
        <v>2.2400000000000002</v>
      </c>
      <c r="G55" s="8">
        <v>1.37</v>
      </c>
      <c r="H55" s="9">
        <v>0.20899999999999999</v>
      </c>
      <c r="I55" s="10">
        <v>9.2999999999999999E-2</v>
      </c>
      <c r="J55" s="10">
        <v>0.115</v>
      </c>
      <c r="K55" s="11">
        <v>0.28699999999999998</v>
      </c>
      <c r="L55" s="8">
        <v>1.63</v>
      </c>
      <c r="M55" s="8">
        <v>0.34200000000000003</v>
      </c>
      <c r="N55" s="10">
        <v>0.67100000000000004</v>
      </c>
      <c r="O55" s="11">
        <v>114</v>
      </c>
      <c r="P55" s="8">
        <v>104</v>
      </c>
      <c r="Q55" s="8">
        <v>98</v>
      </c>
      <c r="R55" s="11">
        <v>5.03</v>
      </c>
      <c r="S55" s="8">
        <v>4.68</v>
      </c>
      <c r="T55" s="8">
        <v>0.35</v>
      </c>
      <c r="U55" s="11">
        <v>4.29</v>
      </c>
      <c r="V55" s="14">
        <v>4.1900000000000004</v>
      </c>
      <c r="W55">
        <f t="shared" si="0"/>
        <v>-0.83999999999999986</v>
      </c>
    </row>
    <row r="56" spans="1:23" ht="15" thickBot="1">
      <c r="A56" s="5">
        <v>97</v>
      </c>
      <c r="B56" s="7" t="s">
        <v>489</v>
      </c>
      <c r="C56" s="6" t="s">
        <v>103</v>
      </c>
      <c r="D56" s="8">
        <v>8.93</v>
      </c>
      <c r="E56" s="8">
        <v>2.34</v>
      </c>
      <c r="F56" s="8">
        <v>3.82</v>
      </c>
      <c r="G56" s="8">
        <v>1.28</v>
      </c>
      <c r="H56" s="9">
        <v>0.24299999999999999</v>
      </c>
      <c r="I56" s="10">
        <v>6.4000000000000001E-2</v>
      </c>
      <c r="J56" s="10">
        <v>0.17899999999999999</v>
      </c>
      <c r="K56" s="11">
        <v>0.224</v>
      </c>
      <c r="L56" s="8">
        <v>1.1100000000000001</v>
      </c>
      <c r="M56" s="8">
        <v>0.26500000000000001</v>
      </c>
      <c r="N56" s="10">
        <v>0.60599999999999998</v>
      </c>
      <c r="O56" s="11">
        <v>103</v>
      </c>
      <c r="P56" s="8">
        <v>91</v>
      </c>
      <c r="Q56" s="8">
        <v>93</v>
      </c>
      <c r="R56" s="11">
        <v>4.46</v>
      </c>
      <c r="S56" s="8">
        <v>3.97</v>
      </c>
      <c r="T56" s="8">
        <v>0.5</v>
      </c>
      <c r="U56" s="11">
        <v>4</v>
      </c>
      <c r="V56" s="14">
        <v>3.63</v>
      </c>
      <c r="W56">
        <f t="shared" si="0"/>
        <v>-0.83000000000000007</v>
      </c>
    </row>
    <row r="57" spans="1:23" ht="15" thickBot="1">
      <c r="A57" s="5">
        <v>228</v>
      </c>
      <c r="B57" s="7" t="s">
        <v>711</v>
      </c>
      <c r="C57" s="7" t="s">
        <v>144</v>
      </c>
      <c r="D57" s="8">
        <v>10.199999999999999</v>
      </c>
      <c r="E57" s="8">
        <v>5.74</v>
      </c>
      <c r="F57" s="8">
        <v>1.78</v>
      </c>
      <c r="G57" s="8">
        <v>0.64</v>
      </c>
      <c r="H57" s="9">
        <v>0.26100000000000001</v>
      </c>
      <c r="I57" s="10">
        <v>0.14699999999999999</v>
      </c>
      <c r="J57" s="10">
        <v>0.114</v>
      </c>
      <c r="K57" s="11">
        <v>0.223</v>
      </c>
      <c r="L57" s="8">
        <v>1.46</v>
      </c>
      <c r="M57" s="8">
        <v>0.30199999999999999</v>
      </c>
      <c r="N57" s="10">
        <v>0.60599999999999998</v>
      </c>
      <c r="O57" s="11">
        <v>126</v>
      </c>
      <c r="P57" s="8">
        <v>90</v>
      </c>
      <c r="Q57" s="8">
        <v>104</v>
      </c>
      <c r="R57" s="11">
        <v>5.31</v>
      </c>
      <c r="S57" s="8">
        <v>3.82</v>
      </c>
      <c r="T57" s="8">
        <v>1.49</v>
      </c>
      <c r="U57" s="11">
        <v>4.46</v>
      </c>
      <c r="V57" s="14">
        <v>4.49</v>
      </c>
      <c r="W57">
        <f t="shared" si="0"/>
        <v>-0.8199999999999994</v>
      </c>
    </row>
    <row r="58" spans="1:23" ht="15" thickBot="1">
      <c r="A58" s="5">
        <v>167</v>
      </c>
      <c r="B58" s="7" t="s">
        <v>603</v>
      </c>
      <c r="C58" s="7" t="s">
        <v>56</v>
      </c>
      <c r="D58" s="8">
        <v>8.93</v>
      </c>
      <c r="E58" s="8">
        <v>4.24</v>
      </c>
      <c r="F58" s="8">
        <v>2.11</v>
      </c>
      <c r="G58" s="8">
        <v>1.34</v>
      </c>
      <c r="H58" s="9">
        <v>0.22700000000000001</v>
      </c>
      <c r="I58" s="10">
        <v>0.108</v>
      </c>
      <c r="J58" s="10">
        <v>0.11899999999999999</v>
      </c>
      <c r="K58" s="11">
        <v>0.253</v>
      </c>
      <c r="L58" s="8">
        <v>1.44</v>
      </c>
      <c r="M58" s="8">
        <v>0.30599999999999999</v>
      </c>
      <c r="N58" s="10">
        <v>0.74099999999999999</v>
      </c>
      <c r="O58" s="11">
        <v>113</v>
      </c>
      <c r="P58" s="8">
        <v>112</v>
      </c>
      <c r="Q58" s="8">
        <v>96</v>
      </c>
      <c r="R58" s="11">
        <v>4.91</v>
      </c>
      <c r="S58" s="8">
        <v>4.84</v>
      </c>
      <c r="T58" s="8">
        <v>7.0000000000000007E-2</v>
      </c>
      <c r="U58" s="11">
        <v>4.22</v>
      </c>
      <c r="V58" s="14">
        <v>4.12</v>
      </c>
      <c r="W58">
        <f t="shared" si="0"/>
        <v>-0.79</v>
      </c>
    </row>
    <row r="59" spans="1:23" ht="15" thickBot="1">
      <c r="A59" s="5">
        <v>137</v>
      </c>
      <c r="B59" s="7" t="s">
        <v>557</v>
      </c>
      <c r="C59" s="6" t="s">
        <v>103</v>
      </c>
      <c r="D59" s="8">
        <v>11.05</v>
      </c>
      <c r="E59" s="8">
        <v>4.91</v>
      </c>
      <c r="F59" s="8">
        <v>2.25</v>
      </c>
      <c r="G59" s="8">
        <v>1.05</v>
      </c>
      <c r="H59" s="9">
        <v>0.28100000000000003</v>
      </c>
      <c r="I59" s="10">
        <v>0.125</v>
      </c>
      <c r="J59" s="10">
        <v>0.156</v>
      </c>
      <c r="K59" s="11">
        <v>0.23100000000000001</v>
      </c>
      <c r="L59" s="8">
        <v>1.42</v>
      </c>
      <c r="M59" s="8">
        <v>0.31</v>
      </c>
      <c r="N59" s="10">
        <v>0.67100000000000004</v>
      </c>
      <c r="O59" s="11">
        <v>108</v>
      </c>
      <c r="P59" s="8">
        <v>93</v>
      </c>
      <c r="Q59" s="8">
        <v>93</v>
      </c>
      <c r="R59" s="11">
        <v>4.7300000000000004</v>
      </c>
      <c r="S59" s="8">
        <v>4.0199999999999996</v>
      </c>
      <c r="T59" s="8">
        <v>0.72</v>
      </c>
      <c r="U59" s="11">
        <v>4.08</v>
      </c>
      <c r="V59" s="14">
        <v>3.95</v>
      </c>
      <c r="W59">
        <f t="shared" si="0"/>
        <v>-0.78000000000000025</v>
      </c>
    </row>
    <row r="60" spans="1:23" ht="15" thickBot="1">
      <c r="A60" s="5">
        <v>213</v>
      </c>
      <c r="B60" s="7" t="s">
        <v>691</v>
      </c>
      <c r="C60" s="7" t="s">
        <v>58</v>
      </c>
      <c r="D60" s="8">
        <v>8.83</v>
      </c>
      <c r="E60" s="8">
        <v>3.89</v>
      </c>
      <c r="F60" s="8">
        <v>2.27</v>
      </c>
      <c r="G60" s="8">
        <v>1.56</v>
      </c>
      <c r="H60" s="9">
        <v>0.21299999999999999</v>
      </c>
      <c r="I60" s="10">
        <v>9.4E-2</v>
      </c>
      <c r="J60" s="10">
        <v>0.11899999999999999</v>
      </c>
      <c r="K60" s="11">
        <v>0.27500000000000002</v>
      </c>
      <c r="L60" s="8">
        <v>1.56</v>
      </c>
      <c r="M60" s="8">
        <v>0.32400000000000001</v>
      </c>
      <c r="N60" s="10">
        <v>0.72</v>
      </c>
      <c r="O60" s="11">
        <v>124</v>
      </c>
      <c r="P60" s="8">
        <v>121</v>
      </c>
      <c r="Q60" s="8">
        <v>119</v>
      </c>
      <c r="R60" s="11">
        <v>5.19</v>
      </c>
      <c r="S60" s="8">
        <v>5.0999999999999996</v>
      </c>
      <c r="T60" s="8">
        <v>0.09</v>
      </c>
      <c r="U60" s="11">
        <v>5.09</v>
      </c>
      <c r="V60" s="14">
        <v>4.41</v>
      </c>
      <c r="W60">
        <f t="shared" si="0"/>
        <v>-0.78000000000000025</v>
      </c>
    </row>
    <row r="61" spans="1:23" ht="15" thickBot="1">
      <c r="A61" s="5">
        <v>197</v>
      </c>
      <c r="B61" s="7" t="s">
        <v>664</v>
      </c>
      <c r="C61" s="7" t="s">
        <v>24</v>
      </c>
      <c r="D61" s="8">
        <v>9.19</v>
      </c>
      <c r="E61" s="8">
        <v>4.5</v>
      </c>
      <c r="F61" s="8">
        <v>2.04</v>
      </c>
      <c r="G61" s="8">
        <v>1.1299999999999999</v>
      </c>
      <c r="H61" s="9">
        <v>0.23599999999999999</v>
      </c>
      <c r="I61" s="10">
        <v>0.115</v>
      </c>
      <c r="J61" s="10">
        <v>0.12</v>
      </c>
      <c r="K61" s="11">
        <v>0.23899999999999999</v>
      </c>
      <c r="L61" s="8">
        <v>1.4</v>
      </c>
      <c r="M61" s="8">
        <v>0.29599999999999999</v>
      </c>
      <c r="N61" s="10">
        <v>0.65500000000000003</v>
      </c>
      <c r="O61" s="11">
        <v>119</v>
      </c>
      <c r="P61" s="8">
        <v>104</v>
      </c>
      <c r="Q61" s="8">
        <v>104</v>
      </c>
      <c r="R61" s="11">
        <v>5.0599999999999996</v>
      </c>
      <c r="S61" s="8">
        <v>4.59</v>
      </c>
      <c r="T61" s="8">
        <v>0.47</v>
      </c>
      <c r="U61" s="11">
        <v>4.55</v>
      </c>
      <c r="V61" s="14">
        <v>4.3</v>
      </c>
      <c r="W61">
        <f t="shared" si="0"/>
        <v>-0.75999999999999979</v>
      </c>
    </row>
    <row r="62" spans="1:23" ht="15" thickBot="1">
      <c r="A62" s="5">
        <v>45</v>
      </c>
      <c r="B62" s="7" t="s">
        <v>423</v>
      </c>
      <c r="C62" s="7" t="s">
        <v>37</v>
      </c>
      <c r="D62" s="8">
        <v>10.44</v>
      </c>
      <c r="E62" s="8">
        <v>2.15</v>
      </c>
      <c r="F62" s="8">
        <v>4.8499999999999996</v>
      </c>
      <c r="G62" s="8">
        <v>1.82</v>
      </c>
      <c r="H62" s="9">
        <v>0.27400000000000002</v>
      </c>
      <c r="I62" s="10">
        <v>5.7000000000000002E-2</v>
      </c>
      <c r="J62" s="10">
        <v>0.217</v>
      </c>
      <c r="K62" s="11">
        <v>0.26400000000000001</v>
      </c>
      <c r="L62" s="8">
        <v>1.29</v>
      </c>
      <c r="M62" s="8">
        <v>0.32400000000000001</v>
      </c>
      <c r="N62" s="10">
        <v>0.79100000000000004</v>
      </c>
      <c r="O62" s="11">
        <v>91</v>
      </c>
      <c r="P62" s="8">
        <v>103</v>
      </c>
      <c r="Q62" s="8">
        <v>82</v>
      </c>
      <c r="R62" s="11">
        <v>3.98</v>
      </c>
      <c r="S62" s="8">
        <v>4.34</v>
      </c>
      <c r="T62" s="8">
        <v>-0.37</v>
      </c>
      <c r="U62" s="11">
        <v>3.6</v>
      </c>
      <c r="V62" s="14">
        <v>3.23</v>
      </c>
      <c r="W62">
        <f t="shared" si="0"/>
        <v>-0.75</v>
      </c>
    </row>
    <row r="63" spans="1:23" ht="15" thickBot="1">
      <c r="A63" s="5">
        <v>243</v>
      </c>
      <c r="B63" s="7" t="s">
        <v>752</v>
      </c>
      <c r="C63" s="6" t="s">
        <v>103</v>
      </c>
      <c r="D63" s="8">
        <v>8.02</v>
      </c>
      <c r="E63" s="8">
        <v>4.43</v>
      </c>
      <c r="F63" s="8">
        <v>1.81</v>
      </c>
      <c r="G63" s="8">
        <v>1.69</v>
      </c>
      <c r="H63" s="9">
        <v>0.192</v>
      </c>
      <c r="I63" s="10">
        <v>0.106</v>
      </c>
      <c r="J63" s="10">
        <v>8.5999999999999993E-2</v>
      </c>
      <c r="K63" s="11">
        <v>0.27500000000000002</v>
      </c>
      <c r="L63" s="8">
        <v>1.59</v>
      </c>
      <c r="M63" s="8">
        <v>0.312</v>
      </c>
      <c r="N63" s="10">
        <v>0.73199999999999998</v>
      </c>
      <c r="O63" s="11">
        <v>126</v>
      </c>
      <c r="P63" s="8">
        <v>135</v>
      </c>
      <c r="Q63" s="8">
        <v>121</v>
      </c>
      <c r="R63" s="11">
        <v>5.48</v>
      </c>
      <c r="S63" s="8">
        <v>5.81</v>
      </c>
      <c r="T63" s="8">
        <v>-0.33</v>
      </c>
      <c r="U63" s="11">
        <v>5.27</v>
      </c>
      <c r="V63" s="14">
        <v>4.7300000000000004</v>
      </c>
      <c r="W63">
        <f t="shared" si="0"/>
        <v>-0.75</v>
      </c>
    </row>
    <row r="64" spans="1:23" ht="15" thickBot="1">
      <c r="A64" s="5">
        <v>49</v>
      </c>
      <c r="B64" s="7" t="s">
        <v>454</v>
      </c>
      <c r="C64" s="6" t="s">
        <v>103</v>
      </c>
      <c r="D64" s="8">
        <v>12.93</v>
      </c>
      <c r="E64" s="8">
        <v>4.3099999999999996</v>
      </c>
      <c r="F64" s="8">
        <v>3</v>
      </c>
      <c r="G64" s="8">
        <v>1.44</v>
      </c>
      <c r="H64" s="9">
        <v>0.32500000000000001</v>
      </c>
      <c r="I64" s="10">
        <v>0.108</v>
      </c>
      <c r="J64" s="10">
        <v>0.217</v>
      </c>
      <c r="K64" s="11">
        <v>0.255</v>
      </c>
      <c r="L64" s="8">
        <v>1.48</v>
      </c>
      <c r="M64" s="8">
        <v>0.36099999999999999</v>
      </c>
      <c r="N64" s="10">
        <v>0.747</v>
      </c>
      <c r="O64" s="11">
        <v>81</v>
      </c>
      <c r="P64" s="8">
        <v>86</v>
      </c>
      <c r="Q64" s="8">
        <v>75</v>
      </c>
      <c r="R64" s="11">
        <v>4.0199999999999996</v>
      </c>
      <c r="S64" s="8">
        <v>3.89</v>
      </c>
      <c r="T64" s="8">
        <v>0.13</v>
      </c>
      <c r="U64" s="11">
        <v>3.27</v>
      </c>
      <c r="V64" s="14">
        <v>3.27</v>
      </c>
      <c r="W64">
        <f t="shared" si="0"/>
        <v>-0.74999999999999956</v>
      </c>
    </row>
    <row r="65" spans="1:23" ht="15" thickBot="1">
      <c r="A65" s="5">
        <v>28</v>
      </c>
      <c r="B65" s="7" t="s">
        <v>414</v>
      </c>
      <c r="C65" s="7" t="s">
        <v>26</v>
      </c>
      <c r="D65" s="8">
        <v>11.41</v>
      </c>
      <c r="E65" s="8">
        <v>2.92</v>
      </c>
      <c r="F65" s="8">
        <v>3.9</v>
      </c>
      <c r="G65" s="8">
        <v>0.84</v>
      </c>
      <c r="H65" s="9">
        <v>0.315</v>
      </c>
      <c r="I65" s="10">
        <v>8.1000000000000003E-2</v>
      </c>
      <c r="J65" s="10">
        <v>0.23499999999999999</v>
      </c>
      <c r="K65" s="11">
        <v>0.23400000000000001</v>
      </c>
      <c r="L65" s="8">
        <v>1.19</v>
      </c>
      <c r="M65" s="8">
        <v>0.33100000000000002</v>
      </c>
      <c r="N65" s="10">
        <v>0.71399999999999997</v>
      </c>
      <c r="O65" s="11">
        <v>85</v>
      </c>
      <c r="P65" s="8">
        <v>67</v>
      </c>
      <c r="Q65" s="8">
        <v>77</v>
      </c>
      <c r="R65" s="11">
        <v>3.76</v>
      </c>
      <c r="S65" s="8">
        <v>2.9</v>
      </c>
      <c r="T65" s="8">
        <v>0.86</v>
      </c>
      <c r="U65" s="11">
        <v>3.38</v>
      </c>
      <c r="V65" s="14">
        <v>3.06</v>
      </c>
      <c r="W65">
        <f t="shared" si="0"/>
        <v>-0.69999999999999973</v>
      </c>
    </row>
    <row r="66" spans="1:23" s="37" customFormat="1" ht="15" thickBot="1">
      <c r="A66" s="54">
        <v>2</v>
      </c>
      <c r="B66" s="55" t="s">
        <v>388</v>
      </c>
      <c r="C66" s="60" t="s">
        <v>103</v>
      </c>
      <c r="D66" s="56">
        <v>13.24</v>
      </c>
      <c r="E66" s="56">
        <v>2.75</v>
      </c>
      <c r="F66" s="56">
        <v>4.8099999999999996</v>
      </c>
      <c r="G66" s="56">
        <v>1.38</v>
      </c>
      <c r="H66" s="57">
        <v>0.38300000000000001</v>
      </c>
      <c r="I66" s="58">
        <v>0.08</v>
      </c>
      <c r="J66" s="58">
        <v>0.30299999999999999</v>
      </c>
      <c r="K66" s="59">
        <v>0.16200000000000001</v>
      </c>
      <c r="L66" s="56">
        <v>0.88</v>
      </c>
      <c r="M66" s="56">
        <v>0.22</v>
      </c>
      <c r="N66" s="58">
        <v>0.747</v>
      </c>
      <c r="O66" s="59">
        <v>73</v>
      </c>
      <c r="P66" s="56">
        <v>76</v>
      </c>
      <c r="Q66" s="56">
        <v>66</v>
      </c>
      <c r="R66" s="59">
        <v>3.1</v>
      </c>
      <c r="S66" s="56">
        <v>3.22</v>
      </c>
      <c r="T66" s="56">
        <v>-0.12</v>
      </c>
      <c r="U66" s="59">
        <v>2.84</v>
      </c>
      <c r="V66" s="56">
        <v>2.41</v>
      </c>
      <c r="W66" s="37">
        <f t="shared" ref="W66:W129" si="1">V66-R66</f>
        <v>-0.69</v>
      </c>
    </row>
    <row r="67" spans="1:23" ht="15" thickBot="1">
      <c r="A67" s="5">
        <v>82</v>
      </c>
      <c r="B67" s="7" t="s">
        <v>544</v>
      </c>
      <c r="C67" s="7" t="s">
        <v>86</v>
      </c>
      <c r="D67" s="8">
        <v>10.39</v>
      </c>
      <c r="E67" s="8">
        <v>3.3</v>
      </c>
      <c r="F67" s="8">
        <v>3.15</v>
      </c>
      <c r="G67" s="8">
        <v>0.89</v>
      </c>
      <c r="H67" s="9">
        <v>0.27800000000000002</v>
      </c>
      <c r="I67" s="10">
        <v>8.7999999999999995E-2</v>
      </c>
      <c r="J67" s="10">
        <v>0.19</v>
      </c>
      <c r="K67" s="11">
        <v>0.215</v>
      </c>
      <c r="L67" s="8">
        <v>1.17</v>
      </c>
      <c r="M67" s="8">
        <v>0.28399999999999997</v>
      </c>
      <c r="N67" s="10">
        <v>0.67400000000000004</v>
      </c>
      <c r="O67" s="11">
        <v>99</v>
      </c>
      <c r="P67" s="8">
        <v>84</v>
      </c>
      <c r="Q67" s="8">
        <v>86</v>
      </c>
      <c r="R67" s="11">
        <v>4.18</v>
      </c>
      <c r="S67" s="8">
        <v>3.5</v>
      </c>
      <c r="T67" s="8">
        <v>0.69</v>
      </c>
      <c r="U67" s="11">
        <v>3.75</v>
      </c>
      <c r="V67" s="14">
        <v>3.5</v>
      </c>
      <c r="W67">
        <f t="shared" si="1"/>
        <v>-0.67999999999999972</v>
      </c>
    </row>
    <row r="68" spans="1:23" ht="15" thickBot="1">
      <c r="A68" s="5">
        <v>211</v>
      </c>
      <c r="B68" s="7" t="s">
        <v>717</v>
      </c>
      <c r="C68" s="7" t="s">
        <v>43</v>
      </c>
      <c r="D68" s="8">
        <v>7.82</v>
      </c>
      <c r="E68" s="8">
        <v>3.79</v>
      </c>
      <c r="F68" s="8">
        <v>2.0699999999999998</v>
      </c>
      <c r="G68" s="8">
        <v>0.76</v>
      </c>
      <c r="H68" s="9">
        <v>0.19400000000000001</v>
      </c>
      <c r="I68" s="10">
        <v>9.4E-2</v>
      </c>
      <c r="J68" s="10">
        <v>0.1</v>
      </c>
      <c r="K68" s="11">
        <v>0.252</v>
      </c>
      <c r="L68" s="8">
        <v>1.4</v>
      </c>
      <c r="M68" s="8">
        <v>0.30499999999999999</v>
      </c>
      <c r="N68" s="10">
        <v>0.61799999999999999</v>
      </c>
      <c r="O68" s="11">
        <v>121</v>
      </c>
      <c r="P68" s="8">
        <v>101</v>
      </c>
      <c r="Q68" s="8">
        <v>109</v>
      </c>
      <c r="R68" s="11">
        <v>5.05</v>
      </c>
      <c r="S68" s="8">
        <v>4.38</v>
      </c>
      <c r="T68" s="8">
        <v>0.67</v>
      </c>
      <c r="U68" s="11">
        <v>4.7699999999999996</v>
      </c>
      <c r="V68" s="14">
        <v>4.37</v>
      </c>
      <c r="W68">
        <f t="shared" si="1"/>
        <v>-0.67999999999999972</v>
      </c>
    </row>
    <row r="69" spans="1:23" ht="15" thickBot="1">
      <c r="A69" s="5">
        <v>6</v>
      </c>
      <c r="B69" s="7" t="s">
        <v>399</v>
      </c>
      <c r="C69" s="7" t="s">
        <v>45</v>
      </c>
      <c r="D69" s="8">
        <v>13.5</v>
      </c>
      <c r="E69" s="8">
        <v>3.03</v>
      </c>
      <c r="F69" s="8">
        <v>4.45</v>
      </c>
      <c r="G69" s="8">
        <v>0.55000000000000004</v>
      </c>
      <c r="H69" s="9">
        <v>0.35799999999999998</v>
      </c>
      <c r="I69" s="10">
        <v>0.08</v>
      </c>
      <c r="J69" s="10">
        <v>0.27700000000000002</v>
      </c>
      <c r="K69" s="11">
        <v>0.248</v>
      </c>
      <c r="L69" s="8">
        <v>1.29</v>
      </c>
      <c r="M69" s="8">
        <v>0.39200000000000002</v>
      </c>
      <c r="N69" s="10">
        <v>0.77100000000000002</v>
      </c>
      <c r="O69" s="11">
        <v>75</v>
      </c>
      <c r="P69" s="8">
        <v>49</v>
      </c>
      <c r="Q69" s="8">
        <v>71</v>
      </c>
      <c r="R69" s="11">
        <v>3.31</v>
      </c>
      <c r="S69" s="8">
        <v>2.15</v>
      </c>
      <c r="T69" s="8">
        <v>1.1499999999999999</v>
      </c>
      <c r="U69" s="11">
        <v>3.13</v>
      </c>
      <c r="V69" s="14">
        <v>2.67</v>
      </c>
      <c r="W69">
        <f t="shared" si="1"/>
        <v>-0.64000000000000012</v>
      </c>
    </row>
    <row r="70" spans="1:23" ht="15" thickBot="1">
      <c r="A70" s="5">
        <v>91</v>
      </c>
      <c r="B70" s="7" t="s">
        <v>570</v>
      </c>
      <c r="C70" s="7" t="s">
        <v>39</v>
      </c>
      <c r="D70" s="8">
        <v>6.9</v>
      </c>
      <c r="E70" s="8">
        <v>0.9</v>
      </c>
      <c r="F70" s="8">
        <v>7.67</v>
      </c>
      <c r="G70" s="8">
        <v>1.5</v>
      </c>
      <c r="H70" s="9">
        <v>0.185</v>
      </c>
      <c r="I70" s="10">
        <v>2.4E-2</v>
      </c>
      <c r="J70" s="10">
        <v>0.161</v>
      </c>
      <c r="K70" s="11">
        <v>0.25800000000000001</v>
      </c>
      <c r="L70" s="8">
        <v>1.1299999999999999</v>
      </c>
      <c r="M70" s="8">
        <v>0.28299999999999997</v>
      </c>
      <c r="N70" s="10">
        <v>0.71399999999999997</v>
      </c>
      <c r="O70" s="11">
        <v>94</v>
      </c>
      <c r="P70" s="8">
        <v>101</v>
      </c>
      <c r="Q70" s="8">
        <v>88</v>
      </c>
      <c r="R70" s="11">
        <v>4.2</v>
      </c>
      <c r="S70" s="8">
        <v>4.29</v>
      </c>
      <c r="T70" s="8">
        <v>-0.09</v>
      </c>
      <c r="U70" s="11">
        <v>3.78</v>
      </c>
      <c r="V70" s="14">
        <v>3.58</v>
      </c>
      <c r="W70">
        <f t="shared" si="1"/>
        <v>-0.62000000000000011</v>
      </c>
    </row>
    <row r="71" spans="1:23" ht="15" thickBot="1">
      <c r="A71" s="5">
        <v>219</v>
      </c>
      <c r="B71" s="7" t="s">
        <v>697</v>
      </c>
      <c r="C71" s="7" t="s">
        <v>32</v>
      </c>
      <c r="D71" s="8">
        <v>7.57</v>
      </c>
      <c r="E71" s="8">
        <v>3.53</v>
      </c>
      <c r="F71" s="8">
        <v>2.14</v>
      </c>
      <c r="G71" s="8">
        <v>1.26</v>
      </c>
      <c r="H71" s="9">
        <v>0.19500000000000001</v>
      </c>
      <c r="I71" s="10">
        <v>9.0999999999999998E-2</v>
      </c>
      <c r="J71" s="10">
        <v>0.104</v>
      </c>
      <c r="K71" s="11">
        <v>0.27300000000000002</v>
      </c>
      <c r="L71" s="8">
        <v>1.46</v>
      </c>
      <c r="M71" s="8">
        <v>0.317</v>
      </c>
      <c r="N71" s="10">
        <v>0.71699999999999997</v>
      </c>
      <c r="O71" s="11">
        <v>115</v>
      </c>
      <c r="P71" s="8">
        <v>106</v>
      </c>
      <c r="Q71" s="8">
        <v>109</v>
      </c>
      <c r="R71" s="11">
        <v>5.05</v>
      </c>
      <c r="S71" s="8">
        <v>4.66</v>
      </c>
      <c r="T71" s="8">
        <v>0.39</v>
      </c>
      <c r="U71" s="11">
        <v>4.6900000000000004</v>
      </c>
      <c r="V71" s="14">
        <v>4.43</v>
      </c>
      <c r="W71">
        <f t="shared" si="1"/>
        <v>-0.62000000000000011</v>
      </c>
    </row>
    <row r="72" spans="1:23" ht="15" thickBot="1">
      <c r="A72" s="5">
        <v>111</v>
      </c>
      <c r="B72" s="7" t="s">
        <v>529</v>
      </c>
      <c r="C72" s="7" t="s">
        <v>32</v>
      </c>
      <c r="D72" s="8">
        <v>7.84</v>
      </c>
      <c r="E72" s="8">
        <v>1.36</v>
      </c>
      <c r="F72" s="8">
        <v>5.78</v>
      </c>
      <c r="G72" s="8">
        <v>1.96</v>
      </c>
      <c r="H72" s="9">
        <v>0.20799999999999999</v>
      </c>
      <c r="I72" s="10">
        <v>3.5999999999999997E-2</v>
      </c>
      <c r="J72" s="10">
        <v>0.17199999999999999</v>
      </c>
      <c r="K72" s="11">
        <v>0.26800000000000002</v>
      </c>
      <c r="L72" s="8">
        <v>1.22</v>
      </c>
      <c r="M72" s="8">
        <v>0.29299999999999998</v>
      </c>
      <c r="N72" s="10">
        <v>0.75700000000000001</v>
      </c>
      <c r="O72" s="11">
        <v>100</v>
      </c>
      <c r="P72" s="8">
        <v>111</v>
      </c>
      <c r="Q72" s="8">
        <v>96</v>
      </c>
      <c r="R72" s="11">
        <v>4.37</v>
      </c>
      <c r="S72" s="8">
        <v>4.9000000000000004</v>
      </c>
      <c r="T72" s="8">
        <v>-0.52</v>
      </c>
      <c r="U72" s="11">
        <v>4.12</v>
      </c>
      <c r="V72" s="14">
        <v>3.76</v>
      </c>
      <c r="W72">
        <f t="shared" si="1"/>
        <v>-0.61000000000000032</v>
      </c>
    </row>
    <row r="73" spans="1:23" ht="15" thickBot="1">
      <c r="A73" s="5">
        <v>87</v>
      </c>
      <c r="B73" s="7" t="s">
        <v>569</v>
      </c>
      <c r="C73" s="7" t="s">
        <v>41</v>
      </c>
      <c r="D73" s="8">
        <v>9.18</v>
      </c>
      <c r="E73" s="8">
        <v>2.93</v>
      </c>
      <c r="F73" s="8">
        <v>3.14</v>
      </c>
      <c r="G73" s="8">
        <v>1.06</v>
      </c>
      <c r="H73" s="9">
        <v>0.23799999999999999</v>
      </c>
      <c r="I73" s="10">
        <v>7.5999999999999998E-2</v>
      </c>
      <c r="J73" s="10">
        <v>0.16200000000000001</v>
      </c>
      <c r="K73" s="11">
        <v>0.26800000000000002</v>
      </c>
      <c r="L73" s="8">
        <v>1.37</v>
      </c>
      <c r="M73" s="8">
        <v>0.33500000000000002</v>
      </c>
      <c r="N73" s="10">
        <v>0.73099999999999998</v>
      </c>
      <c r="O73" s="11">
        <v>100</v>
      </c>
      <c r="P73" s="8">
        <v>89</v>
      </c>
      <c r="Q73" s="8">
        <v>81</v>
      </c>
      <c r="R73" s="11">
        <v>4.12</v>
      </c>
      <c r="S73" s="8">
        <v>3.86</v>
      </c>
      <c r="T73" s="8">
        <v>0.26</v>
      </c>
      <c r="U73" s="11">
        <v>3.55</v>
      </c>
      <c r="V73" s="14">
        <v>3.53</v>
      </c>
      <c r="W73">
        <f t="shared" si="1"/>
        <v>-0.5900000000000003</v>
      </c>
    </row>
    <row r="74" spans="1:23" ht="15" thickBot="1">
      <c r="A74" s="5">
        <v>19</v>
      </c>
      <c r="B74" s="7" t="s">
        <v>405</v>
      </c>
      <c r="C74" s="7" t="s">
        <v>52</v>
      </c>
      <c r="D74" s="8">
        <v>10.19</v>
      </c>
      <c r="E74" s="8">
        <v>2.2000000000000002</v>
      </c>
      <c r="F74" s="8">
        <v>4.63</v>
      </c>
      <c r="G74" s="8">
        <v>1.1000000000000001</v>
      </c>
      <c r="H74" s="9">
        <v>0.27600000000000002</v>
      </c>
      <c r="I74" s="10">
        <v>0.06</v>
      </c>
      <c r="J74" s="10">
        <v>0.216</v>
      </c>
      <c r="K74" s="11">
        <v>0.215</v>
      </c>
      <c r="L74" s="8">
        <v>1.07</v>
      </c>
      <c r="M74" s="8">
        <v>0.27200000000000002</v>
      </c>
      <c r="N74" s="10">
        <v>0.63500000000000001</v>
      </c>
      <c r="O74" s="11">
        <v>84</v>
      </c>
      <c r="P74" s="8">
        <v>80</v>
      </c>
      <c r="Q74" s="8">
        <v>73</v>
      </c>
      <c r="R74" s="11">
        <v>3.58</v>
      </c>
      <c r="S74" s="8">
        <v>3.36</v>
      </c>
      <c r="T74" s="8">
        <v>0.22</v>
      </c>
      <c r="U74" s="11">
        <v>3.14</v>
      </c>
      <c r="V74" s="14">
        <v>2.99</v>
      </c>
      <c r="W74">
        <f t="shared" si="1"/>
        <v>-0.58999999999999986</v>
      </c>
    </row>
    <row r="75" spans="1:23" ht="15" thickBot="1">
      <c r="A75" s="5">
        <v>86</v>
      </c>
      <c r="B75" s="7" t="s">
        <v>510</v>
      </c>
      <c r="C75" s="7" t="s">
        <v>24</v>
      </c>
      <c r="D75" s="8">
        <v>8.18</v>
      </c>
      <c r="E75" s="8">
        <v>2.4500000000000002</v>
      </c>
      <c r="F75" s="8">
        <v>3.33</v>
      </c>
      <c r="G75" s="8">
        <v>0.55000000000000004</v>
      </c>
      <c r="H75" s="9">
        <v>0.22700000000000001</v>
      </c>
      <c r="I75" s="10">
        <v>6.8000000000000005E-2</v>
      </c>
      <c r="J75" s="10">
        <v>0.159</v>
      </c>
      <c r="K75" s="11">
        <v>0.22500000000000001</v>
      </c>
      <c r="L75" s="8">
        <v>1.0900000000000001</v>
      </c>
      <c r="M75" s="8">
        <v>0.28399999999999997</v>
      </c>
      <c r="N75" s="10">
        <v>0.66300000000000003</v>
      </c>
      <c r="O75" s="11">
        <v>96</v>
      </c>
      <c r="P75" s="8">
        <v>75</v>
      </c>
      <c r="Q75" s="8">
        <v>84</v>
      </c>
      <c r="R75" s="11">
        <v>4.09</v>
      </c>
      <c r="S75" s="8">
        <v>3.32</v>
      </c>
      <c r="T75" s="8">
        <v>0.77</v>
      </c>
      <c r="U75" s="11">
        <v>3.68</v>
      </c>
      <c r="V75" s="14">
        <v>3.52</v>
      </c>
      <c r="W75">
        <f t="shared" si="1"/>
        <v>-0.56999999999999984</v>
      </c>
    </row>
    <row r="76" spans="1:23" ht="15" thickBot="1">
      <c r="A76" s="5">
        <v>191</v>
      </c>
      <c r="B76" s="7" t="s">
        <v>656</v>
      </c>
      <c r="C76" s="7" t="s">
        <v>97</v>
      </c>
      <c r="D76" s="8">
        <v>9.07</v>
      </c>
      <c r="E76" s="8">
        <v>3.8</v>
      </c>
      <c r="F76" s="8">
        <v>2.39</v>
      </c>
      <c r="G76" s="8">
        <v>1.48</v>
      </c>
      <c r="H76" s="9">
        <v>0.23599999999999999</v>
      </c>
      <c r="I76" s="10">
        <v>9.9000000000000005E-2</v>
      </c>
      <c r="J76" s="10">
        <v>0.13700000000000001</v>
      </c>
      <c r="K76" s="11">
        <v>0.224</v>
      </c>
      <c r="L76" s="8">
        <v>1.27</v>
      </c>
      <c r="M76" s="8">
        <v>0.26100000000000001</v>
      </c>
      <c r="N76" s="10">
        <v>0.67800000000000005</v>
      </c>
      <c r="O76" s="11">
        <v>115</v>
      </c>
      <c r="P76" s="8">
        <v>111</v>
      </c>
      <c r="Q76" s="8">
        <v>118</v>
      </c>
      <c r="R76" s="11">
        <v>4.8499999999999996</v>
      </c>
      <c r="S76" s="8">
        <v>4.8499999999999996</v>
      </c>
      <c r="T76" s="8">
        <v>0</v>
      </c>
      <c r="U76" s="11">
        <v>5.04</v>
      </c>
      <c r="V76" s="14">
        <v>4.28</v>
      </c>
      <c r="W76">
        <f t="shared" si="1"/>
        <v>-0.5699999999999994</v>
      </c>
    </row>
    <row r="77" spans="1:23" ht="15" thickBot="1">
      <c r="A77" s="5">
        <v>255</v>
      </c>
      <c r="B77" s="7" t="s">
        <v>841</v>
      </c>
      <c r="C77" s="7" t="s">
        <v>129</v>
      </c>
      <c r="D77" s="8">
        <v>7.64</v>
      </c>
      <c r="E77" s="8">
        <v>7.13</v>
      </c>
      <c r="F77" s="8">
        <v>1.07</v>
      </c>
      <c r="G77" s="8">
        <v>1.78</v>
      </c>
      <c r="H77" s="9">
        <v>0.188</v>
      </c>
      <c r="I77" s="10">
        <v>0.17499999999999999</v>
      </c>
      <c r="J77" s="10">
        <v>1.2999999999999999E-2</v>
      </c>
      <c r="K77" s="11">
        <v>0.223</v>
      </c>
      <c r="L77" s="8">
        <v>1.61</v>
      </c>
      <c r="M77" s="8">
        <v>0.23699999999999999</v>
      </c>
      <c r="N77" s="10">
        <v>0.67100000000000004</v>
      </c>
      <c r="O77" s="11">
        <v>145</v>
      </c>
      <c r="P77" s="8">
        <v>151</v>
      </c>
      <c r="Q77" s="8">
        <v>136</v>
      </c>
      <c r="R77" s="11">
        <v>6.37</v>
      </c>
      <c r="S77" s="8">
        <v>6.68</v>
      </c>
      <c r="T77" s="8">
        <v>-0.31</v>
      </c>
      <c r="U77" s="11">
        <v>5.98</v>
      </c>
      <c r="V77" s="14">
        <v>5.81</v>
      </c>
      <c r="W77">
        <f t="shared" si="1"/>
        <v>-0.5600000000000005</v>
      </c>
    </row>
    <row r="78" spans="1:23" ht="15" thickBot="1">
      <c r="A78" s="5">
        <v>181</v>
      </c>
      <c r="B78" s="7" t="s">
        <v>747</v>
      </c>
      <c r="C78" s="7" t="s">
        <v>100</v>
      </c>
      <c r="D78" s="8">
        <v>7.29</v>
      </c>
      <c r="E78" s="8">
        <v>2.79</v>
      </c>
      <c r="F78" s="8">
        <v>2.62</v>
      </c>
      <c r="G78" s="8">
        <v>1.5</v>
      </c>
      <c r="H78" s="9">
        <v>0.192</v>
      </c>
      <c r="I78" s="10">
        <v>7.2999999999999995E-2</v>
      </c>
      <c r="J78" s="10">
        <v>0.11899999999999999</v>
      </c>
      <c r="K78" s="11">
        <v>0.25800000000000001</v>
      </c>
      <c r="L78" s="8">
        <v>1.31</v>
      </c>
      <c r="M78" s="8">
        <v>0.28699999999999998</v>
      </c>
      <c r="N78" s="10">
        <v>0.69299999999999995</v>
      </c>
      <c r="O78" s="11">
        <v>107</v>
      </c>
      <c r="P78" s="8">
        <v>111</v>
      </c>
      <c r="Q78" s="8">
        <v>100</v>
      </c>
      <c r="R78" s="11">
        <v>4.71</v>
      </c>
      <c r="S78" s="8">
        <v>4.8</v>
      </c>
      <c r="T78" s="8">
        <v>-0.09</v>
      </c>
      <c r="U78" s="11">
        <v>4.37</v>
      </c>
      <c r="V78" s="14">
        <v>4.18</v>
      </c>
      <c r="W78">
        <f t="shared" si="1"/>
        <v>-0.53000000000000025</v>
      </c>
    </row>
    <row r="79" spans="1:23" ht="15" thickBot="1">
      <c r="A79" s="5">
        <v>130</v>
      </c>
      <c r="B79" s="7" t="s">
        <v>84</v>
      </c>
      <c r="C79" s="7" t="s">
        <v>32</v>
      </c>
      <c r="D79" s="8">
        <v>8.6300000000000008</v>
      </c>
      <c r="E79" s="8">
        <v>2.67</v>
      </c>
      <c r="F79" s="8">
        <v>3.24</v>
      </c>
      <c r="G79" s="8">
        <v>0.78</v>
      </c>
      <c r="H79" s="9">
        <v>0.24299999999999999</v>
      </c>
      <c r="I79" s="10">
        <v>7.4999999999999997E-2</v>
      </c>
      <c r="J79" s="10">
        <v>0.16800000000000001</v>
      </c>
      <c r="K79" s="11">
        <v>0.21099999999999999</v>
      </c>
      <c r="L79" s="8">
        <v>1.06</v>
      </c>
      <c r="M79" s="8">
        <v>0.26200000000000001</v>
      </c>
      <c r="N79" s="10">
        <v>0.55600000000000005</v>
      </c>
      <c r="O79" s="11">
        <v>100</v>
      </c>
      <c r="P79" s="8">
        <v>76</v>
      </c>
      <c r="Q79" s="8">
        <v>100</v>
      </c>
      <c r="R79" s="11">
        <v>4.4000000000000004</v>
      </c>
      <c r="S79" s="8">
        <v>3.36</v>
      </c>
      <c r="T79" s="8">
        <v>1.03</v>
      </c>
      <c r="U79" s="11">
        <v>4.3</v>
      </c>
      <c r="V79" s="14">
        <v>3.9</v>
      </c>
      <c r="W79">
        <f t="shared" si="1"/>
        <v>-0.50000000000000044</v>
      </c>
    </row>
    <row r="80" spans="1:23" ht="15" thickBot="1">
      <c r="A80" s="5">
        <v>58</v>
      </c>
      <c r="B80" s="7" t="s">
        <v>452</v>
      </c>
      <c r="C80" s="7" t="s">
        <v>144</v>
      </c>
      <c r="D80" s="8">
        <v>9.3699999999999992</v>
      </c>
      <c r="E80" s="8">
        <v>2.62</v>
      </c>
      <c r="F80" s="8">
        <v>3.58</v>
      </c>
      <c r="G80" s="8">
        <v>0.69</v>
      </c>
      <c r="H80" s="9">
        <v>0.248</v>
      </c>
      <c r="I80" s="10">
        <v>6.9000000000000006E-2</v>
      </c>
      <c r="J80" s="10">
        <v>0.17899999999999999</v>
      </c>
      <c r="K80" s="11">
        <v>0.23100000000000001</v>
      </c>
      <c r="L80" s="8">
        <v>1.18</v>
      </c>
      <c r="M80" s="8">
        <v>0.29799999999999999</v>
      </c>
      <c r="N80" s="10">
        <v>0.68899999999999995</v>
      </c>
      <c r="O80" s="11">
        <v>91</v>
      </c>
      <c r="P80" s="8">
        <v>76</v>
      </c>
      <c r="Q80" s="8">
        <v>83</v>
      </c>
      <c r="R80" s="11">
        <v>3.86</v>
      </c>
      <c r="S80" s="8">
        <v>3.23</v>
      </c>
      <c r="T80" s="8">
        <v>0.63</v>
      </c>
      <c r="U80" s="11">
        <v>3.57</v>
      </c>
      <c r="V80" s="14">
        <v>3.36</v>
      </c>
      <c r="W80">
        <f t="shared" si="1"/>
        <v>-0.5</v>
      </c>
    </row>
    <row r="81" spans="1:23" ht="15" thickBot="1">
      <c r="A81" s="5">
        <v>133</v>
      </c>
      <c r="B81" s="7" t="s">
        <v>565</v>
      </c>
      <c r="C81" s="7" t="s">
        <v>56</v>
      </c>
      <c r="D81" s="8">
        <v>10.31</v>
      </c>
      <c r="E81" s="8">
        <v>4.42</v>
      </c>
      <c r="F81" s="8">
        <v>2.33</v>
      </c>
      <c r="G81" s="8">
        <v>0.98</v>
      </c>
      <c r="H81" s="9">
        <v>0.27600000000000002</v>
      </c>
      <c r="I81" s="10">
        <v>0.11799999999999999</v>
      </c>
      <c r="J81" s="10">
        <v>0.158</v>
      </c>
      <c r="K81" s="11">
        <v>0.22600000000000001</v>
      </c>
      <c r="L81" s="8">
        <v>1.31</v>
      </c>
      <c r="M81" s="8">
        <v>0.3</v>
      </c>
      <c r="N81" s="10">
        <v>0.70099999999999996</v>
      </c>
      <c r="O81" s="11">
        <v>102</v>
      </c>
      <c r="P81" s="8">
        <v>91</v>
      </c>
      <c r="Q81" s="8">
        <v>96</v>
      </c>
      <c r="R81" s="11">
        <v>4.42</v>
      </c>
      <c r="S81" s="8">
        <v>3.97</v>
      </c>
      <c r="T81" s="8">
        <v>0.45</v>
      </c>
      <c r="U81" s="11">
        <v>4.2</v>
      </c>
      <c r="V81" s="14">
        <v>3.93</v>
      </c>
      <c r="W81">
        <f t="shared" si="1"/>
        <v>-0.48999999999999977</v>
      </c>
    </row>
    <row r="82" spans="1:23" ht="15" thickBot="1">
      <c r="A82" s="5">
        <v>226</v>
      </c>
      <c r="B82" s="7" t="s">
        <v>728</v>
      </c>
      <c r="C82" s="6" t="s">
        <v>103</v>
      </c>
      <c r="D82" s="8">
        <v>10.16</v>
      </c>
      <c r="E82" s="8">
        <v>5.21</v>
      </c>
      <c r="F82" s="8">
        <v>1.95</v>
      </c>
      <c r="G82" s="8">
        <v>1.07</v>
      </c>
      <c r="H82" s="9">
        <v>0.25</v>
      </c>
      <c r="I82" s="10">
        <v>0.128</v>
      </c>
      <c r="J82" s="10">
        <v>0.122</v>
      </c>
      <c r="K82" s="11">
        <v>0.22600000000000001</v>
      </c>
      <c r="L82" s="8">
        <v>1.46</v>
      </c>
      <c r="M82" s="8">
        <v>0.28799999999999998</v>
      </c>
      <c r="N82" s="10">
        <v>0.67200000000000004</v>
      </c>
      <c r="O82" s="11">
        <v>117</v>
      </c>
      <c r="P82" s="8">
        <v>102</v>
      </c>
      <c r="Q82" s="8">
        <v>115</v>
      </c>
      <c r="R82" s="11">
        <v>4.95</v>
      </c>
      <c r="S82" s="8">
        <v>4.46</v>
      </c>
      <c r="T82" s="8">
        <v>0.49</v>
      </c>
      <c r="U82" s="11">
        <v>5.05</v>
      </c>
      <c r="V82" s="14">
        <v>4.47</v>
      </c>
      <c r="W82">
        <f t="shared" si="1"/>
        <v>-0.48000000000000043</v>
      </c>
    </row>
    <row r="83" spans="1:23" ht="15" thickBot="1">
      <c r="A83" s="5">
        <v>118</v>
      </c>
      <c r="B83" s="7" t="s">
        <v>550</v>
      </c>
      <c r="C83" s="7" t="s">
        <v>109</v>
      </c>
      <c r="D83" s="8">
        <v>7.9</v>
      </c>
      <c r="E83" s="8">
        <v>2.88</v>
      </c>
      <c r="F83" s="8">
        <v>2.74</v>
      </c>
      <c r="G83" s="8">
        <v>0.64</v>
      </c>
      <c r="H83" s="9">
        <v>0.20599999999999999</v>
      </c>
      <c r="I83" s="10">
        <v>7.4999999999999997E-2</v>
      </c>
      <c r="J83" s="10">
        <v>0.13100000000000001</v>
      </c>
      <c r="K83" s="11">
        <v>0.26900000000000002</v>
      </c>
      <c r="L83" s="8">
        <v>1.36</v>
      </c>
      <c r="M83" s="8">
        <v>0.33200000000000002</v>
      </c>
      <c r="N83" s="10">
        <v>0.68100000000000005</v>
      </c>
      <c r="O83" s="11">
        <v>85</v>
      </c>
      <c r="P83" s="8">
        <v>77</v>
      </c>
      <c r="Q83" s="8">
        <v>89</v>
      </c>
      <c r="R83" s="11">
        <v>4.2699999999999996</v>
      </c>
      <c r="S83" s="8">
        <v>3.56</v>
      </c>
      <c r="T83" s="8">
        <v>0.7</v>
      </c>
      <c r="U83" s="11">
        <v>3.91</v>
      </c>
      <c r="V83" s="14">
        <v>3.8</v>
      </c>
      <c r="W83">
        <f t="shared" si="1"/>
        <v>-0.46999999999999975</v>
      </c>
    </row>
    <row r="84" spans="1:23" ht="15" thickBot="1">
      <c r="A84" s="5">
        <v>48</v>
      </c>
      <c r="B84" s="7" t="s">
        <v>450</v>
      </c>
      <c r="C84" s="7" t="s">
        <v>111</v>
      </c>
      <c r="D84" s="8">
        <v>11.79</v>
      </c>
      <c r="E84" s="8">
        <v>3.72</v>
      </c>
      <c r="F84" s="8">
        <v>3.17</v>
      </c>
      <c r="G84" s="8">
        <v>0.62</v>
      </c>
      <c r="H84" s="9">
        <v>0.318</v>
      </c>
      <c r="I84" s="10">
        <v>0.1</v>
      </c>
      <c r="J84" s="10">
        <v>0.218</v>
      </c>
      <c r="K84" s="11">
        <v>0.184</v>
      </c>
      <c r="L84" s="8">
        <v>1.0900000000000001</v>
      </c>
      <c r="M84" s="8">
        <v>0.26500000000000001</v>
      </c>
      <c r="N84" s="10">
        <v>0.66200000000000003</v>
      </c>
      <c r="O84" s="11">
        <v>84</v>
      </c>
      <c r="P84" s="8">
        <v>67</v>
      </c>
      <c r="Q84" s="8">
        <v>86</v>
      </c>
      <c r="R84" s="11">
        <v>3.72</v>
      </c>
      <c r="S84" s="8">
        <v>2.93</v>
      </c>
      <c r="T84" s="8">
        <v>0.8</v>
      </c>
      <c r="U84" s="11">
        <v>3.77</v>
      </c>
      <c r="V84" s="14">
        <v>3.26</v>
      </c>
      <c r="W84">
        <f t="shared" si="1"/>
        <v>-0.46000000000000041</v>
      </c>
    </row>
    <row r="85" spans="1:23" ht="15" thickBot="1">
      <c r="A85" s="5">
        <v>194</v>
      </c>
      <c r="B85" s="7" t="s">
        <v>607</v>
      </c>
      <c r="C85" s="7" t="s">
        <v>169</v>
      </c>
      <c r="D85" s="8">
        <v>11.13</v>
      </c>
      <c r="E85" s="8">
        <v>5.89</v>
      </c>
      <c r="F85" s="8">
        <v>1.89</v>
      </c>
      <c r="G85" s="8">
        <v>0.16</v>
      </c>
      <c r="H85" s="9">
        <v>0.27100000000000002</v>
      </c>
      <c r="I85" s="10">
        <v>0.14299999999999999</v>
      </c>
      <c r="J85" s="10">
        <v>0.127</v>
      </c>
      <c r="K85" s="11">
        <v>0.24399999999999999</v>
      </c>
      <c r="L85" s="8">
        <v>1.58</v>
      </c>
      <c r="M85" s="8">
        <v>0.35699999999999998</v>
      </c>
      <c r="N85" s="10">
        <v>0.65500000000000003</v>
      </c>
      <c r="O85" s="11">
        <v>116</v>
      </c>
      <c r="P85" s="8">
        <v>79</v>
      </c>
      <c r="Q85" s="8">
        <v>106</v>
      </c>
      <c r="R85" s="11">
        <v>4.75</v>
      </c>
      <c r="S85" s="8">
        <v>3.31</v>
      </c>
      <c r="T85" s="8">
        <v>1.43</v>
      </c>
      <c r="U85" s="11">
        <v>4.55</v>
      </c>
      <c r="V85" s="14">
        <v>4.3</v>
      </c>
      <c r="W85">
        <f t="shared" si="1"/>
        <v>-0.45000000000000018</v>
      </c>
    </row>
    <row r="86" spans="1:23" ht="15" thickBot="1">
      <c r="A86" s="5">
        <v>134</v>
      </c>
      <c r="B86" s="7" t="s">
        <v>558</v>
      </c>
      <c r="C86" s="6" t="s">
        <v>103</v>
      </c>
      <c r="D86" s="8">
        <v>9</v>
      </c>
      <c r="E86" s="8">
        <v>2.92</v>
      </c>
      <c r="F86" s="8">
        <v>3.08</v>
      </c>
      <c r="G86" s="8">
        <v>0.73</v>
      </c>
      <c r="H86" s="9">
        <v>0.22700000000000001</v>
      </c>
      <c r="I86" s="10">
        <v>7.3999999999999996E-2</v>
      </c>
      <c r="J86" s="10">
        <v>0.153</v>
      </c>
      <c r="K86" s="11">
        <v>0.23100000000000001</v>
      </c>
      <c r="L86" s="8">
        <v>1.22</v>
      </c>
      <c r="M86" s="8">
        <v>0.29099999999999998</v>
      </c>
      <c r="N86" s="10">
        <v>0.71699999999999997</v>
      </c>
      <c r="O86" s="11">
        <v>100</v>
      </c>
      <c r="P86" s="8">
        <v>90</v>
      </c>
      <c r="Q86" s="8">
        <v>109</v>
      </c>
      <c r="R86" s="11">
        <v>4.38</v>
      </c>
      <c r="S86" s="8">
        <v>3.93</v>
      </c>
      <c r="T86" s="8">
        <v>0.45</v>
      </c>
      <c r="U86" s="11">
        <v>4.76</v>
      </c>
      <c r="V86" s="14">
        <v>3.93</v>
      </c>
      <c r="W86">
        <f t="shared" si="1"/>
        <v>-0.44999999999999973</v>
      </c>
    </row>
    <row r="87" spans="1:23" ht="15" thickBot="1">
      <c r="A87" s="5">
        <v>136</v>
      </c>
      <c r="B87" s="7" t="s">
        <v>563</v>
      </c>
      <c r="C87" s="6" t="s">
        <v>103</v>
      </c>
      <c r="D87" s="8">
        <v>10.46</v>
      </c>
      <c r="E87" s="8">
        <v>4.5</v>
      </c>
      <c r="F87" s="8">
        <v>2.3199999999999998</v>
      </c>
      <c r="G87" s="8">
        <v>0.53</v>
      </c>
      <c r="H87" s="9">
        <v>0.26400000000000001</v>
      </c>
      <c r="I87" s="10">
        <v>0.114</v>
      </c>
      <c r="J87" s="10">
        <v>0.151</v>
      </c>
      <c r="K87" s="11">
        <v>0.23499999999999999</v>
      </c>
      <c r="L87" s="8">
        <v>1.4</v>
      </c>
      <c r="M87" s="8">
        <v>0.32200000000000001</v>
      </c>
      <c r="N87" s="10">
        <v>0.64600000000000002</v>
      </c>
      <c r="O87" s="11">
        <v>100</v>
      </c>
      <c r="P87" s="8">
        <v>80</v>
      </c>
      <c r="Q87" s="8">
        <v>93</v>
      </c>
      <c r="R87" s="11">
        <v>4.37</v>
      </c>
      <c r="S87" s="8">
        <v>3.42</v>
      </c>
      <c r="T87" s="8">
        <v>0.95</v>
      </c>
      <c r="U87" s="11">
        <v>4.04</v>
      </c>
      <c r="V87" s="14">
        <v>3.94</v>
      </c>
      <c r="W87">
        <f t="shared" si="1"/>
        <v>-0.43000000000000016</v>
      </c>
    </row>
    <row r="88" spans="1:23" ht="15" thickBot="1">
      <c r="A88" s="5">
        <v>115</v>
      </c>
      <c r="B88" s="7" t="s">
        <v>523</v>
      </c>
      <c r="C88" s="6" t="s">
        <v>103</v>
      </c>
      <c r="D88" s="8">
        <v>9.6199999999999992</v>
      </c>
      <c r="E88" s="8">
        <v>2.95</v>
      </c>
      <c r="F88" s="8">
        <v>3.26</v>
      </c>
      <c r="G88" s="8">
        <v>0.62</v>
      </c>
      <c r="H88" s="9">
        <v>0.23799999999999999</v>
      </c>
      <c r="I88" s="10">
        <v>7.2999999999999995E-2</v>
      </c>
      <c r="J88" s="10">
        <v>0.16500000000000001</v>
      </c>
      <c r="K88" s="11">
        <v>0.26500000000000001</v>
      </c>
      <c r="L88" s="8">
        <v>1.41</v>
      </c>
      <c r="M88" s="8">
        <v>0.34300000000000003</v>
      </c>
      <c r="N88" s="10">
        <v>0.64700000000000002</v>
      </c>
      <c r="O88" s="11">
        <v>101</v>
      </c>
      <c r="P88" s="8">
        <v>75</v>
      </c>
      <c r="Q88" s="8">
        <v>96</v>
      </c>
      <c r="R88" s="11">
        <v>4.1900000000000004</v>
      </c>
      <c r="S88" s="8">
        <v>3.2</v>
      </c>
      <c r="T88" s="8">
        <v>0.98</v>
      </c>
      <c r="U88" s="11">
        <v>4.16</v>
      </c>
      <c r="V88" s="14">
        <v>3.77</v>
      </c>
      <c r="W88">
        <f t="shared" si="1"/>
        <v>-0.42000000000000037</v>
      </c>
    </row>
    <row r="89" spans="1:23" ht="15" thickBot="1">
      <c r="A89" s="5">
        <v>43</v>
      </c>
      <c r="B89" s="7" t="s">
        <v>425</v>
      </c>
      <c r="C89" s="7" t="s">
        <v>48</v>
      </c>
      <c r="D89" s="8">
        <v>9.6300000000000008</v>
      </c>
      <c r="E89" s="8">
        <v>3.1</v>
      </c>
      <c r="F89" s="8">
        <v>3.11</v>
      </c>
      <c r="G89" s="8">
        <v>0.34</v>
      </c>
      <c r="H89" s="9">
        <v>0.251</v>
      </c>
      <c r="I89" s="10">
        <v>8.1000000000000003E-2</v>
      </c>
      <c r="J89" s="10">
        <v>0.17</v>
      </c>
      <c r="K89" s="11">
        <v>0.25900000000000001</v>
      </c>
      <c r="L89" s="8">
        <v>1.36</v>
      </c>
      <c r="M89" s="8">
        <v>0.34699999999999998</v>
      </c>
      <c r="N89" s="10">
        <v>0.68899999999999995</v>
      </c>
      <c r="O89" s="11">
        <v>86</v>
      </c>
      <c r="P89" s="8">
        <v>63</v>
      </c>
      <c r="Q89" s="8">
        <v>70</v>
      </c>
      <c r="R89" s="11">
        <v>3.61</v>
      </c>
      <c r="S89" s="8">
        <v>2.65</v>
      </c>
      <c r="T89" s="8">
        <v>0.97</v>
      </c>
      <c r="U89" s="11">
        <v>3</v>
      </c>
      <c r="V89" s="14">
        <v>3.19</v>
      </c>
      <c r="W89">
        <f t="shared" si="1"/>
        <v>-0.41999999999999993</v>
      </c>
    </row>
    <row r="90" spans="1:23" ht="15" thickBot="1">
      <c r="A90" s="5">
        <v>126</v>
      </c>
      <c r="B90" s="7" t="s">
        <v>512</v>
      </c>
      <c r="C90" s="7" t="s">
        <v>26</v>
      </c>
      <c r="D90" s="8">
        <v>8.44</v>
      </c>
      <c r="E90" s="8">
        <v>2.59</v>
      </c>
      <c r="F90" s="8">
        <v>3.26</v>
      </c>
      <c r="G90" s="8">
        <v>1.46</v>
      </c>
      <c r="H90" s="9">
        <v>0.23100000000000001</v>
      </c>
      <c r="I90" s="10">
        <v>7.0999999999999994E-2</v>
      </c>
      <c r="J90" s="10">
        <v>0.16</v>
      </c>
      <c r="K90" s="11">
        <v>0.21299999999999999</v>
      </c>
      <c r="L90" s="8">
        <v>1.0900000000000001</v>
      </c>
      <c r="M90" s="8">
        <v>0.24099999999999999</v>
      </c>
      <c r="N90" s="10">
        <v>0.67800000000000005</v>
      </c>
      <c r="O90" s="11">
        <v>96</v>
      </c>
      <c r="P90" s="8">
        <v>103</v>
      </c>
      <c r="Q90" s="8">
        <v>98</v>
      </c>
      <c r="R90" s="11">
        <v>4.28</v>
      </c>
      <c r="S90" s="8">
        <v>4.43</v>
      </c>
      <c r="T90" s="8">
        <v>-0.16</v>
      </c>
      <c r="U90" s="11">
        <v>4.3</v>
      </c>
      <c r="V90" s="14">
        <v>3.87</v>
      </c>
      <c r="W90">
        <f t="shared" si="1"/>
        <v>-0.41000000000000014</v>
      </c>
    </row>
    <row r="91" spans="1:23" ht="15" thickBot="1">
      <c r="A91" s="5">
        <v>210</v>
      </c>
      <c r="B91" s="7" t="s">
        <v>667</v>
      </c>
      <c r="C91" s="7" t="s">
        <v>169</v>
      </c>
      <c r="D91" s="8">
        <v>7.52</v>
      </c>
      <c r="E91" s="8">
        <v>3.08</v>
      </c>
      <c r="F91" s="8">
        <v>2.44</v>
      </c>
      <c r="G91" s="8">
        <v>1.2</v>
      </c>
      <c r="H91" s="9">
        <v>0.191</v>
      </c>
      <c r="I91" s="10">
        <v>7.8E-2</v>
      </c>
      <c r="J91" s="10">
        <v>0.113</v>
      </c>
      <c r="K91" s="11">
        <v>0.26900000000000002</v>
      </c>
      <c r="L91" s="8">
        <v>1.41</v>
      </c>
      <c r="M91" s="8">
        <v>0.312</v>
      </c>
      <c r="N91" s="10">
        <v>0.70399999999999996</v>
      </c>
      <c r="O91" s="11">
        <v>117</v>
      </c>
      <c r="P91" s="8">
        <v>110</v>
      </c>
      <c r="Q91" s="8">
        <v>109</v>
      </c>
      <c r="R91" s="11">
        <v>4.78</v>
      </c>
      <c r="S91" s="8">
        <v>4.57</v>
      </c>
      <c r="T91" s="8">
        <v>0.22</v>
      </c>
      <c r="U91" s="11">
        <v>4.66</v>
      </c>
      <c r="V91" s="14">
        <v>4.37</v>
      </c>
      <c r="W91">
        <f t="shared" si="1"/>
        <v>-0.41000000000000014</v>
      </c>
    </row>
    <row r="92" spans="1:23" ht="15" thickBot="1">
      <c r="A92" s="5">
        <v>138</v>
      </c>
      <c r="B92" s="7" t="s">
        <v>638</v>
      </c>
      <c r="C92" s="6" t="s">
        <v>103</v>
      </c>
      <c r="D92" s="8">
        <v>7.42</v>
      </c>
      <c r="E92" s="8">
        <v>1.44</v>
      </c>
      <c r="F92" s="8">
        <v>5.14</v>
      </c>
      <c r="G92" s="8">
        <v>1.44</v>
      </c>
      <c r="H92" s="9">
        <v>0.19800000000000001</v>
      </c>
      <c r="I92" s="10">
        <v>3.7999999999999999E-2</v>
      </c>
      <c r="J92" s="10">
        <v>0.159</v>
      </c>
      <c r="K92" s="11">
        <v>0.253</v>
      </c>
      <c r="L92" s="8">
        <v>1.1499999999999999</v>
      </c>
      <c r="M92" s="8">
        <v>0.28299999999999997</v>
      </c>
      <c r="N92" s="10">
        <v>0.752</v>
      </c>
      <c r="O92" s="11">
        <v>99</v>
      </c>
      <c r="P92" s="8">
        <v>104</v>
      </c>
      <c r="Q92" s="8">
        <v>106</v>
      </c>
      <c r="R92" s="11">
        <v>4.33</v>
      </c>
      <c r="S92" s="8">
        <v>4.5199999999999996</v>
      </c>
      <c r="T92" s="8">
        <v>-0.19</v>
      </c>
      <c r="U92" s="11">
        <v>4.59</v>
      </c>
      <c r="V92" s="14">
        <v>3.96</v>
      </c>
      <c r="W92">
        <f t="shared" si="1"/>
        <v>-0.37000000000000011</v>
      </c>
    </row>
    <row r="93" spans="1:23" ht="15" thickBot="1">
      <c r="A93" s="5">
        <v>107</v>
      </c>
      <c r="B93" s="7" t="s">
        <v>519</v>
      </c>
      <c r="C93" s="7" t="s">
        <v>86</v>
      </c>
      <c r="D93" s="8">
        <v>5.4</v>
      </c>
      <c r="E93" s="8">
        <v>2.16</v>
      </c>
      <c r="F93" s="8">
        <v>2.5</v>
      </c>
      <c r="G93" s="8">
        <v>0.43</v>
      </c>
      <c r="H93" s="9">
        <v>0.14099999999999999</v>
      </c>
      <c r="I93" s="10">
        <v>5.6000000000000001E-2</v>
      </c>
      <c r="J93" s="10">
        <v>8.5000000000000006E-2</v>
      </c>
      <c r="K93" s="11">
        <v>0.27100000000000002</v>
      </c>
      <c r="L93" s="8">
        <v>1.32</v>
      </c>
      <c r="M93" s="8">
        <v>0.309</v>
      </c>
      <c r="N93" s="10">
        <v>0.63900000000000001</v>
      </c>
      <c r="O93" s="11">
        <v>98</v>
      </c>
      <c r="P93" s="8">
        <v>83</v>
      </c>
      <c r="Q93" s="8">
        <v>89</v>
      </c>
      <c r="R93" s="11">
        <v>4.0999999999999996</v>
      </c>
      <c r="S93" s="8">
        <v>3.47</v>
      </c>
      <c r="T93" s="8">
        <v>0.63</v>
      </c>
      <c r="U93" s="11">
        <v>3.88</v>
      </c>
      <c r="V93" s="14">
        <v>3.73</v>
      </c>
      <c r="W93">
        <f t="shared" si="1"/>
        <v>-0.36999999999999966</v>
      </c>
    </row>
    <row r="94" spans="1:23" ht="15" thickBot="1">
      <c r="A94" s="5">
        <v>234</v>
      </c>
      <c r="B94" s="7" t="s">
        <v>731</v>
      </c>
      <c r="C94" s="6" t="s">
        <v>103</v>
      </c>
      <c r="D94" s="8">
        <v>7.46</v>
      </c>
      <c r="E94" s="8">
        <v>3.86</v>
      </c>
      <c r="F94" s="8">
        <v>1.93</v>
      </c>
      <c r="G94" s="8">
        <v>0.77</v>
      </c>
      <c r="H94" s="9">
        <v>0.18099999999999999</v>
      </c>
      <c r="I94" s="10">
        <v>9.4E-2</v>
      </c>
      <c r="J94" s="10">
        <v>8.7999999999999995E-2</v>
      </c>
      <c r="K94" s="11">
        <v>0.255</v>
      </c>
      <c r="L94" s="8">
        <v>1.46</v>
      </c>
      <c r="M94" s="8">
        <v>0.30299999999999999</v>
      </c>
      <c r="N94" s="10">
        <v>0.59099999999999997</v>
      </c>
      <c r="O94" s="11">
        <v>108</v>
      </c>
      <c r="P94" s="8">
        <v>101</v>
      </c>
      <c r="Q94" s="8">
        <v>111</v>
      </c>
      <c r="R94" s="11">
        <v>4.8899999999999997</v>
      </c>
      <c r="S94" s="8">
        <v>4.34</v>
      </c>
      <c r="T94" s="8">
        <v>0.54</v>
      </c>
      <c r="U94" s="11">
        <v>4.79</v>
      </c>
      <c r="V94" s="14">
        <v>4.53</v>
      </c>
      <c r="W94">
        <f t="shared" si="1"/>
        <v>-0.35999999999999943</v>
      </c>
    </row>
    <row r="95" spans="1:23" ht="15" thickBot="1">
      <c r="A95" s="5">
        <v>227</v>
      </c>
      <c r="B95" s="7" t="s">
        <v>709</v>
      </c>
      <c r="C95" s="6" t="s">
        <v>103</v>
      </c>
      <c r="D95" s="8">
        <v>7.74</v>
      </c>
      <c r="E95" s="8">
        <v>3.96</v>
      </c>
      <c r="F95" s="8">
        <v>1.96</v>
      </c>
      <c r="G95" s="8">
        <v>1.72</v>
      </c>
      <c r="H95" s="9">
        <v>0.192</v>
      </c>
      <c r="I95" s="10">
        <v>9.8000000000000004E-2</v>
      </c>
      <c r="J95" s="10">
        <v>9.4E-2</v>
      </c>
      <c r="K95" s="11">
        <v>0.25700000000000001</v>
      </c>
      <c r="L95" s="8">
        <v>1.45</v>
      </c>
      <c r="M95" s="8">
        <v>0.28499999999999998</v>
      </c>
      <c r="N95" s="10">
        <v>0.77600000000000002</v>
      </c>
      <c r="O95" s="11">
        <v>115</v>
      </c>
      <c r="P95" s="8">
        <v>129</v>
      </c>
      <c r="Q95" s="8">
        <v>110</v>
      </c>
      <c r="R95" s="11">
        <v>4.82</v>
      </c>
      <c r="S95" s="8">
        <v>5.63</v>
      </c>
      <c r="T95" s="8">
        <v>-0.81</v>
      </c>
      <c r="U95" s="11">
        <v>4.78</v>
      </c>
      <c r="V95" s="14">
        <v>4.4800000000000004</v>
      </c>
      <c r="W95">
        <f t="shared" si="1"/>
        <v>-0.33999999999999986</v>
      </c>
    </row>
    <row r="96" spans="1:23" ht="15" thickBot="1">
      <c r="A96" s="5">
        <v>102</v>
      </c>
      <c r="B96" s="7" t="s">
        <v>507</v>
      </c>
      <c r="C96" s="7" t="s">
        <v>48</v>
      </c>
      <c r="D96" s="8">
        <v>10.02</v>
      </c>
      <c r="E96" s="8">
        <v>3.21</v>
      </c>
      <c r="F96" s="8">
        <v>3.13</v>
      </c>
      <c r="G96" s="8">
        <v>1.2</v>
      </c>
      <c r="H96" s="9">
        <v>0.251</v>
      </c>
      <c r="I96" s="10">
        <v>0.08</v>
      </c>
      <c r="J96" s="10">
        <v>0.17100000000000001</v>
      </c>
      <c r="K96" s="11">
        <v>0.26600000000000001</v>
      </c>
      <c r="L96" s="8">
        <v>1.44</v>
      </c>
      <c r="M96" s="8">
        <v>0.33700000000000002</v>
      </c>
      <c r="N96" s="10">
        <v>0.71399999999999997</v>
      </c>
      <c r="O96" s="11">
        <v>96</v>
      </c>
      <c r="P96" s="8">
        <v>92</v>
      </c>
      <c r="Q96" s="8">
        <v>91</v>
      </c>
      <c r="R96" s="11">
        <v>4.01</v>
      </c>
      <c r="S96" s="8">
        <v>3.88</v>
      </c>
      <c r="T96" s="8">
        <v>0.13</v>
      </c>
      <c r="U96" s="11">
        <v>3.89</v>
      </c>
      <c r="V96" s="14">
        <v>3.69</v>
      </c>
      <c r="W96">
        <f t="shared" si="1"/>
        <v>-0.31999999999999984</v>
      </c>
    </row>
    <row r="97" spans="1:23" ht="15" thickBot="1">
      <c r="A97" s="5">
        <v>68</v>
      </c>
      <c r="B97" s="7" t="s">
        <v>461</v>
      </c>
      <c r="C97" s="7" t="s">
        <v>86</v>
      </c>
      <c r="D97" s="8">
        <v>10.1</v>
      </c>
      <c r="E97" s="8">
        <v>2.63</v>
      </c>
      <c r="F97" s="8">
        <v>3.83</v>
      </c>
      <c r="G97" s="8">
        <v>1.1000000000000001</v>
      </c>
      <c r="H97" s="9">
        <v>0.26400000000000001</v>
      </c>
      <c r="I97" s="10">
        <v>6.9000000000000006E-2</v>
      </c>
      <c r="J97" s="10">
        <v>0.19500000000000001</v>
      </c>
      <c r="K97" s="11">
        <v>0.26100000000000001</v>
      </c>
      <c r="L97" s="8">
        <v>1.32</v>
      </c>
      <c r="M97" s="8">
        <v>0.33600000000000002</v>
      </c>
      <c r="N97" s="10">
        <v>0.75</v>
      </c>
      <c r="O97" s="11">
        <v>89</v>
      </c>
      <c r="P97" s="8">
        <v>85</v>
      </c>
      <c r="Q97" s="8">
        <v>84</v>
      </c>
      <c r="R97" s="11">
        <v>3.73</v>
      </c>
      <c r="S97" s="8">
        <v>3.55</v>
      </c>
      <c r="T97" s="8">
        <v>0.18</v>
      </c>
      <c r="U97" s="11">
        <v>3.66</v>
      </c>
      <c r="V97" s="14">
        <v>3.42</v>
      </c>
      <c r="W97">
        <f t="shared" si="1"/>
        <v>-0.31000000000000005</v>
      </c>
    </row>
    <row r="98" spans="1:23" ht="15" thickBot="1">
      <c r="A98" s="5">
        <v>14</v>
      </c>
      <c r="B98" s="7" t="s">
        <v>402</v>
      </c>
      <c r="C98" s="7" t="s">
        <v>144</v>
      </c>
      <c r="D98" s="8">
        <v>10.57</v>
      </c>
      <c r="E98" s="8">
        <v>1.76</v>
      </c>
      <c r="F98" s="8">
        <v>6</v>
      </c>
      <c r="G98" s="8">
        <v>2.0499999999999998</v>
      </c>
      <c r="H98" s="9">
        <v>0.3</v>
      </c>
      <c r="I98" s="10">
        <v>0.05</v>
      </c>
      <c r="J98" s="10">
        <v>0.25</v>
      </c>
      <c r="K98" s="11">
        <v>0.20200000000000001</v>
      </c>
      <c r="L98" s="8">
        <v>0.95</v>
      </c>
      <c r="M98" s="8">
        <v>0.22500000000000001</v>
      </c>
      <c r="N98" s="10">
        <v>0.88500000000000001</v>
      </c>
      <c r="O98" s="11">
        <v>76</v>
      </c>
      <c r="P98" s="8">
        <v>106</v>
      </c>
      <c r="Q98" s="8">
        <v>81</v>
      </c>
      <c r="R98" s="11">
        <v>3.23</v>
      </c>
      <c r="S98" s="8">
        <v>4.46</v>
      </c>
      <c r="T98" s="8">
        <v>-1.23</v>
      </c>
      <c r="U98" s="11">
        <v>3.49</v>
      </c>
      <c r="V98" s="14">
        <v>2.93</v>
      </c>
      <c r="W98">
        <f t="shared" si="1"/>
        <v>-0.29999999999999982</v>
      </c>
    </row>
    <row r="99" spans="1:23" ht="15" thickBot="1">
      <c r="A99" s="5">
        <v>114</v>
      </c>
      <c r="B99" s="7" t="s">
        <v>525</v>
      </c>
      <c r="C99" s="7" t="s">
        <v>48</v>
      </c>
      <c r="D99" s="8">
        <v>9.83</v>
      </c>
      <c r="E99" s="8">
        <v>3.41</v>
      </c>
      <c r="F99" s="8">
        <v>2.88</v>
      </c>
      <c r="G99" s="8">
        <v>0.79</v>
      </c>
      <c r="H99" s="9">
        <v>0.255</v>
      </c>
      <c r="I99" s="10">
        <v>8.7999999999999995E-2</v>
      </c>
      <c r="J99" s="10">
        <v>0.16700000000000001</v>
      </c>
      <c r="K99" s="11">
        <v>0.24</v>
      </c>
      <c r="L99" s="8">
        <v>1.3</v>
      </c>
      <c r="M99" s="8">
        <v>0.313</v>
      </c>
      <c r="N99" s="10">
        <v>0.68899999999999995</v>
      </c>
      <c r="O99" s="11">
        <v>97</v>
      </c>
      <c r="P99" s="8">
        <v>84</v>
      </c>
      <c r="Q99" s="8">
        <v>99</v>
      </c>
      <c r="R99" s="11">
        <v>4.0599999999999996</v>
      </c>
      <c r="S99" s="8">
        <v>3.56</v>
      </c>
      <c r="T99" s="8">
        <v>0.5</v>
      </c>
      <c r="U99" s="11">
        <v>4.26</v>
      </c>
      <c r="V99" s="14">
        <v>3.77</v>
      </c>
      <c r="W99">
        <f t="shared" si="1"/>
        <v>-0.28999999999999959</v>
      </c>
    </row>
    <row r="100" spans="1:23" ht="15" thickBot="1">
      <c r="A100" s="5">
        <v>172</v>
      </c>
      <c r="B100" s="7" t="s">
        <v>630</v>
      </c>
      <c r="C100" s="6" t="s">
        <v>103</v>
      </c>
      <c r="D100" s="8">
        <v>7.71</v>
      </c>
      <c r="E100" s="8">
        <v>2.48</v>
      </c>
      <c r="F100" s="8">
        <v>3.11</v>
      </c>
      <c r="G100" s="8">
        <v>0.83</v>
      </c>
      <c r="H100" s="9">
        <v>0.193</v>
      </c>
      <c r="I100" s="10">
        <v>6.2E-2</v>
      </c>
      <c r="J100" s="10">
        <v>0.13100000000000001</v>
      </c>
      <c r="K100" s="11">
        <v>0.246</v>
      </c>
      <c r="L100" s="8">
        <v>1.26</v>
      </c>
      <c r="M100" s="8">
        <v>0.29299999999999998</v>
      </c>
      <c r="N100" s="10">
        <v>0.72399999999999998</v>
      </c>
      <c r="O100" s="11">
        <v>101</v>
      </c>
      <c r="P100" s="8">
        <v>94</v>
      </c>
      <c r="Q100" s="8">
        <v>111</v>
      </c>
      <c r="R100" s="11">
        <v>4.41</v>
      </c>
      <c r="S100" s="8">
        <v>4.1100000000000003</v>
      </c>
      <c r="T100" s="8">
        <v>0.28999999999999998</v>
      </c>
      <c r="U100" s="11">
        <v>4.84</v>
      </c>
      <c r="V100" s="14">
        <v>4.1500000000000004</v>
      </c>
      <c r="W100">
        <f t="shared" si="1"/>
        <v>-0.25999999999999979</v>
      </c>
    </row>
    <row r="101" spans="1:23" ht="15" thickBot="1">
      <c r="A101" s="5">
        <v>119</v>
      </c>
      <c r="B101" s="7" t="s">
        <v>303</v>
      </c>
      <c r="C101" s="7" t="s">
        <v>41</v>
      </c>
      <c r="D101" s="8">
        <v>7.99</v>
      </c>
      <c r="E101" s="8">
        <v>3.62</v>
      </c>
      <c r="F101" s="8">
        <v>2.21</v>
      </c>
      <c r="G101" s="8">
        <v>0.91</v>
      </c>
      <c r="H101" s="9">
        <v>0.19900000000000001</v>
      </c>
      <c r="I101" s="10">
        <v>0.09</v>
      </c>
      <c r="J101" s="10">
        <v>0.109</v>
      </c>
      <c r="K101" s="11">
        <v>0.249</v>
      </c>
      <c r="L101" s="8">
        <v>1.39</v>
      </c>
      <c r="M101" s="8">
        <v>0.29799999999999999</v>
      </c>
      <c r="N101" s="10">
        <v>0.73199999999999998</v>
      </c>
      <c r="O101" s="11">
        <v>98</v>
      </c>
      <c r="P101" s="8">
        <v>99</v>
      </c>
      <c r="Q101" s="8">
        <v>92</v>
      </c>
      <c r="R101" s="11">
        <v>4.07</v>
      </c>
      <c r="S101" s="8">
        <v>4.3</v>
      </c>
      <c r="T101" s="8">
        <v>-0.22</v>
      </c>
      <c r="U101" s="11">
        <v>4.01</v>
      </c>
      <c r="V101" s="14">
        <v>3.82</v>
      </c>
      <c r="W101">
        <f t="shared" si="1"/>
        <v>-0.25000000000000044</v>
      </c>
    </row>
    <row r="102" spans="1:23" ht="15" thickBot="1">
      <c r="A102" s="5">
        <v>95</v>
      </c>
      <c r="B102" s="7" t="s">
        <v>498</v>
      </c>
      <c r="C102" s="7" t="s">
        <v>111</v>
      </c>
      <c r="D102" s="8">
        <v>9.32</v>
      </c>
      <c r="E102" s="8">
        <v>3.21</v>
      </c>
      <c r="F102" s="8">
        <v>2.9</v>
      </c>
      <c r="G102" s="8">
        <v>0.64</v>
      </c>
      <c r="H102" s="9">
        <v>0.24199999999999999</v>
      </c>
      <c r="I102" s="10">
        <v>8.3000000000000004E-2</v>
      </c>
      <c r="J102" s="10">
        <v>0.158</v>
      </c>
      <c r="K102" s="11">
        <v>0.252</v>
      </c>
      <c r="L102" s="8">
        <v>1.34</v>
      </c>
      <c r="M102" s="8">
        <v>0.32700000000000001</v>
      </c>
      <c r="N102" s="10">
        <v>0.72799999999999998</v>
      </c>
      <c r="O102" s="11">
        <v>87</v>
      </c>
      <c r="P102" s="8">
        <v>75</v>
      </c>
      <c r="Q102" s="8">
        <v>85</v>
      </c>
      <c r="R102" s="11">
        <v>3.86</v>
      </c>
      <c r="S102" s="8">
        <v>3.29</v>
      </c>
      <c r="T102" s="8">
        <v>0.56000000000000005</v>
      </c>
      <c r="U102" s="11">
        <v>3.72</v>
      </c>
      <c r="V102" s="14">
        <v>3.63</v>
      </c>
      <c r="W102">
        <f t="shared" si="1"/>
        <v>-0.22999999999999998</v>
      </c>
    </row>
    <row r="103" spans="1:23" ht="15" thickBot="1">
      <c r="A103" s="5">
        <v>12</v>
      </c>
      <c r="B103" s="7" t="s">
        <v>467</v>
      </c>
      <c r="C103" s="7" t="s">
        <v>116</v>
      </c>
      <c r="D103" s="8">
        <v>12.61</v>
      </c>
      <c r="E103" s="8">
        <v>3.4</v>
      </c>
      <c r="F103" s="8">
        <v>3.71</v>
      </c>
      <c r="G103" s="8">
        <v>1.1299999999999999</v>
      </c>
      <c r="H103" s="9">
        <v>0.35299999999999998</v>
      </c>
      <c r="I103" s="10">
        <v>9.5000000000000001E-2</v>
      </c>
      <c r="J103" s="10">
        <v>0.25800000000000001</v>
      </c>
      <c r="K103" s="11">
        <v>0.16600000000000001</v>
      </c>
      <c r="L103" s="8">
        <v>0.97</v>
      </c>
      <c r="M103" s="8">
        <v>0.22800000000000001</v>
      </c>
      <c r="N103" s="10">
        <v>0.73</v>
      </c>
      <c r="O103" s="11">
        <v>68</v>
      </c>
      <c r="P103" s="8">
        <v>76</v>
      </c>
      <c r="Q103" s="8">
        <v>75</v>
      </c>
      <c r="R103" s="11">
        <v>3.07</v>
      </c>
      <c r="S103" s="8">
        <v>3.27</v>
      </c>
      <c r="T103" s="8">
        <v>-0.2</v>
      </c>
      <c r="U103" s="11">
        <v>3.21</v>
      </c>
      <c r="V103" s="14">
        <v>2.85</v>
      </c>
      <c r="W103">
        <f t="shared" si="1"/>
        <v>-0.21999999999999975</v>
      </c>
    </row>
    <row r="104" spans="1:23" ht="15" thickBot="1">
      <c r="A104" s="5">
        <v>13</v>
      </c>
      <c r="B104" s="7" t="s">
        <v>395</v>
      </c>
      <c r="C104" s="7" t="s">
        <v>35</v>
      </c>
      <c r="D104" s="8">
        <v>13.63</v>
      </c>
      <c r="E104" s="8">
        <v>3.69</v>
      </c>
      <c r="F104" s="8">
        <v>3.69</v>
      </c>
      <c r="G104" s="8">
        <v>0.38</v>
      </c>
      <c r="H104" s="9">
        <v>0.34699999999999998</v>
      </c>
      <c r="I104" s="10">
        <v>9.4E-2</v>
      </c>
      <c r="J104" s="10">
        <v>0.253</v>
      </c>
      <c r="K104" s="11">
        <v>0.23799999999999999</v>
      </c>
      <c r="L104" s="8">
        <v>1.33</v>
      </c>
      <c r="M104" s="8">
        <v>0.38</v>
      </c>
      <c r="N104" s="10">
        <v>0.77200000000000002</v>
      </c>
      <c r="O104" s="11">
        <v>75</v>
      </c>
      <c r="P104" s="8">
        <v>54</v>
      </c>
      <c r="Q104" s="8">
        <v>71</v>
      </c>
      <c r="R104" s="11">
        <v>3.06</v>
      </c>
      <c r="S104" s="8">
        <v>2.27</v>
      </c>
      <c r="T104" s="8">
        <v>0.79</v>
      </c>
      <c r="U104" s="11">
        <v>3.05</v>
      </c>
      <c r="V104" s="14">
        <v>2.86</v>
      </c>
      <c r="W104">
        <f t="shared" si="1"/>
        <v>-0.20000000000000018</v>
      </c>
    </row>
    <row r="105" spans="1:23" ht="15" thickBot="1">
      <c r="A105" s="5">
        <v>166</v>
      </c>
      <c r="B105" s="7" t="s">
        <v>648</v>
      </c>
      <c r="C105" s="7" t="s">
        <v>37</v>
      </c>
      <c r="D105" s="8">
        <v>8.35</v>
      </c>
      <c r="E105" s="8">
        <v>3.48</v>
      </c>
      <c r="F105" s="8">
        <v>2.4</v>
      </c>
      <c r="G105" s="8">
        <v>1.1100000000000001</v>
      </c>
      <c r="H105" s="9">
        <v>0.224</v>
      </c>
      <c r="I105" s="10">
        <v>9.2999999999999999E-2</v>
      </c>
      <c r="J105" s="10">
        <v>0.13100000000000001</v>
      </c>
      <c r="K105" s="11">
        <v>0.21299999999999999</v>
      </c>
      <c r="L105" s="8">
        <v>1.18</v>
      </c>
      <c r="M105" s="8">
        <v>0.25</v>
      </c>
      <c r="N105" s="10">
        <v>0.69299999999999995</v>
      </c>
      <c r="O105" s="11">
        <v>98</v>
      </c>
      <c r="P105" s="8">
        <v>102</v>
      </c>
      <c r="Q105" s="8">
        <v>97</v>
      </c>
      <c r="R105" s="11">
        <v>4.3099999999999996</v>
      </c>
      <c r="S105" s="8">
        <v>4.3099999999999996</v>
      </c>
      <c r="T105" s="8">
        <v>0.01</v>
      </c>
      <c r="U105" s="11">
        <v>4.26</v>
      </c>
      <c r="V105" s="14">
        <v>4.12</v>
      </c>
      <c r="W105">
        <f t="shared" si="1"/>
        <v>-0.1899999999999995</v>
      </c>
    </row>
    <row r="106" spans="1:23" ht="15" thickBot="1">
      <c r="A106" s="5">
        <v>147</v>
      </c>
      <c r="B106" s="7" t="s">
        <v>559</v>
      </c>
      <c r="C106" s="6" t="s">
        <v>103</v>
      </c>
      <c r="D106" s="8">
        <v>8.2200000000000006</v>
      </c>
      <c r="E106" s="8">
        <v>3.99</v>
      </c>
      <c r="F106" s="8">
        <v>2.06</v>
      </c>
      <c r="G106" s="8">
        <v>0.7</v>
      </c>
      <c r="H106" s="9">
        <v>0.19900000000000001</v>
      </c>
      <c r="I106" s="10">
        <v>9.7000000000000003E-2</v>
      </c>
      <c r="J106" s="10">
        <v>0.10199999999999999</v>
      </c>
      <c r="K106" s="11">
        <v>0.26400000000000001</v>
      </c>
      <c r="L106" s="8">
        <v>1.46</v>
      </c>
      <c r="M106" s="8">
        <v>0.32700000000000001</v>
      </c>
      <c r="N106" s="10">
        <v>0.73199999999999998</v>
      </c>
      <c r="O106" s="11">
        <v>96</v>
      </c>
      <c r="P106" s="8">
        <v>106</v>
      </c>
      <c r="Q106" s="8">
        <v>107</v>
      </c>
      <c r="R106" s="11">
        <v>4.2300000000000004</v>
      </c>
      <c r="S106" s="8">
        <v>4.6399999999999997</v>
      </c>
      <c r="T106" s="8">
        <v>-0.41</v>
      </c>
      <c r="U106" s="11">
        <v>4.66</v>
      </c>
      <c r="V106" s="14">
        <v>4.05</v>
      </c>
      <c r="W106">
        <f t="shared" si="1"/>
        <v>-0.1800000000000006</v>
      </c>
    </row>
    <row r="107" spans="1:23" ht="15" thickBot="1">
      <c r="A107" s="5">
        <v>90</v>
      </c>
      <c r="B107" s="7" t="s">
        <v>494</v>
      </c>
      <c r="C107" s="7" t="s">
        <v>100</v>
      </c>
      <c r="D107" s="8">
        <v>11.24</v>
      </c>
      <c r="E107" s="8">
        <v>3.75</v>
      </c>
      <c r="F107" s="8">
        <v>3</v>
      </c>
      <c r="G107" s="8">
        <v>1.0900000000000001</v>
      </c>
      <c r="H107" s="9">
        <v>0.30399999999999999</v>
      </c>
      <c r="I107" s="10">
        <v>0.10100000000000001</v>
      </c>
      <c r="J107" s="10">
        <v>0.20300000000000001</v>
      </c>
      <c r="K107" s="11">
        <v>0.20399999999999999</v>
      </c>
      <c r="L107" s="8">
        <v>1.1599999999999999</v>
      </c>
      <c r="M107" s="8">
        <v>0.27300000000000002</v>
      </c>
      <c r="N107" s="10">
        <v>0.72599999999999998</v>
      </c>
      <c r="O107" s="11">
        <v>85</v>
      </c>
      <c r="P107" s="8">
        <v>86</v>
      </c>
      <c r="Q107" s="8">
        <v>95</v>
      </c>
      <c r="R107" s="11">
        <v>3.75</v>
      </c>
      <c r="S107" s="8">
        <v>3.69</v>
      </c>
      <c r="T107" s="8">
        <v>0.06</v>
      </c>
      <c r="U107" s="11">
        <v>4.1500000000000004</v>
      </c>
      <c r="V107" s="14">
        <v>3.57</v>
      </c>
      <c r="W107">
        <f t="shared" si="1"/>
        <v>-0.18000000000000016</v>
      </c>
    </row>
    <row r="108" spans="1:23" ht="15" thickBot="1">
      <c r="A108" s="5">
        <v>30</v>
      </c>
      <c r="B108" s="7" t="s">
        <v>433</v>
      </c>
      <c r="C108" s="7" t="s">
        <v>89</v>
      </c>
      <c r="D108" s="8">
        <v>12.26</v>
      </c>
      <c r="E108" s="8">
        <v>3.65</v>
      </c>
      <c r="F108" s="8">
        <v>3.36</v>
      </c>
      <c r="G108" s="8">
        <v>1.3</v>
      </c>
      <c r="H108" s="9">
        <v>0.33800000000000002</v>
      </c>
      <c r="I108" s="10">
        <v>0.10100000000000001</v>
      </c>
      <c r="J108" s="10">
        <v>0.23699999999999999</v>
      </c>
      <c r="K108" s="11">
        <v>0.17899999999999999</v>
      </c>
      <c r="L108" s="8">
        <v>1.04</v>
      </c>
      <c r="M108" s="8">
        <v>0.23899999999999999</v>
      </c>
      <c r="N108" s="10">
        <v>0.77400000000000002</v>
      </c>
      <c r="O108" s="11">
        <v>74</v>
      </c>
      <c r="P108" s="8">
        <v>85</v>
      </c>
      <c r="Q108" s="8">
        <v>82</v>
      </c>
      <c r="R108" s="11">
        <v>3.26</v>
      </c>
      <c r="S108" s="8">
        <v>3.81</v>
      </c>
      <c r="T108" s="8">
        <v>-0.55000000000000004</v>
      </c>
      <c r="U108" s="11">
        <v>3.58</v>
      </c>
      <c r="V108" s="14">
        <v>3.08</v>
      </c>
      <c r="W108">
        <f t="shared" si="1"/>
        <v>-0.17999999999999972</v>
      </c>
    </row>
    <row r="109" spans="1:23" ht="15" thickBot="1">
      <c r="A109" s="5">
        <v>230</v>
      </c>
      <c r="B109" s="7" t="s">
        <v>673</v>
      </c>
      <c r="C109" s="6" t="s">
        <v>292</v>
      </c>
      <c r="D109" s="8">
        <v>9</v>
      </c>
      <c r="E109" s="8">
        <v>4.67</v>
      </c>
      <c r="F109" s="8">
        <v>1.93</v>
      </c>
      <c r="G109" s="8">
        <v>2.33</v>
      </c>
      <c r="H109" s="9">
        <v>0.23</v>
      </c>
      <c r="I109" s="10">
        <v>0.11899999999999999</v>
      </c>
      <c r="J109" s="10">
        <v>0.111</v>
      </c>
      <c r="K109" s="11">
        <v>0.23899999999999999</v>
      </c>
      <c r="L109" s="8">
        <v>1.43</v>
      </c>
      <c r="M109" s="8">
        <v>0.255</v>
      </c>
      <c r="N109" s="10">
        <v>0.85899999999999999</v>
      </c>
      <c r="O109" s="11">
        <v>111</v>
      </c>
      <c r="P109" s="8">
        <v>147</v>
      </c>
      <c r="Q109" s="8">
        <v>114</v>
      </c>
      <c r="R109" s="11">
        <v>4.67</v>
      </c>
      <c r="S109" s="8">
        <v>6.29</v>
      </c>
      <c r="T109" s="8">
        <v>-1.63</v>
      </c>
      <c r="U109" s="11">
        <v>4.9400000000000004</v>
      </c>
      <c r="V109" s="14">
        <v>4.49</v>
      </c>
      <c r="W109">
        <f t="shared" si="1"/>
        <v>-0.17999999999999972</v>
      </c>
    </row>
    <row r="110" spans="1:23" ht="15" thickBot="1">
      <c r="A110" s="5">
        <v>100</v>
      </c>
      <c r="B110" s="7" t="s">
        <v>504</v>
      </c>
      <c r="C110" s="7" t="s">
        <v>86</v>
      </c>
      <c r="D110" s="8">
        <v>11.15</v>
      </c>
      <c r="E110" s="8">
        <v>4.3499999999999996</v>
      </c>
      <c r="F110" s="8">
        <v>2.56</v>
      </c>
      <c r="G110" s="8">
        <v>1.05</v>
      </c>
      <c r="H110" s="9">
        <v>0.29599999999999999</v>
      </c>
      <c r="I110" s="10">
        <v>0.11600000000000001</v>
      </c>
      <c r="J110" s="10">
        <v>0.18099999999999999</v>
      </c>
      <c r="K110" s="11">
        <v>0.20699999999999999</v>
      </c>
      <c r="L110" s="8">
        <v>1.24</v>
      </c>
      <c r="M110" s="8">
        <v>0.28000000000000003</v>
      </c>
      <c r="N110" s="10">
        <v>0.68300000000000005</v>
      </c>
      <c r="O110" s="11">
        <v>91</v>
      </c>
      <c r="P110" s="8">
        <v>94</v>
      </c>
      <c r="Q110" s="8">
        <v>91</v>
      </c>
      <c r="R110" s="11">
        <v>3.83</v>
      </c>
      <c r="S110" s="8">
        <v>3.91</v>
      </c>
      <c r="T110" s="8">
        <v>-0.08</v>
      </c>
      <c r="U110" s="11">
        <v>4.01</v>
      </c>
      <c r="V110" s="14">
        <v>3.67</v>
      </c>
      <c r="W110">
        <f t="shared" si="1"/>
        <v>-0.16000000000000014</v>
      </c>
    </row>
    <row r="111" spans="1:23" ht="15" thickBot="1">
      <c r="A111" s="5">
        <v>33</v>
      </c>
      <c r="B111" s="7" t="s">
        <v>434</v>
      </c>
      <c r="C111" s="7" t="s">
        <v>153</v>
      </c>
      <c r="D111" s="8">
        <v>10.88</v>
      </c>
      <c r="E111" s="8">
        <v>2.62</v>
      </c>
      <c r="F111" s="8">
        <v>4.1500000000000004</v>
      </c>
      <c r="G111" s="8">
        <v>0.6</v>
      </c>
      <c r="H111" s="9">
        <v>0.29299999999999998</v>
      </c>
      <c r="I111" s="10">
        <v>7.0999999999999994E-2</v>
      </c>
      <c r="J111" s="10">
        <v>0.223</v>
      </c>
      <c r="K111" s="11">
        <v>0.21099999999999999</v>
      </c>
      <c r="L111" s="8">
        <v>1.1000000000000001</v>
      </c>
      <c r="M111" s="8">
        <v>0.28899999999999998</v>
      </c>
      <c r="N111" s="10">
        <v>0.69199999999999995</v>
      </c>
      <c r="O111" s="11">
        <v>75</v>
      </c>
      <c r="P111" s="8">
        <v>61</v>
      </c>
      <c r="Q111" s="8">
        <v>74</v>
      </c>
      <c r="R111" s="11">
        <v>3.22</v>
      </c>
      <c r="S111" s="8">
        <v>2.58</v>
      </c>
      <c r="T111" s="8">
        <v>0.64</v>
      </c>
      <c r="U111" s="11">
        <v>3.19</v>
      </c>
      <c r="V111" s="14">
        <v>3.08</v>
      </c>
      <c r="W111">
        <f t="shared" si="1"/>
        <v>-0.14000000000000012</v>
      </c>
    </row>
    <row r="112" spans="1:23" ht="15" thickBot="1">
      <c r="A112" s="5">
        <v>16</v>
      </c>
      <c r="B112" s="7" t="s">
        <v>401</v>
      </c>
      <c r="C112" s="6" t="s">
        <v>103</v>
      </c>
      <c r="D112" s="8">
        <v>15.89</v>
      </c>
      <c r="E112" s="8">
        <v>5.55</v>
      </c>
      <c r="F112" s="8">
        <v>2.86</v>
      </c>
      <c r="G112" s="8">
        <v>0.62</v>
      </c>
      <c r="H112" s="9">
        <v>0.41399999999999998</v>
      </c>
      <c r="I112" s="10">
        <v>0.14499999999999999</v>
      </c>
      <c r="J112" s="10">
        <v>0.26900000000000002</v>
      </c>
      <c r="K112" s="11">
        <v>0.17499999999999999</v>
      </c>
      <c r="L112" s="8">
        <v>1.25</v>
      </c>
      <c r="M112" s="8">
        <v>0.314</v>
      </c>
      <c r="N112" s="10">
        <v>0.73099999999999998</v>
      </c>
      <c r="O112" s="11">
        <v>70</v>
      </c>
      <c r="P112" s="8">
        <v>58</v>
      </c>
      <c r="Q112" s="8">
        <v>60</v>
      </c>
      <c r="R112" s="11">
        <v>3.09</v>
      </c>
      <c r="S112" s="8">
        <v>2.52</v>
      </c>
      <c r="T112" s="8">
        <v>0.56999999999999995</v>
      </c>
      <c r="U112" s="11">
        <v>2.59</v>
      </c>
      <c r="V112" s="14">
        <v>2.95</v>
      </c>
      <c r="W112">
        <f t="shared" si="1"/>
        <v>-0.13999999999999968</v>
      </c>
    </row>
    <row r="113" spans="1:23" ht="15" thickBot="1">
      <c r="A113" s="5">
        <v>239</v>
      </c>
      <c r="B113" s="7" t="s">
        <v>732</v>
      </c>
      <c r="C113" s="7" t="s">
        <v>54</v>
      </c>
      <c r="D113" s="8">
        <v>9.31</v>
      </c>
      <c r="E113" s="8">
        <v>5.34</v>
      </c>
      <c r="F113" s="8">
        <v>1.74</v>
      </c>
      <c r="G113" s="8">
        <v>1.37</v>
      </c>
      <c r="H113" s="9">
        <v>0.22800000000000001</v>
      </c>
      <c r="I113" s="10">
        <v>0.13100000000000001</v>
      </c>
      <c r="J113" s="10">
        <v>9.7000000000000003E-2</v>
      </c>
      <c r="K113" s="11">
        <v>0.22900000000000001</v>
      </c>
      <c r="L113" s="8">
        <v>1.47</v>
      </c>
      <c r="M113" s="8">
        <v>0.27400000000000002</v>
      </c>
      <c r="N113" s="10">
        <v>0.67200000000000004</v>
      </c>
      <c r="O113" s="11">
        <v>113</v>
      </c>
      <c r="P113" s="8">
        <v>121</v>
      </c>
      <c r="Q113" s="8">
        <v>116</v>
      </c>
      <c r="R113" s="11">
        <v>4.7300000000000004</v>
      </c>
      <c r="S113" s="8">
        <v>5.26</v>
      </c>
      <c r="T113" s="8">
        <v>-0.53</v>
      </c>
      <c r="U113" s="11">
        <v>4.9800000000000004</v>
      </c>
      <c r="V113" s="14">
        <v>4.5999999999999996</v>
      </c>
      <c r="W113">
        <f t="shared" si="1"/>
        <v>-0.13000000000000078</v>
      </c>
    </row>
    <row r="114" spans="1:23" ht="15" thickBot="1">
      <c r="A114" s="5">
        <v>60</v>
      </c>
      <c r="B114" s="7" t="s">
        <v>444</v>
      </c>
      <c r="C114" s="7" t="s">
        <v>56</v>
      </c>
      <c r="D114" s="8">
        <v>10.77</v>
      </c>
      <c r="E114" s="8">
        <v>3.36</v>
      </c>
      <c r="F114" s="8">
        <v>3.21</v>
      </c>
      <c r="G114" s="8">
        <v>0.98</v>
      </c>
      <c r="H114" s="9">
        <v>0.28599999999999998</v>
      </c>
      <c r="I114" s="10">
        <v>8.8999999999999996E-2</v>
      </c>
      <c r="J114" s="10">
        <v>0.19700000000000001</v>
      </c>
      <c r="K114" s="11">
        <v>0.20300000000000001</v>
      </c>
      <c r="L114" s="8">
        <v>1.1200000000000001</v>
      </c>
      <c r="M114" s="8">
        <v>0.26800000000000002</v>
      </c>
      <c r="N114" s="10">
        <v>0.755</v>
      </c>
      <c r="O114" s="11">
        <v>81</v>
      </c>
      <c r="P114" s="8">
        <v>87</v>
      </c>
      <c r="Q114" s="8">
        <v>84</v>
      </c>
      <c r="R114" s="11">
        <v>3.5</v>
      </c>
      <c r="S114" s="8">
        <v>3.77</v>
      </c>
      <c r="T114" s="8">
        <v>-0.27</v>
      </c>
      <c r="U114" s="11">
        <v>3.67</v>
      </c>
      <c r="V114" s="14">
        <v>3.38</v>
      </c>
      <c r="W114">
        <f t="shared" si="1"/>
        <v>-0.12000000000000011</v>
      </c>
    </row>
    <row r="115" spans="1:23" ht="15" thickBot="1">
      <c r="A115" s="5">
        <v>120</v>
      </c>
      <c r="B115" s="7" t="s">
        <v>541</v>
      </c>
      <c r="C115" s="6" t="s">
        <v>103</v>
      </c>
      <c r="D115" s="8">
        <v>8.82</v>
      </c>
      <c r="E115" s="8">
        <v>2.72</v>
      </c>
      <c r="F115" s="8">
        <v>3.24</v>
      </c>
      <c r="G115" s="8">
        <v>0.87</v>
      </c>
      <c r="H115" s="9">
        <v>0.24</v>
      </c>
      <c r="I115" s="10">
        <v>7.3999999999999996E-2</v>
      </c>
      <c r="J115" s="10">
        <v>0.16600000000000001</v>
      </c>
      <c r="K115" s="11">
        <v>0.222</v>
      </c>
      <c r="L115" s="8">
        <v>1.1399999999999999</v>
      </c>
      <c r="M115" s="8">
        <v>0.27500000000000002</v>
      </c>
      <c r="N115" s="10">
        <v>0.67200000000000004</v>
      </c>
      <c r="O115" s="11">
        <v>91</v>
      </c>
      <c r="P115" s="8">
        <v>81</v>
      </c>
      <c r="Q115" s="8">
        <v>100</v>
      </c>
      <c r="R115" s="11">
        <v>3.92</v>
      </c>
      <c r="S115" s="8">
        <v>3.53</v>
      </c>
      <c r="T115" s="8">
        <v>0.38</v>
      </c>
      <c r="U115" s="11">
        <v>4.3600000000000003</v>
      </c>
      <c r="V115" s="14">
        <v>3.82</v>
      </c>
      <c r="W115">
        <f t="shared" si="1"/>
        <v>-0.10000000000000009</v>
      </c>
    </row>
    <row r="116" spans="1:23" ht="15" thickBot="1">
      <c r="A116" s="5">
        <v>150</v>
      </c>
      <c r="B116" s="7" t="s">
        <v>640</v>
      </c>
      <c r="C116" s="7" t="s">
        <v>100</v>
      </c>
      <c r="D116" s="8">
        <v>9.9700000000000006</v>
      </c>
      <c r="E116" s="8">
        <v>4.76</v>
      </c>
      <c r="F116" s="8">
        <v>2.1</v>
      </c>
      <c r="G116" s="8">
        <v>0.77</v>
      </c>
      <c r="H116" s="9">
        <v>0.253</v>
      </c>
      <c r="I116" s="10">
        <v>0.121</v>
      </c>
      <c r="J116" s="10">
        <v>0.13200000000000001</v>
      </c>
      <c r="K116" s="11">
        <v>0.23899999999999999</v>
      </c>
      <c r="L116" s="8">
        <v>1.43</v>
      </c>
      <c r="M116" s="8">
        <v>0.316</v>
      </c>
      <c r="N116" s="10">
        <v>0.74099999999999999</v>
      </c>
      <c r="O116" s="11">
        <v>94</v>
      </c>
      <c r="P116" s="8">
        <v>91</v>
      </c>
      <c r="Q116" s="8">
        <v>94</v>
      </c>
      <c r="R116" s="11">
        <v>4.1399999999999997</v>
      </c>
      <c r="S116" s="8">
        <v>3.94</v>
      </c>
      <c r="T116" s="8">
        <v>0.2</v>
      </c>
      <c r="U116" s="11">
        <v>4.0999999999999996</v>
      </c>
      <c r="V116" s="14">
        <v>4.0599999999999996</v>
      </c>
      <c r="W116">
        <f t="shared" si="1"/>
        <v>-8.0000000000000071E-2</v>
      </c>
    </row>
    <row r="117" spans="1:23" ht="15" thickBot="1">
      <c r="A117" s="5">
        <v>52</v>
      </c>
      <c r="B117" s="7" t="s">
        <v>445</v>
      </c>
      <c r="C117" s="7" t="s">
        <v>50</v>
      </c>
      <c r="D117" s="8">
        <v>8.9499999999999993</v>
      </c>
      <c r="E117" s="8">
        <v>2.31</v>
      </c>
      <c r="F117" s="8">
        <v>3.88</v>
      </c>
      <c r="G117" s="8">
        <v>0.27</v>
      </c>
      <c r="H117" s="9">
        <v>0.22800000000000001</v>
      </c>
      <c r="I117" s="10">
        <v>5.8999999999999997E-2</v>
      </c>
      <c r="J117" s="10">
        <v>0.17</v>
      </c>
      <c r="K117" s="11">
        <v>0.25800000000000001</v>
      </c>
      <c r="L117" s="8">
        <v>1.3</v>
      </c>
      <c r="M117" s="8">
        <v>0.33700000000000002</v>
      </c>
      <c r="N117" s="10">
        <v>0.70299999999999996</v>
      </c>
      <c r="O117" s="11">
        <v>78</v>
      </c>
      <c r="P117" s="8">
        <v>59</v>
      </c>
      <c r="Q117" s="8">
        <v>77</v>
      </c>
      <c r="R117" s="11">
        <v>3.39</v>
      </c>
      <c r="S117" s="8">
        <v>2.65</v>
      </c>
      <c r="T117" s="8">
        <v>0.74</v>
      </c>
      <c r="U117" s="11">
        <v>3.31</v>
      </c>
      <c r="V117" s="14">
        <v>3.32</v>
      </c>
      <c r="W117">
        <f t="shared" si="1"/>
        <v>-7.0000000000000284E-2</v>
      </c>
    </row>
    <row r="118" spans="1:23" ht="15" thickBot="1">
      <c r="A118" s="5">
        <v>103</v>
      </c>
      <c r="B118" s="7" t="s">
        <v>517</v>
      </c>
      <c r="C118" s="7" t="s">
        <v>48</v>
      </c>
      <c r="D118" s="8">
        <v>9.9</v>
      </c>
      <c r="E118" s="8">
        <v>3.6</v>
      </c>
      <c r="F118" s="8">
        <v>2.75</v>
      </c>
      <c r="G118" s="8">
        <v>1.8</v>
      </c>
      <c r="H118" s="9">
        <v>0.27600000000000002</v>
      </c>
      <c r="I118" s="10">
        <v>0.1</v>
      </c>
      <c r="J118" s="10">
        <v>0.17599999999999999</v>
      </c>
      <c r="K118" s="11">
        <v>0.17799999999999999</v>
      </c>
      <c r="L118" s="8">
        <v>1.03</v>
      </c>
      <c r="M118" s="8">
        <v>0.193</v>
      </c>
      <c r="N118" s="10">
        <v>0.76300000000000001</v>
      </c>
      <c r="O118" s="11">
        <v>89</v>
      </c>
      <c r="P118" s="8">
        <v>117</v>
      </c>
      <c r="Q118" s="8">
        <v>96</v>
      </c>
      <c r="R118" s="11">
        <v>3.75</v>
      </c>
      <c r="S118" s="8">
        <v>4.96</v>
      </c>
      <c r="T118" s="8">
        <v>-1.21</v>
      </c>
      <c r="U118" s="11">
        <v>4.12</v>
      </c>
      <c r="V118" s="14">
        <v>3.7</v>
      </c>
      <c r="W118">
        <f t="shared" si="1"/>
        <v>-4.9999999999999822E-2</v>
      </c>
    </row>
    <row r="119" spans="1:23" ht="15" thickBot="1">
      <c r="A119" s="5">
        <v>54</v>
      </c>
      <c r="B119" s="7" t="s">
        <v>436</v>
      </c>
      <c r="C119" s="6" t="s">
        <v>103</v>
      </c>
      <c r="D119" s="8">
        <v>11.37</v>
      </c>
      <c r="E119" s="8">
        <v>4.09</v>
      </c>
      <c r="F119" s="8">
        <v>2.78</v>
      </c>
      <c r="G119" s="8">
        <v>1.42</v>
      </c>
      <c r="H119" s="9">
        <v>0.30199999999999999</v>
      </c>
      <c r="I119" s="10">
        <v>0.108</v>
      </c>
      <c r="J119" s="10">
        <v>0.193</v>
      </c>
      <c r="K119" s="11">
        <v>0.21299999999999999</v>
      </c>
      <c r="L119" s="8">
        <v>1.24</v>
      </c>
      <c r="M119" s="8">
        <v>0.27600000000000002</v>
      </c>
      <c r="N119" s="10">
        <v>0.83299999999999996</v>
      </c>
      <c r="O119" s="11">
        <v>78</v>
      </c>
      <c r="P119" s="8">
        <v>95</v>
      </c>
      <c r="Q119" s="8">
        <v>76</v>
      </c>
      <c r="R119" s="11">
        <v>3.38</v>
      </c>
      <c r="S119" s="8">
        <v>4.2</v>
      </c>
      <c r="T119" s="8">
        <v>-0.83</v>
      </c>
      <c r="U119" s="11">
        <v>3.26</v>
      </c>
      <c r="V119" s="14">
        <v>3.34</v>
      </c>
      <c r="W119">
        <f t="shared" si="1"/>
        <v>-4.0000000000000036E-2</v>
      </c>
    </row>
    <row r="120" spans="1:23" ht="15" thickBot="1">
      <c r="A120" s="5">
        <v>23</v>
      </c>
      <c r="B120" s="7" t="s">
        <v>412</v>
      </c>
      <c r="C120" s="7" t="s">
        <v>26</v>
      </c>
      <c r="D120" s="8">
        <v>11.66</v>
      </c>
      <c r="E120" s="8">
        <v>2.2400000000000002</v>
      </c>
      <c r="F120" s="8">
        <v>5.21</v>
      </c>
      <c r="G120" s="8">
        <v>1.44</v>
      </c>
      <c r="H120" s="9">
        <v>0.307</v>
      </c>
      <c r="I120" s="10">
        <v>5.8999999999999997E-2</v>
      </c>
      <c r="J120" s="10">
        <v>0.248</v>
      </c>
      <c r="K120" s="11">
        <v>0.23</v>
      </c>
      <c r="L120" s="8">
        <v>1.1499999999999999</v>
      </c>
      <c r="M120" s="8">
        <v>0.3</v>
      </c>
      <c r="N120" s="10">
        <v>0.82699999999999996</v>
      </c>
      <c r="O120" s="11">
        <v>68</v>
      </c>
      <c r="P120" s="8">
        <v>83</v>
      </c>
      <c r="Q120" s="8">
        <v>82</v>
      </c>
      <c r="R120" s="11">
        <v>3.04</v>
      </c>
      <c r="S120" s="8">
        <v>3.59</v>
      </c>
      <c r="T120" s="8">
        <v>-0.56000000000000005</v>
      </c>
      <c r="U120" s="11">
        <v>3.6</v>
      </c>
      <c r="V120" s="14">
        <v>3.02</v>
      </c>
      <c r="W120">
        <f t="shared" si="1"/>
        <v>-2.0000000000000018E-2</v>
      </c>
    </row>
    <row r="121" spans="1:23" ht="15" thickBot="1">
      <c r="A121" s="5">
        <v>94</v>
      </c>
      <c r="B121" s="7" t="s">
        <v>505</v>
      </c>
      <c r="C121" s="7" t="s">
        <v>29</v>
      </c>
      <c r="D121" s="8">
        <v>12</v>
      </c>
      <c r="E121" s="8">
        <v>4.93</v>
      </c>
      <c r="F121" s="8">
        <v>2.4300000000000002</v>
      </c>
      <c r="G121" s="8">
        <v>0.86</v>
      </c>
      <c r="H121" s="9">
        <v>0.30299999999999999</v>
      </c>
      <c r="I121" s="10">
        <v>0.124</v>
      </c>
      <c r="J121" s="10">
        <v>0.17799999999999999</v>
      </c>
      <c r="K121" s="11">
        <v>0.21299999999999999</v>
      </c>
      <c r="L121" s="8">
        <v>1.33</v>
      </c>
      <c r="M121" s="8">
        <v>0.30499999999999999</v>
      </c>
      <c r="N121" s="10">
        <v>0.71399999999999997</v>
      </c>
      <c r="O121" s="11">
        <v>84</v>
      </c>
      <c r="P121" s="8">
        <v>90</v>
      </c>
      <c r="Q121" s="8">
        <v>89</v>
      </c>
      <c r="R121" s="11">
        <v>3.64</v>
      </c>
      <c r="S121" s="8">
        <v>3.97</v>
      </c>
      <c r="T121" s="8">
        <v>-0.33</v>
      </c>
      <c r="U121" s="11">
        <v>3.8</v>
      </c>
      <c r="V121" s="14">
        <v>3.62</v>
      </c>
      <c r="W121">
        <f t="shared" si="1"/>
        <v>-2.0000000000000018E-2</v>
      </c>
    </row>
    <row r="122" spans="1:23" ht="15" thickBot="1">
      <c r="A122" s="5">
        <v>127</v>
      </c>
      <c r="B122" s="7" t="s">
        <v>551</v>
      </c>
      <c r="C122" s="7" t="s">
        <v>29</v>
      </c>
      <c r="D122" s="8">
        <v>11.26</v>
      </c>
      <c r="E122" s="8">
        <v>4.4800000000000004</v>
      </c>
      <c r="F122" s="8">
        <v>2.52</v>
      </c>
      <c r="G122" s="8">
        <v>1.01</v>
      </c>
      <c r="H122" s="9">
        <v>0.27800000000000002</v>
      </c>
      <c r="I122" s="10">
        <v>0.11</v>
      </c>
      <c r="J122" s="10">
        <v>0.16700000000000001</v>
      </c>
      <c r="K122" s="11">
        <v>0.253</v>
      </c>
      <c r="L122" s="8">
        <v>1.49</v>
      </c>
      <c r="M122" s="8">
        <v>0.34399999999999997</v>
      </c>
      <c r="N122" s="10">
        <v>0.72599999999999998</v>
      </c>
      <c r="O122" s="11">
        <v>89</v>
      </c>
      <c r="P122" s="8">
        <v>90</v>
      </c>
      <c r="Q122" s="8">
        <v>106</v>
      </c>
      <c r="R122" s="11">
        <v>3.9</v>
      </c>
      <c r="S122" s="8">
        <v>3.95</v>
      </c>
      <c r="T122" s="8">
        <v>-0.05</v>
      </c>
      <c r="U122" s="11">
        <v>4.5599999999999996</v>
      </c>
      <c r="V122" s="14">
        <v>3.88</v>
      </c>
      <c r="W122">
        <f t="shared" si="1"/>
        <v>-2.0000000000000018E-2</v>
      </c>
    </row>
    <row r="123" spans="1:23" ht="15" thickBot="1">
      <c r="A123" s="5">
        <v>223</v>
      </c>
      <c r="B123" s="7" t="s">
        <v>719</v>
      </c>
      <c r="C123" s="7" t="s">
        <v>26</v>
      </c>
      <c r="D123" s="8">
        <v>7.11</v>
      </c>
      <c r="E123" s="8">
        <v>3.16</v>
      </c>
      <c r="F123" s="8">
        <v>2.25</v>
      </c>
      <c r="G123" s="8">
        <v>0.79</v>
      </c>
      <c r="H123" s="9">
        <v>0.17599999999999999</v>
      </c>
      <c r="I123" s="10">
        <v>7.8E-2</v>
      </c>
      <c r="J123" s="10">
        <v>9.8000000000000004E-2</v>
      </c>
      <c r="K123" s="11">
        <v>0.27700000000000002</v>
      </c>
      <c r="L123" s="8">
        <v>1.47</v>
      </c>
      <c r="M123" s="8">
        <v>0.32600000000000001</v>
      </c>
      <c r="N123" s="10">
        <v>0.70399999999999996</v>
      </c>
      <c r="O123" s="11">
        <v>100</v>
      </c>
      <c r="P123" s="8">
        <v>95</v>
      </c>
      <c r="Q123" s="8">
        <v>104</v>
      </c>
      <c r="R123" s="11">
        <v>4.42</v>
      </c>
      <c r="S123" s="8">
        <v>4.08</v>
      </c>
      <c r="T123" s="8">
        <v>0.34</v>
      </c>
      <c r="U123" s="11">
        <v>4.54</v>
      </c>
      <c r="V123" s="14">
        <v>4.4400000000000004</v>
      </c>
      <c r="W123">
        <f t="shared" si="1"/>
        <v>2.0000000000000462E-2</v>
      </c>
    </row>
    <row r="124" spans="1:23" ht="15" thickBot="1">
      <c r="A124" s="5">
        <v>104</v>
      </c>
      <c r="B124" s="7" t="s">
        <v>508</v>
      </c>
      <c r="C124" s="6" t="s">
        <v>103</v>
      </c>
      <c r="D124" s="8">
        <v>9.2799999999999994</v>
      </c>
      <c r="E124" s="8">
        <v>3.38</v>
      </c>
      <c r="F124" s="8">
        <v>2.75</v>
      </c>
      <c r="G124" s="8">
        <v>0.84</v>
      </c>
      <c r="H124" s="9">
        <v>0.26</v>
      </c>
      <c r="I124" s="10">
        <v>9.4E-2</v>
      </c>
      <c r="J124" s="10">
        <v>0.16500000000000001</v>
      </c>
      <c r="K124" s="11">
        <v>0.22600000000000001</v>
      </c>
      <c r="L124" s="8">
        <v>1.19</v>
      </c>
      <c r="M124" s="8">
        <v>0.29099999999999998</v>
      </c>
      <c r="N124" s="10">
        <v>0.65100000000000002</v>
      </c>
      <c r="O124" s="11">
        <v>83</v>
      </c>
      <c r="P124" s="8">
        <v>80</v>
      </c>
      <c r="Q124" s="8">
        <v>81</v>
      </c>
      <c r="R124" s="11">
        <v>3.66</v>
      </c>
      <c r="S124" s="8">
        <v>3.54</v>
      </c>
      <c r="T124" s="8">
        <v>0.12</v>
      </c>
      <c r="U124" s="11">
        <v>3.56</v>
      </c>
      <c r="V124" s="14">
        <v>3.7</v>
      </c>
      <c r="W124">
        <f t="shared" si="1"/>
        <v>4.0000000000000036E-2</v>
      </c>
    </row>
    <row r="125" spans="1:23" ht="15" thickBot="1">
      <c r="A125" s="5">
        <v>159</v>
      </c>
      <c r="B125" s="7" t="s">
        <v>608</v>
      </c>
      <c r="C125" s="6" t="s">
        <v>103</v>
      </c>
      <c r="D125" s="8">
        <v>9.3800000000000008</v>
      </c>
      <c r="E125" s="8">
        <v>3.88</v>
      </c>
      <c r="F125" s="8">
        <v>2.42</v>
      </c>
      <c r="G125" s="8">
        <v>1.29</v>
      </c>
      <c r="H125" s="9">
        <v>0.24299999999999999</v>
      </c>
      <c r="I125" s="10">
        <v>0.1</v>
      </c>
      <c r="J125" s="10">
        <v>0.14199999999999999</v>
      </c>
      <c r="K125" s="11">
        <v>0.23</v>
      </c>
      <c r="L125" s="8">
        <v>1.31</v>
      </c>
      <c r="M125" s="8">
        <v>0.27900000000000003</v>
      </c>
      <c r="N125" s="10">
        <v>0.73699999999999999</v>
      </c>
      <c r="O125" s="11">
        <v>95</v>
      </c>
      <c r="P125" s="8">
        <v>103</v>
      </c>
      <c r="Q125" s="8">
        <v>105</v>
      </c>
      <c r="R125" s="11">
        <v>4.04</v>
      </c>
      <c r="S125" s="8">
        <v>4.4400000000000004</v>
      </c>
      <c r="T125" s="8">
        <v>-0.4</v>
      </c>
      <c r="U125" s="11">
        <v>4.5599999999999996</v>
      </c>
      <c r="V125" s="14">
        <v>4.08</v>
      </c>
      <c r="W125">
        <f t="shared" si="1"/>
        <v>4.0000000000000036E-2</v>
      </c>
    </row>
    <row r="126" spans="1:23" ht="15" thickBot="1">
      <c r="A126" s="5">
        <v>252</v>
      </c>
      <c r="B126" s="7" t="s">
        <v>801</v>
      </c>
      <c r="C126" s="7" t="s">
        <v>169</v>
      </c>
      <c r="D126" s="8">
        <v>6.14</v>
      </c>
      <c r="E126" s="8">
        <v>4.09</v>
      </c>
      <c r="F126" s="8">
        <v>1.5</v>
      </c>
      <c r="G126" s="8">
        <v>1.02</v>
      </c>
      <c r="H126" s="9">
        <v>0.156</v>
      </c>
      <c r="I126" s="10">
        <v>0.104</v>
      </c>
      <c r="J126" s="10">
        <v>5.1999999999999998E-2</v>
      </c>
      <c r="K126" s="11">
        <v>0.26900000000000002</v>
      </c>
      <c r="L126" s="8">
        <v>1.5</v>
      </c>
      <c r="M126" s="8">
        <v>0.30099999999999999</v>
      </c>
      <c r="N126" s="10">
        <v>0.68300000000000005</v>
      </c>
      <c r="O126" s="11">
        <v>125</v>
      </c>
      <c r="P126" s="8">
        <v>115</v>
      </c>
      <c r="Q126" s="8">
        <v>128</v>
      </c>
      <c r="R126" s="11">
        <v>5.1100000000000003</v>
      </c>
      <c r="S126" s="8">
        <v>4.8</v>
      </c>
      <c r="T126" s="8">
        <v>0.31</v>
      </c>
      <c r="U126" s="11">
        <v>5.47</v>
      </c>
      <c r="V126" s="14">
        <v>5.16</v>
      </c>
      <c r="W126">
        <f t="shared" si="1"/>
        <v>4.9999999999999822E-2</v>
      </c>
    </row>
    <row r="127" spans="1:23" ht="15" thickBot="1">
      <c r="A127" s="5">
        <v>70</v>
      </c>
      <c r="B127" s="7" t="s">
        <v>474</v>
      </c>
      <c r="C127" s="7" t="s">
        <v>56</v>
      </c>
      <c r="D127" s="8">
        <v>12.25</v>
      </c>
      <c r="E127" s="8">
        <v>4.5</v>
      </c>
      <c r="F127" s="8">
        <v>2.72</v>
      </c>
      <c r="G127" s="8">
        <v>1</v>
      </c>
      <c r="H127" s="9">
        <v>0.32300000000000001</v>
      </c>
      <c r="I127" s="10">
        <v>0.11899999999999999</v>
      </c>
      <c r="J127" s="10">
        <v>0.20499999999999999</v>
      </c>
      <c r="K127" s="11">
        <v>0.218</v>
      </c>
      <c r="L127" s="8">
        <v>1.31</v>
      </c>
      <c r="M127" s="8">
        <v>0.313</v>
      </c>
      <c r="N127" s="10">
        <v>0.8</v>
      </c>
      <c r="O127" s="11">
        <v>78</v>
      </c>
      <c r="P127" s="8">
        <v>81</v>
      </c>
      <c r="Q127" s="8">
        <v>83</v>
      </c>
      <c r="R127" s="11">
        <v>3.38</v>
      </c>
      <c r="S127" s="8">
        <v>3.52</v>
      </c>
      <c r="T127" s="8">
        <v>-0.15</v>
      </c>
      <c r="U127" s="11">
        <v>3.61</v>
      </c>
      <c r="V127" s="14">
        <v>3.43</v>
      </c>
      <c r="W127">
        <f t="shared" si="1"/>
        <v>5.0000000000000266E-2</v>
      </c>
    </row>
    <row r="128" spans="1:23" ht="15" thickBot="1">
      <c r="A128" s="5">
        <v>193</v>
      </c>
      <c r="B128" s="7" t="s">
        <v>643</v>
      </c>
      <c r="C128" s="7" t="s">
        <v>74</v>
      </c>
      <c r="D128" s="8">
        <v>8.4</v>
      </c>
      <c r="E128" s="8">
        <v>3.48</v>
      </c>
      <c r="F128" s="8">
        <v>2.41</v>
      </c>
      <c r="G128" s="8">
        <v>1.32</v>
      </c>
      <c r="H128" s="9">
        <v>0.22700000000000001</v>
      </c>
      <c r="I128" s="10">
        <v>9.4E-2</v>
      </c>
      <c r="J128" s="10">
        <v>0.13300000000000001</v>
      </c>
      <c r="K128" s="11">
        <v>0.21</v>
      </c>
      <c r="L128" s="8">
        <v>1.1599999999999999</v>
      </c>
      <c r="M128" s="8">
        <v>0.24099999999999999</v>
      </c>
      <c r="N128" s="10">
        <v>0.72799999999999998</v>
      </c>
      <c r="O128" s="11">
        <v>91</v>
      </c>
      <c r="P128" s="8">
        <v>100</v>
      </c>
      <c r="Q128" s="8">
        <v>112</v>
      </c>
      <c r="R128" s="11">
        <v>4.2</v>
      </c>
      <c r="S128" s="8">
        <v>4.62</v>
      </c>
      <c r="T128" s="8">
        <v>-0.42</v>
      </c>
      <c r="U128" s="11">
        <v>4.8899999999999997</v>
      </c>
      <c r="V128" s="14">
        <v>4.28</v>
      </c>
      <c r="W128">
        <f t="shared" si="1"/>
        <v>8.0000000000000071E-2</v>
      </c>
    </row>
    <row r="129" spans="1:23" ht="15" thickBot="1">
      <c r="A129" s="5">
        <v>46</v>
      </c>
      <c r="B129" s="7" t="s">
        <v>435</v>
      </c>
      <c r="C129" s="6" t="s">
        <v>103</v>
      </c>
      <c r="D129" s="8">
        <v>11.87</v>
      </c>
      <c r="E129" s="8">
        <v>3.56</v>
      </c>
      <c r="F129" s="8">
        <v>3.33</v>
      </c>
      <c r="G129" s="8">
        <v>1.19</v>
      </c>
      <c r="H129" s="9">
        <v>0.32100000000000001</v>
      </c>
      <c r="I129" s="10">
        <v>9.6000000000000002E-2</v>
      </c>
      <c r="J129" s="10">
        <v>0.22500000000000001</v>
      </c>
      <c r="K129" s="11">
        <v>0.20499999999999999</v>
      </c>
      <c r="L129" s="8">
        <v>1.1499999999999999</v>
      </c>
      <c r="M129" s="8">
        <v>0.27900000000000003</v>
      </c>
      <c r="N129" s="10">
        <v>0.80300000000000005</v>
      </c>
      <c r="O129" s="11">
        <v>74</v>
      </c>
      <c r="P129" s="8">
        <v>85</v>
      </c>
      <c r="Q129" s="8">
        <v>87</v>
      </c>
      <c r="R129" s="11">
        <v>3.12</v>
      </c>
      <c r="S129" s="8">
        <v>3.57</v>
      </c>
      <c r="T129" s="8">
        <v>-0.45</v>
      </c>
      <c r="U129" s="11">
        <v>3.76</v>
      </c>
      <c r="V129" s="14">
        <v>3.23</v>
      </c>
      <c r="W129">
        <f t="shared" si="1"/>
        <v>0.10999999999999988</v>
      </c>
    </row>
    <row r="130" spans="1:23" ht="15" thickBot="1">
      <c r="A130" s="5">
        <v>17</v>
      </c>
      <c r="B130" s="7" t="s">
        <v>410</v>
      </c>
      <c r="C130" s="7" t="s">
        <v>54</v>
      </c>
      <c r="D130" s="8">
        <v>10.14</v>
      </c>
      <c r="E130" s="8">
        <v>3.29</v>
      </c>
      <c r="F130" s="8">
        <v>3.09</v>
      </c>
      <c r="G130" s="8">
        <v>0.28999999999999998</v>
      </c>
      <c r="H130" s="9">
        <v>0.27100000000000002</v>
      </c>
      <c r="I130" s="10">
        <v>8.7999999999999995E-2</v>
      </c>
      <c r="J130" s="10">
        <v>0.183</v>
      </c>
      <c r="K130" s="11">
        <v>0.216</v>
      </c>
      <c r="L130" s="8">
        <v>1.17</v>
      </c>
      <c r="M130" s="8">
        <v>0.30099999999999999</v>
      </c>
      <c r="N130" s="10">
        <v>0.74099999999999999</v>
      </c>
      <c r="O130" s="11">
        <v>68</v>
      </c>
      <c r="P130" s="8">
        <v>61</v>
      </c>
      <c r="Q130" s="8">
        <v>69</v>
      </c>
      <c r="R130" s="11">
        <v>2.86</v>
      </c>
      <c r="S130" s="8">
        <v>2.65</v>
      </c>
      <c r="T130" s="8">
        <v>0.2</v>
      </c>
      <c r="U130" s="11">
        <v>2.98</v>
      </c>
      <c r="V130" s="14">
        <v>2.97</v>
      </c>
      <c r="W130">
        <f t="shared" ref="W130:W193" si="2">V130-R130</f>
        <v>0.11000000000000032</v>
      </c>
    </row>
    <row r="131" spans="1:23" ht="15" thickBot="1">
      <c r="A131" s="5">
        <v>110</v>
      </c>
      <c r="B131" s="7" t="s">
        <v>513</v>
      </c>
      <c r="C131" s="6" t="s">
        <v>103</v>
      </c>
      <c r="D131" s="8">
        <v>4.82</v>
      </c>
      <c r="E131" s="8">
        <v>2.41</v>
      </c>
      <c r="F131" s="8">
        <v>2</v>
      </c>
      <c r="G131" s="8">
        <v>0.48</v>
      </c>
      <c r="H131" s="9">
        <v>0.127</v>
      </c>
      <c r="I131" s="10">
        <v>6.4000000000000001E-2</v>
      </c>
      <c r="J131" s="10">
        <v>6.4000000000000001E-2</v>
      </c>
      <c r="K131" s="11">
        <v>0.30599999999999999</v>
      </c>
      <c r="L131" s="8">
        <v>1.47</v>
      </c>
      <c r="M131" s="8">
        <v>0.34399999999999997</v>
      </c>
      <c r="N131" s="10">
        <v>0.76600000000000001</v>
      </c>
      <c r="O131" s="11">
        <v>83</v>
      </c>
      <c r="P131" s="8">
        <v>85</v>
      </c>
      <c r="Q131" s="8">
        <v>90</v>
      </c>
      <c r="R131" s="11">
        <v>3.62</v>
      </c>
      <c r="S131" s="8">
        <v>3.69</v>
      </c>
      <c r="T131" s="8">
        <v>-7.0000000000000007E-2</v>
      </c>
      <c r="U131" s="11">
        <v>3.92</v>
      </c>
      <c r="V131" s="14">
        <v>3.75</v>
      </c>
      <c r="W131">
        <f t="shared" si="2"/>
        <v>0.12999999999999989</v>
      </c>
    </row>
    <row r="132" spans="1:23" ht="15" thickBot="1">
      <c r="A132" s="5">
        <v>146</v>
      </c>
      <c r="B132" s="7" t="s">
        <v>689</v>
      </c>
      <c r="C132" s="7" t="s">
        <v>39</v>
      </c>
      <c r="D132" s="8">
        <v>10.15</v>
      </c>
      <c r="E132" s="8">
        <v>4.38</v>
      </c>
      <c r="F132" s="8">
        <v>2.3199999999999998</v>
      </c>
      <c r="G132" s="8">
        <v>0.69</v>
      </c>
      <c r="H132" s="9">
        <v>0.253</v>
      </c>
      <c r="I132" s="10">
        <v>0.109</v>
      </c>
      <c r="J132" s="10">
        <v>0.14399999999999999</v>
      </c>
      <c r="K132" s="11">
        <v>0.23200000000000001</v>
      </c>
      <c r="L132" s="8">
        <v>1.38</v>
      </c>
      <c r="M132" s="8">
        <v>0.308</v>
      </c>
      <c r="N132" s="10">
        <v>0.72499999999999998</v>
      </c>
      <c r="O132" s="11">
        <v>88</v>
      </c>
      <c r="P132" s="8">
        <v>88</v>
      </c>
      <c r="Q132" s="8">
        <v>104</v>
      </c>
      <c r="R132" s="11">
        <v>3.92</v>
      </c>
      <c r="S132" s="8">
        <v>3.77</v>
      </c>
      <c r="T132" s="8">
        <v>0.15</v>
      </c>
      <c r="U132" s="11">
        <v>4.47</v>
      </c>
      <c r="V132" s="14">
        <v>4.05</v>
      </c>
      <c r="W132">
        <f t="shared" si="2"/>
        <v>0.12999999999999989</v>
      </c>
    </row>
    <row r="133" spans="1:23" ht="15" thickBot="1">
      <c r="A133" s="5">
        <v>29</v>
      </c>
      <c r="B133" s="7" t="s">
        <v>409</v>
      </c>
      <c r="C133" s="7" t="s">
        <v>35</v>
      </c>
      <c r="D133" s="8">
        <v>12.31</v>
      </c>
      <c r="E133" s="8">
        <v>4.04</v>
      </c>
      <c r="F133" s="8">
        <v>3.05</v>
      </c>
      <c r="G133" s="8">
        <v>0.37</v>
      </c>
      <c r="H133" s="9">
        <v>0.318</v>
      </c>
      <c r="I133" s="10">
        <v>0.104</v>
      </c>
      <c r="J133" s="10">
        <v>0.21299999999999999</v>
      </c>
      <c r="K133" s="11">
        <v>0.217</v>
      </c>
      <c r="L133" s="8">
        <v>1.27</v>
      </c>
      <c r="M133" s="8">
        <v>0.33</v>
      </c>
      <c r="N133" s="10">
        <v>0.73199999999999998</v>
      </c>
      <c r="O133" s="11">
        <v>72</v>
      </c>
      <c r="P133" s="8">
        <v>65</v>
      </c>
      <c r="Q133" s="8">
        <v>73</v>
      </c>
      <c r="R133" s="11">
        <v>2.94</v>
      </c>
      <c r="S133" s="8">
        <v>2.71</v>
      </c>
      <c r="T133" s="8">
        <v>0.23</v>
      </c>
      <c r="U133" s="11">
        <v>3.12</v>
      </c>
      <c r="V133" s="14">
        <v>3.08</v>
      </c>
      <c r="W133">
        <f t="shared" si="2"/>
        <v>0.14000000000000012</v>
      </c>
    </row>
    <row r="134" spans="1:23" ht="15" thickBot="1">
      <c r="A134" s="5">
        <v>180</v>
      </c>
      <c r="B134" s="7" t="s">
        <v>687</v>
      </c>
      <c r="C134" s="7" t="s">
        <v>100</v>
      </c>
      <c r="D134" s="8">
        <v>7.58</v>
      </c>
      <c r="E134" s="8">
        <v>3.55</v>
      </c>
      <c r="F134" s="8">
        <v>2.13</v>
      </c>
      <c r="G134" s="8">
        <v>0.71</v>
      </c>
      <c r="H134" s="9">
        <v>0.20499999999999999</v>
      </c>
      <c r="I134" s="10">
        <v>9.6000000000000002E-2</v>
      </c>
      <c r="J134" s="10">
        <v>0.109</v>
      </c>
      <c r="K134" s="11">
        <v>0.22700000000000001</v>
      </c>
      <c r="L134" s="8">
        <v>1.24</v>
      </c>
      <c r="M134" s="8">
        <v>0.27400000000000002</v>
      </c>
      <c r="N134" s="10">
        <v>0.70099999999999996</v>
      </c>
      <c r="O134" s="11">
        <v>92</v>
      </c>
      <c r="P134" s="8">
        <v>88</v>
      </c>
      <c r="Q134" s="8">
        <v>95</v>
      </c>
      <c r="R134" s="11">
        <v>4.03</v>
      </c>
      <c r="S134" s="8">
        <v>3.78</v>
      </c>
      <c r="T134" s="8">
        <v>0.24</v>
      </c>
      <c r="U134" s="11">
        <v>4.1500000000000004</v>
      </c>
      <c r="V134" s="14">
        <v>4.18</v>
      </c>
      <c r="W134">
        <f t="shared" si="2"/>
        <v>0.14999999999999947</v>
      </c>
    </row>
    <row r="135" spans="1:23" ht="15" thickBot="1">
      <c r="A135" s="5">
        <v>173</v>
      </c>
      <c r="B135" s="7" t="s">
        <v>616</v>
      </c>
      <c r="C135" s="7" t="s">
        <v>54</v>
      </c>
      <c r="D135" s="8">
        <v>10.65</v>
      </c>
      <c r="E135" s="8">
        <v>5.13</v>
      </c>
      <c r="F135" s="8">
        <v>2.0699999999999998</v>
      </c>
      <c r="G135" s="8">
        <v>1.1399999999999999</v>
      </c>
      <c r="H135" s="9">
        <v>0.27300000000000002</v>
      </c>
      <c r="I135" s="10">
        <v>0.13200000000000001</v>
      </c>
      <c r="J135" s="10">
        <v>0.14099999999999999</v>
      </c>
      <c r="K135" s="11">
        <v>0.20499999999999999</v>
      </c>
      <c r="L135" s="8">
        <v>1.31</v>
      </c>
      <c r="M135" s="8">
        <v>0.26600000000000001</v>
      </c>
      <c r="N135" s="10">
        <v>0.74299999999999999</v>
      </c>
      <c r="O135" s="11">
        <v>95</v>
      </c>
      <c r="P135" s="8">
        <v>108</v>
      </c>
      <c r="Q135" s="8">
        <v>112</v>
      </c>
      <c r="R135" s="11">
        <v>3.99</v>
      </c>
      <c r="S135" s="8">
        <v>4.6900000000000004</v>
      </c>
      <c r="T135" s="8">
        <v>-0.7</v>
      </c>
      <c r="U135" s="11">
        <v>4.79</v>
      </c>
      <c r="V135" s="14">
        <v>4.1500000000000004</v>
      </c>
      <c r="W135">
        <f t="shared" si="2"/>
        <v>0.16000000000000014</v>
      </c>
    </row>
    <row r="136" spans="1:23" ht="15" thickBot="1">
      <c r="A136" s="5">
        <v>196</v>
      </c>
      <c r="B136" s="7" t="s">
        <v>600</v>
      </c>
      <c r="C136" s="7" t="s">
        <v>50</v>
      </c>
      <c r="D136" s="8">
        <v>7.88</v>
      </c>
      <c r="E136" s="8">
        <v>3.35</v>
      </c>
      <c r="F136" s="8">
        <v>2.35</v>
      </c>
      <c r="G136" s="8">
        <v>0.59</v>
      </c>
      <c r="H136" s="9">
        <v>0.21099999999999999</v>
      </c>
      <c r="I136" s="10">
        <v>8.8999999999999996E-2</v>
      </c>
      <c r="J136" s="10">
        <v>0.121</v>
      </c>
      <c r="K136" s="11">
        <v>0.23400000000000001</v>
      </c>
      <c r="L136" s="8">
        <v>1.23</v>
      </c>
      <c r="M136" s="8">
        <v>0.28999999999999998</v>
      </c>
      <c r="N136" s="10">
        <v>0.70899999999999996</v>
      </c>
      <c r="O136" s="11">
        <v>96</v>
      </c>
      <c r="P136" s="8">
        <v>87</v>
      </c>
      <c r="Q136" s="8">
        <v>114</v>
      </c>
      <c r="R136" s="11">
        <v>4.1399999999999997</v>
      </c>
      <c r="S136" s="8">
        <v>3.87</v>
      </c>
      <c r="T136" s="8">
        <v>0.27</v>
      </c>
      <c r="U136" s="11">
        <v>4.9000000000000004</v>
      </c>
      <c r="V136" s="14">
        <v>4.3</v>
      </c>
      <c r="W136">
        <f t="shared" si="2"/>
        <v>0.16000000000000014</v>
      </c>
    </row>
    <row r="137" spans="1:23" ht="15" thickBot="1">
      <c r="A137" s="5">
        <v>75</v>
      </c>
      <c r="B137" s="7" t="s">
        <v>456</v>
      </c>
      <c r="C137" s="6" t="s">
        <v>103</v>
      </c>
      <c r="D137" s="8">
        <v>11.1</v>
      </c>
      <c r="E137" s="8">
        <v>4.3899999999999997</v>
      </c>
      <c r="F137" s="8">
        <v>2.5299999999999998</v>
      </c>
      <c r="G137" s="8">
        <v>0.55000000000000004</v>
      </c>
      <c r="H137" s="9">
        <v>0.28399999999999997</v>
      </c>
      <c r="I137" s="10">
        <v>0.112</v>
      </c>
      <c r="J137" s="10">
        <v>0.17199999999999999</v>
      </c>
      <c r="K137" s="11">
        <v>0.22900000000000001</v>
      </c>
      <c r="L137" s="8">
        <v>1.36</v>
      </c>
      <c r="M137" s="8">
        <v>0.32300000000000001</v>
      </c>
      <c r="N137" s="10">
        <v>0.72099999999999997</v>
      </c>
      <c r="O137" s="11">
        <v>77</v>
      </c>
      <c r="P137" s="8">
        <v>75</v>
      </c>
      <c r="Q137" s="8">
        <v>78</v>
      </c>
      <c r="R137" s="11">
        <v>3.29</v>
      </c>
      <c r="S137" s="8">
        <v>3.23</v>
      </c>
      <c r="T137" s="8">
        <v>0.06</v>
      </c>
      <c r="U137" s="11">
        <v>3.37</v>
      </c>
      <c r="V137" s="14">
        <v>3.46</v>
      </c>
      <c r="W137">
        <f t="shared" si="2"/>
        <v>0.16999999999999993</v>
      </c>
    </row>
    <row r="138" spans="1:23" ht="15" thickBot="1">
      <c r="A138" s="5">
        <v>143</v>
      </c>
      <c r="B138" s="7" t="s">
        <v>1657</v>
      </c>
      <c r="C138" s="6" t="s">
        <v>103</v>
      </c>
      <c r="D138" s="8">
        <v>6.16</v>
      </c>
      <c r="E138" s="8">
        <v>2.35</v>
      </c>
      <c r="F138" s="8">
        <v>2.63</v>
      </c>
      <c r="G138" s="8">
        <v>0.88</v>
      </c>
      <c r="H138" s="9">
        <v>0.17399999999999999</v>
      </c>
      <c r="I138" s="10">
        <v>6.6000000000000003E-2</v>
      </c>
      <c r="J138" s="10">
        <v>0.107</v>
      </c>
      <c r="K138" s="11">
        <v>0.183</v>
      </c>
      <c r="L138" s="8">
        <v>0.91</v>
      </c>
      <c r="M138" s="8">
        <v>0.2</v>
      </c>
      <c r="N138" s="10">
        <v>0.64700000000000002</v>
      </c>
      <c r="O138" s="11">
        <v>93</v>
      </c>
      <c r="P138" s="8">
        <v>104</v>
      </c>
      <c r="Q138" s="8">
        <v>102</v>
      </c>
      <c r="R138" s="11">
        <v>3.82</v>
      </c>
      <c r="S138" s="8">
        <v>4.33</v>
      </c>
      <c r="T138" s="8">
        <v>-0.52</v>
      </c>
      <c r="U138" s="11">
        <v>4.41</v>
      </c>
      <c r="V138" s="14">
        <v>3.99</v>
      </c>
      <c r="W138">
        <f t="shared" si="2"/>
        <v>0.17000000000000037</v>
      </c>
    </row>
    <row r="139" spans="1:23" ht="15" thickBot="1">
      <c r="A139" s="5">
        <v>22</v>
      </c>
      <c r="B139" s="7" t="s">
        <v>421</v>
      </c>
      <c r="C139" s="7" t="s">
        <v>89</v>
      </c>
      <c r="D139" s="8">
        <v>10.77</v>
      </c>
      <c r="E139" s="8">
        <v>1.99</v>
      </c>
      <c r="F139" s="8">
        <v>5.42</v>
      </c>
      <c r="G139" s="8">
        <v>1.33</v>
      </c>
      <c r="H139" s="9">
        <v>0.30099999999999999</v>
      </c>
      <c r="I139" s="10">
        <v>5.6000000000000001E-2</v>
      </c>
      <c r="J139" s="10">
        <v>0.245</v>
      </c>
      <c r="K139" s="11">
        <v>0.21099999999999999</v>
      </c>
      <c r="L139" s="8">
        <v>1.01</v>
      </c>
      <c r="M139" s="8">
        <v>0.26700000000000002</v>
      </c>
      <c r="N139" s="10">
        <v>0.82199999999999995</v>
      </c>
      <c r="O139" s="11">
        <v>64</v>
      </c>
      <c r="P139" s="8">
        <v>77</v>
      </c>
      <c r="Q139" s="8">
        <v>79</v>
      </c>
      <c r="R139" s="11">
        <v>2.82</v>
      </c>
      <c r="S139" s="8">
        <v>3.44</v>
      </c>
      <c r="T139" s="8">
        <v>-0.62</v>
      </c>
      <c r="U139" s="11">
        <v>3.47</v>
      </c>
      <c r="V139" s="14">
        <v>3</v>
      </c>
      <c r="W139">
        <f t="shared" si="2"/>
        <v>0.18000000000000016</v>
      </c>
    </row>
    <row r="140" spans="1:23" ht="15" thickBot="1">
      <c r="A140" s="5">
        <v>36</v>
      </c>
      <c r="B140" s="7" t="s">
        <v>422</v>
      </c>
      <c r="C140" s="7" t="s">
        <v>86</v>
      </c>
      <c r="D140" s="8">
        <v>11.57</v>
      </c>
      <c r="E140" s="8">
        <v>3.46</v>
      </c>
      <c r="F140" s="8">
        <v>3.35</v>
      </c>
      <c r="G140" s="8">
        <v>0.4</v>
      </c>
      <c r="H140" s="9">
        <v>0.31</v>
      </c>
      <c r="I140" s="10">
        <v>9.2999999999999999E-2</v>
      </c>
      <c r="J140" s="10">
        <v>0.217</v>
      </c>
      <c r="K140" s="11">
        <v>0.20599999999999999</v>
      </c>
      <c r="L140" s="8">
        <v>1.1399999999999999</v>
      </c>
      <c r="M140" s="8">
        <v>0.30599999999999999</v>
      </c>
      <c r="N140" s="10">
        <v>0.65600000000000003</v>
      </c>
      <c r="O140" s="11">
        <v>70</v>
      </c>
      <c r="P140" s="8">
        <v>66</v>
      </c>
      <c r="Q140" s="8">
        <v>77</v>
      </c>
      <c r="R140" s="11">
        <v>2.93</v>
      </c>
      <c r="S140" s="8">
        <v>2.77</v>
      </c>
      <c r="T140" s="8">
        <v>0.16</v>
      </c>
      <c r="U140" s="11">
        <v>3.37</v>
      </c>
      <c r="V140" s="14">
        <v>3.12</v>
      </c>
      <c r="W140">
        <f t="shared" si="2"/>
        <v>0.18999999999999995</v>
      </c>
    </row>
    <row r="141" spans="1:23" ht="15" thickBot="1">
      <c r="A141" s="5">
        <v>42</v>
      </c>
      <c r="B141" s="7" t="s">
        <v>429</v>
      </c>
      <c r="C141" s="7" t="s">
        <v>64</v>
      </c>
      <c r="D141" s="8">
        <v>11.43</v>
      </c>
      <c r="E141" s="8">
        <v>3.31</v>
      </c>
      <c r="F141" s="8">
        <v>3.45</v>
      </c>
      <c r="G141" s="8">
        <v>1.1599999999999999</v>
      </c>
      <c r="H141" s="9">
        <v>0.311</v>
      </c>
      <c r="I141" s="10">
        <v>0.09</v>
      </c>
      <c r="J141" s="10">
        <v>0.221</v>
      </c>
      <c r="K141" s="11">
        <v>0.18099999999999999</v>
      </c>
      <c r="L141" s="8">
        <v>1.01</v>
      </c>
      <c r="M141" s="8">
        <v>0.23899999999999999</v>
      </c>
      <c r="N141" s="10">
        <v>0.79300000000000004</v>
      </c>
      <c r="O141" s="11">
        <v>73</v>
      </c>
      <c r="P141" s="8">
        <v>97</v>
      </c>
      <c r="Q141" s="8">
        <v>89</v>
      </c>
      <c r="R141" s="11">
        <v>2.98</v>
      </c>
      <c r="S141" s="8">
        <v>3.99</v>
      </c>
      <c r="T141" s="8">
        <v>-1.01</v>
      </c>
      <c r="U141" s="11">
        <v>3.81</v>
      </c>
      <c r="V141" s="14">
        <v>3.19</v>
      </c>
      <c r="W141">
        <f t="shared" si="2"/>
        <v>0.20999999999999996</v>
      </c>
    </row>
    <row r="142" spans="1:23" ht="15" thickBot="1">
      <c r="A142" s="5">
        <v>72</v>
      </c>
      <c r="B142" s="7" t="s">
        <v>460</v>
      </c>
      <c r="C142" s="7" t="s">
        <v>48</v>
      </c>
      <c r="D142" s="8">
        <v>7.93</v>
      </c>
      <c r="E142" s="8">
        <v>1.98</v>
      </c>
      <c r="F142" s="8">
        <v>4</v>
      </c>
      <c r="G142" s="8">
        <v>0.5</v>
      </c>
      <c r="H142" s="9">
        <v>0.21199999999999999</v>
      </c>
      <c r="I142" s="10">
        <v>5.2999999999999999E-2</v>
      </c>
      <c r="J142" s="10">
        <v>0.159</v>
      </c>
      <c r="K142" s="11">
        <v>0.23899999999999999</v>
      </c>
      <c r="L142" s="8">
        <v>1.1599999999999999</v>
      </c>
      <c r="M142" s="8">
        <v>0.29499999999999998</v>
      </c>
      <c r="N142" s="10">
        <v>0.60499999999999998</v>
      </c>
      <c r="O142" s="11">
        <v>77</v>
      </c>
      <c r="P142" s="8">
        <v>69</v>
      </c>
      <c r="Q142" s="8">
        <v>80</v>
      </c>
      <c r="R142" s="11">
        <v>3.22</v>
      </c>
      <c r="S142" s="8">
        <v>2.91</v>
      </c>
      <c r="T142" s="8">
        <v>0.31</v>
      </c>
      <c r="U142" s="11">
        <v>3.45</v>
      </c>
      <c r="V142" s="14">
        <v>3.43</v>
      </c>
      <c r="W142">
        <f t="shared" si="2"/>
        <v>0.20999999999999996</v>
      </c>
    </row>
    <row r="143" spans="1:23" ht="15" thickBot="1">
      <c r="A143" s="5">
        <v>195</v>
      </c>
      <c r="B143" s="7" t="s">
        <v>661</v>
      </c>
      <c r="C143" s="7" t="s">
        <v>52</v>
      </c>
      <c r="D143" s="8">
        <v>9.06</v>
      </c>
      <c r="E143" s="8">
        <v>3.73</v>
      </c>
      <c r="F143" s="8">
        <v>2.4300000000000002</v>
      </c>
      <c r="G143" s="8">
        <v>1.42</v>
      </c>
      <c r="H143" s="9">
        <v>0.23899999999999999</v>
      </c>
      <c r="I143" s="10">
        <v>9.9000000000000005E-2</v>
      </c>
      <c r="J143" s="10">
        <v>0.14099999999999999</v>
      </c>
      <c r="K143" s="11">
        <v>0.22</v>
      </c>
      <c r="L143" s="8">
        <v>1.24</v>
      </c>
      <c r="M143" s="8">
        <v>0.25800000000000001</v>
      </c>
      <c r="N143" s="10">
        <v>0.75800000000000001</v>
      </c>
      <c r="O143" s="11">
        <v>96</v>
      </c>
      <c r="P143" s="8">
        <v>109</v>
      </c>
      <c r="Q143" s="8">
        <v>118</v>
      </c>
      <c r="R143" s="11">
        <v>4.09</v>
      </c>
      <c r="S143" s="8">
        <v>4.5999999999999996</v>
      </c>
      <c r="T143" s="8">
        <v>-0.51</v>
      </c>
      <c r="U143" s="11">
        <v>5.0599999999999996</v>
      </c>
      <c r="V143" s="14">
        <v>4.3</v>
      </c>
      <c r="W143">
        <f t="shared" si="2"/>
        <v>0.20999999999999996</v>
      </c>
    </row>
    <row r="144" spans="1:23" ht="15" thickBot="1">
      <c r="A144" s="5">
        <v>208</v>
      </c>
      <c r="B144" s="7" t="s">
        <v>587</v>
      </c>
      <c r="C144" s="7" t="s">
        <v>48</v>
      </c>
      <c r="D144" s="8">
        <v>12</v>
      </c>
      <c r="E144" s="8">
        <v>6.46</v>
      </c>
      <c r="F144" s="8">
        <v>1.86</v>
      </c>
      <c r="G144" s="8">
        <v>1.38</v>
      </c>
      <c r="H144" s="9">
        <v>0.30399999999999999</v>
      </c>
      <c r="I144" s="10">
        <v>0.16400000000000001</v>
      </c>
      <c r="J144" s="10">
        <v>0.14000000000000001</v>
      </c>
      <c r="K144" s="11">
        <v>0.17899999999999999</v>
      </c>
      <c r="L144" s="8">
        <v>1.36</v>
      </c>
      <c r="M144" s="8">
        <v>0.23200000000000001</v>
      </c>
      <c r="N144" s="10">
        <v>0.79800000000000004</v>
      </c>
      <c r="O144" s="11">
        <v>99</v>
      </c>
      <c r="P144" s="8">
        <v>118</v>
      </c>
      <c r="Q144" s="8">
        <v>116</v>
      </c>
      <c r="R144" s="11">
        <v>4.1500000000000004</v>
      </c>
      <c r="S144" s="8">
        <v>4.97</v>
      </c>
      <c r="T144" s="8">
        <v>-0.82</v>
      </c>
      <c r="U144" s="11">
        <v>4.97</v>
      </c>
      <c r="V144" s="14">
        <v>4.3600000000000003</v>
      </c>
      <c r="W144">
        <f t="shared" si="2"/>
        <v>0.20999999999999996</v>
      </c>
    </row>
    <row r="145" spans="1:23" ht="15" thickBot="1">
      <c r="A145" s="5">
        <v>24</v>
      </c>
      <c r="B145" s="7" t="s">
        <v>413</v>
      </c>
      <c r="C145" s="7" t="s">
        <v>129</v>
      </c>
      <c r="D145" s="8">
        <v>9.94</v>
      </c>
      <c r="E145" s="8">
        <v>1.93</v>
      </c>
      <c r="F145" s="8">
        <v>5.15</v>
      </c>
      <c r="G145" s="8">
        <v>1.04</v>
      </c>
      <c r="H145" s="9">
        <v>0.28499999999999998</v>
      </c>
      <c r="I145" s="10">
        <v>5.5E-2</v>
      </c>
      <c r="J145" s="10">
        <v>0.23</v>
      </c>
      <c r="K145" s="11">
        <v>0.2</v>
      </c>
      <c r="L145" s="8">
        <v>0.94</v>
      </c>
      <c r="M145" s="8">
        <v>0.253</v>
      </c>
      <c r="N145" s="10">
        <v>0.77200000000000002</v>
      </c>
      <c r="O145" s="11">
        <v>64</v>
      </c>
      <c r="P145" s="8">
        <v>74</v>
      </c>
      <c r="Q145" s="8">
        <v>76</v>
      </c>
      <c r="R145" s="11">
        <v>2.82</v>
      </c>
      <c r="S145" s="8">
        <v>3.29</v>
      </c>
      <c r="T145" s="8">
        <v>-0.47</v>
      </c>
      <c r="U145" s="11">
        <v>3.34</v>
      </c>
      <c r="V145" s="14">
        <v>3.04</v>
      </c>
      <c r="W145">
        <f t="shared" si="2"/>
        <v>0.2200000000000002</v>
      </c>
    </row>
    <row r="146" spans="1:23" ht="15" thickBot="1">
      <c r="A146" s="5">
        <v>152</v>
      </c>
      <c r="B146" s="7" t="s">
        <v>605</v>
      </c>
      <c r="C146" s="7" t="s">
        <v>116</v>
      </c>
      <c r="D146" s="8">
        <v>10.48</v>
      </c>
      <c r="E146" s="8">
        <v>4.84</v>
      </c>
      <c r="F146" s="8">
        <v>2.17</v>
      </c>
      <c r="G146" s="8">
        <v>1.21</v>
      </c>
      <c r="H146" s="9">
        <v>0.26900000000000002</v>
      </c>
      <c r="I146" s="10">
        <v>0.124</v>
      </c>
      <c r="J146" s="10">
        <v>0.14499999999999999</v>
      </c>
      <c r="K146" s="11">
        <v>0.22900000000000001</v>
      </c>
      <c r="L146" s="8">
        <v>1.39</v>
      </c>
      <c r="M146" s="8">
        <v>0.29599999999999999</v>
      </c>
      <c r="N146" s="10">
        <v>0.77700000000000002</v>
      </c>
      <c r="O146" s="11">
        <v>84</v>
      </c>
      <c r="P146" s="8">
        <v>104</v>
      </c>
      <c r="Q146" s="8">
        <v>101</v>
      </c>
      <c r="R146" s="11">
        <v>3.83</v>
      </c>
      <c r="S146" s="8">
        <v>4.49</v>
      </c>
      <c r="T146" s="8">
        <v>-0.66</v>
      </c>
      <c r="U146" s="11">
        <v>4.33</v>
      </c>
      <c r="V146" s="14">
        <v>4.0599999999999996</v>
      </c>
      <c r="W146">
        <f t="shared" si="2"/>
        <v>0.22999999999999954</v>
      </c>
    </row>
    <row r="147" spans="1:23" ht="15" thickBot="1">
      <c r="A147" s="5">
        <v>124</v>
      </c>
      <c r="B147" s="7" t="s">
        <v>548</v>
      </c>
      <c r="C147" s="7" t="s">
        <v>116</v>
      </c>
      <c r="D147" s="8">
        <v>10.48</v>
      </c>
      <c r="E147" s="8">
        <v>3.43</v>
      </c>
      <c r="F147" s="8">
        <v>3.06</v>
      </c>
      <c r="G147" s="8">
        <v>1.01</v>
      </c>
      <c r="H147" s="9">
        <v>0.27700000000000002</v>
      </c>
      <c r="I147" s="10">
        <v>0.09</v>
      </c>
      <c r="J147" s="10">
        <v>0.186</v>
      </c>
      <c r="K147" s="11">
        <v>0.23699999999999999</v>
      </c>
      <c r="L147" s="8">
        <v>1.28</v>
      </c>
      <c r="M147" s="8">
        <v>0.313</v>
      </c>
      <c r="N147" s="10">
        <v>0.73099999999999998</v>
      </c>
      <c r="O147" s="11">
        <v>80</v>
      </c>
      <c r="P147" s="8">
        <v>85</v>
      </c>
      <c r="Q147" s="8">
        <v>108</v>
      </c>
      <c r="R147" s="11">
        <v>3.63</v>
      </c>
      <c r="S147" s="8">
        <v>3.66</v>
      </c>
      <c r="T147" s="8">
        <v>-0.03</v>
      </c>
      <c r="U147" s="11">
        <v>4.6100000000000003</v>
      </c>
      <c r="V147" s="14">
        <v>3.86</v>
      </c>
      <c r="W147">
        <f t="shared" si="2"/>
        <v>0.22999999999999998</v>
      </c>
    </row>
    <row r="148" spans="1:23" ht="15" thickBot="1">
      <c r="A148" s="5">
        <v>161</v>
      </c>
      <c r="B148" s="7" t="s">
        <v>599</v>
      </c>
      <c r="C148" s="7" t="s">
        <v>74</v>
      </c>
      <c r="D148" s="8">
        <v>8.39</v>
      </c>
      <c r="E148" s="8">
        <v>3.35</v>
      </c>
      <c r="F148" s="8">
        <v>2.5</v>
      </c>
      <c r="G148" s="8">
        <v>1.68</v>
      </c>
      <c r="H148" s="9">
        <v>0.21199999999999999</v>
      </c>
      <c r="I148" s="10">
        <v>8.5000000000000006E-2</v>
      </c>
      <c r="J148" s="10">
        <v>0.127</v>
      </c>
      <c r="K148" s="11">
        <v>0.247</v>
      </c>
      <c r="L148" s="8">
        <v>1.36</v>
      </c>
      <c r="M148" s="8">
        <v>0.27700000000000002</v>
      </c>
      <c r="N148" s="10">
        <v>0.78300000000000003</v>
      </c>
      <c r="O148" s="11">
        <v>84</v>
      </c>
      <c r="P148" s="8">
        <v>108</v>
      </c>
      <c r="Q148" s="8">
        <v>97</v>
      </c>
      <c r="R148" s="11">
        <v>3.86</v>
      </c>
      <c r="S148" s="8">
        <v>4.99</v>
      </c>
      <c r="T148" s="8">
        <v>-1.1299999999999999</v>
      </c>
      <c r="U148" s="11">
        <v>4.26</v>
      </c>
      <c r="V148" s="14">
        <v>4.09</v>
      </c>
      <c r="W148">
        <f t="shared" si="2"/>
        <v>0.22999999999999998</v>
      </c>
    </row>
    <row r="149" spans="1:23" ht="15" thickBot="1">
      <c r="A149" s="5">
        <v>144</v>
      </c>
      <c r="B149" s="7" t="s">
        <v>584</v>
      </c>
      <c r="C149" s="7" t="s">
        <v>129</v>
      </c>
      <c r="D149" s="8">
        <v>8.18</v>
      </c>
      <c r="E149" s="8">
        <v>3.12</v>
      </c>
      <c r="F149" s="8">
        <v>2.63</v>
      </c>
      <c r="G149" s="8">
        <v>1.43</v>
      </c>
      <c r="H149" s="9">
        <v>0.219</v>
      </c>
      <c r="I149" s="10">
        <v>8.3000000000000004E-2</v>
      </c>
      <c r="J149" s="10">
        <v>0.13500000000000001</v>
      </c>
      <c r="K149" s="11">
        <v>0.251</v>
      </c>
      <c r="L149" s="8">
        <v>1.3</v>
      </c>
      <c r="M149" s="8">
        <v>0.29099999999999998</v>
      </c>
      <c r="N149" s="10">
        <v>0.76700000000000002</v>
      </c>
      <c r="O149" s="11">
        <v>86</v>
      </c>
      <c r="P149" s="8">
        <v>103</v>
      </c>
      <c r="Q149" s="8">
        <v>91</v>
      </c>
      <c r="R149" s="11">
        <v>3.76</v>
      </c>
      <c r="S149" s="8">
        <v>4.58</v>
      </c>
      <c r="T149" s="8">
        <v>-0.82</v>
      </c>
      <c r="U149" s="11">
        <v>4</v>
      </c>
      <c r="V149" s="14">
        <v>3.99</v>
      </c>
      <c r="W149">
        <f t="shared" si="2"/>
        <v>0.23000000000000043</v>
      </c>
    </row>
    <row r="150" spans="1:23" ht="15" thickBot="1">
      <c r="A150" s="5">
        <v>11</v>
      </c>
      <c r="B150" s="7" t="s">
        <v>390</v>
      </c>
      <c r="C150" s="7" t="s">
        <v>64</v>
      </c>
      <c r="D150" s="8">
        <v>13.5</v>
      </c>
      <c r="E150" s="8">
        <v>3.97</v>
      </c>
      <c r="F150" s="8">
        <v>3.4</v>
      </c>
      <c r="G150" s="8">
        <v>0.6</v>
      </c>
      <c r="H150" s="9">
        <v>0.37</v>
      </c>
      <c r="I150" s="10">
        <v>0.109</v>
      </c>
      <c r="J150" s="10">
        <v>0.26100000000000001</v>
      </c>
      <c r="K150" s="11">
        <v>0.16300000000000001</v>
      </c>
      <c r="L150" s="8">
        <v>1.01</v>
      </c>
      <c r="M150" s="8">
        <v>0.25800000000000001</v>
      </c>
      <c r="N150" s="10">
        <v>0.78600000000000003</v>
      </c>
      <c r="O150" s="11">
        <v>63</v>
      </c>
      <c r="P150" s="8">
        <v>66</v>
      </c>
      <c r="Q150" s="8">
        <v>66</v>
      </c>
      <c r="R150" s="11">
        <v>2.58</v>
      </c>
      <c r="S150" s="8">
        <v>2.71</v>
      </c>
      <c r="T150" s="8">
        <v>-0.12</v>
      </c>
      <c r="U150" s="11">
        <v>2.83</v>
      </c>
      <c r="V150" s="14">
        <v>2.82</v>
      </c>
      <c r="W150">
        <f t="shared" si="2"/>
        <v>0.23999999999999977</v>
      </c>
    </row>
    <row r="151" spans="1:23" ht="15" thickBot="1">
      <c r="A151" s="5">
        <v>105</v>
      </c>
      <c r="B151" s="7" t="s">
        <v>479</v>
      </c>
      <c r="C151" s="7" t="s">
        <v>116</v>
      </c>
      <c r="D151" s="8">
        <v>9.5</v>
      </c>
      <c r="E151" s="8">
        <v>3.46</v>
      </c>
      <c r="F151" s="8">
        <v>2.75</v>
      </c>
      <c r="G151" s="8">
        <v>0.86</v>
      </c>
      <c r="H151" s="9">
        <v>0.247</v>
      </c>
      <c r="I151" s="10">
        <v>0.09</v>
      </c>
      <c r="J151" s="10">
        <v>0.157</v>
      </c>
      <c r="K151" s="11">
        <v>0.25800000000000001</v>
      </c>
      <c r="L151" s="8">
        <v>1.37</v>
      </c>
      <c r="M151" s="8">
        <v>0.33300000000000002</v>
      </c>
      <c r="N151" s="10">
        <v>0.79</v>
      </c>
      <c r="O151" s="11">
        <v>76</v>
      </c>
      <c r="P151" s="8">
        <v>87</v>
      </c>
      <c r="Q151" s="8">
        <v>88</v>
      </c>
      <c r="R151" s="11">
        <v>3.46</v>
      </c>
      <c r="S151" s="8">
        <v>3.76</v>
      </c>
      <c r="T151" s="8">
        <v>-0.3</v>
      </c>
      <c r="U151" s="11">
        <v>3.78</v>
      </c>
      <c r="V151" s="14">
        <v>3.7</v>
      </c>
      <c r="W151">
        <f t="shared" si="2"/>
        <v>0.24000000000000021</v>
      </c>
    </row>
    <row r="152" spans="1:23" ht="15" thickBot="1">
      <c r="A152" s="5">
        <v>174</v>
      </c>
      <c r="B152" s="7" t="s">
        <v>665</v>
      </c>
      <c r="C152" s="7" t="s">
        <v>50</v>
      </c>
      <c r="D152" s="8">
        <v>7.28</v>
      </c>
      <c r="E152" s="8">
        <v>2.31</v>
      </c>
      <c r="F152" s="8">
        <v>3.15</v>
      </c>
      <c r="G152" s="8">
        <v>1.6</v>
      </c>
      <c r="H152" s="9">
        <v>0.19800000000000001</v>
      </c>
      <c r="I152" s="10">
        <v>6.3E-2</v>
      </c>
      <c r="J152" s="10">
        <v>0.13500000000000001</v>
      </c>
      <c r="K152" s="11">
        <v>0.24099999999999999</v>
      </c>
      <c r="L152" s="8">
        <v>1.1599999999999999</v>
      </c>
      <c r="M152" s="8">
        <v>0.26200000000000001</v>
      </c>
      <c r="N152" s="10">
        <v>0.76900000000000002</v>
      </c>
      <c r="O152" s="11">
        <v>90</v>
      </c>
      <c r="P152" s="8">
        <v>110</v>
      </c>
      <c r="Q152" s="8">
        <v>108</v>
      </c>
      <c r="R152" s="11">
        <v>3.91</v>
      </c>
      <c r="S152" s="8">
        <v>4.8899999999999997</v>
      </c>
      <c r="T152" s="8">
        <v>-0.99</v>
      </c>
      <c r="U152" s="11">
        <v>4.6399999999999997</v>
      </c>
      <c r="V152" s="14">
        <v>4.16</v>
      </c>
      <c r="W152">
        <f t="shared" si="2"/>
        <v>0.25</v>
      </c>
    </row>
    <row r="153" spans="1:23" ht="15" thickBot="1">
      <c r="A153" s="5">
        <v>188</v>
      </c>
      <c r="B153" s="7" t="s">
        <v>649</v>
      </c>
      <c r="C153" s="7" t="s">
        <v>95</v>
      </c>
      <c r="D153" s="8">
        <v>8.85</v>
      </c>
      <c r="E153" s="8">
        <v>3.84</v>
      </c>
      <c r="F153" s="8">
        <v>2.31</v>
      </c>
      <c r="G153" s="8">
        <v>1.33</v>
      </c>
      <c r="H153" s="9">
        <v>0.224</v>
      </c>
      <c r="I153" s="10">
        <v>9.7000000000000003E-2</v>
      </c>
      <c r="J153" s="10">
        <v>0.127</v>
      </c>
      <c r="K153" s="11">
        <v>0.223</v>
      </c>
      <c r="L153" s="8">
        <v>1.28</v>
      </c>
      <c r="M153" s="8">
        <v>0.26200000000000001</v>
      </c>
      <c r="N153" s="10">
        <v>0.76600000000000001</v>
      </c>
      <c r="O153" s="11">
        <v>93</v>
      </c>
      <c r="P153" s="8">
        <v>114</v>
      </c>
      <c r="Q153" s="8">
        <v>116</v>
      </c>
      <c r="R153" s="11">
        <v>3.98</v>
      </c>
      <c r="S153" s="8">
        <v>4.93</v>
      </c>
      <c r="T153" s="8">
        <v>-0.95</v>
      </c>
      <c r="U153" s="11">
        <v>5.07</v>
      </c>
      <c r="V153" s="14">
        <v>4.24</v>
      </c>
      <c r="W153">
        <f t="shared" si="2"/>
        <v>0.26000000000000023</v>
      </c>
    </row>
    <row r="154" spans="1:23" ht="15" thickBot="1">
      <c r="A154" s="5">
        <v>217</v>
      </c>
      <c r="B154" s="7" t="s">
        <v>684</v>
      </c>
      <c r="C154" s="7" t="s">
        <v>43</v>
      </c>
      <c r="D154" s="8">
        <v>9.59</v>
      </c>
      <c r="E154" s="8">
        <v>4.63</v>
      </c>
      <c r="F154" s="8">
        <v>2.0699999999999998</v>
      </c>
      <c r="G154" s="8">
        <v>1.1200000000000001</v>
      </c>
      <c r="H154" s="9">
        <v>0.246</v>
      </c>
      <c r="I154" s="10">
        <v>0.11899999999999999</v>
      </c>
      <c r="J154" s="10">
        <v>0.127</v>
      </c>
      <c r="K154" s="11">
        <v>0.23799999999999999</v>
      </c>
      <c r="L154" s="8">
        <v>1.4</v>
      </c>
      <c r="M154" s="8">
        <v>0.30099999999999999</v>
      </c>
      <c r="N154" s="10">
        <v>0.71399999999999997</v>
      </c>
      <c r="O154" s="11">
        <v>100</v>
      </c>
      <c r="P154" s="8">
        <v>105</v>
      </c>
      <c r="Q154" s="8">
        <v>119</v>
      </c>
      <c r="R154" s="11">
        <v>4.1500000000000004</v>
      </c>
      <c r="S154" s="8">
        <v>4.55</v>
      </c>
      <c r="T154" s="8">
        <v>-0.4</v>
      </c>
      <c r="U154" s="11">
        <v>5.23</v>
      </c>
      <c r="V154" s="14">
        <v>4.42</v>
      </c>
      <c r="W154">
        <f t="shared" si="2"/>
        <v>0.26999999999999957</v>
      </c>
    </row>
    <row r="155" spans="1:23" ht="15" thickBot="1">
      <c r="A155" s="5">
        <v>59</v>
      </c>
      <c r="B155" s="7" t="s">
        <v>432</v>
      </c>
      <c r="C155" s="7" t="s">
        <v>54</v>
      </c>
      <c r="D155" s="8">
        <v>10.63</v>
      </c>
      <c r="E155" s="8">
        <v>3.22</v>
      </c>
      <c r="F155" s="8">
        <v>3.3</v>
      </c>
      <c r="G155" s="8">
        <v>0.84</v>
      </c>
      <c r="H155" s="9">
        <v>0.28399999999999997</v>
      </c>
      <c r="I155" s="10">
        <v>8.5999999999999993E-2</v>
      </c>
      <c r="J155" s="10">
        <v>0.19800000000000001</v>
      </c>
      <c r="K155" s="11">
        <v>0.21299999999999999</v>
      </c>
      <c r="L155" s="8">
        <v>1.1499999999999999</v>
      </c>
      <c r="M155" s="8">
        <v>0.28499999999999998</v>
      </c>
      <c r="N155" s="10">
        <v>0.79300000000000004</v>
      </c>
      <c r="O155" s="11">
        <v>73</v>
      </c>
      <c r="P155" s="8">
        <v>79</v>
      </c>
      <c r="Q155" s="8">
        <v>84</v>
      </c>
      <c r="R155" s="11">
        <v>3.08</v>
      </c>
      <c r="S155" s="8">
        <v>3.41</v>
      </c>
      <c r="T155" s="8">
        <v>-0.33</v>
      </c>
      <c r="U155" s="11">
        <v>3.59</v>
      </c>
      <c r="V155" s="14">
        <v>3.36</v>
      </c>
      <c r="W155">
        <f t="shared" si="2"/>
        <v>0.2799999999999998</v>
      </c>
    </row>
    <row r="156" spans="1:23" ht="15" thickBot="1">
      <c r="A156" s="5">
        <v>53</v>
      </c>
      <c r="B156" s="7" t="s">
        <v>492</v>
      </c>
      <c r="C156" s="7" t="s">
        <v>24</v>
      </c>
      <c r="D156" s="8">
        <v>10.9</v>
      </c>
      <c r="E156" s="8">
        <v>3.35</v>
      </c>
      <c r="F156" s="8">
        <v>3.25</v>
      </c>
      <c r="G156" s="8">
        <v>0.5</v>
      </c>
      <c r="H156" s="9">
        <v>0.27500000000000002</v>
      </c>
      <c r="I156" s="10">
        <v>8.5000000000000006E-2</v>
      </c>
      <c r="J156" s="10">
        <v>0.191</v>
      </c>
      <c r="K156" s="11">
        <v>0.254</v>
      </c>
      <c r="L156" s="8">
        <v>1.36</v>
      </c>
      <c r="M156" s="8">
        <v>0.35499999999999998</v>
      </c>
      <c r="N156" s="10">
        <v>0.72599999999999998</v>
      </c>
      <c r="O156" s="11">
        <v>71</v>
      </c>
      <c r="P156" s="8">
        <v>69</v>
      </c>
      <c r="Q156" s="8">
        <v>79</v>
      </c>
      <c r="R156" s="11">
        <v>3.02</v>
      </c>
      <c r="S156" s="8">
        <v>3.07</v>
      </c>
      <c r="T156" s="8">
        <v>-0.05</v>
      </c>
      <c r="U156" s="11">
        <v>3.45</v>
      </c>
      <c r="V156" s="14">
        <v>3.32</v>
      </c>
      <c r="W156">
        <f t="shared" si="2"/>
        <v>0.29999999999999982</v>
      </c>
    </row>
    <row r="157" spans="1:23" ht="15" thickBot="1">
      <c r="A157" s="5">
        <v>27</v>
      </c>
      <c r="B157" s="7" t="s">
        <v>417</v>
      </c>
      <c r="C157" s="7" t="s">
        <v>26</v>
      </c>
      <c r="D157" s="8">
        <v>10.99</v>
      </c>
      <c r="E157" s="8">
        <v>2.4300000000000002</v>
      </c>
      <c r="F157" s="8">
        <v>4.53</v>
      </c>
      <c r="G157" s="8">
        <v>1.1299999999999999</v>
      </c>
      <c r="H157" s="9">
        <v>0.29399999999999998</v>
      </c>
      <c r="I157" s="10">
        <v>6.5000000000000002E-2</v>
      </c>
      <c r="J157" s="10">
        <v>0.22900000000000001</v>
      </c>
      <c r="K157" s="11">
        <v>0.23599999999999999</v>
      </c>
      <c r="L157" s="8">
        <v>1.19</v>
      </c>
      <c r="M157" s="8">
        <v>0.312</v>
      </c>
      <c r="N157" s="10">
        <v>0.76500000000000001</v>
      </c>
      <c r="O157" s="11">
        <v>62</v>
      </c>
      <c r="P157" s="8">
        <v>75</v>
      </c>
      <c r="Q157" s="8">
        <v>76</v>
      </c>
      <c r="R157" s="11">
        <v>2.75</v>
      </c>
      <c r="S157" s="8">
        <v>3.26</v>
      </c>
      <c r="T157" s="8">
        <v>-0.51</v>
      </c>
      <c r="U157" s="11">
        <v>3.31</v>
      </c>
      <c r="V157" s="14">
        <v>3.06</v>
      </c>
      <c r="W157">
        <f t="shared" si="2"/>
        <v>0.31000000000000005</v>
      </c>
    </row>
    <row r="158" spans="1:23" ht="15" thickBot="1">
      <c r="A158" s="5">
        <v>9</v>
      </c>
      <c r="B158" s="7" t="s">
        <v>392</v>
      </c>
      <c r="C158" s="7" t="s">
        <v>144</v>
      </c>
      <c r="D158" s="8">
        <v>12.13</v>
      </c>
      <c r="E158" s="8">
        <v>3.61</v>
      </c>
      <c r="F158" s="8">
        <v>3.36</v>
      </c>
      <c r="G158" s="8">
        <v>0.87</v>
      </c>
      <c r="H158" s="9">
        <v>0.32900000000000001</v>
      </c>
      <c r="I158" s="10">
        <v>9.8000000000000004E-2</v>
      </c>
      <c r="J158" s="10">
        <v>0.23100000000000001</v>
      </c>
      <c r="K158" s="11">
        <v>0.20399999999999999</v>
      </c>
      <c r="L158" s="8">
        <v>1.1399999999999999</v>
      </c>
      <c r="M158" s="8">
        <v>0.29399999999999998</v>
      </c>
      <c r="N158" s="10">
        <v>0.751</v>
      </c>
      <c r="O158" s="11">
        <v>58</v>
      </c>
      <c r="P158" s="8">
        <v>76</v>
      </c>
      <c r="Q158" s="8">
        <v>64</v>
      </c>
      <c r="R158" s="11">
        <v>2.4500000000000002</v>
      </c>
      <c r="S158" s="8">
        <v>3.21</v>
      </c>
      <c r="T158" s="8">
        <v>-0.75</v>
      </c>
      <c r="U158" s="11">
        <v>2.75</v>
      </c>
      <c r="V158" s="14">
        <v>2.78</v>
      </c>
      <c r="W158">
        <f t="shared" si="2"/>
        <v>0.32999999999999963</v>
      </c>
    </row>
    <row r="159" spans="1:23" ht="15" thickBot="1">
      <c r="A159" s="5">
        <v>4</v>
      </c>
      <c r="B159" s="7" t="s">
        <v>391</v>
      </c>
      <c r="C159" s="7" t="s">
        <v>100</v>
      </c>
      <c r="D159" s="8">
        <v>12</v>
      </c>
      <c r="E159" s="8">
        <v>2.77</v>
      </c>
      <c r="F159" s="8">
        <v>4.33</v>
      </c>
      <c r="G159" s="8">
        <v>0.35</v>
      </c>
      <c r="H159" s="9">
        <v>0.33900000000000002</v>
      </c>
      <c r="I159" s="10">
        <v>7.8E-2</v>
      </c>
      <c r="J159" s="10">
        <v>0.26100000000000001</v>
      </c>
      <c r="K159" s="11">
        <v>0.19</v>
      </c>
      <c r="L159" s="8">
        <v>0.99</v>
      </c>
      <c r="M159" s="8">
        <v>0.29099999999999998</v>
      </c>
      <c r="N159" s="10">
        <v>0.76800000000000002</v>
      </c>
      <c r="O159" s="11">
        <v>53</v>
      </c>
      <c r="P159" s="8">
        <v>50</v>
      </c>
      <c r="Q159" s="8">
        <v>61</v>
      </c>
      <c r="R159" s="11">
        <v>2.31</v>
      </c>
      <c r="S159" s="8">
        <v>2.17</v>
      </c>
      <c r="T159" s="8">
        <v>0.14000000000000001</v>
      </c>
      <c r="U159" s="11">
        <v>2.66</v>
      </c>
      <c r="V159" s="14">
        <v>2.66</v>
      </c>
      <c r="W159">
        <f t="shared" si="2"/>
        <v>0.35000000000000009</v>
      </c>
    </row>
    <row r="160" spans="1:23" ht="15" thickBot="1">
      <c r="A160" s="5">
        <v>39</v>
      </c>
      <c r="B160" s="7" t="s">
        <v>430</v>
      </c>
      <c r="C160" s="7" t="s">
        <v>58</v>
      </c>
      <c r="D160" s="8">
        <v>10.17</v>
      </c>
      <c r="E160" s="8">
        <v>2.1</v>
      </c>
      <c r="F160" s="8">
        <v>4.83</v>
      </c>
      <c r="G160" s="8">
        <v>0.7</v>
      </c>
      <c r="H160" s="9">
        <v>0.27600000000000002</v>
      </c>
      <c r="I160" s="10">
        <v>5.7000000000000002E-2</v>
      </c>
      <c r="J160" s="10">
        <v>0.219</v>
      </c>
      <c r="K160" s="11">
        <v>0.23</v>
      </c>
      <c r="L160" s="8">
        <v>1.1100000000000001</v>
      </c>
      <c r="M160" s="8">
        <v>0.30599999999999999</v>
      </c>
      <c r="N160" s="10">
        <v>0.78700000000000003</v>
      </c>
      <c r="O160" s="11">
        <v>67</v>
      </c>
      <c r="P160" s="8">
        <v>67</v>
      </c>
      <c r="Q160" s="8">
        <v>81</v>
      </c>
      <c r="R160" s="11">
        <v>2.81</v>
      </c>
      <c r="S160" s="8">
        <v>2.83</v>
      </c>
      <c r="T160" s="8">
        <v>-0.02</v>
      </c>
      <c r="U160" s="11">
        <v>3.46</v>
      </c>
      <c r="V160" s="14">
        <v>3.16</v>
      </c>
      <c r="W160">
        <f t="shared" si="2"/>
        <v>0.35000000000000009</v>
      </c>
    </row>
    <row r="161" spans="1:23" ht="15" thickBot="1">
      <c r="A161" s="5">
        <v>186</v>
      </c>
      <c r="B161" s="7" t="s">
        <v>644</v>
      </c>
      <c r="C161" s="6" t="s">
        <v>103</v>
      </c>
      <c r="D161" s="8">
        <v>9.81</v>
      </c>
      <c r="E161" s="8">
        <v>4.83</v>
      </c>
      <c r="F161" s="8">
        <v>2.0299999999999998</v>
      </c>
      <c r="G161" s="8">
        <v>1.1399999999999999</v>
      </c>
      <c r="H161" s="9">
        <v>0.245</v>
      </c>
      <c r="I161" s="10">
        <v>0.121</v>
      </c>
      <c r="J161" s="10">
        <v>0.124</v>
      </c>
      <c r="K161" s="11">
        <v>0.248</v>
      </c>
      <c r="L161" s="8">
        <v>1.48</v>
      </c>
      <c r="M161" s="8">
        <v>0.315</v>
      </c>
      <c r="N161" s="10">
        <v>0.81100000000000005</v>
      </c>
      <c r="O161" s="11">
        <v>87</v>
      </c>
      <c r="P161" s="8">
        <v>108</v>
      </c>
      <c r="Q161" s="8">
        <v>102</v>
      </c>
      <c r="R161" s="11">
        <v>3.84</v>
      </c>
      <c r="S161" s="8">
        <v>4.6100000000000003</v>
      </c>
      <c r="T161" s="8">
        <v>-0.78</v>
      </c>
      <c r="U161" s="11">
        <v>4.41</v>
      </c>
      <c r="V161" s="14">
        <v>4.22</v>
      </c>
      <c r="W161">
        <f t="shared" si="2"/>
        <v>0.37999999999999989</v>
      </c>
    </row>
    <row r="162" spans="1:23" ht="15" thickBot="1">
      <c r="A162" s="5">
        <v>57</v>
      </c>
      <c r="B162" s="7" t="s">
        <v>441</v>
      </c>
      <c r="C162" s="7" t="s">
        <v>97</v>
      </c>
      <c r="D162" s="8">
        <v>10.130000000000001</v>
      </c>
      <c r="E162" s="8">
        <v>2.84</v>
      </c>
      <c r="F162" s="8">
        <v>3.57</v>
      </c>
      <c r="G162" s="8">
        <v>1.08</v>
      </c>
      <c r="H162" s="9">
        <v>0.28599999999999998</v>
      </c>
      <c r="I162" s="10">
        <v>0.08</v>
      </c>
      <c r="J162" s="10">
        <v>0.20599999999999999</v>
      </c>
      <c r="K162" s="11">
        <v>0.216</v>
      </c>
      <c r="L162" s="8">
        <v>1.1000000000000001</v>
      </c>
      <c r="M162" s="8">
        <v>0.27800000000000002</v>
      </c>
      <c r="N162" s="10">
        <v>0.82499999999999996</v>
      </c>
      <c r="O162" s="11">
        <v>70</v>
      </c>
      <c r="P162" s="8">
        <v>80</v>
      </c>
      <c r="Q162" s="8">
        <v>89</v>
      </c>
      <c r="R162" s="11">
        <v>2.97</v>
      </c>
      <c r="S162" s="8">
        <v>3.51</v>
      </c>
      <c r="T162" s="8">
        <v>-0.54</v>
      </c>
      <c r="U162" s="11">
        <v>3.81</v>
      </c>
      <c r="V162" s="14">
        <v>3.36</v>
      </c>
      <c r="W162">
        <f t="shared" si="2"/>
        <v>0.38999999999999968</v>
      </c>
    </row>
    <row r="163" spans="1:23" ht="15" thickBot="1">
      <c r="A163" s="5">
        <v>165</v>
      </c>
      <c r="B163" s="7" t="s">
        <v>622</v>
      </c>
      <c r="C163" s="7" t="s">
        <v>109</v>
      </c>
      <c r="D163" s="8">
        <v>9.36</v>
      </c>
      <c r="E163" s="8">
        <v>4.32</v>
      </c>
      <c r="F163" s="8">
        <v>2.17</v>
      </c>
      <c r="G163" s="8">
        <v>0.6</v>
      </c>
      <c r="H163" s="9">
        <v>0.23899999999999999</v>
      </c>
      <c r="I163" s="10">
        <v>0.11</v>
      </c>
      <c r="J163" s="10">
        <v>0.129</v>
      </c>
      <c r="K163" s="11">
        <v>0.23</v>
      </c>
      <c r="L163" s="8">
        <v>1.35</v>
      </c>
      <c r="M163" s="8">
        <v>0.3</v>
      </c>
      <c r="N163" s="10">
        <v>0.70299999999999996</v>
      </c>
      <c r="O163" s="11">
        <v>74</v>
      </c>
      <c r="P163" s="8">
        <v>81</v>
      </c>
      <c r="Q163" s="8">
        <v>97</v>
      </c>
      <c r="R163" s="11">
        <v>3.72</v>
      </c>
      <c r="S163" s="8">
        <v>3.76</v>
      </c>
      <c r="T163" s="8">
        <v>-0.04</v>
      </c>
      <c r="U163" s="11">
        <v>4.26</v>
      </c>
      <c r="V163" s="14">
        <v>4.1100000000000003</v>
      </c>
      <c r="W163">
        <f t="shared" si="2"/>
        <v>0.39000000000000012</v>
      </c>
    </row>
    <row r="164" spans="1:23" ht="15" thickBot="1">
      <c r="A164" s="5">
        <v>74</v>
      </c>
      <c r="B164" s="7" t="s">
        <v>484</v>
      </c>
      <c r="C164" s="6" t="s">
        <v>103</v>
      </c>
      <c r="D164" s="8">
        <v>10.74</v>
      </c>
      <c r="E164" s="8">
        <v>3.44</v>
      </c>
      <c r="F164" s="8">
        <v>3.12</v>
      </c>
      <c r="G164" s="8">
        <v>0.96</v>
      </c>
      <c r="H164" s="9">
        <v>0.28999999999999998</v>
      </c>
      <c r="I164" s="10">
        <v>9.2999999999999999E-2</v>
      </c>
      <c r="J164" s="10">
        <v>0.19700000000000001</v>
      </c>
      <c r="K164" s="11">
        <v>0.22</v>
      </c>
      <c r="L164" s="8">
        <v>1.19</v>
      </c>
      <c r="M164" s="8">
        <v>0.29499999999999998</v>
      </c>
      <c r="N164" s="10">
        <v>0.74399999999999999</v>
      </c>
      <c r="O164" s="11">
        <v>71</v>
      </c>
      <c r="P164" s="8">
        <v>82</v>
      </c>
      <c r="Q164" s="8">
        <v>88</v>
      </c>
      <c r="R164" s="11">
        <v>3.03</v>
      </c>
      <c r="S164" s="8">
        <v>3.55</v>
      </c>
      <c r="T164" s="8">
        <v>-0.52</v>
      </c>
      <c r="U164" s="11">
        <v>3.85</v>
      </c>
      <c r="V164" s="14">
        <v>3.44</v>
      </c>
      <c r="W164">
        <f t="shared" si="2"/>
        <v>0.41000000000000014</v>
      </c>
    </row>
    <row r="165" spans="1:23" ht="15" thickBot="1">
      <c r="A165" s="5">
        <v>79</v>
      </c>
      <c r="B165" s="7" t="s">
        <v>477</v>
      </c>
      <c r="C165" s="7" t="s">
        <v>26</v>
      </c>
      <c r="D165" s="8">
        <v>9.17</v>
      </c>
      <c r="E165" s="8">
        <v>2.29</v>
      </c>
      <c r="F165" s="8">
        <v>4</v>
      </c>
      <c r="G165" s="8">
        <v>0.76</v>
      </c>
      <c r="H165" s="9">
        <v>0.255</v>
      </c>
      <c r="I165" s="10">
        <v>6.4000000000000001E-2</v>
      </c>
      <c r="J165" s="10">
        <v>0.191</v>
      </c>
      <c r="K165" s="11">
        <v>0.22700000000000001</v>
      </c>
      <c r="L165" s="8">
        <v>1.1000000000000001</v>
      </c>
      <c r="M165" s="8">
        <v>0.28999999999999998</v>
      </c>
      <c r="N165" s="10">
        <v>0.71799999999999997</v>
      </c>
      <c r="O165" s="11">
        <v>69</v>
      </c>
      <c r="P165" s="8">
        <v>72</v>
      </c>
      <c r="Q165" s="8">
        <v>86</v>
      </c>
      <c r="R165" s="11">
        <v>3.06</v>
      </c>
      <c r="S165" s="8">
        <v>3.09</v>
      </c>
      <c r="T165" s="8">
        <v>-0.03</v>
      </c>
      <c r="U165" s="11">
        <v>3.76</v>
      </c>
      <c r="V165" s="14">
        <v>3.47</v>
      </c>
      <c r="W165">
        <f t="shared" si="2"/>
        <v>0.41000000000000014</v>
      </c>
    </row>
    <row r="166" spans="1:23" ht="15" thickBot="1">
      <c r="A166" s="5">
        <v>224</v>
      </c>
      <c r="B166" s="7" t="s">
        <v>742</v>
      </c>
      <c r="C166" s="7" t="s">
        <v>29</v>
      </c>
      <c r="D166" s="8">
        <v>7.83</v>
      </c>
      <c r="E166" s="8">
        <v>3.51</v>
      </c>
      <c r="F166" s="8">
        <v>2.23</v>
      </c>
      <c r="G166" s="8">
        <v>0.81</v>
      </c>
      <c r="H166" s="9">
        <v>0.21299999999999999</v>
      </c>
      <c r="I166" s="10">
        <v>9.6000000000000002E-2</v>
      </c>
      <c r="J166" s="10">
        <v>0.11799999999999999</v>
      </c>
      <c r="K166" s="11">
        <v>0.19700000000000001</v>
      </c>
      <c r="L166" s="8">
        <v>1.1100000000000001</v>
      </c>
      <c r="M166" s="8">
        <v>0.23300000000000001</v>
      </c>
      <c r="N166" s="10">
        <v>0.65100000000000002</v>
      </c>
      <c r="O166" s="11">
        <v>93</v>
      </c>
      <c r="P166" s="8">
        <v>90</v>
      </c>
      <c r="Q166" s="8">
        <v>116</v>
      </c>
      <c r="R166" s="11">
        <v>4.05</v>
      </c>
      <c r="S166" s="8">
        <v>3.95</v>
      </c>
      <c r="T166" s="8">
        <v>0.1</v>
      </c>
      <c r="U166" s="11">
        <v>4.96</v>
      </c>
      <c r="V166" s="14">
        <v>4.46</v>
      </c>
      <c r="W166">
        <f t="shared" si="2"/>
        <v>0.41000000000000014</v>
      </c>
    </row>
    <row r="167" spans="1:23" ht="15" thickBot="1">
      <c r="A167" s="5">
        <v>64</v>
      </c>
      <c r="B167" s="7" t="s">
        <v>462</v>
      </c>
      <c r="C167" s="7" t="s">
        <v>86</v>
      </c>
      <c r="D167" s="8">
        <v>11.61</v>
      </c>
      <c r="E167" s="8">
        <v>4.05</v>
      </c>
      <c r="F167" s="8">
        <v>2.87</v>
      </c>
      <c r="G167" s="8">
        <v>0.81</v>
      </c>
      <c r="H167" s="9">
        <v>0.30099999999999999</v>
      </c>
      <c r="I167" s="10">
        <v>0.105</v>
      </c>
      <c r="J167" s="10">
        <v>0.19600000000000001</v>
      </c>
      <c r="K167" s="11">
        <v>0.20499999999999999</v>
      </c>
      <c r="L167" s="8">
        <v>1.23</v>
      </c>
      <c r="M167" s="8">
        <v>0.28399999999999997</v>
      </c>
      <c r="N167" s="10">
        <v>0.74099999999999999</v>
      </c>
      <c r="O167" s="11">
        <v>71</v>
      </c>
      <c r="P167" s="8">
        <v>79</v>
      </c>
      <c r="Q167" s="8">
        <v>80</v>
      </c>
      <c r="R167" s="11">
        <v>2.97</v>
      </c>
      <c r="S167" s="8">
        <v>3.29</v>
      </c>
      <c r="T167" s="8">
        <v>-0.32</v>
      </c>
      <c r="U167" s="11">
        <v>3.51</v>
      </c>
      <c r="V167" s="14">
        <v>3.41</v>
      </c>
      <c r="W167">
        <f t="shared" si="2"/>
        <v>0.43999999999999995</v>
      </c>
    </row>
    <row r="168" spans="1:23" ht="15" thickBot="1">
      <c r="A168" s="5">
        <v>109</v>
      </c>
      <c r="B168" s="7" t="s">
        <v>518</v>
      </c>
      <c r="C168" s="6" t="s">
        <v>292</v>
      </c>
      <c r="D168" s="8">
        <v>11.32</v>
      </c>
      <c r="E168" s="8">
        <v>4.6399999999999997</v>
      </c>
      <c r="F168" s="8">
        <v>2.44</v>
      </c>
      <c r="G168" s="8">
        <v>1.0900000000000001</v>
      </c>
      <c r="H168" s="9">
        <v>0.29899999999999999</v>
      </c>
      <c r="I168" s="10">
        <v>0.122</v>
      </c>
      <c r="J168" s="10">
        <v>0.17599999999999999</v>
      </c>
      <c r="K168" s="11">
        <v>0.20599999999999999</v>
      </c>
      <c r="L168" s="8">
        <v>1.27</v>
      </c>
      <c r="M168" s="8">
        <v>0.27600000000000002</v>
      </c>
      <c r="N168" s="10">
        <v>0.81299999999999994</v>
      </c>
      <c r="O168" s="11">
        <v>76</v>
      </c>
      <c r="P168" s="8">
        <v>88</v>
      </c>
      <c r="Q168" s="8">
        <v>95</v>
      </c>
      <c r="R168" s="11">
        <v>3.27</v>
      </c>
      <c r="S168" s="8">
        <v>3.91</v>
      </c>
      <c r="T168" s="8">
        <v>-0.64</v>
      </c>
      <c r="U168" s="11">
        <v>4.0599999999999996</v>
      </c>
      <c r="V168" s="14">
        <v>3.74</v>
      </c>
      <c r="W168">
        <f t="shared" si="2"/>
        <v>0.4700000000000002</v>
      </c>
    </row>
    <row r="169" spans="1:23" ht="15" thickBot="1">
      <c r="A169" s="5">
        <v>241</v>
      </c>
      <c r="B169" s="7" t="s">
        <v>741</v>
      </c>
      <c r="C169" s="7" t="s">
        <v>144</v>
      </c>
      <c r="D169" s="8">
        <v>7.27</v>
      </c>
      <c r="E169" s="8">
        <v>3.63</v>
      </c>
      <c r="F169" s="8">
        <v>2</v>
      </c>
      <c r="G169" s="8">
        <v>0.78</v>
      </c>
      <c r="H169" s="9">
        <v>0.19</v>
      </c>
      <c r="I169" s="10">
        <v>9.5000000000000001E-2</v>
      </c>
      <c r="J169" s="10">
        <v>9.5000000000000001E-2</v>
      </c>
      <c r="K169" s="11">
        <v>0.26300000000000001</v>
      </c>
      <c r="L169" s="8">
        <v>1.41</v>
      </c>
      <c r="M169" s="8">
        <v>0.314</v>
      </c>
      <c r="N169" s="10">
        <v>0.73699999999999999</v>
      </c>
      <c r="O169" s="11">
        <v>98</v>
      </c>
      <c r="P169" s="8">
        <v>94</v>
      </c>
      <c r="Q169" s="8">
        <v>117</v>
      </c>
      <c r="R169" s="11">
        <v>4.1500000000000004</v>
      </c>
      <c r="S169" s="8">
        <v>3.98</v>
      </c>
      <c r="T169" s="8">
        <v>0.18</v>
      </c>
      <c r="U169" s="11">
        <v>5</v>
      </c>
      <c r="V169" s="14">
        <v>4.63</v>
      </c>
      <c r="W169">
        <f t="shared" si="2"/>
        <v>0.47999999999999954</v>
      </c>
    </row>
    <row r="170" spans="1:23" ht="15" thickBot="1">
      <c r="A170" s="5">
        <v>198</v>
      </c>
      <c r="B170" s="7" t="s">
        <v>602</v>
      </c>
      <c r="C170" s="7" t="s">
        <v>153</v>
      </c>
      <c r="D170" s="8">
        <v>7.91</v>
      </c>
      <c r="E170" s="8">
        <v>3.27</v>
      </c>
      <c r="F170" s="8">
        <v>2.42</v>
      </c>
      <c r="G170" s="8">
        <v>1.0900000000000001</v>
      </c>
      <c r="H170" s="9">
        <v>0.20300000000000001</v>
      </c>
      <c r="I170" s="10">
        <v>8.4000000000000005E-2</v>
      </c>
      <c r="J170" s="10">
        <v>0.11899999999999999</v>
      </c>
      <c r="K170" s="11">
        <v>0.252</v>
      </c>
      <c r="L170" s="8">
        <v>1.36</v>
      </c>
      <c r="M170" s="8">
        <v>0.29599999999999999</v>
      </c>
      <c r="N170" s="10">
        <v>0.78700000000000003</v>
      </c>
      <c r="O170" s="11">
        <v>89</v>
      </c>
      <c r="P170" s="8">
        <v>98</v>
      </c>
      <c r="Q170" s="8">
        <v>105</v>
      </c>
      <c r="R170" s="11">
        <v>3.82</v>
      </c>
      <c r="S170" s="8">
        <v>4.17</v>
      </c>
      <c r="T170" s="8">
        <v>-0.35</v>
      </c>
      <c r="U170" s="11">
        <v>4.49</v>
      </c>
      <c r="V170" s="14">
        <v>4.3</v>
      </c>
      <c r="W170">
        <f t="shared" si="2"/>
        <v>0.48</v>
      </c>
    </row>
    <row r="171" spans="1:23" ht="15" thickBot="1">
      <c r="A171" s="5">
        <v>41</v>
      </c>
      <c r="B171" s="7" t="s">
        <v>426</v>
      </c>
      <c r="C171" s="7" t="s">
        <v>100</v>
      </c>
      <c r="D171" s="8">
        <v>11.46</v>
      </c>
      <c r="E171" s="8">
        <v>3.3</v>
      </c>
      <c r="F171" s="8">
        <v>3.48</v>
      </c>
      <c r="G171" s="8">
        <v>1.1000000000000001</v>
      </c>
      <c r="H171" s="9">
        <v>0.308</v>
      </c>
      <c r="I171" s="10">
        <v>8.8999999999999996E-2</v>
      </c>
      <c r="J171" s="10">
        <v>0.219</v>
      </c>
      <c r="K171" s="11">
        <v>0.21199999999999999</v>
      </c>
      <c r="L171" s="8">
        <v>1.1499999999999999</v>
      </c>
      <c r="M171" s="8">
        <v>0.28799999999999998</v>
      </c>
      <c r="N171" s="10">
        <v>0.86399999999999999</v>
      </c>
      <c r="O171" s="11">
        <v>61</v>
      </c>
      <c r="P171" s="8">
        <v>84</v>
      </c>
      <c r="Q171" s="8">
        <v>79</v>
      </c>
      <c r="R171" s="11">
        <v>2.67</v>
      </c>
      <c r="S171" s="8">
        <v>3.61</v>
      </c>
      <c r="T171" s="8">
        <v>-0.94</v>
      </c>
      <c r="U171" s="11">
        <v>3.46</v>
      </c>
      <c r="V171" s="14">
        <v>3.18</v>
      </c>
      <c r="W171">
        <f t="shared" si="2"/>
        <v>0.51000000000000023</v>
      </c>
    </row>
    <row r="172" spans="1:23" ht="15" thickBot="1">
      <c r="A172" s="5">
        <v>162</v>
      </c>
      <c r="B172" s="7" t="s">
        <v>677</v>
      </c>
      <c r="C172" s="7" t="s">
        <v>56</v>
      </c>
      <c r="D172" s="8">
        <v>9.6</v>
      </c>
      <c r="E172" s="8">
        <v>4.46</v>
      </c>
      <c r="F172" s="8">
        <v>2.15</v>
      </c>
      <c r="G172" s="8">
        <v>1.34</v>
      </c>
      <c r="H172" s="9">
        <v>0.25600000000000001</v>
      </c>
      <c r="I172" s="10">
        <v>0.11899999999999999</v>
      </c>
      <c r="J172" s="10">
        <v>0.13700000000000001</v>
      </c>
      <c r="K172" s="11">
        <v>0.20899999999999999</v>
      </c>
      <c r="L172" s="8">
        <v>1.26</v>
      </c>
      <c r="M172" s="8">
        <v>0.253</v>
      </c>
      <c r="N172" s="10">
        <v>0.82199999999999995</v>
      </c>
      <c r="O172" s="11">
        <v>82</v>
      </c>
      <c r="P172" s="8">
        <v>105</v>
      </c>
      <c r="Q172" s="8">
        <v>95</v>
      </c>
      <c r="R172" s="11">
        <v>3.57</v>
      </c>
      <c r="S172" s="8">
        <v>4.55</v>
      </c>
      <c r="T172" s="8">
        <v>-0.98</v>
      </c>
      <c r="U172" s="11">
        <v>4.17</v>
      </c>
      <c r="V172" s="14">
        <v>4.0999999999999996</v>
      </c>
      <c r="W172">
        <f t="shared" si="2"/>
        <v>0.5299999999999998</v>
      </c>
    </row>
    <row r="173" spans="1:23" ht="15" thickBot="1">
      <c r="A173" s="5">
        <v>170</v>
      </c>
      <c r="B173" s="7" t="s">
        <v>611</v>
      </c>
      <c r="C173" s="7" t="s">
        <v>58</v>
      </c>
      <c r="D173" s="8">
        <v>10.199999999999999</v>
      </c>
      <c r="E173" s="8">
        <v>4.8</v>
      </c>
      <c r="F173" s="8">
        <v>2.13</v>
      </c>
      <c r="G173" s="8">
        <v>0.8</v>
      </c>
      <c r="H173" s="9">
        <v>0.27400000000000002</v>
      </c>
      <c r="I173" s="10">
        <v>0.129</v>
      </c>
      <c r="J173" s="10">
        <v>0.14499999999999999</v>
      </c>
      <c r="K173" s="11">
        <v>0.20499999999999999</v>
      </c>
      <c r="L173" s="8">
        <v>1.27</v>
      </c>
      <c r="M173" s="8">
        <v>0.27400000000000002</v>
      </c>
      <c r="N173" s="10">
        <v>0.74399999999999999</v>
      </c>
      <c r="O173" s="11">
        <v>86</v>
      </c>
      <c r="P173" s="8">
        <v>90</v>
      </c>
      <c r="Q173" s="8">
        <v>107</v>
      </c>
      <c r="R173" s="11">
        <v>3.6</v>
      </c>
      <c r="S173" s="8">
        <v>3.81</v>
      </c>
      <c r="T173" s="8">
        <v>-0.21</v>
      </c>
      <c r="U173" s="11">
        <v>4.5999999999999996</v>
      </c>
      <c r="V173" s="14">
        <v>4.1399999999999997</v>
      </c>
      <c r="W173">
        <f t="shared" si="2"/>
        <v>0.53999999999999959</v>
      </c>
    </row>
    <row r="174" spans="1:23" ht="15" thickBot="1">
      <c r="A174" s="5">
        <v>44</v>
      </c>
      <c r="B174" s="7" t="s">
        <v>428</v>
      </c>
      <c r="C174" s="7" t="s">
        <v>56</v>
      </c>
      <c r="D174" s="8">
        <v>9.42</v>
      </c>
      <c r="E174" s="8">
        <v>1.83</v>
      </c>
      <c r="F174" s="8">
        <v>5.15</v>
      </c>
      <c r="G174" s="8">
        <v>0.7</v>
      </c>
      <c r="H174" s="9">
        <v>0.26500000000000001</v>
      </c>
      <c r="I174" s="10">
        <v>5.0999999999999997E-2</v>
      </c>
      <c r="J174" s="10">
        <v>0.21299999999999999</v>
      </c>
      <c r="K174" s="11">
        <v>0.221</v>
      </c>
      <c r="L174" s="8">
        <v>1.02</v>
      </c>
      <c r="M174" s="8">
        <v>0.28799999999999998</v>
      </c>
      <c r="N174" s="10">
        <v>0.746</v>
      </c>
      <c r="O174" s="11">
        <v>62</v>
      </c>
      <c r="P174" s="8">
        <v>70</v>
      </c>
      <c r="Q174" s="8">
        <v>81</v>
      </c>
      <c r="R174" s="11">
        <v>2.67</v>
      </c>
      <c r="S174" s="8">
        <v>3.02</v>
      </c>
      <c r="T174" s="8">
        <v>-0.35</v>
      </c>
      <c r="U174" s="11">
        <v>3.56</v>
      </c>
      <c r="V174" s="14">
        <v>3.21</v>
      </c>
      <c r="W174">
        <f t="shared" si="2"/>
        <v>0.54</v>
      </c>
    </row>
    <row r="175" spans="1:23" ht="15" thickBot="1">
      <c r="A175" s="5">
        <v>169</v>
      </c>
      <c r="B175" s="7" t="s">
        <v>625</v>
      </c>
      <c r="C175" s="7" t="s">
        <v>35</v>
      </c>
      <c r="D175" s="8">
        <v>8.1199999999999992</v>
      </c>
      <c r="E175" s="8">
        <v>4.34</v>
      </c>
      <c r="F175" s="8">
        <v>1.87</v>
      </c>
      <c r="G175" s="8">
        <v>0.38</v>
      </c>
      <c r="H175" s="9">
        <v>0.20799999999999999</v>
      </c>
      <c r="I175" s="10">
        <v>0.111</v>
      </c>
      <c r="J175" s="10">
        <v>9.7000000000000003E-2</v>
      </c>
      <c r="K175" s="11">
        <v>0.23</v>
      </c>
      <c r="L175" s="8">
        <v>1.34</v>
      </c>
      <c r="M175" s="8">
        <v>0.29299999999999998</v>
      </c>
      <c r="N175" s="10">
        <v>0.74399999999999999</v>
      </c>
      <c r="O175" s="11">
        <v>87</v>
      </c>
      <c r="P175" s="8">
        <v>92</v>
      </c>
      <c r="Q175" s="8">
        <v>97</v>
      </c>
      <c r="R175" s="11">
        <v>3.59</v>
      </c>
      <c r="S175" s="8">
        <v>3.82</v>
      </c>
      <c r="T175" s="8">
        <v>-0.24</v>
      </c>
      <c r="U175" s="11">
        <v>4.1399999999999997</v>
      </c>
      <c r="V175" s="14">
        <v>4.1399999999999997</v>
      </c>
      <c r="W175">
        <f t="shared" si="2"/>
        <v>0.54999999999999982</v>
      </c>
    </row>
    <row r="176" spans="1:23" ht="15" thickBot="1">
      <c r="A176" s="5">
        <v>178</v>
      </c>
      <c r="B176" s="7" t="s">
        <v>597</v>
      </c>
      <c r="C176" s="7" t="s">
        <v>129</v>
      </c>
      <c r="D176" s="8">
        <v>9.8800000000000008</v>
      </c>
      <c r="E176" s="8">
        <v>4.6100000000000003</v>
      </c>
      <c r="F176" s="8">
        <v>2.14</v>
      </c>
      <c r="G176" s="8">
        <v>1.48</v>
      </c>
      <c r="H176" s="9">
        <v>0.25900000000000001</v>
      </c>
      <c r="I176" s="10">
        <v>0.121</v>
      </c>
      <c r="J176" s="10">
        <v>0.13800000000000001</v>
      </c>
      <c r="K176" s="11">
        <v>0.189</v>
      </c>
      <c r="L176" s="8">
        <v>1.21</v>
      </c>
      <c r="M176" s="8">
        <v>0.22</v>
      </c>
      <c r="N176" s="10">
        <v>0.78</v>
      </c>
      <c r="O176" s="11">
        <v>82</v>
      </c>
      <c r="P176" s="8">
        <v>111</v>
      </c>
      <c r="Q176" s="8">
        <v>106</v>
      </c>
      <c r="R176" s="11">
        <v>3.62</v>
      </c>
      <c r="S176" s="8">
        <v>4.9000000000000004</v>
      </c>
      <c r="T176" s="8">
        <v>-1.28</v>
      </c>
      <c r="U176" s="11">
        <v>4.6399999999999997</v>
      </c>
      <c r="V176" s="14">
        <v>4.17</v>
      </c>
      <c r="W176">
        <f t="shared" si="2"/>
        <v>0.54999999999999982</v>
      </c>
    </row>
    <row r="177" spans="1:23" ht="15" thickBot="1">
      <c r="A177" s="5">
        <v>225</v>
      </c>
      <c r="B177" s="7" t="s">
        <v>706</v>
      </c>
      <c r="C177" s="7" t="s">
        <v>41</v>
      </c>
      <c r="D177" s="8">
        <v>9.68</v>
      </c>
      <c r="E177" s="8">
        <v>4.58</v>
      </c>
      <c r="F177" s="8">
        <v>2.11</v>
      </c>
      <c r="G177" s="8">
        <v>1.19</v>
      </c>
      <c r="H177" s="9">
        <v>0.26</v>
      </c>
      <c r="I177" s="10">
        <v>0.123</v>
      </c>
      <c r="J177" s="10">
        <v>0.13700000000000001</v>
      </c>
      <c r="K177" s="11">
        <v>0.185</v>
      </c>
      <c r="L177" s="8">
        <v>1.17</v>
      </c>
      <c r="M177" s="8">
        <v>0.224</v>
      </c>
      <c r="N177" s="10">
        <v>0.76100000000000001</v>
      </c>
      <c r="O177" s="11">
        <v>94</v>
      </c>
      <c r="P177" s="8">
        <v>105</v>
      </c>
      <c r="Q177" s="8">
        <v>121</v>
      </c>
      <c r="R177" s="11">
        <v>3.91</v>
      </c>
      <c r="S177" s="8">
        <v>4.5199999999999996</v>
      </c>
      <c r="T177" s="8">
        <v>-0.61</v>
      </c>
      <c r="U177" s="11">
        <v>5.3</v>
      </c>
      <c r="V177" s="14">
        <v>4.46</v>
      </c>
      <c r="W177">
        <f t="shared" si="2"/>
        <v>0.54999999999999982</v>
      </c>
    </row>
    <row r="178" spans="1:23" ht="15" thickBot="1">
      <c r="A178" s="5">
        <v>206</v>
      </c>
      <c r="B178" s="7" t="s">
        <v>674</v>
      </c>
      <c r="C178" s="7" t="s">
        <v>89</v>
      </c>
      <c r="D178" s="8">
        <v>8.64</v>
      </c>
      <c r="E178" s="8">
        <v>3.96</v>
      </c>
      <c r="F178" s="8">
        <v>2.1800000000000002</v>
      </c>
      <c r="G178" s="8">
        <v>1.26</v>
      </c>
      <c r="H178" s="9">
        <v>0.214</v>
      </c>
      <c r="I178" s="10">
        <v>9.8000000000000004E-2</v>
      </c>
      <c r="J178" s="10">
        <v>0.11600000000000001</v>
      </c>
      <c r="K178" s="11">
        <v>0.245</v>
      </c>
      <c r="L178" s="8">
        <v>1.4</v>
      </c>
      <c r="M178" s="8">
        <v>0.29099999999999998</v>
      </c>
      <c r="N178" s="10">
        <v>0.77</v>
      </c>
      <c r="O178" s="11">
        <v>86</v>
      </c>
      <c r="P178" s="8">
        <v>108</v>
      </c>
      <c r="Q178" s="8">
        <v>112</v>
      </c>
      <c r="R178" s="11">
        <v>3.78</v>
      </c>
      <c r="S178" s="8">
        <v>4.84</v>
      </c>
      <c r="T178" s="8">
        <v>-1.06</v>
      </c>
      <c r="U178" s="11">
        <v>4.9000000000000004</v>
      </c>
      <c r="V178" s="14">
        <v>4.34</v>
      </c>
      <c r="W178">
        <f t="shared" si="2"/>
        <v>0.56000000000000005</v>
      </c>
    </row>
    <row r="179" spans="1:23" ht="15" thickBot="1">
      <c r="A179" s="5">
        <v>1</v>
      </c>
      <c r="B179" s="7" t="s">
        <v>386</v>
      </c>
      <c r="C179" s="7" t="s">
        <v>58</v>
      </c>
      <c r="D179" s="8">
        <v>16.23</v>
      </c>
      <c r="E179" s="8">
        <v>3.84</v>
      </c>
      <c r="F179" s="8">
        <v>4.2300000000000004</v>
      </c>
      <c r="G179" s="8">
        <v>0.59</v>
      </c>
      <c r="H179" s="9">
        <v>0.46400000000000002</v>
      </c>
      <c r="I179" s="10">
        <v>0.11</v>
      </c>
      <c r="J179" s="10">
        <v>0.35399999999999998</v>
      </c>
      <c r="K179" s="11">
        <v>0.14399999999999999</v>
      </c>
      <c r="L179" s="8">
        <v>0.92</v>
      </c>
      <c r="M179" s="8">
        <v>0.27400000000000002</v>
      </c>
      <c r="N179" s="10">
        <v>0.84</v>
      </c>
      <c r="O179" s="11">
        <v>35</v>
      </c>
      <c r="P179" s="8">
        <v>45</v>
      </c>
      <c r="Q179" s="8">
        <v>54</v>
      </c>
      <c r="R179" s="11">
        <v>1.48</v>
      </c>
      <c r="S179" s="8">
        <v>1.88</v>
      </c>
      <c r="T179" s="8">
        <v>-0.4</v>
      </c>
      <c r="U179" s="11">
        <v>2.2999999999999998</v>
      </c>
      <c r="V179" s="14">
        <v>2.06</v>
      </c>
      <c r="W179">
        <f t="shared" si="2"/>
        <v>0.58000000000000007</v>
      </c>
    </row>
    <row r="180" spans="1:23" ht="15" thickBot="1">
      <c r="A180" s="5">
        <v>20</v>
      </c>
      <c r="B180" s="7" t="s">
        <v>406</v>
      </c>
      <c r="C180" s="7" t="s">
        <v>89</v>
      </c>
      <c r="D180" s="8">
        <v>11.87</v>
      </c>
      <c r="E180" s="8">
        <v>3.27</v>
      </c>
      <c r="F180" s="8">
        <v>3.63</v>
      </c>
      <c r="G180" s="8">
        <v>0.52</v>
      </c>
      <c r="H180" s="9">
        <v>0.33200000000000002</v>
      </c>
      <c r="I180" s="10">
        <v>9.0999999999999998E-2</v>
      </c>
      <c r="J180" s="10">
        <v>0.24</v>
      </c>
      <c r="K180" s="11">
        <v>0.155</v>
      </c>
      <c r="L180" s="8">
        <v>0.92</v>
      </c>
      <c r="M180" s="8">
        <v>0.22600000000000001</v>
      </c>
      <c r="N180" s="10">
        <v>0.74199999999999999</v>
      </c>
      <c r="O180" s="11">
        <v>55</v>
      </c>
      <c r="P180" s="8">
        <v>57</v>
      </c>
      <c r="Q180" s="8">
        <v>74</v>
      </c>
      <c r="R180" s="11">
        <v>2.41</v>
      </c>
      <c r="S180" s="8">
        <v>2.57</v>
      </c>
      <c r="T180" s="8">
        <v>-0.16</v>
      </c>
      <c r="U180" s="11">
        <v>3.25</v>
      </c>
      <c r="V180" s="14">
        <v>2.99</v>
      </c>
      <c r="W180">
        <f t="shared" si="2"/>
        <v>0.58000000000000007</v>
      </c>
    </row>
    <row r="181" spans="1:23" ht="15" thickBot="1">
      <c r="A181" s="5">
        <v>121</v>
      </c>
      <c r="B181" s="7" t="s">
        <v>545</v>
      </c>
      <c r="C181" s="7" t="s">
        <v>64</v>
      </c>
      <c r="D181" s="8">
        <v>7.52</v>
      </c>
      <c r="E181" s="8">
        <v>2.0099999999999998</v>
      </c>
      <c r="F181" s="8">
        <v>3.73</v>
      </c>
      <c r="G181" s="8">
        <v>0.27</v>
      </c>
      <c r="H181" s="9">
        <v>0.20300000000000001</v>
      </c>
      <c r="I181" s="10">
        <v>5.3999999999999999E-2</v>
      </c>
      <c r="J181" s="10">
        <v>0.14899999999999999</v>
      </c>
      <c r="K181" s="11">
        <v>0.215</v>
      </c>
      <c r="L181" s="8">
        <v>1.03</v>
      </c>
      <c r="M181" s="8">
        <v>0.26900000000000002</v>
      </c>
      <c r="N181" s="10">
        <v>0.68200000000000005</v>
      </c>
      <c r="O181" s="11">
        <v>79</v>
      </c>
      <c r="P181" s="8">
        <v>75</v>
      </c>
      <c r="Q181" s="8">
        <v>100</v>
      </c>
      <c r="R181" s="11">
        <v>3.22</v>
      </c>
      <c r="S181" s="8">
        <v>3.09</v>
      </c>
      <c r="T181" s="8">
        <v>0.13</v>
      </c>
      <c r="U181" s="11">
        <v>4.28</v>
      </c>
      <c r="V181" s="14">
        <v>3.83</v>
      </c>
      <c r="W181">
        <f t="shared" si="2"/>
        <v>0.60999999999999988</v>
      </c>
    </row>
    <row r="182" spans="1:23" ht="15" thickBot="1">
      <c r="A182" s="5">
        <v>85</v>
      </c>
      <c r="B182" s="7" t="s">
        <v>481</v>
      </c>
      <c r="C182" s="7" t="s">
        <v>97</v>
      </c>
      <c r="D182" s="8">
        <v>10.98</v>
      </c>
      <c r="E182" s="8">
        <v>3.66</v>
      </c>
      <c r="F182" s="8">
        <v>3</v>
      </c>
      <c r="G182" s="8">
        <v>0.92</v>
      </c>
      <c r="H182" s="9">
        <v>0.28999999999999998</v>
      </c>
      <c r="I182" s="10">
        <v>9.7000000000000003E-2</v>
      </c>
      <c r="J182" s="10">
        <v>0.19400000000000001</v>
      </c>
      <c r="K182" s="11">
        <v>0.216</v>
      </c>
      <c r="L182" s="8">
        <v>1.22</v>
      </c>
      <c r="M182" s="8">
        <v>0.29199999999999998</v>
      </c>
      <c r="N182" s="10">
        <v>0.82299999999999995</v>
      </c>
      <c r="O182" s="11">
        <v>69</v>
      </c>
      <c r="P182" s="8">
        <v>79</v>
      </c>
      <c r="Q182" s="8">
        <v>94</v>
      </c>
      <c r="R182" s="11">
        <v>2.9</v>
      </c>
      <c r="S182" s="8">
        <v>3.46</v>
      </c>
      <c r="T182" s="8">
        <v>-0.56000000000000005</v>
      </c>
      <c r="U182" s="11">
        <v>4.0199999999999996</v>
      </c>
      <c r="V182" s="14">
        <v>3.52</v>
      </c>
      <c r="W182">
        <f t="shared" si="2"/>
        <v>0.62000000000000011</v>
      </c>
    </row>
    <row r="183" spans="1:23" ht="15" thickBot="1">
      <c r="A183" s="5">
        <v>31</v>
      </c>
      <c r="B183" s="7" t="s">
        <v>424</v>
      </c>
      <c r="C183" s="7" t="s">
        <v>95</v>
      </c>
      <c r="D183" s="8">
        <v>12.76</v>
      </c>
      <c r="E183" s="8">
        <v>4.17</v>
      </c>
      <c r="F183" s="8">
        <v>3.06</v>
      </c>
      <c r="G183" s="8">
        <v>0.25</v>
      </c>
      <c r="H183" s="9">
        <v>0.35599999999999998</v>
      </c>
      <c r="I183" s="10">
        <v>0.11600000000000001</v>
      </c>
      <c r="J183" s="10">
        <v>0.24</v>
      </c>
      <c r="K183" s="11">
        <v>0.17199999999999999</v>
      </c>
      <c r="L183" s="8">
        <v>1.06</v>
      </c>
      <c r="M183" s="8">
        <v>0.28000000000000003</v>
      </c>
      <c r="N183" s="10">
        <v>0.751</v>
      </c>
      <c r="O183" s="11">
        <v>57</v>
      </c>
      <c r="P183" s="8">
        <v>52</v>
      </c>
      <c r="Q183" s="8">
        <v>74</v>
      </c>
      <c r="R183" s="11">
        <v>2.4500000000000002</v>
      </c>
      <c r="S183" s="8">
        <v>2.25</v>
      </c>
      <c r="T183" s="8">
        <v>0.21</v>
      </c>
      <c r="U183" s="11">
        <v>3.25</v>
      </c>
      <c r="V183" s="14">
        <v>3.08</v>
      </c>
      <c r="W183">
        <f t="shared" si="2"/>
        <v>0.62999999999999989</v>
      </c>
    </row>
    <row r="184" spans="1:23" ht="15" thickBot="1">
      <c r="A184" s="5">
        <v>96</v>
      </c>
      <c r="B184" s="7" t="s">
        <v>500</v>
      </c>
      <c r="C184" s="7" t="s">
        <v>52</v>
      </c>
      <c r="D184" s="8">
        <v>10.09</v>
      </c>
      <c r="E184" s="8">
        <v>3.41</v>
      </c>
      <c r="F184" s="8">
        <v>2.96</v>
      </c>
      <c r="G184" s="8">
        <v>0.82</v>
      </c>
      <c r="H184" s="9">
        <v>0.27</v>
      </c>
      <c r="I184" s="10">
        <v>9.0999999999999998E-2</v>
      </c>
      <c r="J184" s="10">
        <v>0.17899999999999999</v>
      </c>
      <c r="K184" s="11">
        <v>0.20399999999999999</v>
      </c>
      <c r="L184" s="8">
        <v>1.1200000000000001</v>
      </c>
      <c r="M184" s="8">
        <v>0.26900000000000002</v>
      </c>
      <c r="N184" s="10">
        <v>0.751</v>
      </c>
      <c r="O184" s="11">
        <v>71</v>
      </c>
      <c r="P184" s="8">
        <v>88</v>
      </c>
      <c r="Q184" s="8">
        <v>99</v>
      </c>
      <c r="R184" s="11">
        <v>3</v>
      </c>
      <c r="S184" s="8">
        <v>3.74</v>
      </c>
      <c r="T184" s="8">
        <v>-0.74</v>
      </c>
      <c r="U184" s="11">
        <v>4.24</v>
      </c>
      <c r="V184" s="14">
        <v>3.63</v>
      </c>
      <c r="W184">
        <f t="shared" si="2"/>
        <v>0.62999999999999989</v>
      </c>
    </row>
    <row r="185" spans="1:23" ht="15" thickBot="1">
      <c r="A185" s="5">
        <v>131</v>
      </c>
      <c r="B185" s="7" t="s">
        <v>553</v>
      </c>
      <c r="C185" s="7" t="s">
        <v>26</v>
      </c>
      <c r="D185" s="8">
        <v>11.93</v>
      </c>
      <c r="E185" s="8">
        <v>5.52</v>
      </c>
      <c r="F185" s="8">
        <v>2.16</v>
      </c>
      <c r="G185" s="8">
        <v>1.34</v>
      </c>
      <c r="H185" s="9">
        <v>0.315</v>
      </c>
      <c r="I185" s="10">
        <v>0.14599999999999999</v>
      </c>
      <c r="J185" s="10">
        <v>0.16900000000000001</v>
      </c>
      <c r="K185" s="11">
        <v>0.16500000000000001</v>
      </c>
      <c r="L185" s="8">
        <v>1.19</v>
      </c>
      <c r="M185" s="8">
        <v>0.21099999999999999</v>
      </c>
      <c r="N185" s="10">
        <v>0.85399999999999998</v>
      </c>
      <c r="O185" s="11">
        <v>74</v>
      </c>
      <c r="P185" s="8">
        <v>107</v>
      </c>
      <c r="Q185" s="8">
        <v>99</v>
      </c>
      <c r="R185" s="11">
        <v>3.28</v>
      </c>
      <c r="S185" s="8">
        <v>4.63</v>
      </c>
      <c r="T185" s="8">
        <v>-1.35</v>
      </c>
      <c r="U185" s="11">
        <v>4.34</v>
      </c>
      <c r="V185" s="14">
        <v>3.91</v>
      </c>
      <c r="W185">
        <f t="shared" si="2"/>
        <v>0.63000000000000034</v>
      </c>
    </row>
    <row r="186" spans="1:23" ht="15" thickBot="1">
      <c r="A186" s="5">
        <v>171</v>
      </c>
      <c r="B186" s="7" t="s">
        <v>688</v>
      </c>
      <c r="C186" s="7" t="s">
        <v>100</v>
      </c>
      <c r="D186" s="8">
        <v>8.82</v>
      </c>
      <c r="E186" s="8">
        <v>3.67</v>
      </c>
      <c r="F186" s="8">
        <v>2.4</v>
      </c>
      <c r="G186" s="8">
        <v>0.92</v>
      </c>
      <c r="H186" s="9">
        <v>0.22500000000000001</v>
      </c>
      <c r="I186" s="10">
        <v>9.4E-2</v>
      </c>
      <c r="J186" s="10">
        <v>0.13100000000000001</v>
      </c>
      <c r="K186" s="11">
        <v>0.22900000000000001</v>
      </c>
      <c r="L186" s="8">
        <v>1.29</v>
      </c>
      <c r="M186" s="8">
        <v>0.28100000000000003</v>
      </c>
      <c r="N186" s="10">
        <v>0.73799999999999999</v>
      </c>
      <c r="O186" s="11">
        <v>79</v>
      </c>
      <c r="P186" s="8">
        <v>96</v>
      </c>
      <c r="Q186" s="8">
        <v>105</v>
      </c>
      <c r="R186" s="11">
        <v>3.49</v>
      </c>
      <c r="S186" s="8">
        <v>4.1500000000000004</v>
      </c>
      <c r="T186" s="8">
        <v>-0.66</v>
      </c>
      <c r="U186" s="11">
        <v>4.58</v>
      </c>
      <c r="V186" s="14">
        <v>4.1399999999999997</v>
      </c>
      <c r="W186">
        <f t="shared" si="2"/>
        <v>0.64999999999999947</v>
      </c>
    </row>
    <row r="187" spans="1:23" ht="15" thickBot="1">
      <c r="A187" s="5">
        <v>113</v>
      </c>
      <c r="B187" s="7" t="s">
        <v>499</v>
      </c>
      <c r="C187" s="7" t="s">
        <v>74</v>
      </c>
      <c r="D187" s="8">
        <v>11.5</v>
      </c>
      <c r="E187" s="8">
        <v>4.8099999999999996</v>
      </c>
      <c r="F187" s="8">
        <v>2.39</v>
      </c>
      <c r="G187" s="8">
        <v>0.53</v>
      </c>
      <c r="H187" s="9">
        <v>0.30099999999999999</v>
      </c>
      <c r="I187" s="10">
        <v>0.126</v>
      </c>
      <c r="J187" s="10">
        <v>0.17499999999999999</v>
      </c>
      <c r="K187" s="11">
        <v>0.183</v>
      </c>
      <c r="L187" s="8">
        <v>1.19</v>
      </c>
      <c r="M187" s="8">
        <v>0.26700000000000002</v>
      </c>
      <c r="N187" s="10">
        <v>0.71099999999999997</v>
      </c>
      <c r="O187" s="11">
        <v>67</v>
      </c>
      <c r="P187" s="8">
        <v>76</v>
      </c>
      <c r="Q187" s="8">
        <v>96</v>
      </c>
      <c r="R187" s="11">
        <v>3.07</v>
      </c>
      <c r="S187" s="8">
        <v>3.52</v>
      </c>
      <c r="T187" s="8">
        <v>-0.45</v>
      </c>
      <c r="U187" s="11">
        <v>4.2</v>
      </c>
      <c r="V187" s="14">
        <v>3.76</v>
      </c>
      <c r="W187">
        <f t="shared" si="2"/>
        <v>0.69</v>
      </c>
    </row>
    <row r="188" spans="1:23" ht="15" thickBot="1">
      <c r="A188" s="5">
        <v>155</v>
      </c>
      <c r="B188" s="7" t="s">
        <v>593</v>
      </c>
      <c r="C188" s="7" t="s">
        <v>45</v>
      </c>
      <c r="D188" s="8">
        <v>7.92</v>
      </c>
      <c r="E188" s="8">
        <v>3.82</v>
      </c>
      <c r="F188" s="8">
        <v>2.08</v>
      </c>
      <c r="G188" s="8">
        <v>0.59</v>
      </c>
      <c r="H188" s="9">
        <v>0.214</v>
      </c>
      <c r="I188" s="10">
        <v>0.10299999999999999</v>
      </c>
      <c r="J188" s="10">
        <v>0.111</v>
      </c>
      <c r="K188" s="11">
        <v>0.221</v>
      </c>
      <c r="L188" s="8">
        <v>1.22</v>
      </c>
      <c r="M188" s="8">
        <v>0.27400000000000002</v>
      </c>
      <c r="N188" s="10">
        <v>0.73599999999999999</v>
      </c>
      <c r="O188" s="11">
        <v>77</v>
      </c>
      <c r="P188" s="8">
        <v>87</v>
      </c>
      <c r="Q188" s="8">
        <v>94</v>
      </c>
      <c r="R188" s="11">
        <v>3.38</v>
      </c>
      <c r="S188" s="8">
        <v>3.81</v>
      </c>
      <c r="T188" s="8">
        <v>-0.44</v>
      </c>
      <c r="U188" s="11">
        <v>4.0999999999999996</v>
      </c>
      <c r="V188" s="14">
        <v>4.07</v>
      </c>
      <c r="W188">
        <f t="shared" si="2"/>
        <v>0.69000000000000039</v>
      </c>
    </row>
    <row r="189" spans="1:23" ht="15" thickBot="1">
      <c r="A189" s="5">
        <v>47</v>
      </c>
      <c r="B189" s="7" t="s">
        <v>438</v>
      </c>
      <c r="C189" s="7" t="s">
        <v>45</v>
      </c>
      <c r="D189" s="8">
        <v>9.81</v>
      </c>
      <c r="E189" s="8">
        <v>2.17</v>
      </c>
      <c r="F189" s="8">
        <v>4.53</v>
      </c>
      <c r="G189" s="8">
        <v>1.02</v>
      </c>
      <c r="H189" s="9">
        <v>0.26800000000000002</v>
      </c>
      <c r="I189" s="10">
        <v>5.8999999999999997E-2</v>
      </c>
      <c r="J189" s="10">
        <v>0.20899999999999999</v>
      </c>
      <c r="K189" s="11">
        <v>0.215</v>
      </c>
      <c r="L189" s="8">
        <v>1.05</v>
      </c>
      <c r="M189" s="8">
        <v>0.27200000000000002</v>
      </c>
      <c r="N189" s="10">
        <v>0.81100000000000005</v>
      </c>
      <c r="O189" s="11">
        <v>58</v>
      </c>
      <c r="P189" s="8">
        <v>79</v>
      </c>
      <c r="Q189" s="8">
        <v>83</v>
      </c>
      <c r="R189" s="11">
        <v>2.5499999999999998</v>
      </c>
      <c r="S189" s="8">
        <v>3.48</v>
      </c>
      <c r="T189" s="8">
        <v>-0.94</v>
      </c>
      <c r="U189" s="11">
        <v>3.65</v>
      </c>
      <c r="V189" s="14">
        <v>3.25</v>
      </c>
      <c r="W189">
        <f t="shared" si="2"/>
        <v>0.70000000000000018</v>
      </c>
    </row>
    <row r="190" spans="1:23" ht="15" thickBot="1">
      <c r="A190" s="5">
        <v>215</v>
      </c>
      <c r="B190" s="7" t="s">
        <v>698</v>
      </c>
      <c r="C190" s="7" t="s">
        <v>153</v>
      </c>
      <c r="D190" s="8">
        <v>10.77</v>
      </c>
      <c r="E190" s="8">
        <v>6.14</v>
      </c>
      <c r="F190" s="8">
        <v>1.76</v>
      </c>
      <c r="G190" s="8">
        <v>0.82</v>
      </c>
      <c r="H190" s="9">
        <v>0.27400000000000002</v>
      </c>
      <c r="I190" s="10">
        <v>0.156</v>
      </c>
      <c r="J190" s="10">
        <v>0.11799999999999999</v>
      </c>
      <c r="K190" s="11">
        <v>0.18099999999999999</v>
      </c>
      <c r="L190" s="8">
        <v>1.33</v>
      </c>
      <c r="M190" s="8">
        <v>0.24299999999999999</v>
      </c>
      <c r="N190" s="10">
        <v>0.748</v>
      </c>
      <c r="O190" s="11">
        <v>86</v>
      </c>
      <c r="P190" s="8">
        <v>103</v>
      </c>
      <c r="Q190" s="8">
        <v>102</v>
      </c>
      <c r="R190" s="11">
        <v>3.68</v>
      </c>
      <c r="S190" s="8">
        <v>4.3600000000000003</v>
      </c>
      <c r="T190" s="8">
        <v>-0.68</v>
      </c>
      <c r="U190" s="11">
        <v>4.38</v>
      </c>
      <c r="V190" s="14">
        <v>4.41</v>
      </c>
      <c r="W190">
        <f t="shared" si="2"/>
        <v>0.73</v>
      </c>
    </row>
    <row r="191" spans="1:23" ht="15" thickBot="1">
      <c r="A191" s="5">
        <v>220</v>
      </c>
      <c r="B191" s="7" t="s">
        <v>704</v>
      </c>
      <c r="C191" s="6" t="s">
        <v>103</v>
      </c>
      <c r="D191" s="8">
        <v>9.56</v>
      </c>
      <c r="E191" s="8">
        <v>5.03</v>
      </c>
      <c r="F191" s="8">
        <v>1.9</v>
      </c>
      <c r="G191" s="8">
        <v>1.01</v>
      </c>
      <c r="H191" s="9">
        <v>0.246</v>
      </c>
      <c r="I191" s="10">
        <v>0.129</v>
      </c>
      <c r="J191" s="10">
        <v>0.11600000000000001</v>
      </c>
      <c r="K191" s="11">
        <v>0.19700000000000001</v>
      </c>
      <c r="L191" s="8">
        <v>1.29</v>
      </c>
      <c r="M191" s="8">
        <v>0.24399999999999999</v>
      </c>
      <c r="N191" s="10">
        <v>0.78900000000000003</v>
      </c>
      <c r="O191" s="11">
        <v>86</v>
      </c>
      <c r="P191" s="8">
        <v>103</v>
      </c>
      <c r="Q191" s="8">
        <v>113</v>
      </c>
      <c r="R191" s="11">
        <v>3.69</v>
      </c>
      <c r="S191" s="8">
        <v>4.49</v>
      </c>
      <c r="T191" s="8">
        <v>-0.8</v>
      </c>
      <c r="U191" s="11">
        <v>4.8499999999999996</v>
      </c>
      <c r="V191" s="14">
        <v>4.43</v>
      </c>
      <c r="W191">
        <f t="shared" si="2"/>
        <v>0.73999999999999977</v>
      </c>
    </row>
    <row r="192" spans="1:23" ht="15" thickBot="1">
      <c r="A192" s="5">
        <v>157</v>
      </c>
      <c r="B192" s="7" t="s">
        <v>618</v>
      </c>
      <c r="C192" s="7" t="s">
        <v>86</v>
      </c>
      <c r="D192" s="8">
        <v>7.4</v>
      </c>
      <c r="E192" s="8">
        <v>2.34</v>
      </c>
      <c r="F192" s="8">
        <v>3.16</v>
      </c>
      <c r="G192" s="8">
        <v>0.99</v>
      </c>
      <c r="H192" s="9">
        <v>0.20100000000000001</v>
      </c>
      <c r="I192" s="10">
        <v>6.4000000000000001E-2</v>
      </c>
      <c r="J192" s="10">
        <v>0.13700000000000001</v>
      </c>
      <c r="K192" s="11">
        <v>0.23400000000000001</v>
      </c>
      <c r="L192" s="8">
        <v>1.1499999999999999</v>
      </c>
      <c r="M192" s="8">
        <v>0.27100000000000002</v>
      </c>
      <c r="N192" s="10">
        <v>0.749</v>
      </c>
      <c r="O192" s="11">
        <v>79</v>
      </c>
      <c r="P192" s="8">
        <v>93</v>
      </c>
      <c r="Q192" s="8">
        <v>100</v>
      </c>
      <c r="R192" s="11">
        <v>3.33</v>
      </c>
      <c r="S192" s="8">
        <v>3.9</v>
      </c>
      <c r="T192" s="8">
        <v>-0.56999999999999995</v>
      </c>
      <c r="U192" s="11">
        <v>4.38</v>
      </c>
      <c r="V192" s="14">
        <v>4.08</v>
      </c>
      <c r="W192">
        <f t="shared" si="2"/>
        <v>0.75</v>
      </c>
    </row>
    <row r="193" spans="1:23" ht="15" thickBot="1">
      <c r="A193" s="5">
        <v>153</v>
      </c>
      <c r="B193" s="7" t="s">
        <v>583</v>
      </c>
      <c r="C193" s="7" t="s">
        <v>48</v>
      </c>
      <c r="D193" s="8">
        <v>8.5</v>
      </c>
      <c r="E193" s="8">
        <v>3.43</v>
      </c>
      <c r="F193" s="8">
        <v>2.48</v>
      </c>
      <c r="G193" s="8">
        <v>0.55000000000000004</v>
      </c>
      <c r="H193" s="9">
        <v>0.23699999999999999</v>
      </c>
      <c r="I193" s="10">
        <v>9.5000000000000001E-2</v>
      </c>
      <c r="J193" s="10">
        <v>0.14099999999999999</v>
      </c>
      <c r="K193" s="11">
        <v>0.215</v>
      </c>
      <c r="L193" s="8">
        <v>1.1399999999999999</v>
      </c>
      <c r="M193" s="8">
        <v>0.27500000000000002</v>
      </c>
      <c r="N193" s="10">
        <v>0.72199999999999998</v>
      </c>
      <c r="O193" s="11">
        <v>78</v>
      </c>
      <c r="P193" s="8">
        <v>83</v>
      </c>
      <c r="Q193" s="8">
        <v>103</v>
      </c>
      <c r="R193" s="11">
        <v>3.29</v>
      </c>
      <c r="S193" s="8">
        <v>3.48</v>
      </c>
      <c r="T193" s="8">
        <v>-0.2</v>
      </c>
      <c r="U193" s="11">
        <v>4.41</v>
      </c>
      <c r="V193" s="14">
        <v>4.0599999999999996</v>
      </c>
      <c r="W193">
        <f t="shared" si="2"/>
        <v>0.76999999999999957</v>
      </c>
    </row>
    <row r="194" spans="1:23" ht="15" thickBot="1">
      <c r="A194" s="5">
        <v>235</v>
      </c>
      <c r="B194" s="7" t="s">
        <v>725</v>
      </c>
      <c r="C194" s="7" t="s">
        <v>58</v>
      </c>
      <c r="D194" s="8">
        <v>8.49</v>
      </c>
      <c r="E194" s="8">
        <v>4.59</v>
      </c>
      <c r="F194" s="8">
        <v>1.85</v>
      </c>
      <c r="G194" s="8">
        <v>0.97</v>
      </c>
      <c r="H194" s="9">
        <v>0.223</v>
      </c>
      <c r="I194" s="10">
        <v>0.121</v>
      </c>
      <c r="J194" s="10">
        <v>0.10299999999999999</v>
      </c>
      <c r="K194" s="11">
        <v>0.218</v>
      </c>
      <c r="L194" s="8">
        <v>1.31</v>
      </c>
      <c r="M194" s="8">
        <v>0.26500000000000001</v>
      </c>
      <c r="N194" s="10">
        <v>0.751</v>
      </c>
      <c r="O194" s="11">
        <v>90</v>
      </c>
      <c r="P194" s="8">
        <v>104</v>
      </c>
      <c r="Q194" s="8">
        <v>112</v>
      </c>
      <c r="R194" s="11">
        <v>3.76</v>
      </c>
      <c r="S194" s="8">
        <v>4.4000000000000004</v>
      </c>
      <c r="T194" s="8">
        <v>-0.64</v>
      </c>
      <c r="U194" s="11">
        <v>4.8099999999999996</v>
      </c>
      <c r="V194" s="14">
        <v>4.55</v>
      </c>
      <c r="W194">
        <f t="shared" ref="W194:W257" si="3">V194-R194</f>
        <v>0.79</v>
      </c>
    </row>
    <row r="195" spans="1:23" ht="15" thickBot="1">
      <c r="A195" s="5">
        <v>122</v>
      </c>
      <c r="B195" s="7" t="s">
        <v>536</v>
      </c>
      <c r="C195" s="6" t="s">
        <v>103</v>
      </c>
      <c r="D195" s="8">
        <v>8.4499999999999993</v>
      </c>
      <c r="E195" s="8">
        <v>2.87</v>
      </c>
      <c r="F195" s="8">
        <v>2.95</v>
      </c>
      <c r="G195" s="8">
        <v>0.45</v>
      </c>
      <c r="H195" s="9">
        <v>0.23499999999999999</v>
      </c>
      <c r="I195" s="10">
        <v>0.08</v>
      </c>
      <c r="J195" s="10">
        <v>0.155</v>
      </c>
      <c r="K195" s="11">
        <v>0.19400000000000001</v>
      </c>
      <c r="L195" s="8">
        <v>1.02</v>
      </c>
      <c r="M195" s="8">
        <v>0.248</v>
      </c>
      <c r="N195" s="10">
        <v>0.66900000000000004</v>
      </c>
      <c r="O195" s="11">
        <v>67</v>
      </c>
      <c r="P195" s="8">
        <v>72</v>
      </c>
      <c r="Q195" s="8">
        <v>93</v>
      </c>
      <c r="R195" s="11">
        <v>3.02</v>
      </c>
      <c r="S195" s="8">
        <v>3.14</v>
      </c>
      <c r="T195" s="8">
        <v>-0.12</v>
      </c>
      <c r="U195" s="11">
        <v>4.04</v>
      </c>
      <c r="V195" s="14">
        <v>3.83</v>
      </c>
      <c r="W195">
        <f t="shared" si="3"/>
        <v>0.81</v>
      </c>
    </row>
    <row r="196" spans="1:23" ht="15" thickBot="1">
      <c r="A196" s="5">
        <v>61</v>
      </c>
      <c r="B196" s="7" t="s">
        <v>459</v>
      </c>
      <c r="C196" s="6" t="s">
        <v>292</v>
      </c>
      <c r="D196" s="8">
        <v>10.25</v>
      </c>
      <c r="E196" s="8">
        <v>2.56</v>
      </c>
      <c r="F196" s="8">
        <v>4</v>
      </c>
      <c r="G196" s="8">
        <v>1.2</v>
      </c>
      <c r="H196" s="9">
        <v>0.27500000000000002</v>
      </c>
      <c r="I196" s="10">
        <v>6.9000000000000006E-2</v>
      </c>
      <c r="J196" s="10">
        <v>0.20599999999999999</v>
      </c>
      <c r="K196" s="11">
        <v>0.23</v>
      </c>
      <c r="L196" s="8">
        <v>1.1599999999999999</v>
      </c>
      <c r="M196" s="8">
        <v>0.29299999999999998</v>
      </c>
      <c r="N196" s="10">
        <v>0.88600000000000001</v>
      </c>
      <c r="O196" s="11">
        <v>59</v>
      </c>
      <c r="P196" s="8">
        <v>85</v>
      </c>
      <c r="Q196" s="8">
        <v>92</v>
      </c>
      <c r="R196" s="11">
        <v>2.56</v>
      </c>
      <c r="S196" s="8">
        <v>3.73</v>
      </c>
      <c r="T196" s="8">
        <v>-1.17</v>
      </c>
      <c r="U196" s="11">
        <v>3.95</v>
      </c>
      <c r="V196" s="14">
        <v>3.38</v>
      </c>
      <c r="W196">
        <f t="shared" si="3"/>
        <v>0.81999999999999984</v>
      </c>
    </row>
    <row r="197" spans="1:23" ht="15" thickBot="1">
      <c r="A197" s="5">
        <v>251</v>
      </c>
      <c r="B197" s="7" t="s">
        <v>802</v>
      </c>
      <c r="C197" s="7" t="s">
        <v>50</v>
      </c>
      <c r="D197" s="8">
        <v>5.74</v>
      </c>
      <c r="E197" s="8">
        <v>3.45</v>
      </c>
      <c r="F197" s="8">
        <v>1.67</v>
      </c>
      <c r="G197" s="8">
        <v>1.44</v>
      </c>
      <c r="H197" s="9">
        <v>0.15</v>
      </c>
      <c r="I197" s="10">
        <v>0.09</v>
      </c>
      <c r="J197" s="10">
        <v>0.06</v>
      </c>
      <c r="K197" s="11">
        <v>0.24199999999999999</v>
      </c>
      <c r="L197" s="8">
        <v>1.31</v>
      </c>
      <c r="M197" s="8">
        <v>0.253</v>
      </c>
      <c r="N197" s="10">
        <v>0.71399999999999997</v>
      </c>
      <c r="O197" s="11">
        <v>100</v>
      </c>
      <c r="P197" s="8">
        <v>119</v>
      </c>
      <c r="Q197" s="8">
        <v>129</v>
      </c>
      <c r="R197" s="11">
        <v>4.3099999999999996</v>
      </c>
      <c r="S197" s="8">
        <v>5.3</v>
      </c>
      <c r="T197" s="8">
        <v>-0.99</v>
      </c>
      <c r="U197" s="11">
        <v>5.55</v>
      </c>
      <c r="V197" s="14">
        <v>5.13</v>
      </c>
      <c r="W197">
        <f t="shared" si="3"/>
        <v>0.82000000000000028</v>
      </c>
    </row>
    <row r="198" spans="1:23" ht="15" thickBot="1">
      <c r="A198" s="5">
        <v>145</v>
      </c>
      <c r="B198" s="7" t="s">
        <v>576</v>
      </c>
      <c r="C198" s="7" t="s">
        <v>43</v>
      </c>
      <c r="D198" s="8">
        <v>9.0500000000000007</v>
      </c>
      <c r="E198" s="8">
        <v>4.2300000000000004</v>
      </c>
      <c r="F198" s="8">
        <v>2.14</v>
      </c>
      <c r="G198" s="8">
        <v>1.02</v>
      </c>
      <c r="H198" s="9">
        <v>0.23799999999999999</v>
      </c>
      <c r="I198" s="10">
        <v>0.111</v>
      </c>
      <c r="J198" s="10">
        <v>0.126</v>
      </c>
      <c r="K198" s="11">
        <v>0.20499999999999999</v>
      </c>
      <c r="L198" s="8">
        <v>1.22</v>
      </c>
      <c r="M198" s="8">
        <v>0.252</v>
      </c>
      <c r="N198" s="10">
        <v>0.80600000000000005</v>
      </c>
      <c r="O198" s="11">
        <v>77</v>
      </c>
      <c r="P198" s="8">
        <v>105</v>
      </c>
      <c r="Q198" s="8">
        <v>99</v>
      </c>
      <c r="R198" s="11">
        <v>3.21</v>
      </c>
      <c r="S198" s="8">
        <v>4.5199999999999996</v>
      </c>
      <c r="T198" s="8">
        <v>-1.31</v>
      </c>
      <c r="U198" s="11">
        <v>4.33</v>
      </c>
      <c r="V198" s="14">
        <v>4.04</v>
      </c>
      <c r="W198">
        <f t="shared" si="3"/>
        <v>0.83000000000000007</v>
      </c>
    </row>
    <row r="199" spans="1:23" ht="15" thickBot="1">
      <c r="A199" s="5">
        <v>78</v>
      </c>
      <c r="B199" s="7" t="s">
        <v>471</v>
      </c>
      <c r="C199" s="7" t="s">
        <v>153</v>
      </c>
      <c r="D199" s="8">
        <v>7.17</v>
      </c>
      <c r="E199" s="8">
        <v>1.96</v>
      </c>
      <c r="F199" s="8">
        <v>3.67</v>
      </c>
      <c r="G199" s="8">
        <v>0.26</v>
      </c>
      <c r="H199" s="9">
        <v>0.19900000000000001</v>
      </c>
      <c r="I199" s="10">
        <v>5.3999999999999999E-2</v>
      </c>
      <c r="J199" s="10">
        <v>0.14499999999999999</v>
      </c>
      <c r="K199" s="11">
        <v>0.25</v>
      </c>
      <c r="L199" s="8">
        <v>1.1599999999999999</v>
      </c>
      <c r="M199" s="8">
        <v>0.31</v>
      </c>
      <c r="N199" s="10">
        <v>0.76700000000000002</v>
      </c>
      <c r="O199" s="11">
        <v>61</v>
      </c>
      <c r="P199" s="8">
        <v>64</v>
      </c>
      <c r="Q199" s="8">
        <v>82</v>
      </c>
      <c r="R199" s="11">
        <v>2.61</v>
      </c>
      <c r="S199" s="8">
        <v>2.73</v>
      </c>
      <c r="T199" s="8">
        <v>-0.13</v>
      </c>
      <c r="U199" s="11">
        <v>3.51</v>
      </c>
      <c r="V199" s="14">
        <v>3.47</v>
      </c>
      <c r="W199">
        <f t="shared" si="3"/>
        <v>0.86000000000000032</v>
      </c>
    </row>
    <row r="200" spans="1:23" ht="15" thickBot="1">
      <c r="A200" s="5">
        <v>80</v>
      </c>
      <c r="B200" s="7" t="s">
        <v>485</v>
      </c>
      <c r="C200" s="7" t="s">
        <v>35</v>
      </c>
      <c r="D200" s="8">
        <v>7.96</v>
      </c>
      <c r="E200" s="8">
        <v>2.35</v>
      </c>
      <c r="F200" s="8">
        <v>3.39</v>
      </c>
      <c r="G200" s="8">
        <v>0.52</v>
      </c>
      <c r="H200" s="9">
        <v>0.219</v>
      </c>
      <c r="I200" s="10">
        <v>6.5000000000000002E-2</v>
      </c>
      <c r="J200" s="10">
        <v>0.154</v>
      </c>
      <c r="K200" s="11">
        <v>0.23599999999999999</v>
      </c>
      <c r="L200" s="8">
        <v>1.1399999999999999</v>
      </c>
      <c r="M200" s="8">
        <v>0.29499999999999998</v>
      </c>
      <c r="N200" s="10">
        <v>0.73299999999999998</v>
      </c>
      <c r="O200" s="11">
        <v>64</v>
      </c>
      <c r="P200" s="8">
        <v>76</v>
      </c>
      <c r="Q200" s="8">
        <v>83</v>
      </c>
      <c r="R200" s="11">
        <v>2.61</v>
      </c>
      <c r="S200" s="8">
        <v>3.16</v>
      </c>
      <c r="T200" s="8">
        <v>-0.55000000000000004</v>
      </c>
      <c r="U200" s="11">
        <v>3.55</v>
      </c>
      <c r="V200" s="14">
        <v>3.47</v>
      </c>
      <c r="W200">
        <f t="shared" si="3"/>
        <v>0.86000000000000032</v>
      </c>
    </row>
    <row r="201" spans="1:23" ht="15" thickBot="1">
      <c r="A201" s="5">
        <v>184</v>
      </c>
      <c r="B201" s="7" t="s">
        <v>609</v>
      </c>
      <c r="C201" s="7" t="s">
        <v>74</v>
      </c>
      <c r="D201" s="8">
        <v>8.2100000000000009</v>
      </c>
      <c r="E201" s="8">
        <v>3.33</v>
      </c>
      <c r="F201" s="8">
        <v>2.46</v>
      </c>
      <c r="G201" s="8">
        <v>0.95</v>
      </c>
      <c r="H201" s="9">
        <v>0.217</v>
      </c>
      <c r="I201" s="10">
        <v>8.7999999999999995E-2</v>
      </c>
      <c r="J201" s="10">
        <v>0.129</v>
      </c>
      <c r="K201" s="11">
        <v>0.24099999999999999</v>
      </c>
      <c r="L201" s="8">
        <v>1.28</v>
      </c>
      <c r="M201" s="8">
        <v>0.29199999999999998</v>
      </c>
      <c r="N201" s="10">
        <v>0.75700000000000001</v>
      </c>
      <c r="O201" s="11">
        <v>72</v>
      </c>
      <c r="P201" s="8">
        <v>88</v>
      </c>
      <c r="Q201" s="8">
        <v>102</v>
      </c>
      <c r="R201" s="11">
        <v>3.33</v>
      </c>
      <c r="S201" s="8">
        <v>4.08</v>
      </c>
      <c r="T201" s="8">
        <v>-0.75</v>
      </c>
      <c r="U201" s="11">
        <v>4.45</v>
      </c>
      <c r="V201" s="14">
        <v>4.1900000000000004</v>
      </c>
      <c r="W201">
        <f t="shared" si="3"/>
        <v>0.86000000000000032</v>
      </c>
    </row>
    <row r="202" spans="1:23" ht="15" thickBot="1">
      <c r="A202" s="5">
        <v>18</v>
      </c>
      <c r="B202" s="7" t="s">
        <v>411</v>
      </c>
      <c r="C202" s="7" t="s">
        <v>58</v>
      </c>
      <c r="D202" s="8">
        <v>8.0500000000000007</v>
      </c>
      <c r="E202" s="8">
        <v>1.61</v>
      </c>
      <c r="F202" s="8">
        <v>5</v>
      </c>
      <c r="G202" s="8">
        <v>0.5</v>
      </c>
      <c r="H202" s="9">
        <v>0.23</v>
      </c>
      <c r="I202" s="10">
        <v>4.5999999999999999E-2</v>
      </c>
      <c r="J202" s="10">
        <v>0.184</v>
      </c>
      <c r="K202" s="11">
        <v>0.22500000000000001</v>
      </c>
      <c r="L202" s="8">
        <v>1</v>
      </c>
      <c r="M202" s="8">
        <v>0.28299999999999997</v>
      </c>
      <c r="N202" s="10">
        <v>0.81</v>
      </c>
      <c r="O202" s="11">
        <v>50</v>
      </c>
      <c r="P202" s="8">
        <v>67</v>
      </c>
      <c r="Q202" s="8">
        <v>70</v>
      </c>
      <c r="R202" s="11">
        <v>2.11</v>
      </c>
      <c r="S202" s="8">
        <v>2.84</v>
      </c>
      <c r="T202" s="8">
        <v>-0.74</v>
      </c>
      <c r="U202" s="11">
        <v>3.02</v>
      </c>
      <c r="V202" s="14">
        <v>2.98</v>
      </c>
      <c r="W202">
        <f t="shared" si="3"/>
        <v>0.87000000000000011</v>
      </c>
    </row>
    <row r="203" spans="1:23" ht="15" thickBot="1">
      <c r="A203" s="5">
        <v>214</v>
      </c>
      <c r="B203" s="7" t="s">
        <v>657</v>
      </c>
      <c r="C203" s="7" t="s">
        <v>58</v>
      </c>
      <c r="D203" s="8">
        <v>7.43</v>
      </c>
      <c r="E203" s="8">
        <v>4.5599999999999996</v>
      </c>
      <c r="F203" s="8">
        <v>1.63</v>
      </c>
      <c r="G203" s="8">
        <v>0.34</v>
      </c>
      <c r="H203" s="9">
        <v>0.17799999999999999</v>
      </c>
      <c r="I203" s="10">
        <v>0.109</v>
      </c>
      <c r="J203" s="10">
        <v>6.9000000000000006E-2</v>
      </c>
      <c r="K203" s="11">
        <v>0.25900000000000001</v>
      </c>
      <c r="L203" s="8">
        <v>1.56</v>
      </c>
      <c r="M203" s="8">
        <v>0.318</v>
      </c>
      <c r="N203" s="10">
        <v>0.67700000000000005</v>
      </c>
      <c r="O203" s="11">
        <v>85</v>
      </c>
      <c r="P203" s="8">
        <v>91</v>
      </c>
      <c r="Q203" s="8">
        <v>106</v>
      </c>
      <c r="R203" s="11">
        <v>3.54</v>
      </c>
      <c r="S203" s="8">
        <v>3.84</v>
      </c>
      <c r="T203" s="8">
        <v>-0.28999999999999998</v>
      </c>
      <c r="U203" s="11">
        <v>4.53</v>
      </c>
      <c r="V203" s="14">
        <v>4.41</v>
      </c>
      <c r="W203">
        <f t="shared" si="3"/>
        <v>0.87000000000000011</v>
      </c>
    </row>
    <row r="204" spans="1:23" ht="15" thickBot="1">
      <c r="A204" s="5">
        <v>139</v>
      </c>
      <c r="B204" s="7" t="s">
        <v>574</v>
      </c>
      <c r="C204" s="7" t="s">
        <v>86</v>
      </c>
      <c r="D204" s="8">
        <v>7.3</v>
      </c>
      <c r="E204" s="8">
        <v>2.31</v>
      </c>
      <c r="F204" s="8">
        <v>3.16</v>
      </c>
      <c r="G204" s="8">
        <v>0.85</v>
      </c>
      <c r="H204" s="9">
        <v>0.19400000000000001</v>
      </c>
      <c r="I204" s="10">
        <v>6.0999999999999999E-2</v>
      </c>
      <c r="J204" s="10">
        <v>0.13300000000000001</v>
      </c>
      <c r="K204" s="11">
        <v>0.23</v>
      </c>
      <c r="L204" s="8">
        <v>1.1499999999999999</v>
      </c>
      <c r="M204" s="8">
        <v>0.26800000000000002</v>
      </c>
      <c r="N204" s="10">
        <v>0.78</v>
      </c>
      <c r="O204" s="11">
        <v>72</v>
      </c>
      <c r="P204" s="8">
        <v>90</v>
      </c>
      <c r="Q204" s="8">
        <v>94</v>
      </c>
      <c r="R204" s="11">
        <v>3.04</v>
      </c>
      <c r="S204" s="8">
        <v>3.76</v>
      </c>
      <c r="T204" s="8">
        <v>-0.72</v>
      </c>
      <c r="U204" s="11">
        <v>4.1399999999999997</v>
      </c>
      <c r="V204" s="14">
        <v>3.96</v>
      </c>
      <c r="W204">
        <f t="shared" si="3"/>
        <v>0.91999999999999993</v>
      </c>
    </row>
    <row r="205" spans="1:23" ht="15" thickBot="1">
      <c r="A205" s="5">
        <v>123</v>
      </c>
      <c r="B205" s="7" t="s">
        <v>556</v>
      </c>
      <c r="C205" s="7" t="s">
        <v>116</v>
      </c>
      <c r="D205" s="8">
        <v>8.64</v>
      </c>
      <c r="E205" s="8">
        <v>3.24</v>
      </c>
      <c r="F205" s="8">
        <v>2.67</v>
      </c>
      <c r="G205" s="8">
        <v>0.97</v>
      </c>
      <c r="H205" s="9">
        <v>0.22</v>
      </c>
      <c r="I205" s="10">
        <v>8.3000000000000004E-2</v>
      </c>
      <c r="J205" s="10">
        <v>0.13800000000000001</v>
      </c>
      <c r="K205" s="11">
        <v>0.27</v>
      </c>
      <c r="L205" s="8">
        <v>1.43</v>
      </c>
      <c r="M205" s="8">
        <v>0.33200000000000002</v>
      </c>
      <c r="N205" s="10">
        <v>0.80400000000000005</v>
      </c>
      <c r="O205" s="11">
        <v>64</v>
      </c>
      <c r="P205" s="8">
        <v>91</v>
      </c>
      <c r="Q205" s="8">
        <v>91</v>
      </c>
      <c r="R205" s="11">
        <v>2.92</v>
      </c>
      <c r="S205" s="8">
        <v>3.93</v>
      </c>
      <c r="T205" s="8">
        <v>-1.01</v>
      </c>
      <c r="U205" s="11">
        <v>3.91</v>
      </c>
      <c r="V205" s="14">
        <v>3.85</v>
      </c>
      <c r="W205">
        <f t="shared" si="3"/>
        <v>0.93000000000000016</v>
      </c>
    </row>
    <row r="206" spans="1:23" ht="15" thickBot="1">
      <c r="A206" s="5">
        <v>7</v>
      </c>
      <c r="B206" s="7" t="s">
        <v>394</v>
      </c>
      <c r="C206" s="7" t="s">
        <v>89</v>
      </c>
      <c r="D206" s="8">
        <v>13.94</v>
      </c>
      <c r="E206" s="8">
        <v>3.92</v>
      </c>
      <c r="F206" s="8">
        <v>3.56</v>
      </c>
      <c r="G206" s="8">
        <v>0.65</v>
      </c>
      <c r="H206" s="9">
        <v>0.372</v>
      </c>
      <c r="I206" s="10">
        <v>0.105</v>
      </c>
      <c r="J206" s="10">
        <v>0.26700000000000002</v>
      </c>
      <c r="K206" s="11">
        <v>0.19500000000000001</v>
      </c>
      <c r="L206" s="8">
        <v>1.1599999999999999</v>
      </c>
      <c r="M206" s="8">
        <v>0.31</v>
      </c>
      <c r="N206" s="10">
        <v>0.753</v>
      </c>
      <c r="O206" s="11">
        <v>40</v>
      </c>
      <c r="P206" s="8">
        <v>54</v>
      </c>
      <c r="Q206" s="8">
        <v>54</v>
      </c>
      <c r="R206" s="11">
        <v>1.74</v>
      </c>
      <c r="S206" s="8">
        <v>2.41</v>
      </c>
      <c r="T206" s="8">
        <v>-0.67</v>
      </c>
      <c r="U206" s="11">
        <v>2.35</v>
      </c>
      <c r="V206" s="14">
        <v>2.68</v>
      </c>
      <c r="W206">
        <f t="shared" si="3"/>
        <v>0.94000000000000017</v>
      </c>
    </row>
    <row r="207" spans="1:23" ht="15" thickBot="1">
      <c r="A207" s="5">
        <v>141</v>
      </c>
      <c r="B207" s="7" t="s">
        <v>572</v>
      </c>
      <c r="C207" s="7" t="s">
        <v>144</v>
      </c>
      <c r="D207" s="8">
        <v>8.56</v>
      </c>
      <c r="E207" s="8">
        <v>2.77</v>
      </c>
      <c r="F207" s="8">
        <v>3.1</v>
      </c>
      <c r="G207" s="8">
        <v>0.66</v>
      </c>
      <c r="H207" s="9">
        <v>0.24099999999999999</v>
      </c>
      <c r="I207" s="10">
        <v>7.8E-2</v>
      </c>
      <c r="J207" s="10">
        <v>0.16300000000000001</v>
      </c>
      <c r="K207" s="11">
        <v>0.18099999999999999</v>
      </c>
      <c r="L207" s="8">
        <v>0.97</v>
      </c>
      <c r="M207" s="8">
        <v>0.22500000000000001</v>
      </c>
      <c r="N207" s="10">
        <v>0.68300000000000005</v>
      </c>
      <c r="O207" s="11">
        <v>72</v>
      </c>
      <c r="P207" s="8">
        <v>77</v>
      </c>
      <c r="Q207" s="8">
        <v>106</v>
      </c>
      <c r="R207" s="11">
        <v>3.03</v>
      </c>
      <c r="S207" s="8">
        <v>3.27</v>
      </c>
      <c r="T207" s="8">
        <v>-0.24</v>
      </c>
      <c r="U207" s="11">
        <v>4.55</v>
      </c>
      <c r="V207" s="14">
        <v>3.97</v>
      </c>
      <c r="W207">
        <f t="shared" si="3"/>
        <v>0.94000000000000039</v>
      </c>
    </row>
    <row r="208" spans="1:23" ht="15" thickBot="1">
      <c r="A208" s="5">
        <v>98</v>
      </c>
      <c r="B208" s="7" t="s">
        <v>808</v>
      </c>
      <c r="C208" s="7" t="s">
        <v>32</v>
      </c>
      <c r="D208" s="8">
        <v>6.48</v>
      </c>
      <c r="E208" s="8">
        <v>2.16</v>
      </c>
      <c r="F208" s="8">
        <v>3</v>
      </c>
      <c r="G208" s="8">
        <v>0.81</v>
      </c>
      <c r="H208" s="9">
        <v>0.185</v>
      </c>
      <c r="I208" s="10">
        <v>6.2E-2</v>
      </c>
      <c r="J208" s="10">
        <v>0.123</v>
      </c>
      <c r="K208" s="11">
        <v>0.218</v>
      </c>
      <c r="L208" s="8">
        <v>1.02</v>
      </c>
      <c r="M208" s="8">
        <v>0.25</v>
      </c>
      <c r="N208" s="10">
        <v>0.82299999999999995</v>
      </c>
      <c r="O208" s="11">
        <v>62</v>
      </c>
      <c r="P208" s="8">
        <v>90</v>
      </c>
      <c r="Q208" s="8">
        <v>93</v>
      </c>
      <c r="R208" s="11">
        <v>2.7</v>
      </c>
      <c r="S208" s="8">
        <v>3.98</v>
      </c>
      <c r="T208" s="8">
        <v>-1.28</v>
      </c>
      <c r="U208" s="11">
        <v>4</v>
      </c>
      <c r="V208" s="14">
        <v>3.65</v>
      </c>
      <c r="W208">
        <f t="shared" si="3"/>
        <v>0.94999999999999973</v>
      </c>
    </row>
    <row r="209" spans="1:23" ht="15" thickBot="1">
      <c r="A209" s="5">
        <v>248</v>
      </c>
      <c r="B209" s="7" t="s">
        <v>1659</v>
      </c>
      <c r="C209" s="7" t="s">
        <v>37</v>
      </c>
      <c r="D209" s="8">
        <v>7.55</v>
      </c>
      <c r="E209" s="8">
        <v>4.9400000000000004</v>
      </c>
      <c r="F209" s="8">
        <v>1.53</v>
      </c>
      <c r="G209" s="8">
        <v>0.87</v>
      </c>
      <c r="H209" s="9">
        <v>0.187</v>
      </c>
      <c r="I209" s="10">
        <v>0.122</v>
      </c>
      <c r="J209" s="10">
        <v>6.5000000000000002E-2</v>
      </c>
      <c r="K209" s="11">
        <v>0.25</v>
      </c>
      <c r="L209" s="8">
        <v>1.52</v>
      </c>
      <c r="M209" s="8">
        <v>0.29699999999999999</v>
      </c>
      <c r="N209" s="10">
        <v>0.78100000000000003</v>
      </c>
      <c r="O209" s="11">
        <v>93</v>
      </c>
      <c r="P209" s="8">
        <v>110</v>
      </c>
      <c r="Q209" s="8">
        <v>123</v>
      </c>
      <c r="R209" s="11">
        <v>4.0599999999999996</v>
      </c>
      <c r="S209" s="8">
        <v>4.68</v>
      </c>
      <c r="T209" s="8">
        <v>-0.61</v>
      </c>
      <c r="U209" s="11">
        <v>5.39</v>
      </c>
      <c r="V209" s="14">
        <v>5.01</v>
      </c>
      <c r="W209">
        <f t="shared" si="3"/>
        <v>0.95000000000000018</v>
      </c>
    </row>
    <row r="210" spans="1:23" ht="15" thickBot="1">
      <c r="A210" s="5">
        <v>199</v>
      </c>
      <c r="B210" s="7" t="s">
        <v>749</v>
      </c>
      <c r="C210" s="7" t="s">
        <v>64</v>
      </c>
      <c r="D210" s="8">
        <v>4.3</v>
      </c>
      <c r="E210" s="8">
        <v>3.35</v>
      </c>
      <c r="F210" s="8">
        <v>1.29</v>
      </c>
      <c r="G210" s="8">
        <v>0.96</v>
      </c>
      <c r="H210" s="9">
        <v>0.11899999999999999</v>
      </c>
      <c r="I210" s="10">
        <v>9.2999999999999999E-2</v>
      </c>
      <c r="J210" s="10">
        <v>2.5999999999999999E-2</v>
      </c>
      <c r="K210" s="11">
        <v>0.22600000000000001</v>
      </c>
      <c r="L210" s="8">
        <v>1.19</v>
      </c>
      <c r="M210" s="8">
        <v>0.23499999999999999</v>
      </c>
      <c r="N210" s="10">
        <v>0.78700000000000003</v>
      </c>
      <c r="O210" s="11">
        <v>82</v>
      </c>
      <c r="P210" s="8">
        <v>116</v>
      </c>
      <c r="Q210" s="8">
        <v>100</v>
      </c>
      <c r="R210" s="11">
        <v>3.35</v>
      </c>
      <c r="S210" s="8">
        <v>4.8</v>
      </c>
      <c r="T210" s="8">
        <v>-1.45</v>
      </c>
      <c r="U210" s="11">
        <v>4.29</v>
      </c>
      <c r="V210" s="14">
        <v>4.3099999999999996</v>
      </c>
      <c r="W210">
        <f t="shared" si="3"/>
        <v>0.95999999999999952</v>
      </c>
    </row>
    <row r="211" spans="1:23" ht="15" thickBot="1">
      <c r="A211" s="5">
        <v>149</v>
      </c>
      <c r="B211" s="7" t="s">
        <v>562</v>
      </c>
      <c r="C211" s="6" t="s">
        <v>103</v>
      </c>
      <c r="D211" s="8">
        <v>9.5399999999999991</v>
      </c>
      <c r="E211" s="8">
        <v>4.4000000000000004</v>
      </c>
      <c r="F211" s="8">
        <v>2.17</v>
      </c>
      <c r="G211" s="8">
        <v>0.28999999999999998</v>
      </c>
      <c r="H211" s="9">
        <v>0.246</v>
      </c>
      <c r="I211" s="10">
        <v>0.114</v>
      </c>
      <c r="J211" s="10">
        <v>0.13300000000000001</v>
      </c>
      <c r="K211" s="11">
        <v>0.20300000000000001</v>
      </c>
      <c r="L211" s="8">
        <v>1.24</v>
      </c>
      <c r="M211" s="8">
        <v>0.27500000000000002</v>
      </c>
      <c r="N211" s="10">
        <v>0.76100000000000001</v>
      </c>
      <c r="O211" s="11">
        <v>75</v>
      </c>
      <c r="P211" s="8">
        <v>78</v>
      </c>
      <c r="Q211" s="8">
        <v>100</v>
      </c>
      <c r="R211" s="11">
        <v>3.08</v>
      </c>
      <c r="S211" s="8">
        <v>3.37</v>
      </c>
      <c r="T211" s="8">
        <v>-0.28999999999999998</v>
      </c>
      <c r="U211" s="11">
        <v>4.32</v>
      </c>
      <c r="V211" s="14">
        <v>4.0599999999999996</v>
      </c>
      <c r="W211">
        <f t="shared" si="3"/>
        <v>0.97999999999999954</v>
      </c>
    </row>
    <row r="212" spans="1:23" ht="15" thickBot="1">
      <c r="A212" s="5">
        <v>77</v>
      </c>
      <c r="B212" s="7" t="s">
        <v>476</v>
      </c>
      <c r="C212" s="7" t="s">
        <v>37</v>
      </c>
      <c r="D212" s="8">
        <v>9.64</v>
      </c>
      <c r="E212" s="8">
        <v>3.17</v>
      </c>
      <c r="F212" s="8">
        <v>3.04</v>
      </c>
      <c r="G212" s="8">
        <v>0.41</v>
      </c>
      <c r="H212" s="9">
        <v>0.27600000000000002</v>
      </c>
      <c r="I212" s="10">
        <v>9.0999999999999998E-2</v>
      </c>
      <c r="J212" s="10">
        <v>0.185</v>
      </c>
      <c r="K212" s="11">
        <v>0.17899999999999999</v>
      </c>
      <c r="L212" s="8">
        <v>0.98</v>
      </c>
      <c r="M212" s="8">
        <v>0.24399999999999999</v>
      </c>
      <c r="N212" s="10">
        <v>0.68</v>
      </c>
      <c r="O212" s="11">
        <v>57</v>
      </c>
      <c r="P212" s="8">
        <v>68</v>
      </c>
      <c r="Q212" s="8">
        <v>82</v>
      </c>
      <c r="R212" s="11">
        <v>2.48</v>
      </c>
      <c r="S212" s="8">
        <v>2.86</v>
      </c>
      <c r="T212" s="8">
        <v>-0.38</v>
      </c>
      <c r="U212" s="11">
        <v>3.6</v>
      </c>
      <c r="V212" s="14">
        <v>3.46</v>
      </c>
      <c r="W212">
        <f t="shared" si="3"/>
        <v>0.98</v>
      </c>
    </row>
    <row r="213" spans="1:23" ht="15" thickBot="1">
      <c r="A213" s="5">
        <v>101</v>
      </c>
      <c r="B213" s="7" t="s">
        <v>501</v>
      </c>
      <c r="C213" s="7" t="s">
        <v>54</v>
      </c>
      <c r="D213" s="8">
        <v>10.62</v>
      </c>
      <c r="E213" s="8">
        <v>4.2</v>
      </c>
      <c r="F213" s="8">
        <v>2.5299999999999998</v>
      </c>
      <c r="G213" s="8">
        <v>1.1100000000000001</v>
      </c>
      <c r="H213" s="9">
        <v>0.29099999999999998</v>
      </c>
      <c r="I213" s="10">
        <v>0.115</v>
      </c>
      <c r="J213" s="10">
        <v>0.17599999999999999</v>
      </c>
      <c r="K213" s="11">
        <v>0.17899999999999999</v>
      </c>
      <c r="L213" s="8">
        <v>1.1100000000000001</v>
      </c>
      <c r="M213" s="8">
        <v>0.22800000000000001</v>
      </c>
      <c r="N213" s="10">
        <v>0.82099999999999995</v>
      </c>
      <c r="O213" s="11">
        <v>63</v>
      </c>
      <c r="P213" s="8">
        <v>92</v>
      </c>
      <c r="Q213" s="8">
        <v>89</v>
      </c>
      <c r="R213" s="11">
        <v>2.66</v>
      </c>
      <c r="S213" s="8">
        <v>3.97</v>
      </c>
      <c r="T213" s="8">
        <v>-1.31</v>
      </c>
      <c r="U213" s="11">
        <v>3.79</v>
      </c>
      <c r="V213" s="14">
        <v>3.67</v>
      </c>
      <c r="W213">
        <f t="shared" si="3"/>
        <v>1.0099999999999998</v>
      </c>
    </row>
    <row r="214" spans="1:23" ht="15" thickBot="1">
      <c r="A214" s="5">
        <v>32</v>
      </c>
      <c r="B214" s="7" t="s">
        <v>420</v>
      </c>
      <c r="C214" s="7" t="s">
        <v>24</v>
      </c>
      <c r="D214" s="8">
        <v>9.68</v>
      </c>
      <c r="E214" s="8">
        <v>1.91</v>
      </c>
      <c r="F214" s="8">
        <v>5.08</v>
      </c>
      <c r="G214" s="8">
        <v>0.88</v>
      </c>
      <c r="H214" s="9">
        <v>0.28199999999999997</v>
      </c>
      <c r="I214" s="10">
        <v>5.6000000000000001E-2</v>
      </c>
      <c r="J214" s="10">
        <v>0.22600000000000001</v>
      </c>
      <c r="K214" s="11">
        <v>0.17399999999999999</v>
      </c>
      <c r="L214" s="8">
        <v>0.83</v>
      </c>
      <c r="M214" s="8">
        <v>0.219</v>
      </c>
      <c r="N214" s="10">
        <v>0.76800000000000002</v>
      </c>
      <c r="O214" s="11">
        <v>48</v>
      </c>
      <c r="P214" s="8">
        <v>71</v>
      </c>
      <c r="Q214" s="8">
        <v>77</v>
      </c>
      <c r="R214" s="11">
        <v>2.0499999999999998</v>
      </c>
      <c r="S214" s="8">
        <v>3.16</v>
      </c>
      <c r="T214" s="8">
        <v>-1.1000000000000001</v>
      </c>
      <c r="U214" s="11">
        <v>3.37</v>
      </c>
      <c r="V214" s="14">
        <v>3.08</v>
      </c>
      <c r="W214">
        <f t="shared" si="3"/>
        <v>1.0300000000000002</v>
      </c>
    </row>
    <row r="215" spans="1:23" ht="15" thickBot="1">
      <c r="A215" s="5">
        <v>168</v>
      </c>
      <c r="B215" s="7" t="s">
        <v>721</v>
      </c>
      <c r="C215" s="7" t="s">
        <v>56</v>
      </c>
      <c r="D215" s="8">
        <v>8.41</v>
      </c>
      <c r="E215" s="8">
        <v>3.72</v>
      </c>
      <c r="F215" s="8">
        <v>2.2599999999999998</v>
      </c>
      <c r="G215" s="8">
        <v>0.65</v>
      </c>
      <c r="H215" s="9">
        <v>0.22800000000000001</v>
      </c>
      <c r="I215" s="10">
        <v>0.10100000000000001</v>
      </c>
      <c r="J215" s="10">
        <v>0.127</v>
      </c>
      <c r="K215" s="11">
        <v>0.222</v>
      </c>
      <c r="L215" s="8">
        <v>1.22</v>
      </c>
      <c r="M215" s="8">
        <v>0.27900000000000003</v>
      </c>
      <c r="N215" s="10">
        <v>0.79200000000000004</v>
      </c>
      <c r="O215" s="11">
        <v>71</v>
      </c>
      <c r="P215" s="8">
        <v>85</v>
      </c>
      <c r="Q215" s="8">
        <v>96</v>
      </c>
      <c r="R215" s="11">
        <v>3.07</v>
      </c>
      <c r="S215" s="8">
        <v>3.67</v>
      </c>
      <c r="T215" s="8">
        <v>-0.6</v>
      </c>
      <c r="U215" s="11">
        <v>4.22</v>
      </c>
      <c r="V215" s="14">
        <v>4.13</v>
      </c>
      <c r="W215">
        <f t="shared" si="3"/>
        <v>1.06</v>
      </c>
    </row>
    <row r="216" spans="1:23" ht="15" thickBot="1">
      <c r="A216" s="5">
        <v>244</v>
      </c>
      <c r="B216" s="7" t="s">
        <v>765</v>
      </c>
      <c r="C216" s="7" t="s">
        <v>74</v>
      </c>
      <c r="D216" s="8">
        <v>7.54</v>
      </c>
      <c r="E216" s="8">
        <v>4.21</v>
      </c>
      <c r="F216" s="8">
        <v>1.79</v>
      </c>
      <c r="G216" s="8">
        <v>1.05</v>
      </c>
      <c r="H216" s="9">
        <v>0.192</v>
      </c>
      <c r="I216" s="10">
        <v>0.107</v>
      </c>
      <c r="J216" s="10">
        <v>8.5000000000000006E-2</v>
      </c>
      <c r="K216" s="11">
        <v>0.23699999999999999</v>
      </c>
      <c r="L216" s="8">
        <v>1.38</v>
      </c>
      <c r="M216" s="8">
        <v>0.27500000000000002</v>
      </c>
      <c r="N216" s="10">
        <v>0.77400000000000002</v>
      </c>
      <c r="O216" s="11">
        <v>80</v>
      </c>
      <c r="P216" s="8">
        <v>100</v>
      </c>
      <c r="Q216" s="8">
        <v>111</v>
      </c>
      <c r="R216" s="11">
        <v>3.68</v>
      </c>
      <c r="S216" s="8">
        <v>4.62</v>
      </c>
      <c r="T216" s="8">
        <v>-0.94</v>
      </c>
      <c r="U216" s="11">
        <v>4.87</v>
      </c>
      <c r="V216" s="14">
        <v>4.74</v>
      </c>
      <c r="W216">
        <f t="shared" si="3"/>
        <v>1.06</v>
      </c>
    </row>
    <row r="217" spans="1:23" ht="15" thickBot="1">
      <c r="A217" s="5">
        <v>205</v>
      </c>
      <c r="B217" s="7" t="s">
        <v>716</v>
      </c>
      <c r="C217" s="7" t="s">
        <v>109</v>
      </c>
      <c r="D217" s="8">
        <v>7.19</v>
      </c>
      <c r="E217" s="8">
        <v>3.12</v>
      </c>
      <c r="F217" s="8">
        <v>2.2999999999999998</v>
      </c>
      <c r="G217" s="8">
        <v>0.41</v>
      </c>
      <c r="H217" s="9">
        <v>0.19</v>
      </c>
      <c r="I217" s="10">
        <v>8.2000000000000003E-2</v>
      </c>
      <c r="J217" s="10">
        <v>0.108</v>
      </c>
      <c r="K217" s="11">
        <v>0.248</v>
      </c>
      <c r="L217" s="8">
        <v>1.3</v>
      </c>
      <c r="M217" s="8">
        <v>0.30299999999999999</v>
      </c>
      <c r="N217" s="10">
        <v>0.64400000000000002</v>
      </c>
      <c r="O217" s="11">
        <v>65</v>
      </c>
      <c r="P217" s="8">
        <v>73</v>
      </c>
      <c r="Q217" s="8">
        <v>100</v>
      </c>
      <c r="R217" s="11">
        <v>3.26</v>
      </c>
      <c r="S217" s="8">
        <v>3.38</v>
      </c>
      <c r="T217" s="8">
        <v>-0.12</v>
      </c>
      <c r="U217" s="11">
        <v>4.38</v>
      </c>
      <c r="V217" s="14">
        <v>4.33</v>
      </c>
      <c r="W217">
        <f t="shared" si="3"/>
        <v>1.0700000000000003</v>
      </c>
    </row>
    <row r="218" spans="1:23" ht="15" thickBot="1">
      <c r="A218" s="5">
        <v>117</v>
      </c>
      <c r="B218" s="7" t="s">
        <v>480</v>
      </c>
      <c r="C218" s="7" t="s">
        <v>111</v>
      </c>
      <c r="D218" s="8">
        <v>6.63</v>
      </c>
      <c r="E218" s="8">
        <v>0.98</v>
      </c>
      <c r="F218" s="8">
        <v>6.75</v>
      </c>
      <c r="G218" s="8">
        <v>0.98</v>
      </c>
      <c r="H218" s="9">
        <v>0.193</v>
      </c>
      <c r="I218" s="10">
        <v>2.9000000000000001E-2</v>
      </c>
      <c r="J218" s="10">
        <v>0.16400000000000001</v>
      </c>
      <c r="K218" s="11">
        <v>0.19500000000000001</v>
      </c>
      <c r="L218" s="8">
        <v>0.82</v>
      </c>
      <c r="M218" s="8">
        <v>0.216</v>
      </c>
      <c r="N218" s="10">
        <v>0.80300000000000005</v>
      </c>
      <c r="O218" s="11">
        <v>61</v>
      </c>
      <c r="P218" s="8">
        <v>86</v>
      </c>
      <c r="Q218" s="8">
        <v>96</v>
      </c>
      <c r="R218" s="11">
        <v>2.7</v>
      </c>
      <c r="S218" s="8">
        <v>3.77</v>
      </c>
      <c r="T218" s="8">
        <v>-1.07</v>
      </c>
      <c r="U218" s="11">
        <v>4.21</v>
      </c>
      <c r="V218" s="14">
        <v>3.78</v>
      </c>
      <c r="W218">
        <f t="shared" si="3"/>
        <v>1.0799999999999996</v>
      </c>
    </row>
    <row r="219" spans="1:23" ht="15" thickBot="1">
      <c r="A219" s="5">
        <v>73</v>
      </c>
      <c r="B219" s="7" t="s">
        <v>466</v>
      </c>
      <c r="C219" s="7" t="s">
        <v>54</v>
      </c>
      <c r="D219" s="8">
        <v>10.67</v>
      </c>
      <c r="E219" s="8">
        <v>4.17</v>
      </c>
      <c r="F219" s="8">
        <v>2.56</v>
      </c>
      <c r="G219" s="8">
        <v>0.17</v>
      </c>
      <c r="H219" s="9">
        <v>0.29099999999999998</v>
      </c>
      <c r="I219" s="10">
        <v>0.114</v>
      </c>
      <c r="J219" s="10">
        <v>0.17699999999999999</v>
      </c>
      <c r="K219" s="11">
        <v>0.20300000000000001</v>
      </c>
      <c r="L219" s="8">
        <v>1.19</v>
      </c>
      <c r="M219" s="8">
        <v>0.29899999999999999</v>
      </c>
      <c r="N219" s="10">
        <v>0.77700000000000002</v>
      </c>
      <c r="O219" s="11">
        <v>56</v>
      </c>
      <c r="P219" s="8">
        <v>62</v>
      </c>
      <c r="Q219" s="8">
        <v>77</v>
      </c>
      <c r="R219" s="11">
        <v>2.33</v>
      </c>
      <c r="S219" s="8">
        <v>2.68</v>
      </c>
      <c r="T219" s="8">
        <v>-0.35</v>
      </c>
      <c r="U219" s="11">
        <v>3.3</v>
      </c>
      <c r="V219" s="14">
        <v>3.43</v>
      </c>
      <c r="W219">
        <f t="shared" si="3"/>
        <v>1.1000000000000001</v>
      </c>
    </row>
    <row r="220" spans="1:23" ht="15" thickBot="1">
      <c r="A220" s="5">
        <v>135</v>
      </c>
      <c r="B220" s="7" t="s">
        <v>580</v>
      </c>
      <c r="C220" s="7" t="s">
        <v>43</v>
      </c>
      <c r="D220" s="8">
        <v>10.039999999999999</v>
      </c>
      <c r="E220" s="8">
        <v>4.12</v>
      </c>
      <c r="F220" s="8">
        <v>2.44</v>
      </c>
      <c r="G220" s="8">
        <v>0.66</v>
      </c>
      <c r="H220" s="9">
        <v>0.25800000000000001</v>
      </c>
      <c r="I220" s="10">
        <v>0.106</v>
      </c>
      <c r="J220" s="10">
        <v>0.153</v>
      </c>
      <c r="K220" s="11">
        <v>0.215</v>
      </c>
      <c r="L220" s="8">
        <v>1.26</v>
      </c>
      <c r="M220" s="8">
        <v>0.28599999999999998</v>
      </c>
      <c r="N220" s="10">
        <v>0.80700000000000005</v>
      </c>
      <c r="O220" s="11">
        <v>67</v>
      </c>
      <c r="P220" s="8">
        <v>85</v>
      </c>
      <c r="Q220" s="8">
        <v>100</v>
      </c>
      <c r="R220" s="11">
        <v>2.8</v>
      </c>
      <c r="S220" s="8">
        <v>3.68</v>
      </c>
      <c r="T220" s="8">
        <v>-0.88</v>
      </c>
      <c r="U220" s="11">
        <v>4.3899999999999997</v>
      </c>
      <c r="V220" s="14">
        <v>3.93</v>
      </c>
      <c r="W220">
        <f t="shared" si="3"/>
        <v>1.1300000000000003</v>
      </c>
    </row>
    <row r="221" spans="1:23" ht="15" thickBot="1">
      <c r="A221" s="5">
        <v>236</v>
      </c>
      <c r="B221" s="7" t="s">
        <v>745</v>
      </c>
      <c r="C221" s="6" t="s">
        <v>103</v>
      </c>
      <c r="D221" s="8">
        <v>8.01</v>
      </c>
      <c r="E221" s="8">
        <v>4.28</v>
      </c>
      <c r="F221" s="8">
        <v>1.87</v>
      </c>
      <c r="G221" s="8">
        <v>0.74</v>
      </c>
      <c r="H221" s="9">
        <v>0.19600000000000001</v>
      </c>
      <c r="I221" s="10">
        <v>0.105</v>
      </c>
      <c r="J221" s="10">
        <v>9.0999999999999998E-2</v>
      </c>
      <c r="K221" s="11">
        <v>0.24299999999999999</v>
      </c>
      <c r="L221" s="8">
        <v>1.43</v>
      </c>
      <c r="M221" s="8">
        <v>0.29599999999999999</v>
      </c>
      <c r="N221" s="10">
        <v>0.78100000000000003</v>
      </c>
      <c r="O221" s="11">
        <v>77</v>
      </c>
      <c r="P221" s="8">
        <v>100</v>
      </c>
      <c r="Q221" s="8">
        <v>114</v>
      </c>
      <c r="R221" s="11">
        <v>3.35</v>
      </c>
      <c r="S221" s="8">
        <v>4.42</v>
      </c>
      <c r="T221" s="8">
        <v>-1.06</v>
      </c>
      <c r="U221" s="11">
        <v>4.9800000000000004</v>
      </c>
      <c r="V221" s="14">
        <v>4.57</v>
      </c>
      <c r="W221">
        <f t="shared" si="3"/>
        <v>1.2200000000000002</v>
      </c>
    </row>
    <row r="222" spans="1:23" ht="15" thickBot="1">
      <c r="A222" s="5">
        <v>237</v>
      </c>
      <c r="B222" s="7" t="s">
        <v>727</v>
      </c>
      <c r="C222" s="6" t="s">
        <v>103</v>
      </c>
      <c r="D222" s="8">
        <v>10.16</v>
      </c>
      <c r="E222" s="8">
        <v>6.04</v>
      </c>
      <c r="F222" s="8">
        <v>1.68</v>
      </c>
      <c r="G222" s="8">
        <v>0.48</v>
      </c>
      <c r="H222" s="9">
        <v>0.26300000000000001</v>
      </c>
      <c r="I222" s="10">
        <v>0.156</v>
      </c>
      <c r="J222" s="10">
        <v>0.107</v>
      </c>
      <c r="K222" s="11">
        <v>0.18099999999999999</v>
      </c>
      <c r="L222" s="8">
        <v>1.32</v>
      </c>
      <c r="M222" s="8">
        <v>0.248</v>
      </c>
      <c r="N222" s="10">
        <v>0.65500000000000003</v>
      </c>
      <c r="O222" s="11">
        <v>79</v>
      </c>
      <c r="P222" s="8">
        <v>89</v>
      </c>
      <c r="Q222" s="8">
        <v>105</v>
      </c>
      <c r="R222" s="11">
        <v>3.34</v>
      </c>
      <c r="S222" s="8">
        <v>3.75</v>
      </c>
      <c r="T222" s="8">
        <v>-0.42</v>
      </c>
      <c r="U222" s="11">
        <v>4.5199999999999996</v>
      </c>
      <c r="V222" s="14">
        <v>4.58</v>
      </c>
      <c r="W222">
        <f t="shared" si="3"/>
        <v>1.2400000000000002</v>
      </c>
    </row>
    <row r="223" spans="1:23" ht="15" thickBot="1">
      <c r="A223" s="5">
        <v>50</v>
      </c>
      <c r="B223" s="7" t="s">
        <v>449</v>
      </c>
      <c r="C223" s="7" t="s">
        <v>111</v>
      </c>
      <c r="D223" s="8">
        <v>10.69</v>
      </c>
      <c r="E223" s="8">
        <v>2.81</v>
      </c>
      <c r="F223" s="8">
        <v>3.81</v>
      </c>
      <c r="G223" s="8">
        <v>0.4</v>
      </c>
      <c r="H223" s="9">
        <v>0.28899999999999998</v>
      </c>
      <c r="I223" s="10">
        <v>7.5999999999999998E-2</v>
      </c>
      <c r="J223" s="10">
        <v>0.21299999999999999</v>
      </c>
      <c r="K223" s="11">
        <v>0.20899999999999999</v>
      </c>
      <c r="L223" s="8">
        <v>1.1000000000000001</v>
      </c>
      <c r="M223" s="8">
        <v>0.29399999999999998</v>
      </c>
      <c r="N223" s="10">
        <v>0.755</v>
      </c>
      <c r="O223" s="11">
        <v>45</v>
      </c>
      <c r="P223" s="8">
        <v>58</v>
      </c>
      <c r="Q223" s="8">
        <v>88</v>
      </c>
      <c r="R223" s="11">
        <v>2</v>
      </c>
      <c r="S223" s="8">
        <v>2.5299999999999998</v>
      </c>
      <c r="T223" s="8">
        <v>-0.52</v>
      </c>
      <c r="U223" s="11">
        <v>3.86</v>
      </c>
      <c r="V223" s="14">
        <v>3.28</v>
      </c>
      <c r="W223">
        <f t="shared" si="3"/>
        <v>1.2799999999999998</v>
      </c>
    </row>
    <row r="224" spans="1:23" ht="15" thickBot="1">
      <c r="A224" s="5">
        <v>25</v>
      </c>
      <c r="B224" s="7" t="s">
        <v>407</v>
      </c>
      <c r="C224" s="7" t="s">
        <v>52</v>
      </c>
      <c r="D224" s="8">
        <v>12.5</v>
      </c>
      <c r="E224" s="8">
        <v>3.88</v>
      </c>
      <c r="F224" s="8">
        <v>3.23</v>
      </c>
      <c r="G224" s="8">
        <v>0.75</v>
      </c>
      <c r="H224" s="9">
        <v>0.34799999999999998</v>
      </c>
      <c r="I224" s="10">
        <v>0.108</v>
      </c>
      <c r="J224" s="10">
        <v>0.24</v>
      </c>
      <c r="K224" s="11">
        <v>0.17399999999999999</v>
      </c>
      <c r="L224" s="8">
        <v>1.04</v>
      </c>
      <c r="M224" s="8">
        <v>0.25900000000000001</v>
      </c>
      <c r="N224" s="10">
        <v>0.876</v>
      </c>
      <c r="O224" s="11">
        <v>41</v>
      </c>
      <c r="P224" s="8">
        <v>70</v>
      </c>
      <c r="Q224" s="8">
        <v>77</v>
      </c>
      <c r="R224" s="11">
        <v>1.75</v>
      </c>
      <c r="S224" s="8">
        <v>2.98</v>
      </c>
      <c r="T224" s="8">
        <v>-1.23</v>
      </c>
      <c r="U224" s="11">
        <v>3.3</v>
      </c>
      <c r="V224" s="14">
        <v>3.04</v>
      </c>
      <c r="W224">
        <f t="shared" si="3"/>
        <v>1.29</v>
      </c>
    </row>
    <row r="225" spans="1:23" ht="15" thickBot="1">
      <c r="A225" s="5">
        <v>164</v>
      </c>
      <c r="B225" s="7" t="s">
        <v>710</v>
      </c>
      <c r="C225" s="7" t="s">
        <v>37</v>
      </c>
      <c r="D225" s="8">
        <v>8.16</v>
      </c>
      <c r="E225" s="8">
        <v>3.09</v>
      </c>
      <c r="F225" s="8">
        <v>2.64</v>
      </c>
      <c r="G225" s="8">
        <v>1.41</v>
      </c>
      <c r="H225" s="9">
        <v>0.218</v>
      </c>
      <c r="I225" s="10">
        <v>8.3000000000000004E-2</v>
      </c>
      <c r="J225" s="10">
        <v>0.13500000000000001</v>
      </c>
      <c r="K225" s="11">
        <v>0.25600000000000001</v>
      </c>
      <c r="L225" s="8">
        <v>1.31</v>
      </c>
      <c r="M225" s="8">
        <v>0.29899999999999999</v>
      </c>
      <c r="N225" s="10">
        <v>0.91700000000000004</v>
      </c>
      <c r="O225" s="11">
        <v>64</v>
      </c>
      <c r="P225" s="8">
        <v>109</v>
      </c>
      <c r="Q225" s="8">
        <v>102</v>
      </c>
      <c r="R225" s="11">
        <v>2.81</v>
      </c>
      <c r="S225" s="8">
        <v>4.5999999999999996</v>
      </c>
      <c r="T225" s="8">
        <v>-1.79</v>
      </c>
      <c r="U225" s="11">
        <v>4.4800000000000004</v>
      </c>
      <c r="V225" s="14">
        <v>4.1100000000000003</v>
      </c>
      <c r="W225">
        <f t="shared" si="3"/>
        <v>1.3000000000000003</v>
      </c>
    </row>
    <row r="226" spans="1:23" ht="15" thickBot="1">
      <c r="A226" s="5">
        <v>142</v>
      </c>
      <c r="B226" s="7" t="s">
        <v>595</v>
      </c>
      <c r="C226" s="7" t="s">
        <v>32</v>
      </c>
      <c r="D226" s="8">
        <v>10.58</v>
      </c>
      <c r="E226" s="8">
        <v>4.42</v>
      </c>
      <c r="F226" s="8">
        <v>2.39</v>
      </c>
      <c r="G226" s="8">
        <v>0.79</v>
      </c>
      <c r="H226" s="9">
        <v>0.28799999999999998</v>
      </c>
      <c r="I226" s="10">
        <v>0.12</v>
      </c>
      <c r="J226" s="10">
        <v>0.16700000000000001</v>
      </c>
      <c r="K226" s="11">
        <v>0.182</v>
      </c>
      <c r="L226" s="8">
        <v>1.1399999999999999</v>
      </c>
      <c r="M226" s="8">
        <v>0.24399999999999999</v>
      </c>
      <c r="N226" s="10">
        <v>0.8</v>
      </c>
      <c r="O226" s="11">
        <v>61</v>
      </c>
      <c r="P226" s="8">
        <v>82</v>
      </c>
      <c r="Q226" s="8">
        <v>110</v>
      </c>
      <c r="R226" s="11">
        <v>2.68</v>
      </c>
      <c r="S226" s="8">
        <v>3.62</v>
      </c>
      <c r="T226" s="8">
        <v>-0.94</v>
      </c>
      <c r="U226" s="11">
        <v>4.72</v>
      </c>
      <c r="V226" s="14">
        <v>3.99</v>
      </c>
      <c r="W226">
        <f t="shared" si="3"/>
        <v>1.31</v>
      </c>
    </row>
    <row r="227" spans="1:23" ht="15" thickBot="1">
      <c r="A227" s="5">
        <v>245</v>
      </c>
      <c r="B227" s="7" t="s">
        <v>778</v>
      </c>
      <c r="C227" s="7" t="s">
        <v>48</v>
      </c>
      <c r="D227" s="8">
        <v>6.23</v>
      </c>
      <c r="E227" s="8">
        <v>2.52</v>
      </c>
      <c r="F227" s="8">
        <v>2.4700000000000002</v>
      </c>
      <c r="G227" s="8">
        <v>1.19</v>
      </c>
      <c r="H227" s="9">
        <v>0.16300000000000001</v>
      </c>
      <c r="I227" s="10">
        <v>6.6000000000000003E-2</v>
      </c>
      <c r="J227" s="10">
        <v>9.7000000000000003E-2</v>
      </c>
      <c r="K227" s="11">
        <v>0.25900000000000001</v>
      </c>
      <c r="L227" s="8">
        <v>1.3</v>
      </c>
      <c r="M227" s="8">
        <v>0.28599999999999998</v>
      </c>
      <c r="N227" s="10">
        <v>0.78500000000000003</v>
      </c>
      <c r="O227" s="11">
        <v>81</v>
      </c>
      <c r="P227" s="8">
        <v>106</v>
      </c>
      <c r="Q227" s="8">
        <v>119</v>
      </c>
      <c r="R227" s="11">
        <v>3.41</v>
      </c>
      <c r="S227" s="8">
        <v>4.4800000000000004</v>
      </c>
      <c r="T227" s="8">
        <v>-1.06</v>
      </c>
      <c r="U227" s="11">
        <v>5.1100000000000003</v>
      </c>
      <c r="V227" s="14">
        <v>4.76</v>
      </c>
      <c r="W227">
        <f t="shared" si="3"/>
        <v>1.3499999999999996</v>
      </c>
    </row>
    <row r="228" spans="1:23" ht="15" thickBot="1">
      <c r="A228" s="5">
        <v>249</v>
      </c>
      <c r="B228" s="7" t="s">
        <v>791</v>
      </c>
      <c r="C228" s="7" t="s">
        <v>129</v>
      </c>
      <c r="D228" s="8">
        <v>6.82</v>
      </c>
      <c r="E228" s="8">
        <v>4.83</v>
      </c>
      <c r="F228" s="8">
        <v>1.41</v>
      </c>
      <c r="G228" s="8">
        <v>0.28000000000000003</v>
      </c>
      <c r="H228" s="9">
        <v>0.16900000000000001</v>
      </c>
      <c r="I228" s="10">
        <v>0.12</v>
      </c>
      <c r="J228" s="10">
        <v>4.9000000000000002E-2</v>
      </c>
      <c r="K228" s="11">
        <v>0.25</v>
      </c>
      <c r="L228" s="8">
        <v>1.52</v>
      </c>
      <c r="M228" s="8">
        <v>0.30299999999999999</v>
      </c>
      <c r="N228" s="10">
        <v>0.73499999999999999</v>
      </c>
      <c r="O228" s="11">
        <v>84</v>
      </c>
      <c r="P228" s="8">
        <v>87</v>
      </c>
      <c r="Q228" s="8">
        <v>114</v>
      </c>
      <c r="R228" s="11">
        <v>3.69</v>
      </c>
      <c r="S228" s="8">
        <v>3.86</v>
      </c>
      <c r="T228" s="8">
        <v>-0.16</v>
      </c>
      <c r="U228" s="11">
        <v>5.01</v>
      </c>
      <c r="V228" s="14">
        <v>5.05</v>
      </c>
      <c r="W228">
        <f t="shared" si="3"/>
        <v>1.3599999999999999</v>
      </c>
    </row>
    <row r="229" spans="1:23" ht="15" thickBot="1">
      <c r="A229" s="5">
        <v>15</v>
      </c>
      <c r="B229" s="7" t="s">
        <v>404</v>
      </c>
      <c r="C229" s="7" t="s">
        <v>45</v>
      </c>
      <c r="D229" s="8">
        <v>13.35</v>
      </c>
      <c r="E229" s="8">
        <v>4.3</v>
      </c>
      <c r="F229" s="8">
        <v>3.11</v>
      </c>
      <c r="G229" s="8">
        <v>0.61</v>
      </c>
      <c r="H229" s="9">
        <v>0.377</v>
      </c>
      <c r="I229" s="10">
        <v>0.121</v>
      </c>
      <c r="J229" s="10">
        <v>0.255</v>
      </c>
      <c r="K229" s="11">
        <v>0.129</v>
      </c>
      <c r="L229" s="8">
        <v>0.92</v>
      </c>
      <c r="M229" s="8">
        <v>0.19800000000000001</v>
      </c>
      <c r="N229" s="10">
        <v>0.85</v>
      </c>
      <c r="O229" s="11">
        <v>35</v>
      </c>
      <c r="P229" s="8">
        <v>60</v>
      </c>
      <c r="Q229" s="8">
        <v>64</v>
      </c>
      <c r="R229" s="11">
        <v>1.53</v>
      </c>
      <c r="S229" s="8">
        <v>2.66</v>
      </c>
      <c r="T229" s="8">
        <v>-1.1299999999999999</v>
      </c>
      <c r="U229" s="11">
        <v>2.79</v>
      </c>
      <c r="V229" s="14">
        <v>2.93</v>
      </c>
      <c r="W229">
        <f t="shared" si="3"/>
        <v>1.4000000000000001</v>
      </c>
    </row>
    <row r="230" spans="1:23" ht="15" thickBot="1">
      <c r="A230" s="5">
        <v>231</v>
      </c>
      <c r="B230" s="7" t="s">
        <v>708</v>
      </c>
      <c r="C230" s="6" t="s">
        <v>103</v>
      </c>
      <c r="D230" s="8">
        <v>8.9499999999999993</v>
      </c>
      <c r="E230" s="8">
        <v>4.88</v>
      </c>
      <c r="F230" s="8">
        <v>1.83</v>
      </c>
      <c r="G230" s="8">
        <v>1.22</v>
      </c>
      <c r="H230" s="9">
        <v>0.23400000000000001</v>
      </c>
      <c r="I230" s="10">
        <v>0.128</v>
      </c>
      <c r="J230" s="10">
        <v>0.106</v>
      </c>
      <c r="K230" s="11">
        <v>0.21199999999999999</v>
      </c>
      <c r="L230" s="8">
        <v>1.31</v>
      </c>
      <c r="M230" s="8">
        <v>0.253</v>
      </c>
      <c r="N230" s="10">
        <v>0.81899999999999995</v>
      </c>
      <c r="O230" s="11">
        <v>73</v>
      </c>
      <c r="P230" s="8">
        <v>111</v>
      </c>
      <c r="Q230" s="8">
        <v>112</v>
      </c>
      <c r="R230" s="11">
        <v>3.12</v>
      </c>
      <c r="S230" s="8">
        <v>4.88</v>
      </c>
      <c r="T230" s="8">
        <v>-1.76</v>
      </c>
      <c r="U230" s="11">
        <v>4.82</v>
      </c>
      <c r="V230" s="14">
        <v>4.53</v>
      </c>
      <c r="W230">
        <f t="shared" si="3"/>
        <v>1.4100000000000001</v>
      </c>
    </row>
    <row r="231" spans="1:23" ht="15" thickBot="1">
      <c r="A231" s="5">
        <v>92</v>
      </c>
      <c r="B231" s="7" t="s">
        <v>487</v>
      </c>
      <c r="C231" s="7" t="s">
        <v>153</v>
      </c>
      <c r="D231" s="8">
        <v>7.79</v>
      </c>
      <c r="E231" s="8">
        <v>1.81</v>
      </c>
      <c r="F231" s="8">
        <v>4.29</v>
      </c>
      <c r="G231" s="8">
        <v>0.96</v>
      </c>
      <c r="H231" s="9">
        <v>0.22700000000000001</v>
      </c>
      <c r="I231" s="10">
        <v>5.2999999999999999E-2</v>
      </c>
      <c r="J231" s="10">
        <v>0.17399999999999999</v>
      </c>
      <c r="K231" s="11">
        <v>0.185</v>
      </c>
      <c r="L231" s="8">
        <v>0.87</v>
      </c>
      <c r="M231" s="8">
        <v>0.21299999999999999</v>
      </c>
      <c r="N231" s="10">
        <v>0.86299999999999999</v>
      </c>
      <c r="O231" s="11">
        <v>50</v>
      </c>
      <c r="P231" s="8">
        <v>84</v>
      </c>
      <c r="Q231" s="8">
        <v>88</v>
      </c>
      <c r="R231" s="11">
        <v>2.13</v>
      </c>
      <c r="S231" s="8">
        <v>3.55</v>
      </c>
      <c r="T231" s="8">
        <v>-1.42</v>
      </c>
      <c r="U231" s="11">
        <v>3.75</v>
      </c>
      <c r="V231" s="14">
        <v>3.6</v>
      </c>
      <c r="W231">
        <f t="shared" si="3"/>
        <v>1.4700000000000002</v>
      </c>
    </row>
    <row r="232" spans="1:23" ht="15" thickBot="1">
      <c r="A232" s="5">
        <v>238</v>
      </c>
      <c r="B232" s="7" t="s">
        <v>733</v>
      </c>
      <c r="C232" s="7" t="s">
        <v>74</v>
      </c>
      <c r="D232" s="8">
        <v>10.62</v>
      </c>
      <c r="E232" s="8">
        <v>5.75</v>
      </c>
      <c r="F232" s="8">
        <v>1.85</v>
      </c>
      <c r="G232" s="8">
        <v>0.74</v>
      </c>
      <c r="H232" s="9">
        <v>0.27900000000000003</v>
      </c>
      <c r="I232" s="10">
        <v>0.151</v>
      </c>
      <c r="J232" s="10">
        <v>0.128</v>
      </c>
      <c r="K232" s="11">
        <v>0.158</v>
      </c>
      <c r="L232" s="8">
        <v>1.18</v>
      </c>
      <c r="M232" s="8">
        <v>0.21199999999999999</v>
      </c>
      <c r="N232" s="10">
        <v>0.78700000000000003</v>
      </c>
      <c r="O232" s="11">
        <v>67</v>
      </c>
      <c r="P232" s="8">
        <v>95</v>
      </c>
      <c r="Q232" s="8">
        <v>126</v>
      </c>
      <c r="R232" s="11">
        <v>3.1</v>
      </c>
      <c r="S232" s="8">
        <v>4.37</v>
      </c>
      <c r="T232" s="8">
        <v>-1.27</v>
      </c>
      <c r="U232" s="11">
        <v>5.53</v>
      </c>
      <c r="V232" s="14">
        <v>4.58</v>
      </c>
      <c r="W232">
        <f t="shared" si="3"/>
        <v>1.48</v>
      </c>
    </row>
    <row r="233" spans="1:23" ht="15" thickBot="1">
      <c r="A233" s="5">
        <v>35</v>
      </c>
      <c r="B233" s="7" t="s">
        <v>431</v>
      </c>
      <c r="C233" s="7" t="s">
        <v>97</v>
      </c>
      <c r="D233" s="8">
        <v>8.94</v>
      </c>
      <c r="E233" s="8">
        <v>2.5299999999999998</v>
      </c>
      <c r="F233" s="8">
        <v>3.53</v>
      </c>
      <c r="G233" s="8">
        <v>0.34</v>
      </c>
      <c r="H233" s="9">
        <v>0.247</v>
      </c>
      <c r="I233" s="10">
        <v>7.0000000000000007E-2</v>
      </c>
      <c r="J233" s="10">
        <v>0.17699999999999999</v>
      </c>
      <c r="K233" s="11">
        <v>0.25</v>
      </c>
      <c r="L233" s="8">
        <v>1.22</v>
      </c>
      <c r="M233" s="8">
        <v>0.33100000000000002</v>
      </c>
      <c r="N233" s="10">
        <v>0.88400000000000001</v>
      </c>
      <c r="O233" s="11">
        <v>36</v>
      </c>
      <c r="P233" s="8">
        <v>60</v>
      </c>
      <c r="Q233" s="8">
        <v>70</v>
      </c>
      <c r="R233" s="11">
        <v>1.52</v>
      </c>
      <c r="S233" s="8">
        <v>2.6</v>
      </c>
      <c r="T233" s="8">
        <v>-1.08</v>
      </c>
      <c r="U233" s="11">
        <v>2.98</v>
      </c>
      <c r="V233" s="14">
        <v>3.11</v>
      </c>
      <c r="W233">
        <f t="shared" si="3"/>
        <v>1.5899999999999999</v>
      </c>
    </row>
    <row r="234" spans="1:23" ht="15" thickBot="1">
      <c r="A234" s="5">
        <v>66</v>
      </c>
      <c r="B234" s="7" t="s">
        <v>437</v>
      </c>
      <c r="C234" s="7" t="s">
        <v>64</v>
      </c>
      <c r="D234" s="8">
        <v>9.23</v>
      </c>
      <c r="E234" s="8">
        <v>1.8</v>
      </c>
      <c r="F234" s="8">
        <v>5.13</v>
      </c>
      <c r="G234" s="8">
        <v>0.45</v>
      </c>
      <c r="H234" s="9">
        <v>0.25600000000000001</v>
      </c>
      <c r="I234" s="10">
        <v>0.05</v>
      </c>
      <c r="J234" s="10">
        <v>0.20599999999999999</v>
      </c>
      <c r="K234" s="11">
        <v>0.182</v>
      </c>
      <c r="L234" s="8">
        <v>0.88</v>
      </c>
      <c r="M234" s="8">
        <v>0.23799999999999999</v>
      </c>
      <c r="N234" s="10">
        <v>0.746</v>
      </c>
      <c r="O234" s="11">
        <v>44</v>
      </c>
      <c r="P234" s="8">
        <v>67</v>
      </c>
      <c r="Q234" s="8">
        <v>95</v>
      </c>
      <c r="R234" s="11">
        <v>1.8</v>
      </c>
      <c r="S234" s="8">
        <v>2.76</v>
      </c>
      <c r="T234" s="8">
        <v>-0.96</v>
      </c>
      <c r="U234" s="11">
        <v>4.09</v>
      </c>
      <c r="V234" s="14">
        <v>3.41</v>
      </c>
      <c r="W234">
        <f t="shared" si="3"/>
        <v>1.61</v>
      </c>
    </row>
    <row r="235" spans="1:23" ht="15" thickBot="1">
      <c r="A235" s="5">
        <v>71</v>
      </c>
      <c r="B235" s="7" t="s">
        <v>464</v>
      </c>
      <c r="C235" s="7" t="s">
        <v>45</v>
      </c>
      <c r="D235" s="8">
        <v>8.25</v>
      </c>
      <c r="E235" s="8">
        <v>1.82</v>
      </c>
      <c r="F235" s="8">
        <v>4.54</v>
      </c>
      <c r="G235" s="8">
        <v>0.7</v>
      </c>
      <c r="H235" s="9">
        <v>0.23400000000000001</v>
      </c>
      <c r="I235" s="10">
        <v>5.1999999999999998E-2</v>
      </c>
      <c r="J235" s="10">
        <v>0.183</v>
      </c>
      <c r="K235" s="11">
        <v>0.20699999999999999</v>
      </c>
      <c r="L235" s="8">
        <v>0.96</v>
      </c>
      <c r="M235" s="8">
        <v>0.254</v>
      </c>
      <c r="N235" s="10">
        <v>0.84199999999999997</v>
      </c>
      <c r="O235" s="11">
        <v>41</v>
      </c>
      <c r="P235" s="8">
        <v>71</v>
      </c>
      <c r="Q235" s="8">
        <v>84</v>
      </c>
      <c r="R235" s="11">
        <v>1.82</v>
      </c>
      <c r="S235" s="8">
        <v>3.13</v>
      </c>
      <c r="T235" s="8">
        <v>-1.31</v>
      </c>
      <c r="U235" s="11">
        <v>3.66</v>
      </c>
      <c r="V235" s="14">
        <v>3.43</v>
      </c>
      <c r="W235">
        <f t="shared" si="3"/>
        <v>1.61</v>
      </c>
    </row>
    <row r="236" spans="1:23" ht="15" thickBot="1">
      <c r="A236" s="5">
        <v>222</v>
      </c>
      <c r="B236" s="7" t="s">
        <v>699</v>
      </c>
      <c r="C236" s="7" t="s">
        <v>54</v>
      </c>
      <c r="D236" s="8">
        <v>8.5</v>
      </c>
      <c r="E236" s="8">
        <v>5</v>
      </c>
      <c r="F236" s="8">
        <v>1.7</v>
      </c>
      <c r="G236" s="8">
        <v>1.17</v>
      </c>
      <c r="H236" s="9">
        <v>0.22500000000000001</v>
      </c>
      <c r="I236" s="10">
        <v>0.13200000000000001</v>
      </c>
      <c r="J236" s="10">
        <v>9.2999999999999999E-2</v>
      </c>
      <c r="K236" s="11">
        <v>0.188</v>
      </c>
      <c r="L236" s="8">
        <v>1.22</v>
      </c>
      <c r="M236" s="8">
        <v>0.218</v>
      </c>
      <c r="N236" s="10">
        <v>0.85199999999999998</v>
      </c>
      <c r="O236" s="11">
        <v>68</v>
      </c>
      <c r="P236" s="8">
        <v>117</v>
      </c>
      <c r="Q236" s="8">
        <v>105</v>
      </c>
      <c r="R236" s="11">
        <v>2.83</v>
      </c>
      <c r="S236" s="8">
        <v>5.05</v>
      </c>
      <c r="T236" s="8">
        <v>-2.2200000000000002</v>
      </c>
      <c r="U236" s="11">
        <v>4.5</v>
      </c>
      <c r="V236" s="14">
        <v>4.4400000000000004</v>
      </c>
      <c r="W236">
        <f t="shared" si="3"/>
        <v>1.6100000000000003</v>
      </c>
    </row>
    <row r="237" spans="1:23" ht="15" thickBot="1">
      <c r="A237" s="5">
        <v>192</v>
      </c>
      <c r="B237" s="7" t="s">
        <v>652</v>
      </c>
      <c r="C237" s="7" t="s">
        <v>54</v>
      </c>
      <c r="D237" s="8">
        <v>6.2</v>
      </c>
      <c r="E237" s="8">
        <v>1.99</v>
      </c>
      <c r="F237" s="8">
        <v>3.11</v>
      </c>
      <c r="G237" s="8">
        <v>0.22</v>
      </c>
      <c r="H237" s="9">
        <v>0.16300000000000001</v>
      </c>
      <c r="I237" s="10">
        <v>5.1999999999999998E-2</v>
      </c>
      <c r="J237" s="10">
        <v>0.11</v>
      </c>
      <c r="K237" s="11">
        <v>0.253</v>
      </c>
      <c r="L237" s="8">
        <v>1.23</v>
      </c>
      <c r="M237" s="8">
        <v>0.30099999999999999</v>
      </c>
      <c r="N237" s="10">
        <v>0.68500000000000005</v>
      </c>
      <c r="O237" s="11">
        <v>63</v>
      </c>
      <c r="P237" s="8">
        <v>68</v>
      </c>
      <c r="Q237" s="8">
        <v>104</v>
      </c>
      <c r="R237" s="11">
        <v>2.66</v>
      </c>
      <c r="S237" s="8">
        <v>2.94</v>
      </c>
      <c r="T237" s="8">
        <v>-0.28000000000000003</v>
      </c>
      <c r="U237" s="11">
        <v>4.45</v>
      </c>
      <c r="V237" s="14">
        <v>4.28</v>
      </c>
      <c r="W237">
        <f t="shared" si="3"/>
        <v>1.62</v>
      </c>
    </row>
    <row r="238" spans="1:23" ht="15" thickBot="1">
      <c r="A238" s="5">
        <v>51</v>
      </c>
      <c r="B238" s="7" t="s">
        <v>442</v>
      </c>
      <c r="C238" s="7" t="s">
        <v>26</v>
      </c>
      <c r="D238" s="8">
        <v>10.02</v>
      </c>
      <c r="E238" s="8">
        <v>3.06</v>
      </c>
      <c r="F238" s="8">
        <v>3.27</v>
      </c>
      <c r="G238" s="8">
        <v>0.56000000000000005</v>
      </c>
      <c r="H238" s="9">
        <v>0.26700000000000002</v>
      </c>
      <c r="I238" s="10">
        <v>8.1000000000000003E-2</v>
      </c>
      <c r="J238" s="10">
        <v>0.185</v>
      </c>
      <c r="K238" s="11">
        <v>0.20499999999999999</v>
      </c>
      <c r="L238" s="8">
        <v>1.1100000000000001</v>
      </c>
      <c r="M238" s="8">
        <v>0.27400000000000002</v>
      </c>
      <c r="N238" s="10">
        <v>0.79500000000000004</v>
      </c>
      <c r="O238" s="11">
        <v>38</v>
      </c>
      <c r="P238" s="8">
        <v>70</v>
      </c>
      <c r="Q238" s="8">
        <v>76</v>
      </c>
      <c r="R238" s="11">
        <v>1.67</v>
      </c>
      <c r="S238" s="8">
        <v>3.04</v>
      </c>
      <c r="T238" s="8">
        <v>-1.37</v>
      </c>
      <c r="U238" s="11">
        <v>3.31</v>
      </c>
      <c r="V238" s="14">
        <v>3.3</v>
      </c>
      <c r="W238">
        <f t="shared" si="3"/>
        <v>1.63</v>
      </c>
    </row>
    <row r="239" spans="1:23" ht="15" thickBot="1">
      <c r="A239" s="5">
        <v>221</v>
      </c>
      <c r="B239" s="7" t="s">
        <v>703</v>
      </c>
      <c r="C239" s="6" t="s">
        <v>103</v>
      </c>
      <c r="D239" s="8">
        <v>6.38</v>
      </c>
      <c r="E239" s="8">
        <v>3.61</v>
      </c>
      <c r="F239" s="8">
        <v>1.76</v>
      </c>
      <c r="G239" s="8">
        <v>0.64</v>
      </c>
      <c r="H239" s="9">
        <v>0.16500000000000001</v>
      </c>
      <c r="I239" s="10">
        <v>9.2999999999999999E-2</v>
      </c>
      <c r="J239" s="10">
        <v>7.0999999999999994E-2</v>
      </c>
      <c r="K239" s="11">
        <v>0.25800000000000001</v>
      </c>
      <c r="L239" s="8">
        <v>1.39</v>
      </c>
      <c r="M239" s="8">
        <v>0.3</v>
      </c>
      <c r="N239" s="10">
        <v>0.81</v>
      </c>
      <c r="O239" s="11">
        <v>63</v>
      </c>
      <c r="P239" s="8">
        <v>92</v>
      </c>
      <c r="Q239" s="8">
        <v>99</v>
      </c>
      <c r="R239" s="11">
        <v>2.76</v>
      </c>
      <c r="S239" s="8">
        <v>4.1100000000000003</v>
      </c>
      <c r="T239" s="8">
        <v>-1.34</v>
      </c>
      <c r="U239" s="11">
        <v>4.32</v>
      </c>
      <c r="V239" s="14">
        <v>4.4400000000000004</v>
      </c>
      <c r="W239">
        <f t="shared" si="3"/>
        <v>1.6800000000000006</v>
      </c>
    </row>
    <row r="240" spans="1:23" ht="15" thickBot="1">
      <c r="A240" s="5">
        <v>202</v>
      </c>
      <c r="B240" s="7" t="s">
        <v>672</v>
      </c>
      <c r="C240" s="7" t="s">
        <v>45</v>
      </c>
      <c r="D240" s="8">
        <v>7.16</v>
      </c>
      <c r="E240" s="8">
        <v>2.58</v>
      </c>
      <c r="F240" s="8">
        <v>2.77</v>
      </c>
      <c r="G240" s="8">
        <v>1.06</v>
      </c>
      <c r="H240" s="9">
        <v>0.19400000000000001</v>
      </c>
      <c r="I240" s="10">
        <v>7.0000000000000007E-2</v>
      </c>
      <c r="J240" s="10">
        <v>0.124</v>
      </c>
      <c r="K240" s="11">
        <v>0.20699999999999999</v>
      </c>
      <c r="L240" s="8">
        <v>1.07</v>
      </c>
      <c r="M240" s="8">
        <v>0.23200000000000001</v>
      </c>
      <c r="N240" s="10">
        <v>0.81200000000000006</v>
      </c>
      <c r="O240" s="11">
        <v>59</v>
      </c>
      <c r="P240" s="8">
        <v>94</v>
      </c>
      <c r="Q240" s="8">
        <v>108</v>
      </c>
      <c r="R240" s="11">
        <v>2.58</v>
      </c>
      <c r="S240" s="8">
        <v>4.13</v>
      </c>
      <c r="T240" s="8">
        <v>-1.55</v>
      </c>
      <c r="U240" s="11">
        <v>4.72</v>
      </c>
      <c r="V240" s="14">
        <v>4.32</v>
      </c>
      <c r="W240">
        <f t="shared" si="3"/>
        <v>1.7400000000000002</v>
      </c>
    </row>
    <row r="241" spans="1:23" ht="15" thickBot="1">
      <c r="A241" s="12">
        <v>256</v>
      </c>
      <c r="B241" s="49" t="s">
        <v>847</v>
      </c>
      <c r="C241" s="49" t="s">
        <v>109</v>
      </c>
      <c r="D241" s="14">
        <v>8.57</v>
      </c>
      <c r="E241" s="14">
        <v>8.94</v>
      </c>
      <c r="F241" s="14">
        <v>0.96</v>
      </c>
      <c r="G241" s="14">
        <v>0.91</v>
      </c>
      <c r="H241" s="15">
        <v>0.20300000000000001</v>
      </c>
      <c r="I241" s="16">
        <v>0.21099999999999999</v>
      </c>
      <c r="J241" s="16">
        <v>-8.9999999999999993E-3</v>
      </c>
      <c r="K241" s="17">
        <v>0.2</v>
      </c>
      <c r="L241" s="14">
        <v>1.7</v>
      </c>
      <c r="M241" s="14">
        <v>0.24399999999999999</v>
      </c>
      <c r="N241" s="16">
        <v>0.72899999999999998</v>
      </c>
      <c r="O241" s="17">
        <v>90</v>
      </c>
      <c r="P241" s="14">
        <v>133</v>
      </c>
      <c r="Q241" s="14">
        <v>154</v>
      </c>
      <c r="R241" s="17">
        <v>4.5599999999999996</v>
      </c>
      <c r="S241" s="14">
        <v>6.13</v>
      </c>
      <c r="T241" s="14">
        <v>-1.57</v>
      </c>
      <c r="U241" s="17">
        <v>6.76</v>
      </c>
      <c r="V241" s="14">
        <v>6.3</v>
      </c>
      <c r="W241">
        <f t="shared" si="3"/>
        <v>1.7400000000000002</v>
      </c>
    </row>
    <row r="242" spans="1:23" ht="15" thickBot="1">
      <c r="A242" s="5">
        <v>89</v>
      </c>
      <c r="B242" s="7" t="s">
        <v>486</v>
      </c>
      <c r="C242" s="7" t="s">
        <v>97</v>
      </c>
      <c r="D242" s="8">
        <v>8.67</v>
      </c>
      <c r="E242" s="8">
        <v>1.98</v>
      </c>
      <c r="F242" s="8">
        <v>4.38</v>
      </c>
      <c r="G242" s="8">
        <v>1.24</v>
      </c>
      <c r="H242" s="9">
        <v>0.25700000000000001</v>
      </c>
      <c r="I242" s="10">
        <v>5.8999999999999997E-2</v>
      </c>
      <c r="J242" s="10">
        <v>0.19900000000000001</v>
      </c>
      <c r="K242" s="11">
        <v>0.17299999999999999</v>
      </c>
      <c r="L242" s="8">
        <v>0.83</v>
      </c>
      <c r="M242" s="8">
        <v>0.19500000000000001</v>
      </c>
      <c r="N242" s="10">
        <v>1</v>
      </c>
      <c r="O242" s="11">
        <v>41</v>
      </c>
      <c r="P242" s="8">
        <v>88</v>
      </c>
      <c r="Q242" s="8">
        <v>97</v>
      </c>
      <c r="R242" s="11">
        <v>1.73</v>
      </c>
      <c r="S242" s="8">
        <v>3.86</v>
      </c>
      <c r="T242" s="8">
        <v>-2.13</v>
      </c>
      <c r="U242" s="11">
        <v>4.17</v>
      </c>
      <c r="V242" s="14">
        <v>3.53</v>
      </c>
      <c r="W242">
        <f t="shared" si="3"/>
        <v>1.7999999999999998</v>
      </c>
    </row>
    <row r="243" spans="1:23" ht="15" thickBot="1">
      <c r="A243" s="5">
        <v>151</v>
      </c>
      <c r="B243" s="7" t="s">
        <v>606</v>
      </c>
      <c r="C243" s="7" t="s">
        <v>64</v>
      </c>
      <c r="D243" s="8">
        <v>9.0500000000000007</v>
      </c>
      <c r="E243" s="8">
        <v>3.56</v>
      </c>
      <c r="F243" s="8">
        <v>2.54</v>
      </c>
      <c r="G243" s="8">
        <v>0.59</v>
      </c>
      <c r="H243" s="9">
        <v>0.248</v>
      </c>
      <c r="I243" s="10">
        <v>9.8000000000000004E-2</v>
      </c>
      <c r="J243" s="10">
        <v>0.15</v>
      </c>
      <c r="K243" s="11">
        <v>0.19</v>
      </c>
      <c r="L243" s="8">
        <v>1.0900000000000001</v>
      </c>
      <c r="M243" s="8">
        <v>0.24399999999999999</v>
      </c>
      <c r="N243" s="10">
        <v>0.81399999999999995</v>
      </c>
      <c r="O243" s="11">
        <v>54</v>
      </c>
      <c r="P243" s="8">
        <v>81</v>
      </c>
      <c r="Q243" s="8">
        <v>106</v>
      </c>
      <c r="R243" s="11">
        <v>2.23</v>
      </c>
      <c r="S243" s="8">
        <v>3.34</v>
      </c>
      <c r="T243" s="8">
        <v>-1.1100000000000001</v>
      </c>
      <c r="U243" s="11">
        <v>4.55</v>
      </c>
      <c r="V243" s="14">
        <v>4.0599999999999996</v>
      </c>
      <c r="W243">
        <f t="shared" si="3"/>
        <v>1.8299999999999996</v>
      </c>
    </row>
    <row r="244" spans="1:23" ht="15" thickBot="1">
      <c r="A244" s="5">
        <v>254</v>
      </c>
      <c r="B244" s="7" t="s">
        <v>834</v>
      </c>
      <c r="C244" s="7" t="s">
        <v>74</v>
      </c>
      <c r="D244" s="8">
        <v>6.54</v>
      </c>
      <c r="E244" s="8">
        <v>5.68</v>
      </c>
      <c r="F244" s="8">
        <v>1.1499999999999999</v>
      </c>
      <c r="G244" s="8">
        <v>1.42</v>
      </c>
      <c r="H244" s="9">
        <v>0.16900000000000001</v>
      </c>
      <c r="I244" s="10">
        <v>0.14699999999999999</v>
      </c>
      <c r="J244" s="10">
        <v>2.1999999999999999E-2</v>
      </c>
      <c r="K244" s="11">
        <v>0.20899999999999999</v>
      </c>
      <c r="L244" s="8">
        <v>1.39</v>
      </c>
      <c r="M244" s="8">
        <v>0.218</v>
      </c>
      <c r="N244" s="10">
        <v>0.81599999999999995</v>
      </c>
      <c r="O244" s="11">
        <v>80</v>
      </c>
      <c r="P244" s="8">
        <v>127</v>
      </c>
      <c r="Q244" s="8">
        <v>128</v>
      </c>
      <c r="R244" s="11">
        <v>3.69</v>
      </c>
      <c r="S244" s="8">
        <v>5.85</v>
      </c>
      <c r="T244" s="8">
        <v>-2.15</v>
      </c>
      <c r="U244" s="11">
        <v>5.62</v>
      </c>
      <c r="V244" s="14">
        <v>5.52</v>
      </c>
      <c r="W244">
        <f t="shared" si="3"/>
        <v>1.8299999999999996</v>
      </c>
    </row>
    <row r="245" spans="1:23" ht="15" thickBot="1">
      <c r="A245" s="5">
        <v>233</v>
      </c>
      <c r="B245" s="7" t="s">
        <v>783</v>
      </c>
      <c r="C245" s="7" t="s">
        <v>86</v>
      </c>
      <c r="D245" s="8">
        <v>6.26</v>
      </c>
      <c r="E245" s="8">
        <v>3.04</v>
      </c>
      <c r="F245" s="8">
        <v>2.06</v>
      </c>
      <c r="G245" s="8">
        <v>0.36</v>
      </c>
      <c r="H245" s="9">
        <v>0.16700000000000001</v>
      </c>
      <c r="I245" s="10">
        <v>8.1000000000000003E-2</v>
      </c>
      <c r="J245" s="10">
        <v>8.5999999999999993E-2</v>
      </c>
      <c r="K245" s="11">
        <v>0.246</v>
      </c>
      <c r="L245" s="8">
        <v>1.27</v>
      </c>
      <c r="M245" s="8">
        <v>0.29199999999999998</v>
      </c>
      <c r="N245" s="10">
        <v>0.75900000000000001</v>
      </c>
      <c r="O245" s="11">
        <v>64</v>
      </c>
      <c r="P245" s="8">
        <v>84</v>
      </c>
      <c r="Q245" s="8">
        <v>106</v>
      </c>
      <c r="R245" s="11">
        <v>2.68</v>
      </c>
      <c r="S245" s="8">
        <v>3.51</v>
      </c>
      <c r="T245" s="8">
        <v>-0.83</v>
      </c>
      <c r="U245" s="11">
        <v>4.6399999999999997</v>
      </c>
      <c r="V245" s="14">
        <v>4.53</v>
      </c>
      <c r="W245">
        <f t="shared" si="3"/>
        <v>1.85</v>
      </c>
    </row>
    <row r="246" spans="1:23" ht="15" thickBot="1">
      <c r="A246" s="5">
        <v>38</v>
      </c>
      <c r="B246" s="7" t="s">
        <v>415</v>
      </c>
      <c r="C246" s="7" t="s">
        <v>41</v>
      </c>
      <c r="D246" s="8">
        <v>13.58</v>
      </c>
      <c r="E246" s="8">
        <v>4.79</v>
      </c>
      <c r="F246" s="8">
        <v>2.83</v>
      </c>
      <c r="G246" s="8">
        <v>0.48</v>
      </c>
      <c r="H246" s="9">
        <v>0.36799999999999999</v>
      </c>
      <c r="I246" s="10">
        <v>0.13</v>
      </c>
      <c r="J246" s="10">
        <v>0.23799999999999999</v>
      </c>
      <c r="K246" s="11">
        <v>0.16200000000000001</v>
      </c>
      <c r="L246" s="8">
        <v>1.1000000000000001</v>
      </c>
      <c r="M246" s="8">
        <v>0.26400000000000001</v>
      </c>
      <c r="N246" s="10">
        <v>0.88800000000000001</v>
      </c>
      <c r="O246" s="11">
        <v>31</v>
      </c>
      <c r="P246" s="8">
        <v>62</v>
      </c>
      <c r="Q246" s="8">
        <v>80</v>
      </c>
      <c r="R246" s="11">
        <v>1.28</v>
      </c>
      <c r="S246" s="8">
        <v>2.69</v>
      </c>
      <c r="T246" s="8">
        <v>-1.41</v>
      </c>
      <c r="U246" s="11">
        <v>3.52</v>
      </c>
      <c r="V246" s="14">
        <v>3.15</v>
      </c>
      <c r="W246">
        <f t="shared" si="3"/>
        <v>1.8699999999999999</v>
      </c>
    </row>
    <row r="247" spans="1:23" ht="15" thickBot="1">
      <c r="A247" s="5">
        <v>187</v>
      </c>
      <c r="B247" s="7" t="s">
        <v>663</v>
      </c>
      <c r="C247" s="7" t="s">
        <v>111</v>
      </c>
      <c r="D247" s="8">
        <v>8.57</v>
      </c>
      <c r="E247" s="8">
        <v>4.1500000000000004</v>
      </c>
      <c r="F247" s="8">
        <v>2.06</v>
      </c>
      <c r="G247" s="8">
        <v>0.78</v>
      </c>
      <c r="H247" s="9">
        <v>0.22600000000000001</v>
      </c>
      <c r="I247" s="10">
        <v>0.11</v>
      </c>
      <c r="J247" s="10">
        <v>0.11600000000000001</v>
      </c>
      <c r="K247" s="11">
        <v>0.217</v>
      </c>
      <c r="L247" s="8">
        <v>1.27</v>
      </c>
      <c r="M247" s="8">
        <v>0.26900000000000002</v>
      </c>
      <c r="N247" s="10">
        <v>0.78400000000000003</v>
      </c>
      <c r="O247" s="11">
        <v>53</v>
      </c>
      <c r="P247" s="8">
        <v>90</v>
      </c>
      <c r="Q247" s="8">
        <v>95</v>
      </c>
      <c r="R247" s="11">
        <v>2.34</v>
      </c>
      <c r="S247" s="8">
        <v>3.95</v>
      </c>
      <c r="T247" s="8">
        <v>-1.61</v>
      </c>
      <c r="U247" s="11">
        <v>4.16</v>
      </c>
      <c r="V247" s="14">
        <v>4.22</v>
      </c>
      <c r="W247">
        <f t="shared" si="3"/>
        <v>1.88</v>
      </c>
    </row>
    <row r="248" spans="1:23" ht="15" thickBot="1">
      <c r="A248" s="5">
        <v>62</v>
      </c>
      <c r="B248" s="7" t="s">
        <v>748</v>
      </c>
      <c r="C248" s="7" t="s">
        <v>54</v>
      </c>
      <c r="D248" s="8">
        <v>8.1199999999999992</v>
      </c>
      <c r="E248" s="8">
        <v>1.67</v>
      </c>
      <c r="F248" s="8">
        <v>4.8600000000000003</v>
      </c>
      <c r="G248" s="8">
        <v>0.24</v>
      </c>
      <c r="H248" s="9">
        <v>0.24299999999999999</v>
      </c>
      <c r="I248" s="10">
        <v>0.05</v>
      </c>
      <c r="J248" s="10">
        <v>0.193</v>
      </c>
      <c r="K248" s="11">
        <v>0.191</v>
      </c>
      <c r="L248" s="8">
        <v>0.85</v>
      </c>
      <c r="M248" s="8">
        <v>0.25</v>
      </c>
      <c r="N248" s="10">
        <v>0.76700000000000002</v>
      </c>
      <c r="O248" s="11">
        <v>34</v>
      </c>
      <c r="P248" s="8">
        <v>58</v>
      </c>
      <c r="Q248" s="8">
        <v>85</v>
      </c>
      <c r="R248" s="11">
        <v>1.43</v>
      </c>
      <c r="S248" s="8">
        <v>2.5099999999999998</v>
      </c>
      <c r="T248" s="8">
        <v>-1.08</v>
      </c>
      <c r="U248" s="11">
        <v>3.66</v>
      </c>
      <c r="V248" s="14">
        <v>3.38</v>
      </c>
      <c r="W248">
        <f t="shared" si="3"/>
        <v>1.95</v>
      </c>
    </row>
    <row r="249" spans="1:23" ht="15" thickBot="1">
      <c r="A249" s="5">
        <v>253</v>
      </c>
      <c r="B249" s="7" t="s">
        <v>829</v>
      </c>
      <c r="C249" s="7" t="s">
        <v>169</v>
      </c>
      <c r="D249" s="8">
        <v>7.71</v>
      </c>
      <c r="E249" s="8">
        <v>5.59</v>
      </c>
      <c r="F249" s="8">
        <v>1.38</v>
      </c>
      <c r="G249" s="8">
        <v>0.77</v>
      </c>
      <c r="H249" s="9">
        <v>0.19500000000000001</v>
      </c>
      <c r="I249" s="10">
        <v>0.14099999999999999</v>
      </c>
      <c r="J249" s="10">
        <v>5.3999999999999999E-2</v>
      </c>
      <c r="K249" s="11">
        <v>0.20200000000000001</v>
      </c>
      <c r="L249" s="8">
        <v>1.37</v>
      </c>
      <c r="M249" s="8">
        <v>0.24</v>
      </c>
      <c r="N249" s="10">
        <v>0.749</v>
      </c>
      <c r="O249" s="11">
        <v>80</v>
      </c>
      <c r="P249" s="8">
        <v>113</v>
      </c>
      <c r="Q249" s="8">
        <v>133</v>
      </c>
      <c r="R249" s="11">
        <v>3.28</v>
      </c>
      <c r="S249" s="8">
        <v>4.71</v>
      </c>
      <c r="T249" s="8">
        <v>-1.44</v>
      </c>
      <c r="U249" s="11">
        <v>5.69</v>
      </c>
      <c r="V249" s="14">
        <v>5.3</v>
      </c>
      <c r="W249">
        <f t="shared" si="3"/>
        <v>2.02</v>
      </c>
    </row>
    <row r="250" spans="1:23" ht="15" thickBot="1">
      <c r="A250" s="5">
        <v>34</v>
      </c>
      <c r="B250" s="7" t="s">
        <v>418</v>
      </c>
      <c r="C250" s="7" t="s">
        <v>116</v>
      </c>
      <c r="D250" s="8">
        <v>8.06</v>
      </c>
      <c r="E250" s="8">
        <v>1.4</v>
      </c>
      <c r="F250" s="8">
        <v>5.75</v>
      </c>
      <c r="G250" s="8">
        <v>0.35</v>
      </c>
      <c r="H250" s="9">
        <v>0.23100000000000001</v>
      </c>
      <c r="I250" s="10">
        <v>0.04</v>
      </c>
      <c r="J250" s="10">
        <v>0.191</v>
      </c>
      <c r="K250" s="11">
        <v>0.23599999999999999</v>
      </c>
      <c r="L250" s="8">
        <v>1.03</v>
      </c>
      <c r="M250" s="8">
        <v>0.30099999999999999</v>
      </c>
      <c r="N250" s="10">
        <v>0.93600000000000005</v>
      </c>
      <c r="O250" s="11">
        <v>23</v>
      </c>
      <c r="P250" s="8">
        <v>56</v>
      </c>
      <c r="Q250" s="8">
        <v>68</v>
      </c>
      <c r="R250" s="11">
        <v>1.05</v>
      </c>
      <c r="S250" s="8">
        <v>2.44</v>
      </c>
      <c r="T250" s="8">
        <v>-1.39</v>
      </c>
      <c r="U250" s="11">
        <v>2.9</v>
      </c>
      <c r="V250" s="14">
        <v>3.08</v>
      </c>
      <c r="W250">
        <f t="shared" si="3"/>
        <v>2.0300000000000002</v>
      </c>
    </row>
    <row r="251" spans="1:23" ht="15" thickBot="1">
      <c r="A251" s="5">
        <v>56</v>
      </c>
      <c r="B251" s="7" t="s">
        <v>451</v>
      </c>
      <c r="C251" s="7" t="s">
        <v>24</v>
      </c>
      <c r="D251" s="8">
        <v>6.2</v>
      </c>
      <c r="E251" s="8">
        <v>1.52</v>
      </c>
      <c r="F251" s="8">
        <v>4.09</v>
      </c>
      <c r="G251" s="8">
        <v>0.41</v>
      </c>
      <c r="H251" s="9">
        <v>0.18</v>
      </c>
      <c r="I251" s="10">
        <v>4.3999999999999997E-2</v>
      </c>
      <c r="J251" s="10">
        <v>0.13600000000000001</v>
      </c>
      <c r="K251" s="11">
        <v>0.224</v>
      </c>
      <c r="L251" s="8">
        <v>0.98</v>
      </c>
      <c r="M251" s="8">
        <v>0.26500000000000001</v>
      </c>
      <c r="N251" s="10">
        <v>0.84099999999999997</v>
      </c>
      <c r="O251" s="11">
        <v>29</v>
      </c>
      <c r="P251" s="8">
        <v>69</v>
      </c>
      <c r="Q251" s="8">
        <v>82</v>
      </c>
      <c r="R251" s="11">
        <v>1.24</v>
      </c>
      <c r="S251" s="8">
        <v>3.07</v>
      </c>
      <c r="T251" s="8">
        <v>-1.83</v>
      </c>
      <c r="U251" s="11">
        <v>3.59</v>
      </c>
      <c r="V251" s="14">
        <v>3.35</v>
      </c>
      <c r="W251">
        <f t="shared" si="3"/>
        <v>2.1100000000000003</v>
      </c>
    </row>
    <row r="252" spans="1:23" ht="15" thickBot="1">
      <c r="A252" s="5">
        <v>129</v>
      </c>
      <c r="B252" s="7" t="s">
        <v>533</v>
      </c>
      <c r="C252" s="7" t="s">
        <v>52</v>
      </c>
      <c r="D252" s="8">
        <v>10.14</v>
      </c>
      <c r="E252" s="8">
        <v>4.08</v>
      </c>
      <c r="F252" s="8">
        <v>2.48</v>
      </c>
      <c r="G252" s="8">
        <v>0.92</v>
      </c>
      <c r="H252" s="9">
        <v>0.28199999999999997</v>
      </c>
      <c r="I252" s="10">
        <v>0.114</v>
      </c>
      <c r="J252" s="10">
        <v>0.16800000000000001</v>
      </c>
      <c r="K252" s="11">
        <v>0.17199999999999999</v>
      </c>
      <c r="L252" s="8">
        <v>1.05</v>
      </c>
      <c r="M252" s="8">
        <v>0.219</v>
      </c>
      <c r="N252" s="10">
        <v>0.90500000000000003</v>
      </c>
      <c r="O252" s="11">
        <v>40</v>
      </c>
      <c r="P252" s="8">
        <v>91</v>
      </c>
      <c r="Q252" s="8">
        <v>104</v>
      </c>
      <c r="R252" s="11">
        <v>1.71</v>
      </c>
      <c r="S252" s="8">
        <v>3.83</v>
      </c>
      <c r="T252" s="8">
        <v>-2.12</v>
      </c>
      <c r="U252" s="11">
        <v>4.46</v>
      </c>
      <c r="V252" s="14">
        <v>3.89</v>
      </c>
      <c r="W252">
        <f t="shared" si="3"/>
        <v>2.1800000000000002</v>
      </c>
    </row>
    <row r="253" spans="1:23" ht="15" thickBot="1">
      <c r="A253" s="5">
        <v>148</v>
      </c>
      <c r="B253" s="7" t="s">
        <v>1658</v>
      </c>
      <c r="C253" s="7" t="s">
        <v>45</v>
      </c>
      <c r="D253" s="8">
        <v>11.45</v>
      </c>
      <c r="E253" s="8">
        <v>5.87</v>
      </c>
      <c r="F253" s="8">
        <v>1.95</v>
      </c>
      <c r="G253" s="8">
        <v>0</v>
      </c>
      <c r="H253" s="9">
        <v>0.307</v>
      </c>
      <c r="I253" s="10">
        <v>0.157</v>
      </c>
      <c r="J253" s="10">
        <v>0.15</v>
      </c>
      <c r="K253" s="11">
        <v>0.151</v>
      </c>
      <c r="L253" s="8">
        <v>1.17</v>
      </c>
      <c r="M253" s="8">
        <v>0.23899999999999999</v>
      </c>
      <c r="N253" s="10">
        <v>0.78400000000000003</v>
      </c>
      <c r="O253" s="11">
        <v>40</v>
      </c>
      <c r="P253" s="8">
        <v>63</v>
      </c>
      <c r="Q253" s="8">
        <v>84</v>
      </c>
      <c r="R253" s="11">
        <v>1.76</v>
      </c>
      <c r="S253" s="8">
        <v>2.77</v>
      </c>
      <c r="T253" s="8">
        <v>-1.01</v>
      </c>
      <c r="U253" s="11">
        <v>3.68</v>
      </c>
      <c r="V253" s="14">
        <v>4.05</v>
      </c>
      <c r="W253">
        <f t="shared" si="3"/>
        <v>2.29</v>
      </c>
    </row>
    <row r="254" spans="1:23" ht="15" thickBot="1">
      <c r="A254" s="5">
        <v>250</v>
      </c>
      <c r="B254" s="7" t="s">
        <v>782</v>
      </c>
      <c r="C254" s="7" t="s">
        <v>64</v>
      </c>
      <c r="D254" s="8">
        <v>4.54</v>
      </c>
      <c r="E254" s="8">
        <v>2.59</v>
      </c>
      <c r="F254" s="8">
        <v>1.75</v>
      </c>
      <c r="G254" s="8">
        <v>1.51</v>
      </c>
      <c r="H254" s="9">
        <v>0.124</v>
      </c>
      <c r="I254" s="10">
        <v>7.0999999999999994E-2</v>
      </c>
      <c r="J254" s="10">
        <v>5.2999999999999999E-2</v>
      </c>
      <c r="K254" s="11">
        <v>0.22600000000000001</v>
      </c>
      <c r="L254" s="8">
        <v>1.1299999999999999</v>
      </c>
      <c r="M254" s="8">
        <v>0.22</v>
      </c>
      <c r="N254" s="10">
        <v>0.91800000000000004</v>
      </c>
      <c r="O254" s="11">
        <v>69</v>
      </c>
      <c r="P254" s="8">
        <v>132</v>
      </c>
      <c r="Q254" s="8">
        <v>122</v>
      </c>
      <c r="R254" s="11">
        <v>2.81</v>
      </c>
      <c r="S254" s="8">
        <v>5.44</v>
      </c>
      <c r="T254" s="8">
        <v>-2.63</v>
      </c>
      <c r="U254" s="11">
        <v>5.24</v>
      </c>
      <c r="V254" s="14">
        <v>5.12</v>
      </c>
      <c r="W254">
        <f t="shared" si="3"/>
        <v>2.31</v>
      </c>
    </row>
    <row r="255" spans="1:23" ht="15" thickBot="1">
      <c r="A255" s="5">
        <v>175</v>
      </c>
      <c r="B255" s="7" t="s">
        <v>620</v>
      </c>
      <c r="C255" s="7" t="s">
        <v>24</v>
      </c>
      <c r="D255" s="8">
        <v>9</v>
      </c>
      <c r="E255" s="8">
        <v>4.17</v>
      </c>
      <c r="F255" s="8">
        <v>2.16</v>
      </c>
      <c r="G255" s="8">
        <v>0.66</v>
      </c>
      <c r="H255" s="9">
        <v>0.25800000000000001</v>
      </c>
      <c r="I255" s="10">
        <v>0.11899999999999999</v>
      </c>
      <c r="J255" s="10">
        <v>0.13800000000000001</v>
      </c>
      <c r="K255" s="11">
        <v>0.13</v>
      </c>
      <c r="L255" s="8">
        <v>0.9</v>
      </c>
      <c r="M255" s="8">
        <v>0.16</v>
      </c>
      <c r="N255" s="10">
        <v>0.89100000000000001</v>
      </c>
      <c r="O255" s="11">
        <v>41</v>
      </c>
      <c r="P255" s="8">
        <v>84</v>
      </c>
      <c r="Q255" s="8">
        <v>103</v>
      </c>
      <c r="R255" s="11">
        <v>1.76</v>
      </c>
      <c r="S255" s="8">
        <v>3.74</v>
      </c>
      <c r="T255" s="8">
        <v>-1.99</v>
      </c>
      <c r="U255" s="11">
        <v>4.53</v>
      </c>
      <c r="V255" s="14">
        <v>4.16</v>
      </c>
      <c r="W255">
        <f t="shared" si="3"/>
        <v>2.4000000000000004</v>
      </c>
    </row>
    <row r="256" spans="1:23" ht="15" thickBot="1">
      <c r="A256" s="5">
        <v>203</v>
      </c>
      <c r="B256" s="7" t="s">
        <v>633</v>
      </c>
      <c r="C256" s="7" t="s">
        <v>41</v>
      </c>
      <c r="D256" s="8">
        <v>7.71</v>
      </c>
      <c r="E256" s="8">
        <v>3.33</v>
      </c>
      <c r="F256" s="8">
        <v>2.3199999999999998</v>
      </c>
      <c r="G256" s="8">
        <v>0.53</v>
      </c>
      <c r="H256" s="9">
        <v>0.215</v>
      </c>
      <c r="I256" s="10">
        <v>9.2999999999999999E-2</v>
      </c>
      <c r="J256" s="10">
        <v>0.122</v>
      </c>
      <c r="K256" s="11">
        <v>0.17100000000000001</v>
      </c>
      <c r="L256" s="8">
        <v>0.97</v>
      </c>
      <c r="M256" s="8">
        <v>0.20899999999999999</v>
      </c>
      <c r="N256" s="10">
        <v>0.84599999999999997</v>
      </c>
      <c r="O256" s="11">
        <v>42</v>
      </c>
      <c r="P256" s="8">
        <v>86</v>
      </c>
      <c r="Q256" s="8">
        <v>112</v>
      </c>
      <c r="R256" s="11">
        <v>1.75</v>
      </c>
      <c r="S256" s="8">
        <v>3.7</v>
      </c>
      <c r="T256" s="8">
        <v>-1.95</v>
      </c>
      <c r="U256" s="11">
        <v>4.91</v>
      </c>
      <c r="V256" s="14">
        <v>4.32</v>
      </c>
      <c r="W256">
        <f t="shared" si="3"/>
        <v>2.5700000000000003</v>
      </c>
    </row>
    <row r="257" spans="1:23" ht="15" thickBot="1">
      <c r="A257" s="5">
        <v>242</v>
      </c>
      <c r="B257" s="7" t="s">
        <v>766</v>
      </c>
      <c r="C257" s="7" t="s">
        <v>169</v>
      </c>
      <c r="D257" s="8">
        <v>5.59</v>
      </c>
      <c r="E257" s="8">
        <v>2.33</v>
      </c>
      <c r="F257" s="8">
        <v>2.4</v>
      </c>
      <c r="G257" s="8">
        <v>0.7</v>
      </c>
      <c r="H257" s="9">
        <v>0.156</v>
      </c>
      <c r="I257" s="10">
        <v>6.5000000000000002E-2</v>
      </c>
      <c r="J257" s="10">
        <v>9.0999999999999998E-2</v>
      </c>
      <c r="K257" s="11">
        <v>0.23100000000000001</v>
      </c>
      <c r="L257" s="8">
        <v>1.1100000000000001</v>
      </c>
      <c r="M257" s="8">
        <v>0.25900000000000001</v>
      </c>
      <c r="N257" s="10">
        <v>0.85399999999999998</v>
      </c>
      <c r="O257" s="11">
        <v>46</v>
      </c>
      <c r="P257" s="8">
        <v>93</v>
      </c>
      <c r="Q257" s="8">
        <v>114</v>
      </c>
      <c r="R257" s="11">
        <v>1.86</v>
      </c>
      <c r="S257" s="8">
        <v>3.88</v>
      </c>
      <c r="T257" s="8">
        <v>-2.02</v>
      </c>
      <c r="U257" s="11">
        <v>4.88</v>
      </c>
      <c r="V257" s="14">
        <v>4.7300000000000004</v>
      </c>
      <c r="W257">
        <f t="shared" si="3"/>
        <v>2.87</v>
      </c>
    </row>
  </sheetData>
  <sortState ref="A2:W257">
    <sortCondition ref="W1"/>
  </sortState>
  <hyperlinks>
    <hyperlink ref="B179" r:id="rId1" display="https://www.fangraphs.com/players/felix-bautista/20666/stats" xr:uid="{3EEA2993-AFF9-4587-945C-66B2F4CED014}"/>
    <hyperlink ref="C179" r:id="rId2" display="https://www.fangraphs.com/leaders/major-league?pos=all&amp;lg=all&amp;type=1&amp;season=2023&amp;team=2&amp;pageitems=2000000000&amp;sortcol=20&amp;sortdir=asc&amp;stats=rel&amp;qual=30" xr:uid="{93D804F6-48FD-4623-88C6-C0AB5D1556C0}"/>
    <hyperlink ref="B66" r:id="rId3" display="https://www.fangraphs.com/players/robert-stephenson/13594/stats" xr:uid="{8437ACDB-8EC1-4A11-9FD9-F5E67E830507}"/>
    <hyperlink ref="B31" r:id="rId4" display="https://www.fangraphs.com/players/gabe-speier/17170/stats" xr:uid="{0259AD8C-653F-410A-A6B1-637A4E00C8AE}"/>
    <hyperlink ref="C31" r:id="rId5" display="https://www.fangraphs.com/leaders/major-league?pos=all&amp;lg=all&amp;type=1&amp;season=2023&amp;team=11&amp;pageitems=2000000000&amp;sortcol=20&amp;sortdir=asc&amp;stats=rel&amp;qual=30" xr:uid="{AEFC60F1-39E2-48AB-844C-CAF46D1AC4F6}"/>
    <hyperlink ref="B159" r:id="rId6" display="https://www.fangraphs.com/players/tanner-scott/17586/stats" xr:uid="{1EE39F91-503F-41CD-91F9-76A9BDE6B7F5}"/>
    <hyperlink ref="C159" r:id="rId7" display="https://www.fangraphs.com/leaders/major-league?pos=all&amp;lg=all&amp;type=1&amp;season=2023&amp;team=20&amp;pageitems=2000000000&amp;sortcol=20&amp;sortdir=asc&amp;stats=rel&amp;qual=30" xr:uid="{C155FD30-B118-4470-8D78-735B44D47A35}"/>
    <hyperlink ref="B24" r:id="rId8" display="https://www.fangraphs.com/players/aj-puk/19343/stats" xr:uid="{678BA517-6643-45B6-A81D-EB271933FC5A}"/>
    <hyperlink ref="C24" r:id="rId9" display="https://www.fangraphs.com/leaders/major-league?pos=all&amp;lg=all&amp;type=1&amp;season=2023&amp;team=20&amp;pageitems=2000000000&amp;sortcol=20&amp;sortdir=asc&amp;stats=rel&amp;qual=30" xr:uid="{E44961EF-6FE2-49FC-8284-09DCCF988C14}"/>
    <hyperlink ref="B69" r:id="rId10" display="https://www.fangraphs.com/players/trevor-megill/17722/stats" xr:uid="{513FC10C-D276-4853-8D28-D81526B5BDCD}"/>
    <hyperlink ref="C69" r:id="rId11" display="https://www.fangraphs.com/leaders/major-league?pos=all&amp;lg=all&amp;type=1&amp;season=2023&amp;team=23&amp;pageitems=2000000000&amp;sortcol=20&amp;sortdir=asc&amp;stats=rel&amp;qual=30" xr:uid="{34A0D1FF-2EB8-4DEC-A1D4-198DBD5E3885}"/>
    <hyperlink ref="B206" r:id="rId12" display="https://www.fangraphs.com/players/jose-alvarado/17780/stats" xr:uid="{11A2C4D9-2E9A-4B39-AFC1-21DBFAAE13B5}"/>
    <hyperlink ref="C206" r:id="rId13" display="https://www.fangraphs.com/leaders/major-league?pos=all&amp;lg=all&amp;type=1&amp;season=2023&amp;team=26&amp;pageitems=2000000000&amp;sortcol=20&amp;sortdir=asc&amp;stats=rel&amp;qual=30" xr:uid="{A730D876-0A76-4F3A-9B71-AF38BECA447A}"/>
    <hyperlink ref="B50" r:id="rId14" display="https://www.fangraphs.com/players/jojo-romero/19574/stats" xr:uid="{E65726F1-8F6A-4E4F-B57E-0695D64F5FE8}"/>
    <hyperlink ref="C50" r:id="rId15" display="https://www.fangraphs.com/leaders/major-league?pos=all&amp;lg=all&amp;type=1&amp;season=2023&amp;team=28&amp;pageitems=2000000000&amp;sortcol=20&amp;sortdir=asc&amp;stats=rel&amp;qual=30" xr:uid="{291F2F6E-7FC1-4987-A699-B7FF64AACA22}"/>
    <hyperlink ref="B158" r:id="rId16" display="https://www.fangraphs.com/players/jhoan-duran/21029/stats" xr:uid="{67F250B3-A6D7-4EC1-A9B2-A2D25E1CD8C9}"/>
    <hyperlink ref="C158" r:id="rId17" display="https://www.fangraphs.com/leaders/major-league?pos=all&amp;lg=all&amp;type=1&amp;season=2023&amp;team=8&amp;pageitems=2000000000&amp;sortcol=20&amp;sortdir=asc&amp;stats=rel&amp;qual=30" xr:uid="{E6F2E8B9-00A5-4D51-94A1-4E5D29531D59}"/>
    <hyperlink ref="B21" r:id="rId18" display="https://www.fangraphs.com/players/joe-kelly/9761/stats" xr:uid="{EF5C4E9F-E056-4742-8BB5-8A0503C1D56B}"/>
    <hyperlink ref="B150" r:id="rId19" display="https://www.fangraphs.com/players/pete-fairbanks/17998/stats" xr:uid="{F0801EF7-237C-4D9E-9B68-4A561A99A14A}"/>
    <hyperlink ref="C150" r:id="rId20" display="https://www.fangraphs.com/leaders/major-league?pos=all&amp;lg=all&amp;type=1&amp;season=2023&amp;team=12&amp;pageitems=2000000000&amp;sortcol=20&amp;sortdir=asc&amp;stats=rel&amp;qual=30" xr:uid="{EDE16E36-FDFB-4F21-90EA-517FF23460A7}"/>
    <hyperlink ref="B103" r:id="rId21" display="https://www.fangraphs.com/players/nick-pivetta/15454/stats" xr:uid="{72C5BF52-3E34-4146-BB34-BE7B6F7D94D6}"/>
    <hyperlink ref="C103" r:id="rId22" display="https://www.fangraphs.com/leaders/major-league?pos=all&amp;lg=all&amp;type=1&amp;season=2023&amp;team=3&amp;pageitems=2000000000&amp;sortcol=20&amp;sortdir=asc&amp;stats=rel&amp;qual=30" xr:uid="{77157053-29D3-457D-B0B2-1E77489465D9}"/>
    <hyperlink ref="B104" r:id="rId23" display="https://www.fangraphs.com/players/matt-brash/25756/stats" xr:uid="{4D24E0FA-C0E3-46BB-9226-1FCC15F00619}"/>
    <hyperlink ref="C104" r:id="rId24" display="https://www.fangraphs.com/leaders/major-league?pos=all&amp;lg=all&amp;type=1&amp;season=2023&amp;team=11&amp;pageitems=2000000000&amp;sortcol=20&amp;sortdir=asc&amp;stats=rel&amp;qual=30" xr:uid="{90B1987A-AC05-4417-9750-F00E8D22B650}"/>
    <hyperlink ref="B98" r:id="rId25" display="https://www.fangraphs.com/players/caleb-thielbar/10078/stats" xr:uid="{78500A71-C928-40F1-86BF-D7720207284B}"/>
    <hyperlink ref="C98" r:id="rId26" display="https://www.fangraphs.com/leaders/major-league?pos=all&amp;lg=all&amp;type=1&amp;season=2023&amp;team=8&amp;pageitems=2000000000&amp;sortcol=20&amp;sortdir=asc&amp;stats=rel&amp;qual=30" xr:uid="{50F02FAA-385D-48B7-90DC-C70C7468D554}"/>
    <hyperlink ref="B229" r:id="rId27" display="https://www.fangraphs.com/players/devin-williams/15816/stats" xr:uid="{69CF374E-DE21-4D98-95E1-2A1500817126}"/>
    <hyperlink ref="C229" r:id="rId28" display="https://www.fangraphs.com/leaders/major-league?pos=all&amp;lg=all&amp;type=1&amp;season=2023&amp;team=23&amp;pageitems=2000000000&amp;sortcol=20&amp;sortdir=asc&amp;stats=rel&amp;qual=30" xr:uid="{A68AFB42-BFD7-44B2-A405-086F55543678}"/>
    <hyperlink ref="B112" r:id="rId29" display="https://www.fangraphs.com/players/aroldis-chapman/10233/stats" xr:uid="{F62354E4-B71D-4704-817E-6F99CAF985CA}"/>
    <hyperlink ref="B130" r:id="rId30" display="https://www.fangraphs.com/players/clay-holmes/13649/stats" xr:uid="{F18A8280-3AB5-4E72-AA36-805F82461D6F}"/>
    <hyperlink ref="C130" r:id="rId31" display="https://www.fangraphs.com/leaders/major-league?pos=all&amp;lg=all&amp;type=1&amp;season=2023&amp;team=9&amp;pageitems=2000000000&amp;sortcol=20&amp;sortdir=asc&amp;stats=rel&amp;qual=30" xr:uid="{7FA76929-4037-453A-80CF-C7BADF9E972F}"/>
    <hyperlink ref="B202" r:id="rId32" display="https://www.fangraphs.com/players/yennier-cano/25911/stats" xr:uid="{371532AF-BB7D-4FF4-99C7-82A2B6BE4B40}"/>
    <hyperlink ref="C202" r:id="rId33" display="https://www.fangraphs.com/leaders/major-league?pos=all&amp;lg=all&amp;type=1&amp;season=2023&amp;team=2&amp;pageitems=2000000000&amp;sortcol=20&amp;sortdir=asc&amp;stats=rel&amp;qual=30" xr:uid="{D1708910-E3CF-4AB4-A654-2C4FCBE9B6D9}"/>
    <hyperlink ref="B74" r:id="rId34" display="https://www.fangraphs.com/players/ryan-pressly/7005/stats" xr:uid="{B82CB9E1-9712-44CF-864E-17C032F68D96}"/>
    <hyperlink ref="C74" r:id="rId35" display="https://www.fangraphs.com/leaders/major-league?pos=all&amp;lg=all&amp;type=1&amp;season=2023&amp;team=21&amp;pageitems=2000000000&amp;sortcol=20&amp;sortdir=asc&amp;stats=rel&amp;qual=30" xr:uid="{B60C1EB4-4BB1-46A1-94CA-B0C03FE99EB4}"/>
    <hyperlink ref="B180" r:id="rId36" display="https://www.fangraphs.com/players/jeff-hoffman/17432/stats" xr:uid="{72C1839A-E697-4047-BEA9-98877F967698}"/>
    <hyperlink ref="C180" r:id="rId37" display="https://www.fangraphs.com/leaders/major-league?pos=all&amp;lg=all&amp;type=1&amp;season=2023&amp;team=26&amp;pageitems=2000000000&amp;sortcol=20&amp;sortdir=asc&amp;stats=rel&amp;qual=30" xr:uid="{A57EC807-F4BC-4154-B1EA-A11ACB625C90}"/>
    <hyperlink ref="B37" r:id="rId38" display="https://www.fangraphs.com/players/yimi-garcia/12095/stats" xr:uid="{C91225DF-04B4-46B1-8F95-72384163CB2E}"/>
    <hyperlink ref="C37" r:id="rId39" display="https://www.fangraphs.com/leaders/major-league?pos=all&amp;lg=all&amp;type=1&amp;season=2023&amp;team=14&amp;pageitems=2000000000&amp;sortcol=20&amp;sortdir=asc&amp;stats=rel&amp;qual=30" xr:uid="{B36EE134-C70A-45A0-A59F-35453251EE09}"/>
    <hyperlink ref="B139" r:id="rId40" display="https://www.fangraphs.com/players/matt-strahm/13799/stats" xr:uid="{67EFC186-04AC-4CB0-9068-6642F24D6A80}"/>
    <hyperlink ref="C139" r:id="rId41" display="https://www.fangraphs.com/leaders/major-league?pos=all&amp;lg=all&amp;type=1&amp;season=2023&amp;team=26&amp;pageitems=2000000000&amp;sortcol=20&amp;sortdir=asc&amp;stats=rel&amp;qual=30" xr:uid="{A8D3C3E6-2750-420D-A46B-4EA81A4D3B3B}"/>
    <hyperlink ref="B120" r:id="rId42" display="https://www.fangraphs.com/players/joe-jimenez/15761/stats" xr:uid="{49CB2BFD-A62E-4C8D-9869-AB8230B8D927}"/>
    <hyperlink ref="C120" r:id="rId43" display="https://www.fangraphs.com/leaders/major-league?pos=all&amp;lg=all&amp;type=1&amp;season=2023&amp;team=16&amp;pageitems=2000000000&amp;sortcol=20&amp;sortdir=asc&amp;stats=rel&amp;qual=30" xr:uid="{822EFE22-BA83-4C24-BBD6-4C0F416AF5B6}"/>
    <hyperlink ref="B145" r:id="rId44" display="https://www.fangraphs.com/players/hunter-harvey/15507/stats" xr:uid="{0331D8EE-9C1D-4273-A097-EBEE82FB322F}"/>
    <hyperlink ref="C145" r:id="rId45" display="https://www.fangraphs.com/leaders/major-league?pos=all&amp;lg=all&amp;type=1&amp;season=2023&amp;team=24&amp;pageitems=2000000000&amp;sortcol=20&amp;sortdir=asc&amp;stats=rel&amp;qual=30" xr:uid="{3071A390-1EF9-4644-8BCB-525F67C280F0}"/>
    <hyperlink ref="B224" r:id="rId46" display="https://www.fangraphs.com/players/bryan-abreu/16609/stats" xr:uid="{79CD93B2-C4AC-430F-A6F8-1E804D8617D9}"/>
    <hyperlink ref="C224" r:id="rId47" display="https://www.fangraphs.com/leaders/major-league?pos=all&amp;lg=all&amp;type=1&amp;season=2023&amp;team=21&amp;pageitems=2000000000&amp;sortcol=20&amp;sortdir=asc&amp;stats=rel&amp;qual=30" xr:uid="{C5C39BD9-308A-4E39-8145-891621D8BE1F}"/>
    <hyperlink ref="B4" r:id="rId48" display="https://www.fangraphs.com/players/josh-sborz/18323/stats" xr:uid="{B0F8FE45-053A-4C94-AAF3-1008C4AA6860}"/>
    <hyperlink ref="C4" r:id="rId49" display="https://www.fangraphs.com/leaders/major-league?pos=all&amp;lg=all&amp;type=1&amp;season=2023&amp;team=13&amp;pageitems=2000000000&amp;sortcol=20&amp;sortdir=asc&amp;stats=rel&amp;qual=30" xr:uid="{781FFF33-5658-4C01-96A6-FFB4E4C2064C}"/>
    <hyperlink ref="B157" r:id="rId50" display="https://www.fangraphs.com/players/raisel-iglesias/17130/stats" xr:uid="{6D8F12CD-14F3-4A1C-8BB9-1BC87E0E1E28}"/>
    <hyperlink ref="C157" r:id="rId51" display="https://www.fangraphs.com/leaders/major-league?pos=all&amp;lg=all&amp;type=1&amp;season=2023&amp;team=16&amp;pageitems=2000000000&amp;sortcol=20&amp;sortdir=asc&amp;stats=rel&amp;qual=30" xr:uid="{5254A209-7F11-467D-B380-37CABC59A2E9}"/>
    <hyperlink ref="B65" r:id="rId52" display="https://www.fangraphs.com/players/aj-minter/18655/stats" xr:uid="{4C25DC16-7AFB-498C-8178-7B497D57ED78}"/>
    <hyperlink ref="C65" r:id="rId53" display="https://www.fangraphs.com/leaders/major-league?pos=all&amp;lg=all&amp;type=1&amp;season=2023&amp;team=16&amp;pageitems=2000000000&amp;sortcol=20&amp;sortdir=asc&amp;stats=rel&amp;qual=30" xr:uid="{320C6399-DD56-45EC-84D8-FFCB02E91919}"/>
    <hyperlink ref="B133" r:id="rId54" display="https://www.fangraphs.com/players/andres-munoz/20373/stats" xr:uid="{A833E743-34F3-4026-8FF7-47D615D270D2}"/>
    <hyperlink ref="C133" r:id="rId55" display="https://www.fangraphs.com/leaders/major-league?pos=all&amp;lg=all&amp;type=1&amp;season=2023&amp;team=11&amp;pageitems=2000000000&amp;sortcol=20&amp;sortdir=asc&amp;stats=rel&amp;qual=30" xr:uid="{B06D5942-06D8-4F27-858A-6F5A580FDED3}"/>
    <hyperlink ref="B108" r:id="rId56" display="https://www.fangraphs.com/players/craig-kimbrel/6655/stats" xr:uid="{B357101D-9DBE-463E-AA6F-4ABAD98C3AFD}"/>
    <hyperlink ref="C108" r:id="rId57" display="https://www.fangraphs.com/leaders/major-league?pos=all&amp;lg=all&amp;type=1&amp;season=2023&amp;team=26&amp;pageitems=2000000000&amp;sortcol=20&amp;sortdir=asc&amp;stats=rel&amp;qual=30" xr:uid="{523B3472-77DA-4E72-B6FC-321477F818EB}"/>
    <hyperlink ref="B183" r:id="rId58" display="https://www.fangraphs.com/players/ryan-helsley/18138/stats" xr:uid="{7A369CFA-7E9B-418E-80AB-5DAC2C61C1DC}"/>
    <hyperlink ref="C183" r:id="rId59" display="https://www.fangraphs.com/leaders/major-league?pos=all&amp;lg=all&amp;type=1&amp;season=2023&amp;team=28&amp;pageitems=2000000000&amp;sortcol=20&amp;sortdir=asc&amp;stats=rel&amp;qual=30" xr:uid="{E449C576-B19E-4EE8-BEC9-20C1D5029459}"/>
    <hyperlink ref="B214" r:id="rId60" display="https://www.fangraphs.com/players/evan-phillips/17734/stats" xr:uid="{2E03BF02-5732-4DD1-98E0-7C4F378C58E0}"/>
    <hyperlink ref="C214" r:id="rId61" display="https://www.fangraphs.com/leaders/major-league?pos=all&amp;lg=all&amp;type=1&amp;season=2023&amp;team=22&amp;pageitems=2000000000&amp;sortcol=20&amp;sortdir=asc&amp;stats=rel&amp;qual=30" xr:uid="{84CDA558-A42E-4592-9357-977EF7B515D1}"/>
    <hyperlink ref="B111" r:id="rId62" display="https://www.fangraphs.com/players/will-vest/19769/stats" xr:uid="{2621E6F2-6698-447A-9FEC-CDE772D93B0C}"/>
    <hyperlink ref="C111" r:id="rId63" display="https://www.fangraphs.com/leaders/major-league?pos=all&amp;lg=all&amp;type=1&amp;season=2023&amp;team=6&amp;pageitems=2000000000&amp;sortcol=20&amp;sortdir=asc&amp;stats=rel&amp;qual=30" xr:uid="{121108B2-4647-4B20-8F1D-FC8392A024A1}"/>
    <hyperlink ref="B250" r:id="rId64" display="https://www.fangraphs.com/players/chris-martin/11847/stats" xr:uid="{619D943A-964F-4B2E-BDE3-EC7F08C962C7}"/>
    <hyperlink ref="C250" r:id="rId65" display="https://www.fangraphs.com/leaders/major-league?pos=all&amp;lg=all&amp;type=1&amp;season=2023&amp;team=3&amp;pageitems=2000000000&amp;sortcol=20&amp;sortdir=asc&amp;stats=rel&amp;qual=30" xr:uid="{EBA9B20E-3D42-4D72-9799-13BC6730A3F4}"/>
    <hyperlink ref="B233" r:id="rId66" display="https://www.fangraphs.com/players/tim-mayza/15042/stats" xr:uid="{625AA23B-D8B2-49E4-88FC-247198D2AA21}"/>
    <hyperlink ref="C233" r:id="rId67" display="https://www.fangraphs.com/leaders/major-league?pos=all&amp;lg=all&amp;type=1&amp;season=2023&amp;team=14&amp;pageitems=2000000000&amp;sortcol=20&amp;sortdir=asc&amp;stats=rel&amp;qual=30" xr:uid="{6CD1E6FF-4C0C-468D-ACFD-2264DA36FACE}"/>
    <hyperlink ref="B140" r:id="rId68" display="https://www.fangraphs.com/players/camilo-doval/21992/stats" xr:uid="{300C2B55-BBC6-4C9F-8260-5183734B2ADB}"/>
    <hyperlink ref="C140" r:id="rId69" display="https://www.fangraphs.com/leaders/major-league?pos=all&amp;lg=all&amp;type=1&amp;season=2023&amp;team=30&amp;pageitems=2000000000&amp;sortcol=20&amp;sortdir=asc&amp;stats=rel&amp;qual=30" xr:uid="{C472A36D-9581-4A80-A6B4-AEBA1EACF9E9}"/>
    <hyperlink ref="B9" r:id="rId70" display="https://www.fangraphs.com/players/fernando-cruz/7048/stats" xr:uid="{52AD67ED-DED3-4024-B4AF-C71988ADF71E}"/>
    <hyperlink ref="C9" r:id="rId71" display="https://www.fangraphs.com/leaders/major-league?pos=all&amp;lg=all&amp;type=1&amp;season=2023&amp;team=18&amp;pageitems=2000000000&amp;sortcol=20&amp;sortdir=asc&amp;stats=rel&amp;qual=30" xr:uid="{BDC2757E-35CF-4A23-8DEC-08960FBA10D1}"/>
    <hyperlink ref="B246" r:id="rId72" display="https://www.fangraphs.com/players/josh-hader/14212/stats" xr:uid="{49B00329-5A21-495A-9355-0C61A6A4D016}"/>
    <hyperlink ref="C246" r:id="rId73" display="https://www.fangraphs.com/leaders/major-league?pos=all&amp;lg=all&amp;type=1&amp;season=2023&amp;team=29&amp;pageitems=2000000000&amp;sortcol=20&amp;sortdir=asc&amp;stats=rel&amp;qual=30" xr:uid="{B7E8C46F-BA6A-4FA6-B257-2624398217FC}"/>
    <hyperlink ref="B160" r:id="rId74" display="https://www.fangraphs.com/players/danny-coulombe/13293/stats" xr:uid="{EEB5790F-48EA-4217-AC7A-93DAD4F375ED}"/>
    <hyperlink ref="C160" r:id="rId75" display="https://www.fangraphs.com/leaders/major-league?pos=all&amp;lg=all&amp;type=1&amp;season=2023&amp;team=2&amp;pageitems=2000000000&amp;sortcol=20&amp;sortdir=asc&amp;stats=rel&amp;qual=30" xr:uid="{F34ADAF0-58BB-4EC0-896B-C55391A9159C}"/>
    <hyperlink ref="B49" r:id="rId76" display="https://www.fangraphs.com/players/jimmy-cordero/15690/stats" xr:uid="{A101DE7A-A7B4-4282-8BAA-3142AA425649}"/>
    <hyperlink ref="C49" r:id="rId77" display="https://www.fangraphs.com/leaders/major-league?pos=all&amp;lg=all&amp;type=1&amp;season=2023&amp;team=9&amp;pageitems=2000000000&amp;sortcol=20&amp;sortdir=asc&amp;stats=rel&amp;qual=30" xr:uid="{52572D57-B65D-46DE-A509-3CD802F52DA0}"/>
    <hyperlink ref="B171" r:id="rId78" display="https://www.fangraphs.com/players/andrew-nardi/25942/stats" xr:uid="{DBA02579-3D06-480A-82F0-93BD62D260DA}"/>
    <hyperlink ref="C171" r:id="rId79" display="https://www.fangraphs.com/leaders/major-league?pos=all&amp;lg=all&amp;type=1&amp;season=2023&amp;team=20&amp;pageitems=2000000000&amp;sortcol=20&amp;sortdir=asc&amp;stats=rel&amp;qual=30" xr:uid="{164B00FF-AE16-4C4D-95A6-AD3138E1A7C9}"/>
    <hyperlink ref="B141" r:id="rId80" display="https://www.fangraphs.com/players/jason-adam/11861/stats" xr:uid="{28F0386F-866F-4BD6-9BB0-572D95977B10}"/>
    <hyperlink ref="C141" r:id="rId81" display="https://www.fangraphs.com/leaders/major-league?pos=all&amp;lg=all&amp;type=1&amp;season=2023&amp;team=12&amp;pageitems=2000000000&amp;sortcol=20&amp;sortdir=asc&amp;stats=rel&amp;qual=30" xr:uid="{EF4EA893-962C-4793-919A-8AF2877F47DD}"/>
    <hyperlink ref="B89" r:id="rId82" display="https://www.fangraphs.com/players/sam-hentges/18548/stats" xr:uid="{E462B8F4-8A1E-400E-A8DB-E83B3799D077}"/>
    <hyperlink ref="C89" r:id="rId83" display="https://www.fangraphs.com/leaders/major-league?pos=all&amp;lg=all&amp;type=1&amp;season=2023&amp;team=5&amp;pageitems=2000000000&amp;sortcol=20&amp;sortdir=asc&amp;stats=rel&amp;qual=30" xr:uid="{80651596-FDC7-4DB6-AD08-A1112F8D7485}"/>
    <hyperlink ref="B174" r:id="rId84" display="https://www.fangraphs.com/players/adbert-alzolay/17859/stats" xr:uid="{C8684DE2-6487-4974-9C9C-660D766251A0}"/>
    <hyperlink ref="C174" r:id="rId85" display="https://www.fangraphs.com/leaders/major-league?pos=all&amp;lg=all&amp;type=1&amp;season=2023&amp;team=17&amp;pageitems=2000000000&amp;sortcol=20&amp;sortdir=asc&amp;stats=rel&amp;qual=30" xr:uid="{88FC298B-270C-4BB5-A1A9-61AB0B1F2A6F}"/>
    <hyperlink ref="B62" r:id="rId86" display="https://www.fangraphs.com/players/kyle-nelson/20515/stats" xr:uid="{65B2B1C4-CB0E-4FE5-9D8F-D0DF71445AC6}"/>
    <hyperlink ref="C62" r:id="rId87" display="https://www.fangraphs.com/leaders/major-league?pos=all&amp;lg=all&amp;type=1&amp;season=2023&amp;team=15&amp;pageitems=2000000000&amp;sortcol=20&amp;sortdir=asc&amp;stats=rel&amp;qual=30" xr:uid="{F12E3611-6A3F-4D2D-A39A-069981C44E82}"/>
    <hyperlink ref="B129" r:id="rId88" display="https://www.fangraphs.com/players/paul-sewald/13892/stats" xr:uid="{01203ABD-F2C0-4313-BFB4-2516549D303D}"/>
    <hyperlink ref="B189" r:id="rId89" display="https://www.fangraphs.com/players/joel-payamps/14332/stats" xr:uid="{ACBB82B0-9E5F-4EDB-954B-63CABFFC851A}"/>
    <hyperlink ref="C189" r:id="rId90" display="https://www.fangraphs.com/leaders/major-league?pos=all&amp;lg=all&amp;type=1&amp;season=2023&amp;team=23&amp;pageitems=2000000000&amp;sortcol=20&amp;sortdir=asc&amp;stats=rel&amp;qual=30" xr:uid="{427C4CBD-03CF-4D2B-9E8E-10AEAFBFCCD5}"/>
    <hyperlink ref="B84" r:id="rId91" display="https://www.fangraphs.com/players/dauri-moreta/21101/stats" xr:uid="{69E8FC6D-7935-46A7-AA6F-03F10B03AC42}"/>
    <hyperlink ref="C84" r:id="rId92" display="https://www.fangraphs.com/leaders/major-league?pos=all&amp;lg=all&amp;type=1&amp;season=2023&amp;team=27&amp;pageitems=2000000000&amp;sortcol=20&amp;sortdir=asc&amp;stats=rel&amp;qual=30" xr:uid="{6ABF9F11-254B-4EDC-AA8D-4E1450C52421}"/>
    <hyperlink ref="B64" r:id="rId93" display="https://www.fangraphs.com/players/pierce-johnson/13435/stats" xr:uid="{8DC0700C-2A99-472B-8B44-F2EF024A2C15}"/>
    <hyperlink ref="B223" r:id="rId94" display="https://www.fangraphs.com/players/david-bednar/19569/stats" xr:uid="{6044C93A-B562-45E8-9083-532E4E7C48E5}"/>
    <hyperlink ref="C223" r:id="rId95" display="https://www.fangraphs.com/leaders/major-league?pos=all&amp;lg=all&amp;type=1&amp;season=2023&amp;team=27&amp;pageitems=2000000000&amp;sortcol=20&amp;sortdir=asc&amp;stats=rel&amp;qual=30" xr:uid="{2C735B9E-B754-44EB-A1B5-9D0CADE4C9FE}"/>
    <hyperlink ref="B238" r:id="rId96" display="https://www.fangraphs.com/players/jesse-chavez/5448/stats" xr:uid="{21E607F0-2411-409C-B823-F2E8BE4846F1}"/>
    <hyperlink ref="C238" r:id="rId97" display="https://www.fangraphs.com/leaders/major-league?pos=all&amp;lg=all&amp;type=1&amp;season=2023&amp;team=16&amp;pageitems=2000000000&amp;sortcol=20&amp;sortdir=asc&amp;stats=rel&amp;qual=30" xr:uid="{5C5C10E4-C5ED-4CB9-A523-51AD66A662A9}"/>
    <hyperlink ref="B117" r:id="rId98" display="https://www.fangraphs.com/players/gregory-santos/21894/stats" xr:uid="{8D4D070E-3FF4-453E-9D41-A11A67EF310E}"/>
    <hyperlink ref="C117" r:id="rId99" display="https://www.fangraphs.com/leaders/major-league?pos=all&amp;lg=all&amp;type=1&amp;season=2023&amp;team=4&amp;pageitems=2000000000&amp;sortcol=20&amp;sortdir=asc&amp;stats=rel&amp;qual=30" xr:uid="{8CCAB292-34D2-4594-B8D1-859DF8F92BF7}"/>
    <hyperlink ref="B156" r:id="rId100" display="https://www.fangraphs.com/players/caleb-ferguson/19349/stats" xr:uid="{5FEFCA04-4223-496C-B1CB-E340DCFD687D}"/>
    <hyperlink ref="C156" r:id="rId101" display="https://www.fangraphs.com/leaders/major-league?pos=all&amp;lg=all&amp;type=1&amp;season=2023&amp;team=22&amp;pageitems=2000000000&amp;sortcol=20&amp;sortdir=asc&amp;stats=rel&amp;qual=30" xr:uid="{152226E3-43E5-46B6-9890-9DD9D36F74B2}"/>
    <hyperlink ref="B119" r:id="rId102" display="https://www.fangraphs.com/players/keynan-middleton/15264/stats" xr:uid="{D924DC1B-B1D3-4130-9D01-C98B9173DE71}"/>
    <hyperlink ref="B19" r:id="rId103" display="https://www.fangraphs.com/players/dylan-floro/13394/stats" xr:uid="{3351241E-29ED-4F18-A256-19B1CEC165A9}"/>
    <hyperlink ref="B251" r:id="rId104" display="https://www.fangraphs.com/players/brusdar-graterol/20367/stats" xr:uid="{9017787A-84AA-419C-9ADE-AA0BBA04E316}"/>
    <hyperlink ref="C251" r:id="rId105" display="https://www.fangraphs.com/leaders/major-league?pos=all&amp;lg=all&amp;type=1&amp;season=2023&amp;team=22&amp;pageitems=2000000000&amp;sortcol=20&amp;sortdir=asc&amp;stats=rel&amp;qual=30" xr:uid="{CF15A922-584E-4A36-A0CF-3DE9F4F040C1}"/>
    <hyperlink ref="B162" r:id="rId106" display="https://www.fangraphs.com/players/erik-swanson/16587/stats" xr:uid="{96B2DFAE-3A28-407A-8B89-797A3BC13AB1}"/>
    <hyperlink ref="C162" r:id="rId107" display="https://www.fangraphs.com/leaders/major-league?pos=all&amp;lg=all&amp;type=1&amp;season=2023&amp;team=14&amp;pageitems=2000000000&amp;sortcol=20&amp;sortdir=asc&amp;stats=rel&amp;qual=30" xr:uid="{56764B2F-7297-4DFC-8873-DCED7F02E19F}"/>
    <hyperlink ref="B80" r:id="rId108" display="https://www.fangraphs.com/players/griffin-jax/20253/stats" xr:uid="{BF36A818-827E-4DAA-B011-262F2C3D227C}"/>
    <hyperlink ref="C80" r:id="rId109" display="https://www.fangraphs.com/leaders/major-league?pos=all&amp;lg=all&amp;type=1&amp;season=2023&amp;team=8&amp;pageitems=2000000000&amp;sortcol=20&amp;sortdir=asc&amp;stats=rel&amp;qual=30" xr:uid="{205A1908-31A6-4318-9E21-A3ADA8D838A2}"/>
    <hyperlink ref="B155" r:id="rId110" display="https://www.fangraphs.com/players/michael-king/19853/stats" xr:uid="{B79CABF3-3D91-4CC1-B4D4-186131C2FC15}"/>
    <hyperlink ref="C155" r:id="rId111" display="https://www.fangraphs.com/leaders/major-league?pos=all&amp;lg=all&amp;type=1&amp;season=2023&amp;team=9&amp;pageitems=2000000000&amp;sortcol=20&amp;sortdir=asc&amp;stats=rel&amp;qual=30" xr:uid="{67A01C7A-BB4D-48A8-8DA0-452F0F400062}"/>
    <hyperlink ref="B114" r:id="rId112" display="https://www.fangraphs.com/players/mark-leiter-jr/15551/stats" xr:uid="{BA4A527F-27E0-41C2-8D8F-7C85D1DF3E8F}"/>
    <hyperlink ref="C114" r:id="rId113" display="https://www.fangraphs.com/leaders/major-league?pos=all&amp;lg=all&amp;type=1&amp;season=2023&amp;team=17&amp;pageitems=2000000000&amp;sortcol=20&amp;sortdir=asc&amp;stats=rel&amp;qual=30" xr:uid="{6CB3FC79-6B02-4377-957E-994692A7FCD1}"/>
    <hyperlink ref="B196" r:id="rId114" display="https://www.fangraphs.com/players/matt-moore/1890/stats" xr:uid="{19D709A1-434B-4802-ACAB-30D47BC2520D}"/>
    <hyperlink ref="B248" r:id="rId115" display="https://www.fangraphs.com/players/jhony-brito/25386/stats" xr:uid="{9910ED08-50E1-4A54-A962-1E3355CD5B56}"/>
    <hyperlink ref="C248" r:id="rId116" display="https://www.fangraphs.com/leaders/major-league?pos=all&amp;lg=all&amp;type=1&amp;season=2023&amp;team=9&amp;pageitems=2000000000&amp;sortcol=20&amp;sortdir=asc&amp;stats=rel&amp;qual=30" xr:uid="{2C75E8AA-5EF8-46D8-BCA1-B1328E908998}"/>
    <hyperlink ref="B10" r:id="rId117" display="https://www.fangraphs.com/players/trevor-richards/19309/stats" xr:uid="{1EC604DD-8A10-4EF5-A1CD-4EE8EC495FD0}"/>
    <hyperlink ref="C10" r:id="rId118" display="https://www.fangraphs.com/leaders/major-league?pos=all&amp;lg=all&amp;type=1&amp;season=2023&amp;team=14&amp;pageitems=2000000000&amp;sortcol=20&amp;sortdir=asc&amp;stats=rel&amp;qual=30" xr:uid="{218C0279-30B8-4752-A48E-C94A27153D24}"/>
    <hyperlink ref="B167" r:id="rId119" display="https://www.fangraphs.com/players/luke-jackson/11752/stats" xr:uid="{85F8C09F-9A8F-4921-B59B-6BC8D51B505D}"/>
    <hyperlink ref="C167" r:id="rId120" display="https://www.fangraphs.com/leaders/major-league?pos=all&amp;lg=all&amp;type=1&amp;season=2023&amp;team=30&amp;pageitems=2000000000&amp;sortcol=20&amp;sortdir=asc&amp;stats=rel&amp;qual=30" xr:uid="{485B3F19-EF0F-4AF1-BBAB-7D4B7B0DB92A}"/>
    <hyperlink ref="B34" r:id="rId121" display="https://www.fangraphs.com/players/jakob-junis/13619/stats" xr:uid="{FCBD275C-4619-442B-A1C9-AF38A324EFE6}"/>
    <hyperlink ref="C34" r:id="rId122" display="https://www.fangraphs.com/leaders/major-league?pos=all&amp;lg=all&amp;type=1&amp;season=2023&amp;team=30&amp;pageitems=2000000000&amp;sortcol=20&amp;sortdir=asc&amp;stats=rel&amp;qual=30" xr:uid="{73AA3E85-D2B8-4A73-B4DC-C11136E4589E}"/>
    <hyperlink ref="B234" r:id="rId123" display="https://www.fangraphs.com/players/shawn-armstrong/12857/stats" xr:uid="{EF5F7898-52B8-4974-BEEF-F99E5248A1AF}"/>
    <hyperlink ref="C234" r:id="rId124" display="https://www.fangraphs.com/leaders/major-league?pos=all&amp;lg=all&amp;type=1&amp;season=2023&amp;team=12&amp;pageitems=2000000000&amp;sortcol=20&amp;sortdir=asc&amp;stats=rel&amp;qual=30" xr:uid="{7FF3D160-F474-4231-A998-2A8CFD672A44}"/>
    <hyperlink ref="B46" r:id="rId125" display="https://www.fangraphs.com/players/giovanny-gallegos/14986/stats" xr:uid="{A0B80A7B-A83E-4EF3-B3F9-C3807B71969C}"/>
    <hyperlink ref="C46" r:id="rId126" display="https://www.fangraphs.com/leaders/major-league?pos=all&amp;lg=all&amp;type=1&amp;season=2023&amp;team=28&amp;pageitems=2000000000&amp;sortcol=20&amp;sortdir=asc&amp;stats=rel&amp;qual=30" xr:uid="{AB9DB49A-A712-4CE0-9150-EB99CCDDE3DA}"/>
    <hyperlink ref="B97" r:id="rId127" display="https://www.fangraphs.com/players/ryan-walker/20423/stats" xr:uid="{03DAC218-EE14-48F3-815F-6C5EB9CD89CB}"/>
    <hyperlink ref="C97" r:id="rId128" display="https://www.fangraphs.com/leaders/major-league?pos=all&amp;lg=all&amp;type=1&amp;season=2023&amp;team=30&amp;pageitems=2000000000&amp;sortcol=20&amp;sortdir=asc&amp;stats=rel&amp;qual=30" xr:uid="{4E1380BD-E004-4E49-BC88-722FE5A6A42F}"/>
    <hyperlink ref="B45" r:id="rId129" display="https://www.fangraphs.com/players/alex-vesia/25007/stats" xr:uid="{955241B4-1B4F-480F-9332-45D9DDE4FF10}"/>
    <hyperlink ref="C45" r:id="rId130" display="https://www.fangraphs.com/leaders/major-league?pos=all&amp;lg=all&amp;type=1&amp;season=2023&amp;team=22&amp;pageitems=2000000000&amp;sortcol=20&amp;sortdir=asc&amp;stats=rel&amp;qual=30" xr:uid="{FC5D26B3-1D05-4091-8481-7C4CF2E96021}"/>
    <hyperlink ref="B127" r:id="rId131" display="https://www.fangraphs.com/players/julian-merryweather/16703/stats" xr:uid="{0A25E667-77A7-4B36-9ED1-86B4E1C6EABB}"/>
    <hyperlink ref="C127" r:id="rId132" display="https://www.fangraphs.com/leaders/major-league?pos=all&amp;lg=all&amp;type=1&amp;season=2023&amp;team=17&amp;pageitems=2000000000&amp;sortcol=20&amp;sortdir=asc&amp;stats=rel&amp;qual=30" xr:uid="{AEEE85EE-513F-4C62-9365-224F269633B1}"/>
    <hyperlink ref="B235" r:id="rId133" display="https://www.fangraphs.com/players/hoby-milner/13346/stats" xr:uid="{4DDBFC13-F21F-4979-8C3C-B1DFDAFFA581}"/>
    <hyperlink ref="C235" r:id="rId134" display="https://www.fangraphs.com/leaders/major-league?pos=all&amp;lg=all&amp;type=1&amp;season=2023&amp;team=23&amp;pageitems=2000000000&amp;sortcol=20&amp;sortdir=asc&amp;stats=rel&amp;qual=30" xr:uid="{3D4D497F-3E74-402F-B6B2-93C2B175BEDF}"/>
    <hyperlink ref="B142" r:id="rId135" display="https://www.fangraphs.com/players/emmanuel-clase/21032/stats" xr:uid="{559FB9B7-41BA-41C3-B25F-D473790B9134}"/>
    <hyperlink ref="C142" r:id="rId136" display="https://www.fangraphs.com/leaders/major-league?pos=all&amp;lg=all&amp;type=1&amp;season=2023&amp;team=5&amp;pageitems=2000000000&amp;sortcol=20&amp;sortdir=asc&amp;stats=rel&amp;qual=30" xr:uid="{8F89A454-63BB-4D11-98A0-C135ACD195DE}"/>
    <hyperlink ref="B219" r:id="rId137" display="https://www.fangraphs.com/players/ian-hamilton/19261/stats" xr:uid="{3E0B1843-F141-426F-BDF2-9F7D9A57BB36}"/>
    <hyperlink ref="C219" r:id="rId138" display="https://www.fangraphs.com/leaders/major-league?pos=all&amp;lg=all&amp;type=1&amp;season=2023&amp;team=9&amp;pageitems=2000000000&amp;sortcol=20&amp;sortdir=asc&amp;stats=rel&amp;qual=30" xr:uid="{9167D2F1-BA7D-4BDA-8CA7-3F5DC5A41FC8}"/>
    <hyperlink ref="B164" r:id="rId139" display="https://www.fangraphs.com/players/david-robertson/8241/stats" xr:uid="{A76F76CF-8081-4E70-93B2-2C6B34C74C16}"/>
    <hyperlink ref="B137" r:id="rId140" display="https://www.fangraphs.com/players/jordan-hicks/19618/stats" xr:uid="{D6BC54CB-1F15-43CA-989F-94EF8898403E}"/>
    <hyperlink ref="B17" r:id="rId141" display="https://www.fangraphs.com/players/scott-mcgough/12056/stats" xr:uid="{D21AF192-1F88-46DC-A26E-F3EB4496667F}"/>
    <hyperlink ref="C17" r:id="rId142" display="https://www.fangraphs.com/leaders/major-league?pos=all&amp;lg=all&amp;type=1&amp;season=2023&amp;team=15&amp;pageitems=2000000000&amp;sortcol=20&amp;sortdir=asc&amp;stats=rel&amp;qual=30" xr:uid="{031EBA21-8968-4C9D-BD7E-75A7D580F69F}"/>
    <hyperlink ref="B212" r:id="rId143" display="https://www.fangraphs.com/players/kevin-ginkel/19876/stats" xr:uid="{8C1A0F47-9D5A-49A6-AEEE-242AB117891A}"/>
    <hyperlink ref="C212" r:id="rId144" display="https://www.fangraphs.com/leaders/major-league?pos=all&amp;lg=all&amp;type=1&amp;season=2023&amp;team=15&amp;pageitems=2000000000&amp;sortcol=20&amp;sortdir=asc&amp;stats=rel&amp;qual=30" xr:uid="{7D43C0B2-03CC-40DB-AED1-215BFE873F8C}"/>
    <hyperlink ref="B199" r:id="rId145" display="https://www.fangraphs.com/players/jason-foley/19531/stats" xr:uid="{C227DB5D-8084-4254-B98B-05EC615FB54D}"/>
    <hyperlink ref="C199" r:id="rId146" display="https://www.fangraphs.com/leaders/major-league?pos=all&amp;lg=all&amp;type=1&amp;season=2023&amp;team=6&amp;pageitems=2000000000&amp;sortcol=20&amp;sortdir=asc&amp;stats=rel&amp;qual=30" xr:uid="{B63AC92C-6A86-4499-BF98-756D776DE8AF}"/>
    <hyperlink ref="B165" r:id="rId147" display="https://www.fangraphs.com/players/nick-anderson/18337/stats" xr:uid="{04FFFA2B-4DD2-4D80-9DC7-F51B66BB86A5}"/>
    <hyperlink ref="C165" r:id="rId148" display="https://www.fangraphs.com/leaders/major-league?pos=all&amp;lg=all&amp;type=1&amp;season=2023&amp;team=16&amp;pageitems=2000000000&amp;sortcol=20&amp;sortdir=asc&amp;stats=rel&amp;qual=30" xr:uid="{5679EF3F-3F2A-4EC7-8CAB-67BF25C6CA44}"/>
    <hyperlink ref="B200" r:id="rId149" display="https://www.fangraphs.com/players/justin-topa/15145/stats" xr:uid="{AE441176-698C-4243-A422-9AA7A3F51C3D}"/>
    <hyperlink ref="C200" r:id="rId150" display="https://www.fangraphs.com/leaders/major-league?pos=all&amp;lg=all&amp;type=1&amp;season=2023&amp;team=11&amp;pageitems=2000000000&amp;sortcol=20&amp;sortdir=asc&amp;stats=rel&amp;qual=30" xr:uid="{2E1C98B4-F7E4-454D-A86C-2CEAB704D9A9}"/>
    <hyperlink ref="B26" r:id="rId151" display="https://www.fangraphs.com/players/andre-pallante/26108/stats" xr:uid="{894A99D2-0755-4CE4-A8FF-537256DBB1C7}"/>
    <hyperlink ref="C26" r:id="rId152" display="https://www.fangraphs.com/leaders/major-league?pos=all&amp;lg=all&amp;type=1&amp;season=2023&amp;team=28&amp;pageitems=2000000000&amp;sortcol=20&amp;sortdir=asc&amp;stats=rel&amp;qual=30" xr:uid="{1D89AE95-65CA-45F1-BD96-AFBC0F7770B6}"/>
    <hyperlink ref="B67" r:id="rId153" display="https://www.fangraphs.com/players/sean-manaea/15873/stats" xr:uid="{1C3EFBB4-57C4-461A-BA84-AFE4767BF182}"/>
    <hyperlink ref="C67" r:id="rId154" display="https://www.fangraphs.com/leaders/major-league?pos=all&amp;lg=all&amp;type=1&amp;season=2023&amp;team=30&amp;pageitems=2000000000&amp;sortcol=20&amp;sortdir=asc&amp;stats=rel&amp;qual=30" xr:uid="{0DAAFB0D-A96A-4FE8-8D19-6705226F871D}"/>
    <hyperlink ref="B20" r:id="rId155" display="https://www.fangraphs.com/players/brendan-white/26024/stats" xr:uid="{36D2D36B-48E7-4946-9B68-39C1C526B550}"/>
    <hyperlink ref="C20" r:id="rId156" display="https://www.fangraphs.com/leaders/major-league?pos=all&amp;lg=all&amp;type=1&amp;season=2023&amp;team=6&amp;pageitems=2000000000&amp;sortcol=20&amp;sortdir=asc&amp;stats=rel&amp;qual=30" xr:uid="{B0CB89E8-C795-4B92-9524-4F8E772A9C09}"/>
    <hyperlink ref="B36" r:id="rId157" display="https://www.fangraphs.com/players/tyler-alexander/17735/stats" xr:uid="{9ACF1800-5D76-4375-950A-CDC8152713CE}"/>
    <hyperlink ref="C36" r:id="rId158" display="https://www.fangraphs.com/leaders/major-league?pos=all&amp;lg=all&amp;type=1&amp;season=2023&amp;team=6&amp;pageitems=2000000000&amp;sortcol=20&amp;sortdir=asc&amp;stats=rel&amp;qual=30" xr:uid="{3077C74A-2535-4D21-9E9A-C4663D0C3F19}"/>
    <hyperlink ref="B182" r:id="rId159" display="https://www.fangraphs.com/players/jordan-romano/16122/stats" xr:uid="{D585061E-C17D-440B-8D54-1BE90700E569}"/>
    <hyperlink ref="C182" r:id="rId160" display="https://www.fangraphs.com/leaders/major-league?pos=all&amp;lg=all&amp;type=1&amp;season=2023&amp;team=14&amp;pageitems=2000000000&amp;sortcol=20&amp;sortdir=asc&amp;stats=rel&amp;qual=30" xr:uid="{BEFD61E3-BF3F-4907-B24A-610E6C9FBD71}"/>
    <hyperlink ref="B75" r:id="rId161" display="https://www.fangraphs.com/players/victor-gonzalez/16408/stats" xr:uid="{C79A6095-37DD-487A-9BF2-94CF7650E3D1}"/>
    <hyperlink ref="C75" r:id="rId162" display="https://www.fangraphs.com/leaders/major-league?pos=all&amp;lg=all&amp;type=1&amp;season=2023&amp;team=22&amp;pageitems=2000000000&amp;sortcol=20&amp;sortdir=asc&amp;stats=rel&amp;qual=30" xr:uid="{E7A8105C-0469-44FB-8FB0-EB77FC2C759D}"/>
    <hyperlink ref="B73" r:id="rId163" display="https://www.fangraphs.com/players/nick-martinez/12730/stats" xr:uid="{410A155E-C9CD-469C-A543-0D41843043ED}"/>
    <hyperlink ref="C73" r:id="rId164" display="https://www.fangraphs.com/leaders/major-league?pos=all&amp;lg=all&amp;type=1&amp;season=2023&amp;team=29&amp;pageitems=2000000000&amp;sortcol=20&amp;sortdir=asc&amp;stats=rel&amp;qual=30" xr:uid="{DE821E87-5BAB-47C3-A095-CD4AD2AFCB95}"/>
    <hyperlink ref="B29" r:id="rId165" display="https://www.fangraphs.com/players/andre-jackson/21298/stats" xr:uid="{B6C5FAE0-1DFE-4E28-BBCB-EAE1D240A334}"/>
    <hyperlink ref="B242" r:id="rId166" display="https://www.fangraphs.com/players/bowden-francis/20548/stats" xr:uid="{05907418-B61C-4585-8284-B746444B0F89}"/>
    <hyperlink ref="C242" r:id="rId167" display="https://www.fangraphs.com/leaders/major-league?pos=all&amp;lg=all&amp;type=1&amp;season=2023&amp;team=14&amp;pageitems=2000000000&amp;sortcol=20&amp;sortdir=asc&amp;stats=rel&amp;qual=30" xr:uid="{8A6DB622-8C40-419B-AD85-C9900A80F3BE}"/>
    <hyperlink ref="B107" r:id="rId168" display="https://www.fangraphs.com/players/steven-okert/13580/stats" xr:uid="{CC58401C-2A85-426A-BCA6-889FD5288A14}"/>
    <hyperlink ref="C107" r:id="rId169" display="https://www.fangraphs.com/leaders/major-league?pos=all&amp;lg=all&amp;type=1&amp;season=2023&amp;team=20&amp;pageitems=2000000000&amp;sortcol=20&amp;sortdir=asc&amp;stats=rel&amp;qual=30" xr:uid="{CB69C223-8EA8-496F-A7A8-52DF80F73873}"/>
    <hyperlink ref="B70" r:id="rId170" display="https://www.fangraphs.com/players/angel-zerpa/22717/stats" xr:uid="{0FBE3EEC-3C2A-4B95-918D-1141E945CD75}"/>
    <hyperlink ref="C70" r:id="rId171" display="https://www.fangraphs.com/leaders/major-league?pos=all&amp;lg=all&amp;type=1&amp;season=2023&amp;team=7&amp;pageitems=2000000000&amp;sortcol=20&amp;sortdir=asc&amp;stats=rel&amp;qual=30" xr:uid="{D546DB65-A23F-4B1C-933D-83827C8F377D}"/>
    <hyperlink ref="B231" r:id="rId172" display="https://www.fangraphs.com/players/tyler-holton/26231/stats" xr:uid="{712824D7-7340-49D9-B253-4CCDBACE8F3F}"/>
    <hyperlink ref="C231" r:id="rId173" display="https://www.fangraphs.com/leaders/major-league?pos=all&amp;lg=all&amp;type=1&amp;season=2023&amp;team=6&amp;pageitems=2000000000&amp;sortcol=20&amp;sortdir=asc&amp;stats=rel&amp;qual=30" xr:uid="{35AC1A9F-B722-4B2D-9CB1-FE676E91185B}"/>
    <hyperlink ref="B44" r:id="rId174" display="https://www.fangraphs.com/players/gregory-soto/19677/stats" xr:uid="{303C8B57-00A8-45F6-B32E-BADAEA435CDF}"/>
    <hyperlink ref="C44" r:id="rId175" display="https://www.fangraphs.com/leaders/major-league?pos=all&amp;lg=all&amp;type=1&amp;season=2023&amp;team=26&amp;pageitems=2000000000&amp;sortcol=20&amp;sortdir=asc&amp;stats=rel&amp;qual=30" xr:uid="{10B10040-24E1-412F-A63D-4C4954CC18C6}"/>
    <hyperlink ref="B121" r:id="rId176" display="https://www.fangraphs.com/players/jose-soriano/22100/stats" xr:uid="{084259CE-C6F3-406A-8BBA-151F644D89BA}"/>
    <hyperlink ref="C121" r:id="rId177" display="https://www.fangraphs.com/leaders/major-league?pos=all&amp;lg=all&amp;type=1&amp;season=2023&amp;team=1&amp;pageitems=2000000000&amp;sortcol=20&amp;sortdir=asc&amp;stats=rel&amp;qual=30" xr:uid="{5FF5D586-2FAE-4861-879F-4474E7A98BA6}"/>
    <hyperlink ref="B102" r:id="rId178" display="https://www.fangraphs.com/players/colin-holderman/22361/stats" xr:uid="{5F657A8E-54BC-4E67-9A3E-8CE4B833A579}"/>
    <hyperlink ref="C102" r:id="rId179" display="https://www.fangraphs.com/leaders/major-league?pos=all&amp;lg=all&amp;type=1&amp;season=2023&amp;team=27&amp;pageitems=2000000000&amp;sortcol=20&amp;sortdir=asc&amp;stats=rel&amp;qual=30" xr:uid="{47162CA0-007E-4455-89F5-350A411F51F6}"/>
    <hyperlink ref="B184" r:id="rId180" display="https://www.fangraphs.com/players/phil-maton/18064/stats" xr:uid="{01BC0599-747C-4113-BF97-6D057C091268}"/>
    <hyperlink ref="C184" r:id="rId181" display="https://www.fangraphs.com/leaders/major-league?pos=all&amp;lg=all&amp;type=1&amp;season=2023&amp;team=21&amp;pageitems=2000000000&amp;sortcol=20&amp;sortdir=asc&amp;stats=rel&amp;qual=30" xr:uid="{4C26A5FE-CED9-49D2-9F5F-41FC31A91E8E}"/>
    <hyperlink ref="B56" r:id="rId182" display="https://www.fangraphs.com/players/chris-devenski/12763/stats" xr:uid="{46CA0B7A-988E-4130-9C42-C875AEAAB8C5}"/>
    <hyperlink ref="B208" r:id="rId183" display="https://www.fangraphs.com/players/martin-perez/6902/stats" xr:uid="{E2952920-4731-4C74-8E31-4D94EC4F52B7}"/>
    <hyperlink ref="C208" r:id="rId184" display="https://www.fangraphs.com/leaders/major-league?pos=all&amp;lg=all&amp;type=1&amp;season=2023&amp;team=13&amp;pageitems=2000000000&amp;sortcol=20&amp;sortdir=asc&amp;stats=rel&amp;qual=30" xr:uid="{12C22093-FDA2-43E9-BCEC-40C2B4BF382E}"/>
    <hyperlink ref="B23" r:id="rId185" display="https://www.fangraphs.com/players/jose-hernandez/22318/stats" xr:uid="{D91729E9-28D2-4B76-AE0C-8F227A05FE8F}"/>
    <hyperlink ref="C23" r:id="rId186" display="https://www.fangraphs.com/leaders/major-league?pos=all&amp;lg=all&amp;type=1&amp;season=2023&amp;team=27&amp;pageitems=2000000000&amp;sortcol=20&amp;sortdir=asc&amp;stats=rel&amp;qual=30" xr:uid="{541F9E21-0A36-47B6-9933-AA0588C6CF9F}"/>
    <hyperlink ref="B110" r:id="rId187" display="https://www.fangraphs.com/players/taylor-rogers/13449/stats" xr:uid="{E470ABAB-B768-407E-BAC0-2970B5F96BB5}"/>
    <hyperlink ref="C110" r:id="rId188" display="https://www.fangraphs.com/leaders/major-league?pos=all&amp;lg=all&amp;type=1&amp;season=2023&amp;team=30&amp;pageitems=2000000000&amp;sortcol=20&amp;sortdir=asc&amp;stats=rel&amp;qual=30" xr:uid="{E548D3AF-51FA-4AEC-B511-BFC5956DE195}"/>
    <hyperlink ref="B213" r:id="rId189" display="https://www.fangraphs.com/players/tommy-kahnle/11384/stats" xr:uid="{06A64161-811A-48E6-B8AD-977899E63CDC}"/>
    <hyperlink ref="C213" r:id="rId190" display="https://www.fangraphs.com/leaders/major-league?pos=all&amp;lg=all&amp;type=1&amp;season=2023&amp;team=9&amp;pageitems=2000000000&amp;sortcol=20&amp;sortdir=asc&amp;stats=rel&amp;qual=30" xr:uid="{C11DA006-38FD-4595-A759-6A1E4DB5A132}"/>
    <hyperlink ref="B96" r:id="rId191" display="https://www.fangraphs.com/players/eli-morgan/20203/stats" xr:uid="{3246B8DB-DDF7-4B06-8041-D1528A5CB7E2}"/>
    <hyperlink ref="C96" r:id="rId192" display="https://www.fangraphs.com/leaders/major-league?pos=all&amp;lg=all&amp;type=1&amp;season=2023&amp;team=5&amp;pageitems=2000000000&amp;sortcol=20&amp;sortdir=asc&amp;stats=rel&amp;qual=30" xr:uid="{1BAA69CC-FC61-4127-9BFC-1BB87A3C2FB6}"/>
    <hyperlink ref="B118" r:id="rId193" display="https://www.fangraphs.com/players/nick-sandlin/20517/stats" xr:uid="{87163C2E-E310-42F8-89B1-5C979B7EB74D}"/>
    <hyperlink ref="C118" r:id="rId194" display="https://www.fangraphs.com/leaders/major-league?pos=all&amp;lg=all&amp;type=1&amp;season=2023&amp;team=5&amp;pageitems=2000000000&amp;sortcol=20&amp;sortdir=asc&amp;stats=rel&amp;qual=30" xr:uid="{F05FA56D-8491-46B7-85F8-9149F6787D8C}"/>
    <hyperlink ref="B124" r:id="rId195" display="https://www.fangraphs.com/players/robert-garcia/23363/stats" xr:uid="{AFD669D8-1AFB-4420-A32A-26803F210CBD}"/>
    <hyperlink ref="B151" r:id="rId196" display="https://www.fangraphs.com/players/brennan-bernardino/16835/stats" xr:uid="{3E596650-B63F-4899-BA89-A031155812DF}"/>
    <hyperlink ref="C151" r:id="rId197" display="https://www.fangraphs.com/leaders/major-league?pos=all&amp;lg=all&amp;type=1&amp;season=2023&amp;team=3&amp;pageitems=2000000000&amp;sortcol=20&amp;sortdir=asc&amp;stats=rel&amp;qual=30" xr:uid="{C20FEEAC-F2D6-4473-83DA-42BE867BC990}"/>
    <hyperlink ref="B2" r:id="rId198" display="https://www.fangraphs.com/players/aaron-bummer/16258/stats" xr:uid="{431F2619-F63C-4794-8007-8F25A990756F}"/>
    <hyperlink ref="C2" r:id="rId199" display="https://www.fangraphs.com/leaders/major-league?pos=all&amp;lg=all&amp;type=1&amp;season=2023&amp;team=4&amp;pageitems=2000000000&amp;sortcol=20&amp;sortdir=asc&amp;stats=rel&amp;qual=30" xr:uid="{33EAA69D-E5D9-4582-83AE-49C1F69078D0}"/>
    <hyperlink ref="B93" r:id="rId200" display="https://www.fangraphs.com/players/scott-alexander/10591/stats" xr:uid="{52630138-CED5-4052-9053-219B7BDD7517}"/>
    <hyperlink ref="C93" r:id="rId201" display="https://www.fangraphs.com/leaders/major-league?pos=all&amp;lg=all&amp;type=1&amp;season=2023&amp;team=30&amp;pageitems=2000000000&amp;sortcol=20&amp;sortdir=asc&amp;stats=rel&amp;qual=30" xr:uid="{7B6B40C9-D9E8-405B-A1C0-C27C5C206092}"/>
    <hyperlink ref="B16" r:id="rId202" display="https://www.fangraphs.com/players/jose-cisnero/6399/stats" xr:uid="{37BB9B81-B1EF-4C23-8167-C2F632A3F2EE}"/>
    <hyperlink ref="C16" r:id="rId203" display="https://www.fangraphs.com/leaders/major-league?pos=all&amp;lg=all&amp;type=1&amp;season=2023&amp;team=6&amp;pageitems=2000000000&amp;sortcol=20&amp;sortdir=asc&amp;stats=rel&amp;qual=30" xr:uid="{D461F7FB-9743-4603-8052-49AB92B6F24C}"/>
    <hyperlink ref="B168" r:id="rId204" display="https://www.fangraphs.com/players/reynaldo-lopez/16400/stats" xr:uid="{490489BB-3203-4255-BA2E-EBA5CE4832A1}"/>
    <hyperlink ref="B131" r:id="rId205" display="https://www.fangraphs.com/players/john-king/22051/stats" xr:uid="{60BFE1C6-8939-4793-80D1-AA2DF969D0D1}"/>
    <hyperlink ref="B72" r:id="rId206" display="https://www.fangraphs.com/players/brock-burke/17968/stats" xr:uid="{F130F031-56F7-4A33-8F99-E865787DA01D}"/>
    <hyperlink ref="C72" r:id="rId207" display="https://www.fangraphs.com/leaders/major-league?pos=all&amp;lg=all&amp;type=1&amp;season=2023&amp;team=13&amp;pageitems=2000000000&amp;sortcol=20&amp;sortdir=asc&amp;stats=rel&amp;qual=30" xr:uid="{C04F63DA-B697-4247-BCEA-B027F7DD4A8D}"/>
    <hyperlink ref="B22" r:id="rId208" display="https://www.fangraphs.com/players/rafael-montero/12760/stats" xr:uid="{07C600B3-5F86-4DDB-A1BD-77E9E5FBD095}"/>
    <hyperlink ref="C22" r:id="rId209" display="https://www.fangraphs.com/leaders/major-league?pos=all&amp;lg=all&amp;type=1&amp;season=2023&amp;team=21&amp;pageitems=2000000000&amp;sortcol=20&amp;sortdir=asc&amp;stats=rel&amp;qual=30" xr:uid="{A47D92F5-3AEB-4B5D-A15A-D06DDB9AE074}"/>
    <hyperlink ref="B187" r:id="rId210" display="https://www.fangraphs.com/players/alexis-diaz/21132/stats" xr:uid="{F80457E8-9C0D-4B08-96C7-63EC885FD490}"/>
    <hyperlink ref="C187" r:id="rId211" display="https://www.fangraphs.com/leaders/major-league?pos=all&amp;lg=all&amp;type=1&amp;season=2023&amp;team=18&amp;pageitems=2000000000&amp;sortcol=20&amp;sortdir=asc&amp;stats=rel&amp;qual=30" xr:uid="{222A1C45-B527-41D1-BDEC-335AF3FBDD60}"/>
    <hyperlink ref="B99" r:id="rId212" display="https://www.fangraphs.com/players/trevor-stephan/19932/stats" xr:uid="{D79B1118-7F8C-4A08-99A6-A520A5538485}"/>
    <hyperlink ref="C99" r:id="rId213" display="https://www.fangraphs.com/leaders/major-league?pos=all&amp;lg=all&amp;type=1&amp;season=2023&amp;team=5&amp;pageitems=2000000000&amp;sortcol=20&amp;sortdir=asc&amp;stats=rel&amp;qual=30" xr:uid="{DAF6D641-33FA-4C86-87AB-D1518BD115D4}"/>
    <hyperlink ref="B88" r:id="rId214" display="https://www.fangraphs.com/players/trevor-gott/15046/stats" xr:uid="{60D0F069-7E61-4BF5-A5D8-CCD2C7EB54F2}"/>
    <hyperlink ref="B53" r:id="rId215" display="https://www.fangraphs.com/players/chasen-shreve/10855/stats" xr:uid="{30DFC72E-60F9-4524-8CC4-5753623F1B82}"/>
    <hyperlink ref="B218" r:id="rId216" display="https://www.fangraphs.com/players/ryan-borucki/16350/stats" xr:uid="{62400A54-5BC2-451E-B0CC-4F7E3668C59E}"/>
    <hyperlink ref="C218" r:id="rId217" display="https://www.fangraphs.com/leaders/major-league?pos=all&amp;lg=all&amp;type=1&amp;season=2023&amp;team=27&amp;pageitems=2000000000&amp;sortcol=20&amp;sortdir=asc&amp;stats=rel&amp;qual=30" xr:uid="{565D03E7-60CB-4B7B-BFD9-A0E0E3BA8EA8}"/>
    <hyperlink ref="B83" r:id="rId218" display="https://www.fangraphs.com/players/jake-bird/21267/stats" xr:uid="{53EC715F-9372-4C5F-897D-987AC2D295E0}"/>
    <hyperlink ref="C83" r:id="rId219" display="https://www.fangraphs.com/leaders/major-league?pos=all&amp;lg=all&amp;type=1&amp;season=2023&amp;team=19&amp;pageitems=2000000000&amp;sortcol=20&amp;sortdir=asc&amp;stats=rel&amp;qual=30" xr:uid="{006E5DAC-012F-442E-B6B8-29D460F61BD6}"/>
    <hyperlink ref="B101" r:id="rId220" display="https://www.fangraphs.com/players/luis-garcia/6984/stats" xr:uid="{06D8BAF2-E084-4592-8DBF-1B04E8B50764}"/>
    <hyperlink ref="C101" r:id="rId221" display="https://www.fangraphs.com/leaders/major-league?pos=all&amp;lg=all&amp;type=1&amp;season=2023&amp;team=29&amp;pageitems=2000000000&amp;sortcol=20&amp;sortdir=asc&amp;stats=rel&amp;qual=30" xr:uid="{BB9001E6-A34A-421C-8EA3-960F44473A31}"/>
    <hyperlink ref="B115" r:id="rId222" display="https://www.fangraphs.com/players/chris-stratton/13761/stats" xr:uid="{5AF1AA89-0FFA-463E-B484-CAC874AE5538}"/>
    <hyperlink ref="B181" r:id="rId223" display="https://www.fangraphs.com/players/kevin-kelly/25679/stats" xr:uid="{DA8DFF7A-D6A4-4345-BD9F-3F5A3D39B2A1}"/>
    <hyperlink ref="C181" r:id="rId224" display="https://www.fangraphs.com/leaders/major-league?pos=all&amp;lg=all&amp;type=1&amp;season=2023&amp;team=12&amp;pageitems=2000000000&amp;sortcol=20&amp;sortdir=asc&amp;stats=rel&amp;qual=30" xr:uid="{F049599E-060F-4016-A6EF-33C849B92D03}"/>
    <hyperlink ref="B195" r:id="rId225" display="https://www.fangraphs.com/players/ryan-brasier/5615/stats" xr:uid="{1F6B7225-F417-43A6-9B49-7F8C59D56796}"/>
    <hyperlink ref="B205" r:id="rId226" display="https://www.fangraphs.com/players/josh-winckowski/22387/stats" xr:uid="{DBC32E9A-AD02-459D-BCF0-B3F758E7CD5C}"/>
    <hyperlink ref="C205" r:id="rId227" display="https://www.fangraphs.com/leaders/major-league?pos=all&amp;lg=all&amp;type=1&amp;season=2023&amp;team=3&amp;pageitems=2000000000&amp;sortcol=20&amp;sortdir=asc&amp;stats=rel&amp;qual=30" xr:uid="{80FA6758-C5CC-417A-81E9-C719B0F7998B}"/>
    <hyperlink ref="B147" r:id="rId228" display="https://www.fangraphs.com/players/kenley-jansen/3096/stats" xr:uid="{B03A637F-763E-4752-A7BF-AECA880ACB2E}"/>
    <hyperlink ref="C147" r:id="rId229" display="https://www.fangraphs.com/leaders/major-league?pos=all&amp;lg=all&amp;type=1&amp;season=2023&amp;team=3&amp;pageitems=2000000000&amp;sortcol=20&amp;sortdir=asc&amp;stats=rel&amp;qual=30" xr:uid="{4058D2AF-E003-4748-9ECC-9A845278CFED}"/>
    <hyperlink ref="B14" r:id="rId230" display="https://www.fangraphs.com/players/brad-hand/9111/stats" xr:uid="{9D99AA73-8495-457E-8E86-06C0D7C13EA6}"/>
    <hyperlink ref="B90" r:id="rId231" display="https://www.fangraphs.com/players/michael-tonkin/10315/stats" xr:uid="{FE1860A2-F260-4E99-858F-44DB81241AC7}"/>
    <hyperlink ref="C90" r:id="rId232" display="https://www.fangraphs.com/leaders/major-league?pos=all&amp;lg=all&amp;type=1&amp;season=2023&amp;team=16&amp;pageitems=2000000000&amp;sortcol=20&amp;sortdir=asc&amp;stats=rel&amp;qual=30" xr:uid="{36A9916B-8893-45FD-92AF-DF2C7B13CB92}"/>
    <hyperlink ref="B122" r:id="rId233" display="https://www.fangraphs.com/players/carlos-estevez/14542/stats" xr:uid="{1C006931-25C3-4C02-BFDA-0FA2E9EDD0DF}"/>
    <hyperlink ref="C122" r:id="rId234" display="https://www.fangraphs.com/leaders/major-league?pos=all&amp;lg=all&amp;type=1&amp;season=2023&amp;team=1&amp;pageitems=2000000000&amp;sortcol=20&amp;sortdir=asc&amp;stats=rel&amp;qual=30" xr:uid="{40F000B5-0FE4-4D5D-BF4E-2246A359F621}"/>
    <hyperlink ref="B41" r:id="rId235" display="https://www.fangraphs.com/players/chris-murphy/26214/stats" xr:uid="{BC3D5E5B-5565-456A-A7F2-9DC943D5639D}"/>
    <hyperlink ref="C41" r:id="rId236" display="https://www.fangraphs.com/leaders/major-league?pos=all&amp;lg=all&amp;type=1&amp;season=2023&amp;team=3&amp;pageitems=2000000000&amp;sortcol=20&amp;sortdir=asc&amp;stats=rel&amp;qual=30" xr:uid="{29ADAA33-F5F6-47A4-87A9-5BE04138781E}"/>
    <hyperlink ref="B252" r:id="rId237" display="https://www.fangraphs.com/players/hector-neris/11804/stats" xr:uid="{AB53D437-648E-4809-9448-2AEF7D37F899}"/>
    <hyperlink ref="C252" r:id="rId238" display="https://www.fangraphs.com/leaders/major-league?pos=all&amp;lg=all&amp;type=1&amp;season=2023&amp;team=21&amp;pageitems=2000000000&amp;sortcol=20&amp;sortdir=asc&amp;stats=rel&amp;qual=30" xr:uid="{A898D6EA-6DB5-4B7D-9381-D7350A595D15}"/>
    <hyperlink ref="B79" r:id="rId239" display="https://www.fangraphs.com/players/will-smith/8048/stats" xr:uid="{9D74B7F9-EA29-44C9-AC7A-1BE829ED740F}"/>
    <hyperlink ref="C79" r:id="rId240" display="https://www.fangraphs.com/leaders/major-league?pos=all&amp;lg=all&amp;type=1&amp;season=2023&amp;team=13&amp;pageitems=2000000000&amp;sortcol=20&amp;sortdir=asc&amp;stats=rel&amp;qual=30" xr:uid="{FC14DDCB-BD03-4938-8980-049B76E0FCD8}"/>
    <hyperlink ref="B185" r:id="rId241" display="https://www.fangraphs.com/players/kirby-yates/9073/stats" xr:uid="{430A2C7B-AAA6-488D-A739-E8ED22A4D1AD}"/>
    <hyperlink ref="C185" r:id="rId242" display="https://www.fangraphs.com/leaders/major-league?pos=all&amp;lg=all&amp;type=1&amp;season=2023&amp;team=16&amp;pageitems=2000000000&amp;sortcol=20&amp;sortdir=asc&amp;stats=rel&amp;qual=30" xr:uid="{3A2F6D6D-3317-46B4-A85D-77A025AFBD25}"/>
    <hyperlink ref="B54" r:id="rId243" display="https://www.fangraphs.com/players/joe-mantiply/14857/stats" xr:uid="{BA6D7B5D-93FB-4E91-8515-C73DF6495C51}"/>
    <hyperlink ref="C54" r:id="rId244" display="https://www.fangraphs.com/leaders/major-league?pos=all&amp;lg=all&amp;type=1&amp;season=2023&amp;team=15&amp;pageitems=2000000000&amp;sortcol=20&amp;sortdir=asc&amp;stats=rel&amp;qual=30" xr:uid="{E8AD7CB7-FADA-45DF-9D27-F16016A23704}"/>
    <hyperlink ref="B81" r:id="rId245" display="https://www.fangraphs.com/players/michael-fulmer/13218/stats" xr:uid="{A7539DE2-1475-4695-BAED-65570DDD30E6}"/>
    <hyperlink ref="C81" r:id="rId246" display="https://www.fangraphs.com/leaders/major-league?pos=all&amp;lg=all&amp;type=1&amp;season=2023&amp;team=17&amp;pageitems=2000000000&amp;sortcol=20&amp;sortdir=asc&amp;stats=rel&amp;qual=30" xr:uid="{DF48D606-9C6F-41CB-A122-5DCD6D9162AE}"/>
    <hyperlink ref="B86" r:id="rId247" display="https://www.fangraphs.com/players/peter-strzelecki/21367/stats" xr:uid="{397F93A0-EC9C-44A2-B3E9-9C07385824D6}"/>
    <hyperlink ref="B220" r:id="rId248" display="https://www.fangraphs.com/players/brooks-raley/10061/stats" xr:uid="{F72BC7A2-7F34-464A-8592-9BC43CB86925}"/>
    <hyperlink ref="C220" r:id="rId249" display="https://www.fangraphs.com/leaders/major-league?pos=all&amp;lg=all&amp;type=1&amp;season=2023&amp;team=25&amp;pageitems=2000000000&amp;sortcol=20&amp;sortdir=asc&amp;stats=rel&amp;qual=30" xr:uid="{CA0094BB-BE06-4D23-B372-9FB39BDA521C}"/>
    <hyperlink ref="B87" r:id="rId250" display="https://www.fangraphs.com/players/scott-barlow/14993/stats" xr:uid="{5191DBC2-417A-471A-A68E-816208627B02}"/>
    <hyperlink ref="B59" r:id="rId251" display="https://www.fangraphs.com/players/andrew-chafin/12988/stats" xr:uid="{99947A6B-CEC7-4477-BBD8-EDD7B41A8FAA}"/>
    <hyperlink ref="B92" r:id="rId252" display="https://www.fangraphs.com/players/ryan-yarbrough/16502/stats" xr:uid="{47B24EAE-A011-46A1-9DED-0A2753C09C4F}"/>
    <hyperlink ref="B204" r:id="rId253" display="https://www.fangraphs.com/players/tyler-rogers/15541/stats" xr:uid="{9DE30778-4F2F-4058-B893-384A6367257B}"/>
    <hyperlink ref="C204" r:id="rId254" display="https://www.fangraphs.com/leaders/major-league?pos=all&amp;lg=all&amp;type=1&amp;season=2023&amp;team=30&amp;pageitems=2000000000&amp;sortcol=20&amp;sortdir=asc&amp;stats=rel&amp;qual=30" xr:uid="{7E267D3A-8114-49F3-B2E8-BB4C1067F202}"/>
    <hyperlink ref="B27" r:id="rId255" display="https://www.fangraphs.com/players/andres-machado/14681/stats" xr:uid="{D8F4D8C1-35C3-477E-A9DB-AF44CCF7BEE4}"/>
    <hyperlink ref="C27" r:id="rId256" display="https://www.fangraphs.com/leaders/major-league?pos=all&amp;lg=all&amp;type=1&amp;season=2023&amp;team=24&amp;pageitems=2000000000&amp;sortcol=20&amp;sortdir=asc&amp;stats=rel&amp;qual=30" xr:uid="{686B6C29-9140-416E-8B2D-E6D0C4BF24C4}"/>
    <hyperlink ref="B207" r:id="rId257" display="https://www.fangraphs.com/players/emilio-pagan/14771/stats" xr:uid="{2F8B410C-2ABE-4C5A-A49E-D08D29FB5E91}"/>
    <hyperlink ref="C207" r:id="rId258" display="https://www.fangraphs.com/leaders/major-league?pos=all&amp;lg=all&amp;type=1&amp;season=2023&amp;team=8&amp;pageitems=2000000000&amp;sortcol=20&amp;sortdir=asc&amp;stats=rel&amp;qual=30" xr:uid="{4A0DAA19-3952-4479-89E9-515CD0361FC5}"/>
    <hyperlink ref="B226" r:id="rId259" display="https://www.fangraphs.com/players/jose-leclerc/14524/stats" xr:uid="{5CB29A42-9AAA-42BD-88CA-FD95C260B105}"/>
    <hyperlink ref="C226" r:id="rId260" display="https://www.fangraphs.com/leaders/major-league?pos=all&amp;lg=all&amp;type=1&amp;season=2023&amp;team=13&amp;pageitems=2000000000&amp;sortcol=20&amp;sortdir=asc&amp;stats=rel&amp;qual=30" xr:uid="{D83D665A-8ECB-4470-BDBA-E2F7F8AA2A0D}"/>
    <hyperlink ref="B138" r:id="rId261" display="https://www.fangraphs.com/players/ryan-thompson/16647/stats" xr:uid="{DEDF8EDA-6EE5-40C4-BE6C-43D4CA773126}"/>
    <hyperlink ref="B149" r:id="rId262" display="https://www.fangraphs.com/players/kyle-finnegan/15009/stats" xr:uid="{A65280A4-053C-4C4C-849E-D1592616903C}"/>
    <hyperlink ref="C149" r:id="rId263" display="https://www.fangraphs.com/leaders/major-league?pos=all&amp;lg=all&amp;type=1&amp;season=2023&amp;team=24&amp;pageitems=2000000000&amp;sortcol=20&amp;sortdir=asc&amp;stats=rel&amp;qual=30" xr:uid="{982F425A-E251-4D5E-B3E8-9829D9F17A14}"/>
    <hyperlink ref="B198" r:id="rId264" display="https://www.fangraphs.com/players/adam-ottavino/1247/stats" xr:uid="{F10D8230-9E39-4C46-A260-793167386DEC}"/>
    <hyperlink ref="C198" r:id="rId265" display="https://www.fangraphs.com/leaders/major-league?pos=all&amp;lg=all&amp;type=1&amp;season=2023&amp;team=25&amp;pageitems=2000000000&amp;sortcol=20&amp;sortdir=asc&amp;stats=rel&amp;qual=30" xr:uid="{C11DF872-519D-4617-980A-C0424B0BDE8A}"/>
    <hyperlink ref="B132" r:id="rId266" display="https://www.fangraphs.com/players/alec-marsh/27451/stats" xr:uid="{CBC3C16B-D031-460C-92F6-69917B608BED}"/>
    <hyperlink ref="C132" r:id="rId267" display="https://www.fangraphs.com/leaders/major-league?pos=all&amp;lg=all&amp;type=1&amp;season=2023&amp;team=7&amp;pageitems=2000000000&amp;sortcol=20&amp;sortdir=asc&amp;stats=rel&amp;qual=30" xr:uid="{34226F39-54DB-4B82-ACA0-E9562E2A4702}"/>
    <hyperlink ref="B106" r:id="rId268" display="https://www.fangraphs.com/players/yohan-ramirez/19444/stats" xr:uid="{24CDA5D9-1EF9-43B7-ABCB-DF207399EFB0}"/>
    <hyperlink ref="B253" r:id="rId269" display="https://www.fangraphs.com/players/abner-uribe/25327/stats" xr:uid="{AF8430A1-378E-42D5-917D-1DF0F91C49D9}"/>
    <hyperlink ref="C253" r:id="rId270" display="https://www.fangraphs.com/leaders/major-league?pos=all&amp;lg=all&amp;type=1&amp;season=2023&amp;team=23&amp;pageitems=2000000000&amp;sortcol=20&amp;sortdir=asc&amp;stats=rel&amp;qual=30" xr:uid="{82043DB3-690A-4EE3-A1DC-E76CDAC05E7B}"/>
    <hyperlink ref="B211" r:id="rId271" display="https://www.fangraphs.com/players/sam-moll/14874/stats" xr:uid="{2F85AB2C-F53A-44D4-B477-0D28E69EA1E4}"/>
    <hyperlink ref="B116" r:id="rId272" display="https://www.fangraphs.com/players/huascar-brazoban/6107/stats" xr:uid="{21716B2D-C765-4E9E-A846-1B15AE7D8229}"/>
    <hyperlink ref="C116" r:id="rId273" display="https://www.fangraphs.com/leaders/major-league?pos=all&amp;lg=all&amp;type=1&amp;season=2023&amp;team=20&amp;pageitems=2000000000&amp;sortcol=20&amp;sortdir=asc&amp;stats=rel&amp;qual=30" xr:uid="{8F1E6D2C-35FA-4882-AAE6-81814FB9C739}"/>
    <hyperlink ref="B243" r:id="rId274" display="https://www.fangraphs.com/players/colin-poche/19403/stats" xr:uid="{548E2A69-5677-4B43-B613-3793AB747905}"/>
    <hyperlink ref="C243" r:id="rId275" display="https://www.fangraphs.com/leaders/major-league?pos=all&amp;lg=all&amp;type=1&amp;season=2023&amp;team=12&amp;pageitems=2000000000&amp;sortcol=20&amp;sortdir=asc&amp;stats=rel&amp;qual=30" xr:uid="{F58DCFD1-1FD5-4D7E-B0B6-2A6FA7B89D3C}"/>
    <hyperlink ref="B146" r:id="rId276" display="https://www.fangraphs.com/players/john-schreiber/20020/stats" xr:uid="{A3CEF301-4435-4E0A-A3E1-8CDFEC056BCF}"/>
    <hyperlink ref="C146" r:id="rId277" display="https://www.fangraphs.com/leaders/major-league?pos=all&amp;lg=all&amp;type=1&amp;season=2023&amp;team=3&amp;pageitems=2000000000&amp;sortcol=20&amp;sortdir=asc&amp;stats=rel&amp;qual=30" xr:uid="{C977B2BB-BD5E-4F9F-A6B0-8DB0053A539F}"/>
    <hyperlink ref="B193" r:id="rId278" display="https://www.fangraphs.com/players/enyel-de-los-santos/18403/stats" xr:uid="{1FCD3B70-FE70-47A0-9B86-1CBDF814D7CB}"/>
    <hyperlink ref="C193" r:id="rId279" display="https://www.fangraphs.com/leaders/major-league?pos=all&amp;lg=all&amp;type=1&amp;season=2023&amp;team=5&amp;pageitems=2000000000&amp;sortcol=20&amp;sortdir=asc&amp;stats=rel&amp;qual=30" xr:uid="{A89BD500-D554-478F-8760-8F4B46A6BF27}"/>
    <hyperlink ref="B30" r:id="rId280" display="https://www.fangraphs.com/players/jeff-brigham/16631/stats" xr:uid="{29A6F70E-3977-4A5F-87AE-A0654532F150}"/>
    <hyperlink ref="C30" r:id="rId281" display="https://www.fangraphs.com/leaders/major-league?pos=all&amp;lg=all&amp;type=1&amp;season=2023&amp;team=25&amp;pageitems=2000000000&amp;sortcol=20&amp;sortdir=asc&amp;stats=rel&amp;qual=30" xr:uid="{88C34785-D05F-4B62-9458-B766A8575E41}"/>
    <hyperlink ref="B188" r:id="rId282" display="https://www.fangraphs.com/players/elvis-peguero/21652/stats" xr:uid="{D71AE520-9422-4BDE-8E73-6D89AAC989C5}"/>
    <hyperlink ref="C188" r:id="rId283" display="https://www.fangraphs.com/leaders/major-league?pos=all&amp;lg=all&amp;type=1&amp;season=2023&amp;team=23&amp;pageitems=2000000000&amp;sortcol=20&amp;sortdir=asc&amp;stats=rel&amp;qual=30" xr:uid="{2AA15C35-95DE-44B6-9EC5-D320A0FE7169}"/>
    <hyperlink ref="B11" r:id="rId284" display="https://www.fangraphs.com/players/ross-stripling/13273/stats" xr:uid="{73CE2C0A-CAA6-49E9-880B-DE03699AAC45}"/>
    <hyperlink ref="C11" r:id="rId285" display="https://www.fangraphs.com/leaders/major-league?pos=all&amp;lg=all&amp;type=1&amp;season=2023&amp;team=30&amp;pageitems=2000000000&amp;sortcol=20&amp;sortdir=asc&amp;stats=rel&amp;qual=30" xr:uid="{C1E007F9-0D54-46D9-BA03-DE17B5726B7A}"/>
    <hyperlink ref="B192" r:id="rId286" display="https://www.fangraphs.com/players/tristan-beck/21584/stats" xr:uid="{7B70DDB1-8727-44C2-8381-EBF2FB76D208}"/>
    <hyperlink ref="C192" r:id="rId287" display="https://www.fangraphs.com/leaders/major-league?pos=all&amp;lg=all&amp;type=1&amp;season=2023&amp;team=30&amp;pageitems=2000000000&amp;sortcol=20&amp;sortdir=asc&amp;stats=rel&amp;qual=30" xr:uid="{C5C43493-D662-4941-9511-32D87208D2F8}"/>
    <hyperlink ref="B3" r:id="rId288" display="https://www.fangraphs.com/players/peter-lambert/17969/stats" xr:uid="{D1D095FA-80C7-42AB-AF2A-7D2F3CAA26AC}"/>
    <hyperlink ref="C3" r:id="rId289" display="https://www.fangraphs.com/leaders/major-league?pos=all&amp;lg=all&amp;type=1&amp;season=2023&amp;team=19&amp;pageitems=2000000000&amp;sortcol=20&amp;sortdir=asc&amp;stats=rel&amp;qual=30" xr:uid="{44E9FFB8-45B3-4C8B-A876-E1ECE8ADF89D}"/>
    <hyperlink ref="B125" r:id="rId290" display="https://www.fangraphs.com/players/genesis-cabrera/17490/stats" xr:uid="{22CE8EC4-FC9C-47C5-A25E-A37F753F290D}"/>
    <hyperlink ref="B6" r:id="rId291" display="https://www.fangraphs.com/players/taylor-clarke/17611/stats" xr:uid="{F6F540E9-ABB1-43EF-BBFD-D660BA00BD19}"/>
    <hyperlink ref="C6" r:id="rId292" display="https://www.fangraphs.com/leaders/major-league?pos=all&amp;lg=all&amp;type=1&amp;season=2023&amp;team=7&amp;pageitems=2000000000&amp;sortcol=20&amp;sortdir=asc&amp;stats=rel&amp;qual=30" xr:uid="{DDC23BE5-9871-47CF-8F02-620C28C36A1E}"/>
    <hyperlink ref="B148" r:id="rId293" display="https://www.fangraphs.com/players/alex-young/18333/stats" xr:uid="{6834BDD1-DDCF-48CB-B401-B2D1238E8B38}"/>
    <hyperlink ref="C148" r:id="rId294" display="https://www.fangraphs.com/leaders/major-league?pos=all&amp;lg=all&amp;type=1&amp;season=2023&amp;team=18&amp;pageitems=2000000000&amp;sortcol=20&amp;sortdir=asc&amp;stats=rel&amp;qual=30" xr:uid="{331BA0E9-A7FB-4FDA-A1D5-E12BAF1284C6}"/>
    <hyperlink ref="B172" r:id="rId295" display="https://www.fangraphs.com/players/hayden-wesneski/27581/stats" xr:uid="{5D7C3DED-5476-4116-AA70-C226FC36902B}"/>
    <hyperlink ref="C172" r:id="rId296" display="https://www.fangraphs.com/leaders/major-league?pos=all&amp;lg=all&amp;type=1&amp;season=2023&amp;team=17&amp;pageitems=2000000000&amp;sortcol=20&amp;sortdir=asc&amp;stats=rel&amp;qual=30" xr:uid="{59404C60-A5C6-4CB1-8D23-FDC04DE6018A}"/>
    <hyperlink ref="B25" r:id="rId297" display="https://www.fangraphs.com/players/jonathan-hernandez/17464/stats" xr:uid="{D149E402-5A32-46DF-B125-56AFFACCC71D}"/>
    <hyperlink ref="C25" r:id="rId298" display="https://www.fangraphs.com/leaders/major-league?pos=all&amp;lg=all&amp;type=1&amp;season=2023&amp;team=13&amp;pageitems=2000000000&amp;sortcol=20&amp;sortdir=asc&amp;stats=rel&amp;qual=30" xr:uid="{92B90B44-D088-4744-919F-4283F876ED8C}"/>
    <hyperlink ref="B225" r:id="rId299" display="https://www.fangraphs.com/players/drey-jameson/26260/stats" xr:uid="{0ED012C3-A77A-43EF-B742-DA5C0D72C251}"/>
    <hyperlink ref="C225" r:id="rId300" display="https://www.fangraphs.com/leaders/major-league?pos=all&amp;lg=all&amp;type=1&amp;season=2023&amp;team=15&amp;pageitems=2000000000&amp;sortcol=20&amp;sortdir=asc&amp;stats=rel&amp;qual=30" xr:uid="{A1935CF6-53CC-4207-A4D0-2EA35EA70C2C}"/>
    <hyperlink ref="B163" r:id="rId301" display="https://www.fangraphs.com/players/justin-lawrence/17639/stats" xr:uid="{06698A0C-DEEE-4473-AAE0-47C5E85346E4}"/>
    <hyperlink ref="C163" r:id="rId302" display="https://www.fangraphs.com/leaders/major-league?pos=all&amp;lg=all&amp;type=1&amp;season=2023&amp;team=19&amp;pageitems=2000000000&amp;sortcol=20&amp;sortdir=asc&amp;stats=rel&amp;qual=30" xr:uid="{2F4372B7-0EAA-4DEF-AA2D-0296292E7133}"/>
    <hyperlink ref="B105" r:id="rId303" display="https://www.fangraphs.com/players/miguel-castro/15684/stats" xr:uid="{839CA2D6-18C9-45BF-A59B-12B0817278F2}"/>
    <hyperlink ref="C105" r:id="rId304" display="https://www.fangraphs.com/leaders/major-league?pos=all&amp;lg=all&amp;type=1&amp;season=2023&amp;team=15&amp;pageitems=2000000000&amp;sortcol=20&amp;sortdir=asc&amp;stats=rel&amp;qual=30" xr:uid="{504D89CC-1FA5-4963-BFED-018C44ABA84E}"/>
    <hyperlink ref="B58" r:id="rId305" display="https://www.fangraphs.com/players/michael-rucker/19454/stats" xr:uid="{800E6866-B801-496D-81EE-DF4EA1AAC01F}"/>
    <hyperlink ref="C58" r:id="rId306" display="https://www.fangraphs.com/leaders/major-league?pos=all&amp;lg=all&amp;type=1&amp;season=2023&amp;team=17&amp;pageitems=2000000000&amp;sortcol=20&amp;sortdir=asc&amp;stats=rel&amp;qual=30" xr:uid="{0CC8D695-2778-46DA-AA8F-8DF276EC9886}"/>
    <hyperlink ref="B215" r:id="rId307" display="https://www.fangraphs.com/players/javier-assad/21741/stats" xr:uid="{323A0ED8-CC0C-4599-ABE1-626E5B226FE3}"/>
    <hyperlink ref="C215" r:id="rId308" display="https://www.fangraphs.com/leaders/major-league?pos=all&amp;lg=all&amp;type=1&amp;season=2023&amp;team=17&amp;pageitems=2000000000&amp;sortcol=20&amp;sortdir=asc&amp;stats=rel&amp;qual=30" xr:uid="{6656A320-ACD5-4B73-9683-616E567A1A66}"/>
    <hyperlink ref="B175" r:id="rId309" display="https://www.fangraphs.com/players/tayler-saucedo/17888/stats" xr:uid="{EB792C2C-554D-4429-99D1-3413FC101F1F}"/>
    <hyperlink ref="C175" r:id="rId310" display="https://www.fangraphs.com/leaders/major-league?pos=all&amp;lg=all&amp;type=1&amp;season=2023&amp;team=11&amp;pageitems=2000000000&amp;sortcol=20&amp;sortdir=asc&amp;stats=rel&amp;qual=30" xr:uid="{4EDF6B30-83E6-4F53-9A32-B4B2D0409359}"/>
    <hyperlink ref="B173" r:id="rId311" display="https://www.fangraphs.com/players/bryan-baker/19804/stats" xr:uid="{29FE650C-5CE7-4412-8BEC-8E4795B8FAE8}"/>
    <hyperlink ref="C173" r:id="rId312" display="https://www.fangraphs.com/leaders/major-league?pos=all&amp;lg=all&amp;type=1&amp;season=2023&amp;team=2&amp;pageitems=2000000000&amp;sortcol=20&amp;sortdir=asc&amp;stats=rel&amp;qual=30" xr:uid="{C58AA5D6-4CA7-47F8-B001-3C2EDF3E1846}"/>
    <hyperlink ref="B186" r:id="rId313" display="https://www.fangraphs.com/players/george-soriano/21863/stats" xr:uid="{DD62314A-DF56-47C7-877B-AEC9E58ED565}"/>
    <hyperlink ref="C186" r:id="rId314" display="https://www.fangraphs.com/leaders/major-league?pos=all&amp;lg=all&amp;type=1&amp;season=2023&amp;team=20&amp;pageitems=2000000000&amp;sortcol=20&amp;sortdir=asc&amp;stats=rel&amp;qual=30" xr:uid="{6F42D6DB-18E5-4AD3-8F6F-F9670DD36124}"/>
    <hyperlink ref="B100" r:id="rId315" display="https://www.fangraphs.com/players/joe-lasorsa/25481/stats" xr:uid="{87DDA8B4-3EEB-42F7-9FC4-CEA89DD94B60}"/>
    <hyperlink ref="B135" r:id="rId316" display="https://www.fangraphs.com/players/ron-marinaccio/23488/stats" xr:uid="{21501E37-4DE1-4939-84C3-312358B156C4}"/>
    <hyperlink ref="C135" r:id="rId317" display="https://www.fangraphs.com/leaders/major-league?pos=all&amp;lg=all&amp;type=1&amp;season=2023&amp;team=9&amp;pageitems=2000000000&amp;sortcol=20&amp;sortdir=asc&amp;stats=rel&amp;qual=30" xr:uid="{7889390C-6596-4F62-964C-7C11145F8685}"/>
    <hyperlink ref="B152" r:id="rId318" display="https://www.fangraphs.com/players/tanner-banks/16990/stats" xr:uid="{87C2F8EA-3CBE-4679-94FA-27D73FFC0282}"/>
    <hyperlink ref="C152" r:id="rId319" display="https://www.fangraphs.com/leaders/major-league?pos=all&amp;lg=all&amp;type=1&amp;season=2023&amp;team=4&amp;pageitems=2000000000&amp;sortcol=20&amp;sortdir=asc&amp;stats=rel&amp;qual=30" xr:uid="{74372756-7526-405D-BEAA-67885FD86049}"/>
    <hyperlink ref="B255" r:id="rId320" display="https://www.fangraphs.com/players/shelby-miller/10197/stats" xr:uid="{AD8C00DC-7451-487B-86FC-CA8C4D07D42A}"/>
    <hyperlink ref="C255" r:id="rId321" display="https://www.fangraphs.com/leaders/major-league?pos=all&amp;lg=all&amp;type=1&amp;season=2023&amp;team=22&amp;pageitems=2000000000&amp;sortcol=20&amp;sortdir=asc&amp;stats=rel&amp;qual=30" xr:uid="{41CD6042-AE90-4910-BDE1-8D05EF9EC164}"/>
    <hyperlink ref="B39" r:id="rId322" display="https://www.fangraphs.com/players/seth-martinez/21045/stats" xr:uid="{1CEDD746-A42B-4F38-A1E9-1F0CCAB4CD04}"/>
    <hyperlink ref="C39" r:id="rId323" display="https://www.fangraphs.com/leaders/major-league?pos=all&amp;lg=all&amp;type=1&amp;season=2023&amp;team=21&amp;pageitems=2000000000&amp;sortcol=20&amp;sortdir=asc&amp;stats=rel&amp;qual=30" xr:uid="{D2D2C270-67A9-43DC-8AB3-E3D72D34F602}"/>
    <hyperlink ref="B52" r:id="rId324" display="https://www.fangraphs.com/players/jose-a-ferrer/24017/stats" xr:uid="{DAB890B2-5491-4FFB-9858-785F6046F21C}"/>
    <hyperlink ref="C52" r:id="rId325" display="https://www.fangraphs.com/leaders/major-league?pos=all&amp;lg=all&amp;type=1&amp;season=2023&amp;team=24&amp;pageitems=2000000000&amp;sortcol=20&amp;sortdir=asc&amp;stats=rel&amp;qual=30" xr:uid="{DFCBE9C8-577A-4DAB-B289-CF0E2600D864}"/>
    <hyperlink ref="B176" r:id="rId326" display="https://www.fangraphs.com/players/jordan-weems/13190/stats" xr:uid="{A8221C32-DE19-4940-BFA8-2DF8714D9043}"/>
    <hyperlink ref="C176" r:id="rId327" display="https://www.fangraphs.com/leaders/major-league?pos=all&amp;lg=all&amp;type=1&amp;season=2023&amp;team=24&amp;pageitems=2000000000&amp;sortcol=20&amp;sortdir=asc&amp;stats=rel&amp;qual=30" xr:uid="{538F7F2B-0B4D-4B5E-B228-BBED0D641FC2}"/>
    <hyperlink ref="B47" r:id="rId328" display="https://www.fangraphs.com/players/shintaro-fujinami/31839/stats" xr:uid="{0D18D7E9-AA11-4A45-AA6D-CD7B3D20F8D8}"/>
    <hyperlink ref="B134" r:id="rId329" display="https://www.fangraphs.com/players/jt-chargois/13767/stats" xr:uid="{7C65FA45-9172-4306-A1C9-DD09523B44CF}"/>
    <hyperlink ref="C134" r:id="rId330" display="https://www.fangraphs.com/leaders/major-league?pos=all&amp;lg=all&amp;type=1&amp;season=2023&amp;team=20&amp;pageitems=2000000000&amp;sortcol=20&amp;sortdir=asc&amp;stats=rel&amp;qual=30" xr:uid="{6AC56BF9-6B35-4702-9BD2-4AF7472E86B6}"/>
    <hyperlink ref="B78" r:id="rId331" display="https://www.fangraphs.com/players/bryan-hoeing/26304/stats" xr:uid="{3D12D0B2-194E-4D0D-9FC6-79AD091E901C}"/>
    <hyperlink ref="C78" r:id="rId332" display="https://www.fangraphs.com/leaders/major-league?pos=all&amp;lg=all&amp;type=1&amp;season=2023&amp;team=20&amp;pageitems=2000000000&amp;sortcol=20&amp;sortdir=asc&amp;stats=rel&amp;qual=30" xr:uid="{D86CA65D-B600-40F0-83D8-A38F91A656E2}"/>
    <hyperlink ref="B8" r:id="rId333" display="https://www.fangraphs.com/players/tucker-davidson/19871/stats" xr:uid="{46648EF5-E091-4B9A-9698-07D6C2BB338B}"/>
    <hyperlink ref="B55" r:id="rId334" display="https://www.fangraphs.com/players/yunior-marte/14416/stats" xr:uid="{A3B7039F-8D9D-441F-8A61-63EE33569780}"/>
    <hyperlink ref="C55" r:id="rId335" display="https://www.fangraphs.com/leaders/major-league?pos=all&amp;lg=all&amp;type=1&amp;season=2023&amp;team=26&amp;pageitems=2000000000&amp;sortcol=20&amp;sortdir=asc&amp;stats=rel&amp;qual=30" xr:uid="{75AD413B-E08B-4358-9F5F-B203CF83BC17}"/>
    <hyperlink ref="B201" r:id="rId336" display="https://www.fangraphs.com/players/ian-gibaut/17871/stats" xr:uid="{7E46E6D6-DA2C-4926-BB96-D9F93789FFBF}"/>
    <hyperlink ref="C201" r:id="rId337" display="https://www.fangraphs.com/leaders/major-league?pos=all&amp;lg=all&amp;type=1&amp;season=2023&amp;team=18&amp;pageitems=2000000000&amp;sortcol=20&amp;sortdir=asc&amp;stats=rel&amp;qual=30" xr:uid="{3766A576-7423-43B9-88CA-FEF1A9A049D7}"/>
    <hyperlink ref="B28" r:id="rId338" display="https://www.fangraphs.com/players/carlos-hernandez/22713/stats" xr:uid="{05165420-C52D-4A58-B7AA-C0BC26B5CD94}"/>
    <hyperlink ref="C28" r:id="rId339" display="https://www.fangraphs.com/leaders/major-league?pos=all&amp;lg=all&amp;type=1&amp;season=2023&amp;team=7&amp;pageitems=2000000000&amp;sortcol=20&amp;sortdir=asc&amp;stats=rel&amp;qual=30" xr:uid="{8CC846FB-D2F7-4C83-8E27-1E5A01329185}"/>
    <hyperlink ref="B161" r:id="rId340" display="https://www.fangraphs.com/players/jose-cuas/17701/stats" xr:uid="{19DFC56F-343E-453F-A9C2-30ABEE773554}"/>
    <hyperlink ref="B247" r:id="rId341" display="https://www.fangraphs.com/players/carmen-mlodzinski/27572/stats" xr:uid="{79A5C158-763C-48DB-8DD5-FA1718E75333}"/>
    <hyperlink ref="C247" r:id="rId342" display="https://www.fangraphs.com/leaders/major-league?pos=all&amp;lg=all&amp;type=1&amp;season=2023&amp;team=27&amp;pageitems=2000000000&amp;sortcol=20&amp;sortdir=asc&amp;stats=rel&amp;qual=30" xr:uid="{66385C51-C182-4B98-8F6F-90A2D59938CC}"/>
    <hyperlink ref="B153" r:id="rId343" display="https://www.fangraphs.com/players/drew-verhagen/13424/stats" xr:uid="{5DE48956-170C-4D03-94E1-CB9AF999BD26}"/>
    <hyperlink ref="C153" r:id="rId344" display="https://www.fangraphs.com/leaders/major-league?pos=all&amp;lg=all&amp;type=1&amp;season=2023&amp;team=28&amp;pageitems=2000000000&amp;sortcol=20&amp;sortdir=asc&amp;stats=rel&amp;qual=30" xr:uid="{24FB49E0-FC68-4861-9C5A-99507ADCE142}"/>
    <hyperlink ref="B33" r:id="rId345" display="https://www.fangraphs.com/players/jimmy-lambert/19541/stats" xr:uid="{B63C9B04-8EA9-435B-B2F9-92E26FCFD636}"/>
    <hyperlink ref="C33" r:id="rId346" display="https://www.fangraphs.com/leaders/major-league?pos=all&amp;lg=all&amp;type=1&amp;season=2023&amp;team=4&amp;pageitems=2000000000&amp;sortcol=20&amp;sortdir=asc&amp;stats=rel&amp;qual=30" xr:uid="{7DB95ECC-1DEF-4696-8410-6634C4517421}"/>
    <hyperlink ref="B43" r:id="rId347" display="https://www.fangraphs.com/players/richard-bleier/7803/stats" xr:uid="{FA440F18-8A4E-4ACC-B734-356931B1A583}"/>
    <hyperlink ref="C43" r:id="rId348" display="https://www.fangraphs.com/leaders/major-league?pos=all&amp;lg=all&amp;type=1&amp;season=2023&amp;team=3&amp;pageitems=2000000000&amp;sortcol=20&amp;sortdir=asc&amp;stats=rel&amp;qual=30" xr:uid="{B3A1AB01-BEA2-4EAA-A0AB-2030D267B37F}"/>
    <hyperlink ref="B76" r:id="rId349" display="https://www.fangraphs.com/players/nate-pearson/20160/stats" xr:uid="{06B14611-2D1A-4BC9-83B6-FB098DF83650}"/>
    <hyperlink ref="C76" r:id="rId350" display="https://www.fangraphs.com/leaders/major-league?pos=all&amp;lg=all&amp;type=1&amp;season=2023&amp;team=14&amp;pageitems=2000000000&amp;sortcol=20&amp;sortdir=asc&amp;stats=rel&amp;qual=30" xr:uid="{54EE7293-692E-45CD-8F3A-574DC57F10DE}"/>
    <hyperlink ref="B237" r:id="rId351" display="https://www.fangraphs.com/players/nick-ramirez/12575/stats" xr:uid="{91751370-A75A-4562-AC41-883D3CC981BC}"/>
    <hyperlink ref="C237" r:id="rId352" display="https://www.fangraphs.com/leaders/major-league?pos=all&amp;lg=all&amp;type=1&amp;season=2023&amp;team=9&amp;pageitems=2000000000&amp;sortcol=20&amp;sortdir=asc&amp;stats=rel&amp;qual=30" xr:uid="{67ED56EA-D82E-4533-826B-55B0580B6D65}"/>
    <hyperlink ref="B128" r:id="rId353" display="https://www.fangraphs.com/players/buck-farmer/14814/stats" xr:uid="{376DC535-ADDF-465A-B597-486F71D777EF}"/>
    <hyperlink ref="C128" r:id="rId354" display="https://www.fangraphs.com/leaders/major-league?pos=all&amp;lg=all&amp;type=1&amp;season=2023&amp;team=18&amp;pageitems=2000000000&amp;sortcol=20&amp;sortdir=asc&amp;stats=rel&amp;qual=30" xr:uid="{A52E92B1-D6D1-437E-BA5C-AE771ED019CB}"/>
    <hyperlink ref="B85" r:id="rId355" display="https://www.fangraphs.com/players/lucas-erceg/19360/stats" xr:uid="{B880C15E-FECD-49E5-9B64-FA82ADC46B55}"/>
    <hyperlink ref="C85" r:id="rId356" display="https://www.fangraphs.com/leaders/major-league?pos=all&amp;lg=all&amp;type=1&amp;season=2023&amp;team=10&amp;pageitems=2000000000&amp;sortcol=20&amp;sortdir=asc&amp;stats=rel&amp;qual=30" xr:uid="{08380DC0-6E19-4BE4-9C0A-7676E5EEBFAA}"/>
    <hyperlink ref="B143" r:id="rId357" display="https://www.fangraphs.com/players/ryne-stanek/15947/stats" xr:uid="{3A1F8E15-C338-4BF8-BB99-6519DB6C3529}"/>
    <hyperlink ref="C143" r:id="rId358" display="https://www.fangraphs.com/leaders/major-league?pos=all&amp;lg=all&amp;type=1&amp;season=2023&amp;team=21&amp;pageitems=2000000000&amp;sortcol=20&amp;sortdir=asc&amp;stats=rel&amp;qual=30" xr:uid="{687C00A8-E091-42F6-A2F9-39D0339F7BED}"/>
    <hyperlink ref="B136" r:id="rId359" display="https://www.fangraphs.com/players/bryan-shaw/8110/stats" xr:uid="{321392A5-1887-4762-924A-380A76829E3E}"/>
    <hyperlink ref="C136" r:id="rId360" display="https://www.fangraphs.com/leaders/major-league?pos=all&amp;lg=all&amp;type=1&amp;season=2023&amp;team=4&amp;pageitems=2000000000&amp;sortcol=20&amp;sortdir=asc&amp;stats=rel&amp;qual=30" xr:uid="{D894965F-223B-4C21-95B9-C8C831997DF2}"/>
    <hyperlink ref="B61" r:id="rId361" display="https://www.fangraphs.com/players/yency-almonte/15068/stats" xr:uid="{F0C24094-36C7-4587-825B-F74C3684F512}"/>
    <hyperlink ref="C61" r:id="rId362" display="https://www.fangraphs.com/leaders/major-league?pos=all&amp;lg=all&amp;type=1&amp;season=2023&amp;team=22&amp;pageitems=2000000000&amp;sortcol=20&amp;sortdir=asc&amp;stats=rel&amp;qual=30" xr:uid="{7EBD8C9F-AD69-434F-83F6-2D1A4F1CD84E}"/>
    <hyperlink ref="B170" r:id="rId363" display="https://www.fangraphs.com/players/beau-brieske/26079/stats" xr:uid="{4E7D47AC-C784-439F-BDD6-7B56C088BD26}"/>
    <hyperlink ref="C170" r:id="rId364" display="https://www.fangraphs.com/leaders/major-league?pos=all&amp;lg=all&amp;type=1&amp;season=2023&amp;team=6&amp;pageitems=2000000000&amp;sortcol=20&amp;sortdir=asc&amp;stats=rel&amp;qual=30" xr:uid="{67AF90B1-EF64-4B5D-A398-62E685BD7D80}"/>
    <hyperlink ref="B210" r:id="rId365" display="https://www.fangraphs.com/players/josh-fleming/20418/stats" xr:uid="{18A7F6ED-C131-487A-9E96-E4D90C8EED95}"/>
    <hyperlink ref="C210" r:id="rId366" display="https://www.fangraphs.com/leaders/major-league?pos=all&amp;lg=all&amp;type=1&amp;season=2023&amp;team=12&amp;pageitems=2000000000&amp;sortcol=20&amp;sortdir=asc&amp;stats=rel&amp;qual=30" xr:uid="{FDDBD754-9E0D-4807-9AEA-00DBFA7734BB}"/>
    <hyperlink ref="B18" r:id="rId367" display="https://www.fangraphs.com/players/cooper-criswell/24975/stats" xr:uid="{D65B1346-83D5-4BAC-B943-8027CEFE16BB}"/>
    <hyperlink ref="C18" r:id="rId368" display="https://www.fangraphs.com/leaders/major-league?pos=all&amp;lg=all&amp;type=1&amp;season=2023&amp;team=12&amp;pageitems=2000000000&amp;sortcol=20&amp;sortdir=asc&amp;stats=rel&amp;qual=30" xr:uid="{7B80577F-07A7-4DBD-B691-F90A5E23F931}"/>
    <hyperlink ref="B32" r:id="rId369" display="https://www.fangraphs.com/players/tim-hill/16814/stats" xr:uid="{2EB696C9-FE0B-4B9F-927A-6CF2C958F1BE}"/>
    <hyperlink ref="C32" r:id="rId370" display="https://www.fangraphs.com/leaders/major-league?pos=all&amp;lg=all&amp;type=1&amp;season=2023&amp;team=29&amp;pageitems=2000000000&amp;sortcol=20&amp;sortdir=asc&amp;stats=rel&amp;qual=30" xr:uid="{70E124B7-665F-402A-BDA8-A8E736CF113E}"/>
    <hyperlink ref="B240" r:id="rId371" display="https://www.fangraphs.com/players/bryse-wilson/19990/stats" xr:uid="{FC5CA95C-C248-4E78-8321-EBFF0CB8FBC1}"/>
    <hyperlink ref="C240" r:id="rId372" display="https://www.fangraphs.com/leaders/major-league?pos=all&amp;lg=all&amp;type=1&amp;season=2023&amp;team=23&amp;pageitems=2000000000&amp;sortcol=20&amp;sortdir=asc&amp;stats=rel&amp;qual=30" xr:uid="{68AA3275-36E5-4C89-8BAB-1BE3AE6A5F1E}"/>
    <hyperlink ref="B256" r:id="rId373" display="https://www.fangraphs.com/players/tom-cosgrove/23443/stats" xr:uid="{EAC0FF93-684B-45DB-81E8-62F721C42E66}"/>
    <hyperlink ref="C256" r:id="rId374" display="https://www.fangraphs.com/leaders/major-league?pos=all&amp;lg=all&amp;type=1&amp;season=2023&amp;team=29&amp;pageitems=2000000000&amp;sortcol=20&amp;sortdir=asc&amp;stats=rel&amp;qual=30" xr:uid="{68EEDF72-9FED-421C-A376-5982CF152458}"/>
    <hyperlink ref="B12" r:id="rId375" display="https://www.fangraphs.com/players/aaron-loup/10343/stats" xr:uid="{F2A304CC-55AA-4D87-8A9F-97C1CCED2797}"/>
    <hyperlink ref="C12" r:id="rId376" display="https://www.fangraphs.com/leaders/major-league?pos=all&amp;lg=all&amp;type=1&amp;season=2023&amp;team=1&amp;pageitems=2000000000&amp;sortcol=20&amp;sortdir=asc&amp;stats=rel&amp;qual=30" xr:uid="{023AFE2B-36AE-433F-8217-673814830054}"/>
    <hyperlink ref="B217" r:id="rId377" display="https://www.fangraphs.com/players/brent-suter/13942/stats" xr:uid="{2B5E3315-FEEB-4BAE-BF5B-16360442B118}"/>
    <hyperlink ref="C217" r:id="rId378" display="https://www.fangraphs.com/leaders/major-league?pos=all&amp;lg=all&amp;type=1&amp;season=2023&amp;team=19&amp;pageitems=2000000000&amp;sortcol=20&amp;sortdir=asc&amp;stats=rel&amp;qual=30" xr:uid="{FB5CFC0C-61F4-40CC-BF70-7AB7DC9141A0}"/>
    <hyperlink ref="B178" r:id="rId379" display="https://www.fangraphs.com/players/seranthony-dominguez/19249/stats" xr:uid="{92A3A433-A674-4D17-A8D7-27FEC4F021B3}"/>
    <hyperlink ref="C178" r:id="rId380" display="https://www.fangraphs.com/leaders/major-league?pos=all&amp;lg=all&amp;type=1&amp;season=2023&amp;team=26&amp;pageitems=2000000000&amp;sortcol=20&amp;sortdir=asc&amp;stats=rel&amp;qual=30" xr:uid="{AA8346EC-4E84-43DF-B913-8521A0CB8B30}"/>
    <hyperlink ref="B15" r:id="rId381" display="https://www.fangraphs.com/players/jorge-lopez/14527/stats" xr:uid="{F9312719-D0DD-4B89-8B9F-0A39103FBDA9}"/>
    <hyperlink ref="B144" r:id="rId382" display="https://www.fangraphs.com/players/james-karinchak/20151/stats" xr:uid="{B8CACC28-6490-47F8-9595-BEC3BA991DF7}"/>
    <hyperlink ref="C144" r:id="rId383" display="https://www.fangraphs.com/leaders/major-league?pos=all&amp;lg=all&amp;type=1&amp;season=2023&amp;team=5&amp;pageitems=2000000000&amp;sortcol=20&amp;sortdir=asc&amp;stats=rel&amp;qual=30" xr:uid="{7F67941C-E80E-409E-B55C-6F5C3FF73176}"/>
    <hyperlink ref="B51" r:id="rId384" display="https://www.fangraphs.com/players/matt-koch/13420/stats" xr:uid="{BB0CDD4C-F14A-4976-B1A5-5124E2478838}"/>
    <hyperlink ref="C51" r:id="rId385" display="https://www.fangraphs.com/leaders/major-league?pos=all&amp;lg=all&amp;type=1&amp;season=2023&amp;team=19&amp;pageitems=2000000000&amp;sortcol=20&amp;sortdir=asc&amp;stats=rel&amp;qual=30" xr:uid="{A319384F-6DFC-48B6-958E-4585114C135D}"/>
    <hyperlink ref="B91" r:id="rId386" display="https://www.fangraphs.com/players/adrian-martinez/21023/stats" xr:uid="{9A7CECF4-3333-4A54-B87F-BB8E17C93402}"/>
    <hyperlink ref="C91" r:id="rId387" display="https://www.fangraphs.com/leaders/major-league?pos=all&amp;lg=all&amp;type=1&amp;season=2023&amp;team=10&amp;pageitems=2000000000&amp;sortcol=20&amp;sortdir=asc&amp;stats=rel&amp;qual=30" xr:uid="{BB059820-724B-48B3-A066-6FFB9EB0018E}"/>
    <hyperlink ref="B68" r:id="rId388" display="https://www.fangraphs.com/players/grant-hartwig/29946/stats" xr:uid="{CFC0AE46-394B-484A-8CFE-5BAC47334DF3}"/>
    <hyperlink ref="C68" r:id="rId389" display="https://www.fangraphs.com/leaders/major-league?pos=all&amp;lg=all&amp;type=1&amp;season=2023&amp;team=25&amp;pageitems=2000000000&amp;sortcol=20&amp;sortdir=asc&amp;stats=rel&amp;qual=30" xr:uid="{15AD4EB8-F582-4411-90EB-D92B5ADDEE15}"/>
    <hyperlink ref="B5" r:id="rId390" display="https://www.fangraphs.com/players/cory-abbott/20277/stats" xr:uid="{DB106155-555C-4999-9259-83844E4635CA}"/>
    <hyperlink ref="C5" r:id="rId391" display="https://www.fangraphs.com/leaders/major-league?pos=all&amp;lg=all&amp;type=1&amp;season=2023&amp;team=24&amp;pageitems=2000000000&amp;sortcol=20&amp;sortdir=asc&amp;stats=rel&amp;qual=30" xr:uid="{D5382B25-C906-4A51-8221-F4FDD1E4016E}"/>
    <hyperlink ref="B60" r:id="rId392" display="https://www.fangraphs.com/players/austin-voth/15047/stats" xr:uid="{D64BB689-5401-4DAB-8DE9-F5A2F015F63C}"/>
    <hyperlink ref="C60" r:id="rId393" display="https://www.fangraphs.com/leaders/major-league?pos=all&amp;lg=all&amp;type=1&amp;season=2023&amp;team=2&amp;pageitems=2000000000&amp;sortcol=20&amp;sortdir=asc&amp;stats=rel&amp;qual=30" xr:uid="{17675699-4BB6-488C-B5D4-1BBD213DBFDC}"/>
    <hyperlink ref="B203" r:id="rId394" display="https://www.fangraphs.com/players/cionel-perez/19614/stats" xr:uid="{6713E002-9692-4125-A747-619B1F459354}"/>
    <hyperlink ref="C203" r:id="rId395" display="https://www.fangraphs.com/leaders/major-league?pos=all&amp;lg=all&amp;type=1&amp;season=2023&amp;team=2&amp;pageitems=2000000000&amp;sortcol=20&amp;sortdir=asc&amp;stats=rel&amp;qual=30" xr:uid="{12583437-BD79-4A81-8AFC-30A8E468F3C3}"/>
    <hyperlink ref="B190" r:id="rId396" display="https://www.fangraphs.com/players/alex-lange/19883/stats" xr:uid="{A5240446-A1AB-488D-9812-7A28F53D4323}"/>
    <hyperlink ref="C190" r:id="rId397" display="https://www.fangraphs.com/leaders/major-league?pos=all&amp;lg=all&amp;type=1&amp;season=2023&amp;team=6&amp;pageitems=2000000000&amp;sortcol=20&amp;sortdir=asc&amp;stats=rel&amp;qual=30" xr:uid="{9DD76ABA-13D5-439B-BF0E-7978F2618757}"/>
    <hyperlink ref="B38" r:id="rId398" display="https://www.fangraphs.com/players/mason-thompson/21850/stats" xr:uid="{8357B3E1-2CBB-4A79-B5FC-F4AE81B1C29B}"/>
    <hyperlink ref="C38" r:id="rId399" display="https://www.fangraphs.com/leaders/major-league?pos=all&amp;lg=all&amp;type=1&amp;season=2023&amp;team=24&amp;pageitems=2000000000&amp;sortcol=20&amp;sortdir=asc&amp;stats=rel&amp;qual=30" xr:uid="{BAA4966C-8179-4D18-87FB-D707DB42E60A}"/>
    <hyperlink ref="B154" r:id="rId400" display="https://www.fangraphs.com/players/drew-smith/17755/stats" xr:uid="{BB5BC592-6C8F-43E8-B071-563574D9D4D2}"/>
    <hyperlink ref="C154" r:id="rId401" display="https://www.fangraphs.com/leaders/major-league?pos=all&amp;lg=all&amp;type=1&amp;season=2023&amp;team=25&amp;pageitems=2000000000&amp;sortcol=20&amp;sortdir=asc&amp;stats=rel&amp;qual=30" xr:uid="{5A401F1C-DEB2-49FB-A8D1-7AFF825E7659}"/>
    <hyperlink ref="B42" r:id="rId402" display="https://www.fangraphs.com/players/ken-waldichuk/27681/stats" xr:uid="{F9361BEF-F83B-4463-94DD-05BE4BB9CEBA}"/>
    <hyperlink ref="C42" r:id="rId403" display="https://www.fangraphs.com/leaders/major-league?pos=all&amp;lg=all&amp;type=1&amp;season=2023&amp;team=10&amp;pageitems=2000000000&amp;sortcol=20&amp;sortdir=asc&amp;stats=rel&amp;qual=30" xr:uid="{DFBA5EEE-BCD3-4246-B28A-35169E414E05}"/>
    <hyperlink ref="B71" r:id="rId404" display="https://www.fangraphs.com/players/grant-anderson/20546/stats" xr:uid="{E31AF27F-9671-4930-AF88-604CBF1B46AE}"/>
    <hyperlink ref="C71" r:id="rId405" display="https://www.fangraphs.com/leaders/major-league?pos=all&amp;lg=all&amp;type=1&amp;season=2023&amp;team=13&amp;pageitems=2000000000&amp;sortcol=20&amp;sortdir=asc&amp;stats=rel&amp;qual=30" xr:uid="{13AABA41-7715-4453-AA65-8AC72068CBBD}"/>
    <hyperlink ref="B191" r:id="rId406" display="https://www.fangraphs.com/players/jacob-webb/19274/stats" xr:uid="{8F7F4236-63F9-475C-A91C-651BCC9251CF}"/>
    <hyperlink ref="B239" r:id="rId407" display="https://www.fangraphs.com/players/dylan-covey/14825/stats" xr:uid="{B0636517-87EE-478C-AE81-832889A41FB2}"/>
    <hyperlink ref="B236" r:id="rId408" display="https://www.fangraphs.com/players/wandy-peralta/14295/stats" xr:uid="{F6246BD5-4C37-4440-8B8B-4D9F8BE89E38}"/>
    <hyperlink ref="C236" r:id="rId409" display="https://www.fangraphs.com/leaders/major-league?pos=all&amp;lg=all&amp;type=1&amp;season=2023&amp;team=9&amp;pageitems=2000000000&amp;sortcol=20&amp;sortdir=asc&amp;stats=rel&amp;qual=30" xr:uid="{64208B7F-F389-4976-A8FE-8439264EF9FE}"/>
    <hyperlink ref="B123" r:id="rId410" display="https://www.fangraphs.com/players/collin-mchugh/7531/stats" xr:uid="{68DC93AE-9FB8-4736-9918-EF3A4646ACCD}"/>
    <hyperlink ref="C123" r:id="rId411" display="https://www.fangraphs.com/leaders/major-league?pos=all&amp;lg=all&amp;type=1&amp;season=2023&amp;team=16&amp;pageitems=2000000000&amp;sortcol=20&amp;sortdir=asc&amp;stats=rel&amp;qual=30" xr:uid="{7304C943-8698-48CA-BC76-2D74ECC717DD}"/>
    <hyperlink ref="B166" r:id="rId412" display="https://www.fangraphs.com/players/andrew-wantz/24933/stats" xr:uid="{23C368BB-63E6-4718-98F5-A55DD78FA359}"/>
    <hyperlink ref="C166" r:id="rId413" display="https://www.fangraphs.com/leaders/major-league?pos=all&amp;lg=all&amp;type=1&amp;season=2023&amp;team=1&amp;pageitems=2000000000&amp;sortcol=20&amp;sortdir=asc&amp;stats=rel&amp;qual=30" xr:uid="{470A232A-0B84-446F-8E4F-4CDF33BA682A}"/>
    <hyperlink ref="B177" r:id="rId414" display="https://www.fangraphs.com/players/steven-wilson/20353/stats" xr:uid="{13D2A96F-3591-4282-A9C7-EC0D3CF336A1}"/>
    <hyperlink ref="C177" r:id="rId415" display="https://www.fangraphs.com/leaders/major-league?pos=all&amp;lg=all&amp;type=1&amp;season=2023&amp;team=29&amp;pageitems=2000000000&amp;sortcol=20&amp;sortdir=asc&amp;stats=rel&amp;qual=30" xr:uid="{6F89AEFD-187B-4199-8470-D592A33ABBA4}"/>
    <hyperlink ref="B82" r:id="rId416" display="https://www.fangraphs.com/players/phil-bickford/18519/stats" xr:uid="{1EC8CE89-0786-44F4-B1D4-9907CA8CB1CE}"/>
    <hyperlink ref="B95" r:id="rId417" display="https://www.fangraphs.com/players/brent-honeywell/16466/stats" xr:uid="{14084279-ADAE-434C-9768-BD1BBCA37F90}"/>
    <hyperlink ref="B57" r:id="rId418" display="https://www.fangraphs.com/players/jovani-moran/20422/stats" xr:uid="{23A81E2B-00AC-4A9A-8108-AC2E7E05CDA3}"/>
    <hyperlink ref="C57" r:id="rId419" display="https://www.fangraphs.com/leaders/major-league?pos=all&amp;lg=all&amp;type=1&amp;season=2023&amp;team=8&amp;pageitems=2000000000&amp;sortcol=20&amp;sortdir=asc&amp;stats=rel&amp;qual=30" xr:uid="{C2408F87-B3D0-4BC2-8A76-46FFDBEAA8A2}"/>
    <hyperlink ref="B13" r:id="rId420" display="https://www.fangraphs.com/players/erasmo-ramirez/10314/stats" xr:uid="{ED09B638-2A8D-413C-9EAF-BCB60097E623}"/>
    <hyperlink ref="B109" r:id="rId421" display="https://www.fangraphs.com/players/dominic-leone/13763/stats" xr:uid="{CAED96F2-8712-44B6-BA0A-1996A5EC147B}"/>
    <hyperlink ref="B230" r:id="rId422" display="https://www.fangraphs.com/players/kendall-graveman/15514/stats" xr:uid="{E060C157-6B0C-4926-B881-4AE3671C9F32}"/>
    <hyperlink ref="B7" r:id="rId423" display="https://www.fangraphs.com/players/hogan-harris/21520/stats" xr:uid="{5C724B80-FB67-4F3C-801C-F8EB5CF2CA52}"/>
    <hyperlink ref="C7" r:id="rId424" display="https://www.fangraphs.com/leaders/major-league?pos=all&amp;lg=all&amp;type=1&amp;season=2023&amp;team=10&amp;pageitems=2000000000&amp;sortcol=20&amp;sortdir=asc&amp;stats=rel&amp;qual=30" xr:uid="{90339016-2FB6-4163-BFDE-13F212BA290D}"/>
    <hyperlink ref="B245" r:id="rId425" display="https://www.fangraphs.com/players/alex-wood/13781/stats" xr:uid="{7A91C0F2-0A1D-4FD2-9468-3035BA6B71FE}"/>
    <hyperlink ref="C245" r:id="rId426" display="https://www.fangraphs.com/leaders/major-league?pos=all&amp;lg=all&amp;type=1&amp;season=2023&amp;team=30&amp;pageitems=2000000000&amp;sortcol=20&amp;sortdir=asc&amp;stats=rel&amp;qual=30" xr:uid="{633445CC-9072-4C55-AD07-FAC77389C389}"/>
    <hyperlink ref="B94" r:id="rId427" display="https://www.fangraphs.com/players/mauricio-llovera/20080/stats" xr:uid="{8036B487-F5CD-4F94-A996-8F882825E0EE}"/>
    <hyperlink ref="B194" r:id="rId428" display="https://www.fangraphs.com/players/mike-baumann/20206/stats" xr:uid="{45AAFF75-0382-4524-832D-4EF7796746FE}"/>
    <hyperlink ref="C194" r:id="rId429" display="https://www.fangraphs.com/leaders/major-league?pos=all&amp;lg=all&amp;type=1&amp;season=2023&amp;team=2&amp;pageitems=2000000000&amp;sortcol=20&amp;sortdir=asc&amp;stats=rel&amp;qual=30" xr:uid="{C7F4D3DA-3242-4411-85C6-B1C3F3697FD2}"/>
    <hyperlink ref="B221" r:id="rId430" display="https://www.fangraphs.com/players/andrew-vasquez/19482/stats" xr:uid="{735F5DAA-070D-409B-9153-8121DC74BA12}"/>
    <hyperlink ref="B222" r:id="rId431" display="https://www.fangraphs.com/players/jake-diekman/5003/stats" xr:uid="{93C1BFD9-A9A5-46F9-B17F-41EBC3019B80}"/>
    <hyperlink ref="B232" r:id="rId432" display="https://www.fangraphs.com/players/lucas-sims/13470/stats" xr:uid="{27FA087B-27D7-43E3-A359-6B00E182B273}"/>
    <hyperlink ref="C232" r:id="rId433" display="https://www.fangraphs.com/leaders/major-league?pos=all&amp;lg=all&amp;type=1&amp;season=2023&amp;team=18&amp;pageitems=2000000000&amp;sortcol=20&amp;sortdir=asc&amp;stats=rel&amp;qual=30" xr:uid="{12ACCBA5-6918-49BF-A81F-DCDDB0B9D217}"/>
    <hyperlink ref="B113" r:id="rId434" display="https://www.fangraphs.com/players/albert-abreu/17485/stats" xr:uid="{B8B586BF-5084-482F-A781-D6FD489B2383}"/>
    <hyperlink ref="C113" r:id="rId435" display="https://www.fangraphs.com/leaders/major-league?pos=all&amp;lg=all&amp;type=1&amp;season=2023&amp;team=9&amp;pageitems=2000000000&amp;sortcol=20&amp;sortdir=asc&amp;stats=rel&amp;qual=30" xr:uid="{AB46ED0A-E356-4EA8-90BF-0364C53BEAD4}"/>
    <hyperlink ref="B48" r:id="rId436" display="https://www.fangraphs.com/players/mason-englert/22288/stats" xr:uid="{09C20BCA-E8B4-4746-80B2-534793310BD6}"/>
    <hyperlink ref="C48" r:id="rId437" display="https://www.fangraphs.com/leaders/major-league?pos=all&amp;lg=all&amp;type=1&amp;season=2023&amp;team=6&amp;pageitems=2000000000&amp;sortcol=20&amp;sortdir=asc&amp;stats=rel&amp;qual=30" xr:uid="{FCC67AC8-AF3F-40AD-86D4-CBBF4CBBE75C}"/>
    <hyperlink ref="B169" r:id="rId438" display="https://www.fangraphs.com/players/josh-winder/24606/stats" xr:uid="{CBD0759D-B5B3-4B64-AA1A-618FDFFF2BF1}"/>
    <hyperlink ref="C169" r:id="rId439" display="https://www.fangraphs.com/leaders/major-league?pos=all&amp;lg=all&amp;type=1&amp;season=2023&amp;team=8&amp;pageitems=2000000000&amp;sortcol=20&amp;sortdir=asc&amp;stats=rel&amp;qual=30" xr:uid="{06D66121-2834-4414-A959-17540897B6D6}"/>
    <hyperlink ref="B257" r:id="rId440" display="https://www.fangraphs.com/players/austin-pruitt/15290/stats" xr:uid="{3B3F7556-CFBC-4AC6-B2E6-9C4A58675D75}"/>
    <hyperlink ref="C257" r:id="rId441" display="https://www.fangraphs.com/leaders/major-league?pos=all&amp;lg=all&amp;type=1&amp;season=2023&amp;team=10&amp;pageitems=2000000000&amp;sortcol=20&amp;sortdir=asc&amp;stats=rel&amp;qual=30" xr:uid="{174A8CBD-6FF8-452C-9E7A-7DB082751662}"/>
    <hyperlink ref="B63" r:id="rId442" display="https://www.fangraphs.com/players/jose-ruiz/14552/stats" xr:uid="{D9FA3B45-89FE-424B-BA29-154C7336A688}"/>
    <hyperlink ref="B216" r:id="rId443" display="https://www.fangraphs.com/players/derek-law/13133/stats" xr:uid="{F63A3271-5660-439C-BF4D-AF13DC321F05}"/>
    <hyperlink ref="C216" r:id="rId444" display="https://www.fangraphs.com/leaders/major-league?pos=all&amp;lg=all&amp;type=1&amp;season=2023&amp;team=18&amp;pageitems=2000000000&amp;sortcol=20&amp;sortdir=asc&amp;stats=rel&amp;qual=30" xr:uid="{15D38D87-8240-4C93-AC50-E7046FF68DCB}"/>
    <hyperlink ref="B227" r:id="rId445" display="https://www.fangraphs.com/players/xzavion-curry/25595/stats" xr:uid="{71CC11B8-A686-44DE-A04B-B07902B9600B}"/>
    <hyperlink ref="C227" r:id="rId446" display="https://www.fangraphs.com/leaders/major-league?pos=all&amp;lg=all&amp;type=1&amp;season=2023&amp;team=5&amp;pageitems=2000000000&amp;sortcol=20&amp;sortdir=asc&amp;stats=rel&amp;qual=30" xr:uid="{7C47C9FD-6E45-4BD7-9D7C-0FEFA620EDC2}"/>
    <hyperlink ref="B35" r:id="rId447" display="https://www.fangraphs.com/players/gavin-hollowell/25427/stats" xr:uid="{E30120F6-587B-4FE2-999D-7DBCD0041B82}"/>
    <hyperlink ref="C35" r:id="rId448" display="https://www.fangraphs.com/leaders/major-league?pos=all&amp;lg=all&amp;type=1&amp;season=2023&amp;team=19&amp;pageitems=2000000000&amp;sortcol=20&amp;sortdir=asc&amp;stats=rel&amp;qual=30" xr:uid="{ED8DE574-3B72-4CB2-9AFB-BE91C1520E6A}"/>
    <hyperlink ref="B40" r:id="rId449" display="https://www.fangraphs.com/players/jaime-barria/18356/stats" xr:uid="{EDFF9325-3EE8-4FC3-BFBC-50D159A385BF}"/>
    <hyperlink ref="C40" r:id="rId450" display="https://www.fangraphs.com/leaders/major-league?pos=all&amp;lg=all&amp;type=1&amp;season=2023&amp;team=1&amp;pageitems=2000000000&amp;sortcol=20&amp;sortdir=asc&amp;stats=rel&amp;qual=30" xr:uid="{515D5EBA-0CBD-42B9-9191-F25D2F651149}"/>
    <hyperlink ref="B209" r:id="rId451" display="https://www.fangraphs.com/players/luis-frias/21997/stats" xr:uid="{F9A6E634-D6BC-44D0-90BF-260C08FCBAEF}"/>
    <hyperlink ref="C209" r:id="rId452" display="https://www.fangraphs.com/leaders/major-league?pos=all&amp;lg=all&amp;type=1&amp;season=2023&amp;team=15&amp;pageitems=2000000000&amp;sortcol=20&amp;sortdir=asc&amp;stats=rel&amp;qual=30" xr:uid="{54B01DF6-D105-4CED-A200-8A18FD3D091F}"/>
    <hyperlink ref="B228" r:id="rId453" display="https://www.fangraphs.com/players/carl-edwards-jr/13607/stats" xr:uid="{88190D19-7E2B-45DA-9985-2EF0010817E0}"/>
    <hyperlink ref="C228" r:id="rId454" display="https://www.fangraphs.com/leaders/major-league?pos=all&amp;lg=all&amp;type=1&amp;season=2023&amp;team=24&amp;pageitems=2000000000&amp;sortcol=20&amp;sortdir=asc&amp;stats=rel&amp;qual=30" xr:uid="{E72D728B-B0C9-4C79-AE1E-E7A6F9B10F08}"/>
    <hyperlink ref="B254" r:id="rId455" display="https://www.fangraphs.com/players/yonny-chirinos/16401/stats" xr:uid="{EDF31D75-318A-41E4-A19C-D60466F9C9F5}"/>
    <hyperlink ref="C254" r:id="rId456" display="https://www.fangraphs.com/leaders/major-league?pos=all&amp;lg=all&amp;type=1&amp;season=2023&amp;team=12&amp;pageitems=2000000000&amp;sortcol=20&amp;sortdir=asc&amp;stats=rel&amp;qual=30" xr:uid="{2CC65387-3D22-462D-A65A-F966B9D740B6}"/>
    <hyperlink ref="B197" r:id="rId457" display="https://www.fangraphs.com/players/jesse-scholtens/19205/stats" xr:uid="{50D8686E-6E81-4FD9-A0F1-D185DC1334D4}"/>
    <hyperlink ref="C197" r:id="rId458" display="https://www.fangraphs.com/leaders/major-league?pos=all&amp;lg=all&amp;type=1&amp;season=2023&amp;team=4&amp;pageitems=2000000000&amp;sortcol=20&amp;sortdir=asc&amp;stats=rel&amp;qual=30" xr:uid="{B26BA96B-C21B-4B21-A2DA-43A9B4F827E0}"/>
    <hyperlink ref="B126" r:id="rId459" display="https://www.fangraphs.com/players/sammy-long/25379/stats" xr:uid="{7C466121-B967-4D59-B340-CF14C41D780C}"/>
    <hyperlink ref="C126" r:id="rId460" display="https://www.fangraphs.com/leaders/major-league?pos=all&amp;lg=all&amp;type=1&amp;season=2023&amp;team=10&amp;pageitems=2000000000&amp;sortcol=20&amp;sortdir=asc&amp;stats=rel&amp;qual=30" xr:uid="{02226EB6-A61C-41C8-9AFD-04D6B8DF233C}"/>
    <hyperlink ref="B249" r:id="rId461" display="https://www.fangraphs.com/players/trevor-may/6398/stats" xr:uid="{00DC5BCB-A027-40B6-AE5F-C4C4F2301878}"/>
    <hyperlink ref="C249" r:id="rId462" display="https://www.fangraphs.com/leaders/major-league?pos=all&amp;lg=all&amp;type=1&amp;season=2023&amp;team=10&amp;pageitems=2000000000&amp;sortcol=20&amp;sortdir=asc&amp;stats=rel&amp;qual=30" xr:uid="{14BCC60C-8E36-4429-985D-CCA78736AC16}"/>
    <hyperlink ref="B244" r:id="rId463" display="https://www.fangraphs.com/players/daniel-duarte/17480/stats" xr:uid="{C62EC001-9E0C-4F64-AD5A-BE424E233B35}"/>
    <hyperlink ref="C244" r:id="rId464" display="https://www.fangraphs.com/leaders/major-league?pos=all&amp;lg=all&amp;type=1&amp;season=2023&amp;team=18&amp;pageitems=2000000000&amp;sortcol=20&amp;sortdir=asc&amp;stats=rel&amp;qual=30" xr:uid="{8E901B18-48B3-498C-91C8-33218F8FFB5F}"/>
    <hyperlink ref="B77" r:id="rId465" display="https://www.fangraphs.com/players/thad-ward/21513/stats" xr:uid="{8960DE58-EE48-4C8B-AA5E-E258C1296E67}"/>
    <hyperlink ref="C77" r:id="rId466" display="https://www.fangraphs.com/leaders/major-league?pos=all&amp;lg=all&amp;type=1&amp;season=2023&amp;team=24&amp;pageitems=2000000000&amp;sortcol=20&amp;sortdir=asc&amp;stats=rel&amp;qual=30" xr:uid="{409F1006-0DE2-461F-A4DA-D3340D818605}"/>
    <hyperlink ref="B241" r:id="rId467" display="https://www.fangraphs.com/players/daniel-bard/7115/stats" xr:uid="{C8BF6E4E-2E47-4F63-9CDD-2C3D05887EAE}"/>
    <hyperlink ref="C241" r:id="rId468" display="https://www.fangraphs.com/leaders/major-league?pos=all&amp;lg=all&amp;type=1&amp;season=2023&amp;team=19&amp;pageitems=2000000000&amp;sortcol=20&amp;sortdir=asc&amp;stats=rel&amp;qual=30" xr:uid="{CE1AED47-1DD0-4F97-A1C2-5884555681E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D8D3C-B5AF-4A15-9A69-91E8FDC90125}">
  <dimension ref="A1:N467"/>
  <sheetViews>
    <sheetView workbookViewId="0">
      <selection activeCell="I13" sqref="I13"/>
    </sheetView>
  </sheetViews>
  <sheetFormatPr defaultRowHeight="14.4"/>
  <sheetData>
    <row r="1" spans="1:14" ht="15" thickBot="1">
      <c r="A1" s="1" t="s">
        <v>0</v>
      </c>
      <c r="B1" s="2" t="s">
        <v>1</v>
      </c>
      <c r="C1" s="2" t="s">
        <v>2</v>
      </c>
      <c r="D1" s="3" t="s">
        <v>849</v>
      </c>
      <c r="E1" s="4" t="s">
        <v>344</v>
      </c>
      <c r="F1" s="3" t="s">
        <v>345</v>
      </c>
      <c r="G1" s="3" t="s">
        <v>346</v>
      </c>
      <c r="H1" s="3" t="s">
        <v>347</v>
      </c>
      <c r="I1" s="3" t="s">
        <v>348</v>
      </c>
      <c r="J1" s="28" t="s">
        <v>349</v>
      </c>
      <c r="K1" s="3" t="s">
        <v>350</v>
      </c>
      <c r="L1" s="3" t="s">
        <v>351</v>
      </c>
      <c r="M1" s="4" t="s">
        <v>381</v>
      </c>
    </row>
    <row r="2" spans="1:14" ht="15" thickBot="1">
      <c r="A2" s="5">
        <v>1</v>
      </c>
      <c r="B2" s="22" t="s">
        <v>445</v>
      </c>
      <c r="C2" s="22" t="s">
        <v>50</v>
      </c>
      <c r="D2" s="8">
        <v>66.099999999999994</v>
      </c>
      <c r="E2" s="11">
        <v>201</v>
      </c>
      <c r="F2" s="8">
        <v>88.9</v>
      </c>
      <c r="G2" s="8">
        <v>111.2</v>
      </c>
      <c r="H2" s="8">
        <v>2.9</v>
      </c>
      <c r="I2" s="8">
        <v>2</v>
      </c>
      <c r="J2" s="16">
        <v>0.01</v>
      </c>
      <c r="K2" s="8">
        <v>70</v>
      </c>
      <c r="L2" s="10">
        <v>0.34799999999999998</v>
      </c>
      <c r="M2" s="11">
        <v>3.39</v>
      </c>
      <c r="N2" s="8"/>
    </row>
    <row r="3" spans="1:14" ht="15" thickBot="1">
      <c r="A3" s="5">
        <v>2</v>
      </c>
      <c r="B3" s="22" t="s">
        <v>630</v>
      </c>
      <c r="C3" s="6" t="s">
        <v>103</v>
      </c>
      <c r="D3" s="8">
        <v>31.2</v>
      </c>
      <c r="E3" s="11">
        <v>100</v>
      </c>
      <c r="F3" s="8">
        <v>85.7</v>
      </c>
      <c r="G3" s="8">
        <v>107.3</v>
      </c>
      <c r="H3" s="8">
        <v>12.6</v>
      </c>
      <c r="I3" s="8">
        <v>2</v>
      </c>
      <c r="J3" s="16">
        <v>0.02</v>
      </c>
      <c r="K3" s="8">
        <v>31</v>
      </c>
      <c r="L3" s="10">
        <v>0.31</v>
      </c>
      <c r="M3" s="11">
        <v>4.55</v>
      </c>
      <c r="N3" s="8"/>
    </row>
    <row r="4" spans="1:14" ht="15" thickBot="1">
      <c r="A4" s="5">
        <v>3</v>
      </c>
      <c r="B4" s="22" t="s">
        <v>418</v>
      </c>
      <c r="C4" s="22" t="s">
        <v>116</v>
      </c>
      <c r="D4" s="8">
        <v>51.1</v>
      </c>
      <c r="E4" s="11">
        <v>145</v>
      </c>
      <c r="F4" s="8">
        <v>84.5</v>
      </c>
      <c r="G4" s="8">
        <v>109.5</v>
      </c>
      <c r="H4" s="8">
        <v>4.0999999999999996</v>
      </c>
      <c r="I4" s="8">
        <v>3</v>
      </c>
      <c r="J4" s="16">
        <v>2.1000000000000001E-2</v>
      </c>
      <c r="K4" s="8">
        <v>44</v>
      </c>
      <c r="L4" s="10">
        <v>0.30299999999999999</v>
      </c>
      <c r="M4" s="11">
        <v>1.05</v>
      </c>
      <c r="N4" s="8"/>
    </row>
    <row r="5" spans="1:14" ht="15" thickBot="1">
      <c r="A5" s="5">
        <v>4</v>
      </c>
      <c r="B5" s="22" t="s">
        <v>396</v>
      </c>
      <c r="C5" s="22" t="s">
        <v>95</v>
      </c>
      <c r="D5" s="8">
        <v>36.200000000000003</v>
      </c>
      <c r="E5" s="11">
        <v>94</v>
      </c>
      <c r="F5" s="8">
        <v>87.6</v>
      </c>
      <c r="G5" s="8">
        <v>108.2</v>
      </c>
      <c r="H5" s="8">
        <v>-0.5</v>
      </c>
      <c r="I5" s="8">
        <v>2</v>
      </c>
      <c r="J5" s="16">
        <v>2.1000000000000001E-2</v>
      </c>
      <c r="K5" s="8">
        <v>36</v>
      </c>
      <c r="L5" s="10">
        <v>0.38300000000000001</v>
      </c>
      <c r="M5" s="11">
        <v>3.68</v>
      </c>
      <c r="N5" s="8"/>
    </row>
    <row r="6" spans="1:14" ht="15" thickBot="1">
      <c r="A6" s="5">
        <v>5</v>
      </c>
      <c r="B6" s="22" t="s">
        <v>574</v>
      </c>
      <c r="C6" s="22" t="s">
        <v>86</v>
      </c>
      <c r="D6" s="8">
        <v>73</v>
      </c>
      <c r="E6" s="11">
        <v>225</v>
      </c>
      <c r="F6" s="8">
        <v>84.2</v>
      </c>
      <c r="G6" s="8">
        <v>113.2</v>
      </c>
      <c r="H6" s="8">
        <v>8.9</v>
      </c>
      <c r="I6" s="8">
        <v>5</v>
      </c>
      <c r="J6" s="16">
        <v>2.1999999999999999E-2</v>
      </c>
      <c r="K6" s="8">
        <v>61</v>
      </c>
      <c r="L6" s="10">
        <v>0.27100000000000002</v>
      </c>
      <c r="M6" s="11">
        <v>3.08</v>
      </c>
      <c r="N6" s="8"/>
    </row>
    <row r="7" spans="1:14" ht="15" thickBot="1">
      <c r="A7" s="5">
        <v>6</v>
      </c>
      <c r="B7" s="22" t="s">
        <v>410</v>
      </c>
      <c r="C7" s="22" t="s">
        <v>54</v>
      </c>
      <c r="D7" s="8">
        <v>62</v>
      </c>
      <c r="E7" s="11">
        <v>164</v>
      </c>
      <c r="F7" s="8">
        <v>89.5</v>
      </c>
      <c r="G7" s="8">
        <v>111.7</v>
      </c>
      <c r="H7" s="8">
        <v>-3.3</v>
      </c>
      <c r="I7" s="8">
        <v>4</v>
      </c>
      <c r="J7" s="16">
        <v>2.4E-2</v>
      </c>
      <c r="K7" s="8">
        <v>71</v>
      </c>
      <c r="L7" s="10">
        <v>0.433</v>
      </c>
      <c r="M7" s="11">
        <v>2.9</v>
      </c>
      <c r="N7" s="8"/>
    </row>
    <row r="8" spans="1:14" ht="15" thickBot="1">
      <c r="A8" s="5">
        <v>7</v>
      </c>
      <c r="B8" s="22" t="s">
        <v>442</v>
      </c>
      <c r="C8" s="22" t="s">
        <v>26</v>
      </c>
      <c r="D8" s="8">
        <v>32.200000000000003</v>
      </c>
      <c r="E8" s="11">
        <v>81</v>
      </c>
      <c r="F8" s="8">
        <v>87.1</v>
      </c>
      <c r="G8" s="8">
        <v>108</v>
      </c>
      <c r="H8" s="8">
        <v>8.6999999999999993</v>
      </c>
      <c r="I8" s="8">
        <v>2</v>
      </c>
      <c r="J8" s="16">
        <v>2.5000000000000001E-2</v>
      </c>
      <c r="K8" s="8">
        <v>26</v>
      </c>
      <c r="L8" s="10">
        <v>0.32100000000000001</v>
      </c>
      <c r="M8" s="11">
        <v>1.38</v>
      </c>
      <c r="N8" s="8"/>
    </row>
    <row r="9" spans="1:14" ht="15" thickBot="1">
      <c r="A9" s="5">
        <v>8</v>
      </c>
      <c r="B9" s="22" t="s">
        <v>562</v>
      </c>
      <c r="C9" s="6" t="s">
        <v>103</v>
      </c>
      <c r="D9" s="8">
        <v>61.1</v>
      </c>
      <c r="E9" s="11">
        <v>161</v>
      </c>
      <c r="F9" s="8">
        <v>87.8</v>
      </c>
      <c r="G9" s="8">
        <v>112.9</v>
      </c>
      <c r="H9" s="8">
        <v>7.9</v>
      </c>
      <c r="I9" s="8">
        <v>4</v>
      </c>
      <c r="J9" s="16">
        <v>2.5000000000000001E-2</v>
      </c>
      <c r="K9" s="8">
        <v>57</v>
      </c>
      <c r="L9" s="10">
        <v>0.35399999999999998</v>
      </c>
      <c r="M9" s="11">
        <v>3.08</v>
      </c>
      <c r="N9" s="8"/>
    </row>
    <row r="10" spans="1:14" ht="15" thickBot="1">
      <c r="A10" s="5">
        <v>9</v>
      </c>
      <c r="B10" s="22" t="s">
        <v>406</v>
      </c>
      <c r="C10" s="22" t="s">
        <v>89</v>
      </c>
      <c r="D10" s="8">
        <v>51</v>
      </c>
      <c r="E10" s="11">
        <v>115</v>
      </c>
      <c r="F10" s="8">
        <v>88.1</v>
      </c>
      <c r="G10" s="8">
        <v>112</v>
      </c>
      <c r="H10" s="8">
        <v>14.2</v>
      </c>
      <c r="I10" s="8">
        <v>3</v>
      </c>
      <c r="J10" s="16">
        <v>2.5999999999999999E-2</v>
      </c>
      <c r="K10" s="8">
        <v>33</v>
      </c>
      <c r="L10" s="10">
        <v>0.28699999999999998</v>
      </c>
      <c r="M10" s="11">
        <v>2.4700000000000002</v>
      </c>
      <c r="N10" s="8"/>
    </row>
    <row r="11" spans="1:14" ht="15" thickBot="1">
      <c r="A11" s="5">
        <v>10</v>
      </c>
      <c r="B11" s="22" t="s">
        <v>662</v>
      </c>
      <c r="C11" s="22" t="s">
        <v>169</v>
      </c>
      <c r="D11" s="8">
        <v>31.1</v>
      </c>
      <c r="E11" s="11">
        <v>76</v>
      </c>
      <c r="F11" s="8">
        <v>89.2</v>
      </c>
      <c r="G11" s="8">
        <v>112.4</v>
      </c>
      <c r="H11" s="8">
        <v>24.4</v>
      </c>
      <c r="I11" s="8">
        <v>2</v>
      </c>
      <c r="J11" s="16">
        <v>2.5999999999999999E-2</v>
      </c>
      <c r="K11" s="8">
        <v>25</v>
      </c>
      <c r="L11" s="10">
        <v>0.32900000000000001</v>
      </c>
      <c r="M11" s="11">
        <v>3.73</v>
      </c>
      <c r="N11" s="8"/>
    </row>
    <row r="12" spans="1:14" ht="15" thickBot="1">
      <c r="A12" s="5">
        <v>11</v>
      </c>
      <c r="B12" s="22" t="s">
        <v>522</v>
      </c>
      <c r="C12" s="22" t="s">
        <v>50</v>
      </c>
      <c r="D12" s="8">
        <v>56.2</v>
      </c>
      <c r="E12" s="11">
        <v>144</v>
      </c>
      <c r="F12" s="8">
        <v>88.8</v>
      </c>
      <c r="G12" s="8">
        <v>113.8</v>
      </c>
      <c r="H12" s="8">
        <v>-1.5</v>
      </c>
      <c r="I12" s="8">
        <v>4</v>
      </c>
      <c r="J12" s="16">
        <v>2.8000000000000001E-2</v>
      </c>
      <c r="K12" s="8">
        <v>63</v>
      </c>
      <c r="L12" s="10">
        <v>0.438</v>
      </c>
      <c r="M12" s="11">
        <v>6.99</v>
      </c>
      <c r="N12" s="8"/>
    </row>
    <row r="13" spans="1:14" ht="15" thickBot="1">
      <c r="A13" s="5">
        <v>12</v>
      </c>
      <c r="B13" s="22" t="s">
        <v>716</v>
      </c>
      <c r="C13" s="22" t="s">
        <v>109</v>
      </c>
      <c r="D13" s="8">
        <v>67.099999999999994</v>
      </c>
      <c r="E13" s="11">
        <v>206</v>
      </c>
      <c r="F13" s="8">
        <v>83.9</v>
      </c>
      <c r="G13" s="8">
        <v>108</v>
      </c>
      <c r="H13" s="8">
        <v>12</v>
      </c>
      <c r="I13" s="8">
        <v>6</v>
      </c>
      <c r="J13" s="16">
        <v>2.9000000000000001E-2</v>
      </c>
      <c r="K13" s="8">
        <v>53</v>
      </c>
      <c r="L13" s="10">
        <v>0.25700000000000001</v>
      </c>
      <c r="M13" s="11">
        <v>3.48</v>
      </c>
      <c r="N13" s="8"/>
    </row>
    <row r="14" spans="1:14" ht="15" thickBot="1">
      <c r="A14" s="5">
        <v>13</v>
      </c>
      <c r="B14" s="22" t="s">
        <v>446</v>
      </c>
      <c r="C14" s="6" t="s">
        <v>103</v>
      </c>
      <c r="D14" s="8">
        <v>56.2</v>
      </c>
      <c r="E14" s="11">
        <v>170</v>
      </c>
      <c r="F14" s="8">
        <v>87.1</v>
      </c>
      <c r="G14" s="8">
        <v>112.8</v>
      </c>
      <c r="H14" s="8">
        <v>5.2</v>
      </c>
      <c r="I14" s="8">
        <v>5</v>
      </c>
      <c r="J14" s="16">
        <v>2.9000000000000001E-2</v>
      </c>
      <c r="K14" s="8">
        <v>63</v>
      </c>
      <c r="L14" s="10">
        <v>0.371</v>
      </c>
      <c r="M14" s="11">
        <v>4.76</v>
      </c>
      <c r="N14" s="8"/>
    </row>
    <row r="15" spans="1:14" ht="15" thickBot="1">
      <c r="A15" s="5">
        <v>14</v>
      </c>
      <c r="B15" s="22" t="s">
        <v>593</v>
      </c>
      <c r="C15" s="22" t="s">
        <v>45</v>
      </c>
      <c r="D15" s="8">
        <v>61.1</v>
      </c>
      <c r="E15" s="11">
        <v>168</v>
      </c>
      <c r="F15" s="8">
        <v>89</v>
      </c>
      <c r="G15" s="8">
        <v>115.3</v>
      </c>
      <c r="H15" s="8">
        <v>2.1</v>
      </c>
      <c r="I15" s="8">
        <v>5</v>
      </c>
      <c r="J15" s="16">
        <v>0.03</v>
      </c>
      <c r="K15" s="8">
        <v>64</v>
      </c>
      <c r="L15" s="10">
        <v>0.38100000000000001</v>
      </c>
      <c r="M15" s="11">
        <v>3.38</v>
      </c>
      <c r="N15" s="8"/>
    </row>
    <row r="16" spans="1:14" ht="15" thickBot="1">
      <c r="A16" s="5">
        <v>15</v>
      </c>
      <c r="B16" s="22" t="s">
        <v>657</v>
      </c>
      <c r="C16" s="22" t="s">
        <v>58</v>
      </c>
      <c r="D16" s="8">
        <v>52.1</v>
      </c>
      <c r="E16" s="11">
        <v>167</v>
      </c>
      <c r="F16" s="8">
        <v>89.3</v>
      </c>
      <c r="G16" s="8">
        <v>117.1</v>
      </c>
      <c r="H16" s="8">
        <v>2.2999999999999998</v>
      </c>
      <c r="I16" s="8">
        <v>5</v>
      </c>
      <c r="J16" s="16">
        <v>0.03</v>
      </c>
      <c r="K16" s="8">
        <v>69</v>
      </c>
      <c r="L16" s="10">
        <v>0.41299999999999998</v>
      </c>
      <c r="M16" s="11">
        <v>3.61</v>
      </c>
      <c r="N16" s="8"/>
    </row>
    <row r="17" spans="1:14" ht="15" thickBot="1">
      <c r="A17" s="5">
        <v>16</v>
      </c>
      <c r="B17" s="22" t="s">
        <v>796</v>
      </c>
      <c r="C17" s="22" t="s">
        <v>43</v>
      </c>
      <c r="D17" s="8">
        <v>36</v>
      </c>
      <c r="E17" s="11">
        <v>99</v>
      </c>
      <c r="F17" s="8">
        <v>90.3</v>
      </c>
      <c r="G17" s="8">
        <v>114.1</v>
      </c>
      <c r="H17" s="8">
        <v>13.4</v>
      </c>
      <c r="I17" s="8">
        <v>3</v>
      </c>
      <c r="J17" s="16">
        <v>0.03</v>
      </c>
      <c r="K17" s="8">
        <v>44</v>
      </c>
      <c r="L17" s="10">
        <v>0.44400000000000001</v>
      </c>
      <c r="M17" s="11">
        <v>3.75</v>
      </c>
      <c r="N17" s="8"/>
    </row>
    <row r="18" spans="1:14" ht="15" thickBot="1">
      <c r="A18" s="5">
        <v>17</v>
      </c>
      <c r="B18" s="22" t="s">
        <v>632</v>
      </c>
      <c r="C18" s="22" t="s">
        <v>129</v>
      </c>
      <c r="D18" s="8">
        <v>33</v>
      </c>
      <c r="E18" s="11">
        <v>98</v>
      </c>
      <c r="F18" s="8">
        <v>87.8</v>
      </c>
      <c r="G18" s="8">
        <v>113.1</v>
      </c>
      <c r="H18" s="8">
        <v>4.8</v>
      </c>
      <c r="I18" s="8">
        <v>3</v>
      </c>
      <c r="J18" s="16">
        <v>3.1E-2</v>
      </c>
      <c r="K18" s="8">
        <v>36</v>
      </c>
      <c r="L18" s="10">
        <v>0.36699999999999999</v>
      </c>
      <c r="M18" s="11">
        <v>4.6399999999999997</v>
      </c>
      <c r="N18" s="8"/>
    </row>
    <row r="19" spans="1:14" ht="15" thickBot="1">
      <c r="A19" s="5">
        <v>18</v>
      </c>
      <c r="B19" s="22" t="s">
        <v>485</v>
      </c>
      <c r="C19" s="22" t="s">
        <v>35</v>
      </c>
      <c r="D19" s="8">
        <v>68</v>
      </c>
      <c r="E19" s="11">
        <v>195</v>
      </c>
      <c r="F19" s="8">
        <v>87.7</v>
      </c>
      <c r="G19" s="8">
        <v>110.4</v>
      </c>
      <c r="H19" s="8">
        <v>2.5</v>
      </c>
      <c r="I19" s="8">
        <v>6</v>
      </c>
      <c r="J19" s="16">
        <v>3.1E-2</v>
      </c>
      <c r="K19" s="8">
        <v>72</v>
      </c>
      <c r="L19" s="10">
        <v>0.36899999999999999</v>
      </c>
      <c r="M19" s="11">
        <v>2.65</v>
      </c>
      <c r="N19" s="8"/>
    </row>
    <row r="20" spans="1:14" ht="15" thickBot="1">
      <c r="A20" s="5">
        <v>19</v>
      </c>
      <c r="B20" s="22" t="s">
        <v>492</v>
      </c>
      <c r="C20" s="22" t="s">
        <v>24</v>
      </c>
      <c r="D20" s="8">
        <v>59</v>
      </c>
      <c r="E20" s="11">
        <v>162</v>
      </c>
      <c r="F20" s="8">
        <v>89.1</v>
      </c>
      <c r="G20" s="8">
        <v>112.2</v>
      </c>
      <c r="H20" s="8">
        <v>9.6999999999999993</v>
      </c>
      <c r="I20" s="8">
        <v>5</v>
      </c>
      <c r="J20" s="16">
        <v>3.1E-2</v>
      </c>
      <c r="K20" s="8">
        <v>63</v>
      </c>
      <c r="L20" s="10">
        <v>0.38900000000000001</v>
      </c>
      <c r="M20" s="11">
        <v>2.9</v>
      </c>
      <c r="N20" s="8"/>
    </row>
    <row r="21" spans="1:14" ht="15" thickBot="1">
      <c r="A21" s="5">
        <v>20</v>
      </c>
      <c r="B21" s="22" t="s">
        <v>472</v>
      </c>
      <c r="C21" s="22" t="s">
        <v>95</v>
      </c>
      <c r="D21" s="8">
        <v>65.099999999999994</v>
      </c>
      <c r="E21" s="11">
        <v>215</v>
      </c>
      <c r="F21" s="8">
        <v>89</v>
      </c>
      <c r="G21" s="8">
        <v>112.5</v>
      </c>
      <c r="H21" s="8">
        <v>-11.3</v>
      </c>
      <c r="I21" s="8">
        <v>7</v>
      </c>
      <c r="J21" s="16">
        <v>3.3000000000000002E-2</v>
      </c>
      <c r="K21" s="8">
        <v>90</v>
      </c>
      <c r="L21" s="10">
        <v>0.41899999999999998</v>
      </c>
      <c r="M21" s="11">
        <v>4.82</v>
      </c>
      <c r="N21" s="8"/>
    </row>
    <row r="22" spans="1:14" ht="15" thickBot="1">
      <c r="A22" s="5">
        <v>21</v>
      </c>
      <c r="B22" s="22" t="s">
        <v>452</v>
      </c>
      <c r="C22" s="22" t="s">
        <v>144</v>
      </c>
      <c r="D22" s="8">
        <v>64.099999999999994</v>
      </c>
      <c r="E22" s="11">
        <v>181</v>
      </c>
      <c r="F22" s="8">
        <v>87</v>
      </c>
      <c r="G22" s="8">
        <v>109</v>
      </c>
      <c r="H22" s="8">
        <v>7.1</v>
      </c>
      <c r="I22" s="8">
        <v>6</v>
      </c>
      <c r="J22" s="16">
        <v>3.3000000000000002E-2</v>
      </c>
      <c r="K22" s="8">
        <v>61</v>
      </c>
      <c r="L22" s="10">
        <v>0.33700000000000002</v>
      </c>
      <c r="M22" s="11">
        <v>3.92</v>
      </c>
      <c r="N22" s="8"/>
    </row>
    <row r="23" spans="1:14" ht="15" thickBot="1">
      <c r="A23" s="5">
        <v>22</v>
      </c>
      <c r="B23" s="22" t="s">
        <v>390</v>
      </c>
      <c r="C23" s="22" t="s">
        <v>64</v>
      </c>
      <c r="D23" s="8">
        <v>44.1</v>
      </c>
      <c r="E23" s="11">
        <v>89</v>
      </c>
      <c r="F23" s="8">
        <v>85.6</v>
      </c>
      <c r="G23" s="8">
        <v>112.3</v>
      </c>
      <c r="H23" s="8">
        <v>10.3</v>
      </c>
      <c r="I23" s="8">
        <v>3</v>
      </c>
      <c r="J23" s="16">
        <v>3.4000000000000002E-2</v>
      </c>
      <c r="K23" s="8">
        <v>32</v>
      </c>
      <c r="L23" s="10">
        <v>0.36</v>
      </c>
      <c r="M23" s="11">
        <v>2.64</v>
      </c>
      <c r="N23" s="8"/>
    </row>
    <row r="24" spans="1:14" ht="15" thickBot="1">
      <c r="A24" s="5">
        <v>23</v>
      </c>
      <c r="B24" s="22" t="s">
        <v>600</v>
      </c>
      <c r="C24" s="22" t="s">
        <v>50</v>
      </c>
      <c r="D24" s="8">
        <v>41.2</v>
      </c>
      <c r="E24" s="11">
        <v>116</v>
      </c>
      <c r="F24" s="8">
        <v>88.5</v>
      </c>
      <c r="G24" s="8">
        <v>111.2</v>
      </c>
      <c r="H24" s="8">
        <v>11.3</v>
      </c>
      <c r="I24" s="8">
        <v>4</v>
      </c>
      <c r="J24" s="16">
        <v>3.4000000000000002E-2</v>
      </c>
      <c r="K24" s="8">
        <v>43</v>
      </c>
      <c r="L24" s="10">
        <v>0.371</v>
      </c>
      <c r="M24" s="11">
        <v>4.54</v>
      </c>
      <c r="N24" s="8"/>
    </row>
    <row r="25" spans="1:14" ht="15" thickBot="1">
      <c r="A25" s="5">
        <v>24</v>
      </c>
      <c r="B25" s="22" t="s">
        <v>391</v>
      </c>
      <c r="C25" s="22" t="s">
        <v>100</v>
      </c>
      <c r="D25" s="8">
        <v>75.2</v>
      </c>
      <c r="E25" s="11">
        <v>171</v>
      </c>
      <c r="F25" s="8">
        <v>85.1</v>
      </c>
      <c r="G25" s="8">
        <v>111.2</v>
      </c>
      <c r="H25" s="8">
        <v>9.5</v>
      </c>
      <c r="I25" s="8">
        <v>6</v>
      </c>
      <c r="J25" s="16">
        <v>3.5000000000000003E-2</v>
      </c>
      <c r="K25" s="8">
        <v>44</v>
      </c>
      <c r="L25" s="10">
        <v>0.25700000000000001</v>
      </c>
      <c r="M25" s="11">
        <v>2.38</v>
      </c>
      <c r="N25" s="8"/>
    </row>
    <row r="26" spans="1:14" ht="15" thickBot="1">
      <c r="A26" s="5">
        <v>25</v>
      </c>
      <c r="B26" s="22" t="s">
        <v>431</v>
      </c>
      <c r="C26" s="22" t="s">
        <v>97</v>
      </c>
      <c r="D26" s="8">
        <v>51.1</v>
      </c>
      <c r="E26" s="11">
        <v>141</v>
      </c>
      <c r="F26" s="8">
        <v>87</v>
      </c>
      <c r="G26" s="8">
        <v>113.7</v>
      </c>
      <c r="H26" s="8">
        <v>2.4</v>
      </c>
      <c r="I26" s="8">
        <v>5</v>
      </c>
      <c r="J26" s="16">
        <v>3.5000000000000003E-2</v>
      </c>
      <c r="K26" s="8">
        <v>54</v>
      </c>
      <c r="L26" s="10">
        <v>0.38300000000000001</v>
      </c>
      <c r="M26" s="11">
        <v>1.4</v>
      </c>
      <c r="N26" s="8"/>
    </row>
    <row r="27" spans="1:14" ht="15" thickBot="1">
      <c r="A27" s="5">
        <v>26</v>
      </c>
      <c r="B27" s="22" t="s">
        <v>508</v>
      </c>
      <c r="C27" s="6" t="s">
        <v>103</v>
      </c>
      <c r="D27" s="8">
        <v>32</v>
      </c>
      <c r="E27" s="11">
        <v>82</v>
      </c>
      <c r="F27" s="8">
        <v>85.1</v>
      </c>
      <c r="G27" s="8">
        <v>112.8</v>
      </c>
      <c r="H27" s="8">
        <v>13.8</v>
      </c>
      <c r="I27" s="8">
        <v>3</v>
      </c>
      <c r="J27" s="16">
        <v>3.6999999999999998E-2</v>
      </c>
      <c r="K27" s="8">
        <v>24</v>
      </c>
      <c r="L27" s="10">
        <v>0.29299999999999998</v>
      </c>
      <c r="M27" s="11">
        <v>3.66</v>
      </c>
      <c r="N27" s="8"/>
    </row>
    <row r="28" spans="1:14" ht="15" thickBot="1">
      <c r="A28" s="5">
        <v>27</v>
      </c>
      <c r="B28" s="22" t="s">
        <v>545</v>
      </c>
      <c r="C28" s="22" t="s">
        <v>64</v>
      </c>
      <c r="D28" s="8">
        <v>65.099999999999994</v>
      </c>
      <c r="E28" s="11">
        <v>191</v>
      </c>
      <c r="F28" s="8">
        <v>87.2</v>
      </c>
      <c r="G28" s="8">
        <v>110</v>
      </c>
      <c r="H28" s="8">
        <v>10.5</v>
      </c>
      <c r="I28" s="8">
        <v>7</v>
      </c>
      <c r="J28" s="16">
        <v>3.6999999999999998E-2</v>
      </c>
      <c r="K28" s="8">
        <v>63</v>
      </c>
      <c r="L28" s="10">
        <v>0.33</v>
      </c>
      <c r="M28" s="11">
        <v>3.17</v>
      </c>
      <c r="N28" s="8"/>
    </row>
    <row r="29" spans="1:14" ht="15" thickBot="1">
      <c r="A29" s="5">
        <v>28</v>
      </c>
      <c r="B29" s="22" t="s">
        <v>437</v>
      </c>
      <c r="C29" s="22" t="s">
        <v>64</v>
      </c>
      <c r="D29" s="8">
        <v>51</v>
      </c>
      <c r="E29" s="11">
        <v>135</v>
      </c>
      <c r="F29" s="8">
        <v>87.5</v>
      </c>
      <c r="G29" s="8">
        <v>114.4</v>
      </c>
      <c r="H29" s="8">
        <v>18.3</v>
      </c>
      <c r="I29" s="8">
        <v>5</v>
      </c>
      <c r="J29" s="16">
        <v>3.6999999999999998E-2</v>
      </c>
      <c r="K29" s="8">
        <v>46</v>
      </c>
      <c r="L29" s="10">
        <v>0.34100000000000003</v>
      </c>
      <c r="M29" s="11">
        <v>1.41</v>
      </c>
      <c r="N29" s="8"/>
    </row>
    <row r="30" spans="1:14" ht="15" thickBot="1">
      <c r="A30" s="5">
        <v>29</v>
      </c>
      <c r="B30" s="22" t="s">
        <v>415</v>
      </c>
      <c r="C30" s="22" t="s">
        <v>41</v>
      </c>
      <c r="D30" s="8">
        <v>54.1</v>
      </c>
      <c r="E30" s="11">
        <v>108</v>
      </c>
      <c r="F30" s="8">
        <v>87.2</v>
      </c>
      <c r="G30" s="8">
        <v>112</v>
      </c>
      <c r="H30" s="8">
        <v>19.5</v>
      </c>
      <c r="I30" s="8">
        <v>4</v>
      </c>
      <c r="J30" s="16">
        <v>3.6999999999999998E-2</v>
      </c>
      <c r="K30" s="8">
        <v>31</v>
      </c>
      <c r="L30" s="10">
        <v>0.28699999999999998</v>
      </c>
      <c r="M30" s="11">
        <v>1.1599999999999999</v>
      </c>
      <c r="N30" s="8"/>
    </row>
    <row r="31" spans="1:14" ht="15" thickBot="1">
      <c r="A31" s="5">
        <v>30</v>
      </c>
      <c r="B31" s="22" t="s">
        <v>633</v>
      </c>
      <c r="C31" s="22" t="s">
        <v>41</v>
      </c>
      <c r="D31" s="8">
        <v>49.2</v>
      </c>
      <c r="E31" s="11">
        <v>132</v>
      </c>
      <c r="F31" s="8">
        <v>84</v>
      </c>
      <c r="G31" s="8">
        <v>110.5</v>
      </c>
      <c r="H31" s="8">
        <v>16.7</v>
      </c>
      <c r="I31" s="8">
        <v>5</v>
      </c>
      <c r="J31" s="16">
        <v>3.7999999999999999E-2</v>
      </c>
      <c r="K31" s="8">
        <v>34</v>
      </c>
      <c r="L31" s="10">
        <v>0.25800000000000001</v>
      </c>
      <c r="M31" s="11">
        <v>1.81</v>
      </c>
      <c r="N31" s="8"/>
    </row>
    <row r="32" spans="1:14" ht="15" thickBot="1">
      <c r="A32" s="5">
        <v>31</v>
      </c>
      <c r="B32" s="22" t="s">
        <v>458</v>
      </c>
      <c r="C32" s="22" t="s">
        <v>26</v>
      </c>
      <c r="D32" s="8">
        <v>77.2</v>
      </c>
      <c r="E32" s="11">
        <v>211</v>
      </c>
      <c r="F32" s="8">
        <v>86.5</v>
      </c>
      <c r="G32" s="8">
        <v>112.9</v>
      </c>
      <c r="H32" s="8">
        <v>4.8</v>
      </c>
      <c r="I32" s="8">
        <v>8</v>
      </c>
      <c r="J32" s="16">
        <v>3.7999999999999999E-2</v>
      </c>
      <c r="K32" s="8">
        <v>69</v>
      </c>
      <c r="L32" s="10">
        <v>0.32700000000000001</v>
      </c>
      <c r="M32" s="11">
        <v>2.5499999999999998</v>
      </c>
      <c r="N32" s="8"/>
    </row>
    <row r="33" spans="1:14" ht="15" thickBot="1">
      <c r="A33" s="5">
        <v>32</v>
      </c>
      <c r="B33" s="22" t="s">
        <v>576</v>
      </c>
      <c r="C33" s="22" t="s">
        <v>43</v>
      </c>
      <c r="D33" s="8">
        <v>60.2</v>
      </c>
      <c r="E33" s="11">
        <v>158</v>
      </c>
      <c r="F33" s="8">
        <v>88.5</v>
      </c>
      <c r="G33" s="8">
        <v>112.2</v>
      </c>
      <c r="H33" s="8">
        <v>7.1</v>
      </c>
      <c r="I33" s="8">
        <v>6</v>
      </c>
      <c r="J33" s="16">
        <v>3.7999999999999999E-2</v>
      </c>
      <c r="K33" s="8">
        <v>64</v>
      </c>
      <c r="L33" s="10">
        <v>0.40500000000000003</v>
      </c>
      <c r="M33" s="11">
        <v>2.97</v>
      </c>
      <c r="N33" s="8"/>
    </row>
    <row r="34" spans="1:14" ht="15" thickBot="1">
      <c r="A34" s="5">
        <v>33</v>
      </c>
      <c r="B34" s="22" t="s">
        <v>536</v>
      </c>
      <c r="C34" s="6" t="s">
        <v>103</v>
      </c>
      <c r="D34" s="8">
        <v>58.2</v>
      </c>
      <c r="E34" s="11">
        <v>158</v>
      </c>
      <c r="F34" s="8">
        <v>89.3</v>
      </c>
      <c r="G34" s="8">
        <v>111.6</v>
      </c>
      <c r="H34" s="8">
        <v>12.6</v>
      </c>
      <c r="I34" s="8">
        <v>6</v>
      </c>
      <c r="J34" s="16">
        <v>3.7999999999999999E-2</v>
      </c>
      <c r="K34" s="8">
        <v>67</v>
      </c>
      <c r="L34" s="10">
        <v>0.42399999999999999</v>
      </c>
      <c r="M34" s="11">
        <v>3.07</v>
      </c>
      <c r="N34" s="8"/>
    </row>
    <row r="35" spans="1:14" ht="15" thickBot="1">
      <c r="A35" s="5">
        <v>34</v>
      </c>
      <c r="B35" s="22" t="s">
        <v>563</v>
      </c>
      <c r="C35" s="6" t="s">
        <v>103</v>
      </c>
      <c r="D35" s="8">
        <v>66</v>
      </c>
      <c r="E35" s="11">
        <v>176</v>
      </c>
      <c r="F35" s="8">
        <v>85.4</v>
      </c>
      <c r="G35" s="8">
        <v>111.4</v>
      </c>
      <c r="H35" s="8">
        <v>11.3</v>
      </c>
      <c r="I35" s="8">
        <v>7</v>
      </c>
      <c r="J35" s="16">
        <v>0.04</v>
      </c>
      <c r="K35" s="8">
        <v>51</v>
      </c>
      <c r="L35" s="10">
        <v>0.28999999999999998</v>
      </c>
      <c r="M35" s="11">
        <v>4.5</v>
      </c>
      <c r="N35" s="8"/>
    </row>
    <row r="36" spans="1:14" ht="15" thickBot="1">
      <c r="A36" s="5">
        <v>35</v>
      </c>
      <c r="B36" s="22" t="s">
        <v>791</v>
      </c>
      <c r="C36" s="22" t="s">
        <v>129</v>
      </c>
      <c r="D36" s="8">
        <v>31.2</v>
      </c>
      <c r="E36" s="11">
        <v>100</v>
      </c>
      <c r="F36" s="8">
        <v>86.3</v>
      </c>
      <c r="G36" s="8">
        <v>112.9</v>
      </c>
      <c r="H36" s="8">
        <v>10.1</v>
      </c>
      <c r="I36" s="8">
        <v>4</v>
      </c>
      <c r="J36" s="16">
        <v>0.04</v>
      </c>
      <c r="K36" s="8">
        <v>29</v>
      </c>
      <c r="L36" s="10">
        <v>0.28999999999999998</v>
      </c>
      <c r="M36" s="11">
        <v>3.69</v>
      </c>
      <c r="N36" s="8"/>
    </row>
    <row r="37" spans="1:14" ht="15" thickBot="1">
      <c r="A37" s="5">
        <v>36</v>
      </c>
      <c r="B37" s="22" t="s">
        <v>424</v>
      </c>
      <c r="C37" s="22" t="s">
        <v>95</v>
      </c>
      <c r="D37" s="8">
        <v>35.200000000000003</v>
      </c>
      <c r="E37" s="11">
        <v>73</v>
      </c>
      <c r="F37" s="8">
        <v>89.5</v>
      </c>
      <c r="G37" s="8">
        <v>109.9</v>
      </c>
      <c r="H37" s="8">
        <v>15.8</v>
      </c>
      <c r="I37" s="8">
        <v>3</v>
      </c>
      <c r="J37" s="16">
        <v>4.1000000000000002E-2</v>
      </c>
      <c r="K37" s="8">
        <v>30</v>
      </c>
      <c r="L37" s="10">
        <v>0.41099999999999998</v>
      </c>
      <c r="M37" s="11">
        <v>2.52</v>
      </c>
      <c r="N37" s="8"/>
    </row>
    <row r="38" spans="1:14" ht="15" thickBot="1">
      <c r="A38" s="5">
        <v>37</v>
      </c>
      <c r="B38" s="22" t="s">
        <v>501</v>
      </c>
      <c r="C38" s="22" t="s">
        <v>54</v>
      </c>
      <c r="D38" s="8">
        <v>40.200000000000003</v>
      </c>
      <c r="E38" s="11">
        <v>97</v>
      </c>
      <c r="F38" s="8">
        <v>86.8</v>
      </c>
      <c r="G38" s="8">
        <v>113</v>
      </c>
      <c r="H38" s="8">
        <v>8.1999999999999993</v>
      </c>
      <c r="I38" s="8">
        <v>4</v>
      </c>
      <c r="J38" s="16">
        <v>4.1000000000000002E-2</v>
      </c>
      <c r="K38" s="8">
        <v>22</v>
      </c>
      <c r="L38" s="10">
        <v>0.22700000000000001</v>
      </c>
      <c r="M38" s="11">
        <v>2.66</v>
      </c>
      <c r="N38" s="8"/>
    </row>
    <row r="39" spans="1:14" ht="15" thickBot="1">
      <c r="A39" s="5">
        <v>38</v>
      </c>
      <c r="B39" s="22" t="s">
        <v>397</v>
      </c>
      <c r="C39" s="22" t="s">
        <v>153</v>
      </c>
      <c r="D39" s="8">
        <v>80.099999999999994</v>
      </c>
      <c r="E39" s="11">
        <v>191</v>
      </c>
      <c r="F39" s="8">
        <v>88.4</v>
      </c>
      <c r="G39" s="8">
        <v>110.2</v>
      </c>
      <c r="H39" s="8">
        <v>8.9</v>
      </c>
      <c r="I39" s="8">
        <v>8</v>
      </c>
      <c r="J39" s="16">
        <v>4.2000000000000003E-2</v>
      </c>
      <c r="K39" s="8">
        <v>72</v>
      </c>
      <c r="L39" s="10">
        <v>0.377</v>
      </c>
      <c r="M39" s="11">
        <v>2.8</v>
      </c>
      <c r="N39" s="8"/>
    </row>
    <row r="40" spans="1:14" ht="15" thickBot="1">
      <c r="A40" s="5">
        <v>39</v>
      </c>
      <c r="B40" s="22" t="s">
        <v>703</v>
      </c>
      <c r="C40" s="6" t="s">
        <v>103</v>
      </c>
      <c r="D40" s="8">
        <v>43</v>
      </c>
      <c r="E40" s="11">
        <v>142</v>
      </c>
      <c r="F40" s="8">
        <v>87.8</v>
      </c>
      <c r="G40" s="8">
        <v>113</v>
      </c>
      <c r="H40" s="8">
        <v>7.6</v>
      </c>
      <c r="I40" s="8">
        <v>6</v>
      </c>
      <c r="J40" s="16">
        <v>4.2000000000000003E-2</v>
      </c>
      <c r="K40" s="8">
        <v>53</v>
      </c>
      <c r="L40" s="10">
        <v>0.373</v>
      </c>
      <c r="M40" s="11">
        <v>3.77</v>
      </c>
      <c r="N40" s="8"/>
    </row>
    <row r="41" spans="1:14" ht="15" thickBot="1">
      <c r="A41" s="5">
        <v>40</v>
      </c>
      <c r="B41" s="22" t="s">
        <v>475</v>
      </c>
      <c r="C41" s="22" t="s">
        <v>64</v>
      </c>
      <c r="D41" s="8">
        <v>44.2</v>
      </c>
      <c r="E41" s="11">
        <v>118</v>
      </c>
      <c r="F41" s="8">
        <v>87.3</v>
      </c>
      <c r="G41" s="8">
        <v>115.9</v>
      </c>
      <c r="H41" s="8">
        <v>9</v>
      </c>
      <c r="I41" s="8">
        <v>5</v>
      </c>
      <c r="J41" s="16">
        <v>4.2000000000000003E-2</v>
      </c>
      <c r="K41" s="8">
        <v>38</v>
      </c>
      <c r="L41" s="10">
        <v>0.32200000000000001</v>
      </c>
      <c r="M41" s="11">
        <v>2.62</v>
      </c>
      <c r="N41" s="8"/>
    </row>
    <row r="42" spans="1:14" ht="15" thickBot="1">
      <c r="A42" s="5">
        <v>41</v>
      </c>
      <c r="B42" s="22" t="s">
        <v>519</v>
      </c>
      <c r="C42" s="22" t="s">
        <v>86</v>
      </c>
      <c r="D42" s="8">
        <v>48.1</v>
      </c>
      <c r="E42" s="11">
        <v>165</v>
      </c>
      <c r="F42" s="8">
        <v>90.4</v>
      </c>
      <c r="G42" s="8">
        <v>111.3</v>
      </c>
      <c r="H42" s="8">
        <v>-0.6</v>
      </c>
      <c r="I42" s="8">
        <v>7</v>
      </c>
      <c r="J42" s="16">
        <v>4.2000000000000003E-2</v>
      </c>
      <c r="K42" s="8">
        <v>56</v>
      </c>
      <c r="L42" s="10">
        <v>0.33900000000000002</v>
      </c>
      <c r="M42" s="11">
        <v>4.66</v>
      </c>
      <c r="N42" s="8"/>
    </row>
    <row r="43" spans="1:14" ht="15" thickBot="1">
      <c r="A43" s="5">
        <v>42</v>
      </c>
      <c r="B43" s="22" t="s">
        <v>663</v>
      </c>
      <c r="C43" s="22" t="s">
        <v>111</v>
      </c>
      <c r="D43" s="8">
        <v>34.1</v>
      </c>
      <c r="E43" s="11">
        <v>93</v>
      </c>
      <c r="F43" s="8">
        <v>88.1</v>
      </c>
      <c r="G43" s="8">
        <v>113.6</v>
      </c>
      <c r="H43" s="8">
        <v>9.9</v>
      </c>
      <c r="I43" s="8">
        <v>4</v>
      </c>
      <c r="J43" s="16">
        <v>4.2999999999999997E-2</v>
      </c>
      <c r="K43" s="8">
        <v>34</v>
      </c>
      <c r="L43" s="10">
        <v>0.36599999999999999</v>
      </c>
      <c r="M43" s="11">
        <v>2.1</v>
      </c>
      <c r="N43" s="8"/>
    </row>
    <row r="44" spans="1:14" ht="15" thickBot="1">
      <c r="A44" s="5">
        <v>43</v>
      </c>
      <c r="B44" s="22" t="s">
        <v>687</v>
      </c>
      <c r="C44" s="22" t="s">
        <v>100</v>
      </c>
      <c r="D44" s="8">
        <v>40.200000000000003</v>
      </c>
      <c r="E44" s="11">
        <v>116</v>
      </c>
      <c r="F44" s="8">
        <v>88</v>
      </c>
      <c r="G44" s="8">
        <v>111.7</v>
      </c>
      <c r="H44" s="8">
        <v>4.3</v>
      </c>
      <c r="I44" s="8">
        <v>5</v>
      </c>
      <c r="J44" s="16">
        <v>4.2999999999999997E-2</v>
      </c>
      <c r="K44" s="8">
        <v>40</v>
      </c>
      <c r="L44" s="10">
        <v>0.34499999999999997</v>
      </c>
      <c r="M44" s="11">
        <v>3.76</v>
      </c>
      <c r="N44" s="8"/>
    </row>
    <row r="45" spans="1:14" ht="15" thickBot="1">
      <c r="A45" s="5">
        <v>44</v>
      </c>
      <c r="B45" s="22" t="s">
        <v>636</v>
      </c>
      <c r="C45" s="22" t="s">
        <v>56</v>
      </c>
      <c r="D45" s="8">
        <v>134.19999999999999</v>
      </c>
      <c r="E45" s="11">
        <v>392</v>
      </c>
      <c r="F45" s="8">
        <v>90.1</v>
      </c>
      <c r="G45" s="8">
        <v>117.5</v>
      </c>
      <c r="H45" s="8">
        <v>2.9</v>
      </c>
      <c r="I45" s="8">
        <v>17</v>
      </c>
      <c r="J45" s="16">
        <v>4.2999999999999997E-2</v>
      </c>
      <c r="K45" s="8">
        <v>160</v>
      </c>
      <c r="L45" s="10">
        <v>0.40799999999999997</v>
      </c>
      <c r="M45" s="11">
        <v>3.88</v>
      </c>
      <c r="N45" s="8"/>
    </row>
    <row r="46" spans="1:14" ht="15" thickBot="1">
      <c r="A46" s="5">
        <v>45</v>
      </c>
      <c r="B46" s="22" t="s">
        <v>834</v>
      </c>
      <c r="C46" s="22" t="s">
        <v>74</v>
      </c>
      <c r="D46" s="8">
        <v>31.2</v>
      </c>
      <c r="E46" s="11">
        <v>92</v>
      </c>
      <c r="F46" s="8">
        <v>85.6</v>
      </c>
      <c r="G46" s="8">
        <v>110.6</v>
      </c>
      <c r="H46" s="8">
        <v>12.6</v>
      </c>
      <c r="I46" s="8">
        <v>4</v>
      </c>
      <c r="J46" s="16">
        <v>4.2999999999999997E-2</v>
      </c>
      <c r="K46" s="8">
        <v>30</v>
      </c>
      <c r="L46" s="10">
        <v>0.32600000000000001</v>
      </c>
      <c r="M46" s="11">
        <v>3.69</v>
      </c>
      <c r="N46" s="8"/>
    </row>
    <row r="47" spans="1:14" ht="15" thickBot="1">
      <c r="A47" s="5">
        <v>46</v>
      </c>
      <c r="B47" s="22" t="s">
        <v>394</v>
      </c>
      <c r="C47" s="22" t="s">
        <v>89</v>
      </c>
      <c r="D47" s="8">
        <v>40.1</v>
      </c>
      <c r="E47" s="11">
        <v>89</v>
      </c>
      <c r="F47" s="8">
        <v>91.3</v>
      </c>
      <c r="G47" s="8">
        <v>111.6</v>
      </c>
      <c r="H47" s="8">
        <v>8.8000000000000007</v>
      </c>
      <c r="I47" s="8">
        <v>4</v>
      </c>
      <c r="J47" s="16">
        <v>4.4999999999999998E-2</v>
      </c>
      <c r="K47" s="8">
        <v>41</v>
      </c>
      <c r="L47" s="10">
        <v>0.46100000000000002</v>
      </c>
      <c r="M47" s="11">
        <v>1.79</v>
      </c>
      <c r="N47" s="8"/>
    </row>
    <row r="48" spans="1:14" ht="15" thickBot="1">
      <c r="A48" s="5">
        <v>47</v>
      </c>
      <c r="B48" s="22" t="s">
        <v>471</v>
      </c>
      <c r="C48" s="22" t="s">
        <v>153</v>
      </c>
      <c r="D48" s="8">
        <v>68</v>
      </c>
      <c r="E48" s="11">
        <v>200</v>
      </c>
      <c r="F48" s="8">
        <v>88.4</v>
      </c>
      <c r="G48" s="8">
        <v>113.1</v>
      </c>
      <c r="H48" s="8">
        <v>3.6</v>
      </c>
      <c r="I48" s="8">
        <v>9</v>
      </c>
      <c r="J48" s="16">
        <v>4.4999999999999998E-2</v>
      </c>
      <c r="K48" s="8">
        <v>84</v>
      </c>
      <c r="L48" s="10">
        <v>0.42</v>
      </c>
      <c r="M48" s="11">
        <v>2.65</v>
      </c>
      <c r="N48" s="8"/>
    </row>
    <row r="49" spans="1:14" ht="15" thickBot="1">
      <c r="A49" s="5">
        <v>48</v>
      </c>
      <c r="B49" s="22" t="s">
        <v>835</v>
      </c>
      <c r="C49" s="22" t="s">
        <v>109</v>
      </c>
      <c r="D49" s="8">
        <v>43.1</v>
      </c>
      <c r="E49" s="11">
        <v>133</v>
      </c>
      <c r="F49" s="8">
        <v>86.1</v>
      </c>
      <c r="G49" s="8">
        <v>110.7</v>
      </c>
      <c r="H49" s="8">
        <v>13.7</v>
      </c>
      <c r="I49" s="8">
        <v>6</v>
      </c>
      <c r="J49" s="16">
        <v>4.4999999999999998E-2</v>
      </c>
      <c r="K49" s="8">
        <v>39</v>
      </c>
      <c r="L49" s="10">
        <v>0.29299999999999998</v>
      </c>
      <c r="M49" s="11">
        <v>5.82</v>
      </c>
      <c r="N49" s="8"/>
    </row>
    <row r="50" spans="1:14" ht="15" thickBot="1">
      <c r="A50" s="5">
        <v>49</v>
      </c>
      <c r="B50" s="22" t="s">
        <v>523</v>
      </c>
      <c r="C50" s="6" t="s">
        <v>103</v>
      </c>
      <c r="D50" s="8">
        <v>58</v>
      </c>
      <c r="E50" s="11">
        <v>176</v>
      </c>
      <c r="F50" s="8">
        <v>88.2</v>
      </c>
      <c r="G50" s="8">
        <v>111.8</v>
      </c>
      <c r="H50" s="8">
        <v>13.4</v>
      </c>
      <c r="I50" s="8">
        <v>8</v>
      </c>
      <c r="J50" s="16">
        <v>4.4999999999999998E-2</v>
      </c>
      <c r="K50" s="8">
        <v>64</v>
      </c>
      <c r="L50" s="10">
        <v>0.36399999999999999</v>
      </c>
      <c r="M50" s="11">
        <v>4.1900000000000004</v>
      </c>
      <c r="N50" s="8"/>
    </row>
    <row r="51" spans="1:14" ht="15" thickBot="1">
      <c r="A51" s="5">
        <v>50</v>
      </c>
      <c r="B51" s="22" t="s">
        <v>461</v>
      </c>
      <c r="C51" s="22" t="s">
        <v>86</v>
      </c>
      <c r="D51" s="8">
        <v>59.1</v>
      </c>
      <c r="E51" s="11">
        <v>154</v>
      </c>
      <c r="F51" s="8">
        <v>85.4</v>
      </c>
      <c r="G51" s="8">
        <v>108.4</v>
      </c>
      <c r="H51" s="8">
        <v>11.8</v>
      </c>
      <c r="I51" s="8">
        <v>7</v>
      </c>
      <c r="J51" s="16">
        <v>4.4999999999999998E-2</v>
      </c>
      <c r="K51" s="8">
        <v>41</v>
      </c>
      <c r="L51" s="10">
        <v>0.26600000000000001</v>
      </c>
      <c r="M51" s="11">
        <v>3.34</v>
      </c>
      <c r="N51" s="8"/>
    </row>
    <row r="52" spans="1:14" ht="15" thickBot="1">
      <c r="A52" s="5">
        <v>51</v>
      </c>
      <c r="B52" s="22" t="s">
        <v>559</v>
      </c>
      <c r="C52" s="6" t="s">
        <v>103</v>
      </c>
      <c r="D52" s="8">
        <v>36.200000000000003</v>
      </c>
      <c r="E52" s="11">
        <v>109</v>
      </c>
      <c r="F52" s="8">
        <v>87.4</v>
      </c>
      <c r="G52" s="8">
        <v>109.9</v>
      </c>
      <c r="H52" s="8">
        <v>3.9</v>
      </c>
      <c r="I52" s="8">
        <v>5</v>
      </c>
      <c r="J52" s="16">
        <v>4.5999999999999999E-2</v>
      </c>
      <c r="K52" s="8">
        <v>35</v>
      </c>
      <c r="L52" s="10">
        <v>0.32100000000000001</v>
      </c>
      <c r="M52" s="11">
        <v>3.93</v>
      </c>
      <c r="N52" s="8"/>
    </row>
    <row r="53" spans="1:14" ht="15" thickBot="1">
      <c r="A53" s="5">
        <v>52</v>
      </c>
      <c r="B53" s="22" t="s">
        <v>460</v>
      </c>
      <c r="C53" s="22" t="s">
        <v>48</v>
      </c>
      <c r="D53" s="8">
        <v>71.2</v>
      </c>
      <c r="E53" s="11">
        <v>217</v>
      </c>
      <c r="F53" s="8">
        <v>88.3</v>
      </c>
      <c r="G53" s="8">
        <v>109.6</v>
      </c>
      <c r="H53" s="8">
        <v>1.6</v>
      </c>
      <c r="I53" s="8">
        <v>10</v>
      </c>
      <c r="J53" s="16">
        <v>4.5999999999999999E-2</v>
      </c>
      <c r="K53" s="8">
        <v>80</v>
      </c>
      <c r="L53" s="10">
        <v>0.36899999999999999</v>
      </c>
      <c r="M53" s="11">
        <v>3.14</v>
      </c>
      <c r="N53" s="8"/>
    </row>
    <row r="54" spans="1:14" ht="15" thickBot="1">
      <c r="A54" s="5">
        <v>53</v>
      </c>
      <c r="B54" s="22" t="s">
        <v>439</v>
      </c>
      <c r="C54" s="22" t="s">
        <v>54</v>
      </c>
      <c r="D54" s="8">
        <v>32.200000000000003</v>
      </c>
      <c r="E54" s="11">
        <v>86</v>
      </c>
      <c r="F54" s="8">
        <v>88.5</v>
      </c>
      <c r="G54" s="8">
        <v>108.3</v>
      </c>
      <c r="H54" s="8">
        <v>4.9000000000000004</v>
      </c>
      <c r="I54" s="8">
        <v>4</v>
      </c>
      <c r="J54" s="16">
        <v>4.7E-2</v>
      </c>
      <c r="K54" s="8">
        <v>33</v>
      </c>
      <c r="L54" s="10">
        <v>0.38400000000000001</v>
      </c>
      <c r="M54" s="11">
        <v>3.86</v>
      </c>
      <c r="N54" s="8"/>
    </row>
    <row r="55" spans="1:14" ht="15" thickBot="1">
      <c r="A55" s="5">
        <v>54</v>
      </c>
      <c r="B55" s="22" t="s">
        <v>451</v>
      </c>
      <c r="C55" s="22" t="s">
        <v>24</v>
      </c>
      <c r="D55" s="8">
        <v>66.099999999999994</v>
      </c>
      <c r="E55" s="11">
        <v>193</v>
      </c>
      <c r="F55" s="8">
        <v>87</v>
      </c>
      <c r="G55" s="8">
        <v>112.4</v>
      </c>
      <c r="H55" s="8">
        <v>2.2000000000000002</v>
      </c>
      <c r="I55" s="8">
        <v>9</v>
      </c>
      <c r="J55" s="16">
        <v>4.7E-2</v>
      </c>
      <c r="K55" s="8">
        <v>62</v>
      </c>
      <c r="L55" s="10">
        <v>0.32100000000000001</v>
      </c>
      <c r="M55" s="11">
        <v>1.22</v>
      </c>
      <c r="N55" s="8"/>
    </row>
    <row r="56" spans="1:14" ht="15" thickBot="1">
      <c r="A56" s="5">
        <v>55</v>
      </c>
      <c r="B56" s="22" t="s">
        <v>754</v>
      </c>
      <c r="C56" s="22" t="s">
        <v>111</v>
      </c>
      <c r="D56" s="8">
        <v>46.2</v>
      </c>
      <c r="E56" s="11">
        <v>149</v>
      </c>
      <c r="F56" s="8">
        <v>87.8</v>
      </c>
      <c r="G56" s="8">
        <v>111.7</v>
      </c>
      <c r="H56" s="8">
        <v>18</v>
      </c>
      <c r="I56" s="8">
        <v>7</v>
      </c>
      <c r="J56" s="16">
        <v>4.7E-2</v>
      </c>
      <c r="K56" s="8">
        <v>57</v>
      </c>
      <c r="L56" s="10">
        <v>0.38300000000000001</v>
      </c>
      <c r="M56" s="11">
        <v>6.36</v>
      </c>
      <c r="N56" s="8"/>
    </row>
    <row r="57" spans="1:14" ht="15" thickBot="1">
      <c r="A57" s="5">
        <v>56</v>
      </c>
      <c r="B57" s="22" t="s">
        <v>628</v>
      </c>
      <c r="C57" s="22" t="s">
        <v>95</v>
      </c>
      <c r="D57" s="8">
        <v>105</v>
      </c>
      <c r="E57" s="11">
        <v>316</v>
      </c>
      <c r="F57" s="8">
        <v>89.1</v>
      </c>
      <c r="G57" s="8">
        <v>111.4</v>
      </c>
      <c r="H57" s="8">
        <v>11.8</v>
      </c>
      <c r="I57" s="8">
        <v>15</v>
      </c>
      <c r="J57" s="16">
        <v>4.7E-2</v>
      </c>
      <c r="K57" s="8">
        <v>119</v>
      </c>
      <c r="L57" s="10">
        <v>0.377</v>
      </c>
      <c r="M57" s="11">
        <v>3.86</v>
      </c>
      <c r="N57" s="8"/>
    </row>
    <row r="58" spans="1:14" ht="15" thickBot="1">
      <c r="A58" s="5">
        <v>57</v>
      </c>
      <c r="B58" s="22" t="s">
        <v>765</v>
      </c>
      <c r="C58" s="22" t="s">
        <v>74</v>
      </c>
      <c r="D58" s="8">
        <v>55</v>
      </c>
      <c r="E58" s="11">
        <v>166</v>
      </c>
      <c r="F58" s="8">
        <v>87</v>
      </c>
      <c r="G58" s="8">
        <v>110.6</v>
      </c>
      <c r="H58" s="8">
        <v>14.2</v>
      </c>
      <c r="I58" s="8">
        <v>8</v>
      </c>
      <c r="J58" s="16">
        <v>4.8000000000000001E-2</v>
      </c>
      <c r="K58" s="8">
        <v>54</v>
      </c>
      <c r="L58" s="10">
        <v>0.32500000000000001</v>
      </c>
      <c r="M58" s="11">
        <v>3.6</v>
      </c>
      <c r="N58" s="8"/>
    </row>
    <row r="59" spans="1:14" ht="15" thickBot="1">
      <c r="A59" s="5">
        <v>58</v>
      </c>
      <c r="B59" s="22" t="s">
        <v>425</v>
      </c>
      <c r="C59" s="22" t="s">
        <v>48</v>
      </c>
      <c r="D59" s="8">
        <v>51.1</v>
      </c>
      <c r="E59" s="11">
        <v>145</v>
      </c>
      <c r="F59" s="8">
        <v>91.4</v>
      </c>
      <c r="G59" s="8">
        <v>114.7</v>
      </c>
      <c r="H59" s="8">
        <v>0.5</v>
      </c>
      <c r="I59" s="8">
        <v>7</v>
      </c>
      <c r="J59" s="16">
        <v>4.8000000000000001E-2</v>
      </c>
      <c r="K59" s="8">
        <v>70</v>
      </c>
      <c r="L59" s="10">
        <v>0.48299999999999998</v>
      </c>
      <c r="M59" s="11">
        <v>3.68</v>
      </c>
      <c r="N59" s="8"/>
    </row>
    <row r="60" spans="1:14" ht="15" thickBot="1">
      <c r="A60" s="5">
        <v>59</v>
      </c>
      <c r="B60" s="22" t="s">
        <v>438</v>
      </c>
      <c r="C60" s="22" t="s">
        <v>45</v>
      </c>
      <c r="D60" s="8">
        <v>69.2</v>
      </c>
      <c r="E60" s="11">
        <v>186</v>
      </c>
      <c r="F60" s="8">
        <v>87.8</v>
      </c>
      <c r="G60" s="8">
        <v>110</v>
      </c>
      <c r="H60" s="8">
        <v>13.7</v>
      </c>
      <c r="I60" s="8">
        <v>9</v>
      </c>
      <c r="J60" s="16">
        <v>4.8000000000000001E-2</v>
      </c>
      <c r="K60" s="8">
        <v>63</v>
      </c>
      <c r="L60" s="10">
        <v>0.33900000000000002</v>
      </c>
      <c r="M60" s="11">
        <v>2.58</v>
      </c>
      <c r="N60" s="8"/>
    </row>
    <row r="61" spans="1:14" ht="15" thickBot="1">
      <c r="A61" s="5">
        <v>60</v>
      </c>
      <c r="B61" s="22" t="s">
        <v>675</v>
      </c>
      <c r="C61" s="22" t="s">
        <v>41</v>
      </c>
      <c r="D61" s="8">
        <v>45.1</v>
      </c>
      <c r="E61" s="11">
        <v>124</v>
      </c>
      <c r="F61" s="8">
        <v>89.4</v>
      </c>
      <c r="G61" s="8">
        <v>111.3</v>
      </c>
      <c r="H61" s="8">
        <v>3.2</v>
      </c>
      <c r="I61" s="8">
        <v>6</v>
      </c>
      <c r="J61" s="16">
        <v>4.8000000000000001E-2</v>
      </c>
      <c r="K61" s="8">
        <v>55</v>
      </c>
      <c r="L61" s="10">
        <v>0.44400000000000001</v>
      </c>
      <c r="M61" s="11">
        <v>3.57</v>
      </c>
      <c r="N61" s="8"/>
    </row>
    <row r="62" spans="1:14" ht="15" thickBot="1">
      <c r="A62" s="5">
        <v>61</v>
      </c>
      <c r="B62" s="22" t="s">
        <v>580</v>
      </c>
      <c r="C62" s="22" t="s">
        <v>43</v>
      </c>
      <c r="D62" s="8">
        <v>54</v>
      </c>
      <c r="E62" s="11">
        <v>143</v>
      </c>
      <c r="F62" s="8">
        <v>85.9</v>
      </c>
      <c r="G62" s="8">
        <v>112.3</v>
      </c>
      <c r="H62" s="8">
        <v>15.5</v>
      </c>
      <c r="I62" s="8">
        <v>7</v>
      </c>
      <c r="J62" s="16">
        <v>4.9000000000000002E-2</v>
      </c>
      <c r="K62" s="8">
        <v>42</v>
      </c>
      <c r="L62" s="10">
        <v>0.29399999999999998</v>
      </c>
      <c r="M62" s="11">
        <v>2.83</v>
      </c>
      <c r="N62" s="8"/>
    </row>
    <row r="63" spans="1:14" ht="15" thickBot="1">
      <c r="A63" s="5">
        <v>62</v>
      </c>
      <c r="B63" s="22" t="s">
        <v>753</v>
      </c>
      <c r="C63" s="22" t="s">
        <v>56</v>
      </c>
      <c r="D63" s="8">
        <v>33</v>
      </c>
      <c r="E63" s="11">
        <v>102</v>
      </c>
      <c r="F63" s="8">
        <v>87.9</v>
      </c>
      <c r="G63" s="8">
        <v>110.3</v>
      </c>
      <c r="H63" s="8">
        <v>7.2</v>
      </c>
      <c r="I63" s="8">
        <v>5</v>
      </c>
      <c r="J63" s="16">
        <v>4.9000000000000002E-2</v>
      </c>
      <c r="K63" s="8">
        <v>31</v>
      </c>
      <c r="L63" s="10">
        <v>0.30399999999999999</v>
      </c>
      <c r="M63" s="11">
        <v>3</v>
      </c>
      <c r="N63" s="8"/>
    </row>
    <row r="64" spans="1:14" ht="15" thickBot="1">
      <c r="A64" s="5">
        <v>63</v>
      </c>
      <c r="B64" s="22" t="s">
        <v>395</v>
      </c>
      <c r="C64" s="22" t="s">
        <v>35</v>
      </c>
      <c r="D64" s="8">
        <v>69.2</v>
      </c>
      <c r="E64" s="11">
        <v>163</v>
      </c>
      <c r="F64" s="8">
        <v>88.2</v>
      </c>
      <c r="G64" s="8">
        <v>108.4</v>
      </c>
      <c r="H64" s="8">
        <v>12.3</v>
      </c>
      <c r="I64" s="8">
        <v>8</v>
      </c>
      <c r="J64" s="16">
        <v>4.9000000000000002E-2</v>
      </c>
      <c r="K64" s="8">
        <v>56</v>
      </c>
      <c r="L64" s="10">
        <v>0.34399999999999997</v>
      </c>
      <c r="M64" s="11">
        <v>2.97</v>
      </c>
      <c r="N64" s="8"/>
    </row>
    <row r="65" spans="1:14" ht="15" thickBot="1">
      <c r="A65" s="5">
        <v>64</v>
      </c>
      <c r="B65" s="22" t="s">
        <v>456</v>
      </c>
      <c r="C65" s="6" t="s">
        <v>103</v>
      </c>
      <c r="D65" s="8">
        <v>63.2</v>
      </c>
      <c r="E65" s="11">
        <v>161</v>
      </c>
      <c r="F65" s="8">
        <v>86.6</v>
      </c>
      <c r="G65" s="8">
        <v>109.7</v>
      </c>
      <c r="H65" s="8">
        <v>0.4</v>
      </c>
      <c r="I65" s="8">
        <v>8</v>
      </c>
      <c r="J65" s="16">
        <v>0.05</v>
      </c>
      <c r="K65" s="8">
        <v>57</v>
      </c>
      <c r="L65" s="10">
        <v>0.35399999999999998</v>
      </c>
      <c r="M65" s="11">
        <v>3.11</v>
      </c>
      <c r="N65" s="8"/>
    </row>
    <row r="66" spans="1:14" ht="15" thickBot="1">
      <c r="A66" s="5">
        <v>65</v>
      </c>
      <c r="B66" s="22" t="s">
        <v>498</v>
      </c>
      <c r="C66" s="22" t="s">
        <v>111</v>
      </c>
      <c r="D66" s="8">
        <v>56</v>
      </c>
      <c r="E66" s="11">
        <v>160</v>
      </c>
      <c r="F66" s="8">
        <v>89.1</v>
      </c>
      <c r="G66" s="8">
        <v>110.2</v>
      </c>
      <c r="H66" s="8">
        <v>6.4</v>
      </c>
      <c r="I66" s="8">
        <v>8</v>
      </c>
      <c r="J66" s="16">
        <v>0.05</v>
      </c>
      <c r="K66" s="8">
        <v>69</v>
      </c>
      <c r="L66" s="10">
        <v>0.43099999999999999</v>
      </c>
      <c r="M66" s="11">
        <v>3.86</v>
      </c>
      <c r="N66" s="8"/>
    </row>
    <row r="67" spans="1:14" ht="15" thickBot="1">
      <c r="A67" s="5">
        <v>66</v>
      </c>
      <c r="B67" s="22" t="s">
        <v>768</v>
      </c>
      <c r="C67" s="22" t="s">
        <v>43</v>
      </c>
      <c r="D67" s="8">
        <v>71.2</v>
      </c>
      <c r="E67" s="11">
        <v>219</v>
      </c>
      <c r="F67" s="8">
        <v>88.5</v>
      </c>
      <c r="G67" s="8">
        <v>113</v>
      </c>
      <c r="H67" s="8">
        <v>12.6</v>
      </c>
      <c r="I67" s="8">
        <v>11</v>
      </c>
      <c r="J67" s="16">
        <v>0.05</v>
      </c>
      <c r="K67" s="8">
        <v>72</v>
      </c>
      <c r="L67" s="10">
        <v>0.32900000000000001</v>
      </c>
      <c r="M67" s="11">
        <v>3.39</v>
      </c>
      <c r="N67" s="8"/>
    </row>
    <row r="68" spans="1:14" ht="15" thickBot="1">
      <c r="A68" s="5">
        <v>67</v>
      </c>
      <c r="B68" s="22" t="s">
        <v>606</v>
      </c>
      <c r="C68" s="22" t="s">
        <v>64</v>
      </c>
      <c r="D68" s="8">
        <v>59.2</v>
      </c>
      <c r="E68" s="11">
        <v>158</v>
      </c>
      <c r="F68" s="8">
        <v>87.1</v>
      </c>
      <c r="G68" s="8">
        <v>109.9</v>
      </c>
      <c r="H68" s="8">
        <v>21</v>
      </c>
      <c r="I68" s="8">
        <v>8</v>
      </c>
      <c r="J68" s="16">
        <v>5.0999999999999997E-2</v>
      </c>
      <c r="K68" s="8">
        <v>49</v>
      </c>
      <c r="L68" s="10">
        <v>0.31</v>
      </c>
      <c r="M68" s="11">
        <v>2.2599999999999998</v>
      </c>
      <c r="N68" s="8"/>
    </row>
    <row r="69" spans="1:14" ht="15" thickBot="1">
      <c r="A69" s="5">
        <v>68</v>
      </c>
      <c r="B69" s="22" t="s">
        <v>422</v>
      </c>
      <c r="C69" s="22" t="s">
        <v>86</v>
      </c>
      <c r="D69" s="8">
        <v>66.2</v>
      </c>
      <c r="E69" s="11">
        <v>158</v>
      </c>
      <c r="F69" s="8">
        <v>88.9</v>
      </c>
      <c r="G69" s="8">
        <v>115.4</v>
      </c>
      <c r="H69" s="8">
        <v>7.7</v>
      </c>
      <c r="I69" s="8">
        <v>8</v>
      </c>
      <c r="J69" s="16">
        <v>5.0999999999999997E-2</v>
      </c>
      <c r="K69" s="8">
        <v>65</v>
      </c>
      <c r="L69" s="10">
        <v>0.41099999999999998</v>
      </c>
      <c r="M69" s="11">
        <v>2.97</v>
      </c>
      <c r="N69" s="8"/>
    </row>
    <row r="70" spans="1:14" ht="15" thickBot="1">
      <c r="A70" s="5">
        <v>69</v>
      </c>
      <c r="B70" s="22" t="s">
        <v>637</v>
      </c>
      <c r="C70" s="22" t="s">
        <v>64</v>
      </c>
      <c r="D70" s="8">
        <v>30</v>
      </c>
      <c r="E70" s="11">
        <v>98</v>
      </c>
      <c r="F70" s="8">
        <v>87.8</v>
      </c>
      <c r="G70" s="8">
        <v>111.9</v>
      </c>
      <c r="H70" s="8">
        <v>7.7</v>
      </c>
      <c r="I70" s="8">
        <v>5</v>
      </c>
      <c r="J70" s="16">
        <v>5.0999999999999997E-2</v>
      </c>
      <c r="K70" s="8">
        <v>33</v>
      </c>
      <c r="L70" s="10">
        <v>0.33700000000000002</v>
      </c>
      <c r="M70" s="11">
        <v>5.4</v>
      </c>
      <c r="N70" s="8"/>
    </row>
    <row r="71" spans="1:14" ht="15" thickBot="1">
      <c r="A71" s="5">
        <v>70</v>
      </c>
      <c r="B71" s="22" t="s">
        <v>727</v>
      </c>
      <c r="C71" s="6" t="s">
        <v>103</v>
      </c>
      <c r="D71" s="8">
        <v>55.2</v>
      </c>
      <c r="E71" s="11">
        <v>137</v>
      </c>
      <c r="F71" s="8">
        <v>84.5</v>
      </c>
      <c r="G71" s="8">
        <v>109.8</v>
      </c>
      <c r="H71" s="8">
        <v>11.7</v>
      </c>
      <c r="I71" s="8">
        <v>7</v>
      </c>
      <c r="J71" s="16">
        <v>5.0999999999999997E-2</v>
      </c>
      <c r="K71" s="8">
        <v>37</v>
      </c>
      <c r="L71" s="10">
        <v>0.27</v>
      </c>
      <c r="M71" s="11">
        <v>3.4</v>
      </c>
      <c r="N71" s="8"/>
    </row>
    <row r="72" spans="1:14" ht="15" thickBot="1">
      <c r="A72" s="5">
        <v>71</v>
      </c>
      <c r="B72" s="22" t="s">
        <v>303</v>
      </c>
      <c r="C72" s="22" t="s">
        <v>41</v>
      </c>
      <c r="D72" s="8">
        <v>58.1</v>
      </c>
      <c r="E72" s="11">
        <v>176</v>
      </c>
      <c r="F72" s="8">
        <v>86.9</v>
      </c>
      <c r="G72" s="8">
        <v>111</v>
      </c>
      <c r="H72" s="8">
        <v>-0.9</v>
      </c>
      <c r="I72" s="8">
        <v>9</v>
      </c>
      <c r="J72" s="16">
        <v>5.0999999999999997E-2</v>
      </c>
      <c r="K72" s="8">
        <v>62</v>
      </c>
      <c r="L72" s="10">
        <v>0.35199999999999998</v>
      </c>
      <c r="M72" s="11">
        <v>4.17</v>
      </c>
      <c r="N72" s="8"/>
    </row>
    <row r="73" spans="1:14" ht="15" thickBot="1">
      <c r="A73" s="5">
        <v>72</v>
      </c>
      <c r="B73" s="22" t="s">
        <v>666</v>
      </c>
      <c r="C73" s="22" t="s">
        <v>41</v>
      </c>
      <c r="D73" s="8">
        <v>44.1</v>
      </c>
      <c r="E73" s="11">
        <v>156</v>
      </c>
      <c r="F73" s="8">
        <v>89.9</v>
      </c>
      <c r="G73" s="8">
        <v>111</v>
      </c>
      <c r="H73" s="8">
        <v>1.9</v>
      </c>
      <c r="I73" s="8">
        <v>8</v>
      </c>
      <c r="J73" s="16">
        <v>5.0999999999999997E-2</v>
      </c>
      <c r="K73" s="8">
        <v>69</v>
      </c>
      <c r="L73" s="10">
        <v>0.442</v>
      </c>
      <c r="M73" s="11">
        <v>5.48</v>
      </c>
      <c r="N73" s="8"/>
    </row>
    <row r="74" spans="1:14" ht="15" thickBot="1">
      <c r="A74" s="5">
        <v>73</v>
      </c>
      <c r="B74" s="22" t="s">
        <v>524</v>
      </c>
      <c r="C74" s="22" t="s">
        <v>41</v>
      </c>
      <c r="D74" s="8">
        <v>97.1</v>
      </c>
      <c r="E74" s="11">
        <v>272</v>
      </c>
      <c r="F74" s="8">
        <v>87.5</v>
      </c>
      <c r="G74" s="8">
        <v>111.9</v>
      </c>
      <c r="H74" s="8">
        <v>11.1</v>
      </c>
      <c r="I74" s="8">
        <v>14</v>
      </c>
      <c r="J74" s="16">
        <v>5.0999999999999997E-2</v>
      </c>
      <c r="K74" s="8">
        <v>90</v>
      </c>
      <c r="L74" s="10">
        <v>0.33100000000000002</v>
      </c>
      <c r="M74" s="11">
        <v>3.05</v>
      </c>
      <c r="N74" s="8"/>
    </row>
    <row r="75" spans="1:14" ht="15" thickBot="1">
      <c r="A75" s="5">
        <v>74</v>
      </c>
      <c r="B75" s="22" t="s">
        <v>704</v>
      </c>
      <c r="C75" s="6" t="s">
        <v>103</v>
      </c>
      <c r="D75" s="8">
        <v>52.2</v>
      </c>
      <c r="E75" s="11">
        <v>136</v>
      </c>
      <c r="F75" s="8">
        <v>88.6</v>
      </c>
      <c r="G75" s="8">
        <v>112.1</v>
      </c>
      <c r="H75" s="8">
        <v>15.9</v>
      </c>
      <c r="I75" s="8">
        <v>7</v>
      </c>
      <c r="J75" s="16">
        <v>5.0999999999999997E-2</v>
      </c>
      <c r="K75" s="8">
        <v>54</v>
      </c>
      <c r="L75" s="10">
        <v>0.39700000000000002</v>
      </c>
      <c r="M75" s="11">
        <v>3.59</v>
      </c>
      <c r="N75" s="8"/>
    </row>
    <row r="76" spans="1:14" ht="15" thickBot="1">
      <c r="A76" s="5">
        <v>75</v>
      </c>
      <c r="B76" s="22" t="s">
        <v>772</v>
      </c>
      <c r="C76" s="22" t="s">
        <v>24</v>
      </c>
      <c r="D76" s="8">
        <v>48</v>
      </c>
      <c r="E76" s="11">
        <v>135</v>
      </c>
      <c r="F76" s="8">
        <v>89</v>
      </c>
      <c r="G76" s="8">
        <v>113.5</v>
      </c>
      <c r="H76" s="8">
        <v>11.3</v>
      </c>
      <c r="I76" s="8">
        <v>7</v>
      </c>
      <c r="J76" s="16">
        <v>5.1999999999999998E-2</v>
      </c>
      <c r="K76" s="8">
        <v>53</v>
      </c>
      <c r="L76" s="10">
        <v>0.39300000000000002</v>
      </c>
      <c r="M76" s="11">
        <v>2.63</v>
      </c>
      <c r="N76" s="8"/>
    </row>
    <row r="77" spans="1:14" ht="15" thickBot="1">
      <c r="A77" s="5">
        <v>76</v>
      </c>
      <c r="B77" s="22" t="s">
        <v>430</v>
      </c>
      <c r="C77" s="22" t="s">
        <v>58</v>
      </c>
      <c r="D77" s="8">
        <v>50.1</v>
      </c>
      <c r="E77" s="11">
        <v>134</v>
      </c>
      <c r="F77" s="8">
        <v>85.7</v>
      </c>
      <c r="G77" s="8">
        <v>110.4</v>
      </c>
      <c r="H77" s="8">
        <v>14.1</v>
      </c>
      <c r="I77" s="8">
        <v>7</v>
      </c>
      <c r="J77" s="16">
        <v>5.1999999999999998E-2</v>
      </c>
      <c r="K77" s="8">
        <v>40</v>
      </c>
      <c r="L77" s="10">
        <v>0.29899999999999999</v>
      </c>
      <c r="M77" s="11">
        <v>2.68</v>
      </c>
      <c r="N77" s="8"/>
    </row>
    <row r="78" spans="1:14" ht="15" thickBot="1">
      <c r="A78" s="5">
        <v>77</v>
      </c>
      <c r="B78" s="22" t="s">
        <v>488</v>
      </c>
      <c r="C78" s="22" t="s">
        <v>89</v>
      </c>
      <c r="D78" s="8">
        <v>188</v>
      </c>
      <c r="E78" s="11">
        <v>516</v>
      </c>
      <c r="F78" s="8">
        <v>86.9</v>
      </c>
      <c r="G78" s="8">
        <v>113.2</v>
      </c>
      <c r="H78" s="8">
        <v>14.3</v>
      </c>
      <c r="I78" s="8">
        <v>27</v>
      </c>
      <c r="J78" s="16">
        <v>5.1999999999999998E-2</v>
      </c>
      <c r="K78" s="8">
        <v>185</v>
      </c>
      <c r="L78" s="10">
        <v>0.35899999999999999</v>
      </c>
      <c r="M78" s="11">
        <v>3.64</v>
      </c>
      <c r="N78" s="8"/>
    </row>
    <row r="79" spans="1:14" ht="15" thickBot="1">
      <c r="A79" s="5">
        <v>78</v>
      </c>
      <c r="B79" s="22" t="s">
        <v>449</v>
      </c>
      <c r="C79" s="22" t="s">
        <v>111</v>
      </c>
      <c r="D79" s="8">
        <v>65.099999999999994</v>
      </c>
      <c r="E79" s="11">
        <v>171</v>
      </c>
      <c r="F79" s="8">
        <v>88.1</v>
      </c>
      <c r="G79" s="8">
        <v>109</v>
      </c>
      <c r="H79" s="8">
        <v>15.7</v>
      </c>
      <c r="I79" s="8">
        <v>9</v>
      </c>
      <c r="J79" s="16">
        <v>5.2999999999999999E-2</v>
      </c>
      <c r="K79" s="8">
        <v>68</v>
      </c>
      <c r="L79" s="10">
        <v>0.39800000000000002</v>
      </c>
      <c r="M79" s="11">
        <v>2.0699999999999998</v>
      </c>
      <c r="N79" s="8"/>
    </row>
    <row r="80" spans="1:14" ht="15" thickBot="1">
      <c r="A80" s="5">
        <v>79</v>
      </c>
      <c r="B80" s="22" t="s">
        <v>409</v>
      </c>
      <c r="C80" s="22" t="s">
        <v>35</v>
      </c>
      <c r="D80" s="8">
        <v>47.2</v>
      </c>
      <c r="E80" s="11">
        <v>114</v>
      </c>
      <c r="F80" s="8">
        <v>88.2</v>
      </c>
      <c r="G80" s="8">
        <v>110.8</v>
      </c>
      <c r="H80" s="8">
        <v>1.1000000000000001</v>
      </c>
      <c r="I80" s="8">
        <v>6</v>
      </c>
      <c r="J80" s="16">
        <v>5.2999999999999999E-2</v>
      </c>
      <c r="K80" s="8">
        <v>41</v>
      </c>
      <c r="L80" s="10">
        <v>0.36</v>
      </c>
      <c r="M80" s="11">
        <v>2.83</v>
      </c>
      <c r="N80" s="8"/>
    </row>
    <row r="81" spans="1:14" ht="15" thickBot="1">
      <c r="A81" s="5">
        <v>80</v>
      </c>
      <c r="B81" s="22" t="s">
        <v>695</v>
      </c>
      <c r="C81" s="22" t="s">
        <v>129</v>
      </c>
      <c r="D81" s="8">
        <v>54</v>
      </c>
      <c r="E81" s="11">
        <v>170</v>
      </c>
      <c r="F81" s="8">
        <v>86.6</v>
      </c>
      <c r="G81" s="8">
        <v>110.5</v>
      </c>
      <c r="H81" s="8">
        <v>7.2</v>
      </c>
      <c r="I81" s="8">
        <v>9</v>
      </c>
      <c r="J81" s="16">
        <v>5.2999999999999999E-2</v>
      </c>
      <c r="K81" s="8">
        <v>61</v>
      </c>
      <c r="L81" s="10">
        <v>0.35899999999999999</v>
      </c>
      <c r="M81" s="11">
        <v>5.5</v>
      </c>
      <c r="N81" s="8"/>
    </row>
    <row r="82" spans="1:14" ht="15" thickBot="1">
      <c r="A82" s="5">
        <v>81</v>
      </c>
      <c r="B82" s="22" t="s">
        <v>625</v>
      </c>
      <c r="C82" s="22" t="s">
        <v>35</v>
      </c>
      <c r="D82" s="8">
        <v>46.1</v>
      </c>
      <c r="E82" s="11">
        <v>132</v>
      </c>
      <c r="F82" s="8">
        <v>85.8</v>
      </c>
      <c r="G82" s="8">
        <v>115.3</v>
      </c>
      <c r="H82" s="8">
        <v>0</v>
      </c>
      <c r="I82" s="8">
        <v>7</v>
      </c>
      <c r="J82" s="16">
        <v>5.2999999999999999E-2</v>
      </c>
      <c r="K82" s="8">
        <v>42</v>
      </c>
      <c r="L82" s="10">
        <v>0.318</v>
      </c>
      <c r="M82" s="11">
        <v>3.69</v>
      </c>
      <c r="N82" s="8"/>
    </row>
    <row r="83" spans="1:14" ht="15" thickBot="1">
      <c r="A83" s="5">
        <v>82</v>
      </c>
      <c r="B83" s="22" t="s">
        <v>736</v>
      </c>
      <c r="C83" s="22" t="s">
        <v>48</v>
      </c>
      <c r="D83" s="8">
        <v>82</v>
      </c>
      <c r="E83" s="11">
        <v>223</v>
      </c>
      <c r="F83" s="8">
        <v>88</v>
      </c>
      <c r="G83" s="8">
        <v>112.1</v>
      </c>
      <c r="H83" s="8">
        <v>14.6</v>
      </c>
      <c r="I83" s="8">
        <v>12</v>
      </c>
      <c r="J83" s="16">
        <v>5.3999999999999999E-2</v>
      </c>
      <c r="K83" s="8">
        <v>86</v>
      </c>
      <c r="L83" s="10">
        <v>0.38600000000000001</v>
      </c>
      <c r="M83" s="11">
        <v>3.29</v>
      </c>
      <c r="N83" s="8"/>
    </row>
    <row r="84" spans="1:14" ht="15" thickBot="1">
      <c r="A84" s="5">
        <v>83</v>
      </c>
      <c r="B84" s="22" t="s">
        <v>428</v>
      </c>
      <c r="C84" s="22" t="s">
        <v>56</v>
      </c>
      <c r="D84" s="8">
        <v>63</v>
      </c>
      <c r="E84" s="11">
        <v>167</v>
      </c>
      <c r="F84" s="8">
        <v>89.3</v>
      </c>
      <c r="G84" s="8">
        <v>111.9</v>
      </c>
      <c r="H84" s="8">
        <v>12.9</v>
      </c>
      <c r="I84" s="8">
        <v>9</v>
      </c>
      <c r="J84" s="16">
        <v>5.3999999999999999E-2</v>
      </c>
      <c r="K84" s="8">
        <v>61</v>
      </c>
      <c r="L84" s="10">
        <v>0.36499999999999999</v>
      </c>
      <c r="M84" s="11">
        <v>2.71</v>
      </c>
      <c r="N84" s="8"/>
    </row>
    <row r="85" spans="1:14" ht="15" thickBot="1">
      <c r="A85" s="5">
        <v>84</v>
      </c>
      <c r="B85" s="22" t="s">
        <v>490</v>
      </c>
      <c r="C85" s="22" t="s">
        <v>56</v>
      </c>
      <c r="D85" s="8">
        <v>173.1</v>
      </c>
      <c r="E85" s="11">
        <v>497</v>
      </c>
      <c r="F85" s="8">
        <v>87.8</v>
      </c>
      <c r="G85" s="8">
        <v>111.1</v>
      </c>
      <c r="H85" s="8">
        <v>9.3000000000000007</v>
      </c>
      <c r="I85" s="8">
        <v>27</v>
      </c>
      <c r="J85" s="16">
        <v>5.3999999999999999E-2</v>
      </c>
      <c r="K85" s="8">
        <v>182</v>
      </c>
      <c r="L85" s="10">
        <v>0.36599999999999999</v>
      </c>
      <c r="M85" s="11">
        <v>3.06</v>
      </c>
      <c r="N85" s="8"/>
    </row>
    <row r="86" spans="1:14" ht="15" thickBot="1">
      <c r="A86" s="5">
        <v>85</v>
      </c>
      <c r="B86" s="22" t="s">
        <v>582</v>
      </c>
      <c r="C86" s="22" t="s">
        <v>45</v>
      </c>
      <c r="D86" s="8">
        <v>189.2</v>
      </c>
      <c r="E86" s="11">
        <v>497</v>
      </c>
      <c r="F86" s="8">
        <v>86.6</v>
      </c>
      <c r="G86" s="8">
        <v>111.8</v>
      </c>
      <c r="H86" s="8">
        <v>10.1</v>
      </c>
      <c r="I86" s="8">
        <v>27</v>
      </c>
      <c r="J86" s="16">
        <v>5.3999999999999999E-2</v>
      </c>
      <c r="K86" s="8">
        <v>163</v>
      </c>
      <c r="L86" s="10">
        <v>0.32800000000000001</v>
      </c>
      <c r="M86" s="11">
        <v>3.46</v>
      </c>
      <c r="N86" s="8"/>
    </row>
    <row r="87" spans="1:14" ht="15" thickBot="1">
      <c r="A87" s="5">
        <v>86</v>
      </c>
      <c r="B87" s="22" t="s">
        <v>622</v>
      </c>
      <c r="C87" s="22" t="s">
        <v>109</v>
      </c>
      <c r="D87" s="8">
        <v>72.099999999999994</v>
      </c>
      <c r="E87" s="11">
        <v>201</v>
      </c>
      <c r="F87" s="8">
        <v>89.3</v>
      </c>
      <c r="G87" s="8">
        <v>109.4</v>
      </c>
      <c r="H87" s="8">
        <v>8</v>
      </c>
      <c r="I87" s="8">
        <v>11</v>
      </c>
      <c r="J87" s="16">
        <v>5.5E-2</v>
      </c>
      <c r="K87" s="8">
        <v>77</v>
      </c>
      <c r="L87" s="10">
        <v>0.38300000000000001</v>
      </c>
      <c r="M87" s="11">
        <v>3.86</v>
      </c>
      <c r="N87" s="8"/>
    </row>
    <row r="88" spans="1:14" ht="15" thickBot="1">
      <c r="A88" s="5">
        <v>87</v>
      </c>
      <c r="B88" s="22" t="s">
        <v>411</v>
      </c>
      <c r="C88" s="22" t="s">
        <v>58</v>
      </c>
      <c r="D88" s="8">
        <v>71.2</v>
      </c>
      <c r="E88" s="11">
        <v>200</v>
      </c>
      <c r="F88" s="8">
        <v>88.4</v>
      </c>
      <c r="G88" s="8">
        <v>113.7</v>
      </c>
      <c r="H88" s="8">
        <v>-2.2999999999999998</v>
      </c>
      <c r="I88" s="8">
        <v>11</v>
      </c>
      <c r="J88" s="16">
        <v>5.5E-2</v>
      </c>
      <c r="K88" s="8">
        <v>75</v>
      </c>
      <c r="L88" s="10">
        <v>0.375</v>
      </c>
      <c r="M88" s="11">
        <v>2.13</v>
      </c>
      <c r="N88" s="8"/>
    </row>
    <row r="89" spans="1:14" ht="15" thickBot="1">
      <c r="A89" s="5">
        <v>88</v>
      </c>
      <c r="B89" s="22" t="s">
        <v>435</v>
      </c>
      <c r="C89" s="6" t="s">
        <v>103</v>
      </c>
      <c r="D89" s="8">
        <v>60.2</v>
      </c>
      <c r="E89" s="11">
        <v>144</v>
      </c>
      <c r="F89" s="8">
        <v>85.9</v>
      </c>
      <c r="G89" s="8">
        <v>110.4</v>
      </c>
      <c r="H89" s="8">
        <v>20.9</v>
      </c>
      <c r="I89" s="8">
        <v>8</v>
      </c>
      <c r="J89" s="16">
        <v>5.6000000000000001E-2</v>
      </c>
      <c r="K89" s="8">
        <v>43</v>
      </c>
      <c r="L89" s="10">
        <v>0.29899999999999999</v>
      </c>
      <c r="M89" s="11">
        <v>3.12</v>
      </c>
      <c r="N89" s="8"/>
    </row>
    <row r="90" spans="1:14" ht="15" thickBot="1">
      <c r="A90" s="5">
        <v>89</v>
      </c>
      <c r="B90" s="22" t="s">
        <v>691</v>
      </c>
      <c r="C90" s="22" t="s">
        <v>58</v>
      </c>
      <c r="D90" s="8">
        <v>34.200000000000003</v>
      </c>
      <c r="E90" s="11">
        <v>108</v>
      </c>
      <c r="F90" s="8">
        <v>88.4</v>
      </c>
      <c r="G90" s="8">
        <v>116.3</v>
      </c>
      <c r="H90" s="8">
        <v>17.3</v>
      </c>
      <c r="I90" s="8">
        <v>6</v>
      </c>
      <c r="J90" s="16">
        <v>5.6000000000000001E-2</v>
      </c>
      <c r="K90" s="8">
        <v>38</v>
      </c>
      <c r="L90" s="10">
        <v>0.35199999999999998</v>
      </c>
      <c r="M90" s="11">
        <v>5.19</v>
      </c>
      <c r="N90" s="8"/>
    </row>
    <row r="91" spans="1:14" ht="15" thickBot="1">
      <c r="A91" s="5">
        <v>90</v>
      </c>
      <c r="B91" s="22" t="s">
        <v>599</v>
      </c>
      <c r="C91" s="22" t="s">
        <v>74</v>
      </c>
      <c r="D91" s="8">
        <v>52.1</v>
      </c>
      <c r="E91" s="11">
        <v>162</v>
      </c>
      <c r="F91" s="8">
        <v>90.3</v>
      </c>
      <c r="G91" s="8">
        <v>112.4</v>
      </c>
      <c r="H91" s="8">
        <v>12.2</v>
      </c>
      <c r="I91" s="8">
        <v>9</v>
      </c>
      <c r="J91" s="16">
        <v>5.6000000000000001E-2</v>
      </c>
      <c r="K91" s="8">
        <v>71</v>
      </c>
      <c r="L91" s="10">
        <v>0.438</v>
      </c>
      <c r="M91" s="11">
        <v>3.96</v>
      </c>
      <c r="N91" s="8"/>
    </row>
    <row r="92" spans="1:14" ht="15" thickBot="1">
      <c r="A92" s="5">
        <v>91</v>
      </c>
      <c r="B92" s="22" t="s">
        <v>783</v>
      </c>
      <c r="C92" s="22" t="s">
        <v>86</v>
      </c>
      <c r="D92" s="8">
        <v>97.2</v>
      </c>
      <c r="E92" s="11">
        <v>305</v>
      </c>
      <c r="F92" s="8">
        <v>89.2</v>
      </c>
      <c r="G92" s="8">
        <v>116.5</v>
      </c>
      <c r="H92" s="8">
        <v>11.7</v>
      </c>
      <c r="I92" s="8">
        <v>17</v>
      </c>
      <c r="J92" s="16">
        <v>5.6000000000000001E-2</v>
      </c>
      <c r="K92" s="8">
        <v>114</v>
      </c>
      <c r="L92" s="10">
        <v>0.374</v>
      </c>
      <c r="M92" s="11">
        <v>4.33</v>
      </c>
      <c r="N92" s="8"/>
    </row>
    <row r="93" spans="1:14" ht="15" thickBot="1">
      <c r="A93" s="5">
        <v>92</v>
      </c>
      <c r="B93" s="22" t="s">
        <v>502</v>
      </c>
      <c r="C93" s="22" t="s">
        <v>89</v>
      </c>
      <c r="D93" s="8">
        <v>59.1</v>
      </c>
      <c r="E93" s="11">
        <v>160</v>
      </c>
      <c r="F93" s="8">
        <v>87.5</v>
      </c>
      <c r="G93" s="8">
        <v>112.9</v>
      </c>
      <c r="H93" s="8">
        <v>8.4</v>
      </c>
      <c r="I93" s="8">
        <v>9</v>
      </c>
      <c r="J93" s="16">
        <v>5.6000000000000001E-2</v>
      </c>
      <c r="K93" s="8">
        <v>56</v>
      </c>
      <c r="L93" s="10">
        <v>0.35</v>
      </c>
      <c r="M93" s="11">
        <v>4.7</v>
      </c>
      <c r="N93" s="8"/>
    </row>
    <row r="94" spans="1:14" ht="15" thickBot="1">
      <c r="A94" s="5">
        <v>93</v>
      </c>
      <c r="B94" s="22" t="s">
        <v>745</v>
      </c>
      <c r="C94" s="6" t="s">
        <v>103</v>
      </c>
      <c r="D94" s="8">
        <v>45.2</v>
      </c>
      <c r="E94" s="11">
        <v>142</v>
      </c>
      <c r="F94" s="8">
        <v>85.8</v>
      </c>
      <c r="G94" s="8">
        <v>109.1</v>
      </c>
      <c r="H94" s="8">
        <v>12.1</v>
      </c>
      <c r="I94" s="8">
        <v>8</v>
      </c>
      <c r="J94" s="16">
        <v>5.6000000000000001E-2</v>
      </c>
      <c r="K94" s="8">
        <v>44</v>
      </c>
      <c r="L94" s="10">
        <v>0.31</v>
      </c>
      <c r="M94" s="11">
        <v>3.55</v>
      </c>
      <c r="N94" s="8"/>
    </row>
    <row r="95" spans="1:14" ht="15" thickBot="1">
      <c r="A95" s="5">
        <v>94</v>
      </c>
      <c r="B95" s="22" t="s">
        <v>749</v>
      </c>
      <c r="C95" s="22" t="s">
        <v>64</v>
      </c>
      <c r="D95" s="8">
        <v>51.2</v>
      </c>
      <c r="E95" s="11">
        <v>177</v>
      </c>
      <c r="F95" s="8">
        <v>90.7</v>
      </c>
      <c r="G95" s="8">
        <v>113.1</v>
      </c>
      <c r="H95" s="8">
        <v>-0.3</v>
      </c>
      <c r="I95" s="8">
        <v>10</v>
      </c>
      <c r="J95" s="16">
        <v>5.6000000000000001E-2</v>
      </c>
      <c r="K95" s="8">
        <v>86</v>
      </c>
      <c r="L95" s="10">
        <v>0.48599999999999999</v>
      </c>
      <c r="M95" s="11">
        <v>4.7</v>
      </c>
      <c r="N95" s="8"/>
    </row>
    <row r="96" spans="1:14" ht="15" thickBot="1">
      <c r="A96" s="5">
        <v>95</v>
      </c>
      <c r="B96" s="22" t="s">
        <v>434</v>
      </c>
      <c r="C96" s="22" t="s">
        <v>153</v>
      </c>
      <c r="D96" s="8">
        <v>45.1</v>
      </c>
      <c r="E96" s="11">
        <v>123</v>
      </c>
      <c r="F96" s="8">
        <v>90.4</v>
      </c>
      <c r="G96" s="8">
        <v>111</v>
      </c>
      <c r="H96" s="8">
        <v>10.6</v>
      </c>
      <c r="I96" s="8">
        <v>7</v>
      </c>
      <c r="J96" s="16">
        <v>5.7000000000000002E-2</v>
      </c>
      <c r="K96" s="8">
        <v>56</v>
      </c>
      <c r="L96" s="10">
        <v>0.45500000000000002</v>
      </c>
      <c r="M96" s="11">
        <v>3.18</v>
      </c>
      <c r="N96" s="8"/>
    </row>
    <row r="97" spans="1:14" ht="15" thickBot="1">
      <c r="A97" s="5">
        <v>96</v>
      </c>
      <c r="B97" s="22" t="s">
        <v>480</v>
      </c>
      <c r="C97" s="22" t="s">
        <v>111</v>
      </c>
      <c r="D97" s="8">
        <v>38.1</v>
      </c>
      <c r="E97" s="11">
        <v>105</v>
      </c>
      <c r="F97" s="8">
        <v>85.9</v>
      </c>
      <c r="G97" s="8">
        <v>111.2</v>
      </c>
      <c r="H97" s="8">
        <v>12.2</v>
      </c>
      <c r="I97" s="8">
        <v>6</v>
      </c>
      <c r="J97" s="16">
        <v>5.7000000000000002E-2</v>
      </c>
      <c r="K97" s="8">
        <v>30</v>
      </c>
      <c r="L97" s="10">
        <v>0.28599999999999998</v>
      </c>
      <c r="M97" s="11">
        <v>2.58</v>
      </c>
      <c r="N97" s="8"/>
    </row>
    <row r="98" spans="1:14" ht="15" thickBot="1">
      <c r="A98" s="5">
        <v>97</v>
      </c>
      <c r="B98" s="22" t="s">
        <v>843</v>
      </c>
      <c r="C98" s="22" t="s">
        <v>48</v>
      </c>
      <c r="D98" s="8">
        <v>42</v>
      </c>
      <c r="E98" s="11">
        <v>140</v>
      </c>
      <c r="F98" s="8">
        <v>89.3</v>
      </c>
      <c r="G98" s="8">
        <v>111.7</v>
      </c>
      <c r="H98" s="8">
        <v>23.4</v>
      </c>
      <c r="I98" s="8">
        <v>8</v>
      </c>
      <c r="J98" s="16">
        <v>5.7000000000000002E-2</v>
      </c>
      <c r="K98" s="8">
        <v>49</v>
      </c>
      <c r="L98" s="10">
        <v>0.35</v>
      </c>
      <c r="M98" s="11">
        <v>4.5</v>
      </c>
      <c r="N98" s="8"/>
    </row>
    <row r="99" spans="1:14" ht="15" thickBot="1">
      <c r="A99" s="5">
        <v>98</v>
      </c>
      <c r="B99" s="22" t="s">
        <v>715</v>
      </c>
      <c r="C99" s="22" t="s">
        <v>169</v>
      </c>
      <c r="D99" s="8">
        <v>103.2</v>
      </c>
      <c r="E99" s="11">
        <v>314</v>
      </c>
      <c r="F99" s="8">
        <v>87.2</v>
      </c>
      <c r="G99" s="8">
        <v>117.7</v>
      </c>
      <c r="H99" s="8">
        <v>12.2</v>
      </c>
      <c r="I99" s="8">
        <v>18</v>
      </c>
      <c r="J99" s="16">
        <v>5.7000000000000002E-2</v>
      </c>
      <c r="K99" s="8">
        <v>103</v>
      </c>
      <c r="L99" s="10">
        <v>0.32800000000000001</v>
      </c>
      <c r="M99" s="11">
        <v>4.43</v>
      </c>
      <c r="N99" s="8"/>
    </row>
    <row r="100" spans="1:14" ht="15" thickBot="1">
      <c r="A100" s="5">
        <v>99</v>
      </c>
      <c r="B100" s="22" t="s">
        <v>513</v>
      </c>
      <c r="C100" s="6" t="s">
        <v>103</v>
      </c>
      <c r="D100" s="8">
        <v>35.1</v>
      </c>
      <c r="E100" s="11">
        <v>121</v>
      </c>
      <c r="F100" s="8">
        <v>87.6</v>
      </c>
      <c r="G100" s="8">
        <v>116.9</v>
      </c>
      <c r="H100" s="8">
        <v>-3.2</v>
      </c>
      <c r="I100" s="8">
        <v>7</v>
      </c>
      <c r="J100" s="16">
        <v>5.8000000000000003E-2</v>
      </c>
      <c r="K100" s="8">
        <v>45</v>
      </c>
      <c r="L100" s="10">
        <v>0.372</v>
      </c>
      <c r="M100" s="11">
        <v>3.82</v>
      </c>
      <c r="N100" s="8"/>
    </row>
    <row r="101" spans="1:14" ht="15" thickBot="1">
      <c r="A101" s="5">
        <v>100</v>
      </c>
      <c r="B101" s="22" t="s">
        <v>602</v>
      </c>
      <c r="C101" s="22" t="s">
        <v>153</v>
      </c>
      <c r="D101" s="8">
        <v>32.200000000000003</v>
      </c>
      <c r="E101" s="11">
        <v>103</v>
      </c>
      <c r="F101" s="8">
        <v>87.7</v>
      </c>
      <c r="G101" s="8">
        <v>110.2</v>
      </c>
      <c r="H101" s="8">
        <v>12.6</v>
      </c>
      <c r="I101" s="8">
        <v>6</v>
      </c>
      <c r="J101" s="16">
        <v>5.8000000000000003E-2</v>
      </c>
      <c r="K101" s="8">
        <v>34</v>
      </c>
      <c r="L101" s="10">
        <v>0.33</v>
      </c>
      <c r="M101" s="11">
        <v>3.86</v>
      </c>
      <c r="N101" s="8"/>
    </row>
    <row r="102" spans="1:14" ht="15" thickBot="1">
      <c r="A102" s="5">
        <v>101</v>
      </c>
      <c r="B102" s="22" t="s">
        <v>466</v>
      </c>
      <c r="C102" s="22" t="s">
        <v>54</v>
      </c>
      <c r="D102" s="8">
        <v>56</v>
      </c>
      <c r="E102" s="11">
        <v>136</v>
      </c>
      <c r="F102" s="8">
        <v>86</v>
      </c>
      <c r="G102" s="8">
        <v>112.8</v>
      </c>
      <c r="H102" s="8">
        <v>4.0999999999999996</v>
      </c>
      <c r="I102" s="8">
        <v>8</v>
      </c>
      <c r="J102" s="16">
        <v>5.8999999999999997E-2</v>
      </c>
      <c r="K102" s="8">
        <v>51</v>
      </c>
      <c r="L102" s="10">
        <v>0.375</v>
      </c>
      <c r="M102" s="11">
        <v>2.73</v>
      </c>
      <c r="N102" s="8"/>
    </row>
    <row r="103" spans="1:14" ht="15" thickBot="1">
      <c r="A103" s="5">
        <v>102</v>
      </c>
      <c r="B103" s="22" t="s">
        <v>793</v>
      </c>
      <c r="C103" s="22" t="s">
        <v>109</v>
      </c>
      <c r="D103" s="8">
        <v>30</v>
      </c>
      <c r="E103" s="11">
        <v>101</v>
      </c>
      <c r="F103" s="8">
        <v>89.3</v>
      </c>
      <c r="G103" s="8">
        <v>107.9</v>
      </c>
      <c r="H103" s="8">
        <v>13.7</v>
      </c>
      <c r="I103" s="8">
        <v>6</v>
      </c>
      <c r="J103" s="16">
        <v>5.8999999999999997E-2</v>
      </c>
      <c r="K103" s="8">
        <v>38</v>
      </c>
      <c r="L103" s="10">
        <v>0.376</v>
      </c>
      <c r="M103" s="11">
        <v>8.6999999999999993</v>
      </c>
      <c r="N103" s="8"/>
    </row>
    <row r="104" spans="1:14" ht="15" thickBot="1">
      <c r="A104" s="5">
        <v>103</v>
      </c>
      <c r="B104" s="22" t="s">
        <v>638</v>
      </c>
      <c r="C104" s="6" t="s">
        <v>103</v>
      </c>
      <c r="D104" s="8">
        <v>85.2</v>
      </c>
      <c r="E104" s="11">
        <v>267</v>
      </c>
      <c r="F104" s="8">
        <v>85.4</v>
      </c>
      <c r="G104" s="8">
        <v>113.7</v>
      </c>
      <c r="H104" s="8">
        <v>16.600000000000001</v>
      </c>
      <c r="I104" s="8">
        <v>16</v>
      </c>
      <c r="J104" s="16">
        <v>0.06</v>
      </c>
      <c r="K104" s="8">
        <v>78</v>
      </c>
      <c r="L104" s="10">
        <v>0.29199999999999998</v>
      </c>
      <c r="M104" s="11">
        <v>3.78</v>
      </c>
      <c r="N104" s="8"/>
    </row>
    <row r="105" spans="1:14" ht="15" thickBot="1">
      <c r="A105" s="5">
        <v>104</v>
      </c>
      <c r="B105" s="22" t="s">
        <v>764</v>
      </c>
      <c r="C105" s="22" t="s">
        <v>26</v>
      </c>
      <c r="D105" s="8">
        <v>174.2</v>
      </c>
      <c r="E105" s="11">
        <v>533</v>
      </c>
      <c r="F105" s="8">
        <v>89.9</v>
      </c>
      <c r="G105" s="8">
        <v>115</v>
      </c>
      <c r="H105" s="8">
        <v>8.5</v>
      </c>
      <c r="I105" s="8">
        <v>32</v>
      </c>
      <c r="J105" s="16">
        <v>0.06</v>
      </c>
      <c r="K105" s="8">
        <v>217</v>
      </c>
      <c r="L105" s="10">
        <v>0.40699999999999997</v>
      </c>
      <c r="M105" s="11">
        <v>3.81</v>
      </c>
      <c r="N105" s="8"/>
    </row>
    <row r="106" spans="1:14" ht="15" thickBot="1">
      <c r="A106" s="5">
        <v>105</v>
      </c>
      <c r="B106" s="22" t="s">
        <v>652</v>
      </c>
      <c r="C106" s="22" t="s">
        <v>54</v>
      </c>
      <c r="D106" s="8">
        <v>39.200000000000003</v>
      </c>
      <c r="E106" s="11">
        <v>132</v>
      </c>
      <c r="F106" s="8">
        <v>85.9</v>
      </c>
      <c r="G106" s="8">
        <v>109.5</v>
      </c>
      <c r="H106" s="8">
        <v>7.5</v>
      </c>
      <c r="I106" s="8">
        <v>8</v>
      </c>
      <c r="J106" s="16">
        <v>6.0999999999999999E-2</v>
      </c>
      <c r="K106" s="8">
        <v>38</v>
      </c>
      <c r="L106" s="10">
        <v>0.28799999999999998</v>
      </c>
      <c r="M106" s="11">
        <v>2.72</v>
      </c>
      <c r="N106" s="8"/>
    </row>
    <row r="107" spans="1:14" ht="15" thickBot="1">
      <c r="A107" s="5">
        <v>106</v>
      </c>
      <c r="B107" s="22" t="s">
        <v>479</v>
      </c>
      <c r="C107" s="22" t="s">
        <v>116</v>
      </c>
      <c r="D107" s="8">
        <v>49.1</v>
      </c>
      <c r="E107" s="11">
        <v>132</v>
      </c>
      <c r="F107" s="8">
        <v>88.9</v>
      </c>
      <c r="G107" s="8">
        <v>111.1</v>
      </c>
      <c r="H107" s="8">
        <v>7.2</v>
      </c>
      <c r="I107" s="8">
        <v>8</v>
      </c>
      <c r="J107" s="16">
        <v>6.0999999999999999E-2</v>
      </c>
      <c r="K107" s="8">
        <v>43</v>
      </c>
      <c r="L107" s="10">
        <v>0.32600000000000001</v>
      </c>
      <c r="M107" s="11">
        <v>3.28</v>
      </c>
      <c r="N107" s="8"/>
    </row>
    <row r="108" spans="1:14" ht="15" thickBot="1">
      <c r="A108" s="5">
        <v>107</v>
      </c>
      <c r="B108" s="22" t="s">
        <v>627</v>
      </c>
      <c r="C108" s="22" t="s">
        <v>48</v>
      </c>
      <c r="D108" s="8">
        <v>142</v>
      </c>
      <c r="E108" s="11">
        <v>394</v>
      </c>
      <c r="F108" s="8">
        <v>88.9</v>
      </c>
      <c r="G108" s="8">
        <v>115.3</v>
      </c>
      <c r="H108" s="8">
        <v>16.600000000000001</v>
      </c>
      <c r="I108" s="8">
        <v>24</v>
      </c>
      <c r="J108" s="16">
        <v>6.0999999999999999E-2</v>
      </c>
      <c r="K108" s="8">
        <v>150</v>
      </c>
      <c r="L108" s="10">
        <v>0.38100000000000001</v>
      </c>
      <c r="M108" s="11">
        <v>2.98</v>
      </c>
      <c r="N108" s="8"/>
    </row>
    <row r="109" spans="1:14" ht="15" thickBot="1">
      <c r="A109" s="5">
        <v>108</v>
      </c>
      <c r="B109" s="22" t="s">
        <v>609</v>
      </c>
      <c r="C109" s="22" t="s">
        <v>74</v>
      </c>
      <c r="D109" s="8">
        <v>75</v>
      </c>
      <c r="E109" s="11">
        <v>213</v>
      </c>
      <c r="F109" s="8">
        <v>87</v>
      </c>
      <c r="G109" s="8">
        <v>109.2</v>
      </c>
      <c r="H109" s="8">
        <v>16.600000000000001</v>
      </c>
      <c r="I109" s="8">
        <v>13</v>
      </c>
      <c r="J109" s="16">
        <v>6.0999999999999999E-2</v>
      </c>
      <c r="K109" s="8">
        <v>68</v>
      </c>
      <c r="L109" s="10">
        <v>0.31900000000000001</v>
      </c>
      <c r="M109" s="11">
        <v>3.24</v>
      </c>
      <c r="N109" s="8"/>
    </row>
    <row r="110" spans="1:14" ht="15" thickBot="1">
      <c r="A110" s="5">
        <v>109</v>
      </c>
      <c r="B110" s="22" t="s">
        <v>719</v>
      </c>
      <c r="C110" s="22" t="s">
        <v>26</v>
      </c>
      <c r="D110" s="8">
        <v>58.2</v>
      </c>
      <c r="E110" s="11">
        <v>195</v>
      </c>
      <c r="F110" s="8">
        <v>88.6</v>
      </c>
      <c r="G110" s="8">
        <v>111.7</v>
      </c>
      <c r="H110" s="8">
        <v>10.5</v>
      </c>
      <c r="I110" s="8">
        <v>12</v>
      </c>
      <c r="J110" s="16">
        <v>6.2E-2</v>
      </c>
      <c r="K110" s="8">
        <v>67</v>
      </c>
      <c r="L110" s="10">
        <v>0.34399999999999997</v>
      </c>
      <c r="M110" s="11">
        <v>4.3</v>
      </c>
      <c r="N110" s="8"/>
    </row>
    <row r="111" spans="1:14" ht="15" thickBot="1">
      <c r="A111" s="5">
        <v>110</v>
      </c>
      <c r="B111" s="22" t="s">
        <v>758</v>
      </c>
      <c r="C111" s="22" t="s">
        <v>169</v>
      </c>
      <c r="D111" s="8">
        <v>103.2</v>
      </c>
      <c r="E111" s="11">
        <v>308</v>
      </c>
      <c r="F111" s="8">
        <v>89.2</v>
      </c>
      <c r="G111" s="8">
        <v>111.4</v>
      </c>
      <c r="H111" s="8">
        <v>11.8</v>
      </c>
      <c r="I111" s="8">
        <v>19</v>
      </c>
      <c r="J111" s="16">
        <v>6.2E-2</v>
      </c>
      <c r="K111" s="8">
        <v>125</v>
      </c>
      <c r="L111" s="10">
        <v>0.40600000000000003</v>
      </c>
      <c r="M111" s="11">
        <v>5.64</v>
      </c>
      <c r="N111" s="8"/>
    </row>
    <row r="112" spans="1:14" ht="15" thickBot="1">
      <c r="A112" s="5">
        <v>111</v>
      </c>
      <c r="B112" s="22" t="s">
        <v>564</v>
      </c>
      <c r="C112" s="22" t="s">
        <v>24</v>
      </c>
      <c r="D112" s="8">
        <v>120.1</v>
      </c>
      <c r="E112" s="11">
        <v>339</v>
      </c>
      <c r="F112" s="8">
        <v>88.6</v>
      </c>
      <c r="G112" s="8">
        <v>114.3</v>
      </c>
      <c r="H112" s="8">
        <v>10.199999999999999</v>
      </c>
      <c r="I112" s="8">
        <v>21</v>
      </c>
      <c r="J112" s="16">
        <v>6.2E-2</v>
      </c>
      <c r="K112" s="8">
        <v>129</v>
      </c>
      <c r="L112" s="10">
        <v>0.38100000000000001</v>
      </c>
      <c r="M112" s="11">
        <v>3.89</v>
      </c>
      <c r="N112" s="8"/>
    </row>
    <row r="113" spans="1:14" ht="15" thickBot="1">
      <c r="A113" s="5">
        <v>112</v>
      </c>
      <c r="B113" s="22" t="s">
        <v>829</v>
      </c>
      <c r="C113" s="22" t="s">
        <v>169</v>
      </c>
      <c r="D113" s="8">
        <v>44.2</v>
      </c>
      <c r="E113" s="11">
        <v>129</v>
      </c>
      <c r="F113" s="8">
        <v>88</v>
      </c>
      <c r="G113" s="8">
        <v>114.1</v>
      </c>
      <c r="H113" s="8">
        <v>20.8</v>
      </c>
      <c r="I113" s="8">
        <v>8</v>
      </c>
      <c r="J113" s="16">
        <v>6.2E-2</v>
      </c>
      <c r="K113" s="8">
        <v>46</v>
      </c>
      <c r="L113" s="10">
        <v>0.35699999999999998</v>
      </c>
      <c r="M113" s="11">
        <v>3.43</v>
      </c>
      <c r="N113" s="8"/>
    </row>
    <row r="114" spans="1:14" ht="15" thickBot="1">
      <c r="A114" s="5">
        <v>113</v>
      </c>
      <c r="B114" s="22" t="s">
        <v>612</v>
      </c>
      <c r="C114" s="22" t="s">
        <v>29</v>
      </c>
      <c r="D114" s="8">
        <v>148.19999999999999</v>
      </c>
      <c r="E114" s="11">
        <v>403</v>
      </c>
      <c r="F114" s="8">
        <v>89.8</v>
      </c>
      <c r="G114" s="8">
        <v>112.4</v>
      </c>
      <c r="H114" s="8">
        <v>15.8</v>
      </c>
      <c r="I114" s="8">
        <v>25</v>
      </c>
      <c r="J114" s="16">
        <v>6.2E-2</v>
      </c>
      <c r="K114" s="8">
        <v>165</v>
      </c>
      <c r="L114" s="10">
        <v>0.40899999999999997</v>
      </c>
      <c r="M114" s="11">
        <v>4.4800000000000004</v>
      </c>
      <c r="N114" s="8"/>
    </row>
    <row r="115" spans="1:14" ht="15" thickBot="1">
      <c r="A115" s="5">
        <v>114</v>
      </c>
      <c r="B115" s="22" t="s">
        <v>484</v>
      </c>
      <c r="C115" s="6" t="s">
        <v>103</v>
      </c>
      <c r="D115" s="8">
        <v>63.1</v>
      </c>
      <c r="E115" s="11">
        <v>160</v>
      </c>
      <c r="F115" s="8">
        <v>89.2</v>
      </c>
      <c r="G115" s="8">
        <v>109.6</v>
      </c>
      <c r="H115" s="8">
        <v>15.4</v>
      </c>
      <c r="I115" s="8">
        <v>10</v>
      </c>
      <c r="J115" s="16">
        <v>6.3E-2</v>
      </c>
      <c r="K115" s="8">
        <v>60</v>
      </c>
      <c r="L115" s="10">
        <v>0.375</v>
      </c>
      <c r="M115" s="11">
        <v>3.13</v>
      </c>
      <c r="N115" s="8"/>
    </row>
    <row r="116" spans="1:14" ht="15" thickBot="1">
      <c r="A116" s="5">
        <v>115</v>
      </c>
      <c r="B116" s="22" t="s">
        <v>441</v>
      </c>
      <c r="C116" s="22" t="s">
        <v>97</v>
      </c>
      <c r="D116" s="8">
        <v>64.2</v>
      </c>
      <c r="E116" s="11">
        <v>160</v>
      </c>
      <c r="F116" s="8">
        <v>89.3</v>
      </c>
      <c r="G116" s="8">
        <v>114.3</v>
      </c>
      <c r="H116" s="8">
        <v>17.899999999999999</v>
      </c>
      <c r="I116" s="8">
        <v>10</v>
      </c>
      <c r="J116" s="16">
        <v>6.3E-2</v>
      </c>
      <c r="K116" s="8">
        <v>64</v>
      </c>
      <c r="L116" s="10">
        <v>0.4</v>
      </c>
      <c r="M116" s="11">
        <v>3.06</v>
      </c>
      <c r="N116" s="8"/>
    </row>
    <row r="117" spans="1:14" ht="15" thickBot="1">
      <c r="A117" s="5">
        <v>116</v>
      </c>
      <c r="B117" s="22" t="s">
        <v>455</v>
      </c>
      <c r="C117" s="22" t="s">
        <v>144</v>
      </c>
      <c r="D117" s="8">
        <v>194</v>
      </c>
      <c r="E117" s="11">
        <v>510</v>
      </c>
      <c r="F117" s="8">
        <v>87.1</v>
      </c>
      <c r="G117" s="8">
        <v>112.8</v>
      </c>
      <c r="H117" s="8">
        <v>12.7</v>
      </c>
      <c r="I117" s="8">
        <v>32</v>
      </c>
      <c r="J117" s="16">
        <v>6.3E-2</v>
      </c>
      <c r="K117" s="8">
        <v>176</v>
      </c>
      <c r="L117" s="10">
        <v>0.34499999999999997</v>
      </c>
      <c r="M117" s="11">
        <v>3.66</v>
      </c>
      <c r="N117" s="8"/>
    </row>
    <row r="118" spans="1:14" ht="15" thickBot="1">
      <c r="A118" s="5">
        <v>117</v>
      </c>
      <c r="B118" s="22" t="s">
        <v>464</v>
      </c>
      <c r="C118" s="22" t="s">
        <v>45</v>
      </c>
      <c r="D118" s="8">
        <v>63.1</v>
      </c>
      <c r="E118" s="11">
        <v>175</v>
      </c>
      <c r="F118" s="8">
        <v>86.5</v>
      </c>
      <c r="G118" s="8">
        <v>112.5</v>
      </c>
      <c r="H118" s="8">
        <v>9.9</v>
      </c>
      <c r="I118" s="8">
        <v>11</v>
      </c>
      <c r="J118" s="16">
        <v>6.3E-2</v>
      </c>
      <c r="K118" s="8">
        <v>61</v>
      </c>
      <c r="L118" s="10">
        <v>0.34899999999999998</v>
      </c>
      <c r="M118" s="11">
        <v>1.85</v>
      </c>
      <c r="N118" s="8"/>
    </row>
    <row r="119" spans="1:14" ht="15" thickBot="1">
      <c r="A119" s="5">
        <v>118</v>
      </c>
      <c r="B119" s="22" t="s">
        <v>648</v>
      </c>
      <c r="C119" s="22" t="s">
        <v>37</v>
      </c>
      <c r="D119" s="8">
        <v>61.2</v>
      </c>
      <c r="E119" s="11">
        <v>175</v>
      </c>
      <c r="F119" s="8">
        <v>86.3</v>
      </c>
      <c r="G119" s="8">
        <v>110</v>
      </c>
      <c r="H119" s="8">
        <v>11</v>
      </c>
      <c r="I119" s="8">
        <v>11</v>
      </c>
      <c r="J119" s="16">
        <v>6.3E-2</v>
      </c>
      <c r="K119" s="8">
        <v>50</v>
      </c>
      <c r="L119" s="10">
        <v>0.28599999999999998</v>
      </c>
      <c r="M119" s="11">
        <v>4.5199999999999996</v>
      </c>
      <c r="N119" s="8"/>
    </row>
    <row r="120" spans="1:14" ht="15" thickBot="1">
      <c r="A120" s="5">
        <v>119</v>
      </c>
      <c r="B120" s="22" t="s">
        <v>540</v>
      </c>
      <c r="C120" s="6" t="s">
        <v>103</v>
      </c>
      <c r="D120" s="8">
        <v>89.2</v>
      </c>
      <c r="E120" s="11">
        <v>221</v>
      </c>
      <c r="F120" s="8">
        <v>88</v>
      </c>
      <c r="G120" s="8">
        <v>113.6</v>
      </c>
      <c r="H120" s="8">
        <v>10.7</v>
      </c>
      <c r="I120" s="8">
        <v>14</v>
      </c>
      <c r="J120" s="16">
        <v>6.3E-2</v>
      </c>
      <c r="K120" s="8">
        <v>82</v>
      </c>
      <c r="L120" s="10">
        <v>0.371</v>
      </c>
      <c r="M120" s="11">
        <v>3.31</v>
      </c>
      <c r="N120" s="8"/>
    </row>
    <row r="121" spans="1:14" ht="15" thickBot="1">
      <c r="A121" s="5">
        <v>120</v>
      </c>
      <c r="B121" s="22" t="s">
        <v>565</v>
      </c>
      <c r="C121" s="22" t="s">
        <v>56</v>
      </c>
      <c r="D121" s="8">
        <v>57</v>
      </c>
      <c r="E121" s="11">
        <v>142</v>
      </c>
      <c r="F121" s="8">
        <v>86.4</v>
      </c>
      <c r="G121" s="8">
        <v>111.1</v>
      </c>
      <c r="H121" s="8">
        <v>15.4</v>
      </c>
      <c r="I121" s="8">
        <v>9</v>
      </c>
      <c r="J121" s="16">
        <v>6.3E-2</v>
      </c>
      <c r="K121" s="8">
        <v>42</v>
      </c>
      <c r="L121" s="10">
        <v>0.29599999999999999</v>
      </c>
      <c r="M121" s="11">
        <v>4.42</v>
      </c>
      <c r="N121" s="8"/>
    </row>
    <row r="122" spans="1:14" ht="15" thickBot="1">
      <c r="A122" s="5">
        <v>121</v>
      </c>
      <c r="B122" s="22" t="s">
        <v>720</v>
      </c>
      <c r="C122" s="22" t="s">
        <v>111</v>
      </c>
      <c r="D122" s="8">
        <v>37.1</v>
      </c>
      <c r="E122" s="11">
        <v>110</v>
      </c>
      <c r="F122" s="8">
        <v>88.3</v>
      </c>
      <c r="G122" s="8">
        <v>113.2</v>
      </c>
      <c r="H122" s="8">
        <v>19.5</v>
      </c>
      <c r="I122" s="8">
        <v>7</v>
      </c>
      <c r="J122" s="16">
        <v>6.4000000000000001E-2</v>
      </c>
      <c r="K122" s="8">
        <v>43</v>
      </c>
      <c r="L122" s="10">
        <v>0.39100000000000001</v>
      </c>
      <c r="M122" s="11">
        <v>3.86</v>
      </c>
      <c r="N122" s="8"/>
    </row>
    <row r="123" spans="1:14" ht="15" thickBot="1">
      <c r="A123" s="5">
        <v>122</v>
      </c>
      <c r="B123" s="22" t="s">
        <v>454</v>
      </c>
      <c r="C123" s="6" t="s">
        <v>103</v>
      </c>
      <c r="D123" s="8">
        <v>61.2</v>
      </c>
      <c r="E123" s="11">
        <v>157</v>
      </c>
      <c r="F123" s="8">
        <v>90.7</v>
      </c>
      <c r="G123" s="8">
        <v>110.3</v>
      </c>
      <c r="H123" s="8">
        <v>13.1</v>
      </c>
      <c r="I123" s="8">
        <v>10</v>
      </c>
      <c r="J123" s="16">
        <v>6.4000000000000001E-2</v>
      </c>
      <c r="K123" s="8">
        <v>74</v>
      </c>
      <c r="L123" s="10">
        <v>0.47099999999999997</v>
      </c>
      <c r="M123" s="11">
        <v>4.09</v>
      </c>
      <c r="N123" s="8"/>
    </row>
    <row r="124" spans="1:14" ht="15" thickBot="1">
      <c r="A124" s="5">
        <v>123</v>
      </c>
      <c r="B124" s="22" t="s">
        <v>729</v>
      </c>
      <c r="C124" s="22" t="s">
        <v>56</v>
      </c>
      <c r="D124" s="8">
        <v>132.19999999999999</v>
      </c>
      <c r="E124" s="11">
        <v>438</v>
      </c>
      <c r="F124" s="8">
        <v>85.2</v>
      </c>
      <c r="G124" s="8">
        <v>115.4</v>
      </c>
      <c r="H124" s="8">
        <v>11.5</v>
      </c>
      <c r="I124" s="8">
        <v>28</v>
      </c>
      <c r="J124" s="16">
        <v>6.4000000000000001E-2</v>
      </c>
      <c r="K124" s="8">
        <v>136</v>
      </c>
      <c r="L124" s="10">
        <v>0.311</v>
      </c>
      <c r="M124" s="11">
        <v>3.66</v>
      </c>
      <c r="N124" s="8"/>
    </row>
    <row r="125" spans="1:14" ht="15" thickBot="1">
      <c r="A125" s="5">
        <v>124</v>
      </c>
      <c r="B125" s="22" t="s">
        <v>604</v>
      </c>
      <c r="C125" s="22" t="s">
        <v>50</v>
      </c>
      <c r="D125" s="8">
        <v>172</v>
      </c>
      <c r="E125" s="11">
        <v>469</v>
      </c>
      <c r="F125" s="8">
        <v>89.9</v>
      </c>
      <c r="G125" s="8">
        <v>113</v>
      </c>
      <c r="H125" s="8">
        <v>15.6</v>
      </c>
      <c r="I125" s="8">
        <v>30</v>
      </c>
      <c r="J125" s="16">
        <v>6.4000000000000001E-2</v>
      </c>
      <c r="K125" s="8">
        <v>196</v>
      </c>
      <c r="L125" s="10">
        <v>0.41799999999999998</v>
      </c>
      <c r="M125" s="11">
        <v>4.66</v>
      </c>
      <c r="N125" s="8"/>
    </row>
    <row r="126" spans="1:14" ht="15" thickBot="1">
      <c r="A126" s="5">
        <v>125</v>
      </c>
      <c r="B126" s="22" t="s">
        <v>711</v>
      </c>
      <c r="C126" s="22" t="s">
        <v>144</v>
      </c>
      <c r="D126" s="8">
        <v>42.1</v>
      </c>
      <c r="E126" s="11">
        <v>109</v>
      </c>
      <c r="F126" s="8">
        <v>86.2</v>
      </c>
      <c r="G126" s="8">
        <v>111</v>
      </c>
      <c r="H126" s="8">
        <v>15.1</v>
      </c>
      <c r="I126" s="8">
        <v>7</v>
      </c>
      <c r="J126" s="16">
        <v>6.4000000000000001E-2</v>
      </c>
      <c r="K126" s="8">
        <v>30</v>
      </c>
      <c r="L126" s="10">
        <v>0.27500000000000002</v>
      </c>
      <c r="M126" s="11">
        <v>5.31</v>
      </c>
      <c r="N126" s="8"/>
    </row>
    <row r="127" spans="1:14" ht="15" thickBot="1">
      <c r="A127" s="5">
        <v>126</v>
      </c>
      <c r="B127" s="22" t="s">
        <v>432</v>
      </c>
      <c r="C127" s="22" t="s">
        <v>54</v>
      </c>
      <c r="D127" s="8">
        <v>100.2</v>
      </c>
      <c r="E127" s="11">
        <v>249</v>
      </c>
      <c r="F127" s="8">
        <v>86.4</v>
      </c>
      <c r="G127" s="8">
        <v>113</v>
      </c>
      <c r="H127" s="8">
        <v>13.3</v>
      </c>
      <c r="I127" s="8">
        <v>16</v>
      </c>
      <c r="J127" s="16">
        <v>6.4000000000000001E-2</v>
      </c>
      <c r="K127" s="8">
        <v>78</v>
      </c>
      <c r="L127" s="10">
        <v>0.313</v>
      </c>
      <c r="M127" s="11">
        <v>2.5</v>
      </c>
      <c r="N127" s="8"/>
    </row>
    <row r="128" spans="1:14" ht="15" thickBot="1">
      <c r="A128" s="5">
        <v>127</v>
      </c>
      <c r="B128" s="22" t="s">
        <v>712</v>
      </c>
      <c r="C128" s="22" t="s">
        <v>32</v>
      </c>
      <c r="D128" s="8">
        <v>157.1</v>
      </c>
      <c r="E128" s="11">
        <v>451</v>
      </c>
      <c r="F128" s="8">
        <v>89.4</v>
      </c>
      <c r="G128" s="8">
        <v>114.6</v>
      </c>
      <c r="H128" s="8">
        <v>13.4</v>
      </c>
      <c r="I128" s="8">
        <v>29</v>
      </c>
      <c r="J128" s="16">
        <v>6.4000000000000001E-2</v>
      </c>
      <c r="K128" s="8">
        <v>177</v>
      </c>
      <c r="L128" s="10">
        <v>0.39200000000000002</v>
      </c>
      <c r="M128" s="11">
        <v>4.12</v>
      </c>
      <c r="N128" s="8"/>
    </row>
    <row r="129" spans="1:14" ht="15" thickBot="1">
      <c r="A129" s="5">
        <v>128</v>
      </c>
      <c r="B129" s="22" t="s">
        <v>596</v>
      </c>
      <c r="C129" s="22" t="s">
        <v>35</v>
      </c>
      <c r="D129" s="8">
        <v>84</v>
      </c>
      <c r="E129" s="11">
        <v>232</v>
      </c>
      <c r="F129" s="8">
        <v>87.3</v>
      </c>
      <c r="G129" s="8">
        <v>115.6</v>
      </c>
      <c r="H129" s="8">
        <v>13.4</v>
      </c>
      <c r="I129" s="8">
        <v>15</v>
      </c>
      <c r="J129" s="16">
        <v>6.5000000000000002E-2</v>
      </c>
      <c r="K129" s="8">
        <v>77</v>
      </c>
      <c r="L129" s="10">
        <v>0.33200000000000002</v>
      </c>
      <c r="M129" s="11">
        <v>4.3899999999999997</v>
      </c>
      <c r="N129" s="8"/>
    </row>
    <row r="130" spans="1:14" ht="15" thickBot="1">
      <c r="A130" s="5">
        <v>129</v>
      </c>
      <c r="B130" s="22" t="s">
        <v>607</v>
      </c>
      <c r="C130" s="22" t="s">
        <v>169</v>
      </c>
      <c r="D130" s="8">
        <v>54</v>
      </c>
      <c r="E130" s="11">
        <v>139</v>
      </c>
      <c r="F130" s="8">
        <v>85.8</v>
      </c>
      <c r="G130" s="8">
        <v>110.5</v>
      </c>
      <c r="H130" s="8">
        <v>7.7</v>
      </c>
      <c r="I130" s="8">
        <v>9</v>
      </c>
      <c r="J130" s="16">
        <v>6.5000000000000002E-2</v>
      </c>
      <c r="K130" s="8">
        <v>45</v>
      </c>
      <c r="L130" s="10">
        <v>0.32400000000000001</v>
      </c>
      <c r="M130" s="11">
        <v>4.83</v>
      </c>
      <c r="N130" s="8"/>
    </row>
    <row r="131" spans="1:14" ht="15" thickBot="1">
      <c r="A131" s="5">
        <v>130</v>
      </c>
      <c r="B131" s="22" t="s">
        <v>680</v>
      </c>
      <c r="C131" s="6" t="s">
        <v>292</v>
      </c>
      <c r="D131" s="8">
        <v>57.1</v>
      </c>
      <c r="E131" s="11">
        <v>185</v>
      </c>
      <c r="F131" s="8">
        <v>90.8</v>
      </c>
      <c r="G131" s="8">
        <v>111.8</v>
      </c>
      <c r="H131" s="8">
        <v>9.5</v>
      </c>
      <c r="I131" s="8">
        <v>12</v>
      </c>
      <c r="J131" s="16">
        <v>6.5000000000000002E-2</v>
      </c>
      <c r="K131" s="8">
        <v>83</v>
      </c>
      <c r="L131" s="10">
        <v>0.44900000000000001</v>
      </c>
      <c r="M131" s="11">
        <v>6.12</v>
      </c>
      <c r="N131" s="8"/>
    </row>
    <row r="132" spans="1:14" ht="15" thickBot="1">
      <c r="A132" s="5">
        <v>131</v>
      </c>
      <c r="B132" s="22" t="s">
        <v>766</v>
      </c>
      <c r="C132" s="22" t="s">
        <v>169</v>
      </c>
      <c r="D132" s="8">
        <v>48.1</v>
      </c>
      <c r="E132" s="11">
        <v>153</v>
      </c>
      <c r="F132" s="8">
        <v>87</v>
      </c>
      <c r="G132" s="8">
        <v>112.4</v>
      </c>
      <c r="H132" s="8">
        <v>16.3</v>
      </c>
      <c r="I132" s="8">
        <v>10</v>
      </c>
      <c r="J132" s="16">
        <v>6.5000000000000002E-2</v>
      </c>
      <c r="K132" s="8">
        <v>46</v>
      </c>
      <c r="L132" s="10">
        <v>0.30099999999999999</v>
      </c>
      <c r="M132" s="11">
        <v>2.98</v>
      </c>
      <c r="N132" s="8"/>
    </row>
    <row r="133" spans="1:14" ht="15" thickBot="1">
      <c r="A133" s="5">
        <v>132</v>
      </c>
      <c r="B133" s="22" t="s">
        <v>499</v>
      </c>
      <c r="C133" s="22" t="s">
        <v>74</v>
      </c>
      <c r="D133" s="8">
        <v>67.099999999999994</v>
      </c>
      <c r="E133" s="11">
        <v>153</v>
      </c>
      <c r="F133" s="8">
        <v>89.8</v>
      </c>
      <c r="G133" s="8">
        <v>109.1</v>
      </c>
      <c r="H133" s="8">
        <v>18</v>
      </c>
      <c r="I133" s="8">
        <v>10</v>
      </c>
      <c r="J133" s="16">
        <v>6.5000000000000002E-2</v>
      </c>
      <c r="K133" s="8">
        <v>64</v>
      </c>
      <c r="L133" s="10">
        <v>0.41799999999999998</v>
      </c>
      <c r="M133" s="11">
        <v>2.94</v>
      </c>
      <c r="N133" s="8"/>
    </row>
    <row r="134" spans="1:14" ht="15" thickBot="1">
      <c r="A134" s="5">
        <v>133</v>
      </c>
      <c r="B134" s="22" t="s">
        <v>556</v>
      </c>
      <c r="C134" s="22" t="s">
        <v>116</v>
      </c>
      <c r="D134" s="8">
        <v>81.2</v>
      </c>
      <c r="E134" s="11">
        <v>244</v>
      </c>
      <c r="F134" s="8">
        <v>89.4</v>
      </c>
      <c r="G134" s="8">
        <v>113</v>
      </c>
      <c r="H134" s="8">
        <v>8.4</v>
      </c>
      <c r="I134" s="8">
        <v>16</v>
      </c>
      <c r="J134" s="16">
        <v>6.6000000000000003E-2</v>
      </c>
      <c r="K134" s="8">
        <v>99</v>
      </c>
      <c r="L134" s="10">
        <v>0.40600000000000003</v>
      </c>
      <c r="M134" s="11">
        <v>2.87</v>
      </c>
      <c r="N134" s="8"/>
    </row>
    <row r="135" spans="1:14" ht="15" thickBot="1">
      <c r="A135" s="5">
        <v>134</v>
      </c>
      <c r="B135" s="22" t="s">
        <v>551</v>
      </c>
      <c r="C135" s="22" t="s">
        <v>29</v>
      </c>
      <c r="D135" s="8">
        <v>62.1</v>
      </c>
      <c r="E135" s="11">
        <v>167</v>
      </c>
      <c r="F135" s="8">
        <v>90.4</v>
      </c>
      <c r="G135" s="8">
        <v>112.3</v>
      </c>
      <c r="H135" s="8">
        <v>20.399999999999999</v>
      </c>
      <c r="I135" s="8">
        <v>11</v>
      </c>
      <c r="J135" s="16">
        <v>6.6000000000000003E-2</v>
      </c>
      <c r="K135" s="8">
        <v>73</v>
      </c>
      <c r="L135" s="10">
        <v>0.437</v>
      </c>
      <c r="M135" s="11">
        <v>3.9</v>
      </c>
      <c r="N135" s="8"/>
    </row>
    <row r="136" spans="1:14" ht="15" thickBot="1">
      <c r="A136" s="5">
        <v>135</v>
      </c>
      <c r="B136" s="22" t="s">
        <v>731</v>
      </c>
      <c r="C136" s="6" t="s">
        <v>103</v>
      </c>
      <c r="D136" s="8">
        <v>34</v>
      </c>
      <c r="E136" s="11">
        <v>106</v>
      </c>
      <c r="F136" s="8">
        <v>89.6</v>
      </c>
      <c r="G136" s="8">
        <v>112.5</v>
      </c>
      <c r="H136" s="8">
        <v>9.5</v>
      </c>
      <c r="I136" s="8">
        <v>7</v>
      </c>
      <c r="J136" s="16">
        <v>6.6000000000000003E-2</v>
      </c>
      <c r="K136" s="8">
        <v>45</v>
      </c>
      <c r="L136" s="10">
        <v>0.42499999999999999</v>
      </c>
      <c r="M136" s="11">
        <v>4.24</v>
      </c>
      <c r="N136" s="8"/>
    </row>
    <row r="137" spans="1:14" ht="15" thickBot="1">
      <c r="A137" s="5">
        <v>136</v>
      </c>
      <c r="B137" s="22" t="s">
        <v>613</v>
      </c>
      <c r="C137" s="6" t="s">
        <v>103</v>
      </c>
      <c r="D137" s="8">
        <v>120.2</v>
      </c>
      <c r="E137" s="11">
        <v>346</v>
      </c>
      <c r="F137" s="8">
        <v>89.1</v>
      </c>
      <c r="G137" s="8">
        <v>113.6</v>
      </c>
      <c r="H137" s="8">
        <v>16</v>
      </c>
      <c r="I137" s="8">
        <v>23</v>
      </c>
      <c r="J137" s="16">
        <v>6.6000000000000003E-2</v>
      </c>
      <c r="K137" s="8">
        <v>124</v>
      </c>
      <c r="L137" s="10">
        <v>0.35799999999999998</v>
      </c>
      <c r="M137" s="11">
        <v>3.43</v>
      </c>
      <c r="N137" s="8"/>
    </row>
    <row r="138" spans="1:14" ht="15" thickBot="1">
      <c r="A138" s="5">
        <v>137</v>
      </c>
      <c r="B138" s="22" t="s">
        <v>510</v>
      </c>
      <c r="C138" s="22" t="s">
        <v>24</v>
      </c>
      <c r="D138" s="8">
        <v>32.200000000000003</v>
      </c>
      <c r="E138" s="11">
        <v>90</v>
      </c>
      <c r="F138" s="8">
        <v>86.7</v>
      </c>
      <c r="G138" s="8">
        <v>111.2</v>
      </c>
      <c r="H138" s="8">
        <v>1.1000000000000001</v>
      </c>
      <c r="I138" s="8">
        <v>6</v>
      </c>
      <c r="J138" s="16">
        <v>6.7000000000000004E-2</v>
      </c>
      <c r="K138" s="8">
        <v>27</v>
      </c>
      <c r="L138" s="10">
        <v>0.3</v>
      </c>
      <c r="M138" s="11">
        <v>4.13</v>
      </c>
      <c r="N138" s="8"/>
    </row>
    <row r="139" spans="1:14" ht="15" thickBot="1">
      <c r="A139" s="5">
        <v>138</v>
      </c>
      <c r="B139" s="22" t="s">
        <v>717</v>
      </c>
      <c r="C139" s="22" t="s">
        <v>43</v>
      </c>
      <c r="D139" s="8">
        <v>34.1</v>
      </c>
      <c r="E139" s="11">
        <v>105</v>
      </c>
      <c r="F139" s="8">
        <v>87.2</v>
      </c>
      <c r="G139" s="8">
        <v>114.6</v>
      </c>
      <c r="H139" s="8">
        <v>9.1</v>
      </c>
      <c r="I139" s="8">
        <v>7</v>
      </c>
      <c r="J139" s="16">
        <v>6.7000000000000004E-2</v>
      </c>
      <c r="K139" s="8">
        <v>38</v>
      </c>
      <c r="L139" s="10">
        <v>0.36199999999999999</v>
      </c>
      <c r="M139" s="11">
        <v>4.9800000000000004</v>
      </c>
      <c r="N139" s="8"/>
    </row>
    <row r="140" spans="1:14" ht="15" thickBot="1">
      <c r="A140" s="5">
        <v>139</v>
      </c>
      <c r="B140" s="22" t="s">
        <v>773</v>
      </c>
      <c r="C140" s="22" t="s">
        <v>89</v>
      </c>
      <c r="D140" s="8">
        <v>165.2</v>
      </c>
      <c r="E140" s="11">
        <v>494</v>
      </c>
      <c r="F140" s="8">
        <v>89.2</v>
      </c>
      <c r="G140" s="8">
        <v>111.3</v>
      </c>
      <c r="H140" s="8">
        <v>10.8</v>
      </c>
      <c r="I140" s="8">
        <v>33</v>
      </c>
      <c r="J140" s="16">
        <v>6.7000000000000004E-2</v>
      </c>
      <c r="K140" s="8">
        <v>205</v>
      </c>
      <c r="L140" s="10">
        <v>0.41499999999999998</v>
      </c>
      <c r="M140" s="11">
        <v>4.3499999999999996</v>
      </c>
      <c r="N140" s="8"/>
    </row>
    <row r="141" spans="1:14" ht="15" thickBot="1">
      <c r="A141" s="5">
        <v>140</v>
      </c>
      <c r="B141" s="22" t="s">
        <v>420</v>
      </c>
      <c r="C141" s="22" t="s">
        <v>24</v>
      </c>
      <c r="D141" s="8">
        <v>59.2</v>
      </c>
      <c r="E141" s="11">
        <v>149</v>
      </c>
      <c r="F141" s="8">
        <v>88.5</v>
      </c>
      <c r="G141" s="8">
        <v>115.1</v>
      </c>
      <c r="H141" s="8">
        <v>15</v>
      </c>
      <c r="I141" s="8">
        <v>10</v>
      </c>
      <c r="J141" s="16">
        <v>6.7000000000000004E-2</v>
      </c>
      <c r="K141" s="8">
        <v>55</v>
      </c>
      <c r="L141" s="10">
        <v>0.36899999999999999</v>
      </c>
      <c r="M141" s="11">
        <v>2.11</v>
      </c>
      <c r="N141" s="8"/>
    </row>
    <row r="142" spans="1:14" ht="15" thickBot="1">
      <c r="A142" s="5">
        <v>141</v>
      </c>
      <c r="B142" s="22" t="s">
        <v>605</v>
      </c>
      <c r="C142" s="22" t="s">
        <v>116</v>
      </c>
      <c r="D142" s="8">
        <v>45.2</v>
      </c>
      <c r="E142" s="11">
        <v>119</v>
      </c>
      <c r="F142" s="8">
        <v>89.4</v>
      </c>
      <c r="G142" s="8">
        <v>108.8</v>
      </c>
      <c r="H142" s="8">
        <v>12.7</v>
      </c>
      <c r="I142" s="8">
        <v>8</v>
      </c>
      <c r="J142" s="16">
        <v>6.7000000000000004E-2</v>
      </c>
      <c r="K142" s="8">
        <v>47</v>
      </c>
      <c r="L142" s="10">
        <v>0.39500000000000002</v>
      </c>
      <c r="M142" s="11">
        <v>3.94</v>
      </c>
      <c r="N142" s="8"/>
    </row>
    <row r="143" spans="1:14" ht="15" thickBot="1">
      <c r="A143" s="5">
        <v>142</v>
      </c>
      <c r="B143" s="22" t="s">
        <v>737</v>
      </c>
      <c r="C143" s="22" t="s">
        <v>109</v>
      </c>
      <c r="D143" s="8">
        <v>31.1</v>
      </c>
      <c r="E143" s="11">
        <v>89</v>
      </c>
      <c r="F143" s="8">
        <v>86.7</v>
      </c>
      <c r="G143" s="8">
        <v>108.1</v>
      </c>
      <c r="H143" s="8">
        <v>21.4</v>
      </c>
      <c r="I143" s="8">
        <v>6</v>
      </c>
      <c r="J143" s="16">
        <v>6.7000000000000004E-2</v>
      </c>
      <c r="K143" s="8">
        <v>31</v>
      </c>
      <c r="L143" s="10">
        <v>0.34799999999999998</v>
      </c>
      <c r="M143" s="11">
        <v>5.74</v>
      </c>
      <c r="N143" s="8"/>
    </row>
    <row r="144" spans="1:14" ht="15" thickBot="1">
      <c r="A144" s="5">
        <v>143</v>
      </c>
      <c r="B144" s="22" t="s">
        <v>817</v>
      </c>
      <c r="C144" s="22" t="s">
        <v>35</v>
      </c>
      <c r="D144" s="8">
        <v>50</v>
      </c>
      <c r="E144" s="11">
        <v>163</v>
      </c>
      <c r="F144" s="8">
        <v>89.7</v>
      </c>
      <c r="G144" s="8">
        <v>113</v>
      </c>
      <c r="H144" s="8">
        <v>13.8</v>
      </c>
      <c r="I144" s="8">
        <v>11</v>
      </c>
      <c r="J144" s="16">
        <v>6.7000000000000004E-2</v>
      </c>
      <c r="K144" s="8">
        <v>60</v>
      </c>
      <c r="L144" s="10">
        <v>0.36799999999999999</v>
      </c>
      <c r="M144" s="11">
        <v>5.22</v>
      </c>
      <c r="N144" s="8"/>
    </row>
    <row r="145" spans="1:14" ht="15" thickBot="1">
      <c r="A145" s="5">
        <v>144</v>
      </c>
      <c r="B145" s="22" t="s">
        <v>408</v>
      </c>
      <c r="C145" s="22" t="s">
        <v>97</v>
      </c>
      <c r="D145" s="8">
        <v>63.2</v>
      </c>
      <c r="E145" s="11">
        <v>177</v>
      </c>
      <c r="F145" s="8">
        <v>87.6</v>
      </c>
      <c r="G145" s="8">
        <v>112.8</v>
      </c>
      <c r="H145" s="8">
        <v>10.6</v>
      </c>
      <c r="I145" s="8">
        <v>12</v>
      </c>
      <c r="J145" s="16">
        <v>6.8000000000000005E-2</v>
      </c>
      <c r="K145" s="8">
        <v>64</v>
      </c>
      <c r="L145" s="10">
        <v>0.36199999999999999</v>
      </c>
      <c r="M145" s="11">
        <v>4.24</v>
      </c>
      <c r="N145" s="8"/>
    </row>
    <row r="146" spans="1:14" ht="15" thickBot="1">
      <c r="A146" s="5">
        <v>145</v>
      </c>
      <c r="B146" s="22" t="s">
        <v>588</v>
      </c>
      <c r="C146" s="22" t="s">
        <v>41</v>
      </c>
      <c r="D146" s="8">
        <v>136.1</v>
      </c>
      <c r="E146" s="11">
        <v>382</v>
      </c>
      <c r="F146" s="8">
        <v>88.4</v>
      </c>
      <c r="G146" s="8">
        <v>112.3</v>
      </c>
      <c r="H146" s="8">
        <v>13.7</v>
      </c>
      <c r="I146" s="8">
        <v>26</v>
      </c>
      <c r="J146" s="16">
        <v>6.8000000000000005E-2</v>
      </c>
      <c r="K146" s="8">
        <v>146</v>
      </c>
      <c r="L146" s="10">
        <v>0.38200000000000001</v>
      </c>
      <c r="M146" s="11">
        <v>4.5599999999999996</v>
      </c>
      <c r="N146" s="8"/>
    </row>
    <row r="147" spans="1:14" ht="15" thickBot="1">
      <c r="A147" s="5">
        <v>146</v>
      </c>
      <c r="B147" s="22" t="s">
        <v>848</v>
      </c>
      <c r="C147" s="22" t="s">
        <v>39</v>
      </c>
      <c r="D147" s="8">
        <v>45.1</v>
      </c>
      <c r="E147" s="11">
        <v>132</v>
      </c>
      <c r="F147" s="8">
        <v>89.2</v>
      </c>
      <c r="G147" s="8">
        <v>109.3</v>
      </c>
      <c r="H147" s="8">
        <v>5</v>
      </c>
      <c r="I147" s="8">
        <v>9</v>
      </c>
      <c r="J147" s="16">
        <v>6.8000000000000005E-2</v>
      </c>
      <c r="K147" s="8">
        <v>48</v>
      </c>
      <c r="L147" s="10">
        <v>0.36399999999999999</v>
      </c>
      <c r="M147" s="11">
        <v>4.57</v>
      </c>
      <c r="N147" s="8"/>
    </row>
    <row r="148" spans="1:14" ht="15" thickBot="1">
      <c r="A148" s="5">
        <v>147</v>
      </c>
      <c r="B148" s="22" t="s">
        <v>487</v>
      </c>
      <c r="C148" s="22" t="s">
        <v>153</v>
      </c>
      <c r="D148" s="8">
        <v>82.1</v>
      </c>
      <c r="E148" s="11">
        <v>220</v>
      </c>
      <c r="F148" s="8">
        <v>86.2</v>
      </c>
      <c r="G148" s="8">
        <v>113.6</v>
      </c>
      <c r="H148" s="8">
        <v>12.6</v>
      </c>
      <c r="I148" s="8">
        <v>15</v>
      </c>
      <c r="J148" s="16">
        <v>6.8000000000000005E-2</v>
      </c>
      <c r="K148" s="8">
        <v>70</v>
      </c>
      <c r="L148" s="10">
        <v>0.318</v>
      </c>
      <c r="M148" s="11">
        <v>2.19</v>
      </c>
      <c r="N148" s="8"/>
    </row>
    <row r="149" spans="1:14" ht="15" thickBot="1">
      <c r="A149" s="5">
        <v>148</v>
      </c>
      <c r="B149" s="22" t="s">
        <v>577</v>
      </c>
      <c r="C149" s="22" t="s">
        <v>43</v>
      </c>
      <c r="D149" s="8">
        <v>166.1</v>
      </c>
      <c r="E149" s="11">
        <v>410</v>
      </c>
      <c r="F149" s="8">
        <v>89</v>
      </c>
      <c r="G149" s="8">
        <v>115.4</v>
      </c>
      <c r="H149" s="8">
        <v>12.8</v>
      </c>
      <c r="I149" s="8">
        <v>28</v>
      </c>
      <c r="J149" s="16">
        <v>6.8000000000000005E-2</v>
      </c>
      <c r="K149" s="8">
        <v>164</v>
      </c>
      <c r="L149" s="10">
        <v>0.4</v>
      </c>
      <c r="M149" s="11">
        <v>2.98</v>
      </c>
      <c r="N149" s="8"/>
    </row>
    <row r="150" spans="1:14" ht="15" thickBot="1">
      <c r="A150" s="5">
        <v>149</v>
      </c>
      <c r="B150" s="22" t="s">
        <v>469</v>
      </c>
      <c r="C150" s="22" t="s">
        <v>45</v>
      </c>
      <c r="D150" s="8">
        <v>67</v>
      </c>
      <c r="E150" s="11">
        <v>161</v>
      </c>
      <c r="F150" s="8">
        <v>89</v>
      </c>
      <c r="G150" s="8">
        <v>114.8</v>
      </c>
      <c r="H150" s="8">
        <v>18.3</v>
      </c>
      <c r="I150" s="8">
        <v>11</v>
      </c>
      <c r="J150" s="16">
        <v>6.8000000000000005E-2</v>
      </c>
      <c r="K150" s="8">
        <v>67</v>
      </c>
      <c r="L150" s="10">
        <v>0.41599999999999998</v>
      </c>
      <c r="M150" s="11">
        <v>2.2799999999999998</v>
      </c>
      <c r="N150" s="8"/>
    </row>
    <row r="151" spans="1:14" ht="15" thickBot="1">
      <c r="A151" s="5">
        <v>150</v>
      </c>
      <c r="B151" s="22" t="s">
        <v>548</v>
      </c>
      <c r="C151" s="22" t="s">
        <v>116</v>
      </c>
      <c r="D151" s="8">
        <v>44.2</v>
      </c>
      <c r="E151" s="11">
        <v>117</v>
      </c>
      <c r="F151" s="8">
        <v>89.8</v>
      </c>
      <c r="G151" s="8">
        <v>111.9</v>
      </c>
      <c r="H151" s="8">
        <v>28.6</v>
      </c>
      <c r="I151" s="8">
        <v>8</v>
      </c>
      <c r="J151" s="16">
        <v>6.8000000000000005E-2</v>
      </c>
      <c r="K151" s="8">
        <v>42</v>
      </c>
      <c r="L151" s="10">
        <v>0.35899999999999999</v>
      </c>
      <c r="M151" s="11">
        <v>3.63</v>
      </c>
      <c r="N151" s="8"/>
    </row>
    <row r="152" spans="1:14" ht="15" thickBot="1">
      <c r="A152" s="5">
        <v>151</v>
      </c>
      <c r="B152" s="22" t="s">
        <v>804</v>
      </c>
      <c r="C152" s="22" t="s">
        <v>144</v>
      </c>
      <c r="D152" s="8">
        <v>35</v>
      </c>
      <c r="E152" s="11">
        <v>117</v>
      </c>
      <c r="F152" s="8">
        <v>85.9</v>
      </c>
      <c r="G152" s="8">
        <v>113.5</v>
      </c>
      <c r="H152" s="8">
        <v>4.7</v>
      </c>
      <c r="I152" s="8">
        <v>8</v>
      </c>
      <c r="J152" s="16">
        <v>6.8000000000000005E-2</v>
      </c>
      <c r="K152" s="8">
        <v>39</v>
      </c>
      <c r="L152" s="10">
        <v>0.33300000000000002</v>
      </c>
      <c r="M152" s="11">
        <v>5.4</v>
      </c>
      <c r="N152" s="8"/>
    </row>
    <row r="153" spans="1:14" ht="15" thickBot="1">
      <c r="A153" s="5">
        <v>152</v>
      </c>
      <c r="B153" s="22" t="s">
        <v>546</v>
      </c>
      <c r="C153" s="6" t="s">
        <v>103</v>
      </c>
      <c r="D153" s="8">
        <v>52.2</v>
      </c>
      <c r="E153" s="11">
        <v>146</v>
      </c>
      <c r="F153" s="8">
        <v>88.9</v>
      </c>
      <c r="G153" s="8">
        <v>109.6</v>
      </c>
      <c r="H153" s="8">
        <v>14</v>
      </c>
      <c r="I153" s="8">
        <v>10</v>
      </c>
      <c r="J153" s="16">
        <v>6.8000000000000005E-2</v>
      </c>
      <c r="K153" s="8">
        <v>55</v>
      </c>
      <c r="L153" s="10">
        <v>0.377</v>
      </c>
      <c r="M153" s="11">
        <v>5.13</v>
      </c>
      <c r="N153" s="8"/>
    </row>
    <row r="154" spans="1:14" ht="15" thickBot="1">
      <c r="A154" s="5">
        <v>153</v>
      </c>
      <c r="B154" s="22" t="s">
        <v>818</v>
      </c>
      <c r="C154" s="22" t="s">
        <v>54</v>
      </c>
      <c r="D154" s="8">
        <v>34</v>
      </c>
      <c r="E154" s="11">
        <v>102</v>
      </c>
      <c r="F154" s="8">
        <v>86.7</v>
      </c>
      <c r="G154" s="8">
        <v>114.1</v>
      </c>
      <c r="H154" s="8">
        <v>13.6</v>
      </c>
      <c r="I154" s="8">
        <v>7</v>
      </c>
      <c r="J154" s="16">
        <v>6.9000000000000006E-2</v>
      </c>
      <c r="K154" s="8">
        <v>38</v>
      </c>
      <c r="L154" s="10">
        <v>0.373</v>
      </c>
      <c r="M154" s="11">
        <v>2.91</v>
      </c>
      <c r="N154" s="8"/>
    </row>
    <row r="155" spans="1:14" ht="15" thickBot="1">
      <c r="A155" s="5">
        <v>154</v>
      </c>
      <c r="B155" s="22" t="s">
        <v>739</v>
      </c>
      <c r="C155" s="22" t="s">
        <v>100</v>
      </c>
      <c r="D155" s="8">
        <v>96</v>
      </c>
      <c r="E155" s="11">
        <v>233</v>
      </c>
      <c r="F155" s="8">
        <v>87.7</v>
      </c>
      <c r="G155" s="8">
        <v>113.8</v>
      </c>
      <c r="H155" s="8">
        <v>7.5</v>
      </c>
      <c r="I155" s="8">
        <v>16</v>
      </c>
      <c r="J155" s="16">
        <v>6.9000000000000006E-2</v>
      </c>
      <c r="K155" s="8">
        <v>82</v>
      </c>
      <c r="L155" s="10">
        <v>0.35199999999999998</v>
      </c>
      <c r="M155" s="11">
        <v>4.22</v>
      </c>
      <c r="N155" s="8"/>
    </row>
    <row r="156" spans="1:14" ht="15" thickBot="1">
      <c r="A156" s="5">
        <v>155</v>
      </c>
      <c r="B156" s="22" t="s">
        <v>664</v>
      </c>
      <c r="C156" s="22" t="s">
        <v>24</v>
      </c>
      <c r="D156" s="8">
        <v>48</v>
      </c>
      <c r="E156" s="11">
        <v>131</v>
      </c>
      <c r="F156" s="8">
        <v>87.7</v>
      </c>
      <c r="G156" s="8">
        <v>115.2</v>
      </c>
      <c r="H156" s="8">
        <v>12.6</v>
      </c>
      <c r="I156" s="8">
        <v>9</v>
      </c>
      <c r="J156" s="16">
        <v>6.9000000000000006E-2</v>
      </c>
      <c r="K156" s="8">
        <v>41</v>
      </c>
      <c r="L156" s="10">
        <v>0.313</v>
      </c>
      <c r="M156" s="11">
        <v>5.0599999999999996</v>
      </c>
      <c r="N156" s="8"/>
    </row>
    <row r="157" spans="1:14" ht="15" thickBot="1">
      <c r="A157" s="5">
        <v>156</v>
      </c>
      <c r="B157" s="22" t="s">
        <v>763</v>
      </c>
      <c r="C157" s="22" t="s">
        <v>74</v>
      </c>
      <c r="D157" s="8">
        <v>145.19999999999999</v>
      </c>
      <c r="E157" s="11">
        <v>451</v>
      </c>
      <c r="F157" s="8">
        <v>88.4</v>
      </c>
      <c r="G157" s="8">
        <v>112.3</v>
      </c>
      <c r="H157" s="8">
        <v>8</v>
      </c>
      <c r="I157" s="8">
        <v>31</v>
      </c>
      <c r="J157" s="16">
        <v>6.9000000000000006E-2</v>
      </c>
      <c r="K157" s="8">
        <v>174</v>
      </c>
      <c r="L157" s="10">
        <v>0.38600000000000001</v>
      </c>
      <c r="M157" s="11">
        <v>4.76</v>
      </c>
      <c r="N157" s="8"/>
    </row>
    <row r="158" spans="1:14" ht="15" thickBot="1">
      <c r="A158" s="5">
        <v>157</v>
      </c>
      <c r="B158" s="22" t="s">
        <v>535</v>
      </c>
      <c r="C158" s="22" t="s">
        <v>58</v>
      </c>
      <c r="D158" s="8">
        <v>166.2</v>
      </c>
      <c r="E158" s="11">
        <v>450</v>
      </c>
      <c r="F158" s="8">
        <v>90</v>
      </c>
      <c r="G158" s="8">
        <v>113.7</v>
      </c>
      <c r="H158" s="8">
        <v>6.6</v>
      </c>
      <c r="I158" s="8">
        <v>31</v>
      </c>
      <c r="J158" s="16">
        <v>6.9000000000000006E-2</v>
      </c>
      <c r="K158" s="8">
        <v>188</v>
      </c>
      <c r="L158" s="10">
        <v>0.41799999999999998</v>
      </c>
      <c r="M158" s="11">
        <v>2.86</v>
      </c>
      <c r="N158" s="8"/>
    </row>
    <row r="159" spans="1:14" ht="15" thickBot="1">
      <c r="A159" s="5">
        <v>158</v>
      </c>
      <c r="B159" s="22" t="s">
        <v>552</v>
      </c>
      <c r="C159" s="22" t="s">
        <v>116</v>
      </c>
      <c r="D159" s="8">
        <v>47.2</v>
      </c>
      <c r="E159" s="11">
        <v>145</v>
      </c>
      <c r="F159" s="8">
        <v>87.1</v>
      </c>
      <c r="G159" s="8">
        <v>112.6</v>
      </c>
      <c r="H159" s="8">
        <v>12.5</v>
      </c>
      <c r="I159" s="8">
        <v>10</v>
      </c>
      <c r="J159" s="16">
        <v>6.9000000000000006E-2</v>
      </c>
      <c r="K159" s="8">
        <v>47</v>
      </c>
      <c r="L159" s="10">
        <v>0.32400000000000001</v>
      </c>
      <c r="M159" s="11">
        <v>4.91</v>
      </c>
      <c r="N159" s="8"/>
    </row>
    <row r="160" spans="1:14" ht="15" thickBot="1">
      <c r="A160" s="5">
        <v>159</v>
      </c>
      <c r="B160" s="22" t="s">
        <v>669</v>
      </c>
      <c r="C160" s="22" t="s">
        <v>116</v>
      </c>
      <c r="D160" s="8">
        <v>100</v>
      </c>
      <c r="E160" s="11">
        <v>304</v>
      </c>
      <c r="F160" s="8">
        <v>90.2</v>
      </c>
      <c r="G160" s="8">
        <v>109.7</v>
      </c>
      <c r="H160" s="8">
        <v>6.4</v>
      </c>
      <c r="I160" s="8">
        <v>21</v>
      </c>
      <c r="J160" s="16">
        <v>6.9000000000000006E-2</v>
      </c>
      <c r="K160" s="8">
        <v>133</v>
      </c>
      <c r="L160" s="10">
        <v>0.438</v>
      </c>
      <c r="M160" s="11">
        <v>5.31</v>
      </c>
      <c r="N160" s="8"/>
    </row>
    <row r="161" spans="1:14" ht="15" thickBot="1">
      <c r="A161" s="5">
        <v>160</v>
      </c>
      <c r="B161" s="22" t="s">
        <v>575</v>
      </c>
      <c r="C161" s="22" t="s">
        <v>95</v>
      </c>
      <c r="D161" s="8">
        <v>66.099999999999994</v>
      </c>
      <c r="E161" s="11">
        <v>188</v>
      </c>
      <c r="F161" s="8">
        <v>90.3</v>
      </c>
      <c r="G161" s="8">
        <v>112.5</v>
      </c>
      <c r="H161" s="8">
        <v>11.6</v>
      </c>
      <c r="I161" s="8">
        <v>13</v>
      </c>
      <c r="J161" s="16">
        <v>6.9000000000000006E-2</v>
      </c>
      <c r="K161" s="8">
        <v>81</v>
      </c>
      <c r="L161" s="10">
        <v>0.43099999999999999</v>
      </c>
      <c r="M161" s="11">
        <v>4.34</v>
      </c>
      <c r="N161" s="8"/>
    </row>
    <row r="162" spans="1:14" ht="15" thickBot="1">
      <c r="A162" s="5">
        <v>161</v>
      </c>
      <c r="B162" s="22" t="s">
        <v>569</v>
      </c>
      <c r="C162" s="22" t="s">
        <v>41</v>
      </c>
      <c r="D162" s="8">
        <v>105.1</v>
      </c>
      <c r="E162" s="11">
        <v>303</v>
      </c>
      <c r="F162" s="8">
        <v>84.7</v>
      </c>
      <c r="G162" s="8">
        <v>111.2</v>
      </c>
      <c r="H162" s="8">
        <v>6.2</v>
      </c>
      <c r="I162" s="8">
        <v>21</v>
      </c>
      <c r="J162" s="16">
        <v>6.9000000000000006E-2</v>
      </c>
      <c r="K162" s="8">
        <v>89</v>
      </c>
      <c r="L162" s="10">
        <v>0.29399999999999998</v>
      </c>
      <c r="M162" s="11">
        <v>3.59</v>
      </c>
      <c r="N162" s="8"/>
    </row>
    <row r="163" spans="1:14" ht="15" thickBot="1">
      <c r="A163" s="5">
        <v>162</v>
      </c>
      <c r="B163" s="22" t="s">
        <v>427</v>
      </c>
      <c r="C163" s="22" t="s">
        <v>86</v>
      </c>
      <c r="D163" s="8">
        <v>216</v>
      </c>
      <c r="E163" s="11">
        <v>620</v>
      </c>
      <c r="F163" s="8">
        <v>90.7</v>
      </c>
      <c r="G163" s="8">
        <v>114.2</v>
      </c>
      <c r="H163" s="8">
        <v>0.6</v>
      </c>
      <c r="I163" s="8">
        <v>43</v>
      </c>
      <c r="J163" s="16">
        <v>6.9000000000000006E-2</v>
      </c>
      <c r="K163" s="8">
        <v>282</v>
      </c>
      <c r="L163" s="10">
        <v>0.45500000000000002</v>
      </c>
      <c r="M163" s="11">
        <v>3.25</v>
      </c>
      <c r="N163" s="8"/>
    </row>
    <row r="164" spans="1:14" ht="15" thickBot="1">
      <c r="A164" s="5">
        <v>163</v>
      </c>
      <c r="B164" s="22" t="s">
        <v>846</v>
      </c>
      <c r="C164" s="22" t="s">
        <v>26</v>
      </c>
      <c r="D164" s="8">
        <v>52.2</v>
      </c>
      <c r="E164" s="11">
        <v>173</v>
      </c>
      <c r="F164" s="8">
        <v>89.4</v>
      </c>
      <c r="G164" s="8">
        <v>112.7</v>
      </c>
      <c r="H164" s="8">
        <v>18.399999999999999</v>
      </c>
      <c r="I164" s="8">
        <v>12</v>
      </c>
      <c r="J164" s="16">
        <v>6.9000000000000006E-2</v>
      </c>
      <c r="K164" s="8">
        <v>66</v>
      </c>
      <c r="L164" s="10">
        <v>0.38200000000000001</v>
      </c>
      <c r="M164" s="11">
        <v>5.64</v>
      </c>
      <c r="N164" s="8"/>
    </row>
    <row r="165" spans="1:14" ht="15" thickBot="1">
      <c r="A165" s="5">
        <v>164</v>
      </c>
      <c r="B165" s="22" t="s">
        <v>786</v>
      </c>
      <c r="C165" s="22" t="s">
        <v>29</v>
      </c>
      <c r="D165" s="8">
        <v>144.19999999999999</v>
      </c>
      <c r="E165" s="11">
        <v>446</v>
      </c>
      <c r="F165" s="8">
        <v>87.6</v>
      </c>
      <c r="G165" s="8">
        <v>114.4</v>
      </c>
      <c r="H165" s="8">
        <v>9.3000000000000007</v>
      </c>
      <c r="I165" s="8">
        <v>31</v>
      </c>
      <c r="J165" s="16">
        <v>7.0000000000000007E-2</v>
      </c>
      <c r="K165" s="8">
        <v>155</v>
      </c>
      <c r="L165" s="10">
        <v>0.34799999999999998</v>
      </c>
      <c r="M165" s="11">
        <v>4.1100000000000003</v>
      </c>
      <c r="N165" s="8"/>
    </row>
    <row r="166" spans="1:14" ht="15" thickBot="1">
      <c r="A166" s="5">
        <v>165</v>
      </c>
      <c r="B166" s="22" t="s">
        <v>816</v>
      </c>
      <c r="C166" s="22" t="s">
        <v>169</v>
      </c>
      <c r="D166" s="8">
        <v>61</v>
      </c>
      <c r="E166" s="11">
        <v>187</v>
      </c>
      <c r="F166" s="8">
        <v>89.6</v>
      </c>
      <c r="G166" s="8">
        <v>110.9</v>
      </c>
      <c r="H166" s="8">
        <v>22.8</v>
      </c>
      <c r="I166" s="8">
        <v>13</v>
      </c>
      <c r="J166" s="16">
        <v>7.0000000000000007E-2</v>
      </c>
      <c r="K166" s="8">
        <v>72</v>
      </c>
      <c r="L166" s="10">
        <v>0.38500000000000001</v>
      </c>
      <c r="M166" s="11">
        <v>6.34</v>
      </c>
      <c r="N166" s="8"/>
    </row>
    <row r="167" spans="1:14" ht="15" thickBot="1">
      <c r="A167" s="5">
        <v>166</v>
      </c>
      <c r="B167" s="22" t="s">
        <v>714</v>
      </c>
      <c r="C167" s="6" t="s">
        <v>103</v>
      </c>
      <c r="D167" s="8">
        <v>57.1</v>
      </c>
      <c r="E167" s="11">
        <v>201</v>
      </c>
      <c r="F167" s="8">
        <v>89.4</v>
      </c>
      <c r="G167" s="8">
        <v>113.1</v>
      </c>
      <c r="H167" s="8">
        <v>10.1</v>
      </c>
      <c r="I167" s="8">
        <v>14</v>
      </c>
      <c r="J167" s="16">
        <v>7.0000000000000007E-2</v>
      </c>
      <c r="K167" s="8">
        <v>85</v>
      </c>
      <c r="L167" s="10">
        <v>0.42299999999999999</v>
      </c>
      <c r="M167" s="11">
        <v>6.12</v>
      </c>
      <c r="N167" s="8"/>
    </row>
    <row r="168" spans="1:14" ht="15" thickBot="1">
      <c r="A168" s="5">
        <v>167</v>
      </c>
      <c r="B168" s="22" t="s">
        <v>393</v>
      </c>
      <c r="C168" s="6" t="s">
        <v>103</v>
      </c>
      <c r="D168" s="8">
        <v>38.1</v>
      </c>
      <c r="E168" s="11">
        <v>86</v>
      </c>
      <c r="F168" s="8">
        <v>85.2</v>
      </c>
      <c r="G168" s="8">
        <v>114.3</v>
      </c>
      <c r="H168" s="8">
        <v>1.2</v>
      </c>
      <c r="I168" s="8">
        <v>6</v>
      </c>
      <c r="J168" s="16">
        <v>7.0000000000000007E-2</v>
      </c>
      <c r="K168" s="8">
        <v>32</v>
      </c>
      <c r="L168" s="10">
        <v>0.372</v>
      </c>
      <c r="M168" s="11">
        <v>4.2300000000000004</v>
      </c>
      <c r="N168" s="8"/>
    </row>
    <row r="169" spans="1:14" ht="15" thickBot="1">
      <c r="A169" s="5">
        <v>168</v>
      </c>
      <c r="B169" s="22" t="s">
        <v>708</v>
      </c>
      <c r="C169" s="6" t="s">
        <v>103</v>
      </c>
      <c r="D169" s="8">
        <v>66</v>
      </c>
      <c r="E169" s="11">
        <v>172</v>
      </c>
      <c r="F169" s="8">
        <v>88.8</v>
      </c>
      <c r="G169" s="8">
        <v>112.9</v>
      </c>
      <c r="H169" s="8">
        <v>16.3</v>
      </c>
      <c r="I169" s="8">
        <v>12</v>
      </c>
      <c r="J169" s="16">
        <v>7.0000000000000007E-2</v>
      </c>
      <c r="K169" s="8">
        <v>62</v>
      </c>
      <c r="L169" s="10">
        <v>0.36</v>
      </c>
      <c r="M169" s="11">
        <v>3.14</v>
      </c>
      <c r="N169" s="8"/>
    </row>
    <row r="170" spans="1:14" ht="15" thickBot="1">
      <c r="A170" s="5">
        <v>169</v>
      </c>
      <c r="B170" s="22" t="s">
        <v>641</v>
      </c>
      <c r="C170" s="22" t="s">
        <v>100</v>
      </c>
      <c r="D170" s="8">
        <v>184.2</v>
      </c>
      <c r="E170" s="11">
        <v>558</v>
      </c>
      <c r="F170" s="8">
        <v>88.8</v>
      </c>
      <c r="G170" s="8">
        <v>115.1</v>
      </c>
      <c r="H170" s="8">
        <v>7</v>
      </c>
      <c r="I170" s="8">
        <v>39</v>
      </c>
      <c r="J170" s="16">
        <v>7.0000000000000007E-2</v>
      </c>
      <c r="K170" s="8">
        <v>224</v>
      </c>
      <c r="L170" s="10">
        <v>0.40100000000000002</v>
      </c>
      <c r="M170" s="11">
        <v>4.1399999999999997</v>
      </c>
      <c r="N170" s="8"/>
    </row>
    <row r="171" spans="1:14" ht="15" thickBot="1">
      <c r="A171" s="5">
        <v>170</v>
      </c>
      <c r="B171" s="22" t="s">
        <v>538</v>
      </c>
      <c r="C171" s="22" t="s">
        <v>86</v>
      </c>
      <c r="D171" s="8">
        <v>151.1</v>
      </c>
      <c r="E171" s="11">
        <v>472</v>
      </c>
      <c r="F171" s="8">
        <v>89.8</v>
      </c>
      <c r="G171" s="8">
        <v>113.9</v>
      </c>
      <c r="H171" s="8">
        <v>1.3</v>
      </c>
      <c r="I171" s="8">
        <v>33</v>
      </c>
      <c r="J171" s="16">
        <v>7.0000000000000007E-2</v>
      </c>
      <c r="K171" s="8">
        <v>204</v>
      </c>
      <c r="L171" s="10">
        <v>0.432</v>
      </c>
      <c r="M171" s="11">
        <v>3.87</v>
      </c>
      <c r="N171" s="8"/>
    </row>
    <row r="172" spans="1:14" ht="15" thickBot="1">
      <c r="A172" s="5">
        <v>171</v>
      </c>
      <c r="B172" s="22" t="s">
        <v>417</v>
      </c>
      <c r="C172" s="22" t="s">
        <v>26</v>
      </c>
      <c r="D172" s="8">
        <v>53.2</v>
      </c>
      <c r="E172" s="11">
        <v>143</v>
      </c>
      <c r="F172" s="8">
        <v>89.1</v>
      </c>
      <c r="G172" s="8">
        <v>109.7</v>
      </c>
      <c r="H172" s="8">
        <v>13.3</v>
      </c>
      <c r="I172" s="8">
        <v>10</v>
      </c>
      <c r="J172" s="16">
        <v>7.0000000000000007E-2</v>
      </c>
      <c r="K172" s="8">
        <v>54</v>
      </c>
      <c r="L172" s="10">
        <v>0.378</v>
      </c>
      <c r="M172" s="11">
        <v>2.85</v>
      </c>
      <c r="N172" s="8"/>
    </row>
    <row r="173" spans="1:14" ht="15" thickBot="1">
      <c r="A173" s="5">
        <v>172</v>
      </c>
      <c r="B173" s="22" t="s">
        <v>624</v>
      </c>
      <c r="C173" s="22" t="s">
        <v>116</v>
      </c>
      <c r="D173" s="8">
        <v>157</v>
      </c>
      <c r="E173" s="11">
        <v>485</v>
      </c>
      <c r="F173" s="8">
        <v>89.5</v>
      </c>
      <c r="G173" s="8">
        <v>116.7</v>
      </c>
      <c r="H173" s="8">
        <v>4.9000000000000004</v>
      </c>
      <c r="I173" s="8">
        <v>34</v>
      </c>
      <c r="J173" s="16">
        <v>7.0000000000000007E-2</v>
      </c>
      <c r="K173" s="8">
        <v>215</v>
      </c>
      <c r="L173" s="10">
        <v>0.443</v>
      </c>
      <c r="M173" s="11">
        <v>4.24</v>
      </c>
      <c r="N173" s="8"/>
    </row>
    <row r="174" spans="1:14" ht="15" thickBot="1">
      <c r="A174" s="5">
        <v>173</v>
      </c>
      <c r="B174" s="22" t="s">
        <v>566</v>
      </c>
      <c r="C174" s="22" t="s">
        <v>144</v>
      </c>
      <c r="D174" s="8">
        <v>180</v>
      </c>
      <c r="E174" s="11">
        <v>499</v>
      </c>
      <c r="F174" s="8">
        <v>89.2</v>
      </c>
      <c r="G174" s="8">
        <v>113.7</v>
      </c>
      <c r="H174" s="8">
        <v>9.6</v>
      </c>
      <c r="I174" s="8">
        <v>35</v>
      </c>
      <c r="J174" s="16">
        <v>7.0000000000000007E-2</v>
      </c>
      <c r="K174" s="8">
        <v>194</v>
      </c>
      <c r="L174" s="10">
        <v>0.38900000000000001</v>
      </c>
      <c r="M174" s="11">
        <v>2.8</v>
      </c>
      <c r="N174" s="8"/>
    </row>
    <row r="175" spans="1:14" ht="15" thickBot="1">
      <c r="A175" s="5">
        <v>174</v>
      </c>
      <c r="B175" s="22" t="s">
        <v>404</v>
      </c>
      <c r="C175" s="22" t="s">
        <v>45</v>
      </c>
      <c r="D175" s="8">
        <v>57.2</v>
      </c>
      <c r="E175" s="11">
        <v>114</v>
      </c>
      <c r="F175" s="8">
        <v>85.8</v>
      </c>
      <c r="G175" s="8">
        <v>111.5</v>
      </c>
      <c r="H175" s="8">
        <v>8.6999999999999993</v>
      </c>
      <c r="I175" s="8">
        <v>8</v>
      </c>
      <c r="J175" s="16">
        <v>7.0000000000000007E-2</v>
      </c>
      <c r="K175" s="8">
        <v>33</v>
      </c>
      <c r="L175" s="10">
        <v>0.28899999999999998</v>
      </c>
      <c r="M175" s="11">
        <v>1.56</v>
      </c>
      <c r="N175" s="8"/>
    </row>
    <row r="176" spans="1:14" ht="15" thickBot="1">
      <c r="A176" s="5">
        <v>175</v>
      </c>
      <c r="B176" s="22" t="s">
        <v>740</v>
      </c>
      <c r="C176" s="22" t="s">
        <v>97</v>
      </c>
      <c r="D176" s="8">
        <v>49</v>
      </c>
      <c r="E176" s="11">
        <v>156</v>
      </c>
      <c r="F176" s="8">
        <v>87.4</v>
      </c>
      <c r="G176" s="8">
        <v>112</v>
      </c>
      <c r="H176" s="8">
        <v>10.8</v>
      </c>
      <c r="I176" s="8">
        <v>11</v>
      </c>
      <c r="J176" s="16">
        <v>7.0999999999999994E-2</v>
      </c>
      <c r="K176" s="8">
        <v>55</v>
      </c>
      <c r="L176" s="10">
        <v>0.35299999999999998</v>
      </c>
      <c r="M176" s="11">
        <v>3.31</v>
      </c>
      <c r="N176" s="8"/>
    </row>
    <row r="177" spans="1:14" ht="15" thickBot="1">
      <c r="A177" s="5">
        <v>176</v>
      </c>
      <c r="B177" s="22" t="s">
        <v>672</v>
      </c>
      <c r="C177" s="22" t="s">
        <v>45</v>
      </c>
      <c r="D177" s="8">
        <v>75.2</v>
      </c>
      <c r="E177" s="11">
        <v>226</v>
      </c>
      <c r="F177" s="8">
        <v>88.5</v>
      </c>
      <c r="G177" s="8">
        <v>109.9</v>
      </c>
      <c r="H177" s="8">
        <v>17.100000000000001</v>
      </c>
      <c r="I177" s="8">
        <v>16</v>
      </c>
      <c r="J177" s="16">
        <v>7.0999999999999994E-2</v>
      </c>
      <c r="K177" s="8">
        <v>80</v>
      </c>
      <c r="L177" s="10">
        <v>0.35399999999999998</v>
      </c>
      <c r="M177" s="11">
        <v>2.62</v>
      </c>
      <c r="N177" s="8"/>
    </row>
    <row r="178" spans="1:14" ht="15" thickBot="1">
      <c r="A178" s="5">
        <v>177</v>
      </c>
      <c r="B178" s="22" t="s">
        <v>493</v>
      </c>
      <c r="C178" s="22" t="s">
        <v>153</v>
      </c>
      <c r="D178" s="8">
        <v>40.200000000000003</v>
      </c>
      <c r="E178" s="11">
        <v>113</v>
      </c>
      <c r="F178" s="8">
        <v>90.3</v>
      </c>
      <c r="G178" s="8">
        <v>110.5</v>
      </c>
      <c r="H178" s="8">
        <v>5.6</v>
      </c>
      <c r="I178" s="8">
        <v>8</v>
      </c>
      <c r="J178" s="16">
        <v>7.0999999999999994E-2</v>
      </c>
      <c r="K178" s="8">
        <v>44</v>
      </c>
      <c r="L178" s="10">
        <v>0.38900000000000001</v>
      </c>
      <c r="M178" s="11">
        <v>5.09</v>
      </c>
      <c r="N178" s="8"/>
    </row>
    <row r="179" spans="1:14" ht="15" thickBot="1">
      <c r="A179" s="5">
        <v>178</v>
      </c>
      <c r="B179" s="22" t="s">
        <v>640</v>
      </c>
      <c r="C179" s="22" t="s">
        <v>100</v>
      </c>
      <c r="D179" s="8">
        <v>56.2</v>
      </c>
      <c r="E179" s="11">
        <v>155</v>
      </c>
      <c r="F179" s="8">
        <v>85.2</v>
      </c>
      <c r="G179" s="8">
        <v>110.9</v>
      </c>
      <c r="H179" s="8">
        <v>7.9</v>
      </c>
      <c r="I179" s="8">
        <v>11</v>
      </c>
      <c r="J179" s="16">
        <v>7.0999999999999994E-2</v>
      </c>
      <c r="K179" s="8">
        <v>42</v>
      </c>
      <c r="L179" s="10">
        <v>0.27100000000000002</v>
      </c>
      <c r="M179" s="11">
        <v>4.29</v>
      </c>
      <c r="N179" s="8"/>
    </row>
    <row r="180" spans="1:14" ht="15" thickBot="1">
      <c r="A180" s="5">
        <v>179</v>
      </c>
      <c r="B180" s="22" t="s">
        <v>701</v>
      </c>
      <c r="C180" s="22" t="s">
        <v>45</v>
      </c>
      <c r="D180" s="8">
        <v>106.1</v>
      </c>
      <c r="E180" s="11">
        <v>337</v>
      </c>
      <c r="F180" s="8">
        <v>90.4</v>
      </c>
      <c r="G180" s="8">
        <v>111</v>
      </c>
      <c r="H180" s="8">
        <v>10.9</v>
      </c>
      <c r="I180" s="8">
        <v>24</v>
      </c>
      <c r="J180" s="16">
        <v>7.0999999999999994E-2</v>
      </c>
      <c r="K180" s="8">
        <v>154</v>
      </c>
      <c r="L180" s="10">
        <v>0.45700000000000002</v>
      </c>
      <c r="M180" s="11">
        <v>4.32</v>
      </c>
      <c r="N180" s="8"/>
    </row>
    <row r="181" spans="1:14" ht="15" thickBot="1">
      <c r="A181" s="5">
        <v>180</v>
      </c>
      <c r="B181" s="22" t="s">
        <v>699</v>
      </c>
      <c r="C181" s="22" t="s">
        <v>54</v>
      </c>
      <c r="D181" s="8">
        <v>54</v>
      </c>
      <c r="E181" s="11">
        <v>140</v>
      </c>
      <c r="F181" s="8">
        <v>86.8</v>
      </c>
      <c r="G181" s="8">
        <v>110.6</v>
      </c>
      <c r="H181" s="8">
        <v>3.6</v>
      </c>
      <c r="I181" s="8">
        <v>10</v>
      </c>
      <c r="J181" s="16">
        <v>7.0999999999999994E-2</v>
      </c>
      <c r="K181" s="8">
        <v>48</v>
      </c>
      <c r="L181" s="10">
        <v>0.34300000000000003</v>
      </c>
      <c r="M181" s="11">
        <v>2.83</v>
      </c>
      <c r="N181" s="8"/>
    </row>
    <row r="182" spans="1:14" ht="15" thickBot="1">
      <c r="A182" s="5">
        <v>181</v>
      </c>
      <c r="B182" s="22" t="s">
        <v>661</v>
      </c>
      <c r="C182" s="22" t="s">
        <v>52</v>
      </c>
      <c r="D182" s="8">
        <v>50.2</v>
      </c>
      <c r="E182" s="11">
        <v>140</v>
      </c>
      <c r="F182" s="8">
        <v>90.1</v>
      </c>
      <c r="G182" s="8">
        <v>109.9</v>
      </c>
      <c r="H182" s="8">
        <v>22.5</v>
      </c>
      <c r="I182" s="8">
        <v>10</v>
      </c>
      <c r="J182" s="16">
        <v>7.0999999999999994E-2</v>
      </c>
      <c r="K182" s="8">
        <v>61</v>
      </c>
      <c r="L182" s="10">
        <v>0.436</v>
      </c>
      <c r="M182" s="11">
        <v>4.09</v>
      </c>
      <c r="N182" s="8"/>
    </row>
    <row r="183" spans="1:14" ht="15" thickBot="1">
      <c r="A183" s="5">
        <v>182</v>
      </c>
      <c r="B183" s="22" t="s">
        <v>392</v>
      </c>
      <c r="C183" s="22" t="s">
        <v>144</v>
      </c>
      <c r="D183" s="8">
        <v>61.1</v>
      </c>
      <c r="E183" s="11">
        <v>140</v>
      </c>
      <c r="F183" s="8">
        <v>89.3</v>
      </c>
      <c r="G183" s="8">
        <v>113.7</v>
      </c>
      <c r="H183" s="8">
        <v>-3.1</v>
      </c>
      <c r="I183" s="8">
        <v>10</v>
      </c>
      <c r="J183" s="16">
        <v>7.0999999999999994E-2</v>
      </c>
      <c r="K183" s="8">
        <v>52</v>
      </c>
      <c r="L183" s="10">
        <v>0.371</v>
      </c>
      <c r="M183" s="11">
        <v>2.4900000000000002</v>
      </c>
      <c r="N183" s="8"/>
    </row>
    <row r="184" spans="1:14" ht="15" thickBot="1">
      <c r="A184" s="5">
        <v>183</v>
      </c>
      <c r="B184" s="22" t="s">
        <v>735</v>
      </c>
      <c r="C184" s="22" t="s">
        <v>39</v>
      </c>
      <c r="D184" s="8">
        <v>35.200000000000003</v>
      </c>
      <c r="E184" s="11">
        <v>97</v>
      </c>
      <c r="F184" s="8">
        <v>90.5</v>
      </c>
      <c r="G184" s="8">
        <v>110.9</v>
      </c>
      <c r="H184" s="8">
        <v>16.899999999999999</v>
      </c>
      <c r="I184" s="8">
        <v>7</v>
      </c>
      <c r="J184" s="16">
        <v>7.1999999999999995E-2</v>
      </c>
      <c r="K184" s="8">
        <v>41</v>
      </c>
      <c r="L184" s="10">
        <v>0.42299999999999999</v>
      </c>
      <c r="M184" s="11">
        <v>4.54</v>
      </c>
      <c r="N184" s="8"/>
    </row>
    <row r="185" spans="1:14" ht="15" thickBot="1">
      <c r="A185" s="5">
        <v>184</v>
      </c>
      <c r="B185" s="22" t="s">
        <v>732</v>
      </c>
      <c r="C185" s="22" t="s">
        <v>54</v>
      </c>
      <c r="D185" s="8">
        <v>59</v>
      </c>
      <c r="E185" s="11">
        <v>166</v>
      </c>
      <c r="F185" s="8">
        <v>89</v>
      </c>
      <c r="G185" s="8">
        <v>109.9</v>
      </c>
      <c r="H185" s="8">
        <v>12.6</v>
      </c>
      <c r="I185" s="8">
        <v>12</v>
      </c>
      <c r="J185" s="16">
        <v>7.1999999999999995E-2</v>
      </c>
      <c r="K185" s="8">
        <v>69</v>
      </c>
      <c r="L185" s="10">
        <v>0.41599999999999998</v>
      </c>
      <c r="M185" s="11">
        <v>4.7300000000000004</v>
      </c>
      <c r="N185" s="8"/>
    </row>
    <row r="186" spans="1:14" ht="15" thickBot="1">
      <c r="A186" s="5">
        <v>185</v>
      </c>
      <c r="B186" s="22" t="s">
        <v>698</v>
      </c>
      <c r="C186" s="22" t="s">
        <v>153</v>
      </c>
      <c r="D186" s="8">
        <v>63.1</v>
      </c>
      <c r="E186" s="11">
        <v>152</v>
      </c>
      <c r="F186" s="8">
        <v>88.9</v>
      </c>
      <c r="G186" s="8">
        <v>111</v>
      </c>
      <c r="H186" s="8">
        <v>7.6</v>
      </c>
      <c r="I186" s="8">
        <v>11</v>
      </c>
      <c r="J186" s="16">
        <v>7.1999999999999995E-2</v>
      </c>
      <c r="K186" s="8">
        <v>56</v>
      </c>
      <c r="L186" s="10">
        <v>0.36799999999999999</v>
      </c>
      <c r="M186" s="11">
        <v>3.84</v>
      </c>
      <c r="N186" s="8"/>
    </row>
    <row r="187" spans="1:14" ht="15" thickBot="1">
      <c r="A187" s="5">
        <v>186</v>
      </c>
      <c r="B187" s="22" t="s">
        <v>474</v>
      </c>
      <c r="C187" s="22" t="s">
        <v>56</v>
      </c>
      <c r="D187" s="8">
        <v>70.099999999999994</v>
      </c>
      <c r="E187" s="11">
        <v>165</v>
      </c>
      <c r="F187" s="8">
        <v>89.8</v>
      </c>
      <c r="G187" s="8">
        <v>112.1</v>
      </c>
      <c r="H187" s="8">
        <v>14.7</v>
      </c>
      <c r="I187" s="8">
        <v>12</v>
      </c>
      <c r="J187" s="16">
        <v>7.2999999999999995E-2</v>
      </c>
      <c r="K187" s="8">
        <v>66</v>
      </c>
      <c r="L187" s="10">
        <v>0.4</v>
      </c>
      <c r="M187" s="11">
        <v>3.45</v>
      </c>
      <c r="N187" s="8"/>
    </row>
    <row r="188" spans="1:14" ht="15" thickBot="1">
      <c r="A188" s="5">
        <v>187</v>
      </c>
      <c r="B188" s="22" t="s">
        <v>611</v>
      </c>
      <c r="C188" s="22" t="s">
        <v>58</v>
      </c>
      <c r="D188" s="8">
        <v>45</v>
      </c>
      <c r="E188" s="11">
        <v>110</v>
      </c>
      <c r="F188" s="8">
        <v>90</v>
      </c>
      <c r="G188" s="8">
        <v>112.5</v>
      </c>
      <c r="H188" s="8">
        <v>20.8</v>
      </c>
      <c r="I188" s="8">
        <v>8</v>
      </c>
      <c r="J188" s="16">
        <v>7.2999999999999995E-2</v>
      </c>
      <c r="K188" s="8">
        <v>40</v>
      </c>
      <c r="L188" s="10">
        <v>0.36399999999999999</v>
      </c>
      <c r="M188" s="11">
        <v>3.6</v>
      </c>
      <c r="N188" s="8"/>
    </row>
    <row r="189" spans="1:14" ht="15" thickBot="1">
      <c r="A189" s="5">
        <v>188</v>
      </c>
      <c r="B189" s="22" t="s">
        <v>579</v>
      </c>
      <c r="C189" s="22" t="s">
        <v>58</v>
      </c>
      <c r="D189" s="8">
        <v>122</v>
      </c>
      <c r="E189" s="11">
        <v>342</v>
      </c>
      <c r="F189" s="8">
        <v>89.8</v>
      </c>
      <c r="G189" s="8">
        <v>114.6</v>
      </c>
      <c r="H189" s="8">
        <v>10.4</v>
      </c>
      <c r="I189" s="8">
        <v>25</v>
      </c>
      <c r="J189" s="16">
        <v>7.2999999999999995E-2</v>
      </c>
      <c r="K189" s="8">
        <v>148</v>
      </c>
      <c r="L189" s="10">
        <v>0.433</v>
      </c>
      <c r="M189" s="11">
        <v>4.3499999999999996</v>
      </c>
      <c r="N189" s="8"/>
    </row>
    <row r="190" spans="1:14" ht="15" thickBot="1">
      <c r="A190" s="5">
        <v>189</v>
      </c>
      <c r="B190" s="22" t="s">
        <v>650</v>
      </c>
      <c r="C190" s="22" t="s">
        <v>64</v>
      </c>
      <c r="D190" s="8">
        <v>42.1</v>
      </c>
      <c r="E190" s="11">
        <v>123</v>
      </c>
      <c r="F190" s="8">
        <v>88.3</v>
      </c>
      <c r="G190" s="8">
        <v>113.3</v>
      </c>
      <c r="H190" s="8">
        <v>10.199999999999999</v>
      </c>
      <c r="I190" s="8">
        <v>9</v>
      </c>
      <c r="J190" s="16">
        <v>7.2999999999999995E-2</v>
      </c>
      <c r="K190" s="8">
        <v>43</v>
      </c>
      <c r="L190" s="10">
        <v>0.35</v>
      </c>
      <c r="M190" s="11">
        <v>5.95</v>
      </c>
      <c r="N190" s="8"/>
    </row>
    <row r="191" spans="1:14" ht="15" thickBot="1">
      <c r="A191" s="5">
        <v>190</v>
      </c>
      <c r="B191" s="22" t="s">
        <v>659</v>
      </c>
      <c r="C191" s="6" t="s">
        <v>103</v>
      </c>
      <c r="D191" s="8">
        <v>50</v>
      </c>
      <c r="E191" s="11">
        <v>164</v>
      </c>
      <c r="F191" s="8">
        <v>88.4</v>
      </c>
      <c r="G191" s="8">
        <v>114.5</v>
      </c>
      <c r="H191" s="8">
        <v>11.9</v>
      </c>
      <c r="I191" s="8">
        <v>12</v>
      </c>
      <c r="J191" s="16">
        <v>7.2999999999999995E-2</v>
      </c>
      <c r="K191" s="8">
        <v>56</v>
      </c>
      <c r="L191" s="10">
        <v>0.34100000000000003</v>
      </c>
      <c r="M191" s="11">
        <v>6.12</v>
      </c>
      <c r="N191" s="8"/>
    </row>
    <row r="192" spans="1:14" ht="15" thickBot="1">
      <c r="A192" s="5">
        <v>191</v>
      </c>
      <c r="B192" s="22" t="s">
        <v>626</v>
      </c>
      <c r="C192" s="22" t="s">
        <v>32</v>
      </c>
      <c r="D192" s="8">
        <v>140.19999999999999</v>
      </c>
      <c r="E192" s="11">
        <v>382</v>
      </c>
      <c r="F192" s="8">
        <v>88.7</v>
      </c>
      <c r="G192" s="8">
        <v>113.3</v>
      </c>
      <c r="H192" s="8">
        <v>6.3</v>
      </c>
      <c r="I192" s="8">
        <v>28</v>
      </c>
      <c r="J192" s="16">
        <v>7.2999999999999995E-2</v>
      </c>
      <c r="K192" s="8">
        <v>161</v>
      </c>
      <c r="L192" s="10">
        <v>0.42099999999999999</v>
      </c>
      <c r="M192" s="11">
        <v>3.26</v>
      </c>
      <c r="N192" s="8"/>
    </row>
    <row r="193" spans="1:14" ht="15" thickBot="1">
      <c r="A193" s="5">
        <v>192</v>
      </c>
      <c r="B193" s="22" t="s">
        <v>726</v>
      </c>
      <c r="C193" s="6" t="s">
        <v>103</v>
      </c>
      <c r="D193" s="8">
        <v>143.1</v>
      </c>
      <c r="E193" s="11">
        <v>421</v>
      </c>
      <c r="F193" s="8">
        <v>88.1</v>
      </c>
      <c r="G193" s="8">
        <v>113</v>
      </c>
      <c r="H193" s="8">
        <v>11.8</v>
      </c>
      <c r="I193" s="8">
        <v>31</v>
      </c>
      <c r="J193" s="16">
        <v>7.3999999999999996E-2</v>
      </c>
      <c r="K193" s="8">
        <v>162</v>
      </c>
      <c r="L193" s="10">
        <v>0.38500000000000001</v>
      </c>
      <c r="M193" s="11">
        <v>4.96</v>
      </c>
      <c r="N193" s="8"/>
    </row>
    <row r="194" spans="1:14" ht="15" thickBot="1">
      <c r="A194" s="5">
        <v>193</v>
      </c>
      <c r="B194" s="22" t="s">
        <v>762</v>
      </c>
      <c r="C194" s="22" t="s">
        <v>50</v>
      </c>
      <c r="D194" s="8">
        <v>129.19999999999999</v>
      </c>
      <c r="E194" s="11">
        <v>380</v>
      </c>
      <c r="F194" s="8">
        <v>87.9</v>
      </c>
      <c r="G194" s="8">
        <v>113.3</v>
      </c>
      <c r="H194" s="8">
        <v>21.8</v>
      </c>
      <c r="I194" s="8">
        <v>28</v>
      </c>
      <c r="J194" s="16">
        <v>7.3999999999999996E-2</v>
      </c>
      <c r="K194" s="8">
        <v>133</v>
      </c>
      <c r="L194" s="10">
        <v>0.35</v>
      </c>
      <c r="M194" s="11">
        <v>3.4</v>
      </c>
      <c r="N194" s="8"/>
    </row>
    <row r="195" spans="1:14" ht="15" thickBot="1">
      <c r="A195" s="5">
        <v>194</v>
      </c>
      <c r="B195" s="22" t="s">
        <v>414</v>
      </c>
      <c r="C195" s="22" t="s">
        <v>26</v>
      </c>
      <c r="D195" s="8">
        <v>62.2</v>
      </c>
      <c r="E195" s="11">
        <v>149</v>
      </c>
      <c r="F195" s="8">
        <v>87.7</v>
      </c>
      <c r="G195" s="8">
        <v>108.7</v>
      </c>
      <c r="H195" s="8">
        <v>18.100000000000001</v>
      </c>
      <c r="I195" s="8">
        <v>11</v>
      </c>
      <c r="J195" s="16">
        <v>7.3999999999999996E-2</v>
      </c>
      <c r="K195" s="8">
        <v>54</v>
      </c>
      <c r="L195" s="10">
        <v>0.36199999999999999</v>
      </c>
      <c r="M195" s="11">
        <v>3.73</v>
      </c>
      <c r="N195" s="8"/>
    </row>
    <row r="196" spans="1:14" ht="15" thickBot="1">
      <c r="A196" s="5">
        <v>195</v>
      </c>
      <c r="B196" s="22" t="s">
        <v>679</v>
      </c>
      <c r="C196" s="22" t="s">
        <v>54</v>
      </c>
      <c r="D196" s="8">
        <v>63.1</v>
      </c>
      <c r="E196" s="11">
        <v>176</v>
      </c>
      <c r="F196" s="8">
        <v>89.6</v>
      </c>
      <c r="G196" s="8">
        <v>111.6</v>
      </c>
      <c r="H196" s="8">
        <v>26.6</v>
      </c>
      <c r="I196" s="8">
        <v>13</v>
      </c>
      <c r="J196" s="16">
        <v>7.3999999999999996E-2</v>
      </c>
      <c r="K196" s="8">
        <v>72</v>
      </c>
      <c r="L196" s="10">
        <v>0.40899999999999997</v>
      </c>
      <c r="M196" s="11">
        <v>4.97</v>
      </c>
      <c r="N196" s="8"/>
    </row>
    <row r="197" spans="1:14" ht="15" thickBot="1">
      <c r="A197" s="5">
        <v>196</v>
      </c>
      <c r="B197" s="22" t="s">
        <v>653</v>
      </c>
      <c r="C197" s="22" t="s">
        <v>153</v>
      </c>
      <c r="D197" s="8">
        <v>145.19999999999999</v>
      </c>
      <c r="E197" s="11">
        <v>406</v>
      </c>
      <c r="F197" s="8">
        <v>88.5</v>
      </c>
      <c r="G197" s="8">
        <v>114</v>
      </c>
      <c r="H197" s="8">
        <v>14.1</v>
      </c>
      <c r="I197" s="8">
        <v>30</v>
      </c>
      <c r="J197" s="16">
        <v>7.3999999999999996E-2</v>
      </c>
      <c r="K197" s="8">
        <v>147</v>
      </c>
      <c r="L197" s="10">
        <v>0.36199999999999999</v>
      </c>
      <c r="M197" s="11">
        <v>3.4</v>
      </c>
      <c r="N197" s="8"/>
    </row>
    <row r="198" spans="1:14" ht="15" thickBot="1">
      <c r="A198" s="5">
        <v>197</v>
      </c>
      <c r="B198" s="22" t="s">
        <v>590</v>
      </c>
      <c r="C198" s="22" t="s">
        <v>41</v>
      </c>
      <c r="D198" s="8">
        <v>180</v>
      </c>
      <c r="E198" s="11">
        <v>406</v>
      </c>
      <c r="F198" s="8">
        <v>87.2</v>
      </c>
      <c r="G198" s="8">
        <v>112.2</v>
      </c>
      <c r="H198" s="8">
        <v>10.6</v>
      </c>
      <c r="I198" s="8">
        <v>30</v>
      </c>
      <c r="J198" s="16">
        <v>7.3999999999999996E-2</v>
      </c>
      <c r="K198" s="8">
        <v>137</v>
      </c>
      <c r="L198" s="10">
        <v>0.33700000000000002</v>
      </c>
      <c r="M198" s="11">
        <v>2.25</v>
      </c>
      <c r="N198" s="8"/>
    </row>
    <row r="199" spans="1:14" ht="15" thickBot="1">
      <c r="A199" s="5">
        <v>198</v>
      </c>
      <c r="B199" s="22" t="s">
        <v>651</v>
      </c>
      <c r="C199" s="22" t="s">
        <v>116</v>
      </c>
      <c r="D199" s="8">
        <v>30.2</v>
      </c>
      <c r="E199" s="11">
        <v>108</v>
      </c>
      <c r="F199" s="8">
        <v>88.6</v>
      </c>
      <c r="G199" s="8">
        <v>112.9</v>
      </c>
      <c r="H199" s="8">
        <v>5.8</v>
      </c>
      <c r="I199" s="8">
        <v>8</v>
      </c>
      <c r="J199" s="16">
        <v>7.3999999999999996E-2</v>
      </c>
      <c r="K199" s="8">
        <v>43</v>
      </c>
      <c r="L199" s="10">
        <v>0.39800000000000002</v>
      </c>
      <c r="M199" s="11">
        <v>5.28</v>
      </c>
      <c r="N199" s="8"/>
    </row>
    <row r="200" spans="1:14" ht="15" thickBot="1">
      <c r="A200" s="5">
        <v>199</v>
      </c>
      <c r="B200" s="22" t="s">
        <v>500</v>
      </c>
      <c r="C200" s="22" t="s">
        <v>52</v>
      </c>
      <c r="D200" s="8">
        <v>64</v>
      </c>
      <c r="E200" s="11">
        <v>162</v>
      </c>
      <c r="F200" s="8">
        <v>84.4</v>
      </c>
      <c r="G200" s="8">
        <v>108</v>
      </c>
      <c r="H200" s="8">
        <v>11.6</v>
      </c>
      <c r="I200" s="8">
        <v>12</v>
      </c>
      <c r="J200" s="16">
        <v>7.3999999999999996E-2</v>
      </c>
      <c r="K200" s="8">
        <v>37</v>
      </c>
      <c r="L200" s="10">
        <v>0.22800000000000001</v>
      </c>
      <c r="M200" s="11">
        <v>3.09</v>
      </c>
      <c r="N200" s="8"/>
    </row>
    <row r="201" spans="1:14" ht="15" thickBot="1">
      <c r="A201" s="5">
        <v>200</v>
      </c>
      <c r="B201" s="22" t="s">
        <v>686</v>
      </c>
      <c r="C201" s="22" t="s">
        <v>56</v>
      </c>
      <c r="D201" s="8">
        <v>141</v>
      </c>
      <c r="E201" s="11">
        <v>417</v>
      </c>
      <c r="F201" s="8">
        <v>87.7</v>
      </c>
      <c r="G201" s="8">
        <v>118.1</v>
      </c>
      <c r="H201" s="8">
        <v>19.100000000000001</v>
      </c>
      <c r="I201" s="8">
        <v>31</v>
      </c>
      <c r="J201" s="16">
        <v>7.3999999999999996E-2</v>
      </c>
      <c r="K201" s="8">
        <v>141</v>
      </c>
      <c r="L201" s="10">
        <v>0.33800000000000002</v>
      </c>
      <c r="M201" s="11">
        <v>4.8499999999999996</v>
      </c>
      <c r="N201" s="8"/>
    </row>
    <row r="202" spans="1:14" ht="15" thickBot="1">
      <c r="A202" s="5">
        <v>201</v>
      </c>
      <c r="B202" s="22" t="s">
        <v>620</v>
      </c>
      <c r="C202" s="22" t="s">
        <v>24</v>
      </c>
      <c r="D202" s="8">
        <v>40</v>
      </c>
      <c r="E202" s="11">
        <v>94</v>
      </c>
      <c r="F202" s="8">
        <v>89.7</v>
      </c>
      <c r="G202" s="8">
        <v>113.7</v>
      </c>
      <c r="H202" s="8">
        <v>15.3</v>
      </c>
      <c r="I202" s="8">
        <v>7</v>
      </c>
      <c r="J202" s="16">
        <v>7.3999999999999996E-2</v>
      </c>
      <c r="K202" s="8">
        <v>35</v>
      </c>
      <c r="L202" s="10">
        <v>0.372</v>
      </c>
      <c r="M202" s="11">
        <v>1.8</v>
      </c>
      <c r="N202" s="8"/>
    </row>
    <row r="203" spans="1:14" ht="15" thickBot="1">
      <c r="A203" s="5">
        <v>202</v>
      </c>
      <c r="B203" s="22" t="s">
        <v>426</v>
      </c>
      <c r="C203" s="22" t="s">
        <v>100</v>
      </c>
      <c r="D203" s="8">
        <v>56</v>
      </c>
      <c r="E203" s="11">
        <v>134</v>
      </c>
      <c r="F203" s="8">
        <v>84.8</v>
      </c>
      <c r="G203" s="8">
        <v>112.3</v>
      </c>
      <c r="H203" s="8">
        <v>13</v>
      </c>
      <c r="I203" s="8">
        <v>10</v>
      </c>
      <c r="J203" s="16">
        <v>7.4999999999999997E-2</v>
      </c>
      <c r="K203" s="8">
        <v>37</v>
      </c>
      <c r="L203" s="10">
        <v>0.27600000000000002</v>
      </c>
      <c r="M203" s="11">
        <v>2.57</v>
      </c>
      <c r="N203" s="8"/>
    </row>
    <row r="204" spans="1:14" ht="15" thickBot="1">
      <c r="A204" s="5">
        <v>203</v>
      </c>
      <c r="B204" s="22" t="s">
        <v>808</v>
      </c>
      <c r="C204" s="22" t="s">
        <v>32</v>
      </c>
      <c r="D204" s="8">
        <v>138</v>
      </c>
      <c r="E204" s="11">
        <v>455</v>
      </c>
      <c r="F204" s="8">
        <v>89.1</v>
      </c>
      <c r="G204" s="8">
        <v>114.4</v>
      </c>
      <c r="H204" s="8">
        <v>10.9</v>
      </c>
      <c r="I204" s="8">
        <v>34</v>
      </c>
      <c r="J204" s="16">
        <v>7.4999999999999997E-2</v>
      </c>
      <c r="K204" s="8">
        <v>170</v>
      </c>
      <c r="L204" s="10">
        <v>0.374</v>
      </c>
      <c r="M204" s="11">
        <v>4.57</v>
      </c>
      <c r="N204" s="8"/>
    </row>
    <row r="205" spans="1:14" ht="15" thickBot="1">
      <c r="A205" s="5">
        <v>204</v>
      </c>
      <c r="B205" s="22" t="s">
        <v>722</v>
      </c>
      <c r="C205" s="22" t="s">
        <v>32</v>
      </c>
      <c r="D205" s="8">
        <v>169.1</v>
      </c>
      <c r="E205" s="11">
        <v>507</v>
      </c>
      <c r="F205" s="8">
        <v>88.9</v>
      </c>
      <c r="G205" s="8">
        <v>115.6</v>
      </c>
      <c r="H205" s="8">
        <v>10.6</v>
      </c>
      <c r="I205" s="8">
        <v>38</v>
      </c>
      <c r="J205" s="16">
        <v>7.4999999999999997E-2</v>
      </c>
      <c r="K205" s="8">
        <v>204</v>
      </c>
      <c r="L205" s="10">
        <v>0.40200000000000002</v>
      </c>
      <c r="M205" s="11">
        <v>3.72</v>
      </c>
      <c r="N205" s="8"/>
    </row>
    <row r="206" spans="1:14" ht="15" thickBot="1">
      <c r="A206" s="5">
        <v>205</v>
      </c>
      <c r="B206" s="22" t="s">
        <v>521</v>
      </c>
      <c r="C206" s="22" t="s">
        <v>35</v>
      </c>
      <c r="D206" s="8">
        <v>184.2</v>
      </c>
      <c r="E206" s="11">
        <v>547</v>
      </c>
      <c r="F206" s="8">
        <v>89.2</v>
      </c>
      <c r="G206" s="8">
        <v>115.6</v>
      </c>
      <c r="H206" s="8">
        <v>12.4</v>
      </c>
      <c r="I206" s="8">
        <v>41</v>
      </c>
      <c r="J206" s="16">
        <v>7.4999999999999997E-2</v>
      </c>
      <c r="K206" s="8">
        <v>222</v>
      </c>
      <c r="L206" s="10">
        <v>0.40600000000000003</v>
      </c>
      <c r="M206" s="11">
        <v>3.46</v>
      </c>
      <c r="N206" s="8"/>
    </row>
    <row r="207" spans="1:14" ht="15" thickBot="1">
      <c r="A207" s="5">
        <v>206</v>
      </c>
      <c r="B207" s="22" t="s">
        <v>399</v>
      </c>
      <c r="C207" s="22" t="s">
        <v>45</v>
      </c>
      <c r="D207" s="8">
        <v>33.200000000000003</v>
      </c>
      <c r="E207" s="11">
        <v>80</v>
      </c>
      <c r="F207" s="8">
        <v>90.5</v>
      </c>
      <c r="G207" s="8">
        <v>110.3</v>
      </c>
      <c r="H207" s="8">
        <v>16.399999999999999</v>
      </c>
      <c r="I207" s="8">
        <v>6</v>
      </c>
      <c r="J207" s="16">
        <v>7.4999999999999997E-2</v>
      </c>
      <c r="K207" s="8">
        <v>30</v>
      </c>
      <c r="L207" s="10">
        <v>0.375</v>
      </c>
      <c r="M207" s="11">
        <v>3.48</v>
      </c>
      <c r="N207" s="8"/>
    </row>
    <row r="208" spans="1:14" ht="15" thickBot="1">
      <c r="A208" s="5">
        <v>207</v>
      </c>
      <c r="B208" s="22" t="s">
        <v>481</v>
      </c>
      <c r="C208" s="22" t="s">
        <v>97</v>
      </c>
      <c r="D208" s="8">
        <v>58</v>
      </c>
      <c r="E208" s="11">
        <v>146</v>
      </c>
      <c r="F208" s="8">
        <v>89</v>
      </c>
      <c r="G208" s="8">
        <v>112.8</v>
      </c>
      <c r="H208" s="8">
        <v>17.3</v>
      </c>
      <c r="I208" s="8">
        <v>11</v>
      </c>
      <c r="J208" s="16">
        <v>7.4999999999999997E-2</v>
      </c>
      <c r="K208" s="8">
        <v>52</v>
      </c>
      <c r="L208" s="10">
        <v>0.35599999999999998</v>
      </c>
      <c r="M208" s="11">
        <v>2.95</v>
      </c>
      <c r="N208" s="8"/>
    </row>
    <row r="209" spans="1:14" ht="15" thickBot="1">
      <c r="A209" s="5">
        <v>208</v>
      </c>
      <c r="B209" s="22" t="s">
        <v>497</v>
      </c>
      <c r="C209" s="22" t="s">
        <v>54</v>
      </c>
      <c r="D209" s="8">
        <v>209</v>
      </c>
      <c r="E209" s="11">
        <v>544</v>
      </c>
      <c r="F209" s="8">
        <v>89.2</v>
      </c>
      <c r="G209" s="8">
        <v>114.9</v>
      </c>
      <c r="H209" s="8">
        <v>14.8</v>
      </c>
      <c r="I209" s="8">
        <v>41</v>
      </c>
      <c r="J209" s="16">
        <v>7.4999999999999997E-2</v>
      </c>
      <c r="K209" s="8">
        <v>213</v>
      </c>
      <c r="L209" s="10">
        <v>0.39200000000000002</v>
      </c>
      <c r="M209" s="11">
        <v>2.63</v>
      </c>
      <c r="N209" s="8"/>
    </row>
    <row r="210" spans="1:14" ht="15" thickBot="1">
      <c r="A210" s="5">
        <v>209</v>
      </c>
      <c r="B210" s="22" t="s">
        <v>683</v>
      </c>
      <c r="C210" s="22" t="s">
        <v>89</v>
      </c>
      <c r="D210" s="8">
        <v>125</v>
      </c>
      <c r="E210" s="11">
        <v>371</v>
      </c>
      <c r="F210" s="8">
        <v>87.8</v>
      </c>
      <c r="G210" s="8">
        <v>114.5</v>
      </c>
      <c r="H210" s="8">
        <v>8.1</v>
      </c>
      <c r="I210" s="8">
        <v>28</v>
      </c>
      <c r="J210" s="16">
        <v>7.4999999999999997E-2</v>
      </c>
      <c r="K210" s="8">
        <v>134</v>
      </c>
      <c r="L210" s="10">
        <v>0.36099999999999999</v>
      </c>
      <c r="M210" s="11">
        <v>4.18</v>
      </c>
      <c r="N210" s="8"/>
    </row>
    <row r="211" spans="1:14" ht="15" thickBot="1">
      <c r="A211" s="5">
        <v>210</v>
      </c>
      <c r="B211" s="22" t="s">
        <v>558</v>
      </c>
      <c r="C211" s="6" t="s">
        <v>103</v>
      </c>
      <c r="D211" s="8">
        <v>37</v>
      </c>
      <c r="E211" s="11">
        <v>106</v>
      </c>
      <c r="F211" s="8">
        <v>89.1</v>
      </c>
      <c r="G211" s="8">
        <v>111.8</v>
      </c>
      <c r="H211" s="8">
        <v>14.7</v>
      </c>
      <c r="I211" s="8">
        <v>8</v>
      </c>
      <c r="J211" s="16">
        <v>7.4999999999999997E-2</v>
      </c>
      <c r="K211" s="8">
        <v>39</v>
      </c>
      <c r="L211" s="10">
        <v>0.36799999999999999</v>
      </c>
      <c r="M211" s="11">
        <v>4.38</v>
      </c>
      <c r="N211" s="8"/>
    </row>
    <row r="212" spans="1:14" ht="15" thickBot="1">
      <c r="A212" s="5">
        <v>211</v>
      </c>
      <c r="B212" s="22" t="s">
        <v>742</v>
      </c>
      <c r="C212" s="22" t="s">
        <v>29</v>
      </c>
      <c r="D212" s="8">
        <v>37.1</v>
      </c>
      <c r="E212" s="11">
        <v>106</v>
      </c>
      <c r="F212" s="8">
        <v>84.8</v>
      </c>
      <c r="G212" s="8">
        <v>109.6</v>
      </c>
      <c r="H212" s="8">
        <v>19.600000000000001</v>
      </c>
      <c r="I212" s="8">
        <v>8</v>
      </c>
      <c r="J212" s="16">
        <v>7.4999999999999997E-2</v>
      </c>
      <c r="K212" s="8">
        <v>33</v>
      </c>
      <c r="L212" s="10">
        <v>0.311</v>
      </c>
      <c r="M212" s="11">
        <v>3.86</v>
      </c>
      <c r="N212" s="8"/>
    </row>
    <row r="213" spans="1:14" ht="15" thickBot="1">
      <c r="A213" s="5">
        <v>212</v>
      </c>
      <c r="B213" s="22" t="s">
        <v>827</v>
      </c>
      <c r="C213" s="22" t="s">
        <v>37</v>
      </c>
      <c r="D213" s="8">
        <v>89</v>
      </c>
      <c r="E213" s="11">
        <v>278</v>
      </c>
      <c r="F213" s="8">
        <v>87.9</v>
      </c>
      <c r="G213" s="8">
        <v>115.1</v>
      </c>
      <c r="H213" s="8">
        <v>16.8</v>
      </c>
      <c r="I213" s="8">
        <v>21</v>
      </c>
      <c r="J213" s="16">
        <v>7.5999999999999998E-2</v>
      </c>
      <c r="K213" s="8">
        <v>90</v>
      </c>
      <c r="L213" s="10">
        <v>0.32400000000000001</v>
      </c>
      <c r="M213" s="11">
        <v>4.1500000000000004</v>
      </c>
      <c r="N213" s="8"/>
    </row>
    <row r="214" spans="1:14" ht="15" thickBot="1">
      <c r="A214" s="5">
        <v>213</v>
      </c>
      <c r="B214" s="22" t="s">
        <v>822</v>
      </c>
      <c r="C214" s="22" t="s">
        <v>39</v>
      </c>
      <c r="D214" s="8">
        <v>52.1</v>
      </c>
      <c r="E214" s="11">
        <v>172</v>
      </c>
      <c r="F214" s="8">
        <v>88.2</v>
      </c>
      <c r="G214" s="8">
        <v>110.7</v>
      </c>
      <c r="H214" s="8">
        <v>18.7</v>
      </c>
      <c r="I214" s="8">
        <v>13</v>
      </c>
      <c r="J214" s="16">
        <v>7.5999999999999998E-2</v>
      </c>
      <c r="K214" s="8">
        <v>55</v>
      </c>
      <c r="L214" s="10">
        <v>0.32</v>
      </c>
      <c r="M214" s="11">
        <v>4.6399999999999997</v>
      </c>
      <c r="N214" s="8"/>
    </row>
    <row r="215" spans="1:14" ht="15" thickBot="1">
      <c r="A215" s="5">
        <v>214</v>
      </c>
      <c r="B215" s="22" t="s">
        <v>436</v>
      </c>
      <c r="C215" s="6" t="s">
        <v>103</v>
      </c>
      <c r="D215" s="8">
        <v>49.2</v>
      </c>
      <c r="E215" s="11">
        <v>119</v>
      </c>
      <c r="F215" s="8">
        <v>85.3</v>
      </c>
      <c r="G215" s="8">
        <v>112.4</v>
      </c>
      <c r="H215" s="8">
        <v>4.4000000000000004</v>
      </c>
      <c r="I215" s="8">
        <v>9</v>
      </c>
      <c r="J215" s="16">
        <v>7.5999999999999998E-2</v>
      </c>
      <c r="K215" s="8">
        <v>37</v>
      </c>
      <c r="L215" s="10">
        <v>0.311</v>
      </c>
      <c r="M215" s="11">
        <v>3.08</v>
      </c>
      <c r="N215" s="8"/>
    </row>
    <row r="216" spans="1:14" ht="15" thickBot="1">
      <c r="A216" s="5">
        <v>215</v>
      </c>
      <c r="B216" s="22" t="s">
        <v>635</v>
      </c>
      <c r="C216" s="6" t="s">
        <v>103</v>
      </c>
      <c r="D216" s="8">
        <v>182.2</v>
      </c>
      <c r="E216" s="11">
        <v>542</v>
      </c>
      <c r="F216" s="8">
        <v>88.5</v>
      </c>
      <c r="G216" s="8">
        <v>114</v>
      </c>
      <c r="H216" s="8">
        <v>11.7</v>
      </c>
      <c r="I216" s="8">
        <v>41</v>
      </c>
      <c r="J216" s="16">
        <v>7.5999999999999998E-2</v>
      </c>
      <c r="K216" s="8">
        <v>206</v>
      </c>
      <c r="L216" s="10">
        <v>0.38</v>
      </c>
      <c r="M216" s="11">
        <v>3.25</v>
      </c>
      <c r="N216" s="8"/>
    </row>
    <row r="217" spans="1:14" ht="15" thickBot="1">
      <c r="A217" s="5">
        <v>216</v>
      </c>
      <c r="B217" s="22" t="s">
        <v>789</v>
      </c>
      <c r="C217" s="22" t="s">
        <v>45</v>
      </c>
      <c r="D217" s="8">
        <v>120.1</v>
      </c>
      <c r="E217" s="11">
        <v>370</v>
      </c>
      <c r="F217" s="8">
        <v>87.3</v>
      </c>
      <c r="G217" s="8">
        <v>111.4</v>
      </c>
      <c r="H217" s="8">
        <v>10.8</v>
      </c>
      <c r="I217" s="8">
        <v>28</v>
      </c>
      <c r="J217" s="16">
        <v>7.5999999999999998E-2</v>
      </c>
      <c r="K217" s="8">
        <v>115</v>
      </c>
      <c r="L217" s="10">
        <v>0.311</v>
      </c>
      <c r="M217" s="11">
        <v>3.14</v>
      </c>
      <c r="N217" s="8"/>
    </row>
    <row r="218" spans="1:14" ht="15" thickBot="1">
      <c r="A218" s="5">
        <v>217</v>
      </c>
      <c r="B218" s="22" t="s">
        <v>595</v>
      </c>
      <c r="C218" s="22" t="s">
        <v>32</v>
      </c>
      <c r="D218" s="8">
        <v>54.2</v>
      </c>
      <c r="E218" s="11">
        <v>132</v>
      </c>
      <c r="F218" s="8">
        <v>85.7</v>
      </c>
      <c r="G218" s="8">
        <v>112.6</v>
      </c>
      <c r="H218" s="8">
        <v>24.6</v>
      </c>
      <c r="I218" s="8">
        <v>10</v>
      </c>
      <c r="J218" s="16">
        <v>7.5999999999999998E-2</v>
      </c>
      <c r="K218" s="8">
        <v>42</v>
      </c>
      <c r="L218" s="10">
        <v>0.318</v>
      </c>
      <c r="M218" s="11">
        <v>2.8</v>
      </c>
      <c r="N218" s="8"/>
    </row>
    <row r="219" spans="1:14" ht="15" thickBot="1">
      <c r="A219" s="5">
        <v>218</v>
      </c>
      <c r="B219" s="22" t="s">
        <v>713</v>
      </c>
      <c r="C219" s="22" t="s">
        <v>48</v>
      </c>
      <c r="D219" s="8">
        <v>125.1</v>
      </c>
      <c r="E219" s="11">
        <v>369</v>
      </c>
      <c r="F219" s="8">
        <v>88.9</v>
      </c>
      <c r="G219" s="8">
        <v>114.8</v>
      </c>
      <c r="H219" s="8">
        <v>12.6</v>
      </c>
      <c r="I219" s="8">
        <v>28</v>
      </c>
      <c r="J219" s="16">
        <v>7.5999999999999998E-2</v>
      </c>
      <c r="K219" s="8">
        <v>144</v>
      </c>
      <c r="L219" s="10">
        <v>0.39</v>
      </c>
      <c r="M219" s="11">
        <v>3.81</v>
      </c>
      <c r="N219" s="8"/>
    </row>
    <row r="220" spans="1:14" ht="15" thickBot="1">
      <c r="A220" s="5">
        <v>219</v>
      </c>
      <c r="B220" s="22" t="s">
        <v>813</v>
      </c>
      <c r="C220" s="6" t="s">
        <v>103</v>
      </c>
      <c r="D220" s="8">
        <v>83</v>
      </c>
      <c r="E220" s="11">
        <v>224</v>
      </c>
      <c r="F220" s="8">
        <v>88.9</v>
      </c>
      <c r="G220" s="8">
        <v>111.9</v>
      </c>
      <c r="H220" s="8">
        <v>7.2</v>
      </c>
      <c r="I220" s="8">
        <v>17</v>
      </c>
      <c r="J220" s="16">
        <v>7.5999999999999998E-2</v>
      </c>
      <c r="K220" s="8">
        <v>88</v>
      </c>
      <c r="L220" s="10">
        <v>0.39300000000000002</v>
      </c>
      <c r="M220" s="11">
        <v>5.0999999999999996</v>
      </c>
      <c r="N220" s="8"/>
    </row>
    <row r="221" spans="1:14" ht="15" thickBot="1">
      <c r="A221" s="5">
        <v>220</v>
      </c>
      <c r="B221" s="22" t="s">
        <v>777</v>
      </c>
      <c r="C221" s="22" t="s">
        <v>111</v>
      </c>
      <c r="D221" s="8">
        <v>177.2</v>
      </c>
      <c r="E221" s="11">
        <v>527</v>
      </c>
      <c r="F221" s="8">
        <v>88.5</v>
      </c>
      <c r="G221" s="8">
        <v>114.8</v>
      </c>
      <c r="H221" s="8">
        <v>11.8</v>
      </c>
      <c r="I221" s="8">
        <v>40</v>
      </c>
      <c r="J221" s="16">
        <v>7.5999999999999998E-2</v>
      </c>
      <c r="K221" s="8">
        <v>208</v>
      </c>
      <c r="L221" s="10">
        <v>0.39500000000000002</v>
      </c>
      <c r="M221" s="11">
        <v>4.3099999999999996</v>
      </c>
      <c r="N221" s="8"/>
    </row>
    <row r="222" spans="1:14" ht="15" thickBot="1">
      <c r="A222" s="5">
        <v>221</v>
      </c>
      <c r="B222" s="22" t="s">
        <v>476</v>
      </c>
      <c r="C222" s="22" t="s">
        <v>37</v>
      </c>
      <c r="D222" s="8">
        <v>64.099999999999994</v>
      </c>
      <c r="E222" s="11">
        <v>157</v>
      </c>
      <c r="F222" s="8">
        <v>88.3</v>
      </c>
      <c r="G222" s="8">
        <v>112.5</v>
      </c>
      <c r="H222" s="8">
        <v>9</v>
      </c>
      <c r="I222" s="8">
        <v>12</v>
      </c>
      <c r="J222" s="16">
        <v>7.5999999999999998E-2</v>
      </c>
      <c r="K222" s="8">
        <v>58</v>
      </c>
      <c r="L222" s="10">
        <v>0.36899999999999999</v>
      </c>
      <c r="M222" s="11">
        <v>2.52</v>
      </c>
      <c r="N222" s="8"/>
    </row>
    <row r="223" spans="1:14" ht="15" thickBot="1">
      <c r="A223" s="5">
        <v>222</v>
      </c>
      <c r="B223" s="22" t="s">
        <v>707</v>
      </c>
      <c r="C223" s="22" t="s">
        <v>41</v>
      </c>
      <c r="D223" s="8">
        <v>127.1</v>
      </c>
      <c r="E223" s="11">
        <v>366</v>
      </c>
      <c r="F223" s="8">
        <v>88.2</v>
      </c>
      <c r="G223" s="8">
        <v>114.6</v>
      </c>
      <c r="H223" s="8">
        <v>17.899999999999999</v>
      </c>
      <c r="I223" s="8">
        <v>28</v>
      </c>
      <c r="J223" s="16">
        <v>7.6999999999999999E-2</v>
      </c>
      <c r="K223" s="8">
        <v>130</v>
      </c>
      <c r="L223" s="10">
        <v>0.35499999999999998</v>
      </c>
      <c r="M223" s="11">
        <v>3.39</v>
      </c>
      <c r="N223" s="8"/>
    </row>
    <row r="224" spans="1:14" ht="15" thickBot="1">
      <c r="A224" s="5">
        <v>223</v>
      </c>
      <c r="B224" s="22" t="s">
        <v>696</v>
      </c>
      <c r="C224" s="22" t="s">
        <v>153</v>
      </c>
      <c r="D224" s="8">
        <v>64.2</v>
      </c>
      <c r="E224" s="11">
        <v>183</v>
      </c>
      <c r="F224" s="8">
        <v>88.8</v>
      </c>
      <c r="G224" s="8">
        <v>115.7</v>
      </c>
      <c r="H224" s="8">
        <v>18.2</v>
      </c>
      <c r="I224" s="8">
        <v>14</v>
      </c>
      <c r="J224" s="16">
        <v>7.6999999999999999E-2</v>
      </c>
      <c r="K224" s="8">
        <v>62</v>
      </c>
      <c r="L224" s="10">
        <v>0.33900000000000002</v>
      </c>
      <c r="M224" s="11">
        <v>4.45</v>
      </c>
      <c r="N224" s="8"/>
    </row>
    <row r="225" spans="1:14" ht="15" thickBot="1">
      <c r="A225" s="5">
        <v>224</v>
      </c>
      <c r="B225" s="22" t="s">
        <v>598</v>
      </c>
      <c r="C225" s="22" t="s">
        <v>37</v>
      </c>
      <c r="D225" s="8">
        <v>170.2</v>
      </c>
      <c r="E225" s="11">
        <v>443</v>
      </c>
      <c r="F225" s="8">
        <v>89.6</v>
      </c>
      <c r="G225" s="8">
        <v>113.2</v>
      </c>
      <c r="H225" s="8">
        <v>11.6</v>
      </c>
      <c r="I225" s="8">
        <v>34</v>
      </c>
      <c r="J225" s="16">
        <v>7.6999999999999999E-2</v>
      </c>
      <c r="K225" s="8">
        <v>183</v>
      </c>
      <c r="L225" s="10">
        <v>0.41299999999999998</v>
      </c>
      <c r="M225" s="11">
        <v>3.38</v>
      </c>
      <c r="N225" s="8"/>
    </row>
    <row r="226" spans="1:14" ht="15" thickBot="1">
      <c r="A226" s="5">
        <v>225</v>
      </c>
      <c r="B226" s="22" t="s">
        <v>690</v>
      </c>
      <c r="C226" s="22" t="s">
        <v>58</v>
      </c>
      <c r="D226" s="8">
        <v>187</v>
      </c>
      <c r="E226" s="11">
        <v>573</v>
      </c>
      <c r="F226" s="8">
        <v>89.6</v>
      </c>
      <c r="G226" s="8">
        <v>113.3</v>
      </c>
      <c r="H226" s="8">
        <v>8.1999999999999993</v>
      </c>
      <c r="I226" s="8">
        <v>44</v>
      </c>
      <c r="J226" s="16">
        <v>7.6999999999999999E-2</v>
      </c>
      <c r="K226" s="8">
        <v>254</v>
      </c>
      <c r="L226" s="10">
        <v>0.443</v>
      </c>
      <c r="M226" s="11">
        <v>4.8600000000000003</v>
      </c>
      <c r="N226" s="8"/>
    </row>
    <row r="227" spans="1:14" ht="15" thickBot="1">
      <c r="A227" s="5">
        <v>226</v>
      </c>
      <c r="B227" s="22" t="s">
        <v>778</v>
      </c>
      <c r="C227" s="22" t="s">
        <v>48</v>
      </c>
      <c r="D227" s="8">
        <v>93.2</v>
      </c>
      <c r="E227" s="11">
        <v>299</v>
      </c>
      <c r="F227" s="8">
        <v>91.8</v>
      </c>
      <c r="G227" s="8">
        <v>119.2</v>
      </c>
      <c r="H227" s="8">
        <v>19.600000000000001</v>
      </c>
      <c r="I227" s="8">
        <v>23</v>
      </c>
      <c r="J227" s="16">
        <v>7.6999999999999999E-2</v>
      </c>
      <c r="K227" s="8">
        <v>137</v>
      </c>
      <c r="L227" s="10">
        <v>0.45800000000000002</v>
      </c>
      <c r="M227" s="11">
        <v>4.04</v>
      </c>
      <c r="N227" s="8"/>
    </row>
    <row r="228" spans="1:14" ht="15" thickBot="1">
      <c r="A228" s="5">
        <v>227</v>
      </c>
      <c r="B228" s="22" t="s">
        <v>483</v>
      </c>
      <c r="C228" s="22" t="s">
        <v>24</v>
      </c>
      <c r="D228" s="8">
        <v>39</v>
      </c>
      <c r="E228" s="11">
        <v>104</v>
      </c>
      <c r="F228" s="8">
        <v>86.2</v>
      </c>
      <c r="G228" s="8">
        <v>114.3</v>
      </c>
      <c r="H228" s="8">
        <v>19.600000000000001</v>
      </c>
      <c r="I228" s="8">
        <v>8</v>
      </c>
      <c r="J228" s="16">
        <v>7.6999999999999999E-2</v>
      </c>
      <c r="K228" s="8">
        <v>27</v>
      </c>
      <c r="L228" s="10">
        <v>0.26</v>
      </c>
      <c r="M228" s="11">
        <v>1.85</v>
      </c>
      <c r="N228" s="8"/>
    </row>
    <row r="229" spans="1:14" ht="15" thickBot="1">
      <c r="A229" s="5">
        <v>228</v>
      </c>
      <c r="B229" s="22" t="s">
        <v>660</v>
      </c>
      <c r="C229" s="22" t="s">
        <v>48</v>
      </c>
      <c r="D229" s="8">
        <v>128</v>
      </c>
      <c r="E229" s="11">
        <v>389</v>
      </c>
      <c r="F229" s="8">
        <v>91.6</v>
      </c>
      <c r="G229" s="8">
        <v>116.3</v>
      </c>
      <c r="H229" s="8">
        <v>9.5</v>
      </c>
      <c r="I229" s="8">
        <v>30</v>
      </c>
      <c r="J229" s="16">
        <v>7.6999999999999999E-2</v>
      </c>
      <c r="K229" s="8">
        <v>185</v>
      </c>
      <c r="L229" s="10">
        <v>0.47599999999999998</v>
      </c>
      <c r="M229" s="11">
        <v>3.8</v>
      </c>
      <c r="N229" s="8"/>
    </row>
    <row r="230" spans="1:14" ht="15" thickBot="1">
      <c r="A230" s="5">
        <v>229</v>
      </c>
      <c r="B230" s="22" t="s">
        <v>618</v>
      </c>
      <c r="C230" s="22" t="s">
        <v>86</v>
      </c>
      <c r="D230" s="8">
        <v>80</v>
      </c>
      <c r="E230" s="11">
        <v>246</v>
      </c>
      <c r="F230" s="8">
        <v>88.2</v>
      </c>
      <c r="G230" s="8">
        <v>109.2</v>
      </c>
      <c r="H230" s="8">
        <v>14.3</v>
      </c>
      <c r="I230" s="8">
        <v>19</v>
      </c>
      <c r="J230" s="16">
        <v>7.6999999999999999E-2</v>
      </c>
      <c r="K230" s="8">
        <v>90</v>
      </c>
      <c r="L230" s="10">
        <v>0.36599999999999999</v>
      </c>
      <c r="M230" s="11">
        <v>4.05</v>
      </c>
      <c r="N230" s="8"/>
    </row>
    <row r="231" spans="1:14" ht="15" thickBot="1">
      <c r="A231" s="5">
        <v>230</v>
      </c>
      <c r="B231" s="22" t="s">
        <v>403</v>
      </c>
      <c r="C231" s="22" t="s">
        <v>74</v>
      </c>
      <c r="D231" s="8">
        <v>65</v>
      </c>
      <c r="E231" s="11">
        <v>142</v>
      </c>
      <c r="F231" s="8">
        <v>88.5</v>
      </c>
      <c r="G231" s="8">
        <v>112.7</v>
      </c>
      <c r="H231" s="8">
        <v>17</v>
      </c>
      <c r="I231" s="8">
        <v>11</v>
      </c>
      <c r="J231" s="16">
        <v>7.6999999999999999E-2</v>
      </c>
      <c r="K231" s="8">
        <v>56</v>
      </c>
      <c r="L231" s="10">
        <v>0.39400000000000002</v>
      </c>
      <c r="M231" s="11">
        <v>4.29</v>
      </c>
      <c r="N231" s="8"/>
    </row>
    <row r="232" spans="1:14" ht="15" thickBot="1">
      <c r="A232" s="5">
        <v>231</v>
      </c>
      <c r="B232" s="22" t="s">
        <v>700</v>
      </c>
      <c r="C232" s="22" t="s">
        <v>26</v>
      </c>
      <c r="D232" s="8">
        <v>163.1</v>
      </c>
      <c r="E232" s="11">
        <v>438</v>
      </c>
      <c r="F232" s="8">
        <v>88.9</v>
      </c>
      <c r="G232" s="8">
        <v>113.3</v>
      </c>
      <c r="H232" s="8">
        <v>9.9</v>
      </c>
      <c r="I232" s="8">
        <v>34</v>
      </c>
      <c r="J232" s="16">
        <v>7.8E-2</v>
      </c>
      <c r="K232" s="8">
        <v>170</v>
      </c>
      <c r="L232" s="10">
        <v>0.38800000000000001</v>
      </c>
      <c r="M232" s="11">
        <v>3.64</v>
      </c>
      <c r="N232" s="8"/>
    </row>
    <row r="233" spans="1:14" ht="15" thickBot="1">
      <c r="A233" s="5">
        <v>232</v>
      </c>
      <c r="B233" s="22" t="s">
        <v>491</v>
      </c>
      <c r="C233" s="22" t="s">
        <v>100</v>
      </c>
      <c r="D233" s="8">
        <v>159.19999999999999</v>
      </c>
      <c r="E233" s="11">
        <v>463</v>
      </c>
      <c r="F233" s="8">
        <v>90.2</v>
      </c>
      <c r="G233" s="8">
        <v>116.7</v>
      </c>
      <c r="H233" s="8">
        <v>7.4</v>
      </c>
      <c r="I233" s="8">
        <v>36</v>
      </c>
      <c r="J233" s="16">
        <v>7.8E-2</v>
      </c>
      <c r="K233" s="8">
        <v>209</v>
      </c>
      <c r="L233" s="10">
        <v>0.45100000000000001</v>
      </c>
      <c r="M233" s="11">
        <v>3.66</v>
      </c>
      <c r="N233" s="8"/>
    </row>
    <row r="234" spans="1:14" ht="15" thickBot="1">
      <c r="A234" s="5">
        <v>233</v>
      </c>
      <c r="B234" s="22" t="s">
        <v>572</v>
      </c>
      <c r="C234" s="22" t="s">
        <v>144</v>
      </c>
      <c r="D234" s="8">
        <v>67.099999999999994</v>
      </c>
      <c r="E234" s="11">
        <v>180</v>
      </c>
      <c r="F234" s="8">
        <v>90.6</v>
      </c>
      <c r="G234" s="8">
        <v>108.6</v>
      </c>
      <c r="H234" s="8">
        <v>19.399999999999999</v>
      </c>
      <c r="I234" s="8">
        <v>14</v>
      </c>
      <c r="J234" s="16">
        <v>7.8E-2</v>
      </c>
      <c r="K234" s="8">
        <v>81</v>
      </c>
      <c r="L234" s="10">
        <v>0.45</v>
      </c>
      <c r="M234" s="11">
        <v>3.07</v>
      </c>
      <c r="N234" s="8"/>
    </row>
    <row r="235" spans="1:14" ht="15" thickBot="1">
      <c r="A235" s="5">
        <v>234</v>
      </c>
      <c r="B235" s="22" t="s">
        <v>688</v>
      </c>
      <c r="C235" s="22" t="s">
        <v>100</v>
      </c>
      <c r="D235" s="8">
        <v>50</v>
      </c>
      <c r="E235" s="11">
        <v>141</v>
      </c>
      <c r="F235" s="8">
        <v>89.6</v>
      </c>
      <c r="G235" s="8">
        <v>112.2</v>
      </c>
      <c r="H235" s="8">
        <v>13.1</v>
      </c>
      <c r="I235" s="8">
        <v>11</v>
      </c>
      <c r="J235" s="16">
        <v>7.8E-2</v>
      </c>
      <c r="K235" s="8">
        <v>55</v>
      </c>
      <c r="L235" s="10">
        <v>0.39</v>
      </c>
      <c r="M235" s="11">
        <v>3.96</v>
      </c>
      <c r="N235" s="8"/>
    </row>
    <row r="236" spans="1:14" ht="15" thickBot="1">
      <c r="A236" s="5">
        <v>235</v>
      </c>
      <c r="B236" s="22" t="s">
        <v>705</v>
      </c>
      <c r="C236" s="22" t="s">
        <v>39</v>
      </c>
      <c r="D236" s="8">
        <v>159.19999999999999</v>
      </c>
      <c r="E236" s="11">
        <v>512</v>
      </c>
      <c r="F236" s="8">
        <v>91</v>
      </c>
      <c r="G236" s="8">
        <v>113.9</v>
      </c>
      <c r="H236" s="8">
        <v>9</v>
      </c>
      <c r="I236" s="8">
        <v>40</v>
      </c>
      <c r="J236" s="16">
        <v>7.8E-2</v>
      </c>
      <c r="K236" s="8">
        <v>248</v>
      </c>
      <c r="L236" s="10">
        <v>0.48399999999999999</v>
      </c>
      <c r="M236" s="11">
        <v>5.52</v>
      </c>
      <c r="N236" s="8"/>
    </row>
    <row r="237" spans="1:14" ht="15" thickBot="1">
      <c r="A237" s="5">
        <v>236</v>
      </c>
      <c r="B237" s="22" t="s">
        <v>658</v>
      </c>
      <c r="C237" s="22" t="s">
        <v>54</v>
      </c>
      <c r="D237" s="8">
        <v>155</v>
      </c>
      <c r="E237" s="11">
        <v>472</v>
      </c>
      <c r="F237" s="8">
        <v>89.3</v>
      </c>
      <c r="G237" s="8">
        <v>116.7</v>
      </c>
      <c r="H237" s="8">
        <v>13.3</v>
      </c>
      <c r="I237" s="8">
        <v>37</v>
      </c>
      <c r="J237" s="16">
        <v>7.8E-2</v>
      </c>
      <c r="K237" s="8">
        <v>193</v>
      </c>
      <c r="L237" s="10">
        <v>0.40899999999999997</v>
      </c>
      <c r="M237" s="11">
        <v>4.6500000000000004</v>
      </c>
      <c r="N237" s="8"/>
    </row>
    <row r="238" spans="1:14" ht="15" thickBot="1">
      <c r="A238" s="5">
        <v>237</v>
      </c>
      <c r="B238" s="22" t="s">
        <v>767</v>
      </c>
      <c r="C238" s="22" t="s">
        <v>169</v>
      </c>
      <c r="D238" s="8">
        <v>136</v>
      </c>
      <c r="E238" s="11">
        <v>408</v>
      </c>
      <c r="F238" s="8">
        <v>88.3</v>
      </c>
      <c r="G238" s="8">
        <v>112.5</v>
      </c>
      <c r="H238" s="8">
        <v>14.1</v>
      </c>
      <c r="I238" s="8">
        <v>32</v>
      </c>
      <c r="J238" s="16">
        <v>7.8E-2</v>
      </c>
      <c r="K238" s="8">
        <v>157</v>
      </c>
      <c r="L238" s="10">
        <v>0.38500000000000001</v>
      </c>
      <c r="M238" s="11">
        <v>5.29</v>
      </c>
      <c r="N238" s="8"/>
    </row>
    <row r="239" spans="1:14" ht="15" thickBot="1">
      <c r="A239" s="5">
        <v>238</v>
      </c>
      <c r="B239" s="22" t="s">
        <v>702</v>
      </c>
      <c r="C239" s="22" t="s">
        <v>45</v>
      </c>
      <c r="D239" s="8">
        <v>119.2</v>
      </c>
      <c r="E239" s="11">
        <v>355</v>
      </c>
      <c r="F239" s="8">
        <v>90.5</v>
      </c>
      <c r="G239" s="8">
        <v>114.3</v>
      </c>
      <c r="H239" s="8">
        <v>12.9</v>
      </c>
      <c r="I239" s="8">
        <v>28</v>
      </c>
      <c r="J239" s="16">
        <v>7.9000000000000001E-2</v>
      </c>
      <c r="K239" s="8">
        <v>153</v>
      </c>
      <c r="L239" s="10">
        <v>0.43099999999999999</v>
      </c>
      <c r="M239" s="11">
        <v>4.74</v>
      </c>
      <c r="N239" s="8"/>
    </row>
    <row r="240" spans="1:14" ht="15" thickBot="1">
      <c r="A240" s="5">
        <v>239</v>
      </c>
      <c r="B240" s="22" t="s">
        <v>84</v>
      </c>
      <c r="C240" s="22" t="s">
        <v>32</v>
      </c>
      <c r="D240" s="8">
        <v>56.1</v>
      </c>
      <c r="E240" s="11">
        <v>152</v>
      </c>
      <c r="F240" s="8">
        <v>88.3</v>
      </c>
      <c r="G240" s="8">
        <v>116.1</v>
      </c>
      <c r="H240" s="8">
        <v>20.399999999999999</v>
      </c>
      <c r="I240" s="8">
        <v>12</v>
      </c>
      <c r="J240" s="16">
        <v>7.9000000000000001E-2</v>
      </c>
      <c r="K240" s="8">
        <v>59</v>
      </c>
      <c r="L240" s="10">
        <v>0.38800000000000001</v>
      </c>
      <c r="M240" s="11">
        <v>4.47</v>
      </c>
      <c r="N240" s="8"/>
    </row>
    <row r="241" spans="1:14" ht="15" thickBot="1">
      <c r="A241" s="5">
        <v>240</v>
      </c>
      <c r="B241" s="22" t="s">
        <v>603</v>
      </c>
      <c r="C241" s="22" t="s">
        <v>56</v>
      </c>
      <c r="D241" s="8">
        <v>40.1</v>
      </c>
      <c r="E241" s="11">
        <v>114</v>
      </c>
      <c r="F241" s="8">
        <v>91.6</v>
      </c>
      <c r="G241" s="8">
        <v>109.9</v>
      </c>
      <c r="H241" s="8">
        <v>7.8</v>
      </c>
      <c r="I241" s="8">
        <v>9</v>
      </c>
      <c r="J241" s="16">
        <v>7.9000000000000001E-2</v>
      </c>
      <c r="K241" s="8">
        <v>56</v>
      </c>
      <c r="L241" s="10">
        <v>0.49099999999999999</v>
      </c>
      <c r="M241" s="11">
        <v>4.91</v>
      </c>
      <c r="N241" s="8"/>
    </row>
    <row r="242" spans="1:14" ht="15" thickBot="1">
      <c r="A242" s="5">
        <v>241</v>
      </c>
      <c r="B242" s="22" t="s">
        <v>724</v>
      </c>
      <c r="C242" s="6" t="s">
        <v>103</v>
      </c>
      <c r="D242" s="8">
        <v>77</v>
      </c>
      <c r="E242" s="11">
        <v>215</v>
      </c>
      <c r="F242" s="8">
        <v>90.8</v>
      </c>
      <c r="G242" s="8">
        <v>115.9</v>
      </c>
      <c r="H242" s="8">
        <v>14.2</v>
      </c>
      <c r="I242" s="8">
        <v>17</v>
      </c>
      <c r="J242" s="16">
        <v>7.9000000000000001E-2</v>
      </c>
      <c r="K242" s="8">
        <v>97</v>
      </c>
      <c r="L242" s="10">
        <v>0.45100000000000001</v>
      </c>
      <c r="M242" s="11">
        <v>7.25</v>
      </c>
      <c r="N242" s="8"/>
    </row>
    <row r="243" spans="1:14" ht="15" thickBot="1">
      <c r="A243" s="5">
        <v>242</v>
      </c>
      <c r="B243" s="22" t="s">
        <v>774</v>
      </c>
      <c r="C243" s="6" t="s">
        <v>103</v>
      </c>
      <c r="D243" s="8">
        <v>150</v>
      </c>
      <c r="E243" s="11">
        <v>455</v>
      </c>
      <c r="F243" s="8">
        <v>90.2</v>
      </c>
      <c r="G243" s="8">
        <v>114.5</v>
      </c>
      <c r="H243" s="8">
        <v>13.8</v>
      </c>
      <c r="I243" s="8">
        <v>36</v>
      </c>
      <c r="J243" s="16">
        <v>7.9000000000000001E-2</v>
      </c>
      <c r="K243" s="8">
        <v>184</v>
      </c>
      <c r="L243" s="10">
        <v>0.40400000000000003</v>
      </c>
      <c r="M243" s="11">
        <v>4.26</v>
      </c>
      <c r="N243" s="8"/>
    </row>
    <row r="244" spans="1:14" ht="15" thickBot="1">
      <c r="A244" s="5">
        <v>243</v>
      </c>
      <c r="B244" s="22" t="s">
        <v>723</v>
      </c>
      <c r="C244" s="22" t="s">
        <v>39</v>
      </c>
      <c r="D244" s="8">
        <v>137.1</v>
      </c>
      <c r="E244" s="11">
        <v>454</v>
      </c>
      <c r="F244" s="8">
        <v>89.4</v>
      </c>
      <c r="G244" s="8">
        <v>117.1</v>
      </c>
      <c r="H244" s="8">
        <v>12</v>
      </c>
      <c r="I244" s="8">
        <v>36</v>
      </c>
      <c r="J244" s="16">
        <v>7.9000000000000001E-2</v>
      </c>
      <c r="K244" s="8">
        <v>169</v>
      </c>
      <c r="L244" s="10">
        <v>0.372</v>
      </c>
      <c r="M244" s="11">
        <v>5.18</v>
      </c>
      <c r="N244" s="8"/>
    </row>
    <row r="245" spans="1:14" ht="15" thickBot="1">
      <c r="A245" s="5">
        <v>244</v>
      </c>
      <c r="B245" s="22" t="s">
        <v>629</v>
      </c>
      <c r="C245" s="22" t="s">
        <v>89</v>
      </c>
      <c r="D245" s="8">
        <v>39.1</v>
      </c>
      <c r="E245" s="11">
        <v>126</v>
      </c>
      <c r="F245" s="8">
        <v>87.1</v>
      </c>
      <c r="G245" s="8">
        <v>112.8</v>
      </c>
      <c r="H245" s="8">
        <v>11.6</v>
      </c>
      <c r="I245" s="8">
        <v>10</v>
      </c>
      <c r="J245" s="16">
        <v>7.9000000000000001E-2</v>
      </c>
      <c r="K245" s="8">
        <v>43</v>
      </c>
      <c r="L245" s="10">
        <v>0.34100000000000003</v>
      </c>
      <c r="M245" s="11">
        <v>5.03</v>
      </c>
      <c r="N245" s="8"/>
    </row>
    <row r="246" spans="1:14" ht="15" thickBot="1">
      <c r="A246" s="5">
        <v>245</v>
      </c>
      <c r="B246" s="22" t="s">
        <v>509</v>
      </c>
      <c r="C246" s="22" t="s">
        <v>52</v>
      </c>
      <c r="D246" s="8">
        <v>198</v>
      </c>
      <c r="E246" s="11">
        <v>541</v>
      </c>
      <c r="F246" s="8">
        <v>91.5</v>
      </c>
      <c r="G246" s="8">
        <v>114.8</v>
      </c>
      <c r="H246" s="8">
        <v>4.2</v>
      </c>
      <c r="I246" s="8">
        <v>43</v>
      </c>
      <c r="J246" s="16">
        <v>7.9000000000000001E-2</v>
      </c>
      <c r="K246" s="8">
        <v>244</v>
      </c>
      <c r="L246" s="10">
        <v>0.45100000000000001</v>
      </c>
      <c r="M246" s="11">
        <v>3.45</v>
      </c>
      <c r="N246" s="8"/>
    </row>
    <row r="247" spans="1:14" ht="15" thickBot="1">
      <c r="A247" s="5">
        <v>246</v>
      </c>
      <c r="B247" s="22" t="s">
        <v>785</v>
      </c>
      <c r="C247" s="22" t="s">
        <v>37</v>
      </c>
      <c r="D247" s="8">
        <v>82.1</v>
      </c>
      <c r="E247" s="11">
        <v>264</v>
      </c>
      <c r="F247" s="8">
        <v>89.7</v>
      </c>
      <c r="G247" s="8">
        <v>112.9</v>
      </c>
      <c r="H247" s="8">
        <v>11</v>
      </c>
      <c r="I247" s="8">
        <v>21</v>
      </c>
      <c r="J247" s="16">
        <v>0.08</v>
      </c>
      <c r="K247" s="8">
        <v>112</v>
      </c>
      <c r="L247" s="10">
        <v>0.42399999999999999</v>
      </c>
      <c r="M247" s="11">
        <v>7</v>
      </c>
      <c r="N247" s="8"/>
    </row>
    <row r="248" spans="1:14" ht="15" thickBot="1">
      <c r="A248" s="5">
        <v>247</v>
      </c>
      <c r="B248" s="22" t="s">
        <v>578</v>
      </c>
      <c r="C248" s="22" t="s">
        <v>116</v>
      </c>
      <c r="D248" s="8">
        <v>123.1</v>
      </c>
      <c r="E248" s="11">
        <v>339</v>
      </c>
      <c r="F248" s="8">
        <v>87.7</v>
      </c>
      <c r="G248" s="8">
        <v>111.9</v>
      </c>
      <c r="H248" s="8">
        <v>20.100000000000001</v>
      </c>
      <c r="I248" s="8">
        <v>27</v>
      </c>
      <c r="J248" s="16">
        <v>0.08</v>
      </c>
      <c r="K248" s="8">
        <v>117</v>
      </c>
      <c r="L248" s="10">
        <v>0.34499999999999997</v>
      </c>
      <c r="M248" s="11">
        <v>4.2300000000000004</v>
      </c>
      <c r="N248" s="8"/>
    </row>
    <row r="249" spans="1:14" ht="15" thickBot="1">
      <c r="A249" s="5">
        <v>248</v>
      </c>
      <c r="B249" s="22" t="s">
        <v>833</v>
      </c>
      <c r="C249" s="22" t="s">
        <v>48</v>
      </c>
      <c r="D249" s="8">
        <v>94.2</v>
      </c>
      <c r="E249" s="11">
        <v>325</v>
      </c>
      <c r="F249" s="8">
        <v>87.6</v>
      </c>
      <c r="G249" s="8">
        <v>111</v>
      </c>
      <c r="H249" s="8">
        <v>13.4</v>
      </c>
      <c r="I249" s="8">
        <v>26</v>
      </c>
      <c r="J249" s="16">
        <v>0.08</v>
      </c>
      <c r="K249" s="8">
        <v>122</v>
      </c>
      <c r="L249" s="10">
        <v>0.375</v>
      </c>
      <c r="M249" s="11">
        <v>5.13</v>
      </c>
      <c r="N249" s="8"/>
    </row>
    <row r="250" spans="1:14" ht="15" thickBot="1">
      <c r="A250" s="5">
        <v>249</v>
      </c>
      <c r="B250" s="22" t="s">
        <v>570</v>
      </c>
      <c r="C250" s="22" t="s">
        <v>39</v>
      </c>
      <c r="D250" s="8">
        <v>39.1</v>
      </c>
      <c r="E250" s="11">
        <v>125</v>
      </c>
      <c r="F250" s="8">
        <v>89.9</v>
      </c>
      <c r="G250" s="8">
        <v>113.4</v>
      </c>
      <c r="H250" s="8">
        <v>5.9</v>
      </c>
      <c r="I250" s="8">
        <v>10</v>
      </c>
      <c r="J250" s="16">
        <v>0.08</v>
      </c>
      <c r="K250" s="8">
        <v>53</v>
      </c>
      <c r="L250" s="10">
        <v>0.42399999999999999</v>
      </c>
      <c r="M250" s="11">
        <v>5.26</v>
      </c>
      <c r="N250" s="8"/>
    </row>
    <row r="251" spans="1:14" ht="15" thickBot="1">
      <c r="A251" s="5">
        <v>250</v>
      </c>
      <c r="B251" s="22" t="s">
        <v>802</v>
      </c>
      <c r="C251" s="22" t="s">
        <v>50</v>
      </c>
      <c r="D251" s="8">
        <v>85</v>
      </c>
      <c r="E251" s="11">
        <v>287</v>
      </c>
      <c r="F251" s="8">
        <v>89.3</v>
      </c>
      <c r="G251" s="8">
        <v>111.6</v>
      </c>
      <c r="H251" s="8">
        <v>14.1</v>
      </c>
      <c r="I251" s="8">
        <v>23</v>
      </c>
      <c r="J251" s="16">
        <v>0.08</v>
      </c>
      <c r="K251" s="8">
        <v>107</v>
      </c>
      <c r="L251" s="10">
        <v>0.373</v>
      </c>
      <c r="M251" s="11">
        <v>5.29</v>
      </c>
      <c r="N251" s="8"/>
    </row>
    <row r="252" spans="1:14" ht="15" thickBot="1">
      <c r="A252" s="5">
        <v>251</v>
      </c>
      <c r="B252" s="22" t="s">
        <v>459</v>
      </c>
      <c r="C252" s="6" t="s">
        <v>292</v>
      </c>
      <c r="D252" s="8">
        <v>51.2</v>
      </c>
      <c r="E252" s="11">
        <v>137</v>
      </c>
      <c r="F252" s="8">
        <v>88.3</v>
      </c>
      <c r="G252" s="8">
        <v>110.5</v>
      </c>
      <c r="H252" s="8">
        <v>17</v>
      </c>
      <c r="I252" s="8">
        <v>11</v>
      </c>
      <c r="J252" s="16">
        <v>0.08</v>
      </c>
      <c r="K252" s="8">
        <v>49</v>
      </c>
      <c r="L252" s="10">
        <v>0.35799999999999998</v>
      </c>
      <c r="M252" s="11">
        <v>2.61</v>
      </c>
      <c r="N252" s="8"/>
    </row>
    <row r="253" spans="1:14" ht="15" thickBot="1">
      <c r="A253" s="5">
        <v>252</v>
      </c>
      <c r="B253" s="22" t="s">
        <v>530</v>
      </c>
      <c r="C253" s="22" t="s">
        <v>144</v>
      </c>
      <c r="D253" s="8">
        <v>101</v>
      </c>
      <c r="E253" s="11">
        <v>274</v>
      </c>
      <c r="F253" s="8">
        <v>90.3</v>
      </c>
      <c r="G253" s="8">
        <v>111.6</v>
      </c>
      <c r="H253" s="8">
        <v>18.3</v>
      </c>
      <c r="I253" s="8">
        <v>22</v>
      </c>
      <c r="J253" s="16">
        <v>0.08</v>
      </c>
      <c r="K253" s="8">
        <v>114</v>
      </c>
      <c r="L253" s="10">
        <v>0.41599999999999998</v>
      </c>
      <c r="M253" s="11">
        <v>4.28</v>
      </c>
      <c r="N253" s="8"/>
    </row>
    <row r="254" spans="1:14" ht="15" thickBot="1">
      <c r="A254" s="5">
        <v>253</v>
      </c>
      <c r="B254" s="22" t="s">
        <v>525</v>
      </c>
      <c r="C254" s="22" t="s">
        <v>48</v>
      </c>
      <c r="D254" s="8">
        <v>67.2</v>
      </c>
      <c r="E254" s="11">
        <v>186</v>
      </c>
      <c r="F254" s="8">
        <v>89.1</v>
      </c>
      <c r="G254" s="8">
        <v>112.7</v>
      </c>
      <c r="H254" s="8">
        <v>14.1</v>
      </c>
      <c r="I254" s="8">
        <v>15</v>
      </c>
      <c r="J254" s="16">
        <v>8.1000000000000003E-2</v>
      </c>
      <c r="K254" s="8">
        <v>71</v>
      </c>
      <c r="L254" s="10">
        <v>0.38200000000000001</v>
      </c>
      <c r="M254" s="11">
        <v>4.12</v>
      </c>
      <c r="N254" s="8"/>
    </row>
    <row r="255" spans="1:14" ht="15" thickBot="1">
      <c r="A255" s="5">
        <v>254</v>
      </c>
      <c r="B255" s="22" t="s">
        <v>709</v>
      </c>
      <c r="C255" s="6" t="s">
        <v>103</v>
      </c>
      <c r="D255" s="8">
        <v>52.1</v>
      </c>
      <c r="E255" s="11">
        <v>161</v>
      </c>
      <c r="F255" s="8">
        <v>90.9</v>
      </c>
      <c r="G255" s="8">
        <v>112.9</v>
      </c>
      <c r="H255" s="8">
        <v>10.4</v>
      </c>
      <c r="I255" s="8">
        <v>13</v>
      </c>
      <c r="J255" s="16">
        <v>8.1000000000000003E-2</v>
      </c>
      <c r="K255" s="8">
        <v>77</v>
      </c>
      <c r="L255" s="10">
        <v>0.47799999999999998</v>
      </c>
      <c r="M255" s="11">
        <v>4.82</v>
      </c>
      <c r="N255" s="8"/>
    </row>
    <row r="256" spans="1:14" ht="15" thickBot="1">
      <c r="A256" s="5">
        <v>255</v>
      </c>
      <c r="B256" s="22" t="s">
        <v>386</v>
      </c>
      <c r="C256" s="22" t="s">
        <v>58</v>
      </c>
      <c r="D256" s="8">
        <v>61</v>
      </c>
      <c r="E256" s="11">
        <v>99</v>
      </c>
      <c r="F256" s="8">
        <v>88.6</v>
      </c>
      <c r="G256" s="8">
        <v>110.4</v>
      </c>
      <c r="H256" s="8">
        <v>21.4</v>
      </c>
      <c r="I256" s="8">
        <v>8</v>
      </c>
      <c r="J256" s="16">
        <v>8.1000000000000003E-2</v>
      </c>
      <c r="K256" s="8">
        <v>33</v>
      </c>
      <c r="L256" s="10">
        <v>0.33300000000000002</v>
      </c>
      <c r="M256" s="11">
        <v>1.48</v>
      </c>
      <c r="N256" s="8"/>
    </row>
    <row r="257" spans="1:14" ht="15" thickBot="1">
      <c r="A257" s="5">
        <v>256</v>
      </c>
      <c r="B257" s="22" t="s">
        <v>405</v>
      </c>
      <c r="C257" s="22" t="s">
        <v>52</v>
      </c>
      <c r="D257" s="8">
        <v>64.099999999999994</v>
      </c>
      <c r="E257" s="11">
        <v>173</v>
      </c>
      <c r="F257" s="8">
        <v>91.3</v>
      </c>
      <c r="G257" s="8">
        <v>109.8</v>
      </c>
      <c r="H257" s="8">
        <v>7.4</v>
      </c>
      <c r="I257" s="8">
        <v>14</v>
      </c>
      <c r="J257" s="16">
        <v>8.1000000000000003E-2</v>
      </c>
      <c r="K257" s="8">
        <v>75</v>
      </c>
      <c r="L257" s="10">
        <v>0.434</v>
      </c>
      <c r="M257" s="11">
        <v>3.64</v>
      </c>
      <c r="N257" s="8"/>
    </row>
    <row r="258" spans="1:14" ht="15" thickBot="1">
      <c r="A258" s="5">
        <v>257</v>
      </c>
      <c r="B258" s="22" t="s">
        <v>529</v>
      </c>
      <c r="C258" s="22" t="s">
        <v>32</v>
      </c>
      <c r="D258" s="8">
        <v>59</v>
      </c>
      <c r="E258" s="11">
        <v>185</v>
      </c>
      <c r="F258" s="8">
        <v>89.6</v>
      </c>
      <c r="G258" s="8">
        <v>113.3</v>
      </c>
      <c r="H258" s="8">
        <v>15.9</v>
      </c>
      <c r="I258" s="8">
        <v>15</v>
      </c>
      <c r="J258" s="16">
        <v>8.1000000000000003E-2</v>
      </c>
      <c r="K258" s="8">
        <v>72</v>
      </c>
      <c r="L258" s="10">
        <v>0.38900000000000001</v>
      </c>
      <c r="M258" s="11">
        <v>4.2699999999999996</v>
      </c>
      <c r="N258" s="8"/>
    </row>
    <row r="259" spans="1:14" ht="15" thickBot="1">
      <c r="A259" s="5">
        <v>258</v>
      </c>
      <c r="B259" s="22" t="s">
        <v>780</v>
      </c>
      <c r="C259" s="22" t="s">
        <v>52</v>
      </c>
      <c r="D259" s="8">
        <v>136.1</v>
      </c>
      <c r="E259" s="11">
        <v>431</v>
      </c>
      <c r="F259" s="8">
        <v>89.6</v>
      </c>
      <c r="G259" s="8">
        <v>118.3</v>
      </c>
      <c r="H259" s="8">
        <v>13.1</v>
      </c>
      <c r="I259" s="8">
        <v>35</v>
      </c>
      <c r="J259" s="16">
        <v>8.1000000000000003E-2</v>
      </c>
      <c r="K259" s="8">
        <v>166</v>
      </c>
      <c r="L259" s="10">
        <v>0.38500000000000001</v>
      </c>
      <c r="M259" s="11">
        <v>3.83</v>
      </c>
      <c r="N259" s="8"/>
    </row>
    <row r="260" spans="1:14" ht="15" thickBot="1">
      <c r="A260" s="5">
        <v>259</v>
      </c>
      <c r="B260" s="22" t="s">
        <v>453</v>
      </c>
      <c r="C260" s="22" t="s">
        <v>86</v>
      </c>
      <c r="D260" s="8">
        <v>86</v>
      </c>
      <c r="E260" s="11">
        <v>245</v>
      </c>
      <c r="F260" s="8">
        <v>88.5</v>
      </c>
      <c r="G260" s="8">
        <v>113.3</v>
      </c>
      <c r="H260" s="8">
        <v>13.1</v>
      </c>
      <c r="I260" s="8">
        <v>20</v>
      </c>
      <c r="J260" s="16">
        <v>8.2000000000000003E-2</v>
      </c>
      <c r="K260" s="8">
        <v>86</v>
      </c>
      <c r="L260" s="10">
        <v>0.35099999999999998</v>
      </c>
      <c r="M260" s="11">
        <v>3.87</v>
      </c>
      <c r="N260" s="8"/>
    </row>
    <row r="261" spans="1:14" ht="15" thickBot="1">
      <c r="A261" s="5">
        <v>260</v>
      </c>
      <c r="B261" s="22" t="s">
        <v>674</v>
      </c>
      <c r="C261" s="22" t="s">
        <v>89</v>
      </c>
      <c r="D261" s="8">
        <v>49.1</v>
      </c>
      <c r="E261" s="11">
        <v>147</v>
      </c>
      <c r="F261" s="8">
        <v>85.5</v>
      </c>
      <c r="G261" s="8">
        <v>111.1</v>
      </c>
      <c r="H261" s="8">
        <v>14.9</v>
      </c>
      <c r="I261" s="8">
        <v>12</v>
      </c>
      <c r="J261" s="16">
        <v>8.2000000000000003E-2</v>
      </c>
      <c r="K261" s="8">
        <v>46</v>
      </c>
      <c r="L261" s="10">
        <v>0.313</v>
      </c>
      <c r="M261" s="11">
        <v>3.83</v>
      </c>
      <c r="N261" s="8"/>
    </row>
    <row r="262" spans="1:14" ht="15" thickBot="1">
      <c r="A262" s="5">
        <v>261</v>
      </c>
      <c r="B262" s="22" t="s">
        <v>512</v>
      </c>
      <c r="C262" s="22" t="s">
        <v>26</v>
      </c>
      <c r="D262" s="8">
        <v>79</v>
      </c>
      <c r="E262" s="11">
        <v>220</v>
      </c>
      <c r="F262" s="8">
        <v>89.7</v>
      </c>
      <c r="G262" s="8">
        <v>113.9</v>
      </c>
      <c r="H262" s="8">
        <v>19.100000000000001</v>
      </c>
      <c r="I262" s="8">
        <v>18</v>
      </c>
      <c r="J262" s="16">
        <v>8.2000000000000003E-2</v>
      </c>
      <c r="K262" s="8">
        <v>88</v>
      </c>
      <c r="L262" s="10">
        <v>0.4</v>
      </c>
      <c r="M262" s="11">
        <v>3.99</v>
      </c>
      <c r="N262" s="8"/>
    </row>
    <row r="263" spans="1:14" ht="15" thickBot="1">
      <c r="A263" s="5">
        <v>262</v>
      </c>
      <c r="B263" s="22" t="s">
        <v>560</v>
      </c>
      <c r="C263" s="22" t="s">
        <v>43</v>
      </c>
      <c r="D263" s="8">
        <v>104</v>
      </c>
      <c r="E263" s="11">
        <v>293</v>
      </c>
      <c r="F263" s="8">
        <v>90.4</v>
      </c>
      <c r="G263" s="8">
        <v>112.9</v>
      </c>
      <c r="H263" s="8">
        <v>5.3</v>
      </c>
      <c r="I263" s="8">
        <v>24</v>
      </c>
      <c r="J263" s="16">
        <v>8.2000000000000003E-2</v>
      </c>
      <c r="K263" s="8">
        <v>132</v>
      </c>
      <c r="L263" s="10">
        <v>0.45100000000000001</v>
      </c>
      <c r="M263" s="11">
        <v>5.37</v>
      </c>
      <c r="N263" s="8"/>
    </row>
    <row r="264" spans="1:14" ht="15" thickBot="1">
      <c r="A264" s="5">
        <v>263</v>
      </c>
      <c r="B264" s="22" t="s">
        <v>819</v>
      </c>
      <c r="C264" s="22" t="s">
        <v>29</v>
      </c>
      <c r="D264" s="8">
        <v>141</v>
      </c>
      <c r="E264" s="11">
        <v>439</v>
      </c>
      <c r="F264" s="8">
        <v>87</v>
      </c>
      <c r="G264" s="8">
        <v>115.7</v>
      </c>
      <c r="H264" s="8">
        <v>19.100000000000001</v>
      </c>
      <c r="I264" s="8">
        <v>36</v>
      </c>
      <c r="J264" s="16">
        <v>8.2000000000000003E-2</v>
      </c>
      <c r="K264" s="8">
        <v>142</v>
      </c>
      <c r="L264" s="10">
        <v>0.32300000000000001</v>
      </c>
      <c r="M264" s="11">
        <v>5.43</v>
      </c>
      <c r="N264" s="8"/>
    </row>
    <row r="265" spans="1:14" ht="15" thickBot="1">
      <c r="A265" s="5">
        <v>264</v>
      </c>
      <c r="B265" s="22" t="s">
        <v>694</v>
      </c>
      <c r="C265" s="6" t="s">
        <v>103</v>
      </c>
      <c r="D265" s="8">
        <v>157.1</v>
      </c>
      <c r="E265" s="11">
        <v>463</v>
      </c>
      <c r="F265" s="8">
        <v>90</v>
      </c>
      <c r="G265" s="8">
        <v>118.3</v>
      </c>
      <c r="H265" s="8">
        <v>19</v>
      </c>
      <c r="I265" s="8">
        <v>38</v>
      </c>
      <c r="J265" s="16">
        <v>8.2000000000000003E-2</v>
      </c>
      <c r="K265" s="8">
        <v>187</v>
      </c>
      <c r="L265" s="10">
        <v>0.40400000000000003</v>
      </c>
      <c r="M265" s="11">
        <v>3.32</v>
      </c>
      <c r="N265" s="8"/>
    </row>
    <row r="266" spans="1:14" ht="15" thickBot="1">
      <c r="A266" s="5">
        <v>265</v>
      </c>
      <c r="B266" s="22" t="s">
        <v>814</v>
      </c>
      <c r="C266" s="6" t="s">
        <v>103</v>
      </c>
      <c r="D266" s="8">
        <v>86.1</v>
      </c>
      <c r="E266" s="11">
        <v>268</v>
      </c>
      <c r="F266" s="8">
        <v>87.4</v>
      </c>
      <c r="G266" s="8">
        <v>111.9</v>
      </c>
      <c r="H266" s="8">
        <v>16.3</v>
      </c>
      <c r="I266" s="8">
        <v>22</v>
      </c>
      <c r="J266" s="16">
        <v>8.2000000000000003E-2</v>
      </c>
      <c r="K266" s="8">
        <v>85</v>
      </c>
      <c r="L266" s="10">
        <v>0.317</v>
      </c>
      <c r="M266" s="11">
        <v>5.42</v>
      </c>
      <c r="N266" s="8"/>
    </row>
    <row r="267" spans="1:14" ht="15" thickBot="1">
      <c r="A267" s="5">
        <v>266</v>
      </c>
      <c r="B267" s="22" t="s">
        <v>457</v>
      </c>
      <c r="C267" s="22" t="s">
        <v>24</v>
      </c>
      <c r="D267" s="8">
        <v>49.2</v>
      </c>
      <c r="E267" s="11">
        <v>134</v>
      </c>
      <c r="F267" s="8">
        <v>92.1</v>
      </c>
      <c r="G267" s="8">
        <v>117.1</v>
      </c>
      <c r="H267" s="8">
        <v>23.8</v>
      </c>
      <c r="I267" s="8">
        <v>11</v>
      </c>
      <c r="J267" s="16">
        <v>8.2000000000000003E-2</v>
      </c>
      <c r="K267" s="8">
        <v>57</v>
      </c>
      <c r="L267" s="10">
        <v>0.42499999999999999</v>
      </c>
      <c r="M267" s="11">
        <v>4.3499999999999996</v>
      </c>
      <c r="N267" s="8"/>
    </row>
    <row r="268" spans="1:14" ht="15" thickBot="1">
      <c r="A268" s="5">
        <v>267</v>
      </c>
      <c r="B268" s="22" t="s">
        <v>681</v>
      </c>
      <c r="C268" s="22" t="s">
        <v>86</v>
      </c>
      <c r="D268" s="8">
        <v>99.2</v>
      </c>
      <c r="E268" s="11">
        <v>316</v>
      </c>
      <c r="F268" s="8">
        <v>90.1</v>
      </c>
      <c r="G268" s="8">
        <v>112.9</v>
      </c>
      <c r="H268" s="8">
        <v>11.4</v>
      </c>
      <c r="I268" s="8">
        <v>26</v>
      </c>
      <c r="J268" s="16">
        <v>8.2000000000000003E-2</v>
      </c>
      <c r="K268" s="8">
        <v>141</v>
      </c>
      <c r="L268" s="10">
        <v>0.44600000000000001</v>
      </c>
      <c r="M268" s="11">
        <v>4.88</v>
      </c>
      <c r="N268" s="8"/>
    </row>
    <row r="269" spans="1:14" ht="15" thickBot="1">
      <c r="A269" s="5">
        <v>268</v>
      </c>
      <c r="B269" s="22" t="s">
        <v>649</v>
      </c>
      <c r="C269" s="22" t="s">
        <v>95</v>
      </c>
      <c r="D269" s="8">
        <v>60</v>
      </c>
      <c r="E269" s="11">
        <v>170</v>
      </c>
      <c r="F269" s="8">
        <v>87.9</v>
      </c>
      <c r="G269" s="8">
        <v>113.1</v>
      </c>
      <c r="H269" s="8">
        <v>15.1</v>
      </c>
      <c r="I269" s="8">
        <v>14</v>
      </c>
      <c r="J269" s="16">
        <v>8.2000000000000003E-2</v>
      </c>
      <c r="K269" s="8">
        <v>60</v>
      </c>
      <c r="L269" s="10">
        <v>0.35299999999999998</v>
      </c>
      <c r="M269" s="11">
        <v>3.9</v>
      </c>
      <c r="N269" s="8"/>
    </row>
    <row r="270" spans="1:14" ht="15" thickBot="1">
      <c r="A270" s="5">
        <v>269</v>
      </c>
      <c r="B270" s="22" t="s">
        <v>836</v>
      </c>
      <c r="C270" s="6" t="s">
        <v>103</v>
      </c>
      <c r="D270" s="8">
        <v>51.2</v>
      </c>
      <c r="E270" s="11">
        <v>170</v>
      </c>
      <c r="F270" s="8">
        <v>89.3</v>
      </c>
      <c r="G270" s="8">
        <v>113.5</v>
      </c>
      <c r="H270" s="8">
        <v>16.100000000000001</v>
      </c>
      <c r="I270" s="8">
        <v>14</v>
      </c>
      <c r="J270" s="16">
        <v>8.2000000000000003E-2</v>
      </c>
      <c r="K270" s="8">
        <v>59</v>
      </c>
      <c r="L270" s="10">
        <v>0.34699999999999998</v>
      </c>
      <c r="M270" s="11">
        <v>7.32</v>
      </c>
      <c r="N270" s="8"/>
    </row>
    <row r="271" spans="1:14" ht="15" thickBot="1">
      <c r="A271" s="5">
        <v>270</v>
      </c>
      <c r="B271" s="22" t="s">
        <v>447</v>
      </c>
      <c r="C271" s="22" t="s">
        <v>89</v>
      </c>
      <c r="D271" s="8">
        <v>98.1</v>
      </c>
      <c r="E271" s="11">
        <v>279</v>
      </c>
      <c r="F271" s="8">
        <v>88.9</v>
      </c>
      <c r="G271" s="8">
        <v>112.9</v>
      </c>
      <c r="H271" s="8">
        <v>4</v>
      </c>
      <c r="I271" s="8">
        <v>23</v>
      </c>
      <c r="J271" s="16">
        <v>8.2000000000000003E-2</v>
      </c>
      <c r="K271" s="8">
        <v>113</v>
      </c>
      <c r="L271" s="10">
        <v>0.40500000000000003</v>
      </c>
      <c r="M271" s="11">
        <v>3.48</v>
      </c>
      <c r="N271" s="8"/>
    </row>
    <row r="272" spans="1:14" ht="15" thickBot="1">
      <c r="A272" s="5">
        <v>271</v>
      </c>
      <c r="B272" s="22" t="s">
        <v>505</v>
      </c>
      <c r="C272" s="22" t="s">
        <v>29</v>
      </c>
      <c r="D272" s="8">
        <v>41</v>
      </c>
      <c r="E272" s="11">
        <v>97</v>
      </c>
      <c r="F272" s="8">
        <v>91.9</v>
      </c>
      <c r="G272" s="8">
        <v>111.7</v>
      </c>
      <c r="H272" s="8">
        <v>6.5</v>
      </c>
      <c r="I272" s="8">
        <v>8</v>
      </c>
      <c r="J272" s="16">
        <v>8.2000000000000003E-2</v>
      </c>
      <c r="K272" s="8">
        <v>42</v>
      </c>
      <c r="L272" s="10">
        <v>0.433</v>
      </c>
      <c r="M272" s="11">
        <v>3.51</v>
      </c>
      <c r="N272" s="8"/>
    </row>
    <row r="273" spans="1:14" ht="15" thickBot="1">
      <c r="A273" s="5">
        <v>272</v>
      </c>
      <c r="B273" s="22" t="s">
        <v>400</v>
      </c>
      <c r="C273" s="22" t="s">
        <v>26</v>
      </c>
      <c r="D273" s="8">
        <v>181.2</v>
      </c>
      <c r="E273" s="11">
        <v>400</v>
      </c>
      <c r="F273" s="8">
        <v>88.3</v>
      </c>
      <c r="G273" s="8">
        <v>111.8</v>
      </c>
      <c r="H273" s="8">
        <v>17.2</v>
      </c>
      <c r="I273" s="8">
        <v>33</v>
      </c>
      <c r="J273" s="16">
        <v>8.3000000000000004E-2</v>
      </c>
      <c r="K273" s="8">
        <v>141</v>
      </c>
      <c r="L273" s="10">
        <v>0.35299999999999998</v>
      </c>
      <c r="M273" s="11">
        <v>3.81</v>
      </c>
      <c r="N273" s="8"/>
    </row>
    <row r="274" spans="1:14" ht="15" thickBot="1">
      <c r="A274" s="5">
        <v>273</v>
      </c>
      <c r="B274" s="22" t="s">
        <v>520</v>
      </c>
      <c r="C274" s="22" t="s">
        <v>89</v>
      </c>
      <c r="D274" s="8">
        <v>193.2</v>
      </c>
      <c r="E274" s="11">
        <v>545</v>
      </c>
      <c r="F274" s="8">
        <v>89.3</v>
      </c>
      <c r="G274" s="8">
        <v>114</v>
      </c>
      <c r="H274" s="8">
        <v>12.7</v>
      </c>
      <c r="I274" s="8">
        <v>45</v>
      </c>
      <c r="J274" s="16">
        <v>8.3000000000000004E-2</v>
      </c>
      <c r="K274" s="8">
        <v>210</v>
      </c>
      <c r="L274" s="10">
        <v>0.38500000000000001</v>
      </c>
      <c r="M274" s="11">
        <v>4.46</v>
      </c>
      <c r="N274" s="8"/>
    </row>
    <row r="275" spans="1:14" ht="15" thickBot="1">
      <c r="A275" s="5">
        <v>274</v>
      </c>
      <c r="B275" s="22" t="s">
        <v>697</v>
      </c>
      <c r="C275" s="22" t="s">
        <v>32</v>
      </c>
      <c r="D275" s="8">
        <v>35.200000000000003</v>
      </c>
      <c r="E275" s="11">
        <v>109</v>
      </c>
      <c r="F275" s="8">
        <v>86.7</v>
      </c>
      <c r="G275" s="8">
        <v>114.1</v>
      </c>
      <c r="H275" s="8">
        <v>11.5</v>
      </c>
      <c r="I275" s="8">
        <v>9</v>
      </c>
      <c r="J275" s="16">
        <v>8.3000000000000004E-2</v>
      </c>
      <c r="K275" s="8">
        <v>37</v>
      </c>
      <c r="L275" s="10">
        <v>0.33900000000000002</v>
      </c>
      <c r="M275" s="11">
        <v>5.05</v>
      </c>
      <c r="N275" s="8"/>
    </row>
    <row r="276" spans="1:14" ht="15" thickBot="1">
      <c r="A276" s="5">
        <v>275</v>
      </c>
      <c r="B276" s="22" t="s">
        <v>541</v>
      </c>
      <c r="C276" s="6" t="s">
        <v>103</v>
      </c>
      <c r="D276" s="8">
        <v>82.2</v>
      </c>
      <c r="E276" s="11">
        <v>230</v>
      </c>
      <c r="F276" s="8">
        <v>89.7</v>
      </c>
      <c r="G276" s="8">
        <v>114</v>
      </c>
      <c r="H276" s="8">
        <v>17.3</v>
      </c>
      <c r="I276" s="8">
        <v>19</v>
      </c>
      <c r="J276" s="16">
        <v>8.3000000000000004E-2</v>
      </c>
      <c r="K276" s="8">
        <v>90</v>
      </c>
      <c r="L276" s="10">
        <v>0.39100000000000001</v>
      </c>
      <c r="M276" s="11">
        <v>3.92</v>
      </c>
      <c r="N276" s="8"/>
    </row>
    <row r="277" spans="1:14" ht="15" thickBot="1">
      <c r="A277" s="5">
        <v>276</v>
      </c>
      <c r="B277" s="22" t="s">
        <v>693</v>
      </c>
      <c r="C277" s="22" t="s">
        <v>109</v>
      </c>
      <c r="D277" s="8">
        <v>36.200000000000003</v>
      </c>
      <c r="E277" s="11">
        <v>121</v>
      </c>
      <c r="F277" s="8">
        <v>90.2</v>
      </c>
      <c r="G277" s="8">
        <v>112.7</v>
      </c>
      <c r="H277" s="8">
        <v>8.1</v>
      </c>
      <c r="I277" s="8">
        <v>10</v>
      </c>
      <c r="J277" s="16">
        <v>8.3000000000000004E-2</v>
      </c>
      <c r="K277" s="8">
        <v>55</v>
      </c>
      <c r="L277" s="10">
        <v>0.45500000000000002</v>
      </c>
      <c r="M277" s="11">
        <v>5.4</v>
      </c>
      <c r="N277" s="8"/>
    </row>
    <row r="278" spans="1:14" ht="15" thickBot="1">
      <c r="A278" s="5">
        <v>277</v>
      </c>
      <c r="B278" s="22" t="s">
        <v>584</v>
      </c>
      <c r="C278" s="22" t="s">
        <v>129</v>
      </c>
      <c r="D278" s="8">
        <v>67.099999999999994</v>
      </c>
      <c r="E278" s="11">
        <v>193</v>
      </c>
      <c r="F278" s="8">
        <v>92</v>
      </c>
      <c r="G278" s="8">
        <v>118.6</v>
      </c>
      <c r="H278" s="8">
        <v>9.3000000000000007</v>
      </c>
      <c r="I278" s="8">
        <v>16</v>
      </c>
      <c r="J278" s="16">
        <v>8.3000000000000004E-2</v>
      </c>
      <c r="K278" s="8">
        <v>91</v>
      </c>
      <c r="L278" s="10">
        <v>0.47199999999999998</v>
      </c>
      <c r="M278" s="11">
        <v>3.74</v>
      </c>
      <c r="N278" s="8"/>
    </row>
    <row r="279" spans="1:14" ht="15" thickBot="1">
      <c r="A279" s="5">
        <v>278</v>
      </c>
      <c r="B279" s="22" t="s">
        <v>828</v>
      </c>
      <c r="C279" s="22" t="s">
        <v>95</v>
      </c>
      <c r="D279" s="8">
        <v>76.099999999999994</v>
      </c>
      <c r="E279" s="11">
        <v>253</v>
      </c>
      <c r="F279" s="8">
        <v>90.5</v>
      </c>
      <c r="G279" s="8">
        <v>115.2</v>
      </c>
      <c r="H279" s="8">
        <v>3.9</v>
      </c>
      <c r="I279" s="8">
        <v>21</v>
      </c>
      <c r="J279" s="16">
        <v>8.3000000000000004E-2</v>
      </c>
      <c r="K279" s="8">
        <v>116</v>
      </c>
      <c r="L279" s="10">
        <v>0.45800000000000002</v>
      </c>
      <c r="M279" s="11">
        <v>4.95</v>
      </c>
      <c r="N279" s="8"/>
    </row>
    <row r="280" spans="1:14" ht="15" thickBot="1">
      <c r="A280" s="5">
        <v>279</v>
      </c>
      <c r="B280" s="22" t="s">
        <v>462</v>
      </c>
      <c r="C280" s="22" t="s">
        <v>86</v>
      </c>
      <c r="D280" s="8">
        <v>33.1</v>
      </c>
      <c r="E280" s="11">
        <v>84</v>
      </c>
      <c r="F280" s="8">
        <v>88.8</v>
      </c>
      <c r="G280" s="8">
        <v>108.5</v>
      </c>
      <c r="H280" s="8">
        <v>7.7</v>
      </c>
      <c r="I280" s="8">
        <v>7</v>
      </c>
      <c r="J280" s="16">
        <v>8.3000000000000004E-2</v>
      </c>
      <c r="K280" s="8">
        <v>34</v>
      </c>
      <c r="L280" s="10">
        <v>0.40500000000000003</v>
      </c>
      <c r="M280" s="11">
        <v>2.97</v>
      </c>
      <c r="N280" s="8"/>
    </row>
    <row r="281" spans="1:14" ht="15" thickBot="1">
      <c r="A281" s="5">
        <v>280</v>
      </c>
      <c r="B281" s="22" t="s">
        <v>413</v>
      </c>
      <c r="C281" s="22" t="s">
        <v>129</v>
      </c>
      <c r="D281" s="8">
        <v>58</v>
      </c>
      <c r="E281" s="11">
        <v>144</v>
      </c>
      <c r="F281" s="8">
        <v>89.5</v>
      </c>
      <c r="G281" s="8">
        <v>112.8</v>
      </c>
      <c r="H281" s="8">
        <v>11.8</v>
      </c>
      <c r="I281" s="8">
        <v>12</v>
      </c>
      <c r="J281" s="16">
        <v>8.3000000000000004E-2</v>
      </c>
      <c r="K281" s="8">
        <v>60</v>
      </c>
      <c r="L281" s="10">
        <v>0.41699999999999998</v>
      </c>
      <c r="M281" s="11">
        <v>2.79</v>
      </c>
      <c r="N281" s="8"/>
    </row>
    <row r="282" spans="1:14" ht="15" thickBot="1">
      <c r="A282" s="5">
        <v>281</v>
      </c>
      <c r="B282" s="22" t="s">
        <v>706</v>
      </c>
      <c r="C282" s="22" t="s">
        <v>41</v>
      </c>
      <c r="D282" s="8">
        <v>53</v>
      </c>
      <c r="E282" s="11">
        <v>132</v>
      </c>
      <c r="F282" s="8">
        <v>87.2</v>
      </c>
      <c r="G282" s="8">
        <v>110.4</v>
      </c>
      <c r="H282" s="8">
        <v>27.7</v>
      </c>
      <c r="I282" s="8">
        <v>11</v>
      </c>
      <c r="J282" s="16">
        <v>8.3000000000000004E-2</v>
      </c>
      <c r="K282" s="8">
        <v>44</v>
      </c>
      <c r="L282" s="10">
        <v>0.33300000000000002</v>
      </c>
      <c r="M282" s="11">
        <v>3.91</v>
      </c>
      <c r="N282" s="8"/>
    </row>
    <row r="283" spans="1:14" ht="15" thickBot="1">
      <c r="A283" s="5">
        <v>282</v>
      </c>
      <c r="B283" s="22" t="s">
        <v>495</v>
      </c>
      <c r="C283" s="22" t="s">
        <v>111</v>
      </c>
      <c r="D283" s="8">
        <v>48.2</v>
      </c>
      <c r="E283" s="11">
        <v>132</v>
      </c>
      <c r="F283" s="8">
        <v>89.1</v>
      </c>
      <c r="G283" s="8">
        <v>112.2</v>
      </c>
      <c r="H283" s="8">
        <v>16.7</v>
      </c>
      <c r="I283" s="8">
        <v>11</v>
      </c>
      <c r="J283" s="16">
        <v>8.3000000000000004E-2</v>
      </c>
      <c r="K283" s="8">
        <v>46</v>
      </c>
      <c r="L283" s="10">
        <v>0.34799999999999998</v>
      </c>
      <c r="M283" s="11">
        <v>4.8099999999999996</v>
      </c>
      <c r="N283" s="8"/>
    </row>
    <row r="284" spans="1:14" ht="15" thickBot="1">
      <c r="A284" s="5">
        <v>283</v>
      </c>
      <c r="B284" s="22" t="s">
        <v>468</v>
      </c>
      <c r="C284" s="22" t="s">
        <v>144</v>
      </c>
      <c r="D284" s="8">
        <v>156.19999999999999</v>
      </c>
      <c r="E284" s="11">
        <v>419</v>
      </c>
      <c r="F284" s="8">
        <v>90.1</v>
      </c>
      <c r="G284" s="8">
        <v>116</v>
      </c>
      <c r="H284" s="8">
        <v>20.6</v>
      </c>
      <c r="I284" s="8">
        <v>35</v>
      </c>
      <c r="J284" s="16">
        <v>8.4000000000000005E-2</v>
      </c>
      <c r="K284" s="8">
        <v>175</v>
      </c>
      <c r="L284" s="10">
        <v>0.41799999999999998</v>
      </c>
      <c r="M284" s="11">
        <v>4.3099999999999996</v>
      </c>
      <c r="N284" s="8"/>
    </row>
    <row r="285" spans="1:14" ht="15" thickBot="1">
      <c r="A285" s="5">
        <v>284</v>
      </c>
      <c r="B285" s="22" t="s">
        <v>646</v>
      </c>
      <c r="C285" s="22" t="s">
        <v>153</v>
      </c>
      <c r="D285" s="8">
        <v>71</v>
      </c>
      <c r="E285" s="11">
        <v>203</v>
      </c>
      <c r="F285" s="8">
        <v>89.3</v>
      </c>
      <c r="G285" s="8">
        <v>108.8</v>
      </c>
      <c r="H285" s="8">
        <v>17.600000000000001</v>
      </c>
      <c r="I285" s="8">
        <v>17</v>
      </c>
      <c r="J285" s="16">
        <v>8.4000000000000005E-2</v>
      </c>
      <c r="K285" s="8">
        <v>72</v>
      </c>
      <c r="L285" s="10">
        <v>0.35499999999999998</v>
      </c>
      <c r="M285" s="11">
        <v>5.45</v>
      </c>
      <c r="N285" s="8"/>
    </row>
    <row r="286" spans="1:14" ht="15" thickBot="1">
      <c r="A286" s="5">
        <v>285</v>
      </c>
      <c r="B286" s="22" t="s">
        <v>533</v>
      </c>
      <c r="C286" s="22" t="s">
        <v>52</v>
      </c>
      <c r="D286" s="8">
        <v>65.2</v>
      </c>
      <c r="E286" s="11">
        <v>155</v>
      </c>
      <c r="F286" s="8">
        <v>86.5</v>
      </c>
      <c r="G286" s="8">
        <v>112.7</v>
      </c>
      <c r="H286" s="8">
        <v>19.899999999999999</v>
      </c>
      <c r="I286" s="8">
        <v>13</v>
      </c>
      <c r="J286" s="16">
        <v>8.4000000000000005E-2</v>
      </c>
      <c r="K286" s="8">
        <v>43</v>
      </c>
      <c r="L286" s="10">
        <v>0.27700000000000002</v>
      </c>
      <c r="M286" s="11">
        <v>1.78</v>
      </c>
      <c r="N286" s="8"/>
    </row>
    <row r="287" spans="1:14" ht="15" thickBot="1">
      <c r="A287" s="5">
        <v>286</v>
      </c>
      <c r="B287" s="22" t="s">
        <v>389</v>
      </c>
      <c r="C287" s="22" t="s">
        <v>100</v>
      </c>
      <c r="D287" s="8">
        <v>54.2</v>
      </c>
      <c r="E287" s="11">
        <v>143</v>
      </c>
      <c r="F287" s="8">
        <v>87.2</v>
      </c>
      <c r="G287" s="8">
        <v>112.1</v>
      </c>
      <c r="H287" s="8">
        <v>12.5</v>
      </c>
      <c r="I287" s="8">
        <v>12</v>
      </c>
      <c r="J287" s="16">
        <v>8.4000000000000005E-2</v>
      </c>
      <c r="K287" s="8">
        <v>46</v>
      </c>
      <c r="L287" s="10">
        <v>0.32200000000000001</v>
      </c>
      <c r="M287" s="11">
        <v>3.95</v>
      </c>
      <c r="N287" s="8"/>
    </row>
    <row r="288" spans="1:14" ht="15" thickBot="1">
      <c r="A288" s="5">
        <v>287</v>
      </c>
      <c r="B288" s="22" t="s">
        <v>550</v>
      </c>
      <c r="C288" s="22" t="s">
        <v>109</v>
      </c>
      <c r="D288" s="8">
        <v>87.1</v>
      </c>
      <c r="E288" s="11">
        <v>262</v>
      </c>
      <c r="F288" s="8">
        <v>90</v>
      </c>
      <c r="G288" s="8">
        <v>111.7</v>
      </c>
      <c r="H288" s="8">
        <v>5.6</v>
      </c>
      <c r="I288" s="8">
        <v>22</v>
      </c>
      <c r="J288" s="16">
        <v>8.4000000000000005E-2</v>
      </c>
      <c r="K288" s="8">
        <v>115</v>
      </c>
      <c r="L288" s="10">
        <v>0.439</v>
      </c>
      <c r="M288" s="11">
        <v>4.33</v>
      </c>
      <c r="N288" s="8"/>
    </row>
    <row r="289" spans="1:14" ht="15" thickBot="1">
      <c r="A289" s="5">
        <v>288</v>
      </c>
      <c r="B289" s="22" t="s">
        <v>815</v>
      </c>
      <c r="C289" s="22" t="s">
        <v>111</v>
      </c>
      <c r="D289" s="8">
        <v>68.099999999999994</v>
      </c>
      <c r="E289" s="11">
        <v>214</v>
      </c>
      <c r="F289" s="8">
        <v>90.5</v>
      </c>
      <c r="G289" s="8">
        <v>110.9</v>
      </c>
      <c r="H289" s="8">
        <v>15.5</v>
      </c>
      <c r="I289" s="8">
        <v>18</v>
      </c>
      <c r="J289" s="16">
        <v>8.4000000000000005E-2</v>
      </c>
      <c r="K289" s="8">
        <v>96</v>
      </c>
      <c r="L289" s="10">
        <v>0.44900000000000001</v>
      </c>
      <c r="M289" s="11">
        <v>6.59</v>
      </c>
      <c r="N289" s="8"/>
    </row>
    <row r="290" spans="1:14" ht="15" thickBot="1">
      <c r="A290" s="5">
        <v>289</v>
      </c>
      <c r="B290" s="22" t="s">
        <v>465</v>
      </c>
      <c r="C290" s="22" t="s">
        <v>116</v>
      </c>
      <c r="D290" s="8">
        <v>97.2</v>
      </c>
      <c r="E290" s="11">
        <v>249</v>
      </c>
      <c r="F290" s="8">
        <v>88</v>
      </c>
      <c r="G290" s="8">
        <v>113.9</v>
      </c>
      <c r="H290" s="8">
        <v>15.1</v>
      </c>
      <c r="I290" s="8">
        <v>21</v>
      </c>
      <c r="J290" s="16">
        <v>8.4000000000000005E-2</v>
      </c>
      <c r="K290" s="8">
        <v>84</v>
      </c>
      <c r="L290" s="10">
        <v>0.33700000000000002</v>
      </c>
      <c r="M290" s="11">
        <v>4.42</v>
      </c>
      <c r="N290" s="8"/>
    </row>
    <row r="291" spans="1:14" ht="15" thickBot="1">
      <c r="A291" s="5">
        <v>290</v>
      </c>
      <c r="B291" s="22" t="s">
        <v>743</v>
      </c>
      <c r="C291" s="22" t="s">
        <v>74</v>
      </c>
      <c r="D291" s="8">
        <v>111</v>
      </c>
      <c r="E291" s="11">
        <v>332</v>
      </c>
      <c r="F291" s="8">
        <v>90.3</v>
      </c>
      <c r="G291" s="8">
        <v>111.7</v>
      </c>
      <c r="H291" s="8">
        <v>16.8</v>
      </c>
      <c r="I291" s="8">
        <v>28</v>
      </c>
      <c r="J291" s="16">
        <v>8.4000000000000005E-2</v>
      </c>
      <c r="K291" s="8">
        <v>141</v>
      </c>
      <c r="L291" s="10">
        <v>0.42499999999999999</v>
      </c>
      <c r="M291" s="11">
        <v>4.54</v>
      </c>
      <c r="N291" s="8"/>
    </row>
    <row r="292" spans="1:14" ht="15" thickBot="1">
      <c r="A292" s="5">
        <v>291</v>
      </c>
      <c r="B292" s="22" t="s">
        <v>421</v>
      </c>
      <c r="C292" s="22" t="s">
        <v>89</v>
      </c>
      <c r="D292" s="8">
        <v>85.2</v>
      </c>
      <c r="E292" s="11">
        <v>213</v>
      </c>
      <c r="F292" s="8">
        <v>90.2</v>
      </c>
      <c r="G292" s="8">
        <v>112.8</v>
      </c>
      <c r="H292" s="8">
        <v>20.100000000000001</v>
      </c>
      <c r="I292" s="8">
        <v>18</v>
      </c>
      <c r="J292" s="16">
        <v>8.5000000000000006E-2</v>
      </c>
      <c r="K292" s="8">
        <v>88</v>
      </c>
      <c r="L292" s="10">
        <v>0.41299999999999998</v>
      </c>
      <c r="M292" s="11">
        <v>3.15</v>
      </c>
      <c r="N292" s="8"/>
    </row>
    <row r="293" spans="1:14" ht="15" thickBot="1">
      <c r="A293" s="5">
        <v>292</v>
      </c>
      <c r="B293" s="22" t="s">
        <v>450</v>
      </c>
      <c r="C293" s="22" t="s">
        <v>111</v>
      </c>
      <c r="D293" s="8">
        <v>55</v>
      </c>
      <c r="E293" s="11">
        <v>130</v>
      </c>
      <c r="F293" s="8">
        <v>86.5</v>
      </c>
      <c r="G293" s="8">
        <v>113</v>
      </c>
      <c r="H293" s="8">
        <v>12.8</v>
      </c>
      <c r="I293" s="8">
        <v>11</v>
      </c>
      <c r="J293" s="16">
        <v>8.5000000000000006E-2</v>
      </c>
      <c r="K293" s="8">
        <v>44</v>
      </c>
      <c r="L293" s="10">
        <v>0.33800000000000002</v>
      </c>
      <c r="M293" s="11">
        <v>3.93</v>
      </c>
      <c r="N293" s="8"/>
    </row>
    <row r="294" spans="1:14" ht="15" thickBot="1">
      <c r="A294" s="5">
        <v>293</v>
      </c>
      <c r="B294" s="22" t="s">
        <v>656</v>
      </c>
      <c r="C294" s="22" t="s">
        <v>97</v>
      </c>
      <c r="D294" s="8">
        <v>42.2</v>
      </c>
      <c r="E294" s="11">
        <v>118</v>
      </c>
      <c r="F294" s="8">
        <v>91.6</v>
      </c>
      <c r="G294" s="8">
        <v>113.5</v>
      </c>
      <c r="H294" s="8">
        <v>22.9</v>
      </c>
      <c r="I294" s="8">
        <v>10</v>
      </c>
      <c r="J294" s="16">
        <v>8.5000000000000006E-2</v>
      </c>
      <c r="K294" s="8">
        <v>56</v>
      </c>
      <c r="L294" s="10">
        <v>0.47499999999999998</v>
      </c>
      <c r="M294" s="11">
        <v>4.8499999999999996</v>
      </c>
      <c r="N294" s="8"/>
    </row>
    <row r="295" spans="1:14" ht="15" thickBot="1">
      <c r="A295" s="5">
        <v>294</v>
      </c>
      <c r="B295" s="22" t="s">
        <v>583</v>
      </c>
      <c r="C295" s="22" t="s">
        <v>48</v>
      </c>
      <c r="D295" s="8">
        <v>63.2</v>
      </c>
      <c r="E295" s="11">
        <v>165</v>
      </c>
      <c r="F295" s="8">
        <v>88.5</v>
      </c>
      <c r="G295" s="8">
        <v>113.4</v>
      </c>
      <c r="H295" s="8">
        <v>14.5</v>
      </c>
      <c r="I295" s="8">
        <v>14</v>
      </c>
      <c r="J295" s="16">
        <v>8.5000000000000006E-2</v>
      </c>
      <c r="K295" s="8">
        <v>53</v>
      </c>
      <c r="L295" s="10">
        <v>0.32100000000000001</v>
      </c>
      <c r="M295" s="11">
        <v>3.39</v>
      </c>
      <c r="N295" s="8"/>
    </row>
    <row r="296" spans="1:14" ht="15" thickBot="1">
      <c r="A296" s="5">
        <v>295</v>
      </c>
      <c r="B296" s="22" t="s">
        <v>678</v>
      </c>
      <c r="C296" s="22" t="s">
        <v>97</v>
      </c>
      <c r="D296" s="8">
        <v>192.1</v>
      </c>
      <c r="E296" s="11">
        <v>553</v>
      </c>
      <c r="F296" s="8">
        <v>87.6</v>
      </c>
      <c r="G296" s="8">
        <v>113.2</v>
      </c>
      <c r="H296" s="8">
        <v>13.3</v>
      </c>
      <c r="I296" s="8">
        <v>47</v>
      </c>
      <c r="J296" s="16">
        <v>8.5000000000000006E-2</v>
      </c>
      <c r="K296" s="8">
        <v>196</v>
      </c>
      <c r="L296" s="10">
        <v>0.35399999999999998</v>
      </c>
      <c r="M296" s="11">
        <v>3.74</v>
      </c>
      <c r="N296" s="8"/>
    </row>
    <row r="297" spans="1:14" ht="15" thickBot="1">
      <c r="A297" s="5">
        <v>296</v>
      </c>
      <c r="B297" s="22" t="s">
        <v>752</v>
      </c>
      <c r="C297" s="6" t="s">
        <v>103</v>
      </c>
      <c r="D297" s="8">
        <v>44.1</v>
      </c>
      <c r="E297" s="11">
        <v>141</v>
      </c>
      <c r="F297" s="8">
        <v>89</v>
      </c>
      <c r="G297" s="8">
        <v>110.7</v>
      </c>
      <c r="H297" s="8">
        <v>13.2</v>
      </c>
      <c r="I297" s="8">
        <v>12</v>
      </c>
      <c r="J297" s="16">
        <v>8.5000000000000006E-2</v>
      </c>
      <c r="K297" s="8">
        <v>50</v>
      </c>
      <c r="L297" s="10">
        <v>0.35499999999999998</v>
      </c>
      <c r="M297" s="11">
        <v>5.89</v>
      </c>
      <c r="N297" s="8"/>
    </row>
    <row r="298" spans="1:14" ht="15" thickBot="1">
      <c r="A298" s="5">
        <v>297</v>
      </c>
      <c r="B298" s="22" t="s">
        <v>586</v>
      </c>
      <c r="C298" s="6" t="s">
        <v>103</v>
      </c>
      <c r="D298" s="8">
        <v>88.2</v>
      </c>
      <c r="E298" s="11">
        <v>282</v>
      </c>
      <c r="F298" s="8">
        <v>89.6</v>
      </c>
      <c r="G298" s="8">
        <v>110.3</v>
      </c>
      <c r="H298" s="8">
        <v>12.6</v>
      </c>
      <c r="I298" s="8">
        <v>24</v>
      </c>
      <c r="J298" s="16">
        <v>8.5000000000000006E-2</v>
      </c>
      <c r="K298" s="8">
        <v>118</v>
      </c>
      <c r="L298" s="10">
        <v>0.41799999999999998</v>
      </c>
      <c r="M298" s="11">
        <v>3.86</v>
      </c>
      <c r="N298" s="8"/>
    </row>
    <row r="299" spans="1:14" ht="15" thickBot="1">
      <c r="A299" s="5">
        <v>298</v>
      </c>
      <c r="B299" s="22" t="s">
        <v>668</v>
      </c>
      <c r="C299" s="22" t="s">
        <v>29</v>
      </c>
      <c r="D299" s="8">
        <v>48.2</v>
      </c>
      <c r="E299" s="11">
        <v>164</v>
      </c>
      <c r="F299" s="8">
        <v>87.9</v>
      </c>
      <c r="G299" s="8">
        <v>112.4</v>
      </c>
      <c r="H299" s="8">
        <v>8.1999999999999993</v>
      </c>
      <c r="I299" s="8">
        <v>14</v>
      </c>
      <c r="J299" s="16">
        <v>8.5000000000000006E-2</v>
      </c>
      <c r="K299" s="8">
        <v>61</v>
      </c>
      <c r="L299" s="10">
        <v>0.372</v>
      </c>
      <c r="M299" s="11">
        <v>6.1</v>
      </c>
      <c r="N299" s="8"/>
    </row>
    <row r="300" spans="1:14" ht="15" thickBot="1">
      <c r="A300" s="5">
        <v>299</v>
      </c>
      <c r="B300" s="22" t="s">
        <v>470</v>
      </c>
      <c r="C300" s="22" t="s">
        <v>45</v>
      </c>
      <c r="D300" s="8">
        <v>165.2</v>
      </c>
      <c r="E300" s="11">
        <v>410</v>
      </c>
      <c r="F300" s="8">
        <v>87.6</v>
      </c>
      <c r="G300" s="8">
        <v>114.7</v>
      </c>
      <c r="H300" s="8">
        <v>14.6</v>
      </c>
      <c r="I300" s="8">
        <v>35</v>
      </c>
      <c r="J300" s="16">
        <v>8.5000000000000006E-2</v>
      </c>
      <c r="K300" s="8">
        <v>153</v>
      </c>
      <c r="L300" s="10">
        <v>0.373</v>
      </c>
      <c r="M300" s="11">
        <v>3.86</v>
      </c>
      <c r="N300" s="8"/>
    </row>
    <row r="301" spans="1:14" ht="15" thickBot="1">
      <c r="A301" s="5">
        <v>300</v>
      </c>
      <c r="B301" s="22" t="s">
        <v>528</v>
      </c>
      <c r="C301" s="6" t="s">
        <v>103</v>
      </c>
      <c r="D301" s="8">
        <v>152.19999999999999</v>
      </c>
      <c r="E301" s="11">
        <v>398</v>
      </c>
      <c r="F301" s="8">
        <v>88.5</v>
      </c>
      <c r="G301" s="8">
        <v>111.7</v>
      </c>
      <c r="H301" s="8">
        <v>20.2</v>
      </c>
      <c r="I301" s="8">
        <v>34</v>
      </c>
      <c r="J301" s="16">
        <v>8.5000000000000006E-2</v>
      </c>
      <c r="K301" s="8">
        <v>147</v>
      </c>
      <c r="L301" s="10">
        <v>0.36899999999999999</v>
      </c>
      <c r="M301" s="11">
        <v>3.77</v>
      </c>
      <c r="N301" s="8"/>
    </row>
    <row r="302" spans="1:14" ht="15" thickBot="1">
      <c r="A302" s="5">
        <v>301</v>
      </c>
      <c r="B302" s="22" t="s">
        <v>594</v>
      </c>
      <c r="C302" s="22" t="s">
        <v>97</v>
      </c>
      <c r="D302" s="8">
        <v>189.2</v>
      </c>
      <c r="E302" s="11">
        <v>537</v>
      </c>
      <c r="F302" s="8">
        <v>88.2</v>
      </c>
      <c r="G302" s="8">
        <v>113.1</v>
      </c>
      <c r="H302" s="8">
        <v>11.8</v>
      </c>
      <c r="I302" s="8">
        <v>46</v>
      </c>
      <c r="J302" s="16">
        <v>8.5999999999999993E-2</v>
      </c>
      <c r="K302" s="8">
        <v>192</v>
      </c>
      <c r="L302" s="10">
        <v>0.35799999999999998</v>
      </c>
      <c r="M302" s="11">
        <v>3.65</v>
      </c>
      <c r="N302" s="8"/>
    </row>
    <row r="303" spans="1:14" ht="15" thickBot="1">
      <c r="A303" s="5">
        <v>302</v>
      </c>
      <c r="B303" s="22" t="s">
        <v>741</v>
      </c>
      <c r="C303" s="22" t="s">
        <v>144</v>
      </c>
      <c r="D303" s="8">
        <v>34.200000000000003</v>
      </c>
      <c r="E303" s="11">
        <v>105</v>
      </c>
      <c r="F303" s="8">
        <v>91</v>
      </c>
      <c r="G303" s="8">
        <v>109</v>
      </c>
      <c r="H303" s="8">
        <v>13.1</v>
      </c>
      <c r="I303" s="8">
        <v>9</v>
      </c>
      <c r="J303" s="16">
        <v>8.5999999999999993E-2</v>
      </c>
      <c r="K303" s="8">
        <v>46</v>
      </c>
      <c r="L303" s="10">
        <v>0.438</v>
      </c>
      <c r="M303" s="11">
        <v>4.1500000000000004</v>
      </c>
      <c r="N303" s="8"/>
    </row>
    <row r="304" spans="1:14" ht="15" thickBot="1">
      <c r="A304" s="5">
        <v>303</v>
      </c>
      <c r="B304" s="22" t="s">
        <v>542</v>
      </c>
      <c r="C304" s="22" t="s">
        <v>111</v>
      </c>
      <c r="D304" s="8">
        <v>194.1</v>
      </c>
      <c r="E304" s="11">
        <v>548</v>
      </c>
      <c r="F304" s="8">
        <v>87.7</v>
      </c>
      <c r="G304" s="8">
        <v>115.1</v>
      </c>
      <c r="H304" s="8">
        <v>10.3</v>
      </c>
      <c r="I304" s="8">
        <v>47</v>
      </c>
      <c r="J304" s="16">
        <v>8.5999999999999993E-2</v>
      </c>
      <c r="K304" s="8">
        <v>195</v>
      </c>
      <c r="L304" s="10">
        <v>0.35599999999999998</v>
      </c>
      <c r="M304" s="11">
        <v>4.21</v>
      </c>
      <c r="N304" s="8"/>
    </row>
    <row r="305" spans="1:14" ht="15" thickBot="1">
      <c r="A305" s="5">
        <v>304</v>
      </c>
      <c r="B305" s="22" t="s">
        <v>423</v>
      </c>
      <c r="C305" s="22" t="s">
        <v>37</v>
      </c>
      <c r="D305" s="8">
        <v>54.2</v>
      </c>
      <c r="E305" s="11">
        <v>151</v>
      </c>
      <c r="F305" s="8">
        <v>89.5</v>
      </c>
      <c r="G305" s="8">
        <v>115.4</v>
      </c>
      <c r="H305" s="8">
        <v>15.7</v>
      </c>
      <c r="I305" s="8">
        <v>13</v>
      </c>
      <c r="J305" s="16">
        <v>8.5999999999999993E-2</v>
      </c>
      <c r="K305" s="8">
        <v>59</v>
      </c>
      <c r="L305" s="10">
        <v>0.39100000000000001</v>
      </c>
      <c r="M305" s="11">
        <v>3.79</v>
      </c>
      <c r="N305" s="8"/>
    </row>
    <row r="306" spans="1:14" ht="15" thickBot="1">
      <c r="A306" s="5">
        <v>305</v>
      </c>
      <c r="B306" s="22" t="s">
        <v>645</v>
      </c>
      <c r="C306" s="22" t="s">
        <v>74</v>
      </c>
      <c r="D306" s="8">
        <v>86</v>
      </c>
      <c r="E306" s="11">
        <v>267</v>
      </c>
      <c r="F306" s="8">
        <v>89.1</v>
      </c>
      <c r="G306" s="8">
        <v>113.2</v>
      </c>
      <c r="H306" s="8">
        <v>14.5</v>
      </c>
      <c r="I306" s="8">
        <v>23</v>
      </c>
      <c r="J306" s="16">
        <v>8.5999999999999993E-2</v>
      </c>
      <c r="K306" s="8">
        <v>95</v>
      </c>
      <c r="L306" s="10">
        <v>0.35599999999999998</v>
      </c>
      <c r="M306" s="11">
        <v>5.44</v>
      </c>
      <c r="N306" s="8"/>
    </row>
    <row r="307" spans="1:14" ht="15" thickBot="1">
      <c r="A307" s="5">
        <v>306</v>
      </c>
      <c r="B307" s="22" t="s">
        <v>845</v>
      </c>
      <c r="C307" s="22" t="s">
        <v>109</v>
      </c>
      <c r="D307" s="8">
        <v>30.2</v>
      </c>
      <c r="E307" s="11">
        <v>104</v>
      </c>
      <c r="F307" s="8">
        <v>94.1</v>
      </c>
      <c r="G307" s="8">
        <v>111.5</v>
      </c>
      <c r="H307" s="8">
        <v>12.8</v>
      </c>
      <c r="I307" s="8">
        <v>9</v>
      </c>
      <c r="J307" s="16">
        <v>8.6999999999999994E-2</v>
      </c>
      <c r="K307" s="8">
        <v>54</v>
      </c>
      <c r="L307" s="10">
        <v>0.51900000000000002</v>
      </c>
      <c r="M307" s="11">
        <v>7.04</v>
      </c>
      <c r="N307" s="8"/>
    </row>
    <row r="308" spans="1:14" ht="15" thickBot="1">
      <c r="A308" s="5">
        <v>307</v>
      </c>
      <c r="B308" s="22" t="s">
        <v>555</v>
      </c>
      <c r="C308" s="22" t="s">
        <v>24</v>
      </c>
      <c r="D308" s="8">
        <v>117.1</v>
      </c>
      <c r="E308" s="11">
        <v>335</v>
      </c>
      <c r="F308" s="8">
        <v>87.2</v>
      </c>
      <c r="G308" s="8">
        <v>112.6</v>
      </c>
      <c r="H308" s="8">
        <v>17.8</v>
      </c>
      <c r="I308" s="8">
        <v>29</v>
      </c>
      <c r="J308" s="16">
        <v>8.6999999999999994E-2</v>
      </c>
      <c r="K308" s="8">
        <v>115</v>
      </c>
      <c r="L308" s="10">
        <v>0.34300000000000003</v>
      </c>
      <c r="M308" s="11">
        <v>4.5999999999999996</v>
      </c>
      <c r="N308" s="8"/>
    </row>
    <row r="309" spans="1:14" ht="15" thickBot="1">
      <c r="A309" s="5">
        <v>308</v>
      </c>
      <c r="B309" s="22" t="s">
        <v>797</v>
      </c>
      <c r="C309" s="22" t="s">
        <v>24</v>
      </c>
      <c r="D309" s="8">
        <v>31</v>
      </c>
      <c r="E309" s="11">
        <v>115</v>
      </c>
      <c r="F309" s="8">
        <v>88.5</v>
      </c>
      <c r="G309" s="8">
        <v>111.3</v>
      </c>
      <c r="H309" s="8">
        <v>11.7</v>
      </c>
      <c r="I309" s="8">
        <v>10</v>
      </c>
      <c r="J309" s="16">
        <v>8.6999999999999994E-2</v>
      </c>
      <c r="K309" s="8">
        <v>43</v>
      </c>
      <c r="L309" s="10">
        <v>0.374</v>
      </c>
      <c r="M309" s="11">
        <v>9</v>
      </c>
      <c r="N309" s="8"/>
    </row>
    <row r="310" spans="1:14" ht="15" thickBot="1">
      <c r="A310" s="5">
        <v>309</v>
      </c>
      <c r="B310" s="22" t="s">
        <v>824</v>
      </c>
      <c r="C310" s="22" t="s">
        <v>109</v>
      </c>
      <c r="D310" s="8">
        <v>155.19999999999999</v>
      </c>
      <c r="E310" s="11">
        <v>540</v>
      </c>
      <c r="F310" s="8">
        <v>90.2</v>
      </c>
      <c r="G310" s="8">
        <v>115.5</v>
      </c>
      <c r="H310" s="8">
        <v>14.3</v>
      </c>
      <c r="I310" s="8">
        <v>47</v>
      </c>
      <c r="J310" s="16">
        <v>8.6999999999999994E-2</v>
      </c>
      <c r="K310" s="8">
        <v>234</v>
      </c>
      <c r="L310" s="10">
        <v>0.433</v>
      </c>
      <c r="M310" s="11">
        <v>5.03</v>
      </c>
      <c r="N310" s="8"/>
    </row>
    <row r="311" spans="1:14" ht="15" thickBot="1">
      <c r="A311" s="5">
        <v>310</v>
      </c>
      <c r="B311" s="22" t="s">
        <v>799</v>
      </c>
      <c r="C311" s="22" t="s">
        <v>95</v>
      </c>
      <c r="D311" s="8">
        <v>60</v>
      </c>
      <c r="E311" s="11">
        <v>195</v>
      </c>
      <c r="F311" s="8">
        <v>90.3</v>
      </c>
      <c r="G311" s="8">
        <v>113.2</v>
      </c>
      <c r="H311" s="8">
        <v>12.6</v>
      </c>
      <c r="I311" s="8">
        <v>17</v>
      </c>
      <c r="J311" s="16">
        <v>8.6999999999999994E-2</v>
      </c>
      <c r="K311" s="8">
        <v>84</v>
      </c>
      <c r="L311" s="10">
        <v>0.43099999999999999</v>
      </c>
      <c r="M311" s="11">
        <v>5.4</v>
      </c>
      <c r="N311" s="8"/>
    </row>
    <row r="312" spans="1:14" ht="15" thickBot="1">
      <c r="A312" s="5">
        <v>311</v>
      </c>
      <c r="B312" s="22" t="s">
        <v>544</v>
      </c>
      <c r="C312" s="22" t="s">
        <v>86</v>
      </c>
      <c r="D312" s="8">
        <v>117.2</v>
      </c>
      <c r="E312" s="11">
        <v>321</v>
      </c>
      <c r="F312" s="8">
        <v>89.4</v>
      </c>
      <c r="G312" s="8">
        <v>113.2</v>
      </c>
      <c r="H312" s="8">
        <v>13</v>
      </c>
      <c r="I312" s="8">
        <v>28</v>
      </c>
      <c r="J312" s="16">
        <v>8.6999999999999994E-2</v>
      </c>
      <c r="K312" s="8">
        <v>117</v>
      </c>
      <c r="L312" s="10">
        <v>0.36399999999999999</v>
      </c>
      <c r="M312" s="11">
        <v>4.4400000000000004</v>
      </c>
      <c r="N312" s="8"/>
    </row>
    <row r="313" spans="1:14" ht="15" thickBot="1">
      <c r="A313" s="5">
        <v>312</v>
      </c>
      <c r="B313" s="22" t="s">
        <v>821</v>
      </c>
      <c r="C313" s="22" t="s">
        <v>153</v>
      </c>
      <c r="D313" s="8">
        <v>31</v>
      </c>
      <c r="E313" s="11">
        <v>103</v>
      </c>
      <c r="F313" s="8">
        <v>88.4</v>
      </c>
      <c r="G313" s="8">
        <v>109.6</v>
      </c>
      <c r="H313" s="8">
        <v>9.6</v>
      </c>
      <c r="I313" s="8">
        <v>9</v>
      </c>
      <c r="J313" s="16">
        <v>8.6999999999999994E-2</v>
      </c>
      <c r="K313" s="8">
        <v>38</v>
      </c>
      <c r="L313" s="10">
        <v>0.36899999999999999</v>
      </c>
      <c r="M313" s="11">
        <v>7.26</v>
      </c>
      <c r="N313" s="8"/>
    </row>
    <row r="314" spans="1:14" ht="15" thickBot="1">
      <c r="A314" s="5">
        <v>313</v>
      </c>
      <c r="B314" s="22" t="s">
        <v>419</v>
      </c>
      <c r="C314" s="22" t="s">
        <v>32</v>
      </c>
      <c r="D314" s="8">
        <v>49.2</v>
      </c>
      <c r="E314" s="11">
        <v>125</v>
      </c>
      <c r="F314" s="8">
        <v>89.7</v>
      </c>
      <c r="G314" s="8">
        <v>113.3</v>
      </c>
      <c r="H314" s="8">
        <v>11.8</v>
      </c>
      <c r="I314" s="8">
        <v>11</v>
      </c>
      <c r="J314" s="16">
        <v>8.7999999999999995E-2</v>
      </c>
      <c r="K314" s="8">
        <v>50</v>
      </c>
      <c r="L314" s="10">
        <v>0.4</v>
      </c>
      <c r="M314" s="11">
        <v>5.8</v>
      </c>
      <c r="N314" s="8"/>
    </row>
    <row r="315" spans="1:14" ht="15" thickBot="1">
      <c r="A315" s="5">
        <v>314</v>
      </c>
      <c r="B315" s="22" t="s">
        <v>543</v>
      </c>
      <c r="C315" s="22" t="s">
        <v>97</v>
      </c>
      <c r="D315" s="8">
        <v>162.19999999999999</v>
      </c>
      <c r="E315" s="11">
        <v>453</v>
      </c>
      <c r="F315" s="8">
        <v>90.4</v>
      </c>
      <c r="G315" s="8">
        <v>114.1</v>
      </c>
      <c r="H315" s="8">
        <v>13.4</v>
      </c>
      <c r="I315" s="8">
        <v>40</v>
      </c>
      <c r="J315" s="16">
        <v>8.7999999999999995E-2</v>
      </c>
      <c r="K315" s="8">
        <v>191</v>
      </c>
      <c r="L315" s="10">
        <v>0.42199999999999999</v>
      </c>
      <c r="M315" s="11">
        <v>3.82</v>
      </c>
      <c r="N315" s="8"/>
    </row>
    <row r="316" spans="1:14" ht="15" thickBot="1">
      <c r="A316" s="5">
        <v>315</v>
      </c>
      <c r="B316" s="22" t="s">
        <v>534</v>
      </c>
      <c r="C316" s="22" t="s">
        <v>24</v>
      </c>
      <c r="D316" s="8">
        <v>126.1</v>
      </c>
      <c r="E316" s="11">
        <v>328</v>
      </c>
      <c r="F316" s="8">
        <v>88.8</v>
      </c>
      <c r="G316" s="8">
        <v>114.1</v>
      </c>
      <c r="H316" s="8">
        <v>11.6</v>
      </c>
      <c r="I316" s="8">
        <v>29</v>
      </c>
      <c r="J316" s="16">
        <v>8.7999999999999995E-2</v>
      </c>
      <c r="K316" s="8">
        <v>127</v>
      </c>
      <c r="L316" s="10">
        <v>0.38700000000000001</v>
      </c>
      <c r="M316" s="11">
        <v>2.42</v>
      </c>
      <c r="N316" s="8"/>
    </row>
    <row r="317" spans="1:14" ht="15" thickBot="1">
      <c r="A317" s="5">
        <v>316</v>
      </c>
      <c r="B317" s="22" t="s">
        <v>444</v>
      </c>
      <c r="C317" s="22" t="s">
        <v>56</v>
      </c>
      <c r="D317" s="8">
        <v>63.2</v>
      </c>
      <c r="E317" s="11">
        <v>158</v>
      </c>
      <c r="F317" s="8">
        <v>88.1</v>
      </c>
      <c r="G317" s="8">
        <v>112.1</v>
      </c>
      <c r="H317" s="8">
        <v>10.3</v>
      </c>
      <c r="I317" s="8">
        <v>14</v>
      </c>
      <c r="J317" s="16">
        <v>8.8999999999999996E-2</v>
      </c>
      <c r="K317" s="8">
        <v>61</v>
      </c>
      <c r="L317" s="10">
        <v>0.38600000000000001</v>
      </c>
      <c r="M317" s="11">
        <v>3.53</v>
      </c>
      <c r="N317" s="8"/>
    </row>
    <row r="318" spans="1:14" ht="15" thickBot="1">
      <c r="A318" s="5">
        <v>317</v>
      </c>
      <c r="B318" s="22" t="s">
        <v>721</v>
      </c>
      <c r="C318" s="22" t="s">
        <v>56</v>
      </c>
      <c r="D318" s="8">
        <v>105.2</v>
      </c>
      <c r="E318" s="11">
        <v>304</v>
      </c>
      <c r="F318" s="8">
        <v>87.8</v>
      </c>
      <c r="G318" s="8">
        <v>112.4</v>
      </c>
      <c r="H318" s="8">
        <v>11.2</v>
      </c>
      <c r="I318" s="8">
        <v>27</v>
      </c>
      <c r="J318" s="16">
        <v>8.8999999999999996E-2</v>
      </c>
      <c r="K318" s="8">
        <v>126</v>
      </c>
      <c r="L318" s="10">
        <v>0.41399999999999998</v>
      </c>
      <c r="M318" s="11">
        <v>3.07</v>
      </c>
      <c r="N318" s="8"/>
    </row>
    <row r="319" spans="1:14" ht="15" thickBot="1">
      <c r="A319" s="5">
        <v>318</v>
      </c>
      <c r="B319" s="22" t="s">
        <v>733</v>
      </c>
      <c r="C319" s="22" t="s">
        <v>74</v>
      </c>
      <c r="D319" s="8">
        <v>59.2</v>
      </c>
      <c r="E319" s="11">
        <v>135</v>
      </c>
      <c r="F319" s="8">
        <v>87.7</v>
      </c>
      <c r="G319" s="8">
        <v>109.7</v>
      </c>
      <c r="H319" s="8">
        <v>27.4</v>
      </c>
      <c r="I319" s="8">
        <v>12</v>
      </c>
      <c r="J319" s="16">
        <v>8.8999999999999996E-2</v>
      </c>
      <c r="K319" s="8">
        <v>44</v>
      </c>
      <c r="L319" s="10">
        <v>0.32600000000000001</v>
      </c>
      <c r="M319" s="11">
        <v>3.17</v>
      </c>
      <c r="N319" s="8"/>
    </row>
    <row r="320" spans="1:14" ht="15" thickBot="1">
      <c r="A320" s="5">
        <v>319</v>
      </c>
      <c r="B320" s="22" t="s">
        <v>398</v>
      </c>
      <c r="C320" s="22" t="s">
        <v>35</v>
      </c>
      <c r="D320" s="8">
        <v>51.2</v>
      </c>
      <c r="E320" s="11">
        <v>135</v>
      </c>
      <c r="F320" s="8">
        <v>88.6</v>
      </c>
      <c r="G320" s="8">
        <v>109.2</v>
      </c>
      <c r="H320" s="8">
        <v>7.1</v>
      </c>
      <c r="I320" s="8">
        <v>12</v>
      </c>
      <c r="J320" s="16">
        <v>8.8999999999999996E-2</v>
      </c>
      <c r="K320" s="8">
        <v>58</v>
      </c>
      <c r="L320" s="10">
        <v>0.43</v>
      </c>
      <c r="M320" s="11">
        <v>4.01</v>
      </c>
      <c r="N320" s="8"/>
    </row>
    <row r="321" spans="1:14" ht="15" thickBot="1">
      <c r="A321" s="5">
        <v>320</v>
      </c>
      <c r="B321" s="22" t="s">
        <v>831</v>
      </c>
      <c r="C321" s="22" t="s">
        <v>111</v>
      </c>
      <c r="D321" s="8">
        <v>44.2</v>
      </c>
      <c r="E321" s="11">
        <v>146</v>
      </c>
      <c r="F321" s="8">
        <v>89.6</v>
      </c>
      <c r="G321" s="8">
        <v>111.8</v>
      </c>
      <c r="H321" s="8">
        <v>4.5999999999999996</v>
      </c>
      <c r="I321" s="8">
        <v>13</v>
      </c>
      <c r="J321" s="16">
        <v>8.8999999999999996E-2</v>
      </c>
      <c r="K321" s="8">
        <v>71</v>
      </c>
      <c r="L321" s="10">
        <v>0.48599999999999999</v>
      </c>
      <c r="M321" s="11">
        <v>7.86</v>
      </c>
      <c r="N321" s="8"/>
    </row>
    <row r="322" spans="1:14" ht="15" thickBot="1">
      <c r="A322" s="5">
        <v>321</v>
      </c>
      <c r="B322" s="22" t="s">
        <v>643</v>
      </c>
      <c r="C322" s="22" t="s">
        <v>74</v>
      </c>
      <c r="D322" s="8">
        <v>74</v>
      </c>
      <c r="E322" s="11">
        <v>202</v>
      </c>
      <c r="F322" s="8">
        <v>87.7</v>
      </c>
      <c r="G322" s="8">
        <v>111.7</v>
      </c>
      <c r="H322" s="8">
        <v>19.7</v>
      </c>
      <c r="I322" s="8">
        <v>18</v>
      </c>
      <c r="J322" s="16">
        <v>8.8999999999999996E-2</v>
      </c>
      <c r="K322" s="8">
        <v>70</v>
      </c>
      <c r="L322" s="10">
        <v>0.34699999999999998</v>
      </c>
      <c r="M322" s="11">
        <v>4.01</v>
      </c>
      <c r="N322" s="8"/>
    </row>
    <row r="323" spans="1:14" ht="15" thickBot="1">
      <c r="A323" s="5">
        <v>322</v>
      </c>
      <c r="B323" s="22" t="s">
        <v>532</v>
      </c>
      <c r="C323" s="22" t="s">
        <v>35</v>
      </c>
      <c r="D323" s="8">
        <v>184.2</v>
      </c>
      <c r="E323" s="11">
        <v>527</v>
      </c>
      <c r="F323" s="8">
        <v>90.6</v>
      </c>
      <c r="G323" s="8">
        <v>117.3</v>
      </c>
      <c r="H323" s="8">
        <v>14</v>
      </c>
      <c r="I323" s="8">
        <v>47</v>
      </c>
      <c r="J323" s="16">
        <v>8.8999999999999996E-2</v>
      </c>
      <c r="K323" s="8">
        <v>236</v>
      </c>
      <c r="L323" s="10">
        <v>0.44800000000000001</v>
      </c>
      <c r="M323" s="11">
        <v>3.75</v>
      </c>
      <c r="N323" s="8"/>
    </row>
    <row r="324" spans="1:14" ht="15" thickBot="1">
      <c r="A324" s="5">
        <v>323</v>
      </c>
      <c r="B324" s="22" t="s">
        <v>823</v>
      </c>
      <c r="C324" s="22" t="s">
        <v>109</v>
      </c>
      <c r="D324" s="8">
        <v>139</v>
      </c>
      <c r="E324" s="11">
        <v>470</v>
      </c>
      <c r="F324" s="8">
        <v>90.5</v>
      </c>
      <c r="G324" s="8">
        <v>113.7</v>
      </c>
      <c r="H324" s="8">
        <v>12.8</v>
      </c>
      <c r="I324" s="8">
        <v>42</v>
      </c>
      <c r="J324" s="16">
        <v>8.8999999999999996E-2</v>
      </c>
      <c r="K324" s="8">
        <v>208</v>
      </c>
      <c r="L324" s="10">
        <v>0.443</v>
      </c>
      <c r="M324" s="11">
        <v>5.5</v>
      </c>
      <c r="N324" s="8"/>
    </row>
    <row r="325" spans="1:14" ht="15" thickBot="1">
      <c r="A325" s="5">
        <v>324</v>
      </c>
      <c r="B325" s="22" t="s">
        <v>837</v>
      </c>
      <c r="C325" s="22" t="s">
        <v>97</v>
      </c>
      <c r="D325" s="8">
        <v>87.1</v>
      </c>
      <c r="E325" s="11">
        <v>268</v>
      </c>
      <c r="F325" s="8">
        <v>89.5</v>
      </c>
      <c r="G325" s="8">
        <v>113.6</v>
      </c>
      <c r="H325" s="8">
        <v>16.3</v>
      </c>
      <c r="I325" s="8">
        <v>24</v>
      </c>
      <c r="J325" s="16">
        <v>0.09</v>
      </c>
      <c r="K325" s="8">
        <v>119</v>
      </c>
      <c r="L325" s="10">
        <v>0.44400000000000001</v>
      </c>
      <c r="M325" s="11">
        <v>5.87</v>
      </c>
      <c r="N325" s="8"/>
    </row>
    <row r="326" spans="1:14" ht="15" thickBot="1">
      <c r="A326" s="5">
        <v>325</v>
      </c>
      <c r="B326" s="22" t="s">
        <v>801</v>
      </c>
      <c r="C326" s="22" t="s">
        <v>169</v>
      </c>
      <c r="D326" s="8">
        <v>45</v>
      </c>
      <c r="E326" s="11">
        <v>145</v>
      </c>
      <c r="F326" s="8">
        <v>89.1</v>
      </c>
      <c r="G326" s="8">
        <v>111.1</v>
      </c>
      <c r="H326" s="8">
        <v>14.7</v>
      </c>
      <c r="I326" s="8">
        <v>13</v>
      </c>
      <c r="J326" s="16">
        <v>0.09</v>
      </c>
      <c r="K326" s="8">
        <v>55</v>
      </c>
      <c r="L326" s="10">
        <v>0.379</v>
      </c>
      <c r="M326" s="11">
        <v>5.6</v>
      </c>
      <c r="N326" s="8"/>
    </row>
    <row r="327" spans="1:14" ht="15" thickBot="1">
      <c r="A327" s="5">
        <v>326</v>
      </c>
      <c r="B327" s="22" t="s">
        <v>518</v>
      </c>
      <c r="C327" s="6" t="s">
        <v>292</v>
      </c>
      <c r="D327" s="8">
        <v>65</v>
      </c>
      <c r="E327" s="11">
        <v>156</v>
      </c>
      <c r="F327" s="8">
        <v>87.8</v>
      </c>
      <c r="G327" s="8">
        <v>111.9</v>
      </c>
      <c r="H327" s="8">
        <v>14.2</v>
      </c>
      <c r="I327" s="8">
        <v>14</v>
      </c>
      <c r="J327" s="16">
        <v>0.09</v>
      </c>
      <c r="K327" s="8">
        <v>58</v>
      </c>
      <c r="L327" s="10">
        <v>0.372</v>
      </c>
      <c r="M327" s="11">
        <v>3.32</v>
      </c>
      <c r="N327" s="8"/>
    </row>
    <row r="328" spans="1:14" ht="15" thickBot="1">
      <c r="A328" s="5">
        <v>327</v>
      </c>
      <c r="B328" s="22" t="s">
        <v>443</v>
      </c>
      <c r="C328" s="22" t="s">
        <v>64</v>
      </c>
      <c r="D328" s="8">
        <v>177.2</v>
      </c>
      <c r="E328" s="11">
        <v>490</v>
      </c>
      <c r="F328" s="8">
        <v>87.5</v>
      </c>
      <c r="G328" s="8">
        <v>115.5</v>
      </c>
      <c r="H328" s="8">
        <v>9.1</v>
      </c>
      <c r="I328" s="8">
        <v>44</v>
      </c>
      <c r="J328" s="16">
        <v>0.09</v>
      </c>
      <c r="K328" s="8">
        <v>171</v>
      </c>
      <c r="L328" s="10">
        <v>0.34899999999999998</v>
      </c>
      <c r="M328" s="11">
        <v>3.5</v>
      </c>
      <c r="N328" s="8"/>
    </row>
    <row r="329" spans="1:14" ht="15" thickBot="1">
      <c r="A329" s="5">
        <v>328</v>
      </c>
      <c r="B329" s="22" t="s">
        <v>744</v>
      </c>
      <c r="C329" s="6" t="s">
        <v>103</v>
      </c>
      <c r="D329" s="8">
        <v>80.2</v>
      </c>
      <c r="E329" s="11">
        <v>267</v>
      </c>
      <c r="F329" s="8">
        <v>89.6</v>
      </c>
      <c r="G329" s="8">
        <v>118.2</v>
      </c>
      <c r="H329" s="8">
        <v>14.8</v>
      </c>
      <c r="I329" s="8">
        <v>24</v>
      </c>
      <c r="J329" s="16">
        <v>0.09</v>
      </c>
      <c r="K329" s="8">
        <v>104</v>
      </c>
      <c r="L329" s="10">
        <v>0.39</v>
      </c>
      <c r="M329" s="11">
        <v>5.36</v>
      </c>
      <c r="N329" s="8"/>
    </row>
    <row r="330" spans="1:14" ht="15" thickBot="1">
      <c r="A330" s="5">
        <v>329</v>
      </c>
      <c r="B330" s="22" t="s">
        <v>527</v>
      </c>
      <c r="C330" s="6" t="s">
        <v>103</v>
      </c>
      <c r="D330" s="8">
        <v>44.2</v>
      </c>
      <c r="E330" s="11">
        <v>133</v>
      </c>
      <c r="F330" s="8">
        <v>88.3</v>
      </c>
      <c r="G330" s="8">
        <v>109.2</v>
      </c>
      <c r="H330" s="8">
        <v>12.5</v>
      </c>
      <c r="I330" s="8">
        <v>12</v>
      </c>
      <c r="J330" s="16">
        <v>0.09</v>
      </c>
      <c r="K330" s="8">
        <v>49</v>
      </c>
      <c r="L330" s="10">
        <v>0.36799999999999999</v>
      </c>
      <c r="M330" s="11">
        <v>4.63</v>
      </c>
      <c r="N330" s="8"/>
    </row>
    <row r="331" spans="1:14" ht="15" thickBot="1">
      <c r="A331" s="5">
        <v>330</v>
      </c>
      <c r="B331" s="22" t="s">
        <v>665</v>
      </c>
      <c r="C331" s="22" t="s">
        <v>50</v>
      </c>
      <c r="D331" s="8">
        <v>57.2</v>
      </c>
      <c r="E331" s="11">
        <v>177</v>
      </c>
      <c r="F331" s="8">
        <v>90.5</v>
      </c>
      <c r="G331" s="8">
        <v>109.7</v>
      </c>
      <c r="H331" s="8">
        <v>16.899999999999999</v>
      </c>
      <c r="I331" s="8">
        <v>16</v>
      </c>
      <c r="J331" s="16">
        <v>0.09</v>
      </c>
      <c r="K331" s="8">
        <v>67</v>
      </c>
      <c r="L331" s="10">
        <v>0.379</v>
      </c>
      <c r="M331" s="11">
        <v>4.68</v>
      </c>
      <c r="N331" s="8"/>
    </row>
    <row r="332" spans="1:14" ht="15" thickBot="1">
      <c r="A332" s="5">
        <v>331</v>
      </c>
      <c r="B332" s="22" t="s">
        <v>725</v>
      </c>
      <c r="C332" s="22" t="s">
        <v>58</v>
      </c>
      <c r="D332" s="8">
        <v>64.2</v>
      </c>
      <c r="E332" s="11">
        <v>177</v>
      </c>
      <c r="F332" s="8">
        <v>91.3</v>
      </c>
      <c r="G332" s="8">
        <v>112.4</v>
      </c>
      <c r="H332" s="8">
        <v>12.4</v>
      </c>
      <c r="I332" s="8">
        <v>16</v>
      </c>
      <c r="J332" s="16">
        <v>0.09</v>
      </c>
      <c r="K332" s="8">
        <v>81</v>
      </c>
      <c r="L332" s="10">
        <v>0.45800000000000002</v>
      </c>
      <c r="M332" s="11">
        <v>3.76</v>
      </c>
      <c r="N332" s="8"/>
    </row>
    <row r="333" spans="1:14" ht="15" thickBot="1">
      <c r="A333" s="5">
        <v>332</v>
      </c>
      <c r="B333" s="22" t="s">
        <v>718</v>
      </c>
      <c r="C333" s="22" t="s">
        <v>58</v>
      </c>
      <c r="D333" s="8">
        <v>167.1</v>
      </c>
      <c r="E333" s="11">
        <v>507</v>
      </c>
      <c r="F333" s="8">
        <v>89.9</v>
      </c>
      <c r="G333" s="8">
        <v>115.2</v>
      </c>
      <c r="H333" s="8">
        <v>12.8</v>
      </c>
      <c r="I333" s="8">
        <v>46</v>
      </c>
      <c r="J333" s="16">
        <v>9.0999999999999998E-2</v>
      </c>
      <c r="K333" s="8">
        <v>207</v>
      </c>
      <c r="L333" s="10">
        <v>0.40799999999999997</v>
      </c>
      <c r="M333" s="11">
        <v>4.25</v>
      </c>
      <c r="N333" s="8"/>
    </row>
    <row r="334" spans="1:14" ht="15" thickBot="1">
      <c r="A334" s="5">
        <v>333</v>
      </c>
      <c r="B334" s="22" t="s">
        <v>387</v>
      </c>
      <c r="C334" s="22" t="s">
        <v>32</v>
      </c>
      <c r="D334" s="8">
        <v>30.1</v>
      </c>
      <c r="E334" s="11">
        <v>66</v>
      </c>
      <c r="F334" s="8">
        <v>86.2</v>
      </c>
      <c r="G334" s="8">
        <v>108</v>
      </c>
      <c r="H334" s="8">
        <v>13.8</v>
      </c>
      <c r="I334" s="8">
        <v>6</v>
      </c>
      <c r="J334" s="16">
        <v>9.0999999999999998E-2</v>
      </c>
      <c r="K334" s="8">
        <v>22</v>
      </c>
      <c r="L334" s="10">
        <v>0.33300000000000002</v>
      </c>
      <c r="M334" s="11">
        <v>2.67</v>
      </c>
      <c r="N334" s="8"/>
    </row>
    <row r="335" spans="1:14" ht="15" thickBot="1">
      <c r="A335" s="5">
        <v>334</v>
      </c>
      <c r="B335" s="22" t="s">
        <v>601</v>
      </c>
      <c r="C335" s="22" t="s">
        <v>116</v>
      </c>
      <c r="D335" s="8">
        <v>96</v>
      </c>
      <c r="E335" s="11">
        <v>275</v>
      </c>
      <c r="F335" s="8">
        <v>89.3</v>
      </c>
      <c r="G335" s="8">
        <v>112.5</v>
      </c>
      <c r="H335" s="8">
        <v>13.8</v>
      </c>
      <c r="I335" s="8">
        <v>25</v>
      </c>
      <c r="J335" s="16">
        <v>9.0999999999999998E-2</v>
      </c>
      <c r="K335" s="8">
        <v>109</v>
      </c>
      <c r="L335" s="10">
        <v>0.39600000000000002</v>
      </c>
      <c r="M335" s="11">
        <v>4.5</v>
      </c>
      <c r="N335" s="8"/>
    </row>
    <row r="336" spans="1:14" ht="15" thickBot="1">
      <c r="A336" s="5">
        <v>335</v>
      </c>
      <c r="B336" s="22" t="s">
        <v>761</v>
      </c>
      <c r="C336" s="22" t="s">
        <v>169</v>
      </c>
      <c r="D336" s="8">
        <v>63</v>
      </c>
      <c r="E336" s="11">
        <v>197</v>
      </c>
      <c r="F336" s="8">
        <v>90</v>
      </c>
      <c r="G336" s="8">
        <v>112.3</v>
      </c>
      <c r="H336" s="8">
        <v>13.8</v>
      </c>
      <c r="I336" s="8">
        <v>18</v>
      </c>
      <c r="J336" s="16">
        <v>9.0999999999999998E-2</v>
      </c>
      <c r="K336" s="8">
        <v>88</v>
      </c>
      <c r="L336" s="10">
        <v>0.44700000000000001</v>
      </c>
      <c r="M336" s="11">
        <v>7.14</v>
      </c>
      <c r="N336" s="8"/>
    </row>
    <row r="337" spans="1:14" ht="15" thickBot="1">
      <c r="A337" s="5">
        <v>336</v>
      </c>
      <c r="B337" s="22" t="s">
        <v>800</v>
      </c>
      <c r="C337" s="22" t="s">
        <v>52</v>
      </c>
      <c r="D337" s="8">
        <v>57</v>
      </c>
      <c r="E337" s="11">
        <v>186</v>
      </c>
      <c r="F337" s="8">
        <v>86.1</v>
      </c>
      <c r="G337" s="8">
        <v>110.1</v>
      </c>
      <c r="H337" s="8">
        <v>17.8</v>
      </c>
      <c r="I337" s="8">
        <v>17</v>
      </c>
      <c r="J337" s="16">
        <v>9.0999999999999998E-2</v>
      </c>
      <c r="K337" s="8">
        <v>62</v>
      </c>
      <c r="L337" s="10">
        <v>0.33300000000000002</v>
      </c>
      <c r="M337" s="11">
        <v>5.84</v>
      </c>
      <c r="N337" s="8"/>
    </row>
    <row r="338" spans="1:14" ht="15" thickBot="1">
      <c r="A338" s="5">
        <v>337</v>
      </c>
      <c r="B338" s="22" t="s">
        <v>514</v>
      </c>
      <c r="C338" s="22" t="s">
        <v>74</v>
      </c>
      <c r="D338" s="8">
        <v>107</v>
      </c>
      <c r="E338" s="11">
        <v>273</v>
      </c>
      <c r="F338" s="8">
        <v>89.9</v>
      </c>
      <c r="G338" s="8">
        <v>112.5</v>
      </c>
      <c r="H338" s="8">
        <v>17.5</v>
      </c>
      <c r="I338" s="8">
        <v>25</v>
      </c>
      <c r="J338" s="16">
        <v>9.1999999999999998E-2</v>
      </c>
      <c r="K338" s="8">
        <v>118</v>
      </c>
      <c r="L338" s="10">
        <v>0.432</v>
      </c>
      <c r="M338" s="11">
        <v>4.71</v>
      </c>
      <c r="N338" s="8"/>
    </row>
    <row r="339" spans="1:14" ht="15" thickBot="1">
      <c r="A339" s="5">
        <v>338</v>
      </c>
      <c r="B339" s="22" t="s">
        <v>748</v>
      </c>
      <c r="C339" s="22" t="s">
        <v>54</v>
      </c>
      <c r="D339" s="8">
        <v>87.1</v>
      </c>
      <c r="E339" s="11">
        <v>262</v>
      </c>
      <c r="F339" s="8">
        <v>88.6</v>
      </c>
      <c r="G339" s="8">
        <v>111.7</v>
      </c>
      <c r="H339" s="8">
        <v>14.4</v>
      </c>
      <c r="I339" s="8">
        <v>24</v>
      </c>
      <c r="J339" s="16">
        <v>9.1999999999999998E-2</v>
      </c>
      <c r="K339" s="8">
        <v>98</v>
      </c>
      <c r="L339" s="10">
        <v>0.374</v>
      </c>
      <c r="M339" s="11">
        <v>4.33</v>
      </c>
      <c r="N339" s="8"/>
    </row>
    <row r="340" spans="1:14" ht="15" thickBot="1">
      <c r="A340" s="5">
        <v>339</v>
      </c>
      <c r="B340" s="22" t="s">
        <v>504</v>
      </c>
      <c r="C340" s="22" t="s">
        <v>86</v>
      </c>
      <c r="D340" s="8">
        <v>51.1</v>
      </c>
      <c r="E340" s="11">
        <v>120</v>
      </c>
      <c r="F340" s="8">
        <v>89.5</v>
      </c>
      <c r="G340" s="8">
        <v>109.4</v>
      </c>
      <c r="H340" s="8">
        <v>15.9</v>
      </c>
      <c r="I340" s="8">
        <v>11</v>
      </c>
      <c r="J340" s="16">
        <v>9.1999999999999998E-2</v>
      </c>
      <c r="K340" s="8">
        <v>53</v>
      </c>
      <c r="L340" s="10">
        <v>0.442</v>
      </c>
      <c r="M340" s="11">
        <v>3.33</v>
      </c>
      <c r="N340" s="8"/>
    </row>
    <row r="341" spans="1:14" ht="15" thickBot="1">
      <c r="A341" s="5">
        <v>340</v>
      </c>
      <c r="B341" s="22" t="s">
        <v>670</v>
      </c>
      <c r="C341" s="22" t="s">
        <v>74</v>
      </c>
      <c r="D341" s="8">
        <v>109.1</v>
      </c>
      <c r="E341" s="11">
        <v>294</v>
      </c>
      <c r="F341" s="8">
        <v>91.2</v>
      </c>
      <c r="G341" s="8">
        <v>115.7</v>
      </c>
      <c r="H341" s="8">
        <v>21.6</v>
      </c>
      <c r="I341" s="8">
        <v>27</v>
      </c>
      <c r="J341" s="16">
        <v>9.1999999999999998E-2</v>
      </c>
      <c r="K341" s="8">
        <v>125</v>
      </c>
      <c r="L341" s="10">
        <v>0.42499999999999999</v>
      </c>
      <c r="M341" s="11">
        <v>3.87</v>
      </c>
      <c r="N341" s="8"/>
    </row>
    <row r="342" spans="1:14" ht="15" thickBot="1">
      <c r="A342" s="5">
        <v>341</v>
      </c>
      <c r="B342" s="22" t="s">
        <v>782</v>
      </c>
      <c r="C342" s="6" t="s">
        <v>103</v>
      </c>
      <c r="D342" s="8">
        <v>85</v>
      </c>
      <c r="E342" s="11">
        <v>282</v>
      </c>
      <c r="F342" s="8">
        <v>91.3</v>
      </c>
      <c r="G342" s="8">
        <v>114</v>
      </c>
      <c r="H342" s="8">
        <v>9.9</v>
      </c>
      <c r="I342" s="8">
        <v>26</v>
      </c>
      <c r="J342" s="16">
        <v>9.1999999999999998E-2</v>
      </c>
      <c r="K342" s="8">
        <v>128</v>
      </c>
      <c r="L342" s="10">
        <v>0.45400000000000001</v>
      </c>
      <c r="M342" s="11">
        <v>5.4</v>
      </c>
      <c r="N342" s="8"/>
    </row>
    <row r="343" spans="1:14" ht="15" thickBot="1">
      <c r="A343" s="5">
        <v>342</v>
      </c>
      <c r="B343" s="22" t="s">
        <v>787</v>
      </c>
      <c r="C343" s="22" t="s">
        <v>129</v>
      </c>
      <c r="D343" s="8">
        <v>180</v>
      </c>
      <c r="E343" s="11">
        <v>605</v>
      </c>
      <c r="F343" s="8">
        <v>90.7</v>
      </c>
      <c r="G343" s="8">
        <v>116.3</v>
      </c>
      <c r="H343" s="8">
        <v>11.7</v>
      </c>
      <c r="I343" s="8">
        <v>56</v>
      </c>
      <c r="J343" s="16">
        <v>9.2999999999999999E-2</v>
      </c>
      <c r="K343" s="8">
        <v>265</v>
      </c>
      <c r="L343" s="10">
        <v>0.438</v>
      </c>
      <c r="M343" s="11">
        <v>5.2</v>
      </c>
      <c r="N343" s="8"/>
    </row>
    <row r="344" spans="1:14" ht="15" thickBot="1">
      <c r="A344" s="5">
        <v>343</v>
      </c>
      <c r="B344" s="22" t="s">
        <v>775</v>
      </c>
      <c r="C344" s="22" t="s">
        <v>95</v>
      </c>
      <c r="D344" s="8">
        <v>194.1</v>
      </c>
      <c r="E344" s="11">
        <v>659</v>
      </c>
      <c r="F344" s="8">
        <v>90.4</v>
      </c>
      <c r="G344" s="8">
        <v>115.5</v>
      </c>
      <c r="H344" s="8">
        <v>14.5</v>
      </c>
      <c r="I344" s="8">
        <v>61</v>
      </c>
      <c r="J344" s="16">
        <v>9.2999999999999999E-2</v>
      </c>
      <c r="K344" s="8">
        <v>280</v>
      </c>
      <c r="L344" s="10">
        <v>0.42499999999999999</v>
      </c>
      <c r="M344" s="11">
        <v>4.82</v>
      </c>
      <c r="N344" s="8"/>
    </row>
    <row r="345" spans="1:14" ht="15" thickBot="1">
      <c r="A345" s="5">
        <v>344</v>
      </c>
      <c r="B345" s="22" t="s">
        <v>549</v>
      </c>
      <c r="C345" s="22" t="s">
        <v>86</v>
      </c>
      <c r="D345" s="8">
        <v>37</v>
      </c>
      <c r="E345" s="11">
        <v>108</v>
      </c>
      <c r="F345" s="8">
        <v>92.4</v>
      </c>
      <c r="G345" s="8">
        <v>111</v>
      </c>
      <c r="H345" s="8">
        <v>6</v>
      </c>
      <c r="I345" s="8">
        <v>10</v>
      </c>
      <c r="J345" s="16">
        <v>9.2999999999999999E-2</v>
      </c>
      <c r="K345" s="8">
        <v>51</v>
      </c>
      <c r="L345" s="10">
        <v>0.47199999999999998</v>
      </c>
      <c r="M345" s="11">
        <v>3.89</v>
      </c>
      <c r="N345" s="8"/>
    </row>
    <row r="346" spans="1:14" ht="15" thickBot="1">
      <c r="A346" s="5">
        <v>345</v>
      </c>
      <c r="B346" s="22" t="s">
        <v>507</v>
      </c>
      <c r="C346" s="22" t="s">
        <v>48</v>
      </c>
      <c r="D346" s="8">
        <v>66.099999999999994</v>
      </c>
      <c r="E346" s="11">
        <v>194</v>
      </c>
      <c r="F346" s="8">
        <v>85.8</v>
      </c>
      <c r="G346" s="8">
        <v>112.6</v>
      </c>
      <c r="H346" s="8">
        <v>12.5</v>
      </c>
      <c r="I346" s="8">
        <v>18</v>
      </c>
      <c r="J346" s="16">
        <v>9.2999999999999999E-2</v>
      </c>
      <c r="K346" s="8">
        <v>61</v>
      </c>
      <c r="L346" s="10">
        <v>0.314</v>
      </c>
      <c r="M346" s="11">
        <v>3.8</v>
      </c>
      <c r="N346" s="8"/>
    </row>
    <row r="347" spans="1:14" ht="15" thickBot="1">
      <c r="A347" s="5">
        <v>346</v>
      </c>
      <c r="B347" s="22" t="s">
        <v>526</v>
      </c>
      <c r="C347" s="22" t="s">
        <v>52</v>
      </c>
      <c r="D347" s="8">
        <v>66.099999999999994</v>
      </c>
      <c r="E347" s="11">
        <v>183</v>
      </c>
      <c r="F347" s="8">
        <v>88</v>
      </c>
      <c r="G347" s="8">
        <v>116.7</v>
      </c>
      <c r="H347" s="8">
        <v>11.3</v>
      </c>
      <c r="I347" s="8">
        <v>17</v>
      </c>
      <c r="J347" s="16">
        <v>9.2999999999999999E-2</v>
      </c>
      <c r="K347" s="8">
        <v>76</v>
      </c>
      <c r="L347" s="10">
        <v>0.41499999999999998</v>
      </c>
      <c r="M347" s="11">
        <v>5.0199999999999996</v>
      </c>
      <c r="N347" s="8"/>
    </row>
    <row r="348" spans="1:14" ht="15" thickBot="1">
      <c r="A348" s="5">
        <v>347</v>
      </c>
      <c r="B348" s="22" t="s">
        <v>401</v>
      </c>
      <c r="C348" s="6" t="s">
        <v>103</v>
      </c>
      <c r="D348" s="8">
        <v>58.1</v>
      </c>
      <c r="E348" s="11">
        <v>107</v>
      </c>
      <c r="F348" s="8">
        <v>86.5</v>
      </c>
      <c r="G348" s="8">
        <v>110.8</v>
      </c>
      <c r="H348" s="8">
        <v>10.5</v>
      </c>
      <c r="I348" s="8">
        <v>10</v>
      </c>
      <c r="J348" s="16">
        <v>9.2999999999999999E-2</v>
      </c>
      <c r="K348" s="8">
        <v>36</v>
      </c>
      <c r="L348" s="10">
        <v>0.33600000000000002</v>
      </c>
      <c r="M348" s="11">
        <v>2.78</v>
      </c>
      <c r="N348" s="8"/>
    </row>
    <row r="349" spans="1:14" ht="15" thickBot="1">
      <c r="A349" s="5">
        <v>348</v>
      </c>
      <c r="B349" s="22" t="s">
        <v>506</v>
      </c>
      <c r="C349" s="22" t="s">
        <v>37</v>
      </c>
      <c r="D349" s="8">
        <v>203.2</v>
      </c>
      <c r="E349" s="11">
        <v>556</v>
      </c>
      <c r="F349" s="8">
        <v>91.4</v>
      </c>
      <c r="G349" s="8">
        <v>113.8</v>
      </c>
      <c r="H349" s="8">
        <v>12.6</v>
      </c>
      <c r="I349" s="8">
        <v>52</v>
      </c>
      <c r="J349" s="16">
        <v>9.4E-2</v>
      </c>
      <c r="K349" s="8">
        <v>254</v>
      </c>
      <c r="L349" s="10">
        <v>0.45700000000000002</v>
      </c>
      <c r="M349" s="11">
        <v>3.49</v>
      </c>
      <c r="N349" s="8"/>
    </row>
    <row r="350" spans="1:14" ht="15" thickBot="1">
      <c r="A350" s="5">
        <v>349</v>
      </c>
      <c r="B350" s="22" t="s">
        <v>554</v>
      </c>
      <c r="C350" s="22" t="s">
        <v>24</v>
      </c>
      <c r="D350" s="8">
        <v>67.099999999999994</v>
      </c>
      <c r="E350" s="11">
        <v>203</v>
      </c>
      <c r="F350" s="8">
        <v>90.1</v>
      </c>
      <c r="G350" s="8">
        <v>113.1</v>
      </c>
      <c r="H350" s="8">
        <v>12.5</v>
      </c>
      <c r="I350" s="8">
        <v>19</v>
      </c>
      <c r="J350" s="16">
        <v>9.4E-2</v>
      </c>
      <c r="K350" s="8">
        <v>87</v>
      </c>
      <c r="L350" s="10">
        <v>0.42899999999999999</v>
      </c>
      <c r="M350" s="11">
        <v>6.28</v>
      </c>
      <c r="N350" s="8"/>
    </row>
    <row r="351" spans="1:14" ht="15" thickBot="1">
      <c r="A351" s="5">
        <v>350</v>
      </c>
      <c r="B351" s="22" t="s">
        <v>477</v>
      </c>
      <c r="C351" s="22" t="s">
        <v>26</v>
      </c>
      <c r="D351" s="8">
        <v>35.1</v>
      </c>
      <c r="E351" s="11">
        <v>96</v>
      </c>
      <c r="F351" s="8">
        <v>90.8</v>
      </c>
      <c r="G351" s="8">
        <v>110.5</v>
      </c>
      <c r="H351" s="8">
        <v>15.9</v>
      </c>
      <c r="I351" s="8">
        <v>9</v>
      </c>
      <c r="J351" s="16">
        <v>9.4E-2</v>
      </c>
      <c r="K351" s="8">
        <v>40</v>
      </c>
      <c r="L351" s="10">
        <v>0.41699999999999998</v>
      </c>
      <c r="M351" s="11">
        <v>3.06</v>
      </c>
      <c r="N351" s="8"/>
    </row>
    <row r="352" spans="1:14" ht="15" thickBot="1">
      <c r="A352" s="5">
        <v>351</v>
      </c>
      <c r="B352" s="22" t="s">
        <v>794</v>
      </c>
      <c r="C352" s="6" t="s">
        <v>103</v>
      </c>
      <c r="D352" s="8">
        <v>96.1</v>
      </c>
      <c r="E352" s="11">
        <v>330</v>
      </c>
      <c r="F352" s="8">
        <v>89.4</v>
      </c>
      <c r="G352" s="8">
        <v>113.5</v>
      </c>
      <c r="H352" s="8">
        <v>15</v>
      </c>
      <c r="I352" s="8">
        <v>31</v>
      </c>
      <c r="J352" s="16">
        <v>9.4E-2</v>
      </c>
      <c r="K352" s="8">
        <v>137</v>
      </c>
      <c r="L352" s="10">
        <v>0.41499999999999998</v>
      </c>
      <c r="M352" s="11">
        <v>7.01</v>
      </c>
      <c r="N352" s="8"/>
    </row>
    <row r="353" spans="1:14" ht="15" thickBot="1">
      <c r="A353" s="5">
        <v>352</v>
      </c>
      <c r="B353" s="22" t="s">
        <v>568</v>
      </c>
      <c r="C353" s="22" t="s">
        <v>144</v>
      </c>
      <c r="D353" s="8">
        <v>137.19999999999999</v>
      </c>
      <c r="E353" s="11">
        <v>382</v>
      </c>
      <c r="F353" s="8">
        <v>88.2</v>
      </c>
      <c r="G353" s="8">
        <v>112.1</v>
      </c>
      <c r="H353" s="8">
        <v>20.2</v>
      </c>
      <c r="I353" s="8">
        <v>36</v>
      </c>
      <c r="J353" s="16">
        <v>9.4E-2</v>
      </c>
      <c r="K353" s="8">
        <v>134</v>
      </c>
      <c r="L353" s="10">
        <v>0.35099999999999998</v>
      </c>
      <c r="M353" s="11">
        <v>3.53</v>
      </c>
      <c r="N353" s="8"/>
    </row>
    <row r="354" spans="1:14" ht="15" thickBot="1">
      <c r="A354" s="5">
        <v>353</v>
      </c>
      <c r="B354" s="22" t="s">
        <v>795</v>
      </c>
      <c r="C354" s="22" t="s">
        <v>129</v>
      </c>
      <c r="D354" s="8">
        <v>159</v>
      </c>
      <c r="E354" s="11">
        <v>466</v>
      </c>
      <c r="F354" s="8">
        <v>87.6</v>
      </c>
      <c r="G354" s="8">
        <v>111.6</v>
      </c>
      <c r="H354" s="8">
        <v>16.8</v>
      </c>
      <c r="I354" s="8">
        <v>44</v>
      </c>
      <c r="J354" s="16">
        <v>9.4E-2</v>
      </c>
      <c r="K354" s="8">
        <v>171</v>
      </c>
      <c r="L354" s="10">
        <v>0.36699999999999999</v>
      </c>
      <c r="M354" s="11">
        <v>3.91</v>
      </c>
      <c r="N354" s="8"/>
    </row>
    <row r="355" spans="1:14" ht="15" thickBot="1">
      <c r="A355" s="5">
        <v>354</v>
      </c>
      <c r="B355" s="22" t="s">
        <v>806</v>
      </c>
      <c r="C355" s="22" t="s">
        <v>43</v>
      </c>
      <c r="D355" s="8">
        <v>119</v>
      </c>
      <c r="E355" s="11">
        <v>380</v>
      </c>
      <c r="F355" s="8">
        <v>89.8</v>
      </c>
      <c r="G355" s="8">
        <v>114.6</v>
      </c>
      <c r="H355" s="8">
        <v>11.7</v>
      </c>
      <c r="I355" s="8">
        <v>36</v>
      </c>
      <c r="J355" s="16">
        <v>9.5000000000000001E-2</v>
      </c>
      <c r="K355" s="8">
        <v>162</v>
      </c>
      <c r="L355" s="10">
        <v>0.42599999999999999</v>
      </c>
      <c r="M355" s="11">
        <v>4.92</v>
      </c>
      <c r="N355" s="8"/>
    </row>
    <row r="356" spans="1:14" ht="15" thickBot="1">
      <c r="A356" s="5">
        <v>355</v>
      </c>
      <c r="B356" s="22" t="s">
        <v>751</v>
      </c>
      <c r="C356" s="6" t="s">
        <v>292</v>
      </c>
      <c r="D356" s="8">
        <v>119.2</v>
      </c>
      <c r="E356" s="11">
        <v>398</v>
      </c>
      <c r="F356" s="8">
        <v>89.2</v>
      </c>
      <c r="G356" s="8">
        <v>115.1</v>
      </c>
      <c r="H356" s="8">
        <v>15.3</v>
      </c>
      <c r="I356" s="8">
        <v>38</v>
      </c>
      <c r="J356" s="16">
        <v>9.5000000000000001E-2</v>
      </c>
      <c r="K356" s="8">
        <v>166</v>
      </c>
      <c r="L356" s="10">
        <v>0.41699999999999998</v>
      </c>
      <c r="M356" s="11">
        <v>6.47</v>
      </c>
      <c r="N356" s="8"/>
    </row>
    <row r="357" spans="1:14" ht="15" thickBot="1">
      <c r="A357" s="5">
        <v>356</v>
      </c>
      <c r="B357" s="22" t="s">
        <v>503</v>
      </c>
      <c r="C357" s="22" t="s">
        <v>35</v>
      </c>
      <c r="D357" s="8">
        <v>194.1</v>
      </c>
      <c r="E357" s="11">
        <v>513</v>
      </c>
      <c r="F357" s="8">
        <v>90.1</v>
      </c>
      <c r="G357" s="8">
        <v>113</v>
      </c>
      <c r="H357" s="8">
        <v>15.9</v>
      </c>
      <c r="I357" s="8">
        <v>49</v>
      </c>
      <c r="J357" s="16">
        <v>9.6000000000000002E-2</v>
      </c>
      <c r="K357" s="8">
        <v>216</v>
      </c>
      <c r="L357" s="10">
        <v>0.42099999999999999</v>
      </c>
      <c r="M357" s="11">
        <v>3.2</v>
      </c>
      <c r="N357" s="8"/>
    </row>
    <row r="358" spans="1:14" ht="15" thickBot="1">
      <c r="A358" s="5">
        <v>357</v>
      </c>
      <c r="B358" s="22" t="s">
        <v>615</v>
      </c>
      <c r="C358" s="22" t="s">
        <v>37</v>
      </c>
      <c r="D358" s="8">
        <v>36.1</v>
      </c>
      <c r="E358" s="11">
        <v>115</v>
      </c>
      <c r="F358" s="8">
        <v>87.8</v>
      </c>
      <c r="G358" s="8">
        <v>111.7</v>
      </c>
      <c r="H358" s="8">
        <v>6.8</v>
      </c>
      <c r="I358" s="8">
        <v>11</v>
      </c>
      <c r="J358" s="16">
        <v>9.6000000000000002E-2</v>
      </c>
      <c r="K358" s="8">
        <v>43</v>
      </c>
      <c r="L358" s="10">
        <v>0.374</v>
      </c>
      <c r="M358" s="11">
        <v>4.95</v>
      </c>
      <c r="N358" s="8"/>
    </row>
    <row r="359" spans="1:14" ht="15" thickBot="1">
      <c r="A359" s="5">
        <v>358</v>
      </c>
      <c r="B359" s="22" t="s">
        <v>747</v>
      </c>
      <c r="C359" s="22" t="s">
        <v>100</v>
      </c>
      <c r="D359" s="8">
        <v>69.2</v>
      </c>
      <c r="E359" s="11">
        <v>219</v>
      </c>
      <c r="F359" s="8">
        <v>90.3</v>
      </c>
      <c r="G359" s="8">
        <v>113.7</v>
      </c>
      <c r="H359" s="8">
        <v>10.8</v>
      </c>
      <c r="I359" s="8">
        <v>21</v>
      </c>
      <c r="J359" s="16">
        <v>9.6000000000000002E-2</v>
      </c>
      <c r="K359" s="8">
        <v>95</v>
      </c>
      <c r="L359" s="10">
        <v>0.434</v>
      </c>
      <c r="M359" s="11">
        <v>5.17</v>
      </c>
      <c r="N359" s="8"/>
    </row>
    <row r="360" spans="1:14" ht="15" thickBot="1">
      <c r="A360" s="5">
        <v>359</v>
      </c>
      <c r="B360" s="22" t="s">
        <v>621</v>
      </c>
      <c r="C360" s="22" t="s">
        <v>52</v>
      </c>
      <c r="D360" s="8">
        <v>43</v>
      </c>
      <c r="E360" s="11">
        <v>125</v>
      </c>
      <c r="F360" s="8">
        <v>90.2</v>
      </c>
      <c r="G360" s="8">
        <v>110.7</v>
      </c>
      <c r="H360" s="8">
        <v>12.3</v>
      </c>
      <c r="I360" s="8">
        <v>12</v>
      </c>
      <c r="J360" s="16">
        <v>9.6000000000000002E-2</v>
      </c>
      <c r="K360" s="8">
        <v>57</v>
      </c>
      <c r="L360" s="10">
        <v>0.45600000000000002</v>
      </c>
      <c r="M360" s="11">
        <v>5.23</v>
      </c>
      <c r="N360" s="8"/>
    </row>
    <row r="361" spans="1:14" ht="15" thickBot="1">
      <c r="A361" s="5">
        <v>360</v>
      </c>
      <c r="B361" s="22" t="s">
        <v>689</v>
      </c>
      <c r="C361" s="22" t="s">
        <v>39</v>
      </c>
      <c r="D361" s="8">
        <v>70</v>
      </c>
      <c r="E361" s="11">
        <v>197</v>
      </c>
      <c r="F361" s="8">
        <v>89.4</v>
      </c>
      <c r="G361" s="8">
        <v>111.8</v>
      </c>
      <c r="H361" s="8">
        <v>14.4</v>
      </c>
      <c r="I361" s="8">
        <v>19</v>
      </c>
      <c r="J361" s="16">
        <v>9.6000000000000002E-2</v>
      </c>
      <c r="K361" s="8">
        <v>82</v>
      </c>
      <c r="L361" s="10">
        <v>0.41599999999999998</v>
      </c>
      <c r="M361" s="11">
        <v>5.66</v>
      </c>
      <c r="N361" s="8"/>
    </row>
    <row r="362" spans="1:14" ht="15" thickBot="1">
      <c r="A362" s="5">
        <v>361</v>
      </c>
      <c r="B362" s="22" t="s">
        <v>571</v>
      </c>
      <c r="C362" s="22" t="s">
        <v>41</v>
      </c>
      <c r="D362" s="8">
        <v>146.1</v>
      </c>
      <c r="E362" s="11">
        <v>425</v>
      </c>
      <c r="F362" s="8">
        <v>90.7</v>
      </c>
      <c r="G362" s="8">
        <v>113.9</v>
      </c>
      <c r="H362" s="8">
        <v>9.9</v>
      </c>
      <c r="I362" s="8">
        <v>41</v>
      </c>
      <c r="J362" s="16">
        <v>9.6000000000000002E-2</v>
      </c>
      <c r="K362" s="8">
        <v>188</v>
      </c>
      <c r="L362" s="10">
        <v>0.442</v>
      </c>
      <c r="M362" s="11">
        <v>3.57</v>
      </c>
      <c r="N362" s="8"/>
    </row>
    <row r="363" spans="1:14" ht="15" thickBot="1">
      <c r="A363" s="5">
        <v>362</v>
      </c>
      <c r="B363" s="22" t="s">
        <v>515</v>
      </c>
      <c r="C363" s="22" t="s">
        <v>100</v>
      </c>
      <c r="D363" s="8">
        <v>171.1</v>
      </c>
      <c r="E363" s="11">
        <v>456</v>
      </c>
      <c r="F363" s="8">
        <v>89.3</v>
      </c>
      <c r="G363" s="8">
        <v>115.3</v>
      </c>
      <c r="H363" s="8">
        <v>14.3</v>
      </c>
      <c r="I363" s="8">
        <v>44</v>
      </c>
      <c r="J363" s="16">
        <v>9.6000000000000002E-2</v>
      </c>
      <c r="K363" s="8">
        <v>181</v>
      </c>
      <c r="L363" s="10">
        <v>0.39700000000000002</v>
      </c>
      <c r="M363" s="11">
        <v>3.73</v>
      </c>
      <c r="N363" s="8"/>
    </row>
    <row r="364" spans="1:14" ht="15" thickBot="1">
      <c r="A364" s="5">
        <v>363</v>
      </c>
      <c r="B364" s="22" t="s">
        <v>567</v>
      </c>
      <c r="C364" s="22" t="s">
        <v>54</v>
      </c>
      <c r="D364" s="8">
        <v>108.2</v>
      </c>
      <c r="E364" s="11">
        <v>290</v>
      </c>
      <c r="F364" s="8">
        <v>88.3</v>
      </c>
      <c r="G364" s="8">
        <v>112</v>
      </c>
      <c r="H364" s="8">
        <v>16.3</v>
      </c>
      <c r="I364" s="8">
        <v>28</v>
      </c>
      <c r="J364" s="16">
        <v>9.7000000000000003E-2</v>
      </c>
      <c r="K364" s="8">
        <v>119</v>
      </c>
      <c r="L364" s="10">
        <v>0.41</v>
      </c>
      <c r="M364" s="11">
        <v>4.5599999999999996</v>
      </c>
      <c r="N364" s="8"/>
    </row>
    <row r="365" spans="1:14" ht="15" thickBot="1">
      <c r="A365" s="5">
        <v>364</v>
      </c>
      <c r="B365" s="22" t="s">
        <v>755</v>
      </c>
      <c r="C365" s="22" t="s">
        <v>52</v>
      </c>
      <c r="D365" s="8">
        <v>156</v>
      </c>
      <c r="E365" s="11">
        <v>443</v>
      </c>
      <c r="F365" s="8">
        <v>89.2</v>
      </c>
      <c r="G365" s="8">
        <v>114.1</v>
      </c>
      <c r="H365" s="8">
        <v>23.8</v>
      </c>
      <c r="I365" s="8">
        <v>43</v>
      </c>
      <c r="J365" s="16">
        <v>9.7000000000000003E-2</v>
      </c>
      <c r="K365" s="8">
        <v>170</v>
      </c>
      <c r="L365" s="10">
        <v>0.38400000000000001</v>
      </c>
      <c r="M365" s="11">
        <v>4.67</v>
      </c>
      <c r="N365" s="8"/>
    </row>
    <row r="366" spans="1:14" ht="15" thickBot="1">
      <c r="A366" s="5">
        <v>365</v>
      </c>
      <c r="B366" s="22" t="s">
        <v>589</v>
      </c>
      <c r="C366" s="22" t="s">
        <v>64</v>
      </c>
      <c r="D366" s="8">
        <v>115</v>
      </c>
      <c r="E366" s="11">
        <v>307</v>
      </c>
      <c r="F366" s="8">
        <v>89.7</v>
      </c>
      <c r="G366" s="8">
        <v>113.7</v>
      </c>
      <c r="H366" s="8">
        <v>11.2</v>
      </c>
      <c r="I366" s="8">
        <v>30</v>
      </c>
      <c r="J366" s="16">
        <v>9.8000000000000004E-2</v>
      </c>
      <c r="K366" s="8">
        <v>130</v>
      </c>
      <c r="L366" s="10">
        <v>0.42299999999999999</v>
      </c>
      <c r="M366" s="11">
        <v>3.29</v>
      </c>
      <c r="N366" s="8"/>
    </row>
    <row r="367" spans="1:14" ht="15" thickBot="1">
      <c r="A367" s="5">
        <v>366</v>
      </c>
      <c r="B367" s="22" t="s">
        <v>573</v>
      </c>
      <c r="C367" s="22" t="s">
        <v>39</v>
      </c>
      <c r="D367" s="8">
        <v>68.2</v>
      </c>
      <c r="E367" s="11">
        <v>184</v>
      </c>
      <c r="F367" s="8">
        <v>90</v>
      </c>
      <c r="G367" s="8">
        <v>110.5</v>
      </c>
      <c r="H367" s="8">
        <v>17.8</v>
      </c>
      <c r="I367" s="8">
        <v>18</v>
      </c>
      <c r="J367" s="16">
        <v>9.8000000000000004E-2</v>
      </c>
      <c r="K367" s="8">
        <v>82</v>
      </c>
      <c r="L367" s="10">
        <v>0.44600000000000001</v>
      </c>
      <c r="M367" s="11">
        <v>4.9800000000000004</v>
      </c>
      <c r="N367" s="8"/>
    </row>
    <row r="368" spans="1:14" ht="15" thickBot="1">
      <c r="A368" s="5">
        <v>367</v>
      </c>
      <c r="B368" s="22" t="s">
        <v>839</v>
      </c>
      <c r="C368" s="22" t="s">
        <v>111</v>
      </c>
      <c r="D368" s="8">
        <v>81.2</v>
      </c>
      <c r="E368" s="11">
        <v>276</v>
      </c>
      <c r="F368" s="8">
        <v>92.2</v>
      </c>
      <c r="G368" s="8">
        <v>113.9</v>
      </c>
      <c r="H368" s="8">
        <v>6.7</v>
      </c>
      <c r="I368" s="8">
        <v>27</v>
      </c>
      <c r="J368" s="16">
        <v>9.8000000000000004E-2</v>
      </c>
      <c r="K368" s="8">
        <v>134</v>
      </c>
      <c r="L368" s="10">
        <v>0.48599999999999999</v>
      </c>
      <c r="M368" s="11">
        <v>4.96</v>
      </c>
      <c r="N368" s="8"/>
    </row>
    <row r="369" spans="1:14" ht="15" thickBot="1">
      <c r="A369" s="5">
        <v>368</v>
      </c>
      <c r="B369" s="22" t="s">
        <v>448</v>
      </c>
      <c r="C369" s="22" t="s">
        <v>97</v>
      </c>
      <c r="D369" s="8">
        <v>185</v>
      </c>
      <c r="E369" s="11">
        <v>468</v>
      </c>
      <c r="F369" s="8">
        <v>89.4</v>
      </c>
      <c r="G369" s="8">
        <v>117.9</v>
      </c>
      <c r="H369" s="8">
        <v>12.3</v>
      </c>
      <c r="I369" s="8">
        <v>46</v>
      </c>
      <c r="J369" s="16">
        <v>9.8000000000000004E-2</v>
      </c>
      <c r="K369" s="8">
        <v>202</v>
      </c>
      <c r="L369" s="10">
        <v>0.432</v>
      </c>
      <c r="M369" s="11">
        <v>3.16</v>
      </c>
      <c r="N369" s="8"/>
    </row>
    <row r="370" spans="1:14" ht="15" thickBot="1">
      <c r="A370" s="5">
        <v>369</v>
      </c>
      <c r="B370" s="22" t="s">
        <v>537</v>
      </c>
      <c r="C370" s="22" t="s">
        <v>29</v>
      </c>
      <c r="D370" s="8">
        <v>127</v>
      </c>
      <c r="E370" s="11">
        <v>356</v>
      </c>
      <c r="F370" s="8">
        <v>91</v>
      </c>
      <c r="G370" s="8">
        <v>112.4</v>
      </c>
      <c r="H370" s="8">
        <v>12.8</v>
      </c>
      <c r="I370" s="8">
        <v>35</v>
      </c>
      <c r="J370" s="16">
        <v>9.8000000000000004E-2</v>
      </c>
      <c r="K370" s="8">
        <v>151</v>
      </c>
      <c r="L370" s="10">
        <v>0.42399999999999999</v>
      </c>
      <c r="M370" s="11">
        <v>4.32</v>
      </c>
      <c r="N370" s="8"/>
    </row>
    <row r="371" spans="1:14" ht="15" thickBot="1">
      <c r="A371" s="5">
        <v>370</v>
      </c>
      <c r="B371" s="22" t="s">
        <v>811</v>
      </c>
      <c r="C371" s="22" t="s">
        <v>39</v>
      </c>
      <c r="D371" s="8">
        <v>171.2</v>
      </c>
      <c r="E371" s="11">
        <v>559</v>
      </c>
      <c r="F371" s="8">
        <v>88.9</v>
      </c>
      <c r="G371" s="8">
        <v>115</v>
      </c>
      <c r="H371" s="8">
        <v>20.100000000000001</v>
      </c>
      <c r="I371" s="8">
        <v>55</v>
      </c>
      <c r="J371" s="16">
        <v>9.8000000000000004E-2</v>
      </c>
      <c r="K371" s="8">
        <v>194</v>
      </c>
      <c r="L371" s="10">
        <v>0.34699999999999998</v>
      </c>
      <c r="M371" s="11">
        <v>6.24</v>
      </c>
      <c r="N371" s="8"/>
    </row>
    <row r="372" spans="1:14" ht="15" thickBot="1">
      <c r="A372" s="5">
        <v>371</v>
      </c>
      <c r="B372" s="22" t="s">
        <v>746</v>
      </c>
      <c r="C372" s="22" t="s">
        <v>153</v>
      </c>
      <c r="D372" s="8">
        <v>56</v>
      </c>
      <c r="E372" s="11">
        <v>193</v>
      </c>
      <c r="F372" s="8">
        <v>91.4</v>
      </c>
      <c r="G372" s="8">
        <v>109.9</v>
      </c>
      <c r="H372" s="8">
        <v>15.7</v>
      </c>
      <c r="I372" s="8">
        <v>19</v>
      </c>
      <c r="J372" s="16">
        <v>9.8000000000000004E-2</v>
      </c>
      <c r="K372" s="8">
        <v>86</v>
      </c>
      <c r="L372" s="10">
        <v>0.44600000000000001</v>
      </c>
      <c r="M372" s="11">
        <v>5.46</v>
      </c>
      <c r="N372" s="8"/>
    </row>
    <row r="373" spans="1:14" ht="15" thickBot="1">
      <c r="A373" s="5">
        <v>372</v>
      </c>
      <c r="B373" s="22" t="s">
        <v>667</v>
      </c>
      <c r="C373" s="22" t="s">
        <v>169</v>
      </c>
      <c r="D373" s="8">
        <v>53</v>
      </c>
      <c r="E373" s="11">
        <v>162</v>
      </c>
      <c r="F373" s="8">
        <v>89.1</v>
      </c>
      <c r="G373" s="8">
        <v>114.4</v>
      </c>
      <c r="H373" s="8">
        <v>14.4</v>
      </c>
      <c r="I373" s="8">
        <v>16</v>
      </c>
      <c r="J373" s="16">
        <v>9.9000000000000005E-2</v>
      </c>
      <c r="K373" s="8">
        <v>61</v>
      </c>
      <c r="L373" s="10">
        <v>0.377</v>
      </c>
      <c r="M373" s="11">
        <v>4.92</v>
      </c>
      <c r="N373" s="8"/>
    </row>
    <row r="374" spans="1:14" ht="15" thickBot="1">
      <c r="A374" s="5">
        <v>373</v>
      </c>
      <c r="B374" s="22" t="s">
        <v>750</v>
      </c>
      <c r="C374" s="22" t="s">
        <v>45</v>
      </c>
      <c r="D374" s="8">
        <v>67.2</v>
      </c>
      <c r="E374" s="11">
        <v>212</v>
      </c>
      <c r="F374" s="8">
        <v>89.8</v>
      </c>
      <c r="G374" s="8">
        <v>113.7</v>
      </c>
      <c r="H374" s="8">
        <v>14.7</v>
      </c>
      <c r="I374" s="8">
        <v>21</v>
      </c>
      <c r="J374" s="16">
        <v>9.9000000000000005E-2</v>
      </c>
      <c r="K374" s="8">
        <v>87</v>
      </c>
      <c r="L374" s="10">
        <v>0.41</v>
      </c>
      <c r="M374" s="11">
        <v>4.66</v>
      </c>
      <c r="N374" s="8"/>
    </row>
    <row r="375" spans="1:14" ht="15" thickBot="1">
      <c r="A375" s="5">
        <v>374</v>
      </c>
      <c r="B375" s="22" t="s">
        <v>494</v>
      </c>
      <c r="C375" s="22" t="s">
        <v>100</v>
      </c>
      <c r="D375" s="8">
        <v>57</v>
      </c>
      <c r="E375" s="11">
        <v>141</v>
      </c>
      <c r="F375" s="8">
        <v>88.3</v>
      </c>
      <c r="G375" s="8">
        <v>113.7</v>
      </c>
      <c r="H375" s="8">
        <v>23.5</v>
      </c>
      <c r="I375" s="8">
        <v>14</v>
      </c>
      <c r="J375" s="16">
        <v>9.9000000000000005E-2</v>
      </c>
      <c r="K375" s="8">
        <v>49</v>
      </c>
      <c r="L375" s="10">
        <v>0.34799999999999998</v>
      </c>
      <c r="M375" s="11">
        <v>4.58</v>
      </c>
      <c r="N375" s="8"/>
    </row>
    <row r="376" spans="1:14" ht="15" thickBot="1">
      <c r="A376" s="5">
        <v>375</v>
      </c>
      <c r="B376" s="22" t="s">
        <v>433</v>
      </c>
      <c r="C376" s="22" t="s">
        <v>89</v>
      </c>
      <c r="D376" s="8">
        <v>67</v>
      </c>
      <c r="E376" s="11">
        <v>151</v>
      </c>
      <c r="F376" s="8">
        <v>90.1</v>
      </c>
      <c r="G376" s="8">
        <v>110.2</v>
      </c>
      <c r="H376" s="8">
        <v>18.2</v>
      </c>
      <c r="I376" s="8">
        <v>15</v>
      </c>
      <c r="J376" s="16">
        <v>9.9000000000000005E-2</v>
      </c>
      <c r="K376" s="8">
        <v>71</v>
      </c>
      <c r="L376" s="10">
        <v>0.47</v>
      </c>
      <c r="M376" s="11">
        <v>3.36</v>
      </c>
      <c r="N376" s="8"/>
    </row>
    <row r="377" spans="1:14" ht="15" thickBot="1">
      <c r="A377" s="5">
        <v>376</v>
      </c>
      <c r="B377" s="22" t="s">
        <v>407</v>
      </c>
      <c r="C377" s="22" t="s">
        <v>52</v>
      </c>
      <c r="D377" s="8">
        <v>71</v>
      </c>
      <c r="E377" s="11">
        <v>151</v>
      </c>
      <c r="F377" s="8">
        <v>90.1</v>
      </c>
      <c r="G377" s="8">
        <v>117.4</v>
      </c>
      <c r="H377" s="8">
        <v>14.7</v>
      </c>
      <c r="I377" s="8">
        <v>15</v>
      </c>
      <c r="J377" s="16">
        <v>9.9000000000000005E-2</v>
      </c>
      <c r="K377" s="8">
        <v>52</v>
      </c>
      <c r="L377" s="10">
        <v>0.34399999999999997</v>
      </c>
      <c r="M377" s="11">
        <v>1.77</v>
      </c>
      <c r="N377" s="8"/>
    </row>
    <row r="378" spans="1:14" ht="15" thickBot="1">
      <c r="A378" s="5">
        <v>377</v>
      </c>
      <c r="B378" s="22" t="s">
        <v>531</v>
      </c>
      <c r="C378" s="22" t="s">
        <v>153</v>
      </c>
      <c r="D378" s="8">
        <v>56.1</v>
      </c>
      <c r="E378" s="11">
        <v>161</v>
      </c>
      <c r="F378" s="8">
        <v>90.4</v>
      </c>
      <c r="G378" s="8">
        <v>116.8</v>
      </c>
      <c r="H378" s="8">
        <v>14.7</v>
      </c>
      <c r="I378" s="8">
        <v>16</v>
      </c>
      <c r="J378" s="16">
        <v>9.9000000000000005E-2</v>
      </c>
      <c r="K378" s="8">
        <v>73</v>
      </c>
      <c r="L378" s="10">
        <v>0.45300000000000001</v>
      </c>
      <c r="M378" s="11">
        <v>5.59</v>
      </c>
      <c r="N378" s="8"/>
    </row>
    <row r="379" spans="1:14" ht="15" thickBot="1">
      <c r="A379" s="5">
        <v>378</v>
      </c>
      <c r="B379" s="22" t="s">
        <v>619</v>
      </c>
      <c r="C379" s="22" t="s">
        <v>32</v>
      </c>
      <c r="D379" s="8">
        <v>30</v>
      </c>
      <c r="E379" s="11">
        <v>90</v>
      </c>
      <c r="F379" s="8">
        <v>88.6</v>
      </c>
      <c r="G379" s="8">
        <v>114.8</v>
      </c>
      <c r="H379" s="8">
        <v>9.3000000000000007</v>
      </c>
      <c r="I379" s="8">
        <v>9</v>
      </c>
      <c r="J379" s="16">
        <v>0.1</v>
      </c>
      <c r="K379" s="8">
        <v>36</v>
      </c>
      <c r="L379" s="10">
        <v>0.4</v>
      </c>
      <c r="M379" s="11">
        <v>5.7</v>
      </c>
      <c r="N379" s="8"/>
    </row>
    <row r="380" spans="1:14" ht="15" thickBot="1">
      <c r="A380" s="5">
        <v>379</v>
      </c>
      <c r="B380" s="22" t="s">
        <v>841</v>
      </c>
      <c r="C380" s="22" t="s">
        <v>129</v>
      </c>
      <c r="D380" s="8">
        <v>35.1</v>
      </c>
      <c r="E380" s="11">
        <v>100</v>
      </c>
      <c r="F380" s="8">
        <v>89.4</v>
      </c>
      <c r="G380" s="8">
        <v>111.4</v>
      </c>
      <c r="H380" s="8">
        <v>12.8</v>
      </c>
      <c r="I380" s="8">
        <v>10</v>
      </c>
      <c r="J380" s="16">
        <v>0.1</v>
      </c>
      <c r="K380" s="8">
        <v>37</v>
      </c>
      <c r="L380" s="10">
        <v>0.37</v>
      </c>
      <c r="M380" s="11">
        <v>6.37</v>
      </c>
      <c r="N380" s="8"/>
    </row>
    <row r="381" spans="1:14" ht="15" thickBot="1">
      <c r="A381" s="5">
        <v>380</v>
      </c>
      <c r="B381" s="22" t="s">
        <v>28</v>
      </c>
      <c r="C381" s="22" t="s">
        <v>29</v>
      </c>
      <c r="D381" s="8">
        <v>132</v>
      </c>
      <c r="E381" s="11">
        <v>298</v>
      </c>
      <c r="F381" s="8">
        <v>86.4</v>
      </c>
      <c r="G381" s="8">
        <v>110.7</v>
      </c>
      <c r="H381" s="8">
        <v>11.5</v>
      </c>
      <c r="I381" s="8">
        <v>30</v>
      </c>
      <c r="J381" s="16">
        <v>0.10100000000000001</v>
      </c>
      <c r="K381" s="8">
        <v>104</v>
      </c>
      <c r="L381" s="10">
        <v>0.34899999999999998</v>
      </c>
      <c r="M381" s="11">
        <v>3.14</v>
      </c>
      <c r="N381" s="8"/>
    </row>
    <row r="382" spans="1:14" ht="15" thickBot="1">
      <c r="A382" s="5">
        <v>381</v>
      </c>
      <c r="B382" s="22" t="s">
        <v>553</v>
      </c>
      <c r="C382" s="22" t="s">
        <v>26</v>
      </c>
      <c r="D382" s="8">
        <v>59.1</v>
      </c>
      <c r="E382" s="11">
        <v>129</v>
      </c>
      <c r="F382" s="8">
        <v>90.6</v>
      </c>
      <c r="G382" s="8">
        <v>113</v>
      </c>
      <c r="H382" s="8">
        <v>16.7</v>
      </c>
      <c r="I382" s="8">
        <v>13</v>
      </c>
      <c r="J382" s="16">
        <v>0.10100000000000001</v>
      </c>
      <c r="K382" s="8">
        <v>51</v>
      </c>
      <c r="L382" s="10">
        <v>0.39500000000000002</v>
      </c>
      <c r="M382" s="11">
        <v>3.34</v>
      </c>
      <c r="N382" s="8"/>
    </row>
    <row r="383" spans="1:14" ht="15" thickBot="1">
      <c r="A383" s="5">
        <v>382</v>
      </c>
      <c r="B383" s="22" t="s">
        <v>496</v>
      </c>
      <c r="C383" s="22" t="s">
        <v>86</v>
      </c>
      <c r="D383" s="8">
        <v>38</v>
      </c>
      <c r="E383" s="11">
        <v>99</v>
      </c>
      <c r="F383" s="8">
        <v>90.6</v>
      </c>
      <c r="G383" s="8">
        <v>109.9</v>
      </c>
      <c r="H383" s="8">
        <v>21.5</v>
      </c>
      <c r="I383" s="8">
        <v>10</v>
      </c>
      <c r="J383" s="16">
        <v>0.10100000000000001</v>
      </c>
      <c r="K383" s="8">
        <v>43</v>
      </c>
      <c r="L383" s="10">
        <v>0.434</v>
      </c>
      <c r="M383" s="11">
        <v>3.55</v>
      </c>
      <c r="N383" s="8"/>
    </row>
    <row r="384" spans="1:14" ht="15" thickBot="1">
      <c r="A384" s="5">
        <v>383</v>
      </c>
      <c r="B384" s="22" t="s">
        <v>463</v>
      </c>
      <c r="C384" s="22" t="s">
        <v>95</v>
      </c>
      <c r="D384" s="8">
        <v>55</v>
      </c>
      <c r="E384" s="11">
        <v>158</v>
      </c>
      <c r="F384" s="8">
        <v>90.5</v>
      </c>
      <c r="G384" s="8">
        <v>110.8</v>
      </c>
      <c r="H384" s="8">
        <v>16.3</v>
      </c>
      <c r="I384" s="8">
        <v>16</v>
      </c>
      <c r="J384" s="16">
        <v>0.10100000000000001</v>
      </c>
      <c r="K384" s="8">
        <v>73</v>
      </c>
      <c r="L384" s="10">
        <v>0.46200000000000002</v>
      </c>
      <c r="M384" s="11">
        <v>4.42</v>
      </c>
      <c r="N384" s="8"/>
    </row>
    <row r="385" spans="1:14" ht="15" thickBot="1">
      <c r="A385" s="5">
        <v>384</v>
      </c>
      <c r="B385" s="22" t="s">
        <v>847</v>
      </c>
      <c r="C385" s="22" t="s">
        <v>109</v>
      </c>
      <c r="D385" s="8">
        <v>49.1</v>
      </c>
      <c r="E385" s="11">
        <v>128</v>
      </c>
      <c r="F385" s="8">
        <v>87.1</v>
      </c>
      <c r="G385" s="8">
        <v>109.9</v>
      </c>
      <c r="H385" s="8">
        <v>16.899999999999999</v>
      </c>
      <c r="I385" s="8">
        <v>13</v>
      </c>
      <c r="J385" s="16">
        <v>0.10199999999999999</v>
      </c>
      <c r="K385" s="8">
        <v>40</v>
      </c>
      <c r="L385" s="10">
        <v>0.313</v>
      </c>
      <c r="M385" s="11">
        <v>4.5599999999999996</v>
      </c>
      <c r="N385" s="8"/>
    </row>
    <row r="386" spans="1:14" ht="15" thickBot="1">
      <c r="A386" s="5">
        <v>385</v>
      </c>
      <c r="B386" s="22" t="s">
        <v>617</v>
      </c>
      <c r="C386" s="22" t="s">
        <v>29</v>
      </c>
      <c r="D386" s="8">
        <v>48.1</v>
      </c>
      <c r="E386" s="11">
        <v>128</v>
      </c>
      <c r="F386" s="8">
        <v>89.1</v>
      </c>
      <c r="G386" s="8">
        <v>111.9</v>
      </c>
      <c r="H386" s="8">
        <v>8.1</v>
      </c>
      <c r="I386" s="8">
        <v>13</v>
      </c>
      <c r="J386" s="16">
        <v>0.10199999999999999</v>
      </c>
      <c r="K386" s="8">
        <v>55</v>
      </c>
      <c r="L386" s="10">
        <v>0.43</v>
      </c>
      <c r="M386" s="11">
        <v>4.0999999999999996</v>
      </c>
      <c r="N386" s="8"/>
    </row>
    <row r="387" spans="1:14" ht="15" thickBot="1">
      <c r="A387" s="5">
        <v>386</v>
      </c>
      <c r="B387" s="22" t="s">
        <v>769</v>
      </c>
      <c r="C387" s="6" t="s">
        <v>103</v>
      </c>
      <c r="D387" s="8">
        <v>144.1</v>
      </c>
      <c r="E387" s="11">
        <v>462</v>
      </c>
      <c r="F387" s="8">
        <v>89.5</v>
      </c>
      <c r="G387" s="8">
        <v>113.4</v>
      </c>
      <c r="H387" s="8">
        <v>14.3</v>
      </c>
      <c r="I387" s="8">
        <v>47</v>
      </c>
      <c r="J387" s="16">
        <v>0.10199999999999999</v>
      </c>
      <c r="K387" s="8">
        <v>183</v>
      </c>
      <c r="L387" s="10">
        <v>0.39600000000000002</v>
      </c>
      <c r="M387" s="11">
        <v>5.49</v>
      </c>
      <c r="N387" s="8"/>
    </row>
    <row r="388" spans="1:14" ht="15" thickBot="1">
      <c r="A388" s="5">
        <v>387</v>
      </c>
      <c r="B388" s="22" t="s">
        <v>820</v>
      </c>
      <c r="C388" s="22" t="s">
        <v>95</v>
      </c>
      <c r="D388" s="8">
        <v>46</v>
      </c>
      <c r="E388" s="11">
        <v>157</v>
      </c>
      <c r="F388" s="8">
        <v>92.2</v>
      </c>
      <c r="G388" s="8">
        <v>116.6</v>
      </c>
      <c r="H388" s="8">
        <v>5.6</v>
      </c>
      <c r="I388" s="8">
        <v>16</v>
      </c>
      <c r="J388" s="16">
        <v>0.10199999999999999</v>
      </c>
      <c r="K388" s="8">
        <v>78</v>
      </c>
      <c r="L388" s="10">
        <v>0.497</v>
      </c>
      <c r="M388" s="11">
        <v>5.09</v>
      </c>
      <c r="N388" s="8"/>
    </row>
    <row r="389" spans="1:14" ht="15" thickBot="1">
      <c r="A389" s="5">
        <v>388</v>
      </c>
      <c r="B389" s="22" t="s">
        <v>557</v>
      </c>
      <c r="C389" s="6" t="s">
        <v>103</v>
      </c>
      <c r="D389" s="8">
        <v>50</v>
      </c>
      <c r="E389" s="11">
        <v>127</v>
      </c>
      <c r="F389" s="8">
        <v>86.7</v>
      </c>
      <c r="G389" s="8">
        <v>115.1</v>
      </c>
      <c r="H389" s="8">
        <v>13.4</v>
      </c>
      <c r="I389" s="8">
        <v>13</v>
      </c>
      <c r="J389" s="16">
        <v>0.10199999999999999</v>
      </c>
      <c r="K389" s="8">
        <v>42</v>
      </c>
      <c r="L389" s="10">
        <v>0.33100000000000002</v>
      </c>
      <c r="M389" s="11">
        <v>4.8600000000000003</v>
      </c>
      <c r="N389" s="8"/>
    </row>
    <row r="390" spans="1:14" ht="15" thickBot="1">
      <c r="A390" s="5">
        <v>389</v>
      </c>
      <c r="B390" s="22" t="s">
        <v>728</v>
      </c>
      <c r="C390" s="6" t="s">
        <v>103</v>
      </c>
      <c r="D390" s="8">
        <v>66.099999999999994</v>
      </c>
      <c r="E390" s="11">
        <v>185</v>
      </c>
      <c r="F390" s="8">
        <v>90.9</v>
      </c>
      <c r="G390" s="8">
        <v>116.1</v>
      </c>
      <c r="H390" s="8">
        <v>22.3</v>
      </c>
      <c r="I390" s="8">
        <v>19</v>
      </c>
      <c r="J390" s="16">
        <v>0.10299999999999999</v>
      </c>
      <c r="K390" s="8">
        <v>78</v>
      </c>
      <c r="L390" s="10">
        <v>0.42199999999999999</v>
      </c>
      <c r="M390" s="11">
        <v>5.0199999999999996</v>
      </c>
      <c r="N390" s="8"/>
    </row>
    <row r="391" spans="1:14" ht="15" thickBot="1">
      <c r="A391" s="5">
        <v>390</v>
      </c>
      <c r="B391" s="22" t="s">
        <v>798</v>
      </c>
      <c r="C391" s="22" t="s">
        <v>129</v>
      </c>
      <c r="D391" s="8">
        <v>121</v>
      </c>
      <c r="E391" s="11">
        <v>369</v>
      </c>
      <c r="F391" s="8">
        <v>90.4</v>
      </c>
      <c r="G391" s="8">
        <v>111.7</v>
      </c>
      <c r="H391" s="8">
        <v>14.7</v>
      </c>
      <c r="I391" s="8">
        <v>38</v>
      </c>
      <c r="J391" s="16">
        <v>0.10299999999999999</v>
      </c>
      <c r="K391" s="8">
        <v>146</v>
      </c>
      <c r="L391" s="10">
        <v>0.39600000000000002</v>
      </c>
      <c r="M391" s="11">
        <v>4.6100000000000003</v>
      </c>
      <c r="N391" s="8"/>
    </row>
    <row r="392" spans="1:14" ht="15" thickBot="1">
      <c r="A392" s="5">
        <v>391</v>
      </c>
      <c r="B392" s="22" t="s">
        <v>440</v>
      </c>
      <c r="C392" s="22" t="s">
        <v>97</v>
      </c>
      <c r="D392" s="8">
        <v>70</v>
      </c>
      <c r="E392" s="11">
        <v>164</v>
      </c>
      <c r="F392" s="8">
        <v>88.6</v>
      </c>
      <c r="G392" s="8">
        <v>112.7</v>
      </c>
      <c r="H392" s="8">
        <v>17.5</v>
      </c>
      <c r="I392" s="8">
        <v>17</v>
      </c>
      <c r="J392" s="16">
        <v>0.104</v>
      </c>
      <c r="K392" s="8">
        <v>61</v>
      </c>
      <c r="L392" s="10">
        <v>0.372</v>
      </c>
      <c r="M392" s="11">
        <v>4.76</v>
      </c>
      <c r="N392" s="8"/>
    </row>
    <row r="393" spans="1:14" ht="15" thickBot="1">
      <c r="A393" s="5">
        <v>392</v>
      </c>
      <c r="B393" s="22" t="s">
        <v>760</v>
      </c>
      <c r="C393" s="22" t="s">
        <v>54</v>
      </c>
      <c r="D393" s="8">
        <v>89.1</v>
      </c>
      <c r="E393" s="11">
        <v>299</v>
      </c>
      <c r="F393" s="8">
        <v>90.2</v>
      </c>
      <c r="G393" s="8">
        <v>111.7</v>
      </c>
      <c r="H393" s="8">
        <v>13.6</v>
      </c>
      <c r="I393" s="8">
        <v>31</v>
      </c>
      <c r="J393" s="16">
        <v>0.104</v>
      </c>
      <c r="K393" s="8">
        <v>133</v>
      </c>
      <c r="L393" s="10">
        <v>0.44500000000000001</v>
      </c>
      <c r="M393" s="11">
        <v>6.65</v>
      </c>
      <c r="N393" s="8"/>
    </row>
    <row r="394" spans="1:14" ht="15" thickBot="1">
      <c r="A394" s="5">
        <v>393</v>
      </c>
      <c r="B394" s="22" t="s">
        <v>516</v>
      </c>
      <c r="C394" s="22" t="s">
        <v>116</v>
      </c>
      <c r="D394" s="8">
        <v>69.2</v>
      </c>
      <c r="E394" s="11">
        <v>212</v>
      </c>
      <c r="F394" s="8">
        <v>89.9</v>
      </c>
      <c r="G394" s="8">
        <v>112.8</v>
      </c>
      <c r="H394" s="8">
        <v>11.7</v>
      </c>
      <c r="I394" s="8">
        <v>22</v>
      </c>
      <c r="J394" s="16">
        <v>0.104</v>
      </c>
      <c r="K394" s="8">
        <v>89</v>
      </c>
      <c r="L394" s="10">
        <v>0.42</v>
      </c>
      <c r="M394" s="11">
        <v>5.3</v>
      </c>
      <c r="N394" s="8"/>
    </row>
    <row r="395" spans="1:14" ht="15" thickBot="1">
      <c r="A395" s="5">
        <v>394</v>
      </c>
      <c r="B395" s="22" t="s">
        <v>482</v>
      </c>
      <c r="C395" s="22" t="s">
        <v>37</v>
      </c>
      <c r="D395" s="8">
        <v>70.099999999999994</v>
      </c>
      <c r="E395" s="11">
        <v>183</v>
      </c>
      <c r="F395" s="8">
        <v>91.3</v>
      </c>
      <c r="G395" s="8">
        <v>112.2</v>
      </c>
      <c r="H395" s="8">
        <v>10.5</v>
      </c>
      <c r="I395" s="8">
        <v>19</v>
      </c>
      <c r="J395" s="16">
        <v>0.104</v>
      </c>
      <c r="K395" s="8">
        <v>89</v>
      </c>
      <c r="L395" s="10">
        <v>0.48599999999999999</v>
      </c>
      <c r="M395" s="11">
        <v>4.7300000000000004</v>
      </c>
      <c r="N395" s="8"/>
    </row>
    <row r="396" spans="1:14" ht="15" thickBot="1">
      <c r="A396" s="5">
        <v>395</v>
      </c>
      <c r="B396" s="22" t="s">
        <v>788</v>
      </c>
      <c r="C396" s="22" t="s">
        <v>52</v>
      </c>
      <c r="D396" s="8">
        <v>80</v>
      </c>
      <c r="E396" s="11">
        <v>250</v>
      </c>
      <c r="F396" s="8">
        <v>90.5</v>
      </c>
      <c r="G396" s="8">
        <v>115.6</v>
      </c>
      <c r="H396" s="8">
        <v>8.8000000000000007</v>
      </c>
      <c r="I396" s="8">
        <v>26</v>
      </c>
      <c r="J396" s="16">
        <v>0.104</v>
      </c>
      <c r="K396" s="8">
        <v>121</v>
      </c>
      <c r="L396" s="10">
        <v>0.48399999999999999</v>
      </c>
      <c r="M396" s="11">
        <v>3.83</v>
      </c>
      <c r="N396" s="8"/>
    </row>
    <row r="397" spans="1:14" ht="15" thickBot="1">
      <c r="A397" s="5">
        <v>396</v>
      </c>
      <c r="B397" s="22" t="s">
        <v>807</v>
      </c>
      <c r="C397" s="22" t="s">
        <v>43</v>
      </c>
      <c r="D397" s="8">
        <v>46.2</v>
      </c>
      <c r="E397" s="11">
        <v>144</v>
      </c>
      <c r="F397" s="8">
        <v>88.8</v>
      </c>
      <c r="G397" s="8">
        <v>111.1</v>
      </c>
      <c r="H397" s="8">
        <v>12.3</v>
      </c>
      <c r="I397" s="8">
        <v>15</v>
      </c>
      <c r="J397" s="16">
        <v>0.104</v>
      </c>
      <c r="K397" s="8">
        <v>54</v>
      </c>
      <c r="L397" s="10">
        <v>0.375</v>
      </c>
      <c r="M397" s="11">
        <v>2.89</v>
      </c>
      <c r="N397" s="8"/>
    </row>
    <row r="398" spans="1:14" ht="15" thickBot="1">
      <c r="A398" s="5">
        <v>397</v>
      </c>
      <c r="B398" s="22" t="s">
        <v>517</v>
      </c>
      <c r="C398" s="22" t="s">
        <v>48</v>
      </c>
      <c r="D398" s="8">
        <v>58.1</v>
      </c>
      <c r="E398" s="11">
        <v>144</v>
      </c>
      <c r="F398" s="8">
        <v>86.8</v>
      </c>
      <c r="G398" s="8">
        <v>111.8</v>
      </c>
      <c r="H398" s="8">
        <v>16.7</v>
      </c>
      <c r="I398" s="8">
        <v>15</v>
      </c>
      <c r="J398" s="16">
        <v>0.104</v>
      </c>
      <c r="K398" s="8">
        <v>58</v>
      </c>
      <c r="L398" s="10">
        <v>0.40300000000000002</v>
      </c>
      <c r="M398" s="11">
        <v>3.7</v>
      </c>
      <c r="N398" s="8"/>
    </row>
    <row r="399" spans="1:14" ht="15" thickBot="1">
      <c r="A399" s="5">
        <v>398</v>
      </c>
      <c r="B399" s="22" t="s">
        <v>776</v>
      </c>
      <c r="C399" s="22" t="s">
        <v>29</v>
      </c>
      <c r="D399" s="8">
        <v>82.1</v>
      </c>
      <c r="E399" s="11">
        <v>268</v>
      </c>
      <c r="F399" s="8">
        <v>87.6</v>
      </c>
      <c r="G399" s="8">
        <v>114.6</v>
      </c>
      <c r="H399" s="8">
        <v>16.600000000000001</v>
      </c>
      <c r="I399" s="8">
        <v>28</v>
      </c>
      <c r="J399" s="16">
        <v>0.104</v>
      </c>
      <c r="K399" s="8">
        <v>90</v>
      </c>
      <c r="L399" s="10">
        <v>0.33600000000000002</v>
      </c>
      <c r="M399" s="11">
        <v>5.68</v>
      </c>
      <c r="N399" s="8"/>
    </row>
    <row r="400" spans="1:14" ht="15" thickBot="1">
      <c r="A400" s="5">
        <v>399</v>
      </c>
      <c r="B400" s="22" t="s">
        <v>655</v>
      </c>
      <c r="C400" s="6" t="s">
        <v>103</v>
      </c>
      <c r="D400" s="8">
        <v>177.2</v>
      </c>
      <c r="E400" s="11">
        <v>526</v>
      </c>
      <c r="F400" s="8">
        <v>88.9</v>
      </c>
      <c r="G400" s="8">
        <v>114.3</v>
      </c>
      <c r="H400" s="8">
        <v>17</v>
      </c>
      <c r="I400" s="8">
        <v>55</v>
      </c>
      <c r="J400" s="16">
        <v>0.105</v>
      </c>
      <c r="K400" s="8">
        <v>207</v>
      </c>
      <c r="L400" s="10">
        <v>0.39400000000000002</v>
      </c>
      <c r="M400" s="11">
        <v>5.83</v>
      </c>
      <c r="N400" s="8"/>
    </row>
    <row r="401" spans="1:14" ht="15" thickBot="1">
      <c r="A401" s="5">
        <v>400</v>
      </c>
      <c r="B401" s="22" t="s">
        <v>803</v>
      </c>
      <c r="C401" s="22" t="s">
        <v>129</v>
      </c>
      <c r="D401" s="8">
        <v>141</v>
      </c>
      <c r="E401" s="11">
        <v>477</v>
      </c>
      <c r="F401" s="8">
        <v>88.3</v>
      </c>
      <c r="G401" s="8">
        <v>114.3</v>
      </c>
      <c r="H401" s="8">
        <v>16.600000000000001</v>
      </c>
      <c r="I401" s="8">
        <v>50</v>
      </c>
      <c r="J401" s="16">
        <v>0.105</v>
      </c>
      <c r="K401" s="8">
        <v>182</v>
      </c>
      <c r="L401" s="10">
        <v>0.38200000000000001</v>
      </c>
      <c r="M401" s="11">
        <v>5.55</v>
      </c>
      <c r="N401" s="8"/>
    </row>
    <row r="402" spans="1:14" ht="15" thickBot="1">
      <c r="A402" s="5">
        <v>401</v>
      </c>
      <c r="B402" s="22" t="s">
        <v>591</v>
      </c>
      <c r="C402" s="22" t="s">
        <v>153</v>
      </c>
      <c r="D402" s="8">
        <v>103.2</v>
      </c>
      <c r="E402" s="11">
        <v>285</v>
      </c>
      <c r="F402" s="8">
        <v>90.8</v>
      </c>
      <c r="G402" s="8">
        <v>113.8</v>
      </c>
      <c r="H402" s="8">
        <v>12.8</v>
      </c>
      <c r="I402" s="8">
        <v>30</v>
      </c>
      <c r="J402" s="16">
        <v>0.105</v>
      </c>
      <c r="K402" s="8">
        <v>120</v>
      </c>
      <c r="L402" s="10">
        <v>0.42099999999999999</v>
      </c>
      <c r="M402" s="11">
        <v>3.99</v>
      </c>
      <c r="N402" s="8"/>
    </row>
    <row r="403" spans="1:14" ht="15" thickBot="1">
      <c r="A403" s="5">
        <v>402</v>
      </c>
      <c r="B403" s="22" t="s">
        <v>779</v>
      </c>
      <c r="C403" s="22" t="s">
        <v>100</v>
      </c>
      <c r="D403" s="8">
        <v>52.1</v>
      </c>
      <c r="E403" s="11">
        <v>161</v>
      </c>
      <c r="F403" s="8">
        <v>88.2</v>
      </c>
      <c r="G403" s="8">
        <v>113.1</v>
      </c>
      <c r="H403" s="8">
        <v>16.899999999999999</v>
      </c>
      <c r="I403" s="8">
        <v>17</v>
      </c>
      <c r="J403" s="16">
        <v>0.106</v>
      </c>
      <c r="K403" s="8">
        <v>58</v>
      </c>
      <c r="L403" s="10">
        <v>0.36</v>
      </c>
      <c r="M403" s="11">
        <v>6.02</v>
      </c>
      <c r="N403" s="8"/>
    </row>
    <row r="404" spans="1:14" ht="15" thickBot="1">
      <c r="A404" s="5">
        <v>403</v>
      </c>
      <c r="B404" s="22" t="s">
        <v>812</v>
      </c>
      <c r="C404" s="22" t="s">
        <v>109</v>
      </c>
      <c r="D404" s="8">
        <v>73</v>
      </c>
      <c r="E404" s="11">
        <v>255</v>
      </c>
      <c r="F404" s="8">
        <v>90.5</v>
      </c>
      <c r="G404" s="8">
        <v>113.2</v>
      </c>
      <c r="H404" s="8">
        <v>13.7</v>
      </c>
      <c r="I404" s="8">
        <v>27</v>
      </c>
      <c r="J404" s="16">
        <v>0.106</v>
      </c>
      <c r="K404" s="8">
        <v>112</v>
      </c>
      <c r="L404" s="10">
        <v>0.439</v>
      </c>
      <c r="M404" s="11">
        <v>5.42</v>
      </c>
      <c r="N404" s="8"/>
    </row>
    <row r="405" spans="1:14" ht="15" thickBot="1">
      <c r="A405" s="5">
        <v>404</v>
      </c>
      <c r="B405" s="22" t="s">
        <v>587</v>
      </c>
      <c r="C405" s="22" t="s">
        <v>48</v>
      </c>
      <c r="D405" s="8">
        <v>38.1</v>
      </c>
      <c r="E405" s="11">
        <v>85</v>
      </c>
      <c r="F405" s="8">
        <v>90.2</v>
      </c>
      <c r="G405" s="8">
        <v>110.5</v>
      </c>
      <c r="H405" s="8">
        <v>19.8</v>
      </c>
      <c r="I405" s="8">
        <v>9</v>
      </c>
      <c r="J405" s="16">
        <v>0.106</v>
      </c>
      <c r="K405" s="8">
        <v>32</v>
      </c>
      <c r="L405" s="10">
        <v>0.376</v>
      </c>
      <c r="M405" s="11">
        <v>3.29</v>
      </c>
      <c r="N405" s="8"/>
    </row>
    <row r="406" spans="1:14" ht="15" thickBot="1">
      <c r="A406" s="5">
        <v>405</v>
      </c>
      <c r="B406" s="22" t="s">
        <v>610</v>
      </c>
      <c r="C406" s="22" t="s">
        <v>86</v>
      </c>
      <c r="D406" s="8">
        <v>85.2</v>
      </c>
      <c r="E406" s="11">
        <v>283</v>
      </c>
      <c r="F406" s="8">
        <v>89.5</v>
      </c>
      <c r="G406" s="8">
        <v>117.8</v>
      </c>
      <c r="H406" s="8">
        <v>10.6</v>
      </c>
      <c r="I406" s="8">
        <v>30</v>
      </c>
      <c r="J406" s="16">
        <v>0.106</v>
      </c>
      <c r="K406" s="8">
        <v>115</v>
      </c>
      <c r="L406" s="10">
        <v>0.40600000000000003</v>
      </c>
      <c r="M406" s="11">
        <v>5.57</v>
      </c>
      <c r="N406" s="8"/>
    </row>
    <row r="407" spans="1:14" ht="15" thickBot="1">
      <c r="A407" s="5">
        <v>406</v>
      </c>
      <c r="B407" s="22" t="s">
        <v>539</v>
      </c>
      <c r="C407" s="22" t="s">
        <v>64</v>
      </c>
      <c r="D407" s="8">
        <v>102.2</v>
      </c>
      <c r="E407" s="11">
        <v>282</v>
      </c>
      <c r="F407" s="8">
        <v>91.1</v>
      </c>
      <c r="G407" s="8">
        <v>113.4</v>
      </c>
      <c r="H407" s="8">
        <v>17.2</v>
      </c>
      <c r="I407" s="8">
        <v>30</v>
      </c>
      <c r="J407" s="16">
        <v>0.106</v>
      </c>
      <c r="K407" s="8">
        <v>130</v>
      </c>
      <c r="L407" s="10">
        <v>0.46100000000000002</v>
      </c>
      <c r="M407" s="11">
        <v>5.52</v>
      </c>
      <c r="N407" s="8"/>
    </row>
    <row r="408" spans="1:14" ht="15" thickBot="1">
      <c r="A408" s="5">
        <v>407</v>
      </c>
      <c r="B408" s="22" t="s">
        <v>402</v>
      </c>
      <c r="C408" s="22" t="s">
        <v>144</v>
      </c>
      <c r="D408" s="8">
        <v>30</v>
      </c>
      <c r="E408" s="11">
        <v>75</v>
      </c>
      <c r="F408" s="8">
        <v>88.4</v>
      </c>
      <c r="G408" s="8">
        <v>114</v>
      </c>
      <c r="H408" s="8">
        <v>19.7</v>
      </c>
      <c r="I408" s="8">
        <v>8</v>
      </c>
      <c r="J408" s="16">
        <v>0.107</v>
      </c>
      <c r="K408" s="8">
        <v>27</v>
      </c>
      <c r="L408" s="10">
        <v>0.36</v>
      </c>
      <c r="M408" s="11">
        <v>2.7</v>
      </c>
      <c r="N408" s="8"/>
    </row>
    <row r="409" spans="1:14" ht="15" thickBot="1">
      <c r="A409" s="5">
        <v>408</v>
      </c>
      <c r="B409" s="22" t="s">
        <v>682</v>
      </c>
      <c r="C409" s="22" t="s">
        <v>32</v>
      </c>
      <c r="D409" s="8">
        <v>142</v>
      </c>
      <c r="E409" s="11">
        <v>403</v>
      </c>
      <c r="F409" s="8">
        <v>90.2</v>
      </c>
      <c r="G409" s="8">
        <v>115.8</v>
      </c>
      <c r="H409" s="8">
        <v>14.3</v>
      </c>
      <c r="I409" s="8">
        <v>43</v>
      </c>
      <c r="J409" s="16">
        <v>0.107</v>
      </c>
      <c r="K409" s="8">
        <v>156</v>
      </c>
      <c r="L409" s="10">
        <v>0.38700000000000001</v>
      </c>
      <c r="M409" s="11">
        <v>4.3099999999999996</v>
      </c>
      <c r="N409" s="8"/>
    </row>
    <row r="410" spans="1:14" ht="15" thickBot="1">
      <c r="A410" s="5">
        <v>409</v>
      </c>
      <c r="B410" s="22" t="s">
        <v>647</v>
      </c>
      <c r="C410" s="22" t="s">
        <v>129</v>
      </c>
      <c r="D410" s="8">
        <v>36.200000000000003</v>
      </c>
      <c r="E410" s="11">
        <v>112</v>
      </c>
      <c r="F410" s="8">
        <v>91.1</v>
      </c>
      <c r="G410" s="8">
        <v>113.7</v>
      </c>
      <c r="H410" s="8">
        <v>11.9</v>
      </c>
      <c r="I410" s="8">
        <v>12</v>
      </c>
      <c r="J410" s="16">
        <v>0.107</v>
      </c>
      <c r="K410" s="8">
        <v>47</v>
      </c>
      <c r="L410" s="10">
        <v>0.42</v>
      </c>
      <c r="M410" s="11">
        <v>6.63</v>
      </c>
      <c r="N410" s="8"/>
    </row>
    <row r="411" spans="1:14" ht="15" thickBot="1">
      <c r="A411" s="5">
        <v>410</v>
      </c>
      <c r="B411" s="22" t="s">
        <v>671</v>
      </c>
      <c r="C411" s="22" t="s">
        <v>56</v>
      </c>
      <c r="D411" s="8">
        <v>150.1</v>
      </c>
      <c r="E411" s="11">
        <v>457</v>
      </c>
      <c r="F411" s="8">
        <v>88.4</v>
      </c>
      <c r="G411" s="8">
        <v>111.3</v>
      </c>
      <c r="H411" s="8">
        <v>16.3</v>
      </c>
      <c r="I411" s="8">
        <v>49</v>
      </c>
      <c r="J411" s="16">
        <v>0.107</v>
      </c>
      <c r="K411" s="8">
        <v>176</v>
      </c>
      <c r="L411" s="10">
        <v>0.38500000000000001</v>
      </c>
      <c r="M411" s="11">
        <v>4.97</v>
      </c>
      <c r="N411" s="8"/>
    </row>
    <row r="412" spans="1:14" ht="15" thickBot="1">
      <c r="A412" s="5">
        <v>411</v>
      </c>
      <c r="B412" s="22" t="s">
        <v>810</v>
      </c>
      <c r="C412" s="22" t="s">
        <v>109</v>
      </c>
      <c r="D412" s="8">
        <v>82.1</v>
      </c>
      <c r="E412" s="11">
        <v>289</v>
      </c>
      <c r="F412" s="8">
        <v>89.7</v>
      </c>
      <c r="G412" s="8">
        <v>112.5</v>
      </c>
      <c r="H412" s="8">
        <v>17.5</v>
      </c>
      <c r="I412" s="8">
        <v>31</v>
      </c>
      <c r="J412" s="16">
        <v>0.107</v>
      </c>
      <c r="K412" s="8">
        <v>119</v>
      </c>
      <c r="L412" s="10">
        <v>0.41199999999999998</v>
      </c>
      <c r="M412" s="11">
        <v>7.65</v>
      </c>
      <c r="N412" s="8"/>
    </row>
    <row r="413" spans="1:14" ht="15" thickBot="1">
      <c r="A413" s="5">
        <v>412</v>
      </c>
      <c r="B413" s="22" t="s">
        <v>561</v>
      </c>
      <c r="C413" s="22" t="s">
        <v>100</v>
      </c>
      <c r="D413" s="8">
        <v>91.1</v>
      </c>
      <c r="E413" s="11">
        <v>233</v>
      </c>
      <c r="F413" s="8">
        <v>89.8</v>
      </c>
      <c r="G413" s="8">
        <v>113.2</v>
      </c>
      <c r="H413" s="8">
        <v>23.5</v>
      </c>
      <c r="I413" s="8">
        <v>25</v>
      </c>
      <c r="J413" s="16">
        <v>0.107</v>
      </c>
      <c r="K413" s="8">
        <v>94</v>
      </c>
      <c r="L413" s="10">
        <v>0.40300000000000002</v>
      </c>
      <c r="M413" s="11">
        <v>3.15</v>
      </c>
      <c r="N413" s="8"/>
    </row>
    <row r="414" spans="1:14" ht="15" thickBot="1">
      <c r="A414" s="5">
        <v>413</v>
      </c>
      <c r="B414" s="22" t="s">
        <v>832</v>
      </c>
      <c r="C414" s="22" t="s">
        <v>169</v>
      </c>
      <c r="D414" s="8">
        <v>76</v>
      </c>
      <c r="E414" s="11">
        <v>270</v>
      </c>
      <c r="F414" s="8">
        <v>92.1</v>
      </c>
      <c r="G414" s="8">
        <v>115.2</v>
      </c>
      <c r="H414" s="8">
        <v>13.1</v>
      </c>
      <c r="I414" s="8">
        <v>29</v>
      </c>
      <c r="J414" s="16">
        <v>0.107</v>
      </c>
      <c r="K414" s="8">
        <v>134</v>
      </c>
      <c r="L414" s="10">
        <v>0.496</v>
      </c>
      <c r="M414" s="11">
        <v>7.34</v>
      </c>
      <c r="N414" s="8"/>
    </row>
    <row r="415" spans="1:14" ht="15" thickBot="1">
      <c r="A415" s="5">
        <v>414</v>
      </c>
      <c r="B415" s="22" t="s">
        <v>809</v>
      </c>
      <c r="C415" s="22" t="s">
        <v>43</v>
      </c>
      <c r="D415" s="8">
        <v>90</v>
      </c>
      <c r="E415" s="11">
        <v>307</v>
      </c>
      <c r="F415" s="8">
        <v>91.5</v>
      </c>
      <c r="G415" s="8">
        <v>116.7</v>
      </c>
      <c r="H415" s="8">
        <v>8.6999999999999993</v>
      </c>
      <c r="I415" s="8">
        <v>33</v>
      </c>
      <c r="J415" s="16">
        <v>0.107</v>
      </c>
      <c r="K415" s="8">
        <v>148</v>
      </c>
      <c r="L415" s="10">
        <v>0.48199999999999998</v>
      </c>
      <c r="M415" s="11">
        <v>6.8</v>
      </c>
      <c r="N415" s="8"/>
    </row>
    <row r="416" spans="1:14" ht="15" thickBot="1">
      <c r="A416" s="5">
        <v>415</v>
      </c>
      <c r="B416" s="22" t="s">
        <v>478</v>
      </c>
      <c r="C416" s="22" t="s">
        <v>153</v>
      </c>
      <c r="D416" s="8">
        <v>44</v>
      </c>
      <c r="E416" s="11">
        <v>130</v>
      </c>
      <c r="F416" s="8">
        <v>89.2</v>
      </c>
      <c r="G416" s="8">
        <v>113.1</v>
      </c>
      <c r="H416" s="8">
        <v>18.8</v>
      </c>
      <c r="I416" s="8">
        <v>14</v>
      </c>
      <c r="J416" s="16">
        <v>0.108</v>
      </c>
      <c r="K416" s="8">
        <v>52</v>
      </c>
      <c r="L416" s="10">
        <v>0.4</v>
      </c>
      <c r="M416" s="11">
        <v>4.5</v>
      </c>
      <c r="N416" s="8"/>
    </row>
    <row r="417" spans="1:14" ht="15" thickBot="1">
      <c r="A417" s="5">
        <v>416</v>
      </c>
      <c r="B417" s="22" t="s">
        <v>756</v>
      </c>
      <c r="C417" s="22" t="s">
        <v>41</v>
      </c>
      <c r="D417" s="8">
        <v>41.1</v>
      </c>
      <c r="E417" s="11">
        <v>130</v>
      </c>
      <c r="F417" s="8">
        <v>86.7</v>
      </c>
      <c r="G417" s="8">
        <v>113.4</v>
      </c>
      <c r="H417" s="8">
        <v>14.2</v>
      </c>
      <c r="I417" s="8">
        <v>14</v>
      </c>
      <c r="J417" s="16">
        <v>0.108</v>
      </c>
      <c r="K417" s="8">
        <v>50</v>
      </c>
      <c r="L417" s="10">
        <v>0.38500000000000001</v>
      </c>
      <c r="M417" s="11">
        <v>4.3499999999999996</v>
      </c>
      <c r="N417" s="8"/>
    </row>
    <row r="418" spans="1:14" ht="15" thickBot="1">
      <c r="A418" s="5">
        <v>417</v>
      </c>
      <c r="B418" s="22" t="s">
        <v>692</v>
      </c>
      <c r="C418" s="22" t="s">
        <v>24</v>
      </c>
      <c r="D418" s="8">
        <v>60.1</v>
      </c>
      <c r="E418" s="11">
        <v>157</v>
      </c>
      <c r="F418" s="8">
        <v>89.7</v>
      </c>
      <c r="G418" s="8">
        <v>121.2</v>
      </c>
      <c r="H418" s="8">
        <v>20.8</v>
      </c>
      <c r="I418" s="8">
        <v>17</v>
      </c>
      <c r="J418" s="16">
        <v>0.108</v>
      </c>
      <c r="K418" s="8">
        <v>66</v>
      </c>
      <c r="L418" s="10">
        <v>0.42</v>
      </c>
      <c r="M418" s="11">
        <v>4.92</v>
      </c>
      <c r="N418" s="8"/>
    </row>
    <row r="419" spans="1:14" ht="15" thickBot="1">
      <c r="A419" s="5">
        <v>418</v>
      </c>
      <c r="B419" s="22" t="s">
        <v>805</v>
      </c>
      <c r="C419" s="22" t="s">
        <v>153</v>
      </c>
      <c r="D419" s="8">
        <v>78</v>
      </c>
      <c r="E419" s="11">
        <v>240</v>
      </c>
      <c r="F419" s="8">
        <v>90.9</v>
      </c>
      <c r="G419" s="8">
        <v>119.5</v>
      </c>
      <c r="H419" s="8">
        <v>16.899999999999999</v>
      </c>
      <c r="I419" s="8">
        <v>26</v>
      </c>
      <c r="J419" s="16">
        <v>0.108</v>
      </c>
      <c r="K419" s="8">
        <v>105</v>
      </c>
      <c r="L419" s="10">
        <v>0.438</v>
      </c>
      <c r="M419" s="11">
        <v>3.58</v>
      </c>
      <c r="N419" s="8"/>
    </row>
    <row r="420" spans="1:14" ht="15" thickBot="1">
      <c r="A420" s="5">
        <v>419</v>
      </c>
      <c r="B420" s="22" t="s">
        <v>486</v>
      </c>
      <c r="C420" s="22" t="s">
        <v>97</v>
      </c>
      <c r="D420" s="8">
        <v>36.1</v>
      </c>
      <c r="E420" s="11">
        <v>92</v>
      </c>
      <c r="F420" s="8">
        <v>90</v>
      </c>
      <c r="G420" s="8">
        <v>108.8</v>
      </c>
      <c r="H420" s="8">
        <v>18</v>
      </c>
      <c r="I420" s="8">
        <v>10</v>
      </c>
      <c r="J420" s="16">
        <v>0.109</v>
      </c>
      <c r="K420" s="8">
        <v>38</v>
      </c>
      <c r="L420" s="10">
        <v>0.41299999999999998</v>
      </c>
      <c r="M420" s="11">
        <v>1.73</v>
      </c>
      <c r="N420" s="8"/>
    </row>
    <row r="421" spans="1:14" ht="15" thickBot="1">
      <c r="A421" s="5">
        <v>420</v>
      </c>
      <c r="B421" s="22" t="s">
        <v>684</v>
      </c>
      <c r="C421" s="22" t="s">
        <v>43</v>
      </c>
      <c r="D421" s="8">
        <v>55.1</v>
      </c>
      <c r="E421" s="11">
        <v>147</v>
      </c>
      <c r="F421" s="8">
        <v>89.6</v>
      </c>
      <c r="G421" s="8">
        <v>114.1</v>
      </c>
      <c r="H421" s="8">
        <v>21.9</v>
      </c>
      <c r="I421" s="8">
        <v>16</v>
      </c>
      <c r="J421" s="16">
        <v>0.109</v>
      </c>
      <c r="K421" s="8">
        <v>58</v>
      </c>
      <c r="L421" s="10">
        <v>0.39500000000000002</v>
      </c>
      <c r="M421" s="11">
        <v>4.2300000000000004</v>
      </c>
      <c r="N421" s="8"/>
    </row>
    <row r="422" spans="1:14" ht="15" thickBot="1">
      <c r="A422" s="5">
        <v>421</v>
      </c>
      <c r="B422" s="22" t="s">
        <v>623</v>
      </c>
      <c r="C422" s="22" t="s">
        <v>35</v>
      </c>
      <c r="D422" s="8">
        <v>131.1</v>
      </c>
      <c r="E422" s="11">
        <v>385</v>
      </c>
      <c r="F422" s="8">
        <v>90.7</v>
      </c>
      <c r="G422" s="8">
        <v>116.9</v>
      </c>
      <c r="H422" s="8">
        <v>17.8</v>
      </c>
      <c r="I422" s="8">
        <v>42</v>
      </c>
      <c r="J422" s="16">
        <v>0.109</v>
      </c>
      <c r="K422" s="8">
        <v>162</v>
      </c>
      <c r="L422" s="10">
        <v>0.42099999999999999</v>
      </c>
      <c r="M422" s="11">
        <v>4.32</v>
      </c>
      <c r="N422" s="8"/>
    </row>
    <row r="423" spans="1:14" ht="15" thickBot="1">
      <c r="A423" s="5">
        <v>422</v>
      </c>
      <c r="B423" s="22" t="s">
        <v>547</v>
      </c>
      <c r="C423" s="22" t="s">
        <v>144</v>
      </c>
      <c r="D423" s="8">
        <v>66.099999999999994</v>
      </c>
      <c r="E423" s="11">
        <v>192</v>
      </c>
      <c r="F423" s="8">
        <v>90.9</v>
      </c>
      <c r="G423" s="8">
        <v>113.6</v>
      </c>
      <c r="H423" s="8">
        <v>12.3</v>
      </c>
      <c r="I423" s="8">
        <v>21</v>
      </c>
      <c r="J423" s="16">
        <v>0.109</v>
      </c>
      <c r="K423" s="8">
        <v>83</v>
      </c>
      <c r="L423" s="10">
        <v>0.432</v>
      </c>
      <c r="M423" s="11">
        <v>4.75</v>
      </c>
      <c r="N423" s="8"/>
    </row>
    <row r="424" spans="1:14" ht="15" thickBot="1">
      <c r="A424" s="5">
        <v>423</v>
      </c>
      <c r="B424" s="22" t="s">
        <v>511</v>
      </c>
      <c r="C424" s="22" t="s">
        <v>52</v>
      </c>
      <c r="D424" s="8">
        <v>154.19999999999999</v>
      </c>
      <c r="E424" s="11">
        <v>420</v>
      </c>
      <c r="F424" s="8">
        <v>90.9</v>
      </c>
      <c r="G424" s="8">
        <v>113.6</v>
      </c>
      <c r="H424" s="8">
        <v>7.1</v>
      </c>
      <c r="I424" s="8">
        <v>46</v>
      </c>
      <c r="J424" s="16">
        <v>0.11</v>
      </c>
      <c r="K424" s="8">
        <v>184</v>
      </c>
      <c r="L424" s="10">
        <v>0.438</v>
      </c>
      <c r="M424" s="11">
        <v>5.12</v>
      </c>
      <c r="N424" s="8"/>
    </row>
    <row r="425" spans="1:14" ht="15" thickBot="1">
      <c r="A425" s="5">
        <v>424</v>
      </c>
      <c r="B425" s="22" t="s">
        <v>734</v>
      </c>
      <c r="C425" s="22" t="s">
        <v>169</v>
      </c>
      <c r="D425" s="8">
        <v>168.1</v>
      </c>
      <c r="E425" s="11">
        <v>493</v>
      </c>
      <c r="F425" s="8">
        <v>88.5</v>
      </c>
      <c r="G425" s="8">
        <v>112.1</v>
      </c>
      <c r="H425" s="8">
        <v>22.5</v>
      </c>
      <c r="I425" s="8">
        <v>54</v>
      </c>
      <c r="J425" s="16">
        <v>0.11</v>
      </c>
      <c r="K425" s="8">
        <v>187</v>
      </c>
      <c r="L425" s="10">
        <v>0.379</v>
      </c>
      <c r="M425" s="11">
        <v>4.49</v>
      </c>
      <c r="N425" s="8"/>
    </row>
    <row r="426" spans="1:14" ht="15" thickBot="1">
      <c r="A426" s="5">
        <v>425</v>
      </c>
      <c r="B426" s="22" t="s">
        <v>730</v>
      </c>
      <c r="C426" s="22" t="s">
        <v>26</v>
      </c>
      <c r="D426" s="8">
        <v>32.1</v>
      </c>
      <c r="E426" s="11">
        <v>100</v>
      </c>
      <c r="F426" s="8">
        <v>87.3</v>
      </c>
      <c r="G426" s="8">
        <v>112.4</v>
      </c>
      <c r="H426" s="8">
        <v>12.9</v>
      </c>
      <c r="I426" s="8">
        <v>11</v>
      </c>
      <c r="J426" s="16">
        <v>0.11</v>
      </c>
      <c r="K426" s="8">
        <v>33</v>
      </c>
      <c r="L426" s="10">
        <v>0.33</v>
      </c>
      <c r="M426" s="11">
        <v>6.4</v>
      </c>
      <c r="N426" s="8"/>
    </row>
    <row r="427" spans="1:14" ht="15" thickBot="1">
      <c r="A427" s="5">
        <v>426</v>
      </c>
      <c r="B427" s="22" t="s">
        <v>676</v>
      </c>
      <c r="C427" s="22" t="s">
        <v>58</v>
      </c>
      <c r="D427" s="8">
        <v>75.099999999999994</v>
      </c>
      <c r="E427" s="11">
        <v>235</v>
      </c>
      <c r="F427" s="8">
        <v>88.6</v>
      </c>
      <c r="G427" s="8">
        <v>112.8</v>
      </c>
      <c r="H427" s="8">
        <v>12.8</v>
      </c>
      <c r="I427" s="8">
        <v>26</v>
      </c>
      <c r="J427" s="16">
        <v>0.111</v>
      </c>
      <c r="K427" s="8">
        <v>82</v>
      </c>
      <c r="L427" s="10">
        <v>0.34899999999999998</v>
      </c>
      <c r="M427" s="11">
        <v>4.54</v>
      </c>
      <c r="N427" s="8"/>
    </row>
    <row r="428" spans="1:14" ht="15" thickBot="1">
      <c r="A428" s="5">
        <v>427</v>
      </c>
      <c r="B428" s="22" t="s">
        <v>738</v>
      </c>
      <c r="C428" s="22" t="s">
        <v>109</v>
      </c>
      <c r="D428" s="8">
        <v>87.1</v>
      </c>
      <c r="E428" s="11">
        <v>271</v>
      </c>
      <c r="F428" s="8">
        <v>90.8</v>
      </c>
      <c r="G428" s="8">
        <v>112.6</v>
      </c>
      <c r="H428" s="8">
        <v>14.6</v>
      </c>
      <c r="I428" s="8">
        <v>30</v>
      </c>
      <c r="J428" s="16">
        <v>0.111</v>
      </c>
      <c r="K428" s="8">
        <v>124</v>
      </c>
      <c r="L428" s="10">
        <v>0.45800000000000002</v>
      </c>
      <c r="M428" s="11">
        <v>5.36</v>
      </c>
      <c r="N428" s="8"/>
    </row>
    <row r="429" spans="1:14" ht="15" thickBot="1">
      <c r="A429" s="5">
        <v>428</v>
      </c>
      <c r="B429" s="22" t="s">
        <v>759</v>
      </c>
      <c r="C429" s="22" t="s">
        <v>153</v>
      </c>
      <c r="D429" s="8">
        <v>103.1</v>
      </c>
      <c r="E429" s="11">
        <v>334</v>
      </c>
      <c r="F429" s="8">
        <v>89.9</v>
      </c>
      <c r="G429" s="8">
        <v>115.2</v>
      </c>
      <c r="H429" s="8">
        <v>17.5</v>
      </c>
      <c r="I429" s="8">
        <v>37</v>
      </c>
      <c r="J429" s="16">
        <v>0.111</v>
      </c>
      <c r="K429" s="8">
        <v>138</v>
      </c>
      <c r="L429" s="10">
        <v>0.41299999999999998</v>
      </c>
      <c r="M429" s="11">
        <v>6.45</v>
      </c>
      <c r="N429" s="8"/>
    </row>
    <row r="430" spans="1:14" ht="15" thickBot="1">
      <c r="A430" s="5">
        <v>429</v>
      </c>
      <c r="B430" s="22" t="s">
        <v>842</v>
      </c>
      <c r="C430" s="22" t="s">
        <v>95</v>
      </c>
      <c r="D430" s="8">
        <v>101</v>
      </c>
      <c r="E430" s="11">
        <v>387</v>
      </c>
      <c r="F430" s="8">
        <v>89</v>
      </c>
      <c r="G430" s="8">
        <v>115.3</v>
      </c>
      <c r="H430" s="8">
        <v>12.9</v>
      </c>
      <c r="I430" s="8">
        <v>43</v>
      </c>
      <c r="J430" s="16">
        <v>0.111</v>
      </c>
      <c r="K430" s="8">
        <v>150</v>
      </c>
      <c r="L430" s="10">
        <v>0.38800000000000001</v>
      </c>
      <c r="M430" s="11">
        <v>7.4</v>
      </c>
      <c r="N430" s="8"/>
    </row>
    <row r="431" spans="1:14" ht="15" thickBot="1">
      <c r="A431" s="5">
        <v>430</v>
      </c>
      <c r="B431" s="22" t="s">
        <v>792</v>
      </c>
      <c r="C431" s="6" t="s">
        <v>103</v>
      </c>
      <c r="D431" s="8">
        <v>88.2</v>
      </c>
      <c r="E431" s="11">
        <v>306</v>
      </c>
      <c r="F431" s="8">
        <v>88.7</v>
      </c>
      <c r="G431" s="8">
        <v>114.8</v>
      </c>
      <c r="H431" s="8">
        <v>14.8</v>
      </c>
      <c r="I431" s="8">
        <v>34</v>
      </c>
      <c r="J431" s="16">
        <v>0.111</v>
      </c>
      <c r="K431" s="8">
        <v>129</v>
      </c>
      <c r="L431" s="10">
        <v>0.42199999999999999</v>
      </c>
      <c r="M431" s="11">
        <v>6.5</v>
      </c>
      <c r="N431" s="8"/>
    </row>
    <row r="432" spans="1:14" ht="15" thickBot="1">
      <c r="A432" s="5">
        <v>431</v>
      </c>
      <c r="B432" s="22" t="s">
        <v>597</v>
      </c>
      <c r="C432" s="22" t="s">
        <v>129</v>
      </c>
      <c r="D432" s="8">
        <v>53.1</v>
      </c>
      <c r="E432" s="11">
        <v>135</v>
      </c>
      <c r="F432" s="8">
        <v>90.1</v>
      </c>
      <c r="G432" s="8">
        <v>111.8</v>
      </c>
      <c r="H432" s="8">
        <v>16.2</v>
      </c>
      <c r="I432" s="8">
        <v>15</v>
      </c>
      <c r="J432" s="16">
        <v>0.111</v>
      </c>
      <c r="K432" s="8">
        <v>52</v>
      </c>
      <c r="L432" s="10">
        <v>0.38500000000000001</v>
      </c>
      <c r="M432" s="11">
        <v>3.21</v>
      </c>
      <c r="N432" s="8"/>
    </row>
    <row r="433" spans="1:14" ht="15" thickBot="1">
      <c r="A433" s="5">
        <v>432</v>
      </c>
      <c r="B433" s="22" t="s">
        <v>614</v>
      </c>
      <c r="C433" s="6" t="s">
        <v>292</v>
      </c>
      <c r="D433" s="8">
        <v>179.1</v>
      </c>
      <c r="E433" s="11">
        <v>490</v>
      </c>
      <c r="F433" s="8">
        <v>89.3</v>
      </c>
      <c r="G433" s="8">
        <v>115.1</v>
      </c>
      <c r="H433" s="8">
        <v>18.5</v>
      </c>
      <c r="I433" s="8">
        <v>55</v>
      </c>
      <c r="J433" s="16">
        <v>0.112</v>
      </c>
      <c r="K433" s="8">
        <v>203</v>
      </c>
      <c r="L433" s="10">
        <v>0.41399999999999998</v>
      </c>
      <c r="M433" s="11">
        <v>4.7699999999999996</v>
      </c>
      <c r="N433" s="8"/>
    </row>
    <row r="434" spans="1:14" ht="15" thickBot="1">
      <c r="A434" s="5">
        <v>433</v>
      </c>
      <c r="B434" s="22" t="s">
        <v>616</v>
      </c>
      <c r="C434" s="22" t="s">
        <v>54</v>
      </c>
      <c r="D434" s="8">
        <v>47.1</v>
      </c>
      <c r="E434" s="11">
        <v>115</v>
      </c>
      <c r="F434" s="8">
        <v>88.6</v>
      </c>
      <c r="G434" s="8">
        <v>113.4</v>
      </c>
      <c r="H434" s="8">
        <v>16.2</v>
      </c>
      <c r="I434" s="8">
        <v>13</v>
      </c>
      <c r="J434" s="16">
        <v>0.113</v>
      </c>
      <c r="K434" s="8">
        <v>42</v>
      </c>
      <c r="L434" s="10">
        <v>0.36499999999999999</v>
      </c>
      <c r="M434" s="11">
        <v>3.99</v>
      </c>
      <c r="N434" s="8"/>
    </row>
    <row r="435" spans="1:14" ht="15" thickBot="1">
      <c r="A435" s="5">
        <v>434</v>
      </c>
      <c r="B435" s="22" t="s">
        <v>608</v>
      </c>
      <c r="C435" s="6" t="s">
        <v>103</v>
      </c>
      <c r="D435" s="8">
        <v>54.1</v>
      </c>
      <c r="E435" s="11">
        <v>150</v>
      </c>
      <c r="F435" s="8">
        <v>91.1</v>
      </c>
      <c r="G435" s="8">
        <v>111.2</v>
      </c>
      <c r="H435" s="8">
        <v>17</v>
      </c>
      <c r="I435" s="8">
        <v>17</v>
      </c>
      <c r="J435" s="16">
        <v>0.113</v>
      </c>
      <c r="K435" s="8">
        <v>68</v>
      </c>
      <c r="L435" s="10">
        <v>0.45300000000000001</v>
      </c>
      <c r="M435" s="11">
        <v>3.98</v>
      </c>
      <c r="N435" s="8"/>
    </row>
    <row r="436" spans="1:14" ht="15" thickBot="1">
      <c r="A436" s="5">
        <v>435</v>
      </c>
      <c r="B436" s="22" t="s">
        <v>825</v>
      </c>
      <c r="C436" s="22" t="s">
        <v>37</v>
      </c>
      <c r="D436" s="8">
        <v>143</v>
      </c>
      <c r="E436" s="11">
        <v>474</v>
      </c>
      <c r="F436" s="8">
        <v>90.8</v>
      </c>
      <c r="G436" s="8">
        <v>113.2</v>
      </c>
      <c r="H436" s="8">
        <v>16.2</v>
      </c>
      <c r="I436" s="8">
        <v>54</v>
      </c>
      <c r="J436" s="16">
        <v>0.114</v>
      </c>
      <c r="K436" s="8">
        <v>202</v>
      </c>
      <c r="L436" s="10">
        <v>0.42599999999999999</v>
      </c>
      <c r="M436" s="11">
        <v>5.35</v>
      </c>
      <c r="N436" s="8"/>
    </row>
    <row r="437" spans="1:14" ht="15" thickBot="1">
      <c r="A437" s="5">
        <v>436</v>
      </c>
      <c r="B437" s="22" t="s">
        <v>757</v>
      </c>
      <c r="C437" s="22" t="s">
        <v>54</v>
      </c>
      <c r="D437" s="8">
        <v>64.099999999999994</v>
      </c>
      <c r="E437" s="11">
        <v>184</v>
      </c>
      <c r="F437" s="8">
        <v>91.4</v>
      </c>
      <c r="G437" s="8">
        <v>111.2</v>
      </c>
      <c r="H437" s="8">
        <v>22.3</v>
      </c>
      <c r="I437" s="8">
        <v>21</v>
      </c>
      <c r="J437" s="16">
        <v>0.114</v>
      </c>
      <c r="K437" s="8">
        <v>75</v>
      </c>
      <c r="L437" s="10">
        <v>0.40799999999999997</v>
      </c>
      <c r="M437" s="11">
        <v>5.74</v>
      </c>
      <c r="N437" s="8"/>
    </row>
    <row r="438" spans="1:14" ht="15" thickBot="1">
      <c r="A438" s="5">
        <v>437</v>
      </c>
      <c r="B438" s="22" t="s">
        <v>790</v>
      </c>
      <c r="C438" s="22" t="s">
        <v>24</v>
      </c>
      <c r="D438" s="8">
        <v>103</v>
      </c>
      <c r="E438" s="11">
        <v>306</v>
      </c>
      <c r="F438" s="8">
        <v>90.2</v>
      </c>
      <c r="G438" s="8">
        <v>115.9</v>
      </c>
      <c r="H438" s="8">
        <v>16.2</v>
      </c>
      <c r="I438" s="8">
        <v>35</v>
      </c>
      <c r="J438" s="16">
        <v>0.114</v>
      </c>
      <c r="K438" s="8">
        <v>127</v>
      </c>
      <c r="L438" s="10">
        <v>0.41499999999999998</v>
      </c>
      <c r="M438" s="11">
        <v>4.9800000000000004</v>
      </c>
      <c r="N438" s="8"/>
    </row>
    <row r="439" spans="1:14" ht="15" thickBot="1">
      <c r="A439" s="5">
        <v>438</v>
      </c>
      <c r="B439" s="22" t="s">
        <v>639</v>
      </c>
      <c r="C439" s="6" t="s">
        <v>103</v>
      </c>
      <c r="D439" s="8">
        <v>57.1</v>
      </c>
      <c r="E439" s="11">
        <v>166</v>
      </c>
      <c r="F439" s="8">
        <v>90.8</v>
      </c>
      <c r="G439" s="8">
        <v>110.6</v>
      </c>
      <c r="H439" s="8">
        <v>13.6</v>
      </c>
      <c r="I439" s="8">
        <v>19</v>
      </c>
      <c r="J439" s="16">
        <v>0.114</v>
      </c>
      <c r="K439" s="8">
        <v>73</v>
      </c>
      <c r="L439" s="10">
        <v>0.44</v>
      </c>
      <c r="M439" s="11">
        <v>5.34</v>
      </c>
      <c r="N439" s="8"/>
    </row>
    <row r="440" spans="1:14" ht="15" thickBot="1">
      <c r="A440" s="5">
        <v>439</v>
      </c>
      <c r="B440" s="22" t="s">
        <v>631</v>
      </c>
      <c r="C440" s="22" t="s">
        <v>32</v>
      </c>
      <c r="D440" s="8">
        <v>54.1</v>
      </c>
      <c r="E440" s="11">
        <v>166</v>
      </c>
      <c r="F440" s="8">
        <v>91</v>
      </c>
      <c r="G440" s="8">
        <v>116.1</v>
      </c>
      <c r="H440" s="8">
        <v>19.5</v>
      </c>
      <c r="I440" s="8">
        <v>19</v>
      </c>
      <c r="J440" s="16">
        <v>0.114</v>
      </c>
      <c r="K440" s="8">
        <v>72</v>
      </c>
      <c r="L440" s="10">
        <v>0.434</v>
      </c>
      <c r="M440" s="11">
        <v>5.3</v>
      </c>
      <c r="N440" s="8"/>
    </row>
    <row r="441" spans="1:14" ht="15" thickBot="1">
      <c r="A441" s="5">
        <v>440</v>
      </c>
      <c r="B441" s="22" t="s">
        <v>840</v>
      </c>
      <c r="C441" s="22" t="s">
        <v>29</v>
      </c>
      <c r="D441" s="8">
        <v>30.2</v>
      </c>
      <c r="E441" s="11">
        <v>104</v>
      </c>
      <c r="F441" s="8">
        <v>88.7</v>
      </c>
      <c r="G441" s="8">
        <v>110.7</v>
      </c>
      <c r="H441" s="8">
        <v>24.9</v>
      </c>
      <c r="I441" s="8">
        <v>12</v>
      </c>
      <c r="J441" s="16">
        <v>0.115</v>
      </c>
      <c r="K441" s="8">
        <v>43</v>
      </c>
      <c r="L441" s="10">
        <v>0.41299999999999998</v>
      </c>
      <c r="M441" s="11">
        <v>8.51</v>
      </c>
      <c r="N441" s="8"/>
    </row>
    <row r="442" spans="1:14" ht="15" thickBot="1">
      <c r="A442" s="5">
        <v>441</v>
      </c>
      <c r="B442" s="22" t="s">
        <v>416</v>
      </c>
      <c r="C442" s="22" t="s">
        <v>64</v>
      </c>
      <c r="D442" s="8">
        <v>120</v>
      </c>
      <c r="E442" s="11">
        <v>285</v>
      </c>
      <c r="F442" s="8">
        <v>90.4</v>
      </c>
      <c r="G442" s="8">
        <v>112.9</v>
      </c>
      <c r="H442" s="8">
        <v>5.8</v>
      </c>
      <c r="I442" s="8">
        <v>33</v>
      </c>
      <c r="J442" s="16">
        <v>0.11600000000000001</v>
      </c>
      <c r="K442" s="8">
        <v>127</v>
      </c>
      <c r="L442" s="10">
        <v>0.44600000000000001</v>
      </c>
      <c r="M442" s="11">
        <v>3.53</v>
      </c>
      <c r="N442" s="8"/>
    </row>
    <row r="443" spans="1:14" ht="15" thickBot="1">
      <c r="A443" s="5">
        <v>442</v>
      </c>
      <c r="B443" s="22" t="s">
        <v>592</v>
      </c>
      <c r="C443" s="22" t="s">
        <v>43</v>
      </c>
      <c r="D443" s="8">
        <v>37.200000000000003</v>
      </c>
      <c r="E443" s="11">
        <v>95</v>
      </c>
      <c r="F443" s="8">
        <v>90</v>
      </c>
      <c r="G443" s="8">
        <v>110.3</v>
      </c>
      <c r="H443" s="8">
        <v>20.6</v>
      </c>
      <c r="I443" s="8">
        <v>11</v>
      </c>
      <c r="J443" s="16">
        <v>0.11600000000000001</v>
      </c>
      <c r="K443" s="8">
        <v>33</v>
      </c>
      <c r="L443" s="10">
        <v>0.34699999999999998</v>
      </c>
      <c r="M443" s="11">
        <v>5.26</v>
      </c>
      <c r="N443" s="8"/>
    </row>
    <row r="444" spans="1:14" ht="15" thickBot="1">
      <c r="A444" s="5">
        <v>443</v>
      </c>
      <c r="B444" s="22" t="s">
        <v>467</v>
      </c>
      <c r="C444" s="22" t="s">
        <v>116</v>
      </c>
      <c r="D444" s="8">
        <v>135.19999999999999</v>
      </c>
      <c r="E444" s="11">
        <v>336</v>
      </c>
      <c r="F444" s="8">
        <v>90.5</v>
      </c>
      <c r="G444" s="8">
        <v>111.4</v>
      </c>
      <c r="H444" s="8">
        <v>13.9</v>
      </c>
      <c r="I444" s="8">
        <v>39</v>
      </c>
      <c r="J444" s="16">
        <v>0.11600000000000001</v>
      </c>
      <c r="K444" s="8">
        <v>146</v>
      </c>
      <c r="L444" s="10">
        <v>0.435</v>
      </c>
      <c r="M444" s="11">
        <v>4.25</v>
      </c>
      <c r="N444" s="8"/>
    </row>
    <row r="445" spans="1:14" ht="15" thickBot="1">
      <c r="A445" s="5">
        <v>444</v>
      </c>
      <c r="B445" s="22" t="s">
        <v>581</v>
      </c>
      <c r="C445" s="22" t="s">
        <v>129</v>
      </c>
      <c r="D445" s="8">
        <v>48</v>
      </c>
      <c r="E445" s="11">
        <v>145</v>
      </c>
      <c r="F445" s="8">
        <v>87.9</v>
      </c>
      <c r="G445" s="8">
        <v>112.7</v>
      </c>
      <c r="H445" s="8">
        <v>9.6999999999999993</v>
      </c>
      <c r="I445" s="8">
        <v>17</v>
      </c>
      <c r="J445" s="16">
        <v>0.11700000000000001</v>
      </c>
      <c r="K445" s="8">
        <v>56</v>
      </c>
      <c r="L445" s="10">
        <v>0.38600000000000001</v>
      </c>
      <c r="M445" s="11">
        <v>5.25</v>
      </c>
      <c r="N445" s="8"/>
    </row>
    <row r="446" spans="1:14" ht="15" thickBot="1">
      <c r="A446" s="5">
        <v>445</v>
      </c>
      <c r="B446" s="22" t="s">
        <v>654</v>
      </c>
      <c r="C446" s="22" t="s">
        <v>37</v>
      </c>
      <c r="D446" s="8">
        <v>96</v>
      </c>
      <c r="E446" s="11">
        <v>298</v>
      </c>
      <c r="F446" s="8">
        <v>90.1</v>
      </c>
      <c r="G446" s="8">
        <v>113.4</v>
      </c>
      <c r="H446" s="8">
        <v>18.2</v>
      </c>
      <c r="I446" s="8">
        <v>35</v>
      </c>
      <c r="J446" s="16">
        <v>0.11700000000000001</v>
      </c>
      <c r="K446" s="8">
        <v>130</v>
      </c>
      <c r="L446" s="10">
        <v>0.436</v>
      </c>
      <c r="M446" s="11">
        <v>5.72</v>
      </c>
      <c r="N446" s="8"/>
    </row>
    <row r="447" spans="1:14" ht="15" thickBot="1">
      <c r="A447" s="5">
        <v>446</v>
      </c>
      <c r="B447" s="22" t="s">
        <v>412</v>
      </c>
      <c r="C447" s="22" t="s">
        <v>26</v>
      </c>
      <c r="D447" s="8">
        <v>54.2</v>
      </c>
      <c r="E447" s="11">
        <v>144</v>
      </c>
      <c r="F447" s="8">
        <v>91.2</v>
      </c>
      <c r="G447" s="8">
        <v>112.8</v>
      </c>
      <c r="H447" s="8">
        <v>19.899999999999999</v>
      </c>
      <c r="I447" s="8">
        <v>17</v>
      </c>
      <c r="J447" s="16">
        <v>0.11799999999999999</v>
      </c>
      <c r="K447" s="8">
        <v>64</v>
      </c>
      <c r="L447" s="10">
        <v>0.44400000000000001</v>
      </c>
      <c r="M447" s="11">
        <v>3.13</v>
      </c>
      <c r="N447" s="8"/>
    </row>
    <row r="448" spans="1:14" ht="15" thickBot="1">
      <c r="A448" s="5">
        <v>447</v>
      </c>
      <c r="B448" s="22" t="s">
        <v>771</v>
      </c>
      <c r="C448" s="22" t="s">
        <v>52</v>
      </c>
      <c r="D448" s="8">
        <v>52</v>
      </c>
      <c r="E448" s="11">
        <v>144</v>
      </c>
      <c r="F448" s="8">
        <v>88.5</v>
      </c>
      <c r="G448" s="8">
        <v>110.8</v>
      </c>
      <c r="H448" s="8">
        <v>17.2</v>
      </c>
      <c r="I448" s="8">
        <v>17</v>
      </c>
      <c r="J448" s="16">
        <v>0.11799999999999999</v>
      </c>
      <c r="K448" s="8">
        <v>50</v>
      </c>
      <c r="L448" s="10">
        <v>0.34699999999999998</v>
      </c>
      <c r="M448" s="11">
        <v>4.5</v>
      </c>
      <c r="N448" s="8"/>
    </row>
    <row r="449" spans="1:14" ht="15" thickBot="1">
      <c r="A449" s="5">
        <v>448</v>
      </c>
      <c r="B449" s="22" t="s">
        <v>585</v>
      </c>
      <c r="C449" s="22" t="s">
        <v>39</v>
      </c>
      <c r="D449" s="8">
        <v>58</v>
      </c>
      <c r="E449" s="11">
        <v>169</v>
      </c>
      <c r="F449" s="8">
        <v>89.5</v>
      </c>
      <c r="G449" s="8">
        <v>112.4</v>
      </c>
      <c r="H449" s="8">
        <v>19.5</v>
      </c>
      <c r="I449" s="8">
        <v>20</v>
      </c>
      <c r="J449" s="16">
        <v>0.11799999999999999</v>
      </c>
      <c r="K449" s="8">
        <v>68</v>
      </c>
      <c r="L449" s="10">
        <v>0.40200000000000002</v>
      </c>
      <c r="M449" s="11">
        <v>5.9</v>
      </c>
      <c r="N449" s="8"/>
    </row>
    <row r="450" spans="1:14" ht="15" thickBot="1">
      <c r="A450" s="5">
        <v>449</v>
      </c>
      <c r="B450" s="22" t="s">
        <v>781</v>
      </c>
      <c r="C450" s="22" t="s">
        <v>129</v>
      </c>
      <c r="D450" s="8">
        <v>47.2</v>
      </c>
      <c r="E450" s="11">
        <v>152</v>
      </c>
      <c r="F450" s="8">
        <v>91.4</v>
      </c>
      <c r="G450" s="8">
        <v>111.8</v>
      </c>
      <c r="H450" s="8">
        <v>14.2</v>
      </c>
      <c r="I450" s="8">
        <v>18</v>
      </c>
      <c r="J450" s="16">
        <v>0.11799999999999999</v>
      </c>
      <c r="K450" s="8">
        <v>75</v>
      </c>
      <c r="L450" s="10">
        <v>0.49299999999999999</v>
      </c>
      <c r="M450" s="11">
        <v>6.42</v>
      </c>
      <c r="N450" s="8"/>
    </row>
    <row r="451" spans="1:14" ht="15" thickBot="1">
      <c r="A451" s="5">
        <v>450</v>
      </c>
      <c r="B451" s="22" t="s">
        <v>642</v>
      </c>
      <c r="C451" s="22" t="s">
        <v>58</v>
      </c>
      <c r="D451" s="8">
        <v>116.2</v>
      </c>
      <c r="E451" s="11">
        <v>312</v>
      </c>
      <c r="F451" s="8">
        <v>89.2</v>
      </c>
      <c r="G451" s="8">
        <v>116.2</v>
      </c>
      <c r="H451" s="8">
        <v>21</v>
      </c>
      <c r="I451" s="8">
        <v>37</v>
      </c>
      <c r="J451" s="16">
        <v>0.11899999999999999</v>
      </c>
      <c r="K451" s="8">
        <v>122</v>
      </c>
      <c r="L451" s="10">
        <v>0.39100000000000001</v>
      </c>
      <c r="M451" s="11">
        <v>3.7</v>
      </c>
      <c r="N451" s="8"/>
    </row>
    <row r="452" spans="1:14" ht="15" thickBot="1">
      <c r="A452" s="5">
        <v>451</v>
      </c>
      <c r="B452" s="22" t="s">
        <v>644</v>
      </c>
      <c r="C452" s="6" t="s">
        <v>103</v>
      </c>
      <c r="D452" s="8">
        <v>65</v>
      </c>
      <c r="E452" s="11">
        <v>177</v>
      </c>
      <c r="F452" s="8">
        <v>90</v>
      </c>
      <c r="G452" s="8">
        <v>113.5</v>
      </c>
      <c r="H452" s="8">
        <v>10.199999999999999</v>
      </c>
      <c r="I452" s="8">
        <v>21</v>
      </c>
      <c r="J452" s="16">
        <v>0.11899999999999999</v>
      </c>
      <c r="K452" s="8">
        <v>74</v>
      </c>
      <c r="L452" s="10">
        <v>0.41799999999999998</v>
      </c>
      <c r="M452" s="11">
        <v>4.0199999999999996</v>
      </c>
      <c r="N452" s="8"/>
    </row>
    <row r="453" spans="1:14" ht="15" thickBot="1">
      <c r="A453" s="5">
        <v>452</v>
      </c>
      <c r="B453" s="22" t="s">
        <v>838</v>
      </c>
      <c r="C453" s="6" t="s">
        <v>103</v>
      </c>
      <c r="D453" s="8">
        <v>38.200000000000003</v>
      </c>
      <c r="E453" s="11">
        <v>134</v>
      </c>
      <c r="F453" s="8">
        <v>91</v>
      </c>
      <c r="G453" s="8">
        <v>112.2</v>
      </c>
      <c r="H453" s="8">
        <v>11.8</v>
      </c>
      <c r="I453" s="8">
        <v>16</v>
      </c>
      <c r="J453" s="16">
        <v>0.11899999999999999</v>
      </c>
      <c r="K453" s="8">
        <v>57</v>
      </c>
      <c r="L453" s="10">
        <v>0.42499999999999999</v>
      </c>
      <c r="M453" s="11">
        <v>7.45</v>
      </c>
      <c r="N453" s="8"/>
    </row>
    <row r="454" spans="1:14" ht="15" thickBot="1">
      <c r="A454" s="5">
        <v>453</v>
      </c>
      <c r="B454" s="22" t="s">
        <v>844</v>
      </c>
      <c r="C454" s="22" t="s">
        <v>129</v>
      </c>
      <c r="D454" s="8">
        <v>38.1</v>
      </c>
      <c r="E454" s="11">
        <v>125</v>
      </c>
      <c r="F454" s="8">
        <v>92.2</v>
      </c>
      <c r="G454" s="8">
        <v>113.2</v>
      </c>
      <c r="H454" s="8">
        <v>17.600000000000001</v>
      </c>
      <c r="I454" s="8">
        <v>15</v>
      </c>
      <c r="J454" s="16">
        <v>0.12</v>
      </c>
      <c r="K454" s="8">
        <v>63</v>
      </c>
      <c r="L454" s="10">
        <v>0.504</v>
      </c>
      <c r="M454" s="11">
        <v>8.4499999999999993</v>
      </c>
      <c r="N454" s="8"/>
    </row>
    <row r="455" spans="1:14" ht="15" thickBot="1">
      <c r="A455" s="5">
        <v>454</v>
      </c>
      <c r="B455" s="22" t="s">
        <v>634</v>
      </c>
      <c r="C455" s="22" t="s">
        <v>129</v>
      </c>
      <c r="D455" s="8">
        <v>136.1</v>
      </c>
      <c r="E455" s="11">
        <v>373</v>
      </c>
      <c r="F455" s="8">
        <v>89.9</v>
      </c>
      <c r="G455" s="8">
        <v>114.5</v>
      </c>
      <c r="H455" s="8">
        <v>14.5</v>
      </c>
      <c r="I455" s="8">
        <v>45</v>
      </c>
      <c r="J455" s="16">
        <v>0.121</v>
      </c>
      <c r="K455" s="8">
        <v>163</v>
      </c>
      <c r="L455" s="10">
        <v>0.437</v>
      </c>
      <c r="M455" s="11">
        <v>4.42</v>
      </c>
      <c r="N455" s="8"/>
    </row>
    <row r="456" spans="1:14" ht="15" thickBot="1">
      <c r="A456" s="5">
        <v>455</v>
      </c>
      <c r="B456" s="22" t="s">
        <v>429</v>
      </c>
      <c r="C456" s="22" t="s">
        <v>64</v>
      </c>
      <c r="D456" s="8">
        <v>54.1</v>
      </c>
      <c r="E456" s="11">
        <v>124</v>
      </c>
      <c r="F456" s="8">
        <v>87.2</v>
      </c>
      <c r="G456" s="8">
        <v>111.9</v>
      </c>
      <c r="H456" s="8">
        <v>14.4</v>
      </c>
      <c r="I456" s="8">
        <v>15</v>
      </c>
      <c r="J456" s="16">
        <v>0.121</v>
      </c>
      <c r="K456" s="8">
        <v>49</v>
      </c>
      <c r="L456" s="10">
        <v>0.39500000000000002</v>
      </c>
      <c r="M456" s="11">
        <v>2.98</v>
      </c>
      <c r="N456" s="8"/>
    </row>
    <row r="457" spans="1:14" ht="15" thickBot="1">
      <c r="A457" s="5">
        <v>456</v>
      </c>
      <c r="B457" s="22" t="s">
        <v>826</v>
      </c>
      <c r="C457" s="22" t="s">
        <v>116</v>
      </c>
      <c r="D457" s="8">
        <v>55</v>
      </c>
      <c r="E457" s="11">
        <v>190</v>
      </c>
      <c r="F457" s="8">
        <v>89</v>
      </c>
      <c r="G457" s="8">
        <v>113.7</v>
      </c>
      <c r="H457" s="8">
        <v>19.399999999999999</v>
      </c>
      <c r="I457" s="8">
        <v>23</v>
      </c>
      <c r="J457" s="16">
        <v>0.121</v>
      </c>
      <c r="K457" s="8">
        <v>76</v>
      </c>
      <c r="L457" s="10">
        <v>0.4</v>
      </c>
      <c r="M457" s="11">
        <v>7.04</v>
      </c>
      <c r="N457" s="8"/>
    </row>
    <row r="458" spans="1:14" ht="15" thickBot="1">
      <c r="A458" s="5">
        <v>457</v>
      </c>
      <c r="B458" s="22" t="s">
        <v>673</v>
      </c>
      <c r="C458" s="6" t="s">
        <v>292</v>
      </c>
      <c r="D458" s="8">
        <v>53</v>
      </c>
      <c r="E458" s="11">
        <v>148</v>
      </c>
      <c r="F458" s="8">
        <v>89.7</v>
      </c>
      <c r="G458" s="8">
        <v>113.7</v>
      </c>
      <c r="H458" s="8">
        <v>14.6</v>
      </c>
      <c r="I458" s="8">
        <v>18</v>
      </c>
      <c r="J458" s="16">
        <v>0.122</v>
      </c>
      <c r="K458" s="8">
        <v>67</v>
      </c>
      <c r="L458" s="10">
        <v>0.45300000000000001</v>
      </c>
      <c r="M458" s="11">
        <v>4.75</v>
      </c>
      <c r="N458" s="8"/>
    </row>
    <row r="459" spans="1:14" ht="15" thickBot="1">
      <c r="A459" s="5">
        <v>458</v>
      </c>
      <c r="B459" s="22" t="s">
        <v>677</v>
      </c>
      <c r="C459" s="22" t="s">
        <v>56</v>
      </c>
      <c r="D459" s="8">
        <v>85.1</v>
      </c>
      <c r="E459" s="11">
        <v>254</v>
      </c>
      <c r="F459" s="8">
        <v>88.6</v>
      </c>
      <c r="G459" s="8">
        <v>112</v>
      </c>
      <c r="H459" s="8">
        <v>13.8</v>
      </c>
      <c r="I459" s="8">
        <v>31</v>
      </c>
      <c r="J459" s="16">
        <v>0.122</v>
      </c>
      <c r="K459" s="8">
        <v>95</v>
      </c>
      <c r="L459" s="10">
        <v>0.374</v>
      </c>
      <c r="M459" s="11">
        <v>4.8499999999999996</v>
      </c>
      <c r="N459" s="8"/>
    </row>
    <row r="460" spans="1:14" ht="15" thickBot="1">
      <c r="A460" s="5">
        <v>459</v>
      </c>
      <c r="B460" s="22" t="s">
        <v>388</v>
      </c>
      <c r="C460" s="6" t="s">
        <v>103</v>
      </c>
      <c r="D460" s="8">
        <v>51.1</v>
      </c>
      <c r="E460" s="11">
        <v>106</v>
      </c>
      <c r="F460" s="8">
        <v>87.1</v>
      </c>
      <c r="G460" s="8">
        <v>111.7</v>
      </c>
      <c r="H460" s="8">
        <v>19.899999999999999</v>
      </c>
      <c r="I460" s="8">
        <v>13</v>
      </c>
      <c r="J460" s="16">
        <v>0.123</v>
      </c>
      <c r="K460" s="8">
        <v>35</v>
      </c>
      <c r="L460" s="10">
        <v>0.33</v>
      </c>
      <c r="M460" s="11">
        <v>3.16</v>
      </c>
      <c r="N460" s="8"/>
    </row>
    <row r="461" spans="1:14" ht="15" thickBot="1">
      <c r="A461" s="5">
        <v>460</v>
      </c>
      <c r="B461" s="22" t="s">
        <v>830</v>
      </c>
      <c r="C461" s="22" t="s">
        <v>50</v>
      </c>
      <c r="D461" s="8">
        <v>129.1</v>
      </c>
      <c r="E461" s="11">
        <v>355</v>
      </c>
      <c r="F461" s="8">
        <v>90.3</v>
      </c>
      <c r="G461" s="8">
        <v>115.8</v>
      </c>
      <c r="H461" s="8">
        <v>17.8</v>
      </c>
      <c r="I461" s="8">
        <v>45</v>
      </c>
      <c r="J461" s="16">
        <v>0.127</v>
      </c>
      <c r="K461" s="8">
        <v>150</v>
      </c>
      <c r="L461" s="10">
        <v>0.42299999999999999</v>
      </c>
      <c r="M461" s="11">
        <v>5.43</v>
      </c>
      <c r="N461" s="8"/>
    </row>
    <row r="462" spans="1:14" ht="15" thickBot="1">
      <c r="A462" s="5">
        <v>461</v>
      </c>
      <c r="B462" s="22" t="s">
        <v>685</v>
      </c>
      <c r="C462" s="22" t="s">
        <v>50</v>
      </c>
      <c r="D462" s="8">
        <v>37.200000000000003</v>
      </c>
      <c r="E462" s="11">
        <v>110</v>
      </c>
      <c r="F462" s="8">
        <v>91.1</v>
      </c>
      <c r="G462" s="8">
        <v>116.7</v>
      </c>
      <c r="H462" s="8">
        <v>18.3</v>
      </c>
      <c r="I462" s="8">
        <v>14</v>
      </c>
      <c r="J462" s="16">
        <v>0.127</v>
      </c>
      <c r="K462" s="8">
        <v>51</v>
      </c>
      <c r="L462" s="10">
        <v>0.46400000000000002</v>
      </c>
      <c r="M462" s="11">
        <v>5.26</v>
      </c>
      <c r="N462" s="8"/>
    </row>
    <row r="463" spans="1:14" ht="15" thickBot="1">
      <c r="A463" s="5">
        <v>462</v>
      </c>
      <c r="B463" s="22" t="s">
        <v>473</v>
      </c>
      <c r="C463" s="22" t="s">
        <v>74</v>
      </c>
      <c r="D463" s="8">
        <v>34.1</v>
      </c>
      <c r="E463" s="11">
        <v>102</v>
      </c>
      <c r="F463" s="8">
        <v>90.8</v>
      </c>
      <c r="G463" s="8">
        <v>112</v>
      </c>
      <c r="H463" s="8">
        <v>8.3000000000000007</v>
      </c>
      <c r="I463" s="8">
        <v>13</v>
      </c>
      <c r="J463" s="16">
        <v>0.127</v>
      </c>
      <c r="K463" s="8">
        <v>41</v>
      </c>
      <c r="L463" s="10">
        <v>0.40200000000000002</v>
      </c>
      <c r="M463" s="11">
        <v>6.29</v>
      </c>
      <c r="N463" s="8"/>
    </row>
    <row r="464" spans="1:14" ht="15" thickBot="1">
      <c r="A464" s="5">
        <v>463</v>
      </c>
      <c r="B464" s="22" t="s">
        <v>489</v>
      </c>
      <c r="C464" s="6" t="s">
        <v>103</v>
      </c>
      <c r="D464" s="8">
        <v>40.1</v>
      </c>
      <c r="E464" s="11">
        <v>112</v>
      </c>
      <c r="F464" s="8">
        <v>90.3</v>
      </c>
      <c r="G464" s="8">
        <v>108.6</v>
      </c>
      <c r="H464" s="8">
        <v>17.600000000000001</v>
      </c>
      <c r="I464" s="8">
        <v>15</v>
      </c>
      <c r="J464" s="16">
        <v>0.13400000000000001</v>
      </c>
      <c r="K464" s="8">
        <v>49</v>
      </c>
      <c r="L464" s="10">
        <v>0.438</v>
      </c>
      <c r="M464" s="11">
        <v>4.6900000000000004</v>
      </c>
      <c r="N464" s="8"/>
    </row>
    <row r="465" spans="1:14" ht="15" thickBot="1">
      <c r="A465" s="5">
        <v>464</v>
      </c>
      <c r="B465" s="22" t="s">
        <v>784</v>
      </c>
      <c r="C465" s="22" t="s">
        <v>45</v>
      </c>
      <c r="D465" s="8">
        <v>42.2</v>
      </c>
      <c r="E465" s="11">
        <v>126</v>
      </c>
      <c r="F465" s="8">
        <v>91.7</v>
      </c>
      <c r="G465" s="8">
        <v>110.7</v>
      </c>
      <c r="H465" s="8">
        <v>21.7</v>
      </c>
      <c r="I465" s="8">
        <v>17</v>
      </c>
      <c r="J465" s="16">
        <v>0.13500000000000001</v>
      </c>
      <c r="K465" s="8">
        <v>57</v>
      </c>
      <c r="L465" s="10">
        <v>0.45200000000000001</v>
      </c>
      <c r="M465" s="11">
        <v>5.48</v>
      </c>
      <c r="N465" s="8"/>
    </row>
    <row r="466" spans="1:14" ht="15" thickBot="1">
      <c r="A466" s="5">
        <v>465</v>
      </c>
      <c r="B466" s="22" t="s">
        <v>710</v>
      </c>
      <c r="C466" s="22" t="s">
        <v>37</v>
      </c>
      <c r="D466" s="8">
        <v>40.200000000000003</v>
      </c>
      <c r="E466" s="11">
        <v>118</v>
      </c>
      <c r="F466" s="8">
        <v>92</v>
      </c>
      <c r="G466" s="8">
        <v>113.8</v>
      </c>
      <c r="H466" s="8">
        <v>11.9</v>
      </c>
      <c r="I466" s="8">
        <v>16</v>
      </c>
      <c r="J466" s="16">
        <v>0.13600000000000001</v>
      </c>
      <c r="K466" s="8">
        <v>56</v>
      </c>
      <c r="L466" s="10">
        <v>0.47499999999999998</v>
      </c>
      <c r="M466" s="11">
        <v>3.32</v>
      </c>
      <c r="N466" s="8"/>
    </row>
    <row r="467" spans="1:14" ht="15" thickBot="1">
      <c r="A467" s="12">
        <v>466</v>
      </c>
      <c r="B467" s="22" t="s">
        <v>770</v>
      </c>
      <c r="C467" s="22" t="s">
        <v>48</v>
      </c>
      <c r="D467" s="14">
        <v>34.200000000000003</v>
      </c>
      <c r="E467" s="17">
        <v>107</v>
      </c>
      <c r="F467" s="14">
        <v>93.5</v>
      </c>
      <c r="G467" s="14">
        <v>111.1</v>
      </c>
      <c r="H467" s="14">
        <v>14.5</v>
      </c>
      <c r="I467" s="14">
        <v>15</v>
      </c>
      <c r="J467" s="16">
        <v>0.14000000000000001</v>
      </c>
      <c r="K467" s="14">
        <v>54</v>
      </c>
      <c r="L467" s="16">
        <v>0.505</v>
      </c>
      <c r="M467" s="17">
        <v>5.19</v>
      </c>
      <c r="N467" s="4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F3365-DF1C-45FC-9B84-803527E7788B}">
  <dimension ref="A1:M467"/>
  <sheetViews>
    <sheetView topLeftCell="A4" workbookViewId="0">
      <selection activeCell="J10" sqref="J10"/>
    </sheetView>
  </sheetViews>
  <sheetFormatPr defaultRowHeight="14.4"/>
  <cols>
    <col min="1" max="1" width="11.109375" customWidth="1"/>
    <col min="2" max="2" width="17.6640625" customWidth="1"/>
    <col min="3" max="3" width="12" customWidth="1"/>
  </cols>
  <sheetData>
    <row r="1" spans="1:13" ht="19.8" thickBot="1">
      <c r="A1" s="1" t="s">
        <v>0</v>
      </c>
      <c r="B1" s="2" t="s">
        <v>1</v>
      </c>
      <c r="C1" s="2" t="s">
        <v>2</v>
      </c>
      <c r="D1" s="3" t="s">
        <v>367</v>
      </c>
      <c r="E1" s="3" t="s">
        <v>850</v>
      </c>
      <c r="F1" s="3" t="s">
        <v>851</v>
      </c>
      <c r="G1" s="3" t="s">
        <v>852</v>
      </c>
      <c r="H1" s="3" t="s">
        <v>853</v>
      </c>
      <c r="I1" s="3" t="s">
        <v>854</v>
      </c>
      <c r="J1" s="3" t="s">
        <v>855</v>
      </c>
      <c r="K1" s="3" t="s">
        <v>856</v>
      </c>
      <c r="L1" s="3" t="s">
        <v>366</v>
      </c>
      <c r="M1" s="3" t="s">
        <v>365</v>
      </c>
    </row>
    <row r="2" spans="1:13" ht="15" thickBot="1">
      <c r="A2" s="5">
        <v>1</v>
      </c>
      <c r="B2" s="22" t="s">
        <v>388</v>
      </c>
      <c r="C2" s="6" t="s">
        <v>103</v>
      </c>
      <c r="D2" s="10">
        <v>0.247</v>
      </c>
      <c r="E2" s="10">
        <v>0.42299999999999999</v>
      </c>
      <c r="F2" s="10">
        <v>0.66100000000000003</v>
      </c>
      <c r="G2" s="10">
        <v>0.53200000000000003</v>
      </c>
      <c r="H2" s="10">
        <v>0.27200000000000002</v>
      </c>
      <c r="I2" s="10">
        <v>0.73699999999999999</v>
      </c>
      <c r="J2" s="10">
        <v>0.53600000000000003</v>
      </c>
      <c r="K2" s="10">
        <v>0.45800000000000002</v>
      </c>
      <c r="L2" s="10">
        <v>0.16</v>
      </c>
      <c r="M2" s="10">
        <v>0.40699999999999997</v>
      </c>
    </row>
    <row r="3" spans="1:13" ht="15" thickBot="1">
      <c r="A3" s="5">
        <v>2</v>
      </c>
      <c r="B3" s="22" t="s">
        <v>401</v>
      </c>
      <c r="C3" s="6" t="s">
        <v>103</v>
      </c>
      <c r="D3" s="10">
        <v>0.17599999999999999</v>
      </c>
      <c r="E3" s="10">
        <v>0.249</v>
      </c>
      <c r="F3" s="10">
        <v>0.625</v>
      </c>
      <c r="G3" s="10">
        <v>0.45100000000000001</v>
      </c>
      <c r="H3" s="10">
        <v>0.374</v>
      </c>
      <c r="I3" s="10">
        <v>0.68799999999999994</v>
      </c>
      <c r="J3" s="10">
        <v>0.60799999999999998</v>
      </c>
      <c r="K3" s="10">
        <v>0.53800000000000003</v>
      </c>
      <c r="L3" s="10">
        <v>0.189</v>
      </c>
      <c r="M3" s="10">
        <v>0.36499999999999999</v>
      </c>
    </row>
    <row r="4" spans="1:13" ht="15" thickBot="1">
      <c r="A4" s="5">
        <v>3</v>
      </c>
      <c r="B4" s="22" t="s">
        <v>409</v>
      </c>
      <c r="C4" s="22" t="s">
        <v>35</v>
      </c>
      <c r="D4" s="10">
        <v>0.185</v>
      </c>
      <c r="E4" s="10">
        <v>0.34200000000000003</v>
      </c>
      <c r="F4" s="10">
        <v>0.624</v>
      </c>
      <c r="G4" s="10">
        <v>0.48199999999999998</v>
      </c>
      <c r="H4" s="10">
        <v>0.42899999999999999</v>
      </c>
      <c r="I4" s="10">
        <v>0.71699999999999997</v>
      </c>
      <c r="J4" s="10">
        <v>0.61399999999999999</v>
      </c>
      <c r="K4" s="10">
        <v>0.496</v>
      </c>
      <c r="L4" s="10">
        <v>0.17499999999999999</v>
      </c>
      <c r="M4" s="10">
        <v>0.36</v>
      </c>
    </row>
    <row r="5" spans="1:13" ht="15" thickBot="1">
      <c r="A5" s="5">
        <v>4</v>
      </c>
      <c r="B5" s="22" t="s">
        <v>387</v>
      </c>
      <c r="C5" s="22" t="s">
        <v>32</v>
      </c>
      <c r="D5" s="10">
        <v>0.20399999999999999</v>
      </c>
      <c r="E5" s="10">
        <v>0.373</v>
      </c>
      <c r="F5" s="10">
        <v>0.67600000000000005</v>
      </c>
      <c r="G5" s="10">
        <v>0.51400000000000001</v>
      </c>
      <c r="H5" s="10">
        <v>0.35599999999999998</v>
      </c>
      <c r="I5" s="10">
        <v>0.76100000000000001</v>
      </c>
      <c r="J5" s="10">
        <v>0.60299999999999998</v>
      </c>
      <c r="K5" s="10">
        <v>0.46600000000000003</v>
      </c>
      <c r="L5" s="10">
        <v>0.155</v>
      </c>
      <c r="M5" s="10">
        <v>0.35899999999999999</v>
      </c>
    </row>
    <row r="6" spans="1:13" ht="15" thickBot="1">
      <c r="A6" s="5">
        <v>5</v>
      </c>
      <c r="B6" s="22" t="s">
        <v>390</v>
      </c>
      <c r="C6" s="22" t="s">
        <v>64</v>
      </c>
      <c r="D6" s="10">
        <v>0.13200000000000001</v>
      </c>
      <c r="E6" s="10">
        <v>0.32700000000000001</v>
      </c>
      <c r="F6" s="10">
        <v>0.58099999999999996</v>
      </c>
      <c r="G6" s="10">
        <v>0.46700000000000003</v>
      </c>
      <c r="H6" s="10">
        <v>0.58099999999999996</v>
      </c>
      <c r="I6" s="10">
        <v>0.77300000000000002</v>
      </c>
      <c r="J6" s="10">
        <v>0.71299999999999997</v>
      </c>
      <c r="K6" s="10">
        <v>0.55100000000000005</v>
      </c>
      <c r="L6" s="10">
        <v>0.219</v>
      </c>
      <c r="M6" s="10">
        <v>0.35099999999999998</v>
      </c>
    </row>
    <row r="7" spans="1:13" ht="15" thickBot="1">
      <c r="A7" s="5">
        <v>6</v>
      </c>
      <c r="B7" s="22" t="s">
        <v>386</v>
      </c>
      <c r="C7" s="22" t="s">
        <v>58</v>
      </c>
      <c r="D7" s="10">
        <v>0.20899999999999999</v>
      </c>
      <c r="E7" s="10">
        <v>0.35599999999999998</v>
      </c>
      <c r="F7" s="10">
        <v>0.69899999999999995</v>
      </c>
      <c r="G7" s="10">
        <v>0.51200000000000001</v>
      </c>
      <c r="H7" s="10">
        <v>0.41399999999999998</v>
      </c>
      <c r="I7" s="10">
        <v>0.70299999999999996</v>
      </c>
      <c r="J7" s="10">
        <v>0.59299999999999997</v>
      </c>
      <c r="K7" s="10">
        <v>0.45500000000000002</v>
      </c>
      <c r="L7" s="10">
        <v>0.14199999999999999</v>
      </c>
      <c r="M7" s="10">
        <v>0.35</v>
      </c>
    </row>
    <row r="8" spans="1:13" ht="15" thickBot="1">
      <c r="A8" s="5">
        <v>7</v>
      </c>
      <c r="B8" s="22" t="s">
        <v>389</v>
      </c>
      <c r="C8" s="22" t="s">
        <v>100</v>
      </c>
      <c r="D8" s="10">
        <v>0.14899999999999999</v>
      </c>
      <c r="E8" s="10">
        <v>0.29499999999999998</v>
      </c>
      <c r="F8" s="10">
        <v>0.621</v>
      </c>
      <c r="G8" s="10">
        <v>0.48</v>
      </c>
      <c r="H8" s="10">
        <v>0.44900000000000001</v>
      </c>
      <c r="I8" s="10">
        <v>0.77600000000000002</v>
      </c>
      <c r="J8" s="10">
        <v>0.68899999999999995</v>
      </c>
      <c r="K8" s="10">
        <v>0.56799999999999995</v>
      </c>
      <c r="L8" s="10">
        <v>0.2</v>
      </c>
      <c r="M8" s="10">
        <v>0.34899999999999998</v>
      </c>
    </row>
    <row r="9" spans="1:13" ht="15" thickBot="1">
      <c r="A9" s="5">
        <v>8</v>
      </c>
      <c r="B9" s="22" t="s">
        <v>391</v>
      </c>
      <c r="C9" s="22" t="s">
        <v>100</v>
      </c>
      <c r="D9" s="10">
        <v>0.17299999999999999</v>
      </c>
      <c r="E9" s="10">
        <v>0.36499999999999999</v>
      </c>
      <c r="F9" s="10">
        <v>0.63300000000000001</v>
      </c>
      <c r="G9" s="10">
        <v>0.51100000000000001</v>
      </c>
      <c r="H9" s="10">
        <v>0.442</v>
      </c>
      <c r="I9" s="10">
        <v>0.76500000000000001</v>
      </c>
      <c r="J9" s="10">
        <v>0.65900000000000003</v>
      </c>
      <c r="K9" s="10">
        <v>0.54300000000000004</v>
      </c>
      <c r="L9" s="10">
        <v>0.17299999999999999</v>
      </c>
      <c r="M9" s="10">
        <v>0.34599999999999997</v>
      </c>
    </row>
    <row r="10" spans="1:13" ht="15" thickBot="1">
      <c r="A10" s="5">
        <v>9</v>
      </c>
      <c r="B10" s="22" t="s">
        <v>407</v>
      </c>
      <c r="C10" s="22" t="s">
        <v>52</v>
      </c>
      <c r="D10" s="10">
        <v>0.16800000000000001</v>
      </c>
      <c r="E10" s="10">
        <v>0.27400000000000002</v>
      </c>
      <c r="F10" s="10">
        <v>0.623</v>
      </c>
      <c r="G10" s="10">
        <v>0.44900000000000001</v>
      </c>
      <c r="H10" s="10">
        <v>0.33700000000000002</v>
      </c>
      <c r="I10" s="10">
        <v>0.75</v>
      </c>
      <c r="J10" s="10">
        <v>0.624</v>
      </c>
      <c r="K10" s="10">
        <v>0.501</v>
      </c>
      <c r="L10" s="10">
        <v>0.17399999999999999</v>
      </c>
      <c r="M10" s="10">
        <v>0.34100000000000003</v>
      </c>
    </row>
    <row r="11" spans="1:13" ht="15" thickBot="1">
      <c r="A11" s="5">
        <v>10</v>
      </c>
      <c r="B11" s="22" t="s">
        <v>400</v>
      </c>
      <c r="C11" s="22" t="s">
        <v>26</v>
      </c>
      <c r="D11" s="10">
        <v>0.19</v>
      </c>
      <c r="E11" s="10">
        <v>0.37</v>
      </c>
      <c r="F11" s="10">
        <v>0.67700000000000005</v>
      </c>
      <c r="G11" s="10">
        <v>0.53100000000000003</v>
      </c>
      <c r="H11" s="10">
        <v>0.38300000000000001</v>
      </c>
      <c r="I11" s="10">
        <v>0.76700000000000002</v>
      </c>
      <c r="J11" s="10">
        <v>0.64</v>
      </c>
      <c r="K11" s="10">
        <v>0.52400000000000002</v>
      </c>
      <c r="L11" s="10">
        <v>0.15</v>
      </c>
      <c r="M11" s="10">
        <v>0.34</v>
      </c>
    </row>
    <row r="12" spans="1:13" ht="15" thickBot="1">
      <c r="A12" s="5">
        <v>11</v>
      </c>
      <c r="B12" s="22" t="s">
        <v>522</v>
      </c>
      <c r="C12" s="22" t="s">
        <v>50</v>
      </c>
      <c r="D12" s="10">
        <v>0.11899999999999999</v>
      </c>
      <c r="E12" s="10">
        <v>0.29299999999999998</v>
      </c>
      <c r="F12" s="10">
        <v>0.504</v>
      </c>
      <c r="G12" s="10">
        <v>0.39900000000000002</v>
      </c>
      <c r="H12" s="10">
        <v>0.46800000000000003</v>
      </c>
      <c r="I12" s="10">
        <v>0.83499999999999996</v>
      </c>
      <c r="J12" s="10">
        <v>0.7</v>
      </c>
      <c r="K12" s="10">
        <v>0.5</v>
      </c>
      <c r="L12" s="10">
        <v>0.221</v>
      </c>
      <c r="M12" s="10">
        <v>0.34</v>
      </c>
    </row>
    <row r="13" spans="1:13" ht="15" thickBot="1">
      <c r="A13" s="5">
        <v>12</v>
      </c>
      <c r="B13" s="22" t="s">
        <v>505</v>
      </c>
      <c r="C13" s="22" t="s">
        <v>29</v>
      </c>
      <c r="D13" s="10">
        <v>0.14599999999999999</v>
      </c>
      <c r="E13" s="10">
        <v>0.313</v>
      </c>
      <c r="F13" s="10">
        <v>0.54800000000000004</v>
      </c>
      <c r="G13" s="10">
        <v>0.42199999999999999</v>
      </c>
      <c r="H13" s="10">
        <v>0.32100000000000001</v>
      </c>
      <c r="I13" s="10">
        <v>0.86099999999999999</v>
      </c>
      <c r="J13" s="10">
        <v>0.64700000000000002</v>
      </c>
      <c r="K13" s="10">
        <v>0.46500000000000002</v>
      </c>
      <c r="L13" s="10">
        <v>0.192</v>
      </c>
      <c r="M13" s="10">
        <v>0.33800000000000002</v>
      </c>
    </row>
    <row r="14" spans="1:13" ht="15" thickBot="1">
      <c r="A14" s="5">
        <v>13</v>
      </c>
      <c r="B14" s="22" t="s">
        <v>396</v>
      </c>
      <c r="C14" s="22" t="s">
        <v>95</v>
      </c>
      <c r="D14" s="10">
        <v>0.14699999999999999</v>
      </c>
      <c r="E14" s="10">
        <v>0.28299999999999997</v>
      </c>
      <c r="F14" s="10">
        <v>0.63300000000000001</v>
      </c>
      <c r="G14" s="10">
        <v>0.47199999999999998</v>
      </c>
      <c r="H14" s="10">
        <v>0.45800000000000002</v>
      </c>
      <c r="I14" s="10">
        <v>0.77700000000000002</v>
      </c>
      <c r="J14" s="10">
        <v>0.68799999999999994</v>
      </c>
      <c r="K14" s="10">
        <v>0.53900000000000003</v>
      </c>
      <c r="L14" s="10">
        <v>0.189</v>
      </c>
      <c r="M14" s="10">
        <v>0.33600000000000002</v>
      </c>
    </row>
    <row r="15" spans="1:13" ht="15" thickBot="1">
      <c r="A15" s="5">
        <v>14</v>
      </c>
      <c r="B15" s="22" t="s">
        <v>419</v>
      </c>
      <c r="C15" s="22" t="s">
        <v>32</v>
      </c>
      <c r="D15" s="10">
        <v>0.159</v>
      </c>
      <c r="E15" s="10">
        <v>0.315</v>
      </c>
      <c r="F15" s="10">
        <v>0.64200000000000002</v>
      </c>
      <c r="G15" s="10">
        <v>0.47</v>
      </c>
      <c r="H15" s="10">
        <v>0.433</v>
      </c>
      <c r="I15" s="10">
        <v>0.78700000000000003</v>
      </c>
      <c r="J15" s="10">
        <v>0.66100000000000003</v>
      </c>
      <c r="K15" s="10">
        <v>0.47199999999999998</v>
      </c>
      <c r="L15" s="10">
        <v>0.17699999999999999</v>
      </c>
      <c r="M15" s="10">
        <v>0.33600000000000002</v>
      </c>
    </row>
    <row r="16" spans="1:13" ht="15" thickBot="1">
      <c r="A16" s="5">
        <v>15</v>
      </c>
      <c r="B16" s="22" t="s">
        <v>432</v>
      </c>
      <c r="C16" s="22" t="s">
        <v>54</v>
      </c>
      <c r="D16" s="10">
        <v>0.11899999999999999</v>
      </c>
      <c r="E16" s="10">
        <v>0.27800000000000002</v>
      </c>
      <c r="F16" s="10">
        <v>0.56699999999999995</v>
      </c>
      <c r="G16" s="10">
        <v>0.42099999999999999</v>
      </c>
      <c r="H16" s="10">
        <v>0.45600000000000002</v>
      </c>
      <c r="I16" s="10">
        <v>0.84299999999999997</v>
      </c>
      <c r="J16" s="10">
        <v>0.71399999999999997</v>
      </c>
      <c r="K16" s="10">
        <v>0.495</v>
      </c>
      <c r="L16" s="10">
        <v>0.216</v>
      </c>
      <c r="M16" s="10">
        <v>0.33500000000000002</v>
      </c>
    </row>
    <row r="17" spans="1:13" ht="15" thickBot="1">
      <c r="A17" s="5">
        <v>16</v>
      </c>
      <c r="B17" s="22" t="s">
        <v>393</v>
      </c>
      <c r="C17" s="6" t="s">
        <v>103</v>
      </c>
      <c r="D17" s="10">
        <v>0.121</v>
      </c>
      <c r="E17" s="10">
        <v>0.32500000000000001</v>
      </c>
      <c r="F17" s="10">
        <v>0.55900000000000005</v>
      </c>
      <c r="G17" s="10">
        <v>0.442</v>
      </c>
      <c r="H17" s="10">
        <v>0.51300000000000001</v>
      </c>
      <c r="I17" s="10">
        <v>0.84599999999999997</v>
      </c>
      <c r="J17" s="10">
        <v>0.72399999999999998</v>
      </c>
      <c r="K17" s="10">
        <v>0.501</v>
      </c>
      <c r="L17" s="10">
        <v>0.21299999999999999</v>
      </c>
      <c r="M17" s="10">
        <v>0.33400000000000002</v>
      </c>
    </row>
    <row r="18" spans="1:13" ht="15" thickBot="1">
      <c r="A18" s="5">
        <v>17</v>
      </c>
      <c r="B18" s="22" t="s">
        <v>416</v>
      </c>
      <c r="C18" s="22" t="s">
        <v>64</v>
      </c>
      <c r="D18" s="10">
        <v>0.16400000000000001</v>
      </c>
      <c r="E18" s="10">
        <v>0.30599999999999999</v>
      </c>
      <c r="F18" s="10">
        <v>0.64700000000000002</v>
      </c>
      <c r="G18" s="10">
        <v>0.48</v>
      </c>
      <c r="H18" s="10">
        <v>0.314</v>
      </c>
      <c r="I18" s="10">
        <v>0.81799999999999995</v>
      </c>
      <c r="J18" s="10">
        <v>0.66100000000000003</v>
      </c>
      <c r="K18" s="10">
        <v>0.50900000000000001</v>
      </c>
      <c r="L18" s="10">
        <v>0.16900000000000001</v>
      </c>
      <c r="M18" s="10">
        <v>0.33400000000000002</v>
      </c>
    </row>
    <row r="19" spans="1:13" ht="15" thickBot="1">
      <c r="A19" s="5">
        <v>18</v>
      </c>
      <c r="B19" s="22" t="s">
        <v>504</v>
      </c>
      <c r="C19" s="22" t="s">
        <v>86</v>
      </c>
      <c r="D19" s="10">
        <v>0.105</v>
      </c>
      <c r="E19" s="10">
        <v>0.26800000000000002</v>
      </c>
      <c r="F19" s="10">
        <v>0.54200000000000004</v>
      </c>
      <c r="G19" s="10">
        <v>0.41399999999999998</v>
      </c>
      <c r="H19" s="10">
        <v>0.505</v>
      </c>
      <c r="I19" s="10">
        <v>0.84799999999999998</v>
      </c>
      <c r="J19" s="10">
        <v>0.74399999999999999</v>
      </c>
      <c r="K19" s="10">
        <v>0.53200000000000003</v>
      </c>
      <c r="L19" s="10">
        <v>0.22900000000000001</v>
      </c>
      <c r="M19" s="10">
        <v>0.33300000000000002</v>
      </c>
    </row>
    <row r="20" spans="1:13" ht="15" thickBot="1">
      <c r="A20" s="5">
        <v>19</v>
      </c>
      <c r="B20" s="22" t="s">
        <v>395</v>
      </c>
      <c r="C20" s="22" t="s">
        <v>35</v>
      </c>
      <c r="D20" s="10">
        <v>0.157</v>
      </c>
      <c r="E20" s="10">
        <v>0.3</v>
      </c>
      <c r="F20" s="10">
        <v>0.59699999999999998</v>
      </c>
      <c r="G20" s="10">
        <v>0.443</v>
      </c>
      <c r="H20" s="10">
        <v>0.374</v>
      </c>
      <c r="I20" s="10">
        <v>0.79400000000000004</v>
      </c>
      <c r="J20" s="10">
        <v>0.64600000000000002</v>
      </c>
      <c r="K20" s="10">
        <v>0.48099999999999998</v>
      </c>
      <c r="L20" s="10">
        <v>0.17499999999999999</v>
      </c>
      <c r="M20" s="10">
        <v>0.33200000000000002</v>
      </c>
    </row>
    <row r="21" spans="1:13" ht="15" thickBot="1">
      <c r="A21" s="5">
        <v>20</v>
      </c>
      <c r="B21" s="22" t="s">
        <v>399</v>
      </c>
      <c r="C21" s="22" t="s">
        <v>45</v>
      </c>
      <c r="D21" s="10">
        <v>0.13500000000000001</v>
      </c>
      <c r="E21" s="10">
        <v>0.30499999999999999</v>
      </c>
      <c r="F21" s="10">
        <v>0.60799999999999998</v>
      </c>
      <c r="G21" s="10">
        <v>0.46700000000000003</v>
      </c>
      <c r="H21" s="10">
        <v>0.42199999999999999</v>
      </c>
      <c r="I21" s="10">
        <v>0.83599999999999997</v>
      </c>
      <c r="J21" s="10">
        <v>0.71</v>
      </c>
      <c r="K21" s="10">
        <v>0.53300000000000003</v>
      </c>
      <c r="L21" s="10">
        <v>0.19600000000000001</v>
      </c>
      <c r="M21" s="10">
        <v>0.33100000000000002</v>
      </c>
    </row>
    <row r="22" spans="1:13" ht="15" thickBot="1">
      <c r="A22" s="5">
        <v>21</v>
      </c>
      <c r="B22" s="22" t="s">
        <v>440</v>
      </c>
      <c r="C22" s="22" t="s">
        <v>97</v>
      </c>
      <c r="D22" s="10">
        <v>0.16700000000000001</v>
      </c>
      <c r="E22" s="10">
        <v>0.38</v>
      </c>
      <c r="F22" s="10">
        <v>0.60399999999999998</v>
      </c>
      <c r="G22" s="10">
        <v>0.47199999999999998</v>
      </c>
      <c r="H22" s="10">
        <v>0.47899999999999998</v>
      </c>
      <c r="I22" s="10">
        <v>0.78900000000000003</v>
      </c>
      <c r="J22" s="10">
        <v>0.64300000000000002</v>
      </c>
      <c r="K22" s="10">
        <v>0.41199999999999998</v>
      </c>
      <c r="L22" s="10">
        <v>0.16400000000000001</v>
      </c>
      <c r="M22" s="10">
        <v>0.33100000000000002</v>
      </c>
    </row>
    <row r="23" spans="1:13" ht="15" thickBot="1">
      <c r="A23" s="5">
        <v>22</v>
      </c>
      <c r="B23" s="22" t="s">
        <v>502</v>
      </c>
      <c r="C23" s="22" t="s">
        <v>89</v>
      </c>
      <c r="D23" s="10">
        <v>0.157</v>
      </c>
      <c r="E23" s="10">
        <v>0.32400000000000001</v>
      </c>
      <c r="F23" s="10">
        <v>0.61899999999999999</v>
      </c>
      <c r="G23" s="10">
        <v>0.48099999999999998</v>
      </c>
      <c r="H23" s="10">
        <v>0.46600000000000003</v>
      </c>
      <c r="I23" s="10">
        <v>0.77100000000000002</v>
      </c>
      <c r="J23" s="10">
        <v>0.67400000000000004</v>
      </c>
      <c r="K23" s="10">
        <v>0.53</v>
      </c>
      <c r="L23" s="10">
        <v>0.17399999999999999</v>
      </c>
      <c r="M23" s="10">
        <v>0.33100000000000002</v>
      </c>
    </row>
    <row r="24" spans="1:13" ht="15" thickBot="1">
      <c r="A24" s="5">
        <v>23</v>
      </c>
      <c r="B24" s="22" t="s">
        <v>454</v>
      </c>
      <c r="C24" s="6" t="s">
        <v>103</v>
      </c>
      <c r="D24" s="10">
        <v>0.13900000000000001</v>
      </c>
      <c r="E24" s="10">
        <v>0.33600000000000002</v>
      </c>
      <c r="F24" s="10">
        <v>0.60199999999999998</v>
      </c>
      <c r="G24" s="10">
        <v>0.46300000000000002</v>
      </c>
      <c r="H24" s="10">
        <v>0.45500000000000002</v>
      </c>
      <c r="I24" s="10">
        <v>0.83399999999999996</v>
      </c>
      <c r="J24" s="10">
        <v>0.69099999999999995</v>
      </c>
      <c r="K24" s="10">
        <v>0.47899999999999998</v>
      </c>
      <c r="L24" s="10">
        <v>0.19</v>
      </c>
      <c r="M24" s="10">
        <v>0.32900000000000001</v>
      </c>
    </row>
    <row r="25" spans="1:13" ht="15" thickBot="1">
      <c r="A25" s="5">
        <v>24</v>
      </c>
      <c r="B25" s="22" t="s">
        <v>501</v>
      </c>
      <c r="C25" s="22" t="s">
        <v>54</v>
      </c>
      <c r="D25" s="10">
        <v>0.15</v>
      </c>
      <c r="E25" s="10">
        <v>0.30099999999999999</v>
      </c>
      <c r="F25" s="10">
        <v>0.63400000000000001</v>
      </c>
      <c r="G25" s="10">
        <v>0.45100000000000001</v>
      </c>
      <c r="H25" s="10">
        <v>0.47799999999999998</v>
      </c>
      <c r="I25" s="10">
        <v>0.77</v>
      </c>
      <c r="J25" s="10">
        <v>0.66300000000000003</v>
      </c>
      <c r="K25" s="10">
        <v>0.45100000000000001</v>
      </c>
      <c r="L25" s="10">
        <v>0.17899999999999999</v>
      </c>
      <c r="M25" s="10">
        <v>0.32800000000000001</v>
      </c>
    </row>
    <row r="26" spans="1:13" ht="15" thickBot="1">
      <c r="A26" s="5">
        <v>25</v>
      </c>
      <c r="B26" s="22" t="s">
        <v>404</v>
      </c>
      <c r="C26" s="22" t="s">
        <v>45</v>
      </c>
      <c r="D26" s="10">
        <v>0.17599999999999999</v>
      </c>
      <c r="E26" s="10">
        <v>0.33500000000000002</v>
      </c>
      <c r="F26" s="10">
        <v>0.63800000000000001</v>
      </c>
      <c r="G26" s="10">
        <v>0.46200000000000002</v>
      </c>
      <c r="H26" s="10">
        <v>0.45600000000000002</v>
      </c>
      <c r="I26" s="10">
        <v>0.72799999999999998</v>
      </c>
      <c r="J26" s="10">
        <v>0.61299999999999999</v>
      </c>
      <c r="K26" s="10">
        <v>0.41899999999999998</v>
      </c>
      <c r="L26" s="10">
        <v>0.152</v>
      </c>
      <c r="M26" s="10">
        <v>0.32800000000000001</v>
      </c>
    </row>
    <row r="27" spans="1:13" ht="15" thickBot="1">
      <c r="A27" s="5">
        <v>26</v>
      </c>
      <c r="B27" s="22" t="s">
        <v>711</v>
      </c>
      <c r="C27" s="22" t="s">
        <v>144</v>
      </c>
      <c r="D27" s="10">
        <v>0.153</v>
      </c>
      <c r="E27" s="10">
        <v>0.23100000000000001</v>
      </c>
      <c r="F27" s="10">
        <v>0.64300000000000002</v>
      </c>
      <c r="G27" s="10">
        <v>0.42099999999999999</v>
      </c>
      <c r="H27" s="10">
        <v>0.376</v>
      </c>
      <c r="I27" s="10">
        <v>0.73499999999999999</v>
      </c>
      <c r="J27" s="10">
        <v>0.63</v>
      </c>
      <c r="K27" s="10">
        <v>0.46300000000000002</v>
      </c>
      <c r="L27" s="10">
        <v>0.17499999999999999</v>
      </c>
      <c r="M27" s="10">
        <v>0.32800000000000001</v>
      </c>
    </row>
    <row r="28" spans="1:13" ht="15" thickBot="1">
      <c r="A28" s="5">
        <v>27</v>
      </c>
      <c r="B28" s="22" t="s">
        <v>442</v>
      </c>
      <c r="C28" s="22" t="s">
        <v>26</v>
      </c>
      <c r="D28" s="10">
        <v>0.108</v>
      </c>
      <c r="E28" s="10">
        <v>0.252</v>
      </c>
      <c r="F28" s="10">
        <v>0.56999999999999995</v>
      </c>
      <c r="G28" s="10">
        <v>0.41399999999999998</v>
      </c>
      <c r="H28" s="10">
        <v>0.64200000000000002</v>
      </c>
      <c r="I28" s="10">
        <v>0.78500000000000003</v>
      </c>
      <c r="J28" s="10">
        <v>0.74199999999999999</v>
      </c>
      <c r="K28" s="10">
        <v>0.51</v>
      </c>
      <c r="L28" s="10">
        <v>0.219</v>
      </c>
      <c r="M28" s="10">
        <v>0.32700000000000001</v>
      </c>
    </row>
    <row r="29" spans="1:13" ht="15" thickBot="1">
      <c r="A29" s="5">
        <v>28</v>
      </c>
      <c r="B29" s="22" t="s">
        <v>450</v>
      </c>
      <c r="C29" s="22" t="s">
        <v>111</v>
      </c>
      <c r="D29" s="10">
        <v>0.13700000000000001</v>
      </c>
      <c r="E29" s="10">
        <v>0.254</v>
      </c>
      <c r="F29" s="10">
        <v>0.622</v>
      </c>
      <c r="G29" s="10">
        <v>0.438</v>
      </c>
      <c r="H29" s="10">
        <v>0.39700000000000002</v>
      </c>
      <c r="I29" s="10">
        <v>0.81100000000000005</v>
      </c>
      <c r="J29" s="10">
        <v>0.69199999999999995</v>
      </c>
      <c r="K29" s="10">
        <v>0.502</v>
      </c>
      <c r="L29" s="10">
        <v>0.19</v>
      </c>
      <c r="M29" s="10">
        <v>0.32600000000000001</v>
      </c>
    </row>
    <row r="30" spans="1:13" ht="15" thickBot="1">
      <c r="A30" s="5">
        <v>29</v>
      </c>
      <c r="B30" s="22" t="s">
        <v>698</v>
      </c>
      <c r="C30" s="22" t="s">
        <v>153</v>
      </c>
      <c r="D30" s="10">
        <v>0.153</v>
      </c>
      <c r="E30" s="10">
        <v>0.32400000000000001</v>
      </c>
      <c r="F30" s="10">
        <v>0.55100000000000005</v>
      </c>
      <c r="G30" s="10">
        <v>0.40699999999999997</v>
      </c>
      <c r="H30" s="10">
        <v>0.41399999999999998</v>
      </c>
      <c r="I30" s="10">
        <v>0.83299999999999996</v>
      </c>
      <c r="J30" s="10">
        <v>0.621</v>
      </c>
      <c r="K30" s="10">
        <v>0.36499999999999999</v>
      </c>
      <c r="L30" s="10">
        <v>0.17199999999999999</v>
      </c>
      <c r="M30" s="10">
        <v>0.32500000000000001</v>
      </c>
    </row>
    <row r="31" spans="1:13" ht="15" thickBot="1">
      <c r="A31" s="5">
        <v>30</v>
      </c>
      <c r="B31" s="22" t="s">
        <v>481</v>
      </c>
      <c r="C31" s="22" t="s">
        <v>97</v>
      </c>
      <c r="D31" s="10">
        <v>0.17199999999999999</v>
      </c>
      <c r="E31" s="10">
        <v>0.33800000000000002</v>
      </c>
      <c r="F31" s="10">
        <v>0.66200000000000003</v>
      </c>
      <c r="G31" s="10">
        <v>0.501</v>
      </c>
      <c r="H31" s="10">
        <v>0.41699999999999998</v>
      </c>
      <c r="I31" s="10">
        <v>0.77700000000000002</v>
      </c>
      <c r="J31" s="10">
        <v>0.65600000000000003</v>
      </c>
      <c r="K31" s="10">
        <v>0.503</v>
      </c>
      <c r="L31" s="10">
        <v>0.153</v>
      </c>
      <c r="M31" s="10">
        <v>0.32500000000000001</v>
      </c>
    </row>
    <row r="32" spans="1:13" ht="15" thickBot="1">
      <c r="A32" s="5">
        <v>31</v>
      </c>
      <c r="B32" s="22" t="s">
        <v>461</v>
      </c>
      <c r="C32" s="22" t="s">
        <v>86</v>
      </c>
      <c r="D32" s="10">
        <v>0.13</v>
      </c>
      <c r="E32" s="10">
        <v>0.32200000000000001</v>
      </c>
      <c r="F32" s="10">
        <v>0.58699999999999997</v>
      </c>
      <c r="G32" s="10">
        <v>0.45700000000000002</v>
      </c>
      <c r="H32" s="10">
        <v>0.52100000000000002</v>
      </c>
      <c r="I32" s="10">
        <v>0.80900000000000005</v>
      </c>
      <c r="J32" s="10">
        <v>0.70899999999999996</v>
      </c>
      <c r="K32" s="10">
        <v>0.50800000000000001</v>
      </c>
      <c r="L32" s="10">
        <v>0.19500000000000001</v>
      </c>
      <c r="M32" s="10">
        <v>0.32500000000000001</v>
      </c>
    </row>
    <row r="33" spans="1:13" ht="15" thickBot="1">
      <c r="A33" s="5">
        <v>32</v>
      </c>
      <c r="B33" s="22" t="s">
        <v>563</v>
      </c>
      <c r="C33" s="6" t="s">
        <v>103</v>
      </c>
      <c r="D33" s="10">
        <v>0.13</v>
      </c>
      <c r="E33" s="10">
        <v>0.32500000000000001</v>
      </c>
      <c r="F33" s="10">
        <v>0.57199999999999995</v>
      </c>
      <c r="G33" s="10">
        <v>0.437</v>
      </c>
      <c r="H33" s="10">
        <v>0.52</v>
      </c>
      <c r="I33" s="10">
        <v>0.83599999999999997</v>
      </c>
      <c r="J33" s="10">
        <v>0.70799999999999996</v>
      </c>
      <c r="K33" s="10">
        <v>0.45400000000000001</v>
      </c>
      <c r="L33" s="10">
        <v>0.19500000000000001</v>
      </c>
      <c r="M33" s="10">
        <v>0.32400000000000001</v>
      </c>
    </row>
    <row r="34" spans="1:13" ht="15" thickBot="1">
      <c r="A34" s="5">
        <v>33</v>
      </c>
      <c r="B34" s="22" t="s">
        <v>477</v>
      </c>
      <c r="C34" s="22" t="s">
        <v>26</v>
      </c>
      <c r="D34" s="10">
        <v>0.11700000000000001</v>
      </c>
      <c r="E34" s="10">
        <v>0.313</v>
      </c>
      <c r="F34" s="10">
        <v>0.622</v>
      </c>
      <c r="G34" s="10">
        <v>0.48</v>
      </c>
      <c r="H34" s="10">
        <v>0.58199999999999996</v>
      </c>
      <c r="I34" s="10">
        <v>0.82599999999999996</v>
      </c>
      <c r="J34" s="10">
        <v>0.753</v>
      </c>
      <c r="K34" s="10">
        <v>0.54</v>
      </c>
      <c r="L34" s="10">
        <v>0.20599999999999999</v>
      </c>
      <c r="M34" s="10">
        <v>0.32300000000000001</v>
      </c>
    </row>
    <row r="35" spans="1:13" ht="15" thickBot="1">
      <c r="A35" s="5">
        <v>34</v>
      </c>
      <c r="B35" s="22" t="s">
        <v>420</v>
      </c>
      <c r="C35" s="22" t="s">
        <v>24</v>
      </c>
      <c r="D35" s="10">
        <v>0.124</v>
      </c>
      <c r="E35" s="10">
        <v>0.28899999999999998</v>
      </c>
      <c r="F35" s="10">
        <v>0.623</v>
      </c>
      <c r="G35" s="10">
        <v>0.47199999999999998</v>
      </c>
      <c r="H35" s="10">
        <v>0.45700000000000002</v>
      </c>
      <c r="I35" s="10">
        <v>0.83799999999999997</v>
      </c>
      <c r="J35" s="10">
        <v>0.73199999999999998</v>
      </c>
      <c r="K35" s="10">
        <v>0.54700000000000004</v>
      </c>
      <c r="L35" s="10">
        <v>0.19800000000000001</v>
      </c>
      <c r="M35" s="10">
        <v>0.32300000000000001</v>
      </c>
    </row>
    <row r="36" spans="1:13" ht="15" thickBot="1">
      <c r="A36" s="5">
        <v>35</v>
      </c>
      <c r="B36" s="22" t="s">
        <v>429</v>
      </c>
      <c r="C36" s="22" t="s">
        <v>64</v>
      </c>
      <c r="D36" s="10">
        <v>0.14499999999999999</v>
      </c>
      <c r="E36" s="10">
        <v>0.28899999999999998</v>
      </c>
      <c r="F36" s="10">
        <v>0.64100000000000001</v>
      </c>
      <c r="G36" s="10">
        <v>0.46</v>
      </c>
      <c r="H36" s="10">
        <v>0.55200000000000005</v>
      </c>
      <c r="I36" s="10">
        <v>0.73799999999999999</v>
      </c>
      <c r="J36" s="10">
        <v>0.67800000000000005</v>
      </c>
      <c r="K36" s="10">
        <v>0.48699999999999999</v>
      </c>
      <c r="L36" s="10">
        <v>0.17599999999999999</v>
      </c>
      <c r="M36" s="10">
        <v>0.32100000000000001</v>
      </c>
    </row>
    <row r="37" spans="1:13" ht="15" thickBot="1">
      <c r="A37" s="5">
        <v>36</v>
      </c>
      <c r="B37" s="22" t="s">
        <v>474</v>
      </c>
      <c r="C37" s="22" t="s">
        <v>56</v>
      </c>
      <c r="D37" s="10">
        <v>0.152</v>
      </c>
      <c r="E37" s="10">
        <v>0.316</v>
      </c>
      <c r="F37" s="10">
        <v>0.64100000000000001</v>
      </c>
      <c r="G37" s="10">
        <v>0.47</v>
      </c>
      <c r="H37" s="10">
        <v>0.39100000000000001</v>
      </c>
      <c r="I37" s="10">
        <v>0.83199999999999996</v>
      </c>
      <c r="J37" s="10">
        <v>0.67600000000000005</v>
      </c>
      <c r="K37" s="10">
        <v>0.47399999999999998</v>
      </c>
      <c r="L37" s="10">
        <v>0.16800000000000001</v>
      </c>
      <c r="M37" s="10">
        <v>0.32</v>
      </c>
    </row>
    <row r="38" spans="1:13" ht="15" thickBot="1">
      <c r="A38" s="5">
        <v>37</v>
      </c>
      <c r="B38" s="22" t="s">
        <v>453</v>
      </c>
      <c r="C38" s="22" t="s">
        <v>86</v>
      </c>
      <c r="D38" s="10">
        <v>0.113</v>
      </c>
      <c r="E38" s="10">
        <v>0.32</v>
      </c>
      <c r="F38" s="10">
        <v>0.6</v>
      </c>
      <c r="G38" s="10">
        <v>0.46400000000000002</v>
      </c>
      <c r="H38" s="10">
        <v>0.5</v>
      </c>
      <c r="I38" s="10">
        <v>0.874</v>
      </c>
      <c r="J38" s="10">
        <v>0.748</v>
      </c>
      <c r="K38" s="10">
        <v>0.51400000000000001</v>
      </c>
      <c r="L38" s="10">
        <v>0.20699999999999999</v>
      </c>
      <c r="M38" s="10">
        <v>0.32</v>
      </c>
    </row>
    <row r="39" spans="1:13" ht="15" thickBot="1">
      <c r="A39" s="5">
        <v>38</v>
      </c>
      <c r="B39" s="22" t="s">
        <v>480</v>
      </c>
      <c r="C39" s="22" t="s">
        <v>111</v>
      </c>
      <c r="D39" s="10">
        <v>0.13400000000000001</v>
      </c>
      <c r="E39" s="10">
        <v>0.35699999999999998</v>
      </c>
      <c r="F39" s="10">
        <v>0.65500000000000003</v>
      </c>
      <c r="G39" s="10">
        <v>0.51900000000000002</v>
      </c>
      <c r="H39" s="10">
        <v>0.58499999999999996</v>
      </c>
      <c r="I39" s="10">
        <v>0.81100000000000005</v>
      </c>
      <c r="J39" s="10">
        <v>0.74</v>
      </c>
      <c r="K39" s="10">
        <v>0.54500000000000004</v>
      </c>
      <c r="L39" s="10">
        <v>0.185</v>
      </c>
      <c r="M39" s="10">
        <v>0.31900000000000001</v>
      </c>
    </row>
    <row r="40" spans="1:13" ht="15" thickBot="1">
      <c r="A40" s="5">
        <v>39</v>
      </c>
      <c r="B40" s="22" t="s">
        <v>405</v>
      </c>
      <c r="C40" s="22" t="s">
        <v>52</v>
      </c>
      <c r="D40" s="10">
        <v>0.155</v>
      </c>
      <c r="E40" s="10">
        <v>0.35599999999999998</v>
      </c>
      <c r="F40" s="10">
        <v>0.66</v>
      </c>
      <c r="G40" s="10">
        <v>0.503</v>
      </c>
      <c r="H40" s="10">
        <v>0.40799999999999997</v>
      </c>
      <c r="I40" s="10">
        <v>0.85399999999999998</v>
      </c>
      <c r="J40" s="10">
        <v>0.69199999999999995</v>
      </c>
      <c r="K40" s="10">
        <v>0.48599999999999999</v>
      </c>
      <c r="L40" s="10">
        <v>0.16300000000000001</v>
      </c>
      <c r="M40" s="10">
        <v>0.318</v>
      </c>
    </row>
    <row r="41" spans="1:13" ht="15" thickBot="1">
      <c r="A41" s="5">
        <v>40</v>
      </c>
      <c r="B41" s="22" t="s">
        <v>466</v>
      </c>
      <c r="C41" s="22" t="s">
        <v>54</v>
      </c>
      <c r="D41" s="10">
        <v>0.154</v>
      </c>
      <c r="E41" s="10">
        <v>0.307</v>
      </c>
      <c r="F41" s="10">
        <v>0.65800000000000003</v>
      </c>
      <c r="G41" s="10">
        <v>0.47</v>
      </c>
      <c r="H41" s="10">
        <v>0.52200000000000002</v>
      </c>
      <c r="I41" s="10">
        <v>0.752</v>
      </c>
      <c r="J41" s="10">
        <v>0.67100000000000004</v>
      </c>
      <c r="K41" s="10">
        <v>0.46300000000000002</v>
      </c>
      <c r="L41" s="10">
        <v>0.161</v>
      </c>
      <c r="M41" s="10">
        <v>0.315</v>
      </c>
    </row>
    <row r="42" spans="1:13" ht="15" thickBot="1">
      <c r="A42" s="5">
        <v>41</v>
      </c>
      <c r="B42" s="22" t="s">
        <v>484</v>
      </c>
      <c r="C42" s="6" t="s">
        <v>103</v>
      </c>
      <c r="D42" s="10">
        <v>0.127</v>
      </c>
      <c r="E42" s="10">
        <v>0.29499999999999998</v>
      </c>
      <c r="F42" s="10">
        <v>0.61099999999999999</v>
      </c>
      <c r="G42" s="10">
        <v>0.44900000000000001</v>
      </c>
      <c r="H42" s="10">
        <v>0.49</v>
      </c>
      <c r="I42" s="10">
        <v>0.82499999999999996</v>
      </c>
      <c r="J42" s="10">
        <v>0.71199999999999997</v>
      </c>
      <c r="K42" s="10">
        <v>0.48799999999999999</v>
      </c>
      <c r="L42" s="10">
        <v>0.188</v>
      </c>
      <c r="M42" s="10">
        <v>0.315</v>
      </c>
    </row>
    <row r="43" spans="1:13" ht="15" thickBot="1">
      <c r="A43" s="5">
        <v>42</v>
      </c>
      <c r="B43" s="22" t="s">
        <v>412</v>
      </c>
      <c r="C43" s="22" t="s">
        <v>26</v>
      </c>
      <c r="D43" s="10">
        <v>0.154</v>
      </c>
      <c r="E43" s="10">
        <v>0.31900000000000001</v>
      </c>
      <c r="F43" s="10">
        <v>0.67200000000000004</v>
      </c>
      <c r="G43" s="10">
        <v>0.51200000000000001</v>
      </c>
      <c r="H43" s="10">
        <v>0.47299999999999998</v>
      </c>
      <c r="I43" s="10">
        <v>0.78300000000000003</v>
      </c>
      <c r="J43" s="10">
        <v>0.69499999999999995</v>
      </c>
      <c r="K43" s="10">
        <v>0.54600000000000004</v>
      </c>
      <c r="L43" s="10">
        <v>0.161</v>
      </c>
      <c r="M43" s="10">
        <v>0.315</v>
      </c>
    </row>
    <row r="44" spans="1:13" ht="15" thickBot="1">
      <c r="A44" s="5">
        <v>43</v>
      </c>
      <c r="B44" s="22" t="s">
        <v>463</v>
      </c>
      <c r="C44" s="22" t="s">
        <v>95</v>
      </c>
      <c r="D44" s="10">
        <v>0.17499999999999999</v>
      </c>
      <c r="E44" s="10">
        <v>0.36899999999999999</v>
      </c>
      <c r="F44" s="10">
        <v>0.69099999999999995</v>
      </c>
      <c r="G44" s="10">
        <v>0.51900000000000002</v>
      </c>
      <c r="H44" s="10">
        <v>0.36799999999999999</v>
      </c>
      <c r="I44" s="10">
        <v>0.83799999999999997</v>
      </c>
      <c r="J44" s="10">
        <v>0.65900000000000003</v>
      </c>
      <c r="K44" s="10">
        <v>0.46500000000000002</v>
      </c>
      <c r="L44" s="10">
        <v>0.14000000000000001</v>
      </c>
      <c r="M44" s="10">
        <v>0.315</v>
      </c>
    </row>
    <row r="45" spans="1:13" ht="15" thickBot="1">
      <c r="A45" s="5">
        <v>44</v>
      </c>
      <c r="B45" s="22" t="s">
        <v>445</v>
      </c>
      <c r="C45" s="22" t="s">
        <v>50</v>
      </c>
      <c r="D45" s="10">
        <v>0.13400000000000001</v>
      </c>
      <c r="E45" s="10">
        <v>0.30399999999999999</v>
      </c>
      <c r="F45" s="10">
        <v>0.64300000000000002</v>
      </c>
      <c r="G45" s="10">
        <v>0.49099999999999999</v>
      </c>
      <c r="H45" s="10">
        <v>0.441</v>
      </c>
      <c r="I45" s="10">
        <v>0.83399999999999996</v>
      </c>
      <c r="J45" s="10">
        <v>0.72499999999999998</v>
      </c>
      <c r="K45" s="10">
        <v>0.55200000000000005</v>
      </c>
      <c r="L45" s="10">
        <v>0.18</v>
      </c>
      <c r="M45" s="10">
        <v>0.315</v>
      </c>
    </row>
    <row r="46" spans="1:13" ht="15" thickBot="1">
      <c r="A46" s="5">
        <v>45</v>
      </c>
      <c r="B46" s="22" t="s">
        <v>589</v>
      </c>
      <c r="C46" s="22" t="s">
        <v>64</v>
      </c>
      <c r="D46" s="10">
        <v>0.156</v>
      </c>
      <c r="E46" s="10">
        <v>0.33300000000000002</v>
      </c>
      <c r="F46" s="10">
        <v>0.66800000000000004</v>
      </c>
      <c r="G46" s="10">
        <v>0.51</v>
      </c>
      <c r="H46" s="10">
        <v>0.441</v>
      </c>
      <c r="I46" s="10">
        <v>0.80600000000000005</v>
      </c>
      <c r="J46" s="10">
        <v>0.69299999999999995</v>
      </c>
      <c r="K46" s="10">
        <v>0.52800000000000002</v>
      </c>
      <c r="L46" s="10">
        <v>0.158</v>
      </c>
      <c r="M46" s="10">
        <v>0.314</v>
      </c>
    </row>
    <row r="47" spans="1:13" ht="15" thickBot="1">
      <c r="A47" s="5">
        <v>46</v>
      </c>
      <c r="B47" s="22" t="s">
        <v>510</v>
      </c>
      <c r="C47" s="22" t="s">
        <v>24</v>
      </c>
      <c r="D47" s="10">
        <v>0.129</v>
      </c>
      <c r="E47" s="10">
        <v>0.28899999999999998</v>
      </c>
      <c r="F47" s="10">
        <v>0.63600000000000001</v>
      </c>
      <c r="G47" s="10">
        <v>0.45800000000000002</v>
      </c>
      <c r="H47" s="10">
        <v>0.52700000000000002</v>
      </c>
      <c r="I47" s="10">
        <v>0.81200000000000006</v>
      </c>
      <c r="J47" s="10">
        <v>0.71899999999999997</v>
      </c>
      <c r="K47" s="10">
        <v>0.48599999999999999</v>
      </c>
      <c r="L47" s="10">
        <v>0.185</v>
      </c>
      <c r="M47" s="10">
        <v>0.313</v>
      </c>
    </row>
    <row r="48" spans="1:13" ht="15" thickBot="1">
      <c r="A48" s="5">
        <v>47</v>
      </c>
      <c r="B48" s="22" t="s">
        <v>434</v>
      </c>
      <c r="C48" s="22" t="s">
        <v>153</v>
      </c>
      <c r="D48" s="10">
        <v>0.10199999999999999</v>
      </c>
      <c r="E48" s="10">
        <v>0.32300000000000001</v>
      </c>
      <c r="F48" s="10">
        <v>0.58699999999999997</v>
      </c>
      <c r="G48" s="10">
        <v>0.46100000000000002</v>
      </c>
      <c r="H48" s="10">
        <v>0.628</v>
      </c>
      <c r="I48" s="10">
        <v>0.85799999999999998</v>
      </c>
      <c r="J48" s="10">
        <v>0.78200000000000003</v>
      </c>
      <c r="K48" s="10">
        <v>0.52400000000000002</v>
      </c>
      <c r="L48" s="10">
        <v>0.21</v>
      </c>
      <c r="M48" s="10">
        <v>0.312</v>
      </c>
    </row>
    <row r="49" spans="1:13" ht="15" thickBot="1">
      <c r="A49" s="5">
        <v>48</v>
      </c>
      <c r="B49" s="22" t="s">
        <v>436</v>
      </c>
      <c r="C49" s="6" t="s">
        <v>103</v>
      </c>
      <c r="D49" s="10">
        <v>0.17199999999999999</v>
      </c>
      <c r="E49" s="10">
        <v>0.316</v>
      </c>
      <c r="F49" s="10">
        <v>0.71</v>
      </c>
      <c r="G49" s="10">
        <v>0.51600000000000001</v>
      </c>
      <c r="H49" s="10">
        <v>0.41499999999999998</v>
      </c>
      <c r="I49" s="10">
        <v>0.77100000000000002</v>
      </c>
      <c r="J49" s="10">
        <v>0.66400000000000003</v>
      </c>
      <c r="K49" s="10">
        <v>0.50800000000000001</v>
      </c>
      <c r="L49" s="10">
        <v>0.14000000000000001</v>
      </c>
      <c r="M49" s="10">
        <v>0.312</v>
      </c>
    </row>
    <row r="50" spans="1:13" ht="15" thickBot="1">
      <c r="A50" s="5">
        <v>49</v>
      </c>
      <c r="B50" s="22" t="s">
        <v>397</v>
      </c>
      <c r="C50" s="22" t="s">
        <v>153</v>
      </c>
      <c r="D50" s="10">
        <v>0.14899999999999999</v>
      </c>
      <c r="E50" s="10">
        <v>0.35399999999999998</v>
      </c>
      <c r="F50" s="10">
        <v>0.66600000000000004</v>
      </c>
      <c r="G50" s="10">
        <v>0.52500000000000002</v>
      </c>
      <c r="H50" s="10">
        <v>0.51300000000000001</v>
      </c>
      <c r="I50" s="10">
        <v>0.81399999999999995</v>
      </c>
      <c r="J50" s="10">
        <v>0.72199999999999998</v>
      </c>
      <c r="K50" s="10">
        <v>0.54700000000000004</v>
      </c>
      <c r="L50" s="10">
        <v>0.16200000000000001</v>
      </c>
      <c r="M50" s="10">
        <v>0.312</v>
      </c>
    </row>
    <row r="51" spans="1:13" ht="15" thickBot="1">
      <c r="A51" s="5">
        <v>50</v>
      </c>
      <c r="B51" s="22" t="s">
        <v>452</v>
      </c>
      <c r="C51" s="22" t="s">
        <v>144</v>
      </c>
      <c r="D51" s="10">
        <v>0.115</v>
      </c>
      <c r="E51" s="10">
        <v>0.309</v>
      </c>
      <c r="F51" s="10">
        <v>0.61099999999999999</v>
      </c>
      <c r="G51" s="10">
        <v>0.47599999999999998</v>
      </c>
      <c r="H51" s="10">
        <v>0.54200000000000004</v>
      </c>
      <c r="I51" s="10">
        <v>0.85</v>
      </c>
      <c r="J51" s="10">
        <v>0.76100000000000001</v>
      </c>
      <c r="K51" s="10">
        <v>0.55300000000000005</v>
      </c>
      <c r="L51" s="10">
        <v>0.19600000000000001</v>
      </c>
      <c r="M51" s="10">
        <v>0.311</v>
      </c>
    </row>
    <row r="52" spans="1:13" ht="15" thickBot="1">
      <c r="A52" s="5">
        <v>51</v>
      </c>
      <c r="B52" s="22" t="s">
        <v>587</v>
      </c>
      <c r="C52" s="22" t="s">
        <v>48</v>
      </c>
      <c r="D52" s="10">
        <v>0.112</v>
      </c>
      <c r="E52" s="10">
        <v>0.29299999999999998</v>
      </c>
      <c r="F52" s="10">
        <v>0.57499999999999996</v>
      </c>
      <c r="G52" s="10">
        <v>0.41299999999999998</v>
      </c>
      <c r="H52" s="10">
        <v>0.59699999999999998</v>
      </c>
      <c r="I52" s="10">
        <v>0.82</v>
      </c>
      <c r="J52" s="10">
        <v>0.72899999999999998</v>
      </c>
      <c r="K52" s="10">
        <v>0.42399999999999999</v>
      </c>
      <c r="L52" s="10">
        <v>0.19900000000000001</v>
      </c>
      <c r="M52" s="10">
        <v>0.311</v>
      </c>
    </row>
    <row r="53" spans="1:13" ht="15" thickBot="1">
      <c r="A53" s="5">
        <v>52</v>
      </c>
      <c r="B53" s="22" t="s">
        <v>495</v>
      </c>
      <c r="C53" s="22" t="s">
        <v>111</v>
      </c>
      <c r="D53" s="10">
        <v>0.122</v>
      </c>
      <c r="E53" s="10">
        <v>0.27600000000000002</v>
      </c>
      <c r="F53" s="10">
        <v>0.61599999999999999</v>
      </c>
      <c r="G53" s="10">
        <v>0.45</v>
      </c>
      <c r="H53" s="10">
        <v>0.51800000000000002</v>
      </c>
      <c r="I53" s="10">
        <v>0.81699999999999995</v>
      </c>
      <c r="J53" s="10">
        <v>0.72699999999999998</v>
      </c>
      <c r="K53" s="10">
        <v>0.51100000000000001</v>
      </c>
      <c r="L53" s="10">
        <v>0.188</v>
      </c>
      <c r="M53" s="10">
        <v>0.311</v>
      </c>
    </row>
    <row r="54" spans="1:13" ht="15" thickBot="1">
      <c r="A54" s="5">
        <v>53</v>
      </c>
      <c r="B54" s="22" t="s">
        <v>447</v>
      </c>
      <c r="C54" s="22" t="s">
        <v>89</v>
      </c>
      <c r="D54" s="10">
        <v>0.114</v>
      </c>
      <c r="E54" s="10">
        <v>0.35599999999999998</v>
      </c>
      <c r="F54" s="10">
        <v>0.59499999999999997</v>
      </c>
      <c r="G54" s="10">
        <v>0.47899999999999998</v>
      </c>
      <c r="H54" s="10">
        <v>0.55000000000000004</v>
      </c>
      <c r="I54" s="10">
        <v>0.88</v>
      </c>
      <c r="J54" s="10">
        <v>0.76100000000000001</v>
      </c>
      <c r="K54" s="10">
        <v>0.51400000000000001</v>
      </c>
      <c r="L54" s="10">
        <v>0.19400000000000001</v>
      </c>
      <c r="M54" s="10">
        <v>0.309</v>
      </c>
    </row>
    <row r="55" spans="1:13" ht="15" thickBot="1">
      <c r="A55" s="5">
        <v>54</v>
      </c>
      <c r="B55" s="22" t="s">
        <v>473</v>
      </c>
      <c r="C55" s="22" t="s">
        <v>74</v>
      </c>
      <c r="D55" s="10">
        <v>0.13</v>
      </c>
      <c r="E55" s="10">
        <v>0.32900000000000001</v>
      </c>
      <c r="F55" s="10">
        <v>0.59199999999999997</v>
      </c>
      <c r="G55" s="10">
        <v>0.46600000000000003</v>
      </c>
      <c r="H55" s="10">
        <v>0.43099999999999999</v>
      </c>
      <c r="I55" s="10">
        <v>0.874</v>
      </c>
      <c r="J55" s="10">
        <v>0.72399999999999998</v>
      </c>
      <c r="K55" s="10">
        <v>0.52</v>
      </c>
      <c r="L55" s="10">
        <v>0.17899999999999999</v>
      </c>
      <c r="M55" s="10">
        <v>0.309</v>
      </c>
    </row>
    <row r="56" spans="1:13" ht="15" thickBot="1">
      <c r="A56" s="5">
        <v>55</v>
      </c>
      <c r="B56" s="22" t="s">
        <v>433</v>
      </c>
      <c r="C56" s="22" t="s">
        <v>89</v>
      </c>
      <c r="D56" s="10">
        <v>0.13400000000000001</v>
      </c>
      <c r="E56" s="10">
        <v>0.28000000000000003</v>
      </c>
      <c r="F56" s="10">
        <v>0.622</v>
      </c>
      <c r="G56" s="10">
        <v>0.46600000000000003</v>
      </c>
      <c r="H56" s="10">
        <v>0.48599999999999999</v>
      </c>
      <c r="I56" s="10">
        <v>0.79</v>
      </c>
      <c r="J56" s="10">
        <v>0.70599999999999996</v>
      </c>
      <c r="K56" s="10">
        <v>0.54400000000000004</v>
      </c>
      <c r="L56" s="10">
        <v>0.17399999999999999</v>
      </c>
      <c r="M56" s="10">
        <v>0.308</v>
      </c>
    </row>
    <row r="57" spans="1:13" ht="15" thickBot="1">
      <c r="A57" s="5">
        <v>56</v>
      </c>
      <c r="B57" s="22" t="s">
        <v>493</v>
      </c>
      <c r="C57" s="22" t="s">
        <v>153</v>
      </c>
      <c r="D57" s="10">
        <v>0.127</v>
      </c>
      <c r="E57" s="10">
        <v>0.34</v>
      </c>
      <c r="F57" s="10">
        <v>0.61299999999999999</v>
      </c>
      <c r="G57" s="10">
        <v>0.47499999999999998</v>
      </c>
      <c r="H57" s="10">
        <v>0.53100000000000003</v>
      </c>
      <c r="I57" s="10">
        <v>0.83299999999999996</v>
      </c>
      <c r="J57" s="10">
        <v>0.72299999999999998</v>
      </c>
      <c r="K57" s="10">
        <v>0.49299999999999999</v>
      </c>
      <c r="L57" s="10">
        <v>0.18099999999999999</v>
      </c>
      <c r="M57" s="10">
        <v>0.308</v>
      </c>
    </row>
    <row r="58" spans="1:13" ht="15" thickBot="1">
      <c r="A58" s="5">
        <v>57</v>
      </c>
      <c r="B58" s="22" t="s">
        <v>590</v>
      </c>
      <c r="C58" s="22" t="s">
        <v>41</v>
      </c>
      <c r="D58" s="10">
        <v>0.153</v>
      </c>
      <c r="E58" s="10">
        <v>0.28299999999999997</v>
      </c>
      <c r="F58" s="10">
        <v>0.626</v>
      </c>
      <c r="G58" s="10">
        <v>0.42899999999999999</v>
      </c>
      <c r="H58" s="10">
        <v>0.40100000000000002</v>
      </c>
      <c r="I58" s="10">
        <v>0.79100000000000004</v>
      </c>
      <c r="J58" s="10">
        <v>0.64300000000000002</v>
      </c>
      <c r="K58" s="10">
        <v>0.42499999999999999</v>
      </c>
      <c r="L58" s="10">
        <v>0.155</v>
      </c>
      <c r="M58" s="10">
        <v>0.308</v>
      </c>
    </row>
    <row r="59" spans="1:13" ht="15" thickBot="1">
      <c r="A59" s="5">
        <v>58</v>
      </c>
      <c r="B59" s="22" t="s">
        <v>422</v>
      </c>
      <c r="C59" s="22" t="s">
        <v>86</v>
      </c>
      <c r="D59" s="10">
        <v>0.14699999999999999</v>
      </c>
      <c r="E59" s="10">
        <v>0.28199999999999997</v>
      </c>
      <c r="F59" s="10">
        <v>0.66700000000000004</v>
      </c>
      <c r="G59" s="10">
        <v>0.47499999999999998</v>
      </c>
      <c r="H59" s="10">
        <v>0.45900000000000002</v>
      </c>
      <c r="I59" s="10">
        <v>0.78200000000000003</v>
      </c>
      <c r="J59" s="10">
        <v>0.68600000000000005</v>
      </c>
      <c r="K59" s="10">
        <v>0.5</v>
      </c>
      <c r="L59" s="10">
        <v>0.16</v>
      </c>
      <c r="M59" s="10">
        <v>0.308</v>
      </c>
    </row>
    <row r="60" spans="1:13" ht="15" thickBot="1">
      <c r="A60" s="5">
        <v>59</v>
      </c>
      <c r="B60" s="22" t="s">
        <v>441</v>
      </c>
      <c r="C60" s="22" t="s">
        <v>97</v>
      </c>
      <c r="D60" s="10">
        <v>0.158</v>
      </c>
      <c r="E60" s="10">
        <v>0.315</v>
      </c>
      <c r="F60" s="10">
        <v>0.69199999999999995</v>
      </c>
      <c r="G60" s="10">
        <v>0.499</v>
      </c>
      <c r="H60" s="10">
        <v>0.55800000000000005</v>
      </c>
      <c r="I60" s="10">
        <v>0.746</v>
      </c>
      <c r="J60" s="10">
        <v>0.68500000000000005</v>
      </c>
      <c r="K60" s="10">
        <v>0.48799999999999999</v>
      </c>
      <c r="L60" s="10">
        <v>0.14899999999999999</v>
      </c>
      <c r="M60" s="10">
        <v>0.307</v>
      </c>
    </row>
    <row r="61" spans="1:13" ht="15" thickBot="1">
      <c r="A61" s="5">
        <v>60</v>
      </c>
      <c r="B61" s="22" t="s">
        <v>700</v>
      </c>
      <c r="C61" s="22" t="s">
        <v>26</v>
      </c>
      <c r="D61" s="10">
        <v>0.126</v>
      </c>
      <c r="E61" s="10">
        <v>0.30299999999999999</v>
      </c>
      <c r="F61" s="10">
        <v>0.56699999999999995</v>
      </c>
      <c r="G61" s="10">
        <v>0.42599999999999999</v>
      </c>
      <c r="H61" s="10">
        <v>0.48</v>
      </c>
      <c r="I61" s="10">
        <v>0.83899999999999997</v>
      </c>
      <c r="J61" s="10">
        <v>0.70399999999999996</v>
      </c>
      <c r="K61" s="10">
        <v>0.46800000000000003</v>
      </c>
      <c r="L61" s="10">
        <v>0.18099999999999999</v>
      </c>
      <c r="M61" s="10">
        <v>0.307</v>
      </c>
    </row>
    <row r="62" spans="1:13" ht="15" thickBot="1">
      <c r="A62" s="5">
        <v>61</v>
      </c>
      <c r="B62" s="22" t="s">
        <v>410</v>
      </c>
      <c r="C62" s="22" t="s">
        <v>54</v>
      </c>
      <c r="D62" s="10">
        <v>0.106</v>
      </c>
      <c r="E62" s="10">
        <v>0.23899999999999999</v>
      </c>
      <c r="F62" s="10">
        <v>0.61899999999999999</v>
      </c>
      <c r="G62" s="10">
        <v>0.438</v>
      </c>
      <c r="H62" s="10">
        <v>0.54800000000000004</v>
      </c>
      <c r="I62" s="10">
        <v>0.83799999999999997</v>
      </c>
      <c r="J62" s="10">
        <v>0.76300000000000001</v>
      </c>
      <c r="K62" s="10">
        <v>0.52400000000000002</v>
      </c>
      <c r="L62" s="10">
        <v>0.20100000000000001</v>
      </c>
      <c r="M62" s="10">
        <v>0.307</v>
      </c>
    </row>
    <row r="63" spans="1:13" ht="15" thickBot="1">
      <c r="A63" s="5">
        <v>62</v>
      </c>
      <c r="B63" s="22" t="s">
        <v>423</v>
      </c>
      <c r="C63" s="22" t="s">
        <v>37</v>
      </c>
      <c r="D63" s="10">
        <v>0.156</v>
      </c>
      <c r="E63" s="10">
        <v>0.35699999999999998</v>
      </c>
      <c r="F63" s="10">
        <v>0.68600000000000005</v>
      </c>
      <c r="G63" s="10">
        <v>0.52200000000000002</v>
      </c>
      <c r="H63" s="10">
        <v>0.44500000000000001</v>
      </c>
      <c r="I63" s="10">
        <v>0.83</v>
      </c>
      <c r="J63" s="10">
        <v>0.69899999999999995</v>
      </c>
      <c r="K63" s="10">
        <v>0.501</v>
      </c>
      <c r="L63" s="10">
        <v>0.151</v>
      </c>
      <c r="M63" s="10">
        <v>0.307</v>
      </c>
    </row>
    <row r="64" spans="1:13" ht="15" thickBot="1">
      <c r="A64" s="5">
        <v>63</v>
      </c>
      <c r="B64" s="22" t="s">
        <v>482</v>
      </c>
      <c r="C64" s="22" t="s">
        <v>37</v>
      </c>
      <c r="D64" s="10">
        <v>0.14299999999999999</v>
      </c>
      <c r="E64" s="10">
        <v>0.314</v>
      </c>
      <c r="F64" s="10">
        <v>0.63800000000000001</v>
      </c>
      <c r="G64" s="10">
        <v>0.47399999999999998</v>
      </c>
      <c r="H64" s="10">
        <v>0.47699999999999998</v>
      </c>
      <c r="I64" s="10">
        <v>0.81</v>
      </c>
      <c r="J64" s="10">
        <v>0.69899999999999995</v>
      </c>
      <c r="K64" s="10">
        <v>0.496</v>
      </c>
      <c r="L64" s="10">
        <v>0.16400000000000001</v>
      </c>
      <c r="M64" s="10">
        <v>0.30599999999999999</v>
      </c>
    </row>
    <row r="65" spans="1:13" ht="15" thickBot="1">
      <c r="A65" s="5">
        <v>64</v>
      </c>
      <c r="B65" s="22" t="s">
        <v>622</v>
      </c>
      <c r="C65" s="22" t="s">
        <v>109</v>
      </c>
      <c r="D65" s="10">
        <v>9.7000000000000003E-2</v>
      </c>
      <c r="E65" s="10">
        <v>0.22900000000000001</v>
      </c>
      <c r="F65" s="10">
        <v>0.56000000000000005</v>
      </c>
      <c r="G65" s="10">
        <v>0.41499999999999998</v>
      </c>
      <c r="H65" s="10">
        <v>0.55300000000000005</v>
      </c>
      <c r="I65" s="10">
        <v>0.83399999999999996</v>
      </c>
      <c r="J65" s="10">
        <v>0.76600000000000001</v>
      </c>
      <c r="K65" s="10">
        <v>0.56100000000000005</v>
      </c>
      <c r="L65" s="10">
        <v>0.20899999999999999</v>
      </c>
      <c r="M65" s="10">
        <v>0.30599999999999999</v>
      </c>
    </row>
    <row r="66" spans="1:13" ht="15" thickBot="1">
      <c r="A66" s="5">
        <v>65</v>
      </c>
      <c r="B66" s="22" t="s">
        <v>567</v>
      </c>
      <c r="C66" s="22" t="s">
        <v>54</v>
      </c>
      <c r="D66" s="10">
        <v>0.14799999999999999</v>
      </c>
      <c r="E66" s="10">
        <v>0.34399999999999997</v>
      </c>
      <c r="F66" s="10">
        <v>0.66900000000000004</v>
      </c>
      <c r="G66" s="10">
        <v>0.50800000000000001</v>
      </c>
      <c r="H66" s="10">
        <v>0.48799999999999999</v>
      </c>
      <c r="I66" s="10">
        <v>0.82</v>
      </c>
      <c r="J66" s="10">
        <v>0.70799999999999996</v>
      </c>
      <c r="K66" s="10">
        <v>0.502</v>
      </c>
      <c r="L66" s="10">
        <v>0.158</v>
      </c>
      <c r="M66" s="10">
        <v>0.30599999999999999</v>
      </c>
    </row>
    <row r="67" spans="1:13" ht="15" thickBot="1">
      <c r="A67" s="5">
        <v>66</v>
      </c>
      <c r="B67" s="22" t="s">
        <v>425</v>
      </c>
      <c r="C67" s="22" t="s">
        <v>48</v>
      </c>
      <c r="D67" s="10">
        <v>0.11600000000000001</v>
      </c>
      <c r="E67" s="10">
        <v>0.26700000000000002</v>
      </c>
      <c r="F67" s="10">
        <v>0.61699999999999999</v>
      </c>
      <c r="G67" s="10">
        <v>0.44700000000000001</v>
      </c>
      <c r="H67" s="10">
        <v>0.45</v>
      </c>
      <c r="I67" s="10">
        <v>0.85299999999999998</v>
      </c>
      <c r="J67" s="10">
        <v>0.73599999999999999</v>
      </c>
      <c r="K67" s="10">
        <v>0.51400000000000001</v>
      </c>
      <c r="L67" s="10">
        <v>0.19</v>
      </c>
      <c r="M67" s="10">
        <v>0.30599999999999999</v>
      </c>
    </row>
    <row r="68" spans="1:13" ht="15" thickBot="1">
      <c r="A68" s="5">
        <v>67</v>
      </c>
      <c r="B68" s="22" t="s">
        <v>456</v>
      </c>
      <c r="C68" s="6" t="s">
        <v>103</v>
      </c>
      <c r="D68" s="10">
        <v>0.104</v>
      </c>
      <c r="E68" s="10">
        <v>0.26900000000000002</v>
      </c>
      <c r="F68" s="10">
        <v>0.54600000000000004</v>
      </c>
      <c r="G68" s="10">
        <v>0.40899999999999997</v>
      </c>
      <c r="H68" s="10">
        <v>0.56299999999999994</v>
      </c>
      <c r="I68" s="10">
        <v>0.83599999999999997</v>
      </c>
      <c r="J68" s="10">
        <v>0.747</v>
      </c>
      <c r="K68" s="10">
        <v>0.505</v>
      </c>
      <c r="L68" s="10">
        <v>0.20100000000000001</v>
      </c>
      <c r="M68" s="10">
        <v>0.30499999999999999</v>
      </c>
    </row>
    <row r="69" spans="1:13" ht="15" thickBot="1">
      <c r="A69" s="5">
        <v>68</v>
      </c>
      <c r="B69" s="22" t="s">
        <v>479</v>
      </c>
      <c r="C69" s="22" t="s">
        <v>116</v>
      </c>
      <c r="D69" s="10">
        <v>9.1999999999999998E-2</v>
      </c>
      <c r="E69" s="10">
        <v>0.20699999999999999</v>
      </c>
      <c r="F69" s="10">
        <v>0.58199999999999996</v>
      </c>
      <c r="G69" s="10">
        <v>0.40799999999999997</v>
      </c>
      <c r="H69" s="10">
        <v>0.50600000000000001</v>
      </c>
      <c r="I69" s="10">
        <v>0.85599999999999998</v>
      </c>
      <c r="J69" s="10">
        <v>0.77300000000000002</v>
      </c>
      <c r="K69" s="10">
        <v>0.53600000000000003</v>
      </c>
      <c r="L69" s="10">
        <v>0.21299999999999999</v>
      </c>
      <c r="M69" s="10">
        <v>0.30499999999999999</v>
      </c>
    </row>
    <row r="70" spans="1:13" ht="15" thickBot="1">
      <c r="A70" s="5">
        <v>69</v>
      </c>
      <c r="B70" s="22" t="s">
        <v>625</v>
      </c>
      <c r="C70" s="22" t="s">
        <v>35</v>
      </c>
      <c r="D70" s="10">
        <v>0.129</v>
      </c>
      <c r="E70" s="10">
        <v>0.33600000000000002</v>
      </c>
      <c r="F70" s="10">
        <v>0.58699999999999997</v>
      </c>
      <c r="G70" s="10">
        <v>0.45400000000000001</v>
      </c>
      <c r="H70" s="10">
        <v>0.51100000000000001</v>
      </c>
      <c r="I70" s="10">
        <v>0.84299999999999997</v>
      </c>
      <c r="J70" s="10">
        <v>0.71299999999999997</v>
      </c>
      <c r="K70" s="10">
        <v>0.47099999999999997</v>
      </c>
      <c r="L70" s="10">
        <v>0.17599999999999999</v>
      </c>
      <c r="M70" s="10">
        <v>0.30499999999999999</v>
      </c>
    </row>
    <row r="71" spans="1:13" ht="15" thickBot="1">
      <c r="A71" s="5">
        <v>70</v>
      </c>
      <c r="B71" s="22" t="s">
        <v>465</v>
      </c>
      <c r="C71" s="22" t="s">
        <v>116</v>
      </c>
      <c r="D71" s="10">
        <v>0.13400000000000001</v>
      </c>
      <c r="E71" s="10">
        <v>0.33100000000000002</v>
      </c>
      <c r="F71" s="10">
        <v>0.61799999999999999</v>
      </c>
      <c r="G71" s="10">
        <v>0.48</v>
      </c>
      <c r="H71" s="10">
        <v>0.55900000000000005</v>
      </c>
      <c r="I71" s="10">
        <v>0.80100000000000005</v>
      </c>
      <c r="J71" s="10">
        <v>0.72</v>
      </c>
      <c r="K71" s="10">
        <v>0.51700000000000002</v>
      </c>
      <c r="L71" s="10">
        <v>0.17100000000000001</v>
      </c>
      <c r="M71" s="10">
        <v>0.30499999999999999</v>
      </c>
    </row>
    <row r="72" spans="1:13" ht="15" thickBot="1">
      <c r="A72" s="5">
        <v>71</v>
      </c>
      <c r="B72" s="22" t="s">
        <v>464</v>
      </c>
      <c r="C72" s="22" t="s">
        <v>45</v>
      </c>
      <c r="D72" s="10">
        <v>8.3000000000000004E-2</v>
      </c>
      <c r="E72" s="10">
        <v>0.27900000000000003</v>
      </c>
      <c r="F72" s="10">
        <v>0.55400000000000005</v>
      </c>
      <c r="G72" s="10">
        <v>0.42</v>
      </c>
      <c r="H72" s="10">
        <v>0.68100000000000005</v>
      </c>
      <c r="I72" s="10">
        <v>0.86</v>
      </c>
      <c r="J72" s="10">
        <v>0.80200000000000005</v>
      </c>
      <c r="K72" s="10">
        <v>0.51100000000000001</v>
      </c>
      <c r="L72" s="10">
        <v>0.222</v>
      </c>
      <c r="M72" s="10">
        <v>0.30499999999999999</v>
      </c>
    </row>
    <row r="73" spans="1:13" ht="15" thickBot="1">
      <c r="A73" s="5">
        <v>72</v>
      </c>
      <c r="B73" s="22" t="s">
        <v>576</v>
      </c>
      <c r="C73" s="22" t="s">
        <v>43</v>
      </c>
      <c r="D73" s="10">
        <v>9.8000000000000004E-2</v>
      </c>
      <c r="E73" s="10">
        <v>0.25700000000000001</v>
      </c>
      <c r="F73" s="10">
        <v>0.57799999999999996</v>
      </c>
      <c r="G73" s="10">
        <v>0.42099999999999999</v>
      </c>
      <c r="H73" s="10">
        <v>0.51600000000000001</v>
      </c>
      <c r="I73" s="10">
        <v>0.86799999999999999</v>
      </c>
      <c r="J73" s="10">
        <v>0.76200000000000001</v>
      </c>
      <c r="K73" s="10">
        <v>0.51</v>
      </c>
      <c r="L73" s="10">
        <v>0.20699999999999999</v>
      </c>
      <c r="M73" s="10">
        <v>0.30499999999999999</v>
      </c>
    </row>
    <row r="74" spans="1:13" ht="15" thickBot="1">
      <c r="A74" s="5">
        <v>73</v>
      </c>
      <c r="B74" s="22" t="s">
        <v>394</v>
      </c>
      <c r="C74" s="22" t="s">
        <v>89</v>
      </c>
      <c r="D74" s="10">
        <v>0.151</v>
      </c>
      <c r="E74" s="10">
        <v>0.315</v>
      </c>
      <c r="F74" s="10">
        <v>0.66500000000000004</v>
      </c>
      <c r="G74" s="10">
        <v>0.49399999999999999</v>
      </c>
      <c r="H74" s="10">
        <v>0.50900000000000001</v>
      </c>
      <c r="I74" s="10">
        <v>0.77400000000000002</v>
      </c>
      <c r="J74" s="10">
        <v>0.69199999999999995</v>
      </c>
      <c r="K74" s="10">
        <v>0.51200000000000001</v>
      </c>
      <c r="L74" s="10">
        <v>0.153</v>
      </c>
      <c r="M74" s="10">
        <v>0.30399999999999999</v>
      </c>
    </row>
    <row r="75" spans="1:13" ht="15" thickBot="1">
      <c r="A75" s="5">
        <v>74</v>
      </c>
      <c r="B75" s="22" t="s">
        <v>417</v>
      </c>
      <c r="C75" s="22" t="s">
        <v>26</v>
      </c>
      <c r="D75" s="10">
        <v>0.16700000000000001</v>
      </c>
      <c r="E75" s="10">
        <v>0.34200000000000003</v>
      </c>
      <c r="F75" s="10">
        <v>0.72499999999999998</v>
      </c>
      <c r="G75" s="10">
        <v>0.53400000000000003</v>
      </c>
      <c r="H75" s="10">
        <v>0.44400000000000001</v>
      </c>
      <c r="I75" s="10">
        <v>0.80200000000000005</v>
      </c>
      <c r="J75" s="10">
        <v>0.68799999999999994</v>
      </c>
      <c r="K75" s="10">
        <v>0.502</v>
      </c>
      <c r="L75" s="10">
        <v>0.13700000000000001</v>
      </c>
      <c r="M75" s="10">
        <v>0.30399999999999999</v>
      </c>
    </row>
    <row r="76" spans="1:13" ht="15" thickBot="1">
      <c r="A76" s="5">
        <v>75</v>
      </c>
      <c r="B76" s="22" t="s">
        <v>435</v>
      </c>
      <c r="C76" s="6" t="s">
        <v>103</v>
      </c>
      <c r="D76" s="10">
        <v>0.13500000000000001</v>
      </c>
      <c r="E76" s="10">
        <v>0.28100000000000003</v>
      </c>
      <c r="F76" s="10">
        <v>0.67400000000000004</v>
      </c>
      <c r="G76" s="10">
        <v>0.5</v>
      </c>
      <c r="H76" s="10">
        <v>0.56299999999999994</v>
      </c>
      <c r="I76" s="10">
        <v>0.78100000000000003</v>
      </c>
      <c r="J76" s="10">
        <v>0.72699999999999998</v>
      </c>
      <c r="K76" s="10">
        <v>0.55600000000000005</v>
      </c>
      <c r="L76" s="10">
        <v>0.16900000000000001</v>
      </c>
      <c r="M76" s="10">
        <v>0.30299999999999999</v>
      </c>
    </row>
    <row r="77" spans="1:13" ht="15" thickBot="1">
      <c r="A77" s="5">
        <v>76</v>
      </c>
      <c r="B77" s="22" t="s">
        <v>424</v>
      </c>
      <c r="C77" s="22" t="s">
        <v>95</v>
      </c>
      <c r="D77" s="10">
        <v>0.158</v>
      </c>
      <c r="E77" s="10">
        <v>0.32500000000000001</v>
      </c>
      <c r="F77" s="10">
        <v>0.66900000000000004</v>
      </c>
      <c r="G77" s="10">
        <v>0.497</v>
      </c>
      <c r="H77" s="10">
        <v>0.45800000000000002</v>
      </c>
      <c r="I77" s="10">
        <v>0.78300000000000003</v>
      </c>
      <c r="J77" s="10">
        <v>0.67700000000000005</v>
      </c>
      <c r="K77" s="10">
        <v>0.501</v>
      </c>
      <c r="L77" s="10">
        <v>0.14499999999999999</v>
      </c>
      <c r="M77" s="10">
        <v>0.30299999999999999</v>
      </c>
    </row>
    <row r="78" spans="1:13" ht="15" thickBot="1">
      <c r="A78" s="5">
        <v>77</v>
      </c>
      <c r="B78" s="22" t="s">
        <v>398</v>
      </c>
      <c r="C78" s="22" t="s">
        <v>35</v>
      </c>
      <c r="D78" s="10">
        <v>0.14199999999999999</v>
      </c>
      <c r="E78" s="10">
        <v>0.38</v>
      </c>
      <c r="F78" s="10">
        <v>0.65900000000000003</v>
      </c>
      <c r="G78" s="10">
        <v>0.52100000000000002</v>
      </c>
      <c r="H78" s="10">
        <v>0.52100000000000002</v>
      </c>
      <c r="I78" s="10">
        <v>0.83899999999999997</v>
      </c>
      <c r="J78" s="10">
        <v>0.72499999999999998</v>
      </c>
      <c r="K78" s="10">
        <v>0.50700000000000001</v>
      </c>
      <c r="L78" s="10">
        <v>0.161</v>
      </c>
      <c r="M78" s="10">
        <v>0.30299999999999999</v>
      </c>
    </row>
    <row r="79" spans="1:13" ht="15" thickBot="1">
      <c r="A79" s="5">
        <v>78</v>
      </c>
      <c r="B79" s="22" t="s">
        <v>403</v>
      </c>
      <c r="C79" s="22" t="s">
        <v>74</v>
      </c>
      <c r="D79" s="10">
        <v>0.16700000000000001</v>
      </c>
      <c r="E79" s="10">
        <v>0.315</v>
      </c>
      <c r="F79" s="10">
        <v>0.68400000000000005</v>
      </c>
      <c r="G79" s="10">
        <v>0.49</v>
      </c>
      <c r="H79" s="10">
        <v>0.41199999999999998</v>
      </c>
      <c r="I79" s="10">
        <v>0.79200000000000004</v>
      </c>
      <c r="J79" s="10">
        <v>0.66300000000000003</v>
      </c>
      <c r="K79" s="10">
        <v>0.47399999999999998</v>
      </c>
      <c r="L79" s="10">
        <v>0.13600000000000001</v>
      </c>
      <c r="M79" s="10">
        <v>0.30299999999999999</v>
      </c>
    </row>
    <row r="80" spans="1:13" ht="15" thickBot="1">
      <c r="A80" s="5">
        <v>79</v>
      </c>
      <c r="B80" s="22" t="s">
        <v>569</v>
      </c>
      <c r="C80" s="22" t="s">
        <v>41</v>
      </c>
      <c r="D80" s="10">
        <v>0.126</v>
      </c>
      <c r="E80" s="10">
        <v>0.309</v>
      </c>
      <c r="F80" s="10">
        <v>0.63300000000000001</v>
      </c>
      <c r="G80" s="10">
        <v>0.46800000000000003</v>
      </c>
      <c r="H80" s="10">
        <v>0.49</v>
      </c>
      <c r="I80" s="10">
        <v>0.85199999999999998</v>
      </c>
      <c r="J80" s="10">
        <v>0.73099999999999998</v>
      </c>
      <c r="K80" s="10">
        <v>0.49099999999999999</v>
      </c>
      <c r="L80" s="10">
        <v>0.17699999999999999</v>
      </c>
      <c r="M80" s="10">
        <v>0.30199999999999999</v>
      </c>
    </row>
    <row r="81" spans="1:13" ht="15" thickBot="1">
      <c r="A81" s="5">
        <v>80</v>
      </c>
      <c r="B81" s="22" t="s">
        <v>557</v>
      </c>
      <c r="C81" s="6" t="s">
        <v>103</v>
      </c>
      <c r="D81" s="10">
        <v>0.13200000000000001</v>
      </c>
      <c r="E81" s="10">
        <v>0.30199999999999999</v>
      </c>
      <c r="F81" s="10">
        <v>0.61599999999999999</v>
      </c>
      <c r="G81" s="10">
        <v>0.42899999999999999</v>
      </c>
      <c r="H81" s="10">
        <v>0.47199999999999998</v>
      </c>
      <c r="I81" s="10">
        <v>0.85</v>
      </c>
      <c r="J81" s="10">
        <v>0.69199999999999995</v>
      </c>
      <c r="K81" s="10">
        <v>0.40500000000000003</v>
      </c>
      <c r="L81" s="10">
        <v>0.17</v>
      </c>
      <c r="M81" s="10">
        <v>0.30199999999999999</v>
      </c>
    </row>
    <row r="82" spans="1:13" ht="15" thickBot="1">
      <c r="A82" s="5">
        <v>81</v>
      </c>
      <c r="B82" s="22" t="s">
        <v>487</v>
      </c>
      <c r="C82" s="22" t="s">
        <v>153</v>
      </c>
      <c r="D82" s="10">
        <v>0.122</v>
      </c>
      <c r="E82" s="10">
        <v>0.28100000000000003</v>
      </c>
      <c r="F82" s="10">
        <v>0.67</v>
      </c>
      <c r="G82" s="10">
        <v>0.48599999999999999</v>
      </c>
      <c r="H82" s="10">
        <v>0.55200000000000005</v>
      </c>
      <c r="I82" s="10">
        <v>0.82199999999999995</v>
      </c>
      <c r="J82" s="10">
        <v>0.748</v>
      </c>
      <c r="K82" s="10">
        <v>0.52800000000000002</v>
      </c>
      <c r="L82" s="10">
        <v>0.17899999999999999</v>
      </c>
      <c r="M82" s="10">
        <v>0.30199999999999999</v>
      </c>
    </row>
    <row r="83" spans="1:13" ht="15" thickBot="1">
      <c r="A83" s="5">
        <v>82</v>
      </c>
      <c r="B83" s="22" t="s">
        <v>443</v>
      </c>
      <c r="C83" s="22" t="s">
        <v>64</v>
      </c>
      <c r="D83" s="10">
        <v>0.111</v>
      </c>
      <c r="E83" s="10">
        <v>0.34899999999999998</v>
      </c>
      <c r="F83" s="10">
        <v>0.625</v>
      </c>
      <c r="G83" s="10">
        <v>0.496</v>
      </c>
      <c r="H83" s="10">
        <v>0.59899999999999998</v>
      </c>
      <c r="I83" s="10">
        <v>0.86</v>
      </c>
      <c r="J83" s="10">
        <v>0.77500000000000002</v>
      </c>
      <c r="K83" s="10">
        <v>0.53400000000000003</v>
      </c>
      <c r="L83" s="10">
        <v>0.19</v>
      </c>
      <c r="M83" s="10">
        <v>0.30199999999999999</v>
      </c>
    </row>
    <row r="84" spans="1:13" ht="15" thickBot="1">
      <c r="A84" s="5">
        <v>83</v>
      </c>
      <c r="B84" s="22" t="s">
        <v>455</v>
      </c>
      <c r="C84" s="22" t="s">
        <v>144</v>
      </c>
      <c r="D84" s="10">
        <v>0.14499999999999999</v>
      </c>
      <c r="E84" s="10">
        <v>0.34699999999999998</v>
      </c>
      <c r="F84" s="10">
        <v>0.67200000000000004</v>
      </c>
      <c r="G84" s="10">
        <v>0.51500000000000001</v>
      </c>
      <c r="H84" s="10">
        <v>0.497</v>
      </c>
      <c r="I84" s="10">
        <v>0.82399999999999995</v>
      </c>
      <c r="J84" s="10">
        <v>0.71699999999999997</v>
      </c>
      <c r="K84" s="10">
        <v>0.51500000000000001</v>
      </c>
      <c r="L84" s="10">
        <v>0.156</v>
      </c>
      <c r="M84" s="10">
        <v>0.30099999999999999</v>
      </c>
    </row>
    <row r="85" spans="1:13" ht="15" thickBot="1">
      <c r="A85" s="5">
        <v>84</v>
      </c>
      <c r="B85" s="22" t="s">
        <v>439</v>
      </c>
      <c r="C85" s="22" t="s">
        <v>54</v>
      </c>
      <c r="D85" s="10">
        <v>9.5000000000000001E-2</v>
      </c>
      <c r="E85" s="10">
        <v>0.26700000000000002</v>
      </c>
      <c r="F85" s="10">
        <v>0.55800000000000005</v>
      </c>
      <c r="G85" s="10">
        <v>0.42</v>
      </c>
      <c r="H85" s="10">
        <v>0.56899999999999995</v>
      </c>
      <c r="I85" s="10">
        <v>0.86</v>
      </c>
      <c r="J85" s="10">
        <v>0.77200000000000002</v>
      </c>
      <c r="K85" s="10">
        <v>0.52500000000000002</v>
      </c>
      <c r="L85" s="10">
        <v>0.20599999999999999</v>
      </c>
      <c r="M85" s="10">
        <v>0.30099999999999999</v>
      </c>
    </row>
    <row r="86" spans="1:13" ht="15" thickBot="1">
      <c r="A86" s="5">
        <v>85</v>
      </c>
      <c r="B86" s="22" t="s">
        <v>491</v>
      </c>
      <c r="C86" s="22" t="s">
        <v>100</v>
      </c>
      <c r="D86" s="10">
        <v>0.112</v>
      </c>
      <c r="E86" s="10">
        <v>0.32200000000000001</v>
      </c>
      <c r="F86" s="10">
        <v>0.61499999999999999</v>
      </c>
      <c r="G86" s="10">
        <v>0.47</v>
      </c>
      <c r="H86" s="10">
        <v>0.53200000000000003</v>
      </c>
      <c r="I86" s="10">
        <v>0.877</v>
      </c>
      <c r="J86" s="10">
        <v>0.76100000000000001</v>
      </c>
      <c r="K86" s="10">
        <v>0.50700000000000001</v>
      </c>
      <c r="L86" s="10">
        <v>0.189</v>
      </c>
      <c r="M86" s="10">
        <v>0.30099999999999999</v>
      </c>
    </row>
    <row r="87" spans="1:13" ht="15" thickBot="1">
      <c r="A87" s="5">
        <v>86</v>
      </c>
      <c r="B87" s="22" t="s">
        <v>620</v>
      </c>
      <c r="C87" s="22" t="s">
        <v>24</v>
      </c>
      <c r="D87" s="10">
        <v>0.10100000000000001</v>
      </c>
      <c r="E87" s="10">
        <v>0.21099999999999999</v>
      </c>
      <c r="F87" s="10">
        <v>0.61399999999999999</v>
      </c>
      <c r="G87" s="10">
        <v>0.42099999999999999</v>
      </c>
      <c r="H87" s="10">
        <v>0.51600000000000001</v>
      </c>
      <c r="I87" s="10">
        <v>0.83199999999999996</v>
      </c>
      <c r="J87" s="10">
        <v>0.75600000000000001</v>
      </c>
      <c r="K87" s="10">
        <v>0.52100000000000002</v>
      </c>
      <c r="L87" s="10">
        <v>0.19900000000000001</v>
      </c>
      <c r="M87" s="10">
        <v>0.30099999999999999</v>
      </c>
    </row>
    <row r="88" spans="1:13" ht="15" thickBot="1">
      <c r="A88" s="5">
        <v>87</v>
      </c>
      <c r="B88" s="22" t="s">
        <v>630</v>
      </c>
      <c r="C88" s="6" t="s">
        <v>103</v>
      </c>
      <c r="D88" s="10">
        <v>9.6000000000000002E-2</v>
      </c>
      <c r="E88" s="10">
        <v>0.22600000000000001</v>
      </c>
      <c r="F88" s="10">
        <v>0.65200000000000002</v>
      </c>
      <c r="G88" s="10">
        <v>0.47699999999999998</v>
      </c>
      <c r="H88" s="10">
        <v>0.68100000000000005</v>
      </c>
      <c r="I88" s="10">
        <v>0.81499999999999995</v>
      </c>
      <c r="J88" s="10">
        <v>0.78900000000000003</v>
      </c>
      <c r="K88" s="10">
        <v>0.59</v>
      </c>
      <c r="L88" s="10">
        <v>0.20399999999999999</v>
      </c>
      <c r="M88" s="10">
        <v>0.30099999999999999</v>
      </c>
    </row>
    <row r="89" spans="1:13" ht="15" thickBot="1">
      <c r="A89" s="5">
        <v>88</v>
      </c>
      <c r="B89" s="22" t="s">
        <v>28</v>
      </c>
      <c r="C89" s="22" t="s">
        <v>29</v>
      </c>
      <c r="D89" s="10">
        <v>0.129</v>
      </c>
      <c r="E89" s="10">
        <v>0.26</v>
      </c>
      <c r="F89" s="10">
        <v>0.64700000000000002</v>
      </c>
      <c r="G89" s="10">
        <v>0.46500000000000002</v>
      </c>
      <c r="H89" s="10">
        <v>0.46500000000000002</v>
      </c>
      <c r="I89" s="10">
        <v>0.81799999999999995</v>
      </c>
      <c r="J89" s="10">
        <v>0.72499999999999998</v>
      </c>
      <c r="K89" s="10">
        <v>0.52900000000000003</v>
      </c>
      <c r="L89" s="10">
        <v>0.17100000000000001</v>
      </c>
      <c r="M89" s="10">
        <v>0.3</v>
      </c>
    </row>
    <row r="90" spans="1:13" ht="15" thickBot="1">
      <c r="A90" s="5">
        <v>89</v>
      </c>
      <c r="B90" s="22" t="s">
        <v>664</v>
      </c>
      <c r="C90" s="22" t="s">
        <v>24</v>
      </c>
      <c r="D90" s="10">
        <v>0.122</v>
      </c>
      <c r="E90" s="10">
        <v>0.28299999999999997</v>
      </c>
      <c r="F90" s="10">
        <v>0.59399999999999997</v>
      </c>
      <c r="G90" s="10">
        <v>0.42799999999999999</v>
      </c>
      <c r="H90" s="10">
        <v>0.48299999999999998</v>
      </c>
      <c r="I90" s="10">
        <v>0.83699999999999997</v>
      </c>
      <c r="J90" s="10">
        <v>0.71299999999999997</v>
      </c>
      <c r="K90" s="10">
        <v>0.46700000000000003</v>
      </c>
      <c r="L90" s="10">
        <v>0.17699999999999999</v>
      </c>
      <c r="M90" s="10">
        <v>0.29899999999999999</v>
      </c>
    </row>
    <row r="91" spans="1:13" ht="15" thickBot="1">
      <c r="A91" s="5">
        <v>90</v>
      </c>
      <c r="B91" s="22" t="s">
        <v>438</v>
      </c>
      <c r="C91" s="22" t="s">
        <v>45</v>
      </c>
      <c r="D91" s="10">
        <v>0.105</v>
      </c>
      <c r="E91" s="10">
        <v>0.254</v>
      </c>
      <c r="F91" s="10">
        <v>0.61699999999999999</v>
      </c>
      <c r="G91" s="10">
        <v>0.432</v>
      </c>
      <c r="H91" s="10">
        <v>0.58299999999999996</v>
      </c>
      <c r="I91" s="10">
        <v>0.81799999999999995</v>
      </c>
      <c r="J91" s="10">
        <v>0.747</v>
      </c>
      <c r="K91" s="10">
        <v>0.49</v>
      </c>
      <c r="L91" s="10">
        <v>0.19400000000000001</v>
      </c>
      <c r="M91" s="10">
        <v>0.29899999999999999</v>
      </c>
    </row>
    <row r="92" spans="1:13" ht="15" thickBot="1">
      <c r="A92" s="5">
        <v>91</v>
      </c>
      <c r="B92" s="22" t="s">
        <v>517</v>
      </c>
      <c r="C92" s="22" t="s">
        <v>48</v>
      </c>
      <c r="D92" s="10">
        <v>0.13600000000000001</v>
      </c>
      <c r="E92" s="10">
        <v>0.27200000000000002</v>
      </c>
      <c r="F92" s="10">
        <v>0.64600000000000002</v>
      </c>
      <c r="G92" s="10">
        <v>0.46300000000000002</v>
      </c>
      <c r="H92" s="10">
        <v>0.52300000000000002</v>
      </c>
      <c r="I92" s="10">
        <v>0.77700000000000002</v>
      </c>
      <c r="J92" s="10">
        <v>0.70399999999999996</v>
      </c>
      <c r="K92" s="10">
        <v>0.51100000000000001</v>
      </c>
      <c r="L92" s="10">
        <v>0.16300000000000001</v>
      </c>
      <c r="M92" s="10">
        <v>0.29899999999999999</v>
      </c>
    </row>
    <row r="93" spans="1:13" ht="15" thickBot="1">
      <c r="A93" s="5">
        <v>92</v>
      </c>
      <c r="B93" s="22" t="s">
        <v>494</v>
      </c>
      <c r="C93" s="22" t="s">
        <v>100</v>
      </c>
      <c r="D93" s="10">
        <v>0.13400000000000001</v>
      </c>
      <c r="E93" s="10">
        <v>0.26900000000000002</v>
      </c>
      <c r="F93" s="10">
        <v>0.65800000000000003</v>
      </c>
      <c r="G93" s="10">
        <v>0.47299999999999998</v>
      </c>
      <c r="H93" s="10">
        <v>0.50800000000000001</v>
      </c>
      <c r="I93" s="10">
        <v>0.79300000000000004</v>
      </c>
      <c r="J93" s="10">
        <v>0.71599999999999997</v>
      </c>
      <c r="K93" s="10">
        <v>0.52300000000000002</v>
      </c>
      <c r="L93" s="10">
        <v>0.16500000000000001</v>
      </c>
      <c r="M93" s="10">
        <v>0.29899999999999999</v>
      </c>
    </row>
    <row r="94" spans="1:13" ht="15" thickBot="1">
      <c r="A94" s="5">
        <v>93</v>
      </c>
      <c r="B94" s="22" t="s">
        <v>485</v>
      </c>
      <c r="C94" s="22" t="s">
        <v>35</v>
      </c>
      <c r="D94" s="10">
        <v>8.5000000000000006E-2</v>
      </c>
      <c r="E94" s="10">
        <v>0.26600000000000001</v>
      </c>
      <c r="F94" s="10">
        <v>0.60499999999999998</v>
      </c>
      <c r="G94" s="10">
        <v>0.46500000000000002</v>
      </c>
      <c r="H94" s="10">
        <v>0.65800000000000003</v>
      </c>
      <c r="I94" s="10">
        <v>0.86799999999999999</v>
      </c>
      <c r="J94" s="10">
        <v>0.81799999999999995</v>
      </c>
      <c r="K94" s="10">
        <v>0.58499999999999996</v>
      </c>
      <c r="L94" s="10">
        <v>0.21299999999999999</v>
      </c>
      <c r="M94" s="10">
        <v>0.29899999999999999</v>
      </c>
    </row>
    <row r="95" spans="1:13" ht="15" thickBot="1">
      <c r="A95" s="5">
        <v>94</v>
      </c>
      <c r="B95" s="22" t="s">
        <v>406</v>
      </c>
      <c r="C95" s="22" t="s">
        <v>89</v>
      </c>
      <c r="D95" s="10">
        <v>0.159</v>
      </c>
      <c r="E95" s="10">
        <v>0.35399999999999998</v>
      </c>
      <c r="F95" s="10">
        <v>0.67300000000000004</v>
      </c>
      <c r="G95" s="10">
        <v>0.50800000000000001</v>
      </c>
      <c r="H95" s="10">
        <v>0.40400000000000003</v>
      </c>
      <c r="I95" s="10">
        <v>0.83799999999999997</v>
      </c>
      <c r="J95" s="10">
        <v>0.68200000000000005</v>
      </c>
      <c r="K95" s="10">
        <v>0.48399999999999999</v>
      </c>
      <c r="L95" s="10">
        <v>0.13900000000000001</v>
      </c>
      <c r="M95" s="10">
        <v>0.29899999999999999</v>
      </c>
    </row>
    <row r="96" spans="1:13" ht="15" thickBot="1">
      <c r="A96" s="5">
        <v>95</v>
      </c>
      <c r="B96" s="22" t="s">
        <v>421</v>
      </c>
      <c r="C96" s="22" t="s">
        <v>89</v>
      </c>
      <c r="D96" s="10">
        <v>0.129</v>
      </c>
      <c r="E96" s="10">
        <v>0.311</v>
      </c>
      <c r="F96" s="10">
        <v>0.64700000000000002</v>
      </c>
      <c r="G96" s="10">
        <v>0.501</v>
      </c>
      <c r="H96" s="10">
        <v>0.55900000000000005</v>
      </c>
      <c r="I96" s="10">
        <v>0.81100000000000005</v>
      </c>
      <c r="J96" s="10">
        <v>0.74299999999999999</v>
      </c>
      <c r="K96" s="10">
        <v>0.56699999999999995</v>
      </c>
      <c r="L96" s="10">
        <v>0.17</v>
      </c>
      <c r="M96" s="10">
        <v>0.29799999999999999</v>
      </c>
    </row>
    <row r="97" spans="1:13" ht="15" thickBot="1">
      <c r="A97" s="5">
        <v>96</v>
      </c>
      <c r="B97" s="22" t="s">
        <v>545</v>
      </c>
      <c r="C97" s="22" t="s">
        <v>64</v>
      </c>
      <c r="D97" s="10">
        <v>9.0999999999999998E-2</v>
      </c>
      <c r="E97" s="10">
        <v>0.247</v>
      </c>
      <c r="F97" s="10">
        <v>0.60499999999999998</v>
      </c>
      <c r="G97" s="10">
        <v>0.44900000000000001</v>
      </c>
      <c r="H97" s="10">
        <v>0.68500000000000005</v>
      </c>
      <c r="I97" s="10">
        <v>0.82899999999999996</v>
      </c>
      <c r="J97" s="10">
        <v>0.79400000000000004</v>
      </c>
      <c r="K97" s="10">
        <v>0.56399999999999995</v>
      </c>
      <c r="L97" s="10">
        <v>0.20699999999999999</v>
      </c>
      <c r="M97" s="10">
        <v>0.29799999999999999</v>
      </c>
    </row>
    <row r="98" spans="1:13" ht="15" thickBot="1">
      <c r="A98" s="5">
        <v>97</v>
      </c>
      <c r="B98" s="22" t="s">
        <v>430</v>
      </c>
      <c r="C98" s="22" t="s">
        <v>58</v>
      </c>
      <c r="D98" s="10">
        <v>0.124</v>
      </c>
      <c r="E98" s="10">
        <v>0.29699999999999999</v>
      </c>
      <c r="F98" s="10">
        <v>0.64</v>
      </c>
      <c r="G98" s="10">
        <v>0.45800000000000002</v>
      </c>
      <c r="H98" s="10">
        <v>0.56699999999999995</v>
      </c>
      <c r="I98" s="10">
        <v>0.81399999999999995</v>
      </c>
      <c r="J98" s="10">
        <v>0.72899999999999998</v>
      </c>
      <c r="K98" s="10">
        <v>0.47</v>
      </c>
      <c r="L98" s="10">
        <v>0.17399999999999999</v>
      </c>
      <c r="M98" s="10">
        <v>0.29799999999999999</v>
      </c>
    </row>
    <row r="99" spans="1:13" ht="15" thickBot="1">
      <c r="A99" s="5">
        <v>98</v>
      </c>
      <c r="B99" s="22" t="s">
        <v>565</v>
      </c>
      <c r="C99" s="22" t="s">
        <v>56</v>
      </c>
      <c r="D99" s="10">
        <v>0.14099999999999999</v>
      </c>
      <c r="E99" s="10">
        <v>0.28100000000000003</v>
      </c>
      <c r="F99" s="10">
        <v>0.63700000000000001</v>
      </c>
      <c r="G99" s="10">
        <v>0.46100000000000002</v>
      </c>
      <c r="H99" s="10">
        <v>0.371</v>
      </c>
      <c r="I99" s="10">
        <v>0.83299999999999996</v>
      </c>
      <c r="J99" s="10">
        <v>0.69399999999999995</v>
      </c>
      <c r="K99" s="10">
        <v>0.505</v>
      </c>
      <c r="L99" s="10">
        <v>0.157</v>
      </c>
      <c r="M99" s="10">
        <v>0.29799999999999999</v>
      </c>
    </row>
    <row r="100" spans="1:13" ht="15" thickBot="1">
      <c r="A100" s="5">
        <v>99</v>
      </c>
      <c r="B100" s="22" t="s">
        <v>469</v>
      </c>
      <c r="C100" s="22" t="s">
        <v>45</v>
      </c>
      <c r="D100" s="10">
        <v>0.125</v>
      </c>
      <c r="E100" s="10">
        <v>0.30399999999999999</v>
      </c>
      <c r="F100" s="10">
        <v>0.65400000000000003</v>
      </c>
      <c r="G100" s="10">
        <v>0.499</v>
      </c>
      <c r="H100" s="10">
        <v>0.55700000000000005</v>
      </c>
      <c r="I100" s="10">
        <v>0.82099999999999995</v>
      </c>
      <c r="J100" s="10">
        <v>0.75</v>
      </c>
      <c r="K100" s="10">
        <v>0.55800000000000005</v>
      </c>
      <c r="L100" s="10">
        <v>0.17199999999999999</v>
      </c>
      <c r="M100" s="10">
        <v>0.29799999999999999</v>
      </c>
    </row>
    <row r="101" spans="1:13" ht="15" thickBot="1">
      <c r="A101" s="5">
        <v>100</v>
      </c>
      <c r="B101" s="22" t="s">
        <v>516</v>
      </c>
      <c r="C101" s="22" t="s">
        <v>116</v>
      </c>
      <c r="D101" s="10">
        <v>0.127</v>
      </c>
      <c r="E101" s="10">
        <v>0.33800000000000002</v>
      </c>
      <c r="F101" s="10">
        <v>0.64900000000000002</v>
      </c>
      <c r="G101" s="10">
        <v>0.50800000000000001</v>
      </c>
      <c r="H101" s="10">
        <v>0.49199999999999999</v>
      </c>
      <c r="I101" s="10">
        <v>0.85899999999999999</v>
      </c>
      <c r="J101" s="10">
        <v>0.747</v>
      </c>
      <c r="K101" s="10">
        <v>0.54500000000000004</v>
      </c>
      <c r="L101" s="10">
        <v>0.17</v>
      </c>
      <c r="M101" s="10">
        <v>0.29799999999999999</v>
      </c>
    </row>
    <row r="102" spans="1:13" ht="15" thickBot="1">
      <c r="A102" s="5">
        <v>101</v>
      </c>
      <c r="B102" s="22" t="s">
        <v>84</v>
      </c>
      <c r="C102" s="22" t="s">
        <v>32</v>
      </c>
      <c r="D102" s="10">
        <v>0.13500000000000001</v>
      </c>
      <c r="E102" s="10">
        <v>0.35599999999999998</v>
      </c>
      <c r="F102" s="10">
        <v>0.65100000000000002</v>
      </c>
      <c r="G102" s="10">
        <v>0.501</v>
      </c>
      <c r="H102" s="10">
        <v>0.53500000000000003</v>
      </c>
      <c r="I102" s="10">
        <v>0.83399999999999996</v>
      </c>
      <c r="J102" s="10">
        <v>0.72499999999999998</v>
      </c>
      <c r="K102" s="10">
        <v>0.48899999999999999</v>
      </c>
      <c r="L102" s="10">
        <v>0.16300000000000001</v>
      </c>
      <c r="M102" s="10">
        <v>0.29699999999999999</v>
      </c>
    </row>
    <row r="103" spans="1:13" ht="15" thickBot="1">
      <c r="A103" s="5">
        <v>102</v>
      </c>
      <c r="B103" s="22" t="s">
        <v>392</v>
      </c>
      <c r="C103" s="22" t="s">
        <v>144</v>
      </c>
      <c r="D103" s="10">
        <v>0.16400000000000001</v>
      </c>
      <c r="E103" s="10">
        <v>0.32800000000000001</v>
      </c>
      <c r="F103" s="10">
        <v>0.70199999999999996</v>
      </c>
      <c r="G103" s="10">
        <v>0.51400000000000001</v>
      </c>
      <c r="H103" s="10">
        <v>0.41</v>
      </c>
      <c r="I103" s="10">
        <v>0.80300000000000005</v>
      </c>
      <c r="J103" s="10">
        <v>0.67700000000000005</v>
      </c>
      <c r="K103" s="10">
        <v>0.497</v>
      </c>
      <c r="L103" s="10">
        <v>0.13400000000000001</v>
      </c>
      <c r="M103" s="10">
        <v>0.29699999999999999</v>
      </c>
    </row>
    <row r="104" spans="1:13" ht="15" thickBot="1">
      <c r="A104" s="5">
        <v>103</v>
      </c>
      <c r="B104" s="22" t="s">
        <v>515</v>
      </c>
      <c r="C104" s="22" t="s">
        <v>100</v>
      </c>
      <c r="D104" s="10">
        <v>0.13900000000000001</v>
      </c>
      <c r="E104" s="10">
        <v>0.32800000000000001</v>
      </c>
      <c r="F104" s="10">
        <v>0.65300000000000002</v>
      </c>
      <c r="G104" s="10">
        <v>0.48399999999999999</v>
      </c>
      <c r="H104" s="10">
        <v>0.47099999999999997</v>
      </c>
      <c r="I104" s="10">
        <v>0.84499999999999997</v>
      </c>
      <c r="J104" s="10">
        <v>0.71299999999999997</v>
      </c>
      <c r="K104" s="10">
        <v>0.47899999999999998</v>
      </c>
      <c r="L104" s="10">
        <v>0.158</v>
      </c>
      <c r="M104" s="10">
        <v>0.29699999999999999</v>
      </c>
    </row>
    <row r="105" spans="1:13" ht="15" thickBot="1">
      <c r="A105" s="5">
        <v>104</v>
      </c>
      <c r="B105" s="22" t="s">
        <v>660</v>
      </c>
      <c r="C105" s="22" t="s">
        <v>48</v>
      </c>
      <c r="D105" s="10">
        <v>0.105</v>
      </c>
      <c r="E105" s="10">
        <v>0.28899999999999998</v>
      </c>
      <c r="F105" s="10">
        <v>0.61899999999999999</v>
      </c>
      <c r="G105" s="10">
        <v>0.45800000000000002</v>
      </c>
      <c r="H105" s="10">
        <v>0.502</v>
      </c>
      <c r="I105" s="10">
        <v>0.89100000000000001</v>
      </c>
      <c r="J105" s="10">
        <v>0.77100000000000002</v>
      </c>
      <c r="K105" s="10">
        <v>0.51</v>
      </c>
      <c r="L105" s="10">
        <v>0.192</v>
      </c>
      <c r="M105" s="10">
        <v>0.29699999999999999</v>
      </c>
    </row>
    <row r="106" spans="1:13" ht="15" thickBot="1">
      <c r="A106" s="5">
        <v>105</v>
      </c>
      <c r="B106" s="22" t="s">
        <v>652</v>
      </c>
      <c r="C106" s="22" t="s">
        <v>54</v>
      </c>
      <c r="D106" s="10">
        <v>0.10299999999999999</v>
      </c>
      <c r="E106" s="10">
        <v>0.29399999999999998</v>
      </c>
      <c r="F106" s="10">
        <v>0.61899999999999999</v>
      </c>
      <c r="G106" s="10">
        <v>0.46500000000000002</v>
      </c>
      <c r="H106" s="10">
        <v>0.59299999999999997</v>
      </c>
      <c r="I106" s="10">
        <v>0.85299999999999998</v>
      </c>
      <c r="J106" s="10">
        <v>0.77500000000000002</v>
      </c>
      <c r="K106" s="10">
        <v>0.52500000000000002</v>
      </c>
      <c r="L106" s="10">
        <v>0.19400000000000001</v>
      </c>
      <c r="M106" s="10">
        <v>0.29599999999999999</v>
      </c>
    </row>
    <row r="107" spans="1:13" ht="15" thickBot="1">
      <c r="A107" s="5">
        <v>106</v>
      </c>
      <c r="B107" s="22" t="s">
        <v>520</v>
      </c>
      <c r="C107" s="22" t="s">
        <v>89</v>
      </c>
      <c r="D107" s="10">
        <v>0.11799999999999999</v>
      </c>
      <c r="E107" s="10">
        <v>0.35199999999999998</v>
      </c>
      <c r="F107" s="10">
        <v>0.621</v>
      </c>
      <c r="G107" s="10">
        <v>0.49199999999999999</v>
      </c>
      <c r="H107" s="10">
        <v>0.56299999999999994</v>
      </c>
      <c r="I107" s="10">
        <v>0.85899999999999999</v>
      </c>
      <c r="J107" s="10">
        <v>0.75700000000000001</v>
      </c>
      <c r="K107" s="10">
        <v>0.52</v>
      </c>
      <c r="L107" s="10">
        <v>0.17799999999999999</v>
      </c>
      <c r="M107" s="10">
        <v>0.29599999999999999</v>
      </c>
    </row>
    <row r="108" spans="1:13" ht="15" thickBot="1">
      <c r="A108" s="5">
        <v>107</v>
      </c>
      <c r="B108" s="22" t="s">
        <v>500</v>
      </c>
      <c r="C108" s="22" t="s">
        <v>52</v>
      </c>
      <c r="D108" s="10">
        <v>0.14899999999999999</v>
      </c>
      <c r="E108" s="10">
        <v>0.32200000000000001</v>
      </c>
      <c r="F108" s="10">
        <v>0.67800000000000005</v>
      </c>
      <c r="G108" s="10">
        <v>0.497</v>
      </c>
      <c r="H108" s="10">
        <v>0.50900000000000001</v>
      </c>
      <c r="I108" s="10">
        <v>0.79100000000000004</v>
      </c>
      <c r="J108" s="10">
        <v>0.69799999999999995</v>
      </c>
      <c r="K108" s="10">
        <v>0.49099999999999999</v>
      </c>
      <c r="L108" s="10">
        <v>0.14799999999999999</v>
      </c>
      <c r="M108" s="10">
        <v>0.29599999999999999</v>
      </c>
    </row>
    <row r="109" spans="1:13" ht="15" thickBot="1">
      <c r="A109" s="5">
        <v>108</v>
      </c>
      <c r="B109" s="22" t="s">
        <v>448</v>
      </c>
      <c r="C109" s="22" t="s">
        <v>97</v>
      </c>
      <c r="D109" s="10">
        <v>0.129</v>
      </c>
      <c r="E109" s="10">
        <v>0.32900000000000001</v>
      </c>
      <c r="F109" s="10">
        <v>0.67700000000000005</v>
      </c>
      <c r="G109" s="10">
        <v>0.49199999999999999</v>
      </c>
      <c r="H109" s="10">
        <v>0.53200000000000003</v>
      </c>
      <c r="I109" s="10">
        <v>0.84499999999999997</v>
      </c>
      <c r="J109" s="10">
        <v>0.73399999999999999</v>
      </c>
      <c r="K109" s="10">
        <v>0.46899999999999997</v>
      </c>
      <c r="L109" s="10">
        <v>0.16700000000000001</v>
      </c>
      <c r="M109" s="10">
        <v>0.29599999999999999</v>
      </c>
    </row>
    <row r="110" spans="1:13" ht="15" thickBot="1">
      <c r="A110" s="5">
        <v>109</v>
      </c>
      <c r="B110" s="22" t="s">
        <v>414</v>
      </c>
      <c r="C110" s="22" t="s">
        <v>26</v>
      </c>
      <c r="D110" s="10">
        <v>0.14299999999999999</v>
      </c>
      <c r="E110" s="10">
        <v>0.30599999999999999</v>
      </c>
      <c r="F110" s="10">
        <v>0.68200000000000005</v>
      </c>
      <c r="G110" s="10">
        <v>0.505</v>
      </c>
      <c r="H110" s="10">
        <v>0.46899999999999997</v>
      </c>
      <c r="I110" s="10">
        <v>0.81299999999999994</v>
      </c>
      <c r="J110" s="10">
        <v>0.71499999999999997</v>
      </c>
      <c r="K110" s="10">
        <v>0.52900000000000003</v>
      </c>
      <c r="L110" s="10">
        <v>0.153</v>
      </c>
      <c r="M110" s="10">
        <v>0.29599999999999999</v>
      </c>
    </row>
    <row r="111" spans="1:13" ht="15" thickBot="1">
      <c r="A111" s="5">
        <v>110</v>
      </c>
      <c r="B111" s="22" t="s">
        <v>648</v>
      </c>
      <c r="C111" s="22" t="s">
        <v>37</v>
      </c>
      <c r="D111" s="10">
        <v>0.113</v>
      </c>
      <c r="E111" s="10">
        <v>0.28199999999999997</v>
      </c>
      <c r="F111" s="10">
        <v>0.61499999999999999</v>
      </c>
      <c r="G111" s="10">
        <v>0.45900000000000002</v>
      </c>
      <c r="H111" s="10">
        <v>0.53500000000000003</v>
      </c>
      <c r="I111" s="10">
        <v>0.84299999999999997</v>
      </c>
      <c r="J111" s="10">
        <v>0.755</v>
      </c>
      <c r="K111" s="10">
        <v>0.53100000000000003</v>
      </c>
      <c r="L111" s="10">
        <v>0.182</v>
      </c>
      <c r="M111" s="10">
        <v>0.29599999999999999</v>
      </c>
    </row>
    <row r="112" spans="1:13" ht="15" thickBot="1">
      <c r="A112" s="5">
        <v>111</v>
      </c>
      <c r="B112" s="22" t="s">
        <v>537</v>
      </c>
      <c r="C112" s="22" t="s">
        <v>29</v>
      </c>
      <c r="D112" s="10">
        <v>0.128</v>
      </c>
      <c r="E112" s="10">
        <v>0.29899999999999999</v>
      </c>
      <c r="F112" s="10">
        <v>0.65800000000000003</v>
      </c>
      <c r="G112" s="10">
        <v>0.48399999999999999</v>
      </c>
      <c r="H112" s="10">
        <v>0.48</v>
      </c>
      <c r="I112" s="10">
        <v>0.85099999999999998</v>
      </c>
      <c r="J112" s="10">
        <v>0.74</v>
      </c>
      <c r="K112" s="10">
        <v>0.51600000000000001</v>
      </c>
      <c r="L112" s="10">
        <v>0.16800000000000001</v>
      </c>
      <c r="M112" s="10">
        <v>0.29499999999999998</v>
      </c>
    </row>
    <row r="113" spans="1:13" ht="15" thickBot="1">
      <c r="A113" s="5">
        <v>112</v>
      </c>
      <c r="B113" s="22" t="s">
        <v>710</v>
      </c>
      <c r="C113" s="22" t="s">
        <v>37</v>
      </c>
      <c r="D113" s="10">
        <v>0.128</v>
      </c>
      <c r="E113" s="10">
        <v>0.28799999999999998</v>
      </c>
      <c r="F113" s="10">
        <v>0.61799999999999999</v>
      </c>
      <c r="G113" s="10">
        <v>0.46</v>
      </c>
      <c r="H113" s="10">
        <v>0.441</v>
      </c>
      <c r="I113" s="10">
        <v>0.84299999999999997</v>
      </c>
      <c r="J113" s="10">
        <v>0.72299999999999998</v>
      </c>
      <c r="K113" s="10">
        <v>0.52100000000000002</v>
      </c>
      <c r="L113" s="10">
        <v>0.16800000000000001</v>
      </c>
      <c r="M113" s="10">
        <v>0.29499999999999998</v>
      </c>
    </row>
    <row r="114" spans="1:13" ht="15" thickBot="1">
      <c r="A114" s="5">
        <v>113</v>
      </c>
      <c r="B114" s="22" t="s">
        <v>745</v>
      </c>
      <c r="C114" s="6" t="s">
        <v>103</v>
      </c>
      <c r="D114" s="10">
        <v>7.0000000000000007E-2</v>
      </c>
      <c r="E114" s="10">
        <v>0.24099999999999999</v>
      </c>
      <c r="F114" s="10">
        <v>0.56799999999999995</v>
      </c>
      <c r="G114" s="10">
        <v>0.42099999999999999</v>
      </c>
      <c r="H114" s="10">
        <v>0.61399999999999999</v>
      </c>
      <c r="I114" s="10">
        <v>0.90600000000000003</v>
      </c>
      <c r="J114" s="10">
        <v>0.83</v>
      </c>
      <c r="K114" s="10">
        <v>0.55000000000000004</v>
      </c>
      <c r="L114" s="10">
        <v>0.22500000000000001</v>
      </c>
      <c r="M114" s="10">
        <v>0.29499999999999998</v>
      </c>
    </row>
    <row r="115" spans="1:13" ht="15" thickBot="1">
      <c r="A115" s="5">
        <v>114</v>
      </c>
      <c r="B115" s="22" t="s">
        <v>640</v>
      </c>
      <c r="C115" s="22" t="s">
        <v>100</v>
      </c>
      <c r="D115" s="10">
        <v>0.13800000000000001</v>
      </c>
      <c r="E115" s="10">
        <v>0.311</v>
      </c>
      <c r="F115" s="10">
        <v>0.65500000000000003</v>
      </c>
      <c r="G115" s="10">
        <v>0.47099999999999997</v>
      </c>
      <c r="H115" s="10">
        <v>0.51900000000000002</v>
      </c>
      <c r="I115" s="10">
        <v>0.80900000000000005</v>
      </c>
      <c r="J115" s="10">
        <v>0.70699999999999996</v>
      </c>
      <c r="K115" s="10">
        <v>0.46600000000000003</v>
      </c>
      <c r="L115" s="10">
        <v>0.157</v>
      </c>
      <c r="M115" s="10">
        <v>0.29499999999999998</v>
      </c>
    </row>
    <row r="116" spans="1:13" ht="15" thickBot="1">
      <c r="A116" s="5">
        <v>115</v>
      </c>
      <c r="B116" s="22" t="s">
        <v>619</v>
      </c>
      <c r="C116" s="22" t="s">
        <v>32</v>
      </c>
      <c r="D116" s="10">
        <v>0.124</v>
      </c>
      <c r="E116" s="10">
        <v>0.27200000000000002</v>
      </c>
      <c r="F116" s="10">
        <v>0.61199999999999999</v>
      </c>
      <c r="G116" s="10">
        <v>0.432</v>
      </c>
      <c r="H116" s="10">
        <v>0.41599999999999998</v>
      </c>
      <c r="I116" s="10">
        <v>0.85599999999999998</v>
      </c>
      <c r="J116" s="10">
        <v>0.70899999999999996</v>
      </c>
      <c r="K116" s="10">
        <v>0.46899999999999997</v>
      </c>
      <c r="L116" s="10">
        <v>0.17100000000000001</v>
      </c>
      <c r="M116" s="10">
        <v>0.29499999999999998</v>
      </c>
    </row>
    <row r="117" spans="1:13" ht="15" thickBot="1">
      <c r="A117" s="5">
        <v>116</v>
      </c>
      <c r="B117" s="22" t="s">
        <v>633</v>
      </c>
      <c r="C117" s="22" t="s">
        <v>41</v>
      </c>
      <c r="D117" s="10">
        <v>0.106</v>
      </c>
      <c r="E117" s="10">
        <v>0.23200000000000001</v>
      </c>
      <c r="F117" s="10">
        <v>0.64900000000000002</v>
      </c>
      <c r="G117" s="10">
        <v>0.46100000000000002</v>
      </c>
      <c r="H117" s="10">
        <v>0.54900000000000004</v>
      </c>
      <c r="I117" s="10">
        <v>0.82599999999999996</v>
      </c>
      <c r="J117" s="10">
        <v>0.76300000000000001</v>
      </c>
      <c r="K117" s="10">
        <v>0.55000000000000004</v>
      </c>
      <c r="L117" s="10">
        <v>0.188</v>
      </c>
      <c r="M117" s="10">
        <v>0.29499999999999998</v>
      </c>
    </row>
    <row r="118" spans="1:13" ht="15" thickBot="1">
      <c r="A118" s="5">
        <v>117</v>
      </c>
      <c r="B118" s="22" t="s">
        <v>483</v>
      </c>
      <c r="C118" s="22" t="s">
        <v>24</v>
      </c>
      <c r="D118" s="10">
        <v>0.13100000000000001</v>
      </c>
      <c r="E118" s="10">
        <v>0.35399999999999998</v>
      </c>
      <c r="F118" s="10">
        <v>0.68200000000000005</v>
      </c>
      <c r="G118" s="10">
        <v>0.51500000000000001</v>
      </c>
      <c r="H118" s="10">
        <v>0.53700000000000003</v>
      </c>
      <c r="I118" s="10">
        <v>0.86399999999999999</v>
      </c>
      <c r="J118" s="10">
        <v>0.749</v>
      </c>
      <c r="K118" s="10">
        <v>0.49</v>
      </c>
      <c r="L118" s="10">
        <v>0.16300000000000001</v>
      </c>
      <c r="M118" s="10">
        <v>0.29499999999999998</v>
      </c>
    </row>
    <row r="119" spans="1:13" ht="15" thickBot="1">
      <c r="A119" s="5">
        <v>118</v>
      </c>
      <c r="B119" s="22" t="s">
        <v>470</v>
      </c>
      <c r="C119" s="22" t="s">
        <v>45</v>
      </c>
      <c r="D119" s="10">
        <v>0.14399999999999999</v>
      </c>
      <c r="E119" s="10">
        <v>0.30599999999999999</v>
      </c>
      <c r="F119" s="10">
        <v>0.66500000000000004</v>
      </c>
      <c r="G119" s="10">
        <v>0.47699999999999998</v>
      </c>
      <c r="H119" s="10">
        <v>0.498</v>
      </c>
      <c r="I119" s="10">
        <v>0.80100000000000005</v>
      </c>
      <c r="J119" s="10">
        <v>0.69899999999999995</v>
      </c>
      <c r="K119" s="10">
        <v>0.47599999999999998</v>
      </c>
      <c r="L119" s="10">
        <v>0.15</v>
      </c>
      <c r="M119" s="10">
        <v>0.29399999999999998</v>
      </c>
    </row>
    <row r="120" spans="1:13" ht="15" thickBot="1">
      <c r="A120" s="5">
        <v>119</v>
      </c>
      <c r="B120" s="22" t="s">
        <v>580</v>
      </c>
      <c r="C120" s="22" t="s">
        <v>43</v>
      </c>
      <c r="D120" s="10">
        <v>0.11600000000000001</v>
      </c>
      <c r="E120" s="10">
        <v>0.27</v>
      </c>
      <c r="F120" s="10">
        <v>0.60099999999999998</v>
      </c>
      <c r="G120" s="10">
        <v>0.43099999999999999</v>
      </c>
      <c r="H120" s="10">
        <v>0.44800000000000001</v>
      </c>
      <c r="I120" s="10">
        <v>0.86199999999999999</v>
      </c>
      <c r="J120" s="10">
        <v>0.72799999999999998</v>
      </c>
      <c r="K120" s="10">
        <v>0.48599999999999999</v>
      </c>
      <c r="L120" s="10">
        <v>0.17899999999999999</v>
      </c>
      <c r="M120" s="10">
        <v>0.29399999999999998</v>
      </c>
    </row>
    <row r="121" spans="1:13" ht="15" thickBot="1">
      <c r="A121" s="5">
        <v>120</v>
      </c>
      <c r="B121" s="22" t="s">
        <v>555</v>
      </c>
      <c r="C121" s="22" t="s">
        <v>24</v>
      </c>
      <c r="D121" s="10">
        <v>0.104</v>
      </c>
      <c r="E121" s="10">
        <v>0.308</v>
      </c>
      <c r="F121" s="10">
        <v>0.64800000000000002</v>
      </c>
      <c r="G121" s="10">
        <v>0.49399999999999999</v>
      </c>
      <c r="H121" s="10">
        <v>0.62</v>
      </c>
      <c r="I121" s="10">
        <v>0.85499999999999998</v>
      </c>
      <c r="J121" s="10">
        <v>0.78900000000000003</v>
      </c>
      <c r="K121" s="10">
        <v>0.54700000000000004</v>
      </c>
      <c r="L121" s="10">
        <v>0.19</v>
      </c>
      <c r="M121" s="10">
        <v>0.29399999999999998</v>
      </c>
    </row>
    <row r="122" spans="1:13" ht="15" thickBot="1">
      <c r="A122" s="5">
        <v>121</v>
      </c>
      <c r="B122" s="22" t="s">
        <v>594</v>
      </c>
      <c r="C122" s="22" t="s">
        <v>97</v>
      </c>
      <c r="D122" s="10">
        <v>0.11</v>
      </c>
      <c r="E122" s="10">
        <v>0.318</v>
      </c>
      <c r="F122" s="10">
        <v>0.60399999999999998</v>
      </c>
      <c r="G122" s="10">
        <v>0.46400000000000002</v>
      </c>
      <c r="H122" s="10">
        <v>0.56599999999999995</v>
      </c>
      <c r="I122" s="10">
        <v>0.86199999999999999</v>
      </c>
      <c r="J122" s="10">
        <v>0.76300000000000001</v>
      </c>
      <c r="K122" s="10">
        <v>0.51100000000000001</v>
      </c>
      <c r="L122" s="10">
        <v>0.184</v>
      </c>
      <c r="M122" s="10">
        <v>0.29399999999999998</v>
      </c>
    </row>
    <row r="123" spans="1:13" ht="15" thickBot="1">
      <c r="A123" s="5">
        <v>122</v>
      </c>
      <c r="B123" s="22" t="s">
        <v>534</v>
      </c>
      <c r="C123" s="22" t="s">
        <v>24</v>
      </c>
      <c r="D123" s="10">
        <v>0.13300000000000001</v>
      </c>
      <c r="E123" s="10">
        <v>0.32900000000000001</v>
      </c>
      <c r="F123" s="10">
        <v>0.67300000000000004</v>
      </c>
      <c r="G123" s="10">
        <v>0.498</v>
      </c>
      <c r="H123" s="10">
        <v>0.54600000000000004</v>
      </c>
      <c r="I123" s="10">
        <v>0.83199999999999996</v>
      </c>
      <c r="J123" s="10">
        <v>0.73499999999999999</v>
      </c>
      <c r="K123" s="10">
        <v>0.49</v>
      </c>
      <c r="L123" s="10">
        <v>0.161</v>
      </c>
      <c r="M123" s="10">
        <v>0.29299999999999998</v>
      </c>
    </row>
    <row r="124" spans="1:13" ht="15" thickBot="1">
      <c r="A124" s="5">
        <v>123</v>
      </c>
      <c r="B124" s="22" t="s">
        <v>444</v>
      </c>
      <c r="C124" s="22" t="s">
        <v>56</v>
      </c>
      <c r="D124" s="10">
        <v>0.13</v>
      </c>
      <c r="E124" s="10">
        <v>0.27600000000000002</v>
      </c>
      <c r="F124" s="10">
        <v>0.626</v>
      </c>
      <c r="G124" s="10">
        <v>0.439</v>
      </c>
      <c r="H124" s="10">
        <v>0.435</v>
      </c>
      <c r="I124" s="10">
        <v>0.83499999999999996</v>
      </c>
      <c r="J124" s="10">
        <v>0.7</v>
      </c>
      <c r="K124" s="10">
        <v>0.46400000000000002</v>
      </c>
      <c r="L124" s="10">
        <v>0.16300000000000001</v>
      </c>
      <c r="M124" s="10">
        <v>0.29299999999999998</v>
      </c>
    </row>
    <row r="125" spans="1:13" ht="15" thickBot="1">
      <c r="A125" s="5">
        <v>124</v>
      </c>
      <c r="B125" s="22" t="s">
        <v>415</v>
      </c>
      <c r="C125" s="22" t="s">
        <v>41</v>
      </c>
      <c r="D125" s="10">
        <v>0.16200000000000001</v>
      </c>
      <c r="E125" s="10">
        <v>0.34499999999999997</v>
      </c>
      <c r="F125" s="10">
        <v>0.69299999999999995</v>
      </c>
      <c r="G125" s="10">
        <v>0.503</v>
      </c>
      <c r="H125" s="10">
        <v>0.53700000000000003</v>
      </c>
      <c r="I125" s="10">
        <v>0.76600000000000001</v>
      </c>
      <c r="J125" s="10">
        <v>0.68</v>
      </c>
      <c r="K125" s="10">
        <v>0.45300000000000001</v>
      </c>
      <c r="L125" s="10">
        <v>0.13200000000000001</v>
      </c>
      <c r="M125" s="10">
        <v>0.29299999999999998</v>
      </c>
    </row>
    <row r="126" spans="1:13" ht="15" thickBot="1">
      <c r="A126" s="5">
        <v>125</v>
      </c>
      <c r="B126" s="22" t="s">
        <v>427</v>
      </c>
      <c r="C126" s="22" t="s">
        <v>86</v>
      </c>
      <c r="D126" s="10">
        <v>0.09</v>
      </c>
      <c r="E126" s="10">
        <v>0.34200000000000003</v>
      </c>
      <c r="F126" s="10">
        <v>0.60299999999999998</v>
      </c>
      <c r="G126" s="10">
        <v>0.47199999999999998</v>
      </c>
      <c r="H126" s="10">
        <v>0.66400000000000003</v>
      </c>
      <c r="I126" s="10">
        <v>0.89600000000000002</v>
      </c>
      <c r="J126" s="10">
        <v>0.81200000000000006</v>
      </c>
      <c r="K126" s="10">
        <v>0.499</v>
      </c>
      <c r="L126" s="10">
        <v>0.20399999999999999</v>
      </c>
      <c r="M126" s="10">
        <v>0.29299999999999998</v>
      </c>
    </row>
    <row r="127" spans="1:13" ht="15" thickBot="1">
      <c r="A127" s="5">
        <v>126</v>
      </c>
      <c r="B127" s="22" t="s">
        <v>561</v>
      </c>
      <c r="C127" s="22" t="s">
        <v>100</v>
      </c>
      <c r="D127" s="10">
        <v>0.157</v>
      </c>
      <c r="E127" s="10">
        <v>0.315</v>
      </c>
      <c r="F127" s="10">
        <v>0.69499999999999995</v>
      </c>
      <c r="G127" s="10">
        <v>0.497</v>
      </c>
      <c r="H127" s="10">
        <v>0.47899999999999998</v>
      </c>
      <c r="I127" s="10">
        <v>0.8</v>
      </c>
      <c r="J127" s="10">
        <v>0.69299999999999995</v>
      </c>
      <c r="K127" s="10">
        <v>0.47699999999999998</v>
      </c>
      <c r="L127" s="10">
        <v>0.13700000000000001</v>
      </c>
      <c r="M127" s="10">
        <v>0.29299999999999998</v>
      </c>
    </row>
    <row r="128" spans="1:13" ht="15" thickBot="1">
      <c r="A128" s="5">
        <v>127</v>
      </c>
      <c r="B128" s="22" t="s">
        <v>643</v>
      </c>
      <c r="C128" s="22" t="s">
        <v>74</v>
      </c>
      <c r="D128" s="10">
        <v>0.13300000000000001</v>
      </c>
      <c r="E128" s="10">
        <v>0.30099999999999999</v>
      </c>
      <c r="F128" s="10">
        <v>0.629</v>
      </c>
      <c r="G128" s="10">
        <v>0.46300000000000002</v>
      </c>
      <c r="H128" s="10">
        <v>0.58199999999999996</v>
      </c>
      <c r="I128" s="10">
        <v>0.77900000000000003</v>
      </c>
      <c r="J128" s="10">
        <v>0.71399999999999997</v>
      </c>
      <c r="K128" s="10">
        <v>0.49399999999999999</v>
      </c>
      <c r="L128" s="10">
        <v>0.16</v>
      </c>
      <c r="M128" s="10">
        <v>0.29299999999999998</v>
      </c>
    </row>
    <row r="129" spans="1:13" ht="15" thickBot="1">
      <c r="A129" s="5">
        <v>128</v>
      </c>
      <c r="B129" s="22" t="s">
        <v>688</v>
      </c>
      <c r="C129" s="22" t="s">
        <v>100</v>
      </c>
      <c r="D129" s="10">
        <v>0.115</v>
      </c>
      <c r="E129" s="10">
        <v>0.23400000000000001</v>
      </c>
      <c r="F129" s="10">
        <v>0.626</v>
      </c>
      <c r="G129" s="10">
        <v>0.44</v>
      </c>
      <c r="H129" s="10">
        <v>0.46700000000000003</v>
      </c>
      <c r="I129" s="10">
        <v>0.82099999999999995</v>
      </c>
      <c r="J129" s="10">
        <v>0.73199999999999998</v>
      </c>
      <c r="K129" s="10">
        <v>0.52600000000000002</v>
      </c>
      <c r="L129" s="10">
        <v>0.17799999999999999</v>
      </c>
      <c r="M129" s="10">
        <v>0.29299999999999998</v>
      </c>
    </row>
    <row r="130" spans="1:13" ht="15" thickBot="1">
      <c r="A130" s="5">
        <v>129</v>
      </c>
      <c r="B130" s="22" t="s">
        <v>503</v>
      </c>
      <c r="C130" s="22" t="s">
        <v>35</v>
      </c>
      <c r="D130" s="10">
        <v>0.14899999999999999</v>
      </c>
      <c r="E130" s="10">
        <v>0.33200000000000002</v>
      </c>
      <c r="F130" s="10">
        <v>0.70399999999999996</v>
      </c>
      <c r="G130" s="10">
        <v>0.52</v>
      </c>
      <c r="H130" s="10">
        <v>0.53100000000000003</v>
      </c>
      <c r="I130" s="10">
        <v>0.8</v>
      </c>
      <c r="J130" s="10">
        <v>0.71499999999999997</v>
      </c>
      <c r="K130" s="10">
        <v>0.50600000000000001</v>
      </c>
      <c r="L130" s="10">
        <v>0.14399999999999999</v>
      </c>
      <c r="M130" s="10">
        <v>0.29299999999999998</v>
      </c>
    </row>
    <row r="131" spans="1:13" ht="15" thickBot="1">
      <c r="A131" s="5">
        <v>130</v>
      </c>
      <c r="B131" s="22" t="s">
        <v>554</v>
      </c>
      <c r="C131" s="22" t="s">
        <v>24</v>
      </c>
      <c r="D131" s="10">
        <v>0.128</v>
      </c>
      <c r="E131" s="10">
        <v>0.32600000000000001</v>
      </c>
      <c r="F131" s="10">
        <v>0.65700000000000003</v>
      </c>
      <c r="G131" s="10">
        <v>0.496</v>
      </c>
      <c r="H131" s="10">
        <v>0.48899999999999999</v>
      </c>
      <c r="I131" s="10">
        <v>0.86199999999999999</v>
      </c>
      <c r="J131" s="10">
        <v>0.74299999999999999</v>
      </c>
      <c r="K131" s="10">
        <v>0.51300000000000001</v>
      </c>
      <c r="L131" s="10">
        <v>0.16500000000000001</v>
      </c>
      <c r="M131" s="10">
        <v>0.29299999999999998</v>
      </c>
    </row>
    <row r="132" spans="1:13" ht="15" thickBot="1">
      <c r="A132" s="5">
        <v>131</v>
      </c>
      <c r="B132" s="22" t="s">
        <v>475</v>
      </c>
      <c r="C132" s="22" t="s">
        <v>64</v>
      </c>
      <c r="D132" s="10">
        <v>0.105</v>
      </c>
      <c r="E132" s="10">
        <v>0.32500000000000001</v>
      </c>
      <c r="F132" s="10">
        <v>0.63500000000000001</v>
      </c>
      <c r="G132" s="10">
        <v>0.501</v>
      </c>
      <c r="H132" s="10">
        <v>0.48399999999999999</v>
      </c>
      <c r="I132" s="10">
        <v>0.90100000000000002</v>
      </c>
      <c r="J132" s="10">
        <v>0.78300000000000003</v>
      </c>
      <c r="K132" s="10">
        <v>0.56599999999999995</v>
      </c>
      <c r="L132" s="10">
        <v>0.188</v>
      </c>
      <c r="M132" s="10">
        <v>0.29199999999999998</v>
      </c>
    </row>
    <row r="133" spans="1:13" ht="15" thickBot="1">
      <c r="A133" s="5">
        <v>132</v>
      </c>
      <c r="B133" s="22" t="s">
        <v>582</v>
      </c>
      <c r="C133" s="22" t="s">
        <v>45</v>
      </c>
      <c r="D133" s="10">
        <v>0.122</v>
      </c>
      <c r="E133" s="10">
        <v>0.29699999999999999</v>
      </c>
      <c r="F133" s="10">
        <v>0.64700000000000002</v>
      </c>
      <c r="G133" s="10">
        <v>0.46300000000000002</v>
      </c>
      <c r="H133" s="10">
        <v>0.503</v>
      </c>
      <c r="I133" s="10">
        <v>0.85199999999999998</v>
      </c>
      <c r="J133" s="10">
        <v>0.73399999999999999</v>
      </c>
      <c r="K133" s="10">
        <v>0.47299999999999998</v>
      </c>
      <c r="L133" s="10">
        <v>0.17</v>
      </c>
      <c r="M133" s="10">
        <v>0.29199999999999998</v>
      </c>
    </row>
    <row r="134" spans="1:13" ht="15" thickBot="1">
      <c r="A134" s="5">
        <v>133</v>
      </c>
      <c r="B134" s="22" t="s">
        <v>527</v>
      </c>
      <c r="C134" s="6" t="s">
        <v>103</v>
      </c>
      <c r="D134" s="10">
        <v>0.127</v>
      </c>
      <c r="E134" s="10">
        <v>0.371</v>
      </c>
      <c r="F134" s="10">
        <v>0.61399999999999999</v>
      </c>
      <c r="G134" s="10">
        <v>0.47699999999999998</v>
      </c>
      <c r="H134" s="10">
        <v>0.61299999999999999</v>
      </c>
      <c r="I134" s="10">
        <v>0.83399999999999996</v>
      </c>
      <c r="J134" s="10">
        <v>0.73699999999999999</v>
      </c>
      <c r="K134" s="10">
        <v>0.437</v>
      </c>
      <c r="L134" s="10">
        <v>0.16500000000000001</v>
      </c>
      <c r="M134" s="10">
        <v>0.29199999999999998</v>
      </c>
    </row>
    <row r="135" spans="1:13" ht="15" thickBot="1">
      <c r="A135" s="5">
        <v>134</v>
      </c>
      <c r="B135" s="22" t="s">
        <v>605</v>
      </c>
      <c r="C135" s="22" t="s">
        <v>116</v>
      </c>
      <c r="D135" s="10">
        <v>0.107</v>
      </c>
      <c r="E135" s="10">
        <v>0.248</v>
      </c>
      <c r="F135" s="10">
        <v>0.622</v>
      </c>
      <c r="G135" s="10">
        <v>0.443</v>
      </c>
      <c r="H135" s="10">
        <v>0.628</v>
      </c>
      <c r="I135" s="10">
        <v>0.81</v>
      </c>
      <c r="J135" s="10">
        <v>0.76100000000000001</v>
      </c>
      <c r="K135" s="10">
        <v>0.52300000000000002</v>
      </c>
      <c r="L135" s="10">
        <v>0.185</v>
      </c>
      <c r="M135" s="10">
        <v>0.29199999999999998</v>
      </c>
    </row>
    <row r="136" spans="1:13" ht="15" thickBot="1">
      <c r="A136" s="5">
        <v>135</v>
      </c>
      <c r="B136" s="22" t="s">
        <v>604</v>
      </c>
      <c r="C136" s="22" t="s">
        <v>50</v>
      </c>
      <c r="D136" s="10">
        <v>0.13600000000000001</v>
      </c>
      <c r="E136" s="10">
        <v>0.29299999999999998</v>
      </c>
      <c r="F136" s="10">
        <v>0.67</v>
      </c>
      <c r="G136" s="10">
        <v>0.46200000000000002</v>
      </c>
      <c r="H136" s="10">
        <v>0.47299999999999998</v>
      </c>
      <c r="I136" s="10">
        <v>0.83</v>
      </c>
      <c r="J136" s="10">
        <v>0.70499999999999996</v>
      </c>
      <c r="K136" s="10">
        <v>0.44700000000000001</v>
      </c>
      <c r="L136" s="10">
        <v>0.155</v>
      </c>
      <c r="M136" s="10">
        <v>0.29199999999999998</v>
      </c>
    </row>
    <row r="137" spans="1:13" ht="15" thickBot="1">
      <c r="A137" s="5">
        <v>136</v>
      </c>
      <c r="B137" s="22" t="s">
        <v>467</v>
      </c>
      <c r="C137" s="22" t="s">
        <v>116</v>
      </c>
      <c r="D137" s="10">
        <v>0.129</v>
      </c>
      <c r="E137" s="10">
        <v>0.33100000000000002</v>
      </c>
      <c r="F137" s="10">
        <v>0.64600000000000002</v>
      </c>
      <c r="G137" s="10">
        <v>0.48799999999999999</v>
      </c>
      <c r="H137" s="10">
        <v>0.52400000000000002</v>
      </c>
      <c r="I137" s="10">
        <v>0.84299999999999997</v>
      </c>
      <c r="J137" s="10">
        <v>0.73499999999999999</v>
      </c>
      <c r="K137" s="10">
        <v>0.499</v>
      </c>
      <c r="L137" s="10">
        <v>0.16300000000000001</v>
      </c>
      <c r="M137" s="10">
        <v>0.29199999999999998</v>
      </c>
    </row>
    <row r="138" spans="1:13" ht="15" thickBot="1">
      <c r="A138" s="5">
        <v>137</v>
      </c>
      <c r="B138" s="22" t="s">
        <v>428</v>
      </c>
      <c r="C138" s="22" t="s">
        <v>56</v>
      </c>
      <c r="D138" s="10">
        <v>0.13500000000000001</v>
      </c>
      <c r="E138" s="10">
        <v>0.317</v>
      </c>
      <c r="F138" s="10">
        <v>0.69199999999999995</v>
      </c>
      <c r="G138" s="10">
        <v>0.51700000000000002</v>
      </c>
      <c r="H138" s="10">
        <v>0.504</v>
      </c>
      <c r="I138" s="10">
        <v>0.83099999999999996</v>
      </c>
      <c r="J138" s="10">
        <v>0.73799999999999999</v>
      </c>
      <c r="K138" s="10">
        <v>0.53500000000000003</v>
      </c>
      <c r="L138" s="10">
        <v>0.157</v>
      </c>
      <c r="M138" s="10">
        <v>0.29099999999999998</v>
      </c>
    </row>
    <row r="139" spans="1:13" ht="15" thickBot="1">
      <c r="A139" s="5">
        <v>138</v>
      </c>
      <c r="B139" s="22" t="s">
        <v>727</v>
      </c>
      <c r="C139" s="6" t="s">
        <v>103</v>
      </c>
      <c r="D139" s="10">
        <v>9.8000000000000004E-2</v>
      </c>
      <c r="E139" s="10">
        <v>0.22600000000000001</v>
      </c>
      <c r="F139" s="10">
        <v>0.56499999999999995</v>
      </c>
      <c r="G139" s="10">
        <v>0.41199999999999998</v>
      </c>
      <c r="H139" s="10">
        <v>0.629</v>
      </c>
      <c r="I139" s="10">
        <v>0.79900000000000004</v>
      </c>
      <c r="J139" s="10">
        <v>0.75700000000000001</v>
      </c>
      <c r="K139" s="10">
        <v>0.54800000000000004</v>
      </c>
      <c r="L139" s="10">
        <v>0.193</v>
      </c>
      <c r="M139" s="10">
        <v>0.29099999999999998</v>
      </c>
    </row>
    <row r="140" spans="1:13" ht="15" thickBot="1">
      <c r="A140" s="5">
        <v>139</v>
      </c>
      <c r="B140" s="22" t="s">
        <v>593</v>
      </c>
      <c r="C140" s="22" t="s">
        <v>45</v>
      </c>
      <c r="D140" s="10">
        <v>0.13100000000000001</v>
      </c>
      <c r="E140" s="10">
        <v>0.34599999999999997</v>
      </c>
      <c r="F140" s="10">
        <v>0.61499999999999999</v>
      </c>
      <c r="G140" s="10">
        <v>0.46100000000000002</v>
      </c>
      <c r="H140" s="10">
        <v>0.51900000000000002</v>
      </c>
      <c r="I140" s="10">
        <v>0.86299999999999999</v>
      </c>
      <c r="J140" s="10">
        <v>0.71499999999999997</v>
      </c>
      <c r="K140" s="10">
        <v>0.42699999999999999</v>
      </c>
      <c r="L140" s="10">
        <v>0.16</v>
      </c>
      <c r="M140" s="10">
        <v>0.29099999999999998</v>
      </c>
    </row>
    <row r="141" spans="1:13" ht="15" thickBot="1">
      <c r="A141" s="5">
        <v>140</v>
      </c>
      <c r="B141" s="22" t="s">
        <v>599</v>
      </c>
      <c r="C141" s="22" t="s">
        <v>74</v>
      </c>
      <c r="D141" s="10">
        <v>0.14799999999999999</v>
      </c>
      <c r="E141" s="10">
        <v>0.36299999999999999</v>
      </c>
      <c r="F141" s="10">
        <v>0.65</v>
      </c>
      <c r="G141" s="10">
        <v>0.499</v>
      </c>
      <c r="H141" s="10">
        <v>0.46100000000000002</v>
      </c>
      <c r="I141" s="10">
        <v>0.85299999999999998</v>
      </c>
      <c r="J141" s="10">
        <v>0.70299999999999996</v>
      </c>
      <c r="K141" s="10">
        <v>0.47299999999999998</v>
      </c>
      <c r="L141" s="10">
        <v>0.14299999999999999</v>
      </c>
      <c r="M141" s="10">
        <v>0.29099999999999998</v>
      </c>
    </row>
    <row r="142" spans="1:13" ht="15" thickBot="1">
      <c r="A142" s="5">
        <v>141</v>
      </c>
      <c r="B142" s="22" t="s">
        <v>549</v>
      </c>
      <c r="C142" s="22" t="s">
        <v>86</v>
      </c>
      <c r="D142" s="10">
        <v>0.14299999999999999</v>
      </c>
      <c r="E142" s="10">
        <v>0.34499999999999997</v>
      </c>
      <c r="F142" s="10">
        <v>0.67800000000000005</v>
      </c>
      <c r="G142" s="10">
        <v>0.51800000000000002</v>
      </c>
      <c r="H142" s="10">
        <v>0.59299999999999997</v>
      </c>
      <c r="I142" s="10">
        <v>0.78100000000000003</v>
      </c>
      <c r="J142" s="10">
        <v>0.72099999999999997</v>
      </c>
      <c r="K142" s="10">
        <v>0.52</v>
      </c>
      <c r="L142" s="10">
        <v>0.14799999999999999</v>
      </c>
      <c r="M142" s="10">
        <v>0.29099999999999998</v>
      </c>
    </row>
    <row r="143" spans="1:13" ht="15" thickBot="1">
      <c r="A143" s="5">
        <v>142</v>
      </c>
      <c r="B143" s="22" t="s">
        <v>575</v>
      </c>
      <c r="C143" s="22" t="s">
        <v>95</v>
      </c>
      <c r="D143" s="10">
        <v>9.6000000000000002E-2</v>
      </c>
      <c r="E143" s="10">
        <v>0.25600000000000001</v>
      </c>
      <c r="F143" s="10">
        <v>0.59299999999999997</v>
      </c>
      <c r="G143" s="10">
        <v>0.434</v>
      </c>
      <c r="H143" s="10">
        <v>0.55300000000000005</v>
      </c>
      <c r="I143" s="10">
        <v>0.86799999999999999</v>
      </c>
      <c r="J143" s="10">
        <v>0.78100000000000003</v>
      </c>
      <c r="K143" s="10">
        <v>0.52800000000000002</v>
      </c>
      <c r="L143" s="10">
        <v>0.19500000000000001</v>
      </c>
      <c r="M143" s="10">
        <v>0.29099999999999998</v>
      </c>
    </row>
    <row r="144" spans="1:13" ht="15" thickBot="1">
      <c r="A144" s="5">
        <v>143</v>
      </c>
      <c r="B144" s="22" t="s">
        <v>535</v>
      </c>
      <c r="C144" s="22" t="s">
        <v>58</v>
      </c>
      <c r="D144" s="10">
        <v>0.109</v>
      </c>
      <c r="E144" s="10">
        <v>0.28499999999999998</v>
      </c>
      <c r="F144" s="10">
        <v>0.627</v>
      </c>
      <c r="G144" s="10">
        <v>0.45600000000000002</v>
      </c>
      <c r="H144" s="10">
        <v>0.47699999999999998</v>
      </c>
      <c r="I144" s="10">
        <v>0.88600000000000001</v>
      </c>
      <c r="J144" s="10">
        <v>0.75900000000000001</v>
      </c>
      <c r="K144" s="10">
        <v>0.501</v>
      </c>
      <c r="L144" s="10">
        <v>0.182</v>
      </c>
      <c r="M144" s="10">
        <v>0.29099999999999998</v>
      </c>
    </row>
    <row r="145" spans="1:13" ht="15" thickBot="1">
      <c r="A145" s="5">
        <v>144</v>
      </c>
      <c r="B145" s="22" t="s">
        <v>669</v>
      </c>
      <c r="C145" s="22" t="s">
        <v>116</v>
      </c>
      <c r="D145" s="10">
        <v>0.126</v>
      </c>
      <c r="E145" s="10">
        <v>0.26300000000000001</v>
      </c>
      <c r="F145" s="10">
        <v>0.65400000000000003</v>
      </c>
      <c r="G145" s="10">
        <v>0.47</v>
      </c>
      <c r="H145" s="10">
        <v>0.44600000000000001</v>
      </c>
      <c r="I145" s="10">
        <v>0.83399999999999996</v>
      </c>
      <c r="J145" s="10">
        <v>0.73199999999999998</v>
      </c>
      <c r="K145" s="10">
        <v>0.53</v>
      </c>
      <c r="L145" s="10">
        <v>0.16400000000000001</v>
      </c>
      <c r="M145" s="10">
        <v>0.29099999999999998</v>
      </c>
    </row>
    <row r="146" spans="1:13" ht="15" thickBot="1">
      <c r="A146" s="5">
        <v>145</v>
      </c>
      <c r="B146" s="22" t="s">
        <v>613</v>
      </c>
      <c r="C146" s="6" t="s">
        <v>103</v>
      </c>
      <c r="D146" s="10">
        <v>0.1</v>
      </c>
      <c r="E146" s="10">
        <v>0.30399999999999999</v>
      </c>
      <c r="F146" s="10">
        <v>0.626</v>
      </c>
      <c r="G146" s="10">
        <v>0.46899999999999997</v>
      </c>
      <c r="H146" s="10">
        <v>0.623</v>
      </c>
      <c r="I146" s="10">
        <v>0.86099999999999999</v>
      </c>
      <c r="J146" s="10">
        <v>0.78500000000000003</v>
      </c>
      <c r="K146" s="10">
        <v>0.51200000000000001</v>
      </c>
      <c r="L146" s="10">
        <v>0.19</v>
      </c>
      <c r="M146" s="10">
        <v>0.28999999999999998</v>
      </c>
    </row>
    <row r="147" spans="1:13" ht="15" thickBot="1">
      <c r="A147" s="5">
        <v>146</v>
      </c>
      <c r="B147" s="22" t="s">
        <v>614</v>
      </c>
      <c r="C147" s="6" t="s">
        <v>292</v>
      </c>
      <c r="D147" s="10">
        <v>0.124</v>
      </c>
      <c r="E147" s="10">
        <v>0.29099999999999998</v>
      </c>
      <c r="F147" s="10">
        <v>0.65400000000000003</v>
      </c>
      <c r="G147" s="10">
        <v>0.46700000000000003</v>
      </c>
      <c r="H147" s="10">
        <v>0.50600000000000001</v>
      </c>
      <c r="I147" s="10">
        <v>0.84499999999999997</v>
      </c>
      <c r="J147" s="10">
        <v>0.73599999999999999</v>
      </c>
      <c r="K147" s="10">
        <v>0.48299999999999998</v>
      </c>
      <c r="L147" s="10">
        <v>0.16700000000000001</v>
      </c>
      <c r="M147" s="10">
        <v>0.28999999999999998</v>
      </c>
    </row>
    <row r="148" spans="1:13" ht="15" thickBot="1">
      <c r="A148" s="5">
        <v>147</v>
      </c>
      <c r="B148" s="22" t="s">
        <v>649</v>
      </c>
      <c r="C148" s="22" t="s">
        <v>95</v>
      </c>
      <c r="D148" s="10">
        <v>0.128</v>
      </c>
      <c r="E148" s="10">
        <v>0.26900000000000002</v>
      </c>
      <c r="F148" s="10">
        <v>0.64600000000000002</v>
      </c>
      <c r="G148" s="10">
        <v>0.46200000000000002</v>
      </c>
      <c r="H148" s="10">
        <v>0.44400000000000001</v>
      </c>
      <c r="I148" s="10">
        <v>0.83199999999999996</v>
      </c>
      <c r="J148" s="10">
        <v>0.72199999999999998</v>
      </c>
      <c r="K148" s="10">
        <v>0.51100000000000001</v>
      </c>
      <c r="L148" s="10">
        <v>0.16200000000000001</v>
      </c>
      <c r="M148" s="10">
        <v>0.28999999999999998</v>
      </c>
    </row>
    <row r="149" spans="1:13" ht="15" thickBot="1">
      <c r="A149" s="5">
        <v>148</v>
      </c>
      <c r="B149" s="22" t="s">
        <v>733</v>
      </c>
      <c r="C149" s="22" t="s">
        <v>74</v>
      </c>
      <c r="D149" s="10">
        <v>0.14199999999999999</v>
      </c>
      <c r="E149" s="10">
        <v>0.26700000000000002</v>
      </c>
      <c r="F149" s="10">
        <v>0.65300000000000002</v>
      </c>
      <c r="G149" s="10">
        <v>0.45400000000000001</v>
      </c>
      <c r="H149" s="10">
        <v>0.46899999999999997</v>
      </c>
      <c r="I149" s="10">
        <v>0.77800000000000002</v>
      </c>
      <c r="J149" s="10">
        <v>0.68400000000000005</v>
      </c>
      <c r="K149" s="10">
        <v>0.48499999999999999</v>
      </c>
      <c r="L149" s="10">
        <v>0.14799999999999999</v>
      </c>
      <c r="M149" s="10">
        <v>0.28999999999999998</v>
      </c>
    </row>
    <row r="150" spans="1:13" ht="15" thickBot="1">
      <c r="A150" s="5">
        <v>149</v>
      </c>
      <c r="B150" s="22" t="s">
        <v>689</v>
      </c>
      <c r="C150" s="22" t="s">
        <v>39</v>
      </c>
      <c r="D150" s="10">
        <v>0.125</v>
      </c>
      <c r="E150" s="10">
        <v>0.28899999999999998</v>
      </c>
      <c r="F150" s="10">
        <v>0.63800000000000001</v>
      </c>
      <c r="G150" s="10">
        <v>0.45400000000000001</v>
      </c>
      <c r="H150" s="10">
        <v>0.47899999999999998</v>
      </c>
      <c r="I150" s="10">
        <v>0.84799999999999998</v>
      </c>
      <c r="J150" s="10">
        <v>0.72399999999999998</v>
      </c>
      <c r="K150" s="10">
        <v>0.47299999999999998</v>
      </c>
      <c r="L150" s="10">
        <v>0.16500000000000001</v>
      </c>
      <c r="M150" s="10">
        <v>0.28999999999999998</v>
      </c>
    </row>
    <row r="151" spans="1:13" ht="15" thickBot="1">
      <c r="A151" s="5">
        <v>150</v>
      </c>
      <c r="B151" s="22" t="s">
        <v>588</v>
      </c>
      <c r="C151" s="22" t="s">
        <v>41</v>
      </c>
      <c r="D151" s="10">
        <v>0.107</v>
      </c>
      <c r="E151" s="10">
        <v>0.27500000000000002</v>
      </c>
      <c r="F151" s="10">
        <v>0.628</v>
      </c>
      <c r="G151" s="10">
        <v>0.46300000000000002</v>
      </c>
      <c r="H151" s="10">
        <v>0.55100000000000005</v>
      </c>
      <c r="I151" s="10">
        <v>0.85299999999999998</v>
      </c>
      <c r="J151" s="10">
        <v>0.76900000000000002</v>
      </c>
      <c r="K151" s="10">
        <v>0.53200000000000003</v>
      </c>
      <c r="L151" s="10">
        <v>0.183</v>
      </c>
      <c r="M151" s="10">
        <v>0.28999999999999998</v>
      </c>
    </row>
    <row r="152" spans="1:13" ht="15" thickBot="1">
      <c r="A152" s="5">
        <v>151</v>
      </c>
      <c r="B152" s="22" t="s">
        <v>685</v>
      </c>
      <c r="C152" s="22" t="s">
        <v>50</v>
      </c>
      <c r="D152" s="10">
        <v>0.112</v>
      </c>
      <c r="E152" s="10">
        <v>0.25900000000000001</v>
      </c>
      <c r="F152" s="10">
        <v>0.63600000000000001</v>
      </c>
      <c r="G152" s="10">
        <v>0.45300000000000001</v>
      </c>
      <c r="H152" s="10">
        <v>0.54100000000000004</v>
      </c>
      <c r="I152" s="10">
        <v>0.83199999999999996</v>
      </c>
      <c r="J152" s="10">
        <v>0.751</v>
      </c>
      <c r="K152" s="10">
        <v>0.51300000000000001</v>
      </c>
      <c r="L152" s="10">
        <v>0.17699999999999999</v>
      </c>
      <c r="M152" s="10">
        <v>0.28999999999999998</v>
      </c>
    </row>
    <row r="153" spans="1:13" ht="15" thickBot="1">
      <c r="A153" s="5">
        <v>152</v>
      </c>
      <c r="B153" s="22" t="s">
        <v>489</v>
      </c>
      <c r="C153" s="6" t="s">
        <v>103</v>
      </c>
      <c r="D153" s="10">
        <v>0.129</v>
      </c>
      <c r="E153" s="10">
        <v>0.32200000000000001</v>
      </c>
      <c r="F153" s="10">
        <v>0.64200000000000002</v>
      </c>
      <c r="G153" s="10">
        <v>0.47499999999999998</v>
      </c>
      <c r="H153" s="10">
        <v>0.48599999999999999</v>
      </c>
      <c r="I153" s="10">
        <v>0.85399999999999998</v>
      </c>
      <c r="J153" s="10">
        <v>0.72399999999999998</v>
      </c>
      <c r="K153" s="10">
        <v>0.47799999999999998</v>
      </c>
      <c r="L153" s="10">
        <v>0.16</v>
      </c>
      <c r="M153" s="10">
        <v>0.28899999999999998</v>
      </c>
    </row>
    <row r="154" spans="1:13" ht="15" thickBot="1">
      <c r="A154" s="5">
        <v>153</v>
      </c>
      <c r="B154" s="22" t="s">
        <v>617</v>
      </c>
      <c r="C154" s="22" t="s">
        <v>29</v>
      </c>
      <c r="D154" s="10">
        <v>0.11600000000000001</v>
      </c>
      <c r="E154" s="10">
        <v>0.27800000000000002</v>
      </c>
      <c r="F154" s="10">
        <v>0.59099999999999997</v>
      </c>
      <c r="G154" s="10">
        <v>0.432</v>
      </c>
      <c r="H154" s="10">
        <v>0.55700000000000005</v>
      </c>
      <c r="I154" s="10">
        <v>0.82099999999999995</v>
      </c>
      <c r="J154" s="10">
        <v>0.73499999999999999</v>
      </c>
      <c r="K154" s="10">
        <v>0.49199999999999999</v>
      </c>
      <c r="L154" s="10">
        <v>0.17299999999999999</v>
      </c>
      <c r="M154" s="10">
        <v>0.28899999999999998</v>
      </c>
    </row>
    <row r="155" spans="1:13" ht="15" thickBot="1">
      <c r="A155" s="5">
        <v>154</v>
      </c>
      <c r="B155" s="22" t="s">
        <v>739</v>
      </c>
      <c r="C155" s="22" t="s">
        <v>100</v>
      </c>
      <c r="D155" s="10">
        <v>0.123</v>
      </c>
      <c r="E155" s="10">
        <v>0.318</v>
      </c>
      <c r="F155" s="10">
        <v>0.57599999999999996</v>
      </c>
      <c r="G155" s="10">
        <v>0.42799999999999999</v>
      </c>
      <c r="H155" s="10">
        <v>0.505</v>
      </c>
      <c r="I155" s="10">
        <v>0.86099999999999999</v>
      </c>
      <c r="J155" s="10">
        <v>0.70899999999999996</v>
      </c>
      <c r="K155" s="10">
        <v>0.42499999999999999</v>
      </c>
      <c r="L155" s="10">
        <v>0.16600000000000001</v>
      </c>
      <c r="M155" s="10">
        <v>0.28899999999999998</v>
      </c>
    </row>
    <row r="156" spans="1:13" ht="15" thickBot="1">
      <c r="A156" s="5">
        <v>155</v>
      </c>
      <c r="B156" s="22" t="s">
        <v>540</v>
      </c>
      <c r="C156" s="6" t="s">
        <v>103</v>
      </c>
      <c r="D156" s="10">
        <v>0.14399999999999999</v>
      </c>
      <c r="E156" s="10">
        <v>0.309</v>
      </c>
      <c r="F156" s="10">
        <v>0.68899999999999995</v>
      </c>
      <c r="G156" s="10">
        <v>0.49399999999999999</v>
      </c>
      <c r="H156" s="10">
        <v>0.53</v>
      </c>
      <c r="I156" s="10">
        <v>0.79200000000000004</v>
      </c>
      <c r="J156" s="10">
        <v>0.70699999999999996</v>
      </c>
      <c r="K156" s="10">
        <v>0.48699999999999999</v>
      </c>
      <c r="L156" s="10">
        <v>0.14499999999999999</v>
      </c>
      <c r="M156" s="10">
        <v>0.28799999999999998</v>
      </c>
    </row>
    <row r="157" spans="1:13" ht="15" thickBot="1">
      <c r="A157" s="5">
        <v>156</v>
      </c>
      <c r="B157" s="22" t="s">
        <v>426</v>
      </c>
      <c r="C157" s="22" t="s">
        <v>100</v>
      </c>
      <c r="D157" s="10">
        <v>0.13600000000000001</v>
      </c>
      <c r="E157" s="10">
        <v>0.314</v>
      </c>
      <c r="F157" s="10">
        <v>0.68</v>
      </c>
      <c r="G157" s="10">
        <v>0.499</v>
      </c>
      <c r="H157" s="10">
        <v>0.51</v>
      </c>
      <c r="I157" s="10">
        <v>0.82599999999999996</v>
      </c>
      <c r="J157" s="10">
        <v>0.72799999999999998</v>
      </c>
      <c r="K157" s="10">
        <v>0.505</v>
      </c>
      <c r="L157" s="10">
        <v>0.152</v>
      </c>
      <c r="M157" s="10">
        <v>0.28799999999999998</v>
      </c>
    </row>
    <row r="158" spans="1:13" ht="15" thickBot="1">
      <c r="A158" s="5">
        <v>157</v>
      </c>
      <c r="B158" s="22" t="s">
        <v>595</v>
      </c>
      <c r="C158" s="22" t="s">
        <v>32</v>
      </c>
      <c r="D158" s="10">
        <v>0.16200000000000001</v>
      </c>
      <c r="E158" s="10">
        <v>0.28799999999999998</v>
      </c>
      <c r="F158" s="10">
        <v>0.71399999999999997</v>
      </c>
      <c r="G158" s="10">
        <v>0.47399999999999998</v>
      </c>
      <c r="H158" s="10">
        <v>0.47099999999999997</v>
      </c>
      <c r="I158" s="10">
        <v>0.75800000000000001</v>
      </c>
      <c r="J158" s="10">
        <v>0.65900000000000003</v>
      </c>
      <c r="K158" s="10">
        <v>0.436</v>
      </c>
      <c r="L158" s="10">
        <v>0.126</v>
      </c>
      <c r="M158" s="10">
        <v>0.28799999999999998</v>
      </c>
    </row>
    <row r="159" spans="1:13" ht="15" thickBot="1">
      <c r="A159" s="5">
        <v>158</v>
      </c>
      <c r="B159" s="22" t="s">
        <v>704</v>
      </c>
      <c r="C159" s="6" t="s">
        <v>103</v>
      </c>
      <c r="D159" s="10">
        <v>0.14799999999999999</v>
      </c>
      <c r="E159" s="10">
        <v>0.32600000000000001</v>
      </c>
      <c r="F159" s="10">
        <v>0.68400000000000005</v>
      </c>
      <c r="G159" s="10">
        <v>0.503</v>
      </c>
      <c r="H159" s="10">
        <v>0.56399999999999995</v>
      </c>
      <c r="I159" s="10">
        <v>0.77400000000000002</v>
      </c>
      <c r="J159" s="10">
        <v>0.70499999999999996</v>
      </c>
      <c r="K159" s="10">
        <v>0.49399999999999999</v>
      </c>
      <c r="L159" s="10">
        <v>0.14000000000000001</v>
      </c>
      <c r="M159" s="10">
        <v>0.28799999999999998</v>
      </c>
    </row>
    <row r="160" spans="1:13" ht="15" thickBot="1">
      <c r="A160" s="5">
        <v>159</v>
      </c>
      <c r="B160" s="22" t="s">
        <v>720</v>
      </c>
      <c r="C160" s="22" t="s">
        <v>111</v>
      </c>
      <c r="D160" s="10">
        <v>0.121</v>
      </c>
      <c r="E160" s="10">
        <v>0.28699999999999998</v>
      </c>
      <c r="F160" s="10">
        <v>0.66300000000000003</v>
      </c>
      <c r="G160" s="10">
        <v>0.46899999999999997</v>
      </c>
      <c r="H160" s="10">
        <v>0.56299999999999994</v>
      </c>
      <c r="I160" s="10">
        <v>0.81799999999999995</v>
      </c>
      <c r="J160" s="10">
        <v>0.73799999999999999</v>
      </c>
      <c r="K160" s="10">
        <v>0.48499999999999999</v>
      </c>
      <c r="L160" s="10">
        <v>0.16700000000000001</v>
      </c>
      <c r="M160" s="10">
        <v>0.28799999999999998</v>
      </c>
    </row>
    <row r="161" spans="1:13" ht="15" thickBot="1">
      <c r="A161" s="5">
        <v>160</v>
      </c>
      <c r="B161" s="22" t="s">
        <v>462</v>
      </c>
      <c r="C161" s="22" t="s">
        <v>86</v>
      </c>
      <c r="D161" s="10">
        <v>0.14000000000000001</v>
      </c>
      <c r="E161" s="10">
        <v>0.311</v>
      </c>
      <c r="F161" s="10">
        <v>0.67700000000000005</v>
      </c>
      <c r="G161" s="10">
        <v>0.48899999999999999</v>
      </c>
      <c r="H161" s="10">
        <v>0.48799999999999999</v>
      </c>
      <c r="I161" s="10">
        <v>0.82</v>
      </c>
      <c r="J161" s="10">
        <v>0.71099999999999997</v>
      </c>
      <c r="K161" s="10">
        <v>0.48499999999999999</v>
      </c>
      <c r="L161" s="10">
        <v>0.14699999999999999</v>
      </c>
      <c r="M161" s="10">
        <v>0.28699999999999998</v>
      </c>
    </row>
    <row r="162" spans="1:13" ht="15" thickBot="1">
      <c r="A162" s="5">
        <v>161</v>
      </c>
      <c r="B162" s="22" t="s">
        <v>523</v>
      </c>
      <c r="C162" s="6" t="s">
        <v>103</v>
      </c>
      <c r="D162" s="10">
        <v>9.2999999999999999E-2</v>
      </c>
      <c r="E162" s="10">
        <v>0.247</v>
      </c>
      <c r="F162" s="10">
        <v>0.61799999999999999</v>
      </c>
      <c r="G162" s="10">
        <v>0.44400000000000001</v>
      </c>
      <c r="H162" s="10">
        <v>0.68100000000000005</v>
      </c>
      <c r="I162" s="10">
        <v>0.83199999999999996</v>
      </c>
      <c r="J162" s="10">
        <v>0.79300000000000004</v>
      </c>
      <c r="K162" s="10">
        <v>0.53100000000000003</v>
      </c>
      <c r="L162" s="10">
        <v>0.19400000000000001</v>
      </c>
      <c r="M162" s="10">
        <v>0.28699999999999998</v>
      </c>
    </row>
    <row r="163" spans="1:13" ht="15" thickBot="1">
      <c r="A163" s="5">
        <v>162</v>
      </c>
      <c r="B163" s="22" t="s">
        <v>478</v>
      </c>
      <c r="C163" s="22" t="s">
        <v>153</v>
      </c>
      <c r="D163" s="10">
        <v>7.4999999999999997E-2</v>
      </c>
      <c r="E163" s="10">
        <v>0.25800000000000001</v>
      </c>
      <c r="F163" s="10">
        <v>0.64900000000000002</v>
      </c>
      <c r="G163" s="10">
        <v>0.49</v>
      </c>
      <c r="H163" s="10">
        <v>0.746</v>
      </c>
      <c r="I163" s="10">
        <v>0.86599999999999999</v>
      </c>
      <c r="J163" s="10">
        <v>0.84099999999999997</v>
      </c>
      <c r="K163" s="10">
        <v>0.59499999999999997</v>
      </c>
      <c r="L163" s="10">
        <v>0.21199999999999999</v>
      </c>
      <c r="M163" s="10">
        <v>0.28699999999999998</v>
      </c>
    </row>
    <row r="164" spans="1:13" ht="15" thickBot="1">
      <c r="A164" s="5">
        <v>163</v>
      </c>
      <c r="B164" s="22" t="s">
        <v>408</v>
      </c>
      <c r="C164" s="22" t="s">
        <v>97</v>
      </c>
      <c r="D164" s="10">
        <v>0.13200000000000001</v>
      </c>
      <c r="E164" s="10">
        <v>0.28499999999999998</v>
      </c>
      <c r="F164" s="10">
        <v>0.66200000000000003</v>
      </c>
      <c r="G164" s="10">
        <v>0.47799999999999998</v>
      </c>
      <c r="H164" s="10">
        <v>0.54700000000000004</v>
      </c>
      <c r="I164" s="10">
        <v>0.79600000000000004</v>
      </c>
      <c r="J164" s="10">
        <v>0.72399999999999998</v>
      </c>
      <c r="K164" s="10">
        <v>0.51300000000000001</v>
      </c>
      <c r="L164" s="10">
        <v>0.155</v>
      </c>
      <c r="M164" s="10">
        <v>0.28699999999999998</v>
      </c>
    </row>
    <row r="165" spans="1:13" ht="15" thickBot="1">
      <c r="A165" s="5">
        <v>164</v>
      </c>
      <c r="B165" s="22" t="s">
        <v>449</v>
      </c>
      <c r="C165" s="22" t="s">
        <v>111</v>
      </c>
      <c r="D165" s="10">
        <v>0.158</v>
      </c>
      <c r="E165" s="10">
        <v>0.35099999999999998</v>
      </c>
      <c r="F165" s="10">
        <v>0.74299999999999999</v>
      </c>
      <c r="G165" s="10">
        <v>0.54300000000000004</v>
      </c>
      <c r="H165" s="10">
        <v>0.54500000000000004</v>
      </c>
      <c r="I165" s="10">
        <v>0.77800000000000002</v>
      </c>
      <c r="J165" s="10">
        <v>0.70099999999999996</v>
      </c>
      <c r="K165" s="10">
        <v>0.49</v>
      </c>
      <c r="L165" s="10">
        <v>0.128</v>
      </c>
      <c r="M165" s="10">
        <v>0.28699999999999998</v>
      </c>
    </row>
    <row r="166" spans="1:13" ht="15" thickBot="1">
      <c r="A166" s="5">
        <v>165</v>
      </c>
      <c r="B166" s="22" t="s">
        <v>528</v>
      </c>
      <c r="C166" s="6" t="s">
        <v>103</v>
      </c>
      <c r="D166" s="10">
        <v>0.13300000000000001</v>
      </c>
      <c r="E166" s="10">
        <v>0.318</v>
      </c>
      <c r="F166" s="10">
        <v>0.68799999999999994</v>
      </c>
      <c r="G166" s="10">
        <v>0.50800000000000001</v>
      </c>
      <c r="H166" s="10">
        <v>0.54600000000000004</v>
      </c>
      <c r="I166" s="10">
        <v>0.82099999999999995</v>
      </c>
      <c r="J166" s="10">
        <v>0.73699999999999999</v>
      </c>
      <c r="K166" s="10">
        <v>0.51300000000000001</v>
      </c>
      <c r="L166" s="10">
        <v>0.154</v>
      </c>
      <c r="M166" s="10">
        <v>0.28699999999999998</v>
      </c>
    </row>
    <row r="167" spans="1:13" ht="15" thickBot="1">
      <c r="A167" s="5">
        <v>166</v>
      </c>
      <c r="B167" s="22" t="s">
        <v>560</v>
      </c>
      <c r="C167" s="22" t="s">
        <v>43</v>
      </c>
      <c r="D167" s="10">
        <v>0.126</v>
      </c>
      <c r="E167" s="10">
        <v>0.29699999999999999</v>
      </c>
      <c r="F167" s="10">
        <v>0.64200000000000002</v>
      </c>
      <c r="G167" s="10">
        <v>0.45500000000000002</v>
      </c>
      <c r="H167" s="10">
        <v>0.51200000000000001</v>
      </c>
      <c r="I167" s="10">
        <v>0.83899999999999997</v>
      </c>
      <c r="J167" s="10">
        <v>0.72399999999999998</v>
      </c>
      <c r="K167" s="10">
        <v>0.46</v>
      </c>
      <c r="L167" s="10">
        <v>0.161</v>
      </c>
      <c r="M167" s="10">
        <v>0.28699999999999998</v>
      </c>
    </row>
    <row r="168" spans="1:13" ht="15" thickBot="1">
      <c r="A168" s="5">
        <v>167</v>
      </c>
      <c r="B168" s="22" t="s">
        <v>659</v>
      </c>
      <c r="C168" s="6" t="s">
        <v>103</v>
      </c>
      <c r="D168" s="10">
        <v>0.106</v>
      </c>
      <c r="E168" s="10">
        <v>0.313</v>
      </c>
      <c r="F168" s="10">
        <v>0.621</v>
      </c>
      <c r="G168" s="10">
        <v>0.45900000000000002</v>
      </c>
      <c r="H168" s="10">
        <v>0.63200000000000001</v>
      </c>
      <c r="I168" s="10">
        <v>0.84399999999999997</v>
      </c>
      <c r="J168" s="10">
        <v>0.76800000000000002</v>
      </c>
      <c r="K168" s="10">
        <v>0.47499999999999998</v>
      </c>
      <c r="L168" s="10">
        <v>0.18</v>
      </c>
      <c r="M168" s="10">
        <v>0.28599999999999998</v>
      </c>
    </row>
    <row r="169" spans="1:13" ht="15" thickBot="1">
      <c r="A169" s="5">
        <v>168</v>
      </c>
      <c r="B169" s="22" t="s">
        <v>562</v>
      </c>
      <c r="C169" s="6" t="s">
        <v>103</v>
      </c>
      <c r="D169" s="10">
        <v>0.09</v>
      </c>
      <c r="E169" s="10">
        <v>0.252</v>
      </c>
      <c r="F169" s="10">
        <v>0.59799999999999998</v>
      </c>
      <c r="G169" s="10">
        <v>0.44400000000000001</v>
      </c>
      <c r="H169" s="10">
        <v>0.60199999999999998</v>
      </c>
      <c r="I169" s="10">
        <v>0.86299999999999999</v>
      </c>
      <c r="J169" s="10">
        <v>0.79700000000000004</v>
      </c>
      <c r="K169" s="10">
        <v>0.55500000000000005</v>
      </c>
      <c r="L169" s="10">
        <v>0.19600000000000001</v>
      </c>
      <c r="M169" s="10">
        <v>0.28599999999999998</v>
      </c>
    </row>
    <row r="170" spans="1:13" ht="15" thickBot="1">
      <c r="A170" s="5">
        <v>169</v>
      </c>
      <c r="B170" s="22" t="s">
        <v>591</v>
      </c>
      <c r="C170" s="22" t="s">
        <v>153</v>
      </c>
      <c r="D170" s="10">
        <v>0.11899999999999999</v>
      </c>
      <c r="E170" s="10">
        <v>0.29099999999999998</v>
      </c>
      <c r="F170" s="10">
        <v>0.63900000000000001</v>
      </c>
      <c r="G170" s="10">
        <v>0.46</v>
      </c>
      <c r="H170" s="10">
        <v>0.47499999999999998</v>
      </c>
      <c r="I170" s="10">
        <v>0.875</v>
      </c>
      <c r="J170" s="10">
        <v>0.74399999999999999</v>
      </c>
      <c r="K170" s="10">
        <v>0.48399999999999999</v>
      </c>
      <c r="L170" s="10">
        <v>0.16700000000000001</v>
      </c>
      <c r="M170" s="10">
        <v>0.28599999999999998</v>
      </c>
    </row>
    <row r="171" spans="1:13" ht="15" thickBot="1">
      <c r="A171" s="5">
        <v>170</v>
      </c>
      <c r="B171" s="22" t="s">
        <v>647</v>
      </c>
      <c r="C171" s="22" t="s">
        <v>129</v>
      </c>
      <c r="D171" s="10">
        <v>0.11</v>
      </c>
      <c r="E171" s="10">
        <v>0.29899999999999999</v>
      </c>
      <c r="F171" s="10">
        <v>0.624</v>
      </c>
      <c r="G171" s="10">
        <v>0.47199999999999998</v>
      </c>
      <c r="H171" s="10">
        <v>0.53300000000000003</v>
      </c>
      <c r="I171" s="10">
        <v>0.86799999999999999</v>
      </c>
      <c r="J171" s="10">
        <v>0.76800000000000002</v>
      </c>
      <c r="K171" s="10">
        <v>0.53300000000000003</v>
      </c>
      <c r="L171" s="10">
        <v>0.17599999999999999</v>
      </c>
      <c r="M171" s="10">
        <v>0.28599999999999998</v>
      </c>
    </row>
    <row r="172" spans="1:13" ht="15" thickBot="1">
      <c r="A172" s="5">
        <v>171</v>
      </c>
      <c r="B172" s="22" t="s">
        <v>729</v>
      </c>
      <c r="C172" s="22" t="s">
        <v>56</v>
      </c>
      <c r="D172" s="10">
        <v>9.1999999999999998E-2</v>
      </c>
      <c r="E172" s="10">
        <v>0.32100000000000001</v>
      </c>
      <c r="F172" s="10">
        <v>0.61099999999999999</v>
      </c>
      <c r="G172" s="10">
        <v>0.46600000000000003</v>
      </c>
      <c r="H172" s="10">
        <v>0.65</v>
      </c>
      <c r="I172" s="10">
        <v>0.88100000000000001</v>
      </c>
      <c r="J172" s="10">
        <v>0.80200000000000005</v>
      </c>
      <c r="K172" s="10">
        <v>0.501</v>
      </c>
      <c r="L172" s="10">
        <v>0.19400000000000001</v>
      </c>
      <c r="M172" s="10">
        <v>0.28599999999999998</v>
      </c>
    </row>
    <row r="173" spans="1:13" ht="15" thickBot="1">
      <c r="A173" s="5">
        <v>172</v>
      </c>
      <c r="B173" s="22" t="s">
        <v>548</v>
      </c>
      <c r="C173" s="22" t="s">
        <v>116</v>
      </c>
      <c r="D173" s="10">
        <v>0.128</v>
      </c>
      <c r="E173" s="10">
        <v>0.34</v>
      </c>
      <c r="F173" s="10">
        <v>0.68</v>
      </c>
      <c r="G173" s="10">
        <v>0.52200000000000002</v>
      </c>
      <c r="H173" s="10">
        <v>0.57899999999999996</v>
      </c>
      <c r="I173" s="10">
        <v>0.81200000000000006</v>
      </c>
      <c r="J173" s="10">
        <v>0.74099999999999999</v>
      </c>
      <c r="K173" s="10">
        <v>0.53400000000000003</v>
      </c>
      <c r="L173" s="10">
        <v>0.157</v>
      </c>
      <c r="M173" s="10">
        <v>0.28599999999999998</v>
      </c>
    </row>
    <row r="174" spans="1:13" ht="15" thickBot="1">
      <c r="A174" s="5">
        <v>173</v>
      </c>
      <c r="B174" s="22" t="s">
        <v>607</v>
      </c>
      <c r="C174" s="22" t="s">
        <v>169</v>
      </c>
      <c r="D174" s="10">
        <v>0.108</v>
      </c>
      <c r="E174" s="10">
        <v>0.22800000000000001</v>
      </c>
      <c r="F174" s="10">
        <v>0.60499999999999998</v>
      </c>
      <c r="G174" s="10">
        <v>0.41199999999999998</v>
      </c>
      <c r="H174" s="10">
        <v>0.52900000000000003</v>
      </c>
      <c r="I174" s="10">
        <v>0.81899999999999995</v>
      </c>
      <c r="J174" s="10">
        <v>0.73699999999999999</v>
      </c>
      <c r="K174" s="10">
        <v>0.48699999999999999</v>
      </c>
      <c r="L174" s="10">
        <v>0.17699999999999999</v>
      </c>
      <c r="M174" s="10">
        <v>0.28599999999999998</v>
      </c>
    </row>
    <row r="175" spans="1:13" ht="15" thickBot="1">
      <c r="A175" s="5">
        <v>174</v>
      </c>
      <c r="B175" s="22" t="s">
        <v>731</v>
      </c>
      <c r="C175" s="6" t="s">
        <v>103</v>
      </c>
      <c r="D175" s="10">
        <v>6.3E-2</v>
      </c>
      <c r="E175" s="10">
        <v>0.20200000000000001</v>
      </c>
      <c r="F175" s="10">
        <v>0.56999999999999995</v>
      </c>
      <c r="G175" s="10">
        <v>0.41899999999999998</v>
      </c>
      <c r="H175" s="10">
        <v>0.67300000000000004</v>
      </c>
      <c r="I175" s="10">
        <v>0.89400000000000002</v>
      </c>
      <c r="J175" s="10">
        <v>0.85099999999999998</v>
      </c>
      <c r="K175" s="10">
        <v>0.59</v>
      </c>
      <c r="L175" s="10">
        <v>0.223</v>
      </c>
      <c r="M175" s="10">
        <v>0.28499999999999998</v>
      </c>
    </row>
    <row r="176" spans="1:13" ht="15" thickBot="1">
      <c r="A176" s="5">
        <v>175</v>
      </c>
      <c r="B176" s="22" t="s">
        <v>530</v>
      </c>
      <c r="C176" s="22" t="s">
        <v>144</v>
      </c>
      <c r="D176" s="10">
        <v>0.125</v>
      </c>
      <c r="E176" s="10">
        <v>0.31</v>
      </c>
      <c r="F176" s="10">
        <v>0.66200000000000003</v>
      </c>
      <c r="G176" s="10">
        <v>0.48399999999999999</v>
      </c>
      <c r="H176" s="10">
        <v>0.50600000000000001</v>
      </c>
      <c r="I176" s="10">
        <v>0.85399999999999998</v>
      </c>
      <c r="J176" s="10">
        <v>0.74099999999999999</v>
      </c>
      <c r="K176" s="10">
        <v>0.49399999999999999</v>
      </c>
      <c r="L176" s="10">
        <v>0.16</v>
      </c>
      <c r="M176" s="10">
        <v>0.28499999999999998</v>
      </c>
    </row>
    <row r="177" spans="1:13" ht="15" thickBot="1">
      <c r="A177" s="5">
        <v>176</v>
      </c>
      <c r="B177" s="22" t="s">
        <v>815</v>
      </c>
      <c r="C177" s="22" t="s">
        <v>111</v>
      </c>
      <c r="D177" s="10">
        <v>0.114</v>
      </c>
      <c r="E177" s="10">
        <v>0.29899999999999999</v>
      </c>
      <c r="F177" s="10">
        <v>0.66200000000000003</v>
      </c>
      <c r="G177" s="10">
        <v>0.46800000000000003</v>
      </c>
      <c r="H177" s="10">
        <v>0.52700000000000002</v>
      </c>
      <c r="I177" s="10">
        <v>0.86899999999999999</v>
      </c>
      <c r="J177" s="10">
        <v>0.753</v>
      </c>
      <c r="K177" s="10">
        <v>0.46600000000000003</v>
      </c>
      <c r="L177" s="10">
        <v>0.17</v>
      </c>
      <c r="M177" s="10">
        <v>0.28499999999999998</v>
      </c>
    </row>
    <row r="178" spans="1:13" ht="15" thickBot="1">
      <c r="A178" s="5">
        <v>177</v>
      </c>
      <c r="B178" s="22" t="s">
        <v>658</v>
      </c>
      <c r="C178" s="22" t="s">
        <v>54</v>
      </c>
      <c r="D178" s="10">
        <v>0.10299999999999999</v>
      </c>
      <c r="E178" s="10">
        <v>0.27100000000000002</v>
      </c>
      <c r="F178" s="10">
        <v>0.63600000000000001</v>
      </c>
      <c r="G178" s="10">
        <v>0.47</v>
      </c>
      <c r="H178" s="10">
        <v>0.52300000000000002</v>
      </c>
      <c r="I178" s="10">
        <v>0.875</v>
      </c>
      <c r="J178" s="10">
        <v>0.78200000000000003</v>
      </c>
      <c r="K178" s="10">
        <v>0.54500000000000004</v>
      </c>
      <c r="L178" s="10">
        <v>0.182</v>
      </c>
      <c r="M178" s="10">
        <v>0.28499999999999998</v>
      </c>
    </row>
    <row r="179" spans="1:13" ht="15" thickBot="1">
      <c r="A179" s="5">
        <v>178</v>
      </c>
      <c r="B179" s="22" t="s">
        <v>646</v>
      </c>
      <c r="C179" s="22" t="s">
        <v>153</v>
      </c>
      <c r="D179" s="10">
        <v>0.14000000000000001</v>
      </c>
      <c r="E179" s="10">
        <v>0.33200000000000002</v>
      </c>
      <c r="F179" s="10">
        <v>0.66700000000000004</v>
      </c>
      <c r="G179" s="10">
        <v>0.496</v>
      </c>
      <c r="H179" s="10">
        <v>0.52</v>
      </c>
      <c r="I179" s="10">
        <v>0.82</v>
      </c>
      <c r="J179" s="10">
        <v>0.71699999999999997</v>
      </c>
      <c r="K179" s="10">
        <v>0.48799999999999999</v>
      </c>
      <c r="L179" s="10">
        <v>0.14399999999999999</v>
      </c>
      <c r="M179" s="10">
        <v>0.28399999999999997</v>
      </c>
    </row>
    <row r="180" spans="1:13" ht="15" thickBot="1">
      <c r="A180" s="5">
        <v>179</v>
      </c>
      <c r="B180" s="22" t="s">
        <v>829</v>
      </c>
      <c r="C180" s="22" t="s">
        <v>169</v>
      </c>
      <c r="D180" s="10">
        <v>0.107</v>
      </c>
      <c r="E180" s="10">
        <v>0.29499999999999998</v>
      </c>
      <c r="F180" s="10">
        <v>0.59799999999999998</v>
      </c>
      <c r="G180" s="10">
        <v>0.44</v>
      </c>
      <c r="H180" s="10">
        <v>0.6</v>
      </c>
      <c r="I180" s="10">
        <v>0.84099999999999997</v>
      </c>
      <c r="J180" s="10">
        <v>0.75700000000000001</v>
      </c>
      <c r="K180" s="10">
        <v>0.47899999999999998</v>
      </c>
      <c r="L180" s="10">
        <v>0.17799999999999999</v>
      </c>
      <c r="M180" s="10">
        <v>0.28399999999999997</v>
      </c>
    </row>
    <row r="181" spans="1:13" ht="15" thickBot="1">
      <c r="A181" s="5">
        <v>180</v>
      </c>
      <c r="B181" s="22" t="s">
        <v>506</v>
      </c>
      <c r="C181" s="22" t="s">
        <v>37</v>
      </c>
      <c r="D181" s="10">
        <v>0.112</v>
      </c>
      <c r="E181" s="10">
        <v>0.312</v>
      </c>
      <c r="F181" s="10">
        <v>0.64</v>
      </c>
      <c r="G181" s="10">
        <v>0.47399999999999998</v>
      </c>
      <c r="H181" s="10">
        <v>0.52</v>
      </c>
      <c r="I181" s="10">
        <v>0.88300000000000001</v>
      </c>
      <c r="J181" s="10">
        <v>0.76300000000000001</v>
      </c>
      <c r="K181" s="10">
        <v>0.49399999999999999</v>
      </c>
      <c r="L181" s="10">
        <v>0.17199999999999999</v>
      </c>
      <c r="M181" s="10">
        <v>0.28399999999999997</v>
      </c>
    </row>
    <row r="182" spans="1:13" ht="15" thickBot="1">
      <c r="A182" s="5">
        <v>181</v>
      </c>
      <c r="B182" s="22" t="s">
        <v>496</v>
      </c>
      <c r="C182" s="22" t="s">
        <v>86</v>
      </c>
      <c r="D182" s="10">
        <v>0.11700000000000001</v>
      </c>
      <c r="E182" s="10">
        <v>0.30299999999999999</v>
      </c>
      <c r="F182" s="10">
        <v>0.64800000000000002</v>
      </c>
      <c r="G182" s="10">
        <v>0.47699999999999998</v>
      </c>
      <c r="H182" s="10">
        <v>0.61</v>
      </c>
      <c r="I182" s="10">
        <v>0.81599999999999995</v>
      </c>
      <c r="J182" s="10">
        <v>0.751</v>
      </c>
      <c r="K182" s="10">
        <v>0.504</v>
      </c>
      <c r="L182" s="10">
        <v>0.16700000000000001</v>
      </c>
      <c r="M182" s="10">
        <v>0.28399999999999997</v>
      </c>
    </row>
    <row r="183" spans="1:13" ht="15" thickBot="1">
      <c r="A183" s="5">
        <v>182</v>
      </c>
      <c r="B183" s="22" t="s">
        <v>708</v>
      </c>
      <c r="C183" s="6" t="s">
        <v>103</v>
      </c>
      <c r="D183" s="10">
        <v>0.121</v>
      </c>
      <c r="E183" s="10">
        <v>0.25900000000000001</v>
      </c>
      <c r="F183" s="10">
        <v>0.63800000000000001</v>
      </c>
      <c r="G183" s="10">
        <v>0.433</v>
      </c>
      <c r="H183" s="10">
        <v>0.5</v>
      </c>
      <c r="I183" s="10">
        <v>0.82599999999999996</v>
      </c>
      <c r="J183" s="10">
        <v>0.72099999999999997</v>
      </c>
      <c r="K183" s="10">
        <v>0.45900000000000002</v>
      </c>
      <c r="L183" s="10">
        <v>0.16300000000000001</v>
      </c>
      <c r="M183" s="10">
        <v>0.28399999999999997</v>
      </c>
    </row>
    <row r="184" spans="1:13" ht="15" thickBot="1">
      <c r="A184" s="5">
        <v>183</v>
      </c>
      <c r="B184" s="22" t="s">
        <v>524</v>
      </c>
      <c r="C184" s="22" t="s">
        <v>41</v>
      </c>
      <c r="D184" s="10">
        <v>0.114</v>
      </c>
      <c r="E184" s="10">
        <v>0.36299999999999999</v>
      </c>
      <c r="F184" s="10">
        <v>0.623</v>
      </c>
      <c r="G184" s="10">
        <v>0.49299999999999999</v>
      </c>
      <c r="H184" s="10">
        <v>0.54800000000000004</v>
      </c>
      <c r="I184" s="10">
        <v>0.89400000000000002</v>
      </c>
      <c r="J184" s="10">
        <v>0.76700000000000002</v>
      </c>
      <c r="K184" s="10">
        <v>0.5</v>
      </c>
      <c r="L184" s="10">
        <v>0.17</v>
      </c>
      <c r="M184" s="10">
        <v>0.28399999999999997</v>
      </c>
    </row>
    <row r="185" spans="1:13" ht="15" thickBot="1">
      <c r="A185" s="5">
        <v>184</v>
      </c>
      <c r="B185" s="22" t="s">
        <v>458</v>
      </c>
      <c r="C185" s="22" t="s">
        <v>26</v>
      </c>
      <c r="D185" s="10">
        <v>0.11700000000000001</v>
      </c>
      <c r="E185" s="10">
        <v>0.28499999999999998</v>
      </c>
      <c r="F185" s="10">
        <v>0.63900000000000001</v>
      </c>
      <c r="G185" s="10">
        <v>0.46100000000000002</v>
      </c>
      <c r="H185" s="10">
        <v>0.48599999999999999</v>
      </c>
      <c r="I185" s="10">
        <v>0.86</v>
      </c>
      <c r="J185" s="10">
        <v>0.74299999999999999</v>
      </c>
      <c r="K185" s="10">
        <v>0.496</v>
      </c>
      <c r="L185" s="10">
        <v>0.16700000000000001</v>
      </c>
      <c r="M185" s="10">
        <v>0.28399999999999997</v>
      </c>
    </row>
    <row r="186" spans="1:13" ht="15" thickBot="1">
      <c r="A186" s="5">
        <v>185</v>
      </c>
      <c r="B186" s="22" t="s">
        <v>735</v>
      </c>
      <c r="C186" s="22" t="s">
        <v>39</v>
      </c>
      <c r="D186" s="10">
        <v>0.106</v>
      </c>
      <c r="E186" s="10">
        <v>0.23899999999999999</v>
      </c>
      <c r="F186" s="10">
        <v>0.63100000000000001</v>
      </c>
      <c r="G186" s="10">
        <v>0.438</v>
      </c>
      <c r="H186" s="10">
        <v>0.54400000000000004</v>
      </c>
      <c r="I186" s="10">
        <v>0.83799999999999997</v>
      </c>
      <c r="J186" s="10">
        <v>0.75900000000000001</v>
      </c>
      <c r="K186" s="10">
        <v>0.50700000000000001</v>
      </c>
      <c r="L186" s="10">
        <v>0.17799999999999999</v>
      </c>
      <c r="M186" s="10">
        <v>0.28399999999999997</v>
      </c>
    </row>
    <row r="187" spans="1:13" ht="15" thickBot="1">
      <c r="A187" s="5">
        <v>186</v>
      </c>
      <c r="B187" s="22" t="s">
        <v>431</v>
      </c>
      <c r="C187" s="22" t="s">
        <v>97</v>
      </c>
      <c r="D187" s="10">
        <v>8.6999999999999994E-2</v>
      </c>
      <c r="E187" s="10">
        <v>0.27200000000000002</v>
      </c>
      <c r="F187" s="10">
        <v>0.59499999999999997</v>
      </c>
      <c r="G187" s="10">
        <v>0.434</v>
      </c>
      <c r="H187" s="10">
        <v>0.66</v>
      </c>
      <c r="I187" s="10">
        <v>0.85799999999999998</v>
      </c>
      <c r="J187" s="10">
        <v>0.79600000000000004</v>
      </c>
      <c r="K187" s="10">
        <v>0.501</v>
      </c>
      <c r="L187" s="10">
        <v>0.19600000000000001</v>
      </c>
      <c r="M187" s="10">
        <v>0.28299999999999997</v>
      </c>
    </row>
    <row r="188" spans="1:13" ht="15" thickBot="1">
      <c r="A188" s="5">
        <v>187</v>
      </c>
      <c r="B188" s="22" t="s">
        <v>558</v>
      </c>
      <c r="C188" s="6" t="s">
        <v>103</v>
      </c>
      <c r="D188" s="10">
        <v>0.11</v>
      </c>
      <c r="E188" s="10">
        <v>0.23599999999999999</v>
      </c>
      <c r="F188" s="10">
        <v>0.65700000000000003</v>
      </c>
      <c r="G188" s="10">
        <v>0.45200000000000001</v>
      </c>
      <c r="H188" s="10">
        <v>0.61299999999999999</v>
      </c>
      <c r="I188" s="10">
        <v>0.80500000000000005</v>
      </c>
      <c r="J188" s="10">
        <v>0.75600000000000001</v>
      </c>
      <c r="K188" s="10">
        <v>0.51300000000000001</v>
      </c>
      <c r="L188" s="10">
        <v>0.17299999999999999</v>
      </c>
      <c r="M188" s="10">
        <v>0.28299999999999997</v>
      </c>
    </row>
    <row r="189" spans="1:13" ht="15" thickBot="1">
      <c r="A189" s="5">
        <v>188</v>
      </c>
      <c r="B189" s="22" t="s">
        <v>460</v>
      </c>
      <c r="C189" s="22" t="s">
        <v>48</v>
      </c>
      <c r="D189" s="10">
        <v>0.13500000000000001</v>
      </c>
      <c r="E189" s="10">
        <v>0.316</v>
      </c>
      <c r="F189" s="10">
        <v>0.70899999999999996</v>
      </c>
      <c r="G189" s="10">
        <v>0.53200000000000003</v>
      </c>
      <c r="H189" s="10">
        <v>0.44900000000000001</v>
      </c>
      <c r="I189" s="10">
        <v>0.85199999999999998</v>
      </c>
      <c r="J189" s="10">
        <v>0.745</v>
      </c>
      <c r="K189" s="10">
        <v>0.55000000000000004</v>
      </c>
      <c r="L189" s="10">
        <v>0.14799999999999999</v>
      </c>
      <c r="M189" s="10">
        <v>0.28299999999999997</v>
      </c>
    </row>
    <row r="190" spans="1:13" ht="15" thickBot="1">
      <c r="A190" s="5">
        <v>189</v>
      </c>
      <c r="B190" s="22" t="s">
        <v>644</v>
      </c>
      <c r="C190" s="6" t="s">
        <v>103</v>
      </c>
      <c r="D190" s="10">
        <v>0.127</v>
      </c>
      <c r="E190" s="10">
        <v>0.27200000000000002</v>
      </c>
      <c r="F190" s="10">
        <v>0.65</v>
      </c>
      <c r="G190" s="10">
        <v>0.45100000000000001</v>
      </c>
      <c r="H190" s="10">
        <v>0.50900000000000001</v>
      </c>
      <c r="I190" s="10">
        <v>0.81100000000000005</v>
      </c>
      <c r="J190" s="10">
        <v>0.71499999999999997</v>
      </c>
      <c r="K190" s="10">
        <v>0.47399999999999998</v>
      </c>
      <c r="L190" s="10">
        <v>0.156</v>
      </c>
      <c r="M190" s="10">
        <v>0.28299999999999997</v>
      </c>
    </row>
    <row r="191" spans="1:13" ht="15" thickBot="1">
      <c r="A191" s="5">
        <v>190</v>
      </c>
      <c r="B191" s="22" t="s">
        <v>726</v>
      </c>
      <c r="C191" s="6" t="s">
        <v>103</v>
      </c>
      <c r="D191" s="10">
        <v>0.107</v>
      </c>
      <c r="E191" s="10">
        <v>0.27200000000000002</v>
      </c>
      <c r="F191" s="10">
        <v>0.61699999999999999</v>
      </c>
      <c r="G191" s="10">
        <v>0.438</v>
      </c>
      <c r="H191" s="10">
        <v>0.56299999999999994</v>
      </c>
      <c r="I191" s="10">
        <v>0.84499999999999997</v>
      </c>
      <c r="J191" s="10">
        <v>0.754</v>
      </c>
      <c r="K191" s="10">
        <v>0.48</v>
      </c>
      <c r="L191" s="10">
        <v>0.17499999999999999</v>
      </c>
      <c r="M191" s="10">
        <v>0.28299999999999997</v>
      </c>
    </row>
    <row r="192" spans="1:13" ht="15" thickBot="1">
      <c r="A192" s="5">
        <v>191</v>
      </c>
      <c r="B192" s="22" t="s">
        <v>542</v>
      </c>
      <c r="C192" s="22" t="s">
        <v>111</v>
      </c>
      <c r="D192" s="10">
        <v>9.7000000000000003E-2</v>
      </c>
      <c r="E192" s="10">
        <v>0.25700000000000001</v>
      </c>
      <c r="F192" s="10">
        <v>0.65600000000000003</v>
      </c>
      <c r="G192" s="10">
        <v>0.47599999999999998</v>
      </c>
      <c r="H192" s="10">
        <v>0.60799999999999998</v>
      </c>
      <c r="I192" s="10">
        <v>0.85799999999999998</v>
      </c>
      <c r="J192" s="10">
        <v>0.79700000000000004</v>
      </c>
      <c r="K192" s="10">
        <v>0.55000000000000004</v>
      </c>
      <c r="L192" s="10">
        <v>0.186</v>
      </c>
      <c r="M192" s="10">
        <v>0.28299999999999997</v>
      </c>
    </row>
    <row r="193" spans="1:13" ht="15" thickBot="1">
      <c r="A193" s="5">
        <v>192</v>
      </c>
      <c r="B193" s="22" t="s">
        <v>533</v>
      </c>
      <c r="C193" s="22" t="s">
        <v>52</v>
      </c>
      <c r="D193" s="10">
        <v>0.14199999999999999</v>
      </c>
      <c r="E193" s="10">
        <v>0.316</v>
      </c>
      <c r="F193" s="10">
        <v>0.68200000000000005</v>
      </c>
      <c r="G193" s="10">
        <v>0.5</v>
      </c>
      <c r="H193" s="10">
        <v>0.54500000000000004</v>
      </c>
      <c r="I193" s="10">
        <v>0.79700000000000004</v>
      </c>
      <c r="J193" s="10">
        <v>0.71799999999999997</v>
      </c>
      <c r="K193" s="10">
        <v>0.503</v>
      </c>
      <c r="L193" s="10">
        <v>0.14000000000000001</v>
      </c>
      <c r="M193" s="10">
        <v>0.28199999999999997</v>
      </c>
    </row>
    <row r="194" spans="1:13" ht="15" thickBot="1">
      <c r="A194" s="5">
        <v>193</v>
      </c>
      <c r="B194" s="22" t="s">
        <v>556</v>
      </c>
      <c r="C194" s="22" t="s">
        <v>116</v>
      </c>
      <c r="D194" s="10">
        <v>0.12</v>
      </c>
      <c r="E194" s="10">
        <v>0.27600000000000002</v>
      </c>
      <c r="F194" s="10">
        <v>0.67800000000000005</v>
      </c>
      <c r="G194" s="10">
        <v>0.49</v>
      </c>
      <c r="H194" s="10">
        <v>0.54300000000000004</v>
      </c>
      <c r="I194" s="10">
        <v>0.82599999999999996</v>
      </c>
      <c r="J194" s="10">
        <v>0.751</v>
      </c>
      <c r="K194" s="10">
        <v>0.53200000000000003</v>
      </c>
      <c r="L194" s="10">
        <v>0.16200000000000001</v>
      </c>
      <c r="M194" s="10">
        <v>0.28199999999999997</v>
      </c>
    </row>
    <row r="195" spans="1:13" ht="15" thickBot="1">
      <c r="A195" s="5">
        <v>194</v>
      </c>
      <c r="B195" s="22" t="s">
        <v>610</v>
      </c>
      <c r="C195" s="22" t="s">
        <v>86</v>
      </c>
      <c r="D195" s="10">
        <v>0.10299999999999999</v>
      </c>
      <c r="E195" s="10">
        <v>0.27300000000000002</v>
      </c>
      <c r="F195" s="10">
        <v>0.67500000000000004</v>
      </c>
      <c r="G195" s="10">
        <v>0.48099999999999998</v>
      </c>
      <c r="H195" s="10">
        <v>0.65200000000000002</v>
      </c>
      <c r="I195" s="10">
        <v>0.83399999999999996</v>
      </c>
      <c r="J195" s="10">
        <v>0.78500000000000003</v>
      </c>
      <c r="K195" s="10">
        <v>0.51800000000000002</v>
      </c>
      <c r="L195" s="10">
        <v>0.17899999999999999</v>
      </c>
      <c r="M195" s="10">
        <v>0.28199999999999997</v>
      </c>
    </row>
    <row r="196" spans="1:13" ht="15" thickBot="1">
      <c r="A196" s="5">
        <v>195</v>
      </c>
      <c r="B196" s="22" t="s">
        <v>732</v>
      </c>
      <c r="C196" s="22" t="s">
        <v>54</v>
      </c>
      <c r="D196" s="10">
        <v>9.8000000000000004E-2</v>
      </c>
      <c r="E196" s="10">
        <v>0.23200000000000001</v>
      </c>
      <c r="F196" s="10">
        <v>0.60199999999999998</v>
      </c>
      <c r="G196" s="10">
        <v>0.41899999999999998</v>
      </c>
      <c r="H196" s="10">
        <v>0.55800000000000005</v>
      </c>
      <c r="I196" s="10">
        <v>0.84199999999999997</v>
      </c>
      <c r="J196" s="10">
        <v>0.76400000000000001</v>
      </c>
      <c r="K196" s="10">
        <v>0.505</v>
      </c>
      <c r="L196" s="10">
        <v>0.184</v>
      </c>
      <c r="M196" s="10">
        <v>0.28199999999999997</v>
      </c>
    </row>
    <row r="197" spans="1:13" ht="15" thickBot="1">
      <c r="A197" s="5">
        <v>196</v>
      </c>
      <c r="B197" s="22" t="s">
        <v>514</v>
      </c>
      <c r="C197" s="22" t="s">
        <v>74</v>
      </c>
      <c r="D197" s="10">
        <v>0.13700000000000001</v>
      </c>
      <c r="E197" s="10">
        <v>0.29499999999999998</v>
      </c>
      <c r="F197" s="10">
        <v>0.68300000000000005</v>
      </c>
      <c r="G197" s="10">
        <v>0.48899999999999999</v>
      </c>
      <c r="H197" s="10">
        <v>0.51700000000000002</v>
      </c>
      <c r="I197" s="10">
        <v>0.80900000000000005</v>
      </c>
      <c r="J197" s="10">
        <v>0.72099999999999997</v>
      </c>
      <c r="K197" s="10">
        <v>0.5</v>
      </c>
      <c r="L197" s="10">
        <v>0.14499999999999999</v>
      </c>
      <c r="M197" s="10">
        <v>0.28199999999999997</v>
      </c>
    </row>
    <row r="198" spans="1:13" ht="15" thickBot="1">
      <c r="A198" s="5">
        <v>197</v>
      </c>
      <c r="B198" s="22" t="s">
        <v>574</v>
      </c>
      <c r="C198" s="22" t="s">
        <v>86</v>
      </c>
      <c r="D198" s="10">
        <v>0.10299999999999999</v>
      </c>
      <c r="E198" s="10">
        <v>0.27300000000000002</v>
      </c>
      <c r="F198" s="10">
        <v>0.68799999999999994</v>
      </c>
      <c r="G198" s="10">
        <v>0.51</v>
      </c>
      <c r="H198" s="10">
        <v>0.72499999999999998</v>
      </c>
      <c r="I198" s="10">
        <v>0.81699999999999995</v>
      </c>
      <c r="J198" s="10">
        <v>0.79600000000000004</v>
      </c>
      <c r="K198" s="10">
        <v>0.56999999999999995</v>
      </c>
      <c r="L198" s="10">
        <v>0.17799999999999999</v>
      </c>
      <c r="M198" s="10">
        <v>0.28199999999999997</v>
      </c>
    </row>
    <row r="199" spans="1:13" ht="15" thickBot="1">
      <c r="A199" s="5">
        <v>198</v>
      </c>
      <c r="B199" s="22" t="s">
        <v>512</v>
      </c>
      <c r="C199" s="22" t="s">
        <v>26</v>
      </c>
      <c r="D199" s="10">
        <v>0.11600000000000001</v>
      </c>
      <c r="E199" s="10">
        <v>0.30499999999999999</v>
      </c>
      <c r="F199" s="10">
        <v>0.66800000000000004</v>
      </c>
      <c r="G199" s="10">
        <v>0.504</v>
      </c>
      <c r="H199" s="10">
        <v>0.61</v>
      </c>
      <c r="I199" s="10">
        <v>0.82799999999999996</v>
      </c>
      <c r="J199" s="10">
        <v>0.76800000000000002</v>
      </c>
      <c r="K199" s="10">
        <v>0.54900000000000004</v>
      </c>
      <c r="L199" s="10">
        <v>0.16600000000000001</v>
      </c>
      <c r="M199" s="10">
        <v>0.28199999999999997</v>
      </c>
    </row>
    <row r="200" spans="1:13" ht="15" thickBot="1">
      <c r="A200" s="5">
        <v>199</v>
      </c>
      <c r="B200" s="22" t="s">
        <v>650</v>
      </c>
      <c r="C200" s="22" t="s">
        <v>64</v>
      </c>
      <c r="D200" s="10">
        <v>0.126</v>
      </c>
      <c r="E200" s="10">
        <v>0.26900000000000002</v>
      </c>
      <c r="F200" s="10">
        <v>0.64600000000000002</v>
      </c>
      <c r="G200" s="10">
        <v>0.46400000000000002</v>
      </c>
      <c r="H200" s="10">
        <v>0.46300000000000002</v>
      </c>
      <c r="I200" s="10">
        <v>0.82799999999999996</v>
      </c>
      <c r="J200" s="10">
        <v>0.72599999999999998</v>
      </c>
      <c r="K200" s="10">
        <v>0.51700000000000002</v>
      </c>
      <c r="L200" s="10">
        <v>0.156</v>
      </c>
      <c r="M200" s="10">
        <v>0.28100000000000003</v>
      </c>
    </row>
    <row r="201" spans="1:13" ht="15" thickBot="1">
      <c r="A201" s="5">
        <v>200</v>
      </c>
      <c r="B201" s="22" t="s">
        <v>564</v>
      </c>
      <c r="C201" s="22" t="s">
        <v>24</v>
      </c>
      <c r="D201" s="10">
        <v>0.112</v>
      </c>
      <c r="E201" s="10">
        <v>0.29699999999999999</v>
      </c>
      <c r="F201" s="10">
        <v>0.65200000000000002</v>
      </c>
      <c r="G201" s="10">
        <v>0.47799999999999998</v>
      </c>
      <c r="H201" s="10">
        <v>0.59099999999999997</v>
      </c>
      <c r="I201" s="10">
        <v>0.84099999999999997</v>
      </c>
      <c r="J201" s="10">
        <v>0.76500000000000001</v>
      </c>
      <c r="K201" s="10">
        <v>0.51200000000000001</v>
      </c>
      <c r="L201" s="10">
        <v>0.17</v>
      </c>
      <c r="M201" s="10">
        <v>0.28100000000000003</v>
      </c>
    </row>
    <row r="202" spans="1:13" ht="15" thickBot="1">
      <c r="A202" s="5">
        <v>201</v>
      </c>
      <c r="B202" s="22" t="s">
        <v>628</v>
      </c>
      <c r="C202" s="22" t="s">
        <v>95</v>
      </c>
      <c r="D202" s="10">
        <v>0.107</v>
      </c>
      <c r="E202" s="10">
        <v>0.28599999999999998</v>
      </c>
      <c r="F202" s="10">
        <v>0.63400000000000001</v>
      </c>
      <c r="G202" s="10">
        <v>0.47699999999999998</v>
      </c>
      <c r="H202" s="10">
        <v>0.61</v>
      </c>
      <c r="I202" s="10">
        <v>0.83399999999999996</v>
      </c>
      <c r="J202" s="10">
        <v>0.77300000000000002</v>
      </c>
      <c r="K202" s="10">
        <v>0.54900000000000004</v>
      </c>
      <c r="L202" s="10">
        <v>0.17499999999999999</v>
      </c>
      <c r="M202" s="10">
        <v>0.28100000000000003</v>
      </c>
    </row>
    <row r="203" spans="1:13" ht="15" thickBot="1">
      <c r="A203" s="5">
        <v>202</v>
      </c>
      <c r="B203" s="22" t="s">
        <v>606</v>
      </c>
      <c r="C203" s="22" t="s">
        <v>64</v>
      </c>
      <c r="D203" s="10">
        <v>0.129</v>
      </c>
      <c r="E203" s="10">
        <v>0.31900000000000001</v>
      </c>
      <c r="F203" s="10">
        <v>0.66400000000000003</v>
      </c>
      <c r="G203" s="10">
        <v>0.48399999999999999</v>
      </c>
      <c r="H203" s="10">
        <v>0.55300000000000005</v>
      </c>
      <c r="I203" s="10">
        <v>0.83099999999999996</v>
      </c>
      <c r="J203" s="10">
        <v>0.73499999999999999</v>
      </c>
      <c r="K203" s="10">
        <v>0.47799999999999998</v>
      </c>
      <c r="L203" s="10">
        <v>0.152</v>
      </c>
      <c r="M203" s="10">
        <v>0.28100000000000003</v>
      </c>
    </row>
    <row r="204" spans="1:13" ht="15" thickBot="1">
      <c r="A204" s="5">
        <v>203</v>
      </c>
      <c r="B204" s="22" t="s">
        <v>507</v>
      </c>
      <c r="C204" s="22" t="s">
        <v>48</v>
      </c>
      <c r="D204" s="10">
        <v>0.13800000000000001</v>
      </c>
      <c r="E204" s="10">
        <v>0.34899999999999998</v>
      </c>
      <c r="F204" s="10">
        <v>0.69499999999999995</v>
      </c>
      <c r="G204" s="10">
        <v>0.51800000000000002</v>
      </c>
      <c r="H204" s="10">
        <v>0.54800000000000004</v>
      </c>
      <c r="I204" s="10">
        <v>0.82</v>
      </c>
      <c r="J204" s="10">
        <v>0.72599999999999998</v>
      </c>
      <c r="K204" s="10">
        <v>0.48799999999999999</v>
      </c>
      <c r="L204" s="10">
        <v>0.14299999999999999</v>
      </c>
      <c r="M204" s="10">
        <v>0.28100000000000003</v>
      </c>
    </row>
    <row r="205" spans="1:13" ht="15" thickBot="1">
      <c r="A205" s="5">
        <v>204</v>
      </c>
      <c r="B205" s="22" t="s">
        <v>509</v>
      </c>
      <c r="C205" s="22" t="s">
        <v>52</v>
      </c>
      <c r="D205" s="10">
        <v>0.11600000000000001</v>
      </c>
      <c r="E205" s="10">
        <v>0.30299999999999999</v>
      </c>
      <c r="F205" s="10">
        <v>0.63</v>
      </c>
      <c r="G205" s="10">
        <v>0.46899999999999997</v>
      </c>
      <c r="H205" s="10">
        <v>0.47599999999999998</v>
      </c>
      <c r="I205" s="10">
        <v>0.88200000000000001</v>
      </c>
      <c r="J205" s="10">
        <v>0.754</v>
      </c>
      <c r="K205" s="10">
        <v>0.51</v>
      </c>
      <c r="L205" s="10">
        <v>0.16500000000000001</v>
      </c>
      <c r="M205" s="10">
        <v>0.28100000000000003</v>
      </c>
    </row>
    <row r="206" spans="1:13" ht="15" thickBot="1">
      <c r="A206" s="5">
        <v>205</v>
      </c>
      <c r="B206" s="22" t="s">
        <v>653</v>
      </c>
      <c r="C206" s="22" t="s">
        <v>153</v>
      </c>
      <c r="D206" s="10">
        <v>0.105</v>
      </c>
      <c r="E206" s="10">
        <v>0.27200000000000002</v>
      </c>
      <c r="F206" s="10">
        <v>0.65100000000000002</v>
      </c>
      <c r="G206" s="10">
        <v>0.47399999999999998</v>
      </c>
      <c r="H206" s="10">
        <v>0.61099999999999999</v>
      </c>
      <c r="I206" s="10">
        <v>0.83699999999999997</v>
      </c>
      <c r="J206" s="10">
        <v>0.77700000000000002</v>
      </c>
      <c r="K206" s="10">
        <v>0.53400000000000003</v>
      </c>
      <c r="L206" s="10">
        <v>0.17599999999999999</v>
      </c>
      <c r="M206" s="10">
        <v>0.28100000000000003</v>
      </c>
    </row>
    <row r="207" spans="1:13" ht="15" thickBot="1">
      <c r="A207" s="5">
        <v>206</v>
      </c>
      <c r="B207" s="22" t="s">
        <v>543</v>
      </c>
      <c r="C207" s="22" t="s">
        <v>97</v>
      </c>
      <c r="D207" s="10">
        <v>0.123</v>
      </c>
      <c r="E207" s="10">
        <v>0.30599999999999999</v>
      </c>
      <c r="F207" s="10">
        <v>0.65700000000000003</v>
      </c>
      <c r="G207" s="10">
        <v>0.48599999999999999</v>
      </c>
      <c r="H207" s="10">
        <v>0.51700000000000002</v>
      </c>
      <c r="I207" s="10">
        <v>0.84699999999999998</v>
      </c>
      <c r="J207" s="10">
        <v>0.746</v>
      </c>
      <c r="K207" s="10">
        <v>0.51300000000000001</v>
      </c>
      <c r="L207" s="10">
        <v>0.158</v>
      </c>
      <c r="M207" s="10">
        <v>0.28000000000000003</v>
      </c>
    </row>
    <row r="208" spans="1:13" ht="15" thickBot="1">
      <c r="A208" s="5">
        <v>207</v>
      </c>
      <c r="B208" s="22" t="s">
        <v>492</v>
      </c>
      <c r="C208" s="22" t="s">
        <v>24</v>
      </c>
      <c r="D208" s="10">
        <v>0.114</v>
      </c>
      <c r="E208" s="10">
        <v>0.30299999999999999</v>
      </c>
      <c r="F208" s="10">
        <v>0.63300000000000001</v>
      </c>
      <c r="G208" s="10">
        <v>0.48299999999999998</v>
      </c>
      <c r="H208" s="10">
        <v>0.54</v>
      </c>
      <c r="I208" s="10">
        <v>0.84899999999999998</v>
      </c>
      <c r="J208" s="10">
        <v>0.76</v>
      </c>
      <c r="K208" s="10">
        <v>0.54300000000000004</v>
      </c>
      <c r="L208" s="10">
        <v>0.16700000000000001</v>
      </c>
      <c r="M208" s="10">
        <v>0.28000000000000003</v>
      </c>
    </row>
    <row r="209" spans="1:13" ht="15" thickBot="1">
      <c r="A209" s="5">
        <v>208</v>
      </c>
      <c r="B209" s="22" t="s">
        <v>577</v>
      </c>
      <c r="C209" s="22" t="s">
        <v>43</v>
      </c>
      <c r="D209" s="10">
        <v>0.125</v>
      </c>
      <c r="E209" s="10">
        <v>0.28299999999999997</v>
      </c>
      <c r="F209" s="10">
        <v>0.65300000000000002</v>
      </c>
      <c r="G209" s="10">
        <v>0.45</v>
      </c>
      <c r="H209" s="10">
        <v>0.499</v>
      </c>
      <c r="I209" s="10">
        <v>0.83899999999999997</v>
      </c>
      <c r="J209" s="10">
        <v>0.72199999999999998</v>
      </c>
      <c r="K209" s="10">
        <v>0.45200000000000001</v>
      </c>
      <c r="L209" s="10">
        <v>0.155</v>
      </c>
      <c r="M209" s="10">
        <v>0.28000000000000003</v>
      </c>
    </row>
    <row r="210" spans="1:13" ht="15" thickBot="1">
      <c r="A210" s="5">
        <v>209</v>
      </c>
      <c r="B210" s="22" t="s">
        <v>631</v>
      </c>
      <c r="C210" s="22" t="s">
        <v>32</v>
      </c>
      <c r="D210" s="10">
        <v>0.10100000000000001</v>
      </c>
      <c r="E210" s="10">
        <v>0.27900000000000003</v>
      </c>
      <c r="F210" s="10">
        <v>0.65700000000000003</v>
      </c>
      <c r="G210" s="10">
        <v>0.48399999999999999</v>
      </c>
      <c r="H210" s="10">
        <v>0.64200000000000002</v>
      </c>
      <c r="I210" s="10">
        <v>0.84499999999999997</v>
      </c>
      <c r="J210" s="10">
        <v>0.79100000000000004</v>
      </c>
      <c r="K210" s="10">
        <v>0.54300000000000004</v>
      </c>
      <c r="L210" s="10">
        <v>0.17899999999999999</v>
      </c>
      <c r="M210" s="10">
        <v>0.28000000000000003</v>
      </c>
    </row>
    <row r="211" spans="1:13" ht="15" thickBot="1">
      <c r="A211" s="5">
        <v>210</v>
      </c>
      <c r="B211" s="22" t="s">
        <v>566</v>
      </c>
      <c r="C211" s="22" t="s">
        <v>144</v>
      </c>
      <c r="D211" s="10">
        <v>0.113</v>
      </c>
      <c r="E211" s="10">
        <v>0.29599999999999999</v>
      </c>
      <c r="F211" s="10">
        <v>0.65100000000000002</v>
      </c>
      <c r="G211" s="10">
        <v>0.47399999999999998</v>
      </c>
      <c r="H211" s="10">
        <v>0.5</v>
      </c>
      <c r="I211" s="10">
        <v>0.873</v>
      </c>
      <c r="J211" s="10">
        <v>0.75700000000000001</v>
      </c>
      <c r="K211" s="10">
        <v>0.501</v>
      </c>
      <c r="L211" s="10">
        <v>0.16700000000000001</v>
      </c>
      <c r="M211" s="10">
        <v>0.28000000000000003</v>
      </c>
    </row>
    <row r="212" spans="1:13" ht="15" thickBot="1">
      <c r="A212" s="5">
        <v>211</v>
      </c>
      <c r="B212" s="22" t="s">
        <v>459</v>
      </c>
      <c r="C212" s="6" t="s">
        <v>292</v>
      </c>
      <c r="D212" s="10">
        <v>0.13900000000000001</v>
      </c>
      <c r="E212" s="10">
        <v>0.34200000000000003</v>
      </c>
      <c r="F212" s="10">
        <v>0.68899999999999995</v>
      </c>
      <c r="G212" s="10">
        <v>0.52600000000000002</v>
      </c>
      <c r="H212" s="10">
        <v>0.55800000000000005</v>
      </c>
      <c r="I212" s="10">
        <v>0.81599999999999995</v>
      </c>
      <c r="J212" s="10">
        <v>0.73699999999999999</v>
      </c>
      <c r="K212" s="10">
        <v>0.53</v>
      </c>
      <c r="L212" s="10">
        <v>0.14099999999999999</v>
      </c>
      <c r="M212" s="10">
        <v>0.28000000000000003</v>
      </c>
    </row>
    <row r="213" spans="1:13" ht="15" thickBot="1">
      <c r="A213" s="5">
        <v>212</v>
      </c>
      <c r="B213" s="22" t="s">
        <v>687</v>
      </c>
      <c r="C213" s="22" t="s">
        <v>100</v>
      </c>
      <c r="D213" s="10">
        <v>8.2000000000000003E-2</v>
      </c>
      <c r="E213" s="10">
        <v>0.214</v>
      </c>
      <c r="F213" s="10">
        <v>0.58199999999999996</v>
      </c>
      <c r="G213" s="10">
        <v>0.40500000000000003</v>
      </c>
      <c r="H213" s="10">
        <v>0.59399999999999997</v>
      </c>
      <c r="I213" s="10">
        <v>0.86699999999999999</v>
      </c>
      <c r="J213" s="10">
        <v>0.79800000000000004</v>
      </c>
      <c r="K213" s="10">
        <v>0.52</v>
      </c>
      <c r="L213" s="10">
        <v>0.19800000000000001</v>
      </c>
      <c r="M213" s="10">
        <v>0.28000000000000003</v>
      </c>
    </row>
    <row r="214" spans="1:13" ht="15" thickBot="1">
      <c r="A214" s="5">
        <v>213</v>
      </c>
      <c r="B214" s="22" t="s">
        <v>446</v>
      </c>
      <c r="C214" s="6" t="s">
        <v>103</v>
      </c>
      <c r="D214" s="10">
        <v>8.7999999999999995E-2</v>
      </c>
      <c r="E214" s="10">
        <v>0.29399999999999998</v>
      </c>
      <c r="F214" s="10">
        <v>0.627</v>
      </c>
      <c r="G214" s="10">
        <v>0.45800000000000002</v>
      </c>
      <c r="H214" s="10">
        <v>0.67400000000000004</v>
      </c>
      <c r="I214" s="10">
        <v>0.872</v>
      </c>
      <c r="J214" s="10">
        <v>0.80700000000000005</v>
      </c>
      <c r="K214" s="10">
        <v>0.49099999999999999</v>
      </c>
      <c r="L214" s="10">
        <v>0.191</v>
      </c>
      <c r="M214" s="10">
        <v>0.28000000000000003</v>
      </c>
    </row>
    <row r="215" spans="1:13" ht="15" thickBot="1">
      <c r="A215" s="5">
        <v>214</v>
      </c>
      <c r="B215" s="22" t="s">
        <v>635</v>
      </c>
      <c r="C215" s="6" t="s">
        <v>103</v>
      </c>
      <c r="D215" s="10">
        <v>0.113</v>
      </c>
      <c r="E215" s="10">
        <v>0.28999999999999998</v>
      </c>
      <c r="F215" s="10">
        <v>0.66100000000000003</v>
      </c>
      <c r="G215" s="10">
        <v>0.47499999999999998</v>
      </c>
      <c r="H215" s="10">
        <v>0.57599999999999996</v>
      </c>
      <c r="I215" s="10">
        <v>0.84199999999999997</v>
      </c>
      <c r="J215" s="10">
        <v>0.76100000000000001</v>
      </c>
      <c r="K215" s="10">
        <v>0.499</v>
      </c>
      <c r="L215" s="10">
        <v>0.16600000000000001</v>
      </c>
      <c r="M215" s="10">
        <v>0.28000000000000003</v>
      </c>
    </row>
    <row r="216" spans="1:13" ht="15" thickBot="1">
      <c r="A216" s="5">
        <v>215</v>
      </c>
      <c r="B216" s="22" t="s">
        <v>547</v>
      </c>
      <c r="C216" s="22" t="s">
        <v>144</v>
      </c>
      <c r="D216" s="10">
        <v>0.125</v>
      </c>
      <c r="E216" s="10">
        <v>0.32700000000000001</v>
      </c>
      <c r="F216" s="10">
        <v>0.70699999999999996</v>
      </c>
      <c r="G216" s="10">
        <v>0.53700000000000003</v>
      </c>
      <c r="H216" s="10">
        <v>0.55800000000000005</v>
      </c>
      <c r="I216" s="10">
        <v>0.84699999999999998</v>
      </c>
      <c r="J216" s="10">
        <v>0.76800000000000002</v>
      </c>
      <c r="K216" s="10">
        <v>0.55300000000000005</v>
      </c>
      <c r="L216" s="10">
        <v>0.155</v>
      </c>
      <c r="M216" s="10">
        <v>0.27900000000000003</v>
      </c>
    </row>
    <row r="217" spans="1:13" ht="15" thickBot="1">
      <c r="A217" s="5">
        <v>216</v>
      </c>
      <c r="B217" s="22" t="s">
        <v>411</v>
      </c>
      <c r="C217" s="22" t="s">
        <v>58</v>
      </c>
      <c r="D217" s="10">
        <v>0.11799999999999999</v>
      </c>
      <c r="E217" s="10">
        <v>0.34300000000000003</v>
      </c>
      <c r="F217" s="10">
        <v>0.64900000000000002</v>
      </c>
      <c r="G217" s="10">
        <v>0.501</v>
      </c>
      <c r="H217" s="10">
        <v>0.57799999999999996</v>
      </c>
      <c r="I217" s="10">
        <v>0.85399999999999998</v>
      </c>
      <c r="J217" s="10">
        <v>0.76300000000000001</v>
      </c>
      <c r="K217" s="10">
        <v>0.51700000000000002</v>
      </c>
      <c r="L217" s="10">
        <v>0.16200000000000001</v>
      </c>
      <c r="M217" s="10">
        <v>0.27900000000000003</v>
      </c>
    </row>
    <row r="218" spans="1:13" ht="15" thickBot="1">
      <c r="A218" s="5">
        <v>217</v>
      </c>
      <c r="B218" s="22" t="s">
        <v>705</v>
      </c>
      <c r="C218" s="22" t="s">
        <v>39</v>
      </c>
      <c r="D218" s="10">
        <v>9.6000000000000002E-2</v>
      </c>
      <c r="E218" s="10">
        <v>0.27700000000000002</v>
      </c>
      <c r="F218" s="10">
        <v>0.624</v>
      </c>
      <c r="G218" s="10">
        <v>0.45400000000000001</v>
      </c>
      <c r="H218" s="10">
        <v>0.51600000000000001</v>
      </c>
      <c r="I218" s="10">
        <v>0.90400000000000003</v>
      </c>
      <c r="J218" s="10">
        <v>0.78800000000000003</v>
      </c>
      <c r="K218" s="10">
        <v>0.51100000000000001</v>
      </c>
      <c r="L218" s="10">
        <v>0.184</v>
      </c>
      <c r="M218" s="10">
        <v>0.27900000000000003</v>
      </c>
    </row>
    <row r="219" spans="1:13" ht="15" thickBot="1">
      <c r="A219" s="5">
        <v>218</v>
      </c>
      <c r="B219" s="22" t="s">
        <v>816</v>
      </c>
      <c r="C219" s="22" t="s">
        <v>169</v>
      </c>
      <c r="D219" s="10">
        <v>0.113</v>
      </c>
      <c r="E219" s="10">
        <v>0.29899999999999999</v>
      </c>
      <c r="F219" s="10">
        <v>0.63900000000000001</v>
      </c>
      <c r="G219" s="10">
        <v>0.48399999999999999</v>
      </c>
      <c r="H219" s="10">
        <v>0.64400000000000002</v>
      </c>
      <c r="I219" s="10">
        <v>0.81499999999999995</v>
      </c>
      <c r="J219" s="10">
        <v>0.76700000000000002</v>
      </c>
      <c r="K219" s="10">
        <v>0.54400000000000004</v>
      </c>
      <c r="L219" s="10">
        <v>0.16700000000000001</v>
      </c>
      <c r="M219" s="10">
        <v>0.27900000000000003</v>
      </c>
    </row>
    <row r="220" spans="1:13" ht="15" thickBot="1">
      <c r="A220" s="5">
        <v>219</v>
      </c>
      <c r="B220" s="22" t="s">
        <v>642</v>
      </c>
      <c r="C220" s="22" t="s">
        <v>58</v>
      </c>
      <c r="D220" s="10">
        <v>0.11</v>
      </c>
      <c r="E220" s="10">
        <v>0.28399999999999997</v>
      </c>
      <c r="F220" s="10">
        <v>0.65600000000000003</v>
      </c>
      <c r="G220" s="10">
        <v>0.46899999999999997</v>
      </c>
      <c r="H220" s="10">
        <v>0.61699999999999999</v>
      </c>
      <c r="I220" s="10">
        <v>0.82799999999999996</v>
      </c>
      <c r="J220" s="10">
        <v>0.76400000000000001</v>
      </c>
      <c r="K220" s="10">
        <v>0.499</v>
      </c>
      <c r="L220" s="10">
        <v>0.16900000000000001</v>
      </c>
      <c r="M220" s="10">
        <v>0.27900000000000003</v>
      </c>
    </row>
    <row r="221" spans="1:13" ht="15" thickBot="1">
      <c r="A221" s="5">
        <v>220</v>
      </c>
      <c r="B221" s="22" t="s">
        <v>740</v>
      </c>
      <c r="C221" s="22" t="s">
        <v>97</v>
      </c>
      <c r="D221" s="10">
        <v>9.8000000000000004E-2</v>
      </c>
      <c r="E221" s="10">
        <v>0.30299999999999999</v>
      </c>
      <c r="F221" s="10">
        <v>0.63100000000000001</v>
      </c>
      <c r="G221" s="10">
        <v>0.47699999999999998</v>
      </c>
      <c r="H221" s="10">
        <v>0.68500000000000005</v>
      </c>
      <c r="I221" s="10">
        <v>0.84199999999999997</v>
      </c>
      <c r="J221" s="10">
        <v>0.79500000000000004</v>
      </c>
      <c r="K221" s="10">
        <v>0.53</v>
      </c>
      <c r="L221" s="10">
        <v>0.18099999999999999</v>
      </c>
      <c r="M221" s="10">
        <v>0.27900000000000003</v>
      </c>
    </row>
    <row r="222" spans="1:13" ht="15" thickBot="1">
      <c r="A222" s="5">
        <v>221</v>
      </c>
      <c r="B222" s="22" t="s">
        <v>786</v>
      </c>
      <c r="C222" s="22" t="s">
        <v>29</v>
      </c>
      <c r="D222" s="10">
        <v>0.12</v>
      </c>
      <c r="E222" s="10">
        <v>0.28199999999999997</v>
      </c>
      <c r="F222" s="10">
        <v>0.65300000000000002</v>
      </c>
      <c r="G222" s="10">
        <v>0.46500000000000002</v>
      </c>
      <c r="H222" s="10">
        <v>0.54200000000000004</v>
      </c>
      <c r="I222" s="10">
        <v>0.82899999999999996</v>
      </c>
      <c r="J222" s="10">
        <v>0.74099999999999999</v>
      </c>
      <c r="K222" s="10">
        <v>0.49399999999999999</v>
      </c>
      <c r="L222" s="10">
        <v>0.159</v>
      </c>
      <c r="M222" s="10">
        <v>0.27900000000000003</v>
      </c>
    </row>
    <row r="223" spans="1:13" ht="15" thickBot="1">
      <c r="A223" s="5">
        <v>222</v>
      </c>
      <c r="B223" s="22" t="s">
        <v>813</v>
      </c>
      <c r="C223" s="6" t="s">
        <v>103</v>
      </c>
      <c r="D223" s="10">
        <v>9.4E-2</v>
      </c>
      <c r="E223" s="10">
        <v>0.25900000000000001</v>
      </c>
      <c r="F223" s="10">
        <v>0.57099999999999995</v>
      </c>
      <c r="G223" s="10">
        <v>0.4</v>
      </c>
      <c r="H223" s="10">
        <v>0.56499999999999995</v>
      </c>
      <c r="I223" s="10">
        <v>0.874</v>
      </c>
      <c r="J223" s="10">
        <v>0.76500000000000001</v>
      </c>
      <c r="K223" s="10">
        <v>0.45200000000000001</v>
      </c>
      <c r="L223" s="10">
        <v>0.185</v>
      </c>
      <c r="M223" s="10">
        <v>0.27900000000000003</v>
      </c>
    </row>
    <row r="224" spans="1:13" ht="15" thickBot="1">
      <c r="A224" s="5">
        <v>223</v>
      </c>
      <c r="B224" s="22" t="s">
        <v>629</v>
      </c>
      <c r="C224" s="22" t="s">
        <v>89</v>
      </c>
      <c r="D224" s="10">
        <v>0.113</v>
      </c>
      <c r="E224" s="10">
        <v>0.29299999999999998</v>
      </c>
      <c r="F224" s="10">
        <v>0.66</v>
      </c>
      <c r="G224" s="10">
        <v>0.47</v>
      </c>
      <c r="H224" s="10">
        <v>0.57499999999999996</v>
      </c>
      <c r="I224" s="10">
        <v>0.84299999999999997</v>
      </c>
      <c r="J224" s="10">
        <v>0.75700000000000001</v>
      </c>
      <c r="K224" s="10">
        <v>0.48299999999999998</v>
      </c>
      <c r="L224" s="10">
        <v>0.16600000000000001</v>
      </c>
      <c r="M224" s="10">
        <v>0.27900000000000003</v>
      </c>
    </row>
    <row r="225" spans="1:13" ht="15" thickBot="1">
      <c r="A225" s="5">
        <v>224</v>
      </c>
      <c r="B225" s="22" t="s">
        <v>673</v>
      </c>
      <c r="C225" s="6" t="s">
        <v>292</v>
      </c>
      <c r="D225" s="10">
        <v>0.16200000000000001</v>
      </c>
      <c r="E225" s="10">
        <v>0.36399999999999999</v>
      </c>
      <c r="F225" s="10">
        <v>0.69599999999999995</v>
      </c>
      <c r="G225" s="10">
        <v>0.50900000000000001</v>
      </c>
      <c r="H225" s="10">
        <v>0.46600000000000003</v>
      </c>
      <c r="I225" s="10">
        <v>0.83</v>
      </c>
      <c r="J225" s="10">
        <v>0.68400000000000005</v>
      </c>
      <c r="K225" s="10">
        <v>0.438</v>
      </c>
      <c r="L225" s="10">
        <v>0.11700000000000001</v>
      </c>
      <c r="M225" s="10">
        <v>0.27800000000000002</v>
      </c>
    </row>
    <row r="226" spans="1:13" ht="15" thickBot="1">
      <c r="A226" s="5">
        <v>225</v>
      </c>
      <c r="B226" s="22" t="s">
        <v>696</v>
      </c>
      <c r="C226" s="22" t="s">
        <v>153</v>
      </c>
      <c r="D226" s="10">
        <v>0.104</v>
      </c>
      <c r="E226" s="10">
        <v>0.28999999999999998</v>
      </c>
      <c r="F226" s="10">
        <v>0.65</v>
      </c>
      <c r="G226" s="10">
        <v>0.47599999999999998</v>
      </c>
      <c r="H226" s="10">
        <v>0.56599999999999995</v>
      </c>
      <c r="I226" s="10">
        <v>0.87</v>
      </c>
      <c r="J226" s="10">
        <v>0.78</v>
      </c>
      <c r="K226" s="10">
        <v>0.51600000000000001</v>
      </c>
      <c r="L226" s="10">
        <v>0.17399999999999999</v>
      </c>
      <c r="M226" s="10">
        <v>0.27800000000000002</v>
      </c>
    </row>
    <row r="227" spans="1:13" ht="15" thickBot="1">
      <c r="A227" s="5">
        <v>226</v>
      </c>
      <c r="B227" s="22" t="s">
        <v>654</v>
      </c>
      <c r="C227" s="22" t="s">
        <v>37</v>
      </c>
      <c r="D227" s="10">
        <v>0.113</v>
      </c>
      <c r="E227" s="10">
        <v>0.28000000000000003</v>
      </c>
      <c r="F227" s="10">
        <v>0.65600000000000003</v>
      </c>
      <c r="G227" s="10">
        <v>0.49099999999999999</v>
      </c>
      <c r="H227" s="10">
        <v>0.503</v>
      </c>
      <c r="I227" s="10">
        <v>0.85599999999999998</v>
      </c>
      <c r="J227" s="10">
        <v>0.76700000000000002</v>
      </c>
      <c r="K227" s="10">
        <v>0.56000000000000005</v>
      </c>
      <c r="L227" s="10">
        <v>0.16500000000000001</v>
      </c>
      <c r="M227" s="10">
        <v>0.27800000000000002</v>
      </c>
    </row>
    <row r="228" spans="1:13" ht="15" thickBot="1">
      <c r="A228" s="5">
        <v>227</v>
      </c>
      <c r="B228" s="22" t="s">
        <v>686</v>
      </c>
      <c r="C228" s="22" t="s">
        <v>56</v>
      </c>
      <c r="D228" s="10">
        <v>0.114</v>
      </c>
      <c r="E228" s="10">
        <v>0.311</v>
      </c>
      <c r="F228" s="10">
        <v>0.64800000000000002</v>
      </c>
      <c r="G228" s="10">
        <v>0.46800000000000003</v>
      </c>
      <c r="H228" s="10">
        <v>0.56799999999999995</v>
      </c>
      <c r="I228" s="10">
        <v>0.85799999999999998</v>
      </c>
      <c r="J228" s="10">
        <v>0.755</v>
      </c>
      <c r="K228" s="10">
        <v>0.46600000000000003</v>
      </c>
      <c r="L228" s="10">
        <v>0.16400000000000001</v>
      </c>
      <c r="M228" s="10">
        <v>0.27800000000000002</v>
      </c>
    </row>
    <row r="229" spans="1:13" ht="15" thickBot="1">
      <c r="A229" s="5">
        <v>228</v>
      </c>
      <c r="B229" s="22" t="s">
        <v>418</v>
      </c>
      <c r="C229" s="22" t="s">
        <v>116</v>
      </c>
      <c r="D229" s="10">
        <v>0.113</v>
      </c>
      <c r="E229" s="10">
        <v>0.39800000000000002</v>
      </c>
      <c r="F229" s="10">
        <v>0.70399999999999996</v>
      </c>
      <c r="G229" s="10">
        <v>0.58199999999999996</v>
      </c>
      <c r="H229" s="10">
        <v>0.72199999999999998</v>
      </c>
      <c r="I229" s="10">
        <v>0.83</v>
      </c>
      <c r="J229" s="10">
        <v>0.8</v>
      </c>
      <c r="K229" s="10">
        <v>0.6</v>
      </c>
      <c r="L229" s="10">
        <v>0.16400000000000001</v>
      </c>
      <c r="M229" s="10">
        <v>0.27800000000000002</v>
      </c>
    </row>
    <row r="230" spans="1:13" ht="15" thickBot="1">
      <c r="A230" s="5">
        <v>229</v>
      </c>
      <c r="B230" s="22" t="s">
        <v>697</v>
      </c>
      <c r="C230" s="22" t="s">
        <v>32</v>
      </c>
      <c r="D230" s="10">
        <v>8.4000000000000005E-2</v>
      </c>
      <c r="E230" s="10">
        <v>0.23100000000000001</v>
      </c>
      <c r="F230" s="10">
        <v>0.61199999999999999</v>
      </c>
      <c r="G230" s="10">
        <v>0.438</v>
      </c>
      <c r="H230" s="10">
        <v>0.66700000000000004</v>
      </c>
      <c r="I230" s="10">
        <v>0.86</v>
      </c>
      <c r="J230" s="10">
        <v>0.81399999999999995</v>
      </c>
      <c r="K230" s="10">
        <v>0.54500000000000004</v>
      </c>
      <c r="L230" s="10">
        <v>0.19400000000000001</v>
      </c>
      <c r="M230" s="10">
        <v>0.27800000000000002</v>
      </c>
    </row>
    <row r="231" spans="1:13" ht="15" thickBot="1">
      <c r="A231" s="5">
        <v>230</v>
      </c>
      <c r="B231" s="22" t="s">
        <v>736</v>
      </c>
      <c r="C231" s="22" t="s">
        <v>48</v>
      </c>
      <c r="D231" s="10">
        <v>0.121</v>
      </c>
      <c r="E231" s="10">
        <v>0.25800000000000001</v>
      </c>
      <c r="F231" s="10">
        <v>0.67200000000000004</v>
      </c>
      <c r="G231" s="10">
        <v>0.47499999999999998</v>
      </c>
      <c r="H231" s="10">
        <v>0.53500000000000003</v>
      </c>
      <c r="I231" s="10">
        <v>0.81599999999999995</v>
      </c>
      <c r="J231" s="10">
        <v>0.74399999999999999</v>
      </c>
      <c r="K231" s="10">
        <v>0.52500000000000002</v>
      </c>
      <c r="L231" s="10">
        <v>0.156</v>
      </c>
      <c r="M231" s="10">
        <v>0.27800000000000002</v>
      </c>
    </row>
    <row r="232" spans="1:13" ht="15" thickBot="1">
      <c r="A232" s="5">
        <v>231</v>
      </c>
      <c r="B232" s="22" t="s">
        <v>468</v>
      </c>
      <c r="C232" s="22" t="s">
        <v>144</v>
      </c>
      <c r="D232" s="10">
        <v>0.13800000000000001</v>
      </c>
      <c r="E232" s="10">
        <v>0.36499999999999999</v>
      </c>
      <c r="F232" s="10">
        <v>0.70799999999999996</v>
      </c>
      <c r="G232" s="10">
        <v>0.54600000000000004</v>
      </c>
      <c r="H232" s="10">
        <v>0.64400000000000002</v>
      </c>
      <c r="I232" s="10">
        <v>0.79300000000000004</v>
      </c>
      <c r="J232" s="10">
        <v>0.746</v>
      </c>
      <c r="K232" s="10">
        <v>0.52700000000000002</v>
      </c>
      <c r="L232" s="10">
        <v>0.14000000000000001</v>
      </c>
      <c r="M232" s="10">
        <v>0.27800000000000002</v>
      </c>
    </row>
    <row r="233" spans="1:13" ht="15" thickBot="1">
      <c r="A233" s="5">
        <v>232</v>
      </c>
      <c r="B233" s="22" t="s">
        <v>797</v>
      </c>
      <c r="C233" s="22" t="s">
        <v>24</v>
      </c>
      <c r="D233" s="10">
        <v>0.14399999999999999</v>
      </c>
      <c r="E233" s="10">
        <v>0.317</v>
      </c>
      <c r="F233" s="10">
        <v>0.69599999999999995</v>
      </c>
      <c r="G233" s="10">
        <v>0.50800000000000001</v>
      </c>
      <c r="H233" s="10">
        <v>0.53500000000000003</v>
      </c>
      <c r="I233" s="10">
        <v>0.79700000000000004</v>
      </c>
      <c r="J233" s="10">
        <v>0.71599999999999997</v>
      </c>
      <c r="K233" s="10">
        <v>0.505</v>
      </c>
      <c r="L233" s="10">
        <v>0.13300000000000001</v>
      </c>
      <c r="M233" s="10">
        <v>0.27700000000000002</v>
      </c>
    </row>
    <row r="234" spans="1:13" ht="15" thickBot="1">
      <c r="A234" s="5">
        <v>233</v>
      </c>
      <c r="B234" s="22" t="s">
        <v>497</v>
      </c>
      <c r="C234" s="22" t="s">
        <v>54</v>
      </c>
      <c r="D234" s="10">
        <v>0.11700000000000001</v>
      </c>
      <c r="E234" s="10">
        <v>0.29899999999999999</v>
      </c>
      <c r="F234" s="10">
        <v>0.68400000000000005</v>
      </c>
      <c r="G234" s="10">
        <v>0.5</v>
      </c>
      <c r="H234" s="10">
        <v>0.58899999999999997</v>
      </c>
      <c r="I234" s="10">
        <v>0.83499999999999996</v>
      </c>
      <c r="J234" s="10">
        <v>0.76400000000000001</v>
      </c>
      <c r="K234" s="10">
        <v>0.52</v>
      </c>
      <c r="L234" s="10">
        <v>0.16</v>
      </c>
      <c r="M234" s="10">
        <v>0.27700000000000002</v>
      </c>
    </row>
    <row r="235" spans="1:13" ht="15" thickBot="1">
      <c r="A235" s="5">
        <v>234</v>
      </c>
      <c r="B235" s="22" t="s">
        <v>571</v>
      </c>
      <c r="C235" s="22" t="s">
        <v>41</v>
      </c>
      <c r="D235" s="10">
        <v>0.09</v>
      </c>
      <c r="E235" s="10">
        <v>0.255</v>
      </c>
      <c r="F235" s="10">
        <v>0.63400000000000001</v>
      </c>
      <c r="G235" s="10">
        <v>0.46100000000000002</v>
      </c>
      <c r="H235" s="10">
        <v>0.55400000000000005</v>
      </c>
      <c r="I235" s="10">
        <v>0.88200000000000001</v>
      </c>
      <c r="J235" s="10">
        <v>0.8</v>
      </c>
      <c r="K235" s="10">
        <v>0.54300000000000004</v>
      </c>
      <c r="L235" s="10">
        <v>0.187</v>
      </c>
      <c r="M235" s="10">
        <v>0.27700000000000002</v>
      </c>
    </row>
    <row r="236" spans="1:13" ht="15" thickBot="1">
      <c r="A236" s="5">
        <v>235</v>
      </c>
      <c r="B236" s="22" t="s">
        <v>680</v>
      </c>
      <c r="C236" s="6" t="s">
        <v>292</v>
      </c>
      <c r="D236" s="10">
        <v>9.8000000000000004E-2</v>
      </c>
      <c r="E236" s="10">
        <v>0.28799999999999998</v>
      </c>
      <c r="F236" s="10">
        <v>0.64600000000000002</v>
      </c>
      <c r="G236" s="10">
        <v>0.47399999999999998</v>
      </c>
      <c r="H236" s="10">
        <v>0.53100000000000003</v>
      </c>
      <c r="I236" s="10">
        <v>0.89900000000000002</v>
      </c>
      <c r="J236" s="10">
        <v>0.79100000000000004</v>
      </c>
      <c r="K236" s="10">
        <v>0.52</v>
      </c>
      <c r="L236" s="10">
        <v>0.17899999999999999</v>
      </c>
      <c r="M236" s="10">
        <v>0.27700000000000002</v>
      </c>
    </row>
    <row r="237" spans="1:13" ht="15" thickBot="1">
      <c r="A237" s="5">
        <v>236</v>
      </c>
      <c r="B237" s="22" t="s">
        <v>702</v>
      </c>
      <c r="C237" s="22" t="s">
        <v>45</v>
      </c>
      <c r="D237" s="10">
        <v>0.1</v>
      </c>
      <c r="E237" s="10">
        <v>0.27700000000000002</v>
      </c>
      <c r="F237" s="10">
        <v>0.65300000000000002</v>
      </c>
      <c r="G237" s="10">
        <v>0.47599999999999998</v>
      </c>
      <c r="H237" s="10">
        <v>0.60199999999999998</v>
      </c>
      <c r="I237" s="10">
        <v>0.85899999999999999</v>
      </c>
      <c r="J237" s="10">
        <v>0.78900000000000003</v>
      </c>
      <c r="K237" s="10">
        <v>0.53</v>
      </c>
      <c r="L237" s="10">
        <v>0.17699999999999999</v>
      </c>
      <c r="M237" s="10">
        <v>0.27700000000000002</v>
      </c>
    </row>
    <row r="238" spans="1:13" ht="15" thickBot="1">
      <c r="A238" s="5">
        <v>237</v>
      </c>
      <c r="B238" s="22" t="s">
        <v>553</v>
      </c>
      <c r="C238" s="22" t="s">
        <v>26</v>
      </c>
      <c r="D238" s="10">
        <v>0.13200000000000001</v>
      </c>
      <c r="E238" s="10">
        <v>0.29899999999999999</v>
      </c>
      <c r="F238" s="10">
        <v>0.63500000000000001</v>
      </c>
      <c r="G238" s="10">
        <v>0.45200000000000001</v>
      </c>
      <c r="H238" s="10">
        <v>0.51800000000000002</v>
      </c>
      <c r="I238" s="10">
        <v>0.81899999999999995</v>
      </c>
      <c r="J238" s="10">
        <v>0.71099999999999997</v>
      </c>
      <c r="K238" s="10">
        <v>0.45700000000000002</v>
      </c>
      <c r="L238" s="10">
        <v>0.14399999999999999</v>
      </c>
      <c r="M238" s="10">
        <v>0.27700000000000002</v>
      </c>
    </row>
    <row r="239" spans="1:13" ht="15" thickBot="1">
      <c r="A239" s="5">
        <v>238</v>
      </c>
      <c r="B239" s="22" t="s">
        <v>627</v>
      </c>
      <c r="C239" s="22" t="s">
        <v>48</v>
      </c>
      <c r="D239" s="10">
        <v>0.111</v>
      </c>
      <c r="E239" s="10">
        <v>0.27700000000000002</v>
      </c>
      <c r="F239" s="10">
        <v>0.65100000000000002</v>
      </c>
      <c r="G239" s="10">
        <v>0.47099999999999997</v>
      </c>
      <c r="H239" s="10">
        <v>0.59699999999999998</v>
      </c>
      <c r="I239" s="10">
        <v>0.82899999999999996</v>
      </c>
      <c r="J239" s="10">
        <v>0.76300000000000001</v>
      </c>
      <c r="K239" s="10">
        <v>0.51800000000000002</v>
      </c>
      <c r="L239" s="10">
        <v>0.16500000000000001</v>
      </c>
      <c r="M239" s="10">
        <v>0.27600000000000002</v>
      </c>
    </row>
    <row r="240" spans="1:13" ht="15" thickBot="1">
      <c r="A240" s="5">
        <v>239</v>
      </c>
      <c r="B240" s="22" t="s">
        <v>707</v>
      </c>
      <c r="C240" s="22" t="s">
        <v>41</v>
      </c>
      <c r="D240" s="10">
        <v>0.107</v>
      </c>
      <c r="E240" s="10">
        <v>0.29399999999999998</v>
      </c>
      <c r="F240" s="10">
        <v>0.64500000000000002</v>
      </c>
      <c r="G240" s="10">
        <v>0.47499999999999998</v>
      </c>
      <c r="H240" s="10">
        <v>0.59699999999999998</v>
      </c>
      <c r="I240" s="10">
        <v>0.85199999999999998</v>
      </c>
      <c r="J240" s="10">
        <v>0.77500000000000002</v>
      </c>
      <c r="K240" s="10">
        <v>0.51400000000000001</v>
      </c>
      <c r="L240" s="10">
        <v>0.17</v>
      </c>
      <c r="M240" s="10">
        <v>0.27600000000000002</v>
      </c>
    </row>
    <row r="241" spans="1:13" ht="15" thickBot="1">
      <c r="A241" s="5">
        <v>240</v>
      </c>
      <c r="B241" s="22" t="s">
        <v>675</v>
      </c>
      <c r="C241" s="22" t="s">
        <v>41</v>
      </c>
      <c r="D241" s="10">
        <v>0.122</v>
      </c>
      <c r="E241" s="10">
        <v>0.27100000000000002</v>
      </c>
      <c r="F241" s="10">
        <v>0.64400000000000002</v>
      </c>
      <c r="G241" s="10">
        <v>0.45100000000000001</v>
      </c>
      <c r="H241" s="10">
        <v>0.46500000000000002</v>
      </c>
      <c r="I241" s="10">
        <v>0.84599999999999997</v>
      </c>
      <c r="J241" s="10">
        <v>0.72799999999999998</v>
      </c>
      <c r="K241" s="10">
        <v>0.48299999999999998</v>
      </c>
      <c r="L241" s="10">
        <v>0.155</v>
      </c>
      <c r="M241" s="10">
        <v>0.27600000000000002</v>
      </c>
    </row>
    <row r="242" spans="1:13" ht="15" thickBot="1">
      <c r="A242" s="5">
        <v>241</v>
      </c>
      <c r="B242" s="22" t="s">
        <v>598</v>
      </c>
      <c r="C242" s="22" t="s">
        <v>37</v>
      </c>
      <c r="D242" s="10">
        <v>0.12</v>
      </c>
      <c r="E242" s="10">
        <v>0.34100000000000003</v>
      </c>
      <c r="F242" s="10">
        <v>0.65100000000000002</v>
      </c>
      <c r="G242" s="10">
        <v>0.49</v>
      </c>
      <c r="H242" s="10">
        <v>0.57999999999999996</v>
      </c>
      <c r="I242" s="10">
        <v>0.84599999999999997</v>
      </c>
      <c r="J242" s="10">
        <v>0.75</v>
      </c>
      <c r="K242" s="10">
        <v>0.48199999999999998</v>
      </c>
      <c r="L242" s="10">
        <v>0.156</v>
      </c>
      <c r="M242" s="10">
        <v>0.27600000000000002</v>
      </c>
    </row>
    <row r="243" spans="1:13" ht="15" thickBot="1">
      <c r="A243" s="5">
        <v>242</v>
      </c>
      <c r="B243" s="22" t="s">
        <v>538</v>
      </c>
      <c r="C243" s="22" t="s">
        <v>86</v>
      </c>
      <c r="D243" s="10">
        <v>8.5999999999999993E-2</v>
      </c>
      <c r="E243" s="10">
        <v>0.308</v>
      </c>
      <c r="F243" s="10">
        <v>0.59299999999999997</v>
      </c>
      <c r="G243" s="10">
        <v>0.44800000000000001</v>
      </c>
      <c r="H243" s="10">
        <v>0.61799999999999999</v>
      </c>
      <c r="I243" s="10">
        <v>0.90800000000000003</v>
      </c>
      <c r="J243" s="10">
        <v>0.80700000000000005</v>
      </c>
      <c r="K243" s="10">
        <v>0.49099999999999999</v>
      </c>
      <c r="L243" s="10">
        <v>0.191</v>
      </c>
      <c r="M243" s="10">
        <v>0.27600000000000002</v>
      </c>
    </row>
    <row r="244" spans="1:13" ht="15" thickBot="1">
      <c r="A244" s="5">
        <v>243</v>
      </c>
      <c r="B244" s="22" t="s">
        <v>621</v>
      </c>
      <c r="C244" s="22" t="s">
        <v>52</v>
      </c>
      <c r="D244" s="10">
        <v>0.108</v>
      </c>
      <c r="E244" s="10">
        <v>0.248</v>
      </c>
      <c r="F244" s="10">
        <v>0.65200000000000002</v>
      </c>
      <c r="G244" s="10">
        <v>0.45800000000000002</v>
      </c>
      <c r="H244" s="10">
        <v>0.52700000000000002</v>
      </c>
      <c r="I244" s="10">
        <v>0.84199999999999997</v>
      </c>
      <c r="J244" s="10">
        <v>0.76</v>
      </c>
      <c r="K244" s="10">
        <v>0.52</v>
      </c>
      <c r="L244" s="10">
        <v>0.16700000000000001</v>
      </c>
      <c r="M244" s="10">
        <v>0.27600000000000002</v>
      </c>
    </row>
    <row r="245" spans="1:13" ht="15" thickBot="1">
      <c r="A245" s="5">
        <v>244</v>
      </c>
      <c r="B245" s="22" t="s">
        <v>678</v>
      </c>
      <c r="C245" s="22" t="s">
        <v>97</v>
      </c>
      <c r="D245" s="10">
        <v>9.0999999999999998E-2</v>
      </c>
      <c r="E245" s="10">
        <v>0.27300000000000002</v>
      </c>
      <c r="F245" s="10">
        <v>0.63400000000000001</v>
      </c>
      <c r="G245" s="10">
        <v>0.46899999999999997</v>
      </c>
      <c r="H245" s="10">
        <v>0.61599999999999999</v>
      </c>
      <c r="I245" s="10">
        <v>0.871</v>
      </c>
      <c r="J245" s="10">
        <v>0.80300000000000005</v>
      </c>
      <c r="K245" s="10">
        <v>0.54300000000000004</v>
      </c>
      <c r="L245" s="10">
        <v>0.185</v>
      </c>
      <c r="M245" s="10">
        <v>0.27600000000000002</v>
      </c>
    </row>
    <row r="246" spans="1:13" ht="15" thickBot="1">
      <c r="A246" s="5">
        <v>245</v>
      </c>
      <c r="B246" s="22" t="s">
        <v>579</v>
      </c>
      <c r="C246" s="22" t="s">
        <v>58</v>
      </c>
      <c r="D246" s="10">
        <v>0.121</v>
      </c>
      <c r="E246" s="10">
        <v>0.29899999999999999</v>
      </c>
      <c r="F246" s="10">
        <v>0.68500000000000005</v>
      </c>
      <c r="G246" s="10">
        <v>0.503</v>
      </c>
      <c r="H246" s="10">
        <v>0.55600000000000005</v>
      </c>
      <c r="I246" s="10">
        <v>0.83899999999999997</v>
      </c>
      <c r="J246" s="10">
        <v>0.75900000000000001</v>
      </c>
      <c r="K246" s="10">
        <v>0.52900000000000003</v>
      </c>
      <c r="L246" s="10">
        <v>0.154</v>
      </c>
      <c r="M246" s="10">
        <v>0.27600000000000002</v>
      </c>
    </row>
    <row r="247" spans="1:13" ht="15" thickBot="1">
      <c r="A247" s="5">
        <v>246</v>
      </c>
      <c r="B247" s="22" t="s">
        <v>488</v>
      </c>
      <c r="C247" s="22" t="s">
        <v>89</v>
      </c>
      <c r="D247" s="10">
        <v>0.13200000000000001</v>
      </c>
      <c r="E247" s="10">
        <v>0.32700000000000001</v>
      </c>
      <c r="F247" s="10">
        <v>0.67800000000000005</v>
      </c>
      <c r="G247" s="10">
        <v>0.51100000000000001</v>
      </c>
      <c r="H247" s="10">
        <v>0.53200000000000003</v>
      </c>
      <c r="I247" s="10">
        <v>0.82699999999999996</v>
      </c>
      <c r="J247" s="10">
        <v>0.73699999999999999</v>
      </c>
      <c r="K247" s="10">
        <v>0.52500000000000002</v>
      </c>
      <c r="L247" s="10">
        <v>0.14399999999999999</v>
      </c>
      <c r="M247" s="10">
        <v>0.27600000000000002</v>
      </c>
    </row>
    <row r="248" spans="1:13" ht="15" thickBot="1">
      <c r="A248" s="5">
        <v>247</v>
      </c>
      <c r="B248" s="22" t="s">
        <v>596</v>
      </c>
      <c r="C248" s="22" t="s">
        <v>35</v>
      </c>
      <c r="D248" s="10">
        <v>0.124</v>
      </c>
      <c r="E248" s="10">
        <v>0.27700000000000002</v>
      </c>
      <c r="F248" s="10">
        <v>0.7</v>
      </c>
      <c r="G248" s="10">
        <v>0.51500000000000001</v>
      </c>
      <c r="H248" s="10">
        <v>0.61199999999999999</v>
      </c>
      <c r="I248" s="10">
        <v>0.80100000000000005</v>
      </c>
      <c r="J248" s="10">
        <v>0.75700000000000001</v>
      </c>
      <c r="K248" s="10">
        <v>0.56399999999999995</v>
      </c>
      <c r="L248" s="10">
        <v>0.151</v>
      </c>
      <c r="M248" s="10">
        <v>0.27500000000000002</v>
      </c>
    </row>
    <row r="249" spans="1:13" ht="15" thickBot="1">
      <c r="A249" s="5">
        <v>248</v>
      </c>
      <c r="B249" s="22" t="s">
        <v>550</v>
      </c>
      <c r="C249" s="22" t="s">
        <v>109</v>
      </c>
      <c r="D249" s="10">
        <v>8.8999999999999996E-2</v>
      </c>
      <c r="E249" s="10">
        <v>0.251</v>
      </c>
      <c r="F249" s="10">
        <v>0.61699999999999999</v>
      </c>
      <c r="G249" s="10">
        <v>0.45500000000000002</v>
      </c>
      <c r="H249" s="10">
        <v>0.54300000000000004</v>
      </c>
      <c r="I249" s="10">
        <v>0.88700000000000001</v>
      </c>
      <c r="J249" s="10">
        <v>0.80300000000000005</v>
      </c>
      <c r="K249" s="10">
        <v>0.55700000000000005</v>
      </c>
      <c r="L249" s="10">
        <v>0.186</v>
      </c>
      <c r="M249" s="10">
        <v>0.27500000000000002</v>
      </c>
    </row>
    <row r="250" spans="1:13" ht="15" thickBot="1">
      <c r="A250" s="5">
        <v>249</v>
      </c>
      <c r="B250" s="22" t="s">
        <v>712</v>
      </c>
      <c r="C250" s="22" t="s">
        <v>32</v>
      </c>
      <c r="D250" s="10">
        <v>0.122</v>
      </c>
      <c r="E250" s="10">
        <v>0.32700000000000001</v>
      </c>
      <c r="F250" s="10">
        <v>0.66800000000000004</v>
      </c>
      <c r="G250" s="10">
        <v>0.505</v>
      </c>
      <c r="H250" s="10">
        <v>0.53700000000000003</v>
      </c>
      <c r="I250" s="10">
        <v>0.85399999999999998</v>
      </c>
      <c r="J250" s="10">
        <v>0.75600000000000001</v>
      </c>
      <c r="K250" s="10">
        <v>0.52200000000000002</v>
      </c>
      <c r="L250" s="10">
        <v>0.154</v>
      </c>
      <c r="M250" s="10">
        <v>0.27500000000000002</v>
      </c>
    </row>
    <row r="251" spans="1:13" ht="15" thickBot="1">
      <c r="A251" s="5">
        <v>250</v>
      </c>
      <c r="B251" s="22" t="s">
        <v>457</v>
      </c>
      <c r="C251" s="22" t="s">
        <v>24</v>
      </c>
      <c r="D251" s="10">
        <v>0.13700000000000001</v>
      </c>
      <c r="E251" s="10">
        <v>0.29599999999999999</v>
      </c>
      <c r="F251" s="10">
        <v>0.69199999999999995</v>
      </c>
      <c r="G251" s="10">
        <v>0.505</v>
      </c>
      <c r="H251" s="10">
        <v>0.54600000000000004</v>
      </c>
      <c r="I251" s="10">
        <v>0.80100000000000005</v>
      </c>
      <c r="J251" s="10">
        <v>0.73099999999999998</v>
      </c>
      <c r="K251" s="10">
        <v>0.52900000000000003</v>
      </c>
      <c r="L251" s="10">
        <v>0.13800000000000001</v>
      </c>
      <c r="M251" s="10">
        <v>0.27500000000000002</v>
      </c>
    </row>
    <row r="252" spans="1:13" ht="15" thickBot="1">
      <c r="A252" s="5">
        <v>251</v>
      </c>
      <c r="B252" s="22" t="s">
        <v>690</v>
      </c>
      <c r="C252" s="22" t="s">
        <v>58</v>
      </c>
      <c r="D252" s="10">
        <v>0.107</v>
      </c>
      <c r="E252" s="10">
        <v>0.27300000000000002</v>
      </c>
      <c r="F252" s="10">
        <v>0.64</v>
      </c>
      <c r="G252" s="10">
        <v>0.45300000000000001</v>
      </c>
      <c r="H252" s="10">
        <v>0.54</v>
      </c>
      <c r="I252" s="10">
        <v>0.86299999999999999</v>
      </c>
      <c r="J252" s="10">
        <v>0.76300000000000001</v>
      </c>
      <c r="K252" s="10">
        <v>0.48899999999999999</v>
      </c>
      <c r="L252" s="10">
        <v>0.16800000000000001</v>
      </c>
      <c r="M252" s="10">
        <v>0.27500000000000002</v>
      </c>
    </row>
    <row r="253" spans="1:13" ht="15" thickBot="1">
      <c r="A253" s="5">
        <v>252</v>
      </c>
      <c r="B253" s="22" t="s">
        <v>476</v>
      </c>
      <c r="C253" s="22" t="s">
        <v>37</v>
      </c>
      <c r="D253" s="10">
        <v>0.129</v>
      </c>
      <c r="E253" s="10">
        <v>0.317</v>
      </c>
      <c r="F253" s="10">
        <v>0.65</v>
      </c>
      <c r="G253" s="10">
        <v>0.47299999999999998</v>
      </c>
      <c r="H253" s="10">
        <v>0.44400000000000001</v>
      </c>
      <c r="I253" s="10">
        <v>0.874</v>
      </c>
      <c r="J253" s="10">
        <v>0.72099999999999997</v>
      </c>
      <c r="K253" s="10">
        <v>0.46899999999999997</v>
      </c>
      <c r="L253" s="10">
        <v>0.14599999999999999</v>
      </c>
      <c r="M253" s="10">
        <v>0.27500000000000002</v>
      </c>
    </row>
    <row r="254" spans="1:13" ht="15" thickBot="1">
      <c r="A254" s="5">
        <v>253</v>
      </c>
      <c r="B254" s="22" t="s">
        <v>615</v>
      </c>
      <c r="C254" s="22" t="s">
        <v>37</v>
      </c>
      <c r="D254" s="10">
        <v>0.10100000000000001</v>
      </c>
      <c r="E254" s="10">
        <v>0.33100000000000002</v>
      </c>
      <c r="F254" s="10">
        <v>0.64900000000000002</v>
      </c>
      <c r="G254" s="10">
        <v>0.496</v>
      </c>
      <c r="H254" s="10">
        <v>0.69799999999999995</v>
      </c>
      <c r="I254" s="10">
        <v>0.84199999999999997</v>
      </c>
      <c r="J254" s="10">
        <v>0.79600000000000004</v>
      </c>
      <c r="K254" s="10">
        <v>0.52</v>
      </c>
      <c r="L254" s="10">
        <v>0.17299999999999999</v>
      </c>
      <c r="M254" s="10">
        <v>0.27500000000000002</v>
      </c>
    </row>
    <row r="255" spans="1:13" ht="15" thickBot="1">
      <c r="A255" s="5">
        <v>254</v>
      </c>
      <c r="B255" s="22" t="s">
        <v>841</v>
      </c>
      <c r="C255" s="22" t="s">
        <v>129</v>
      </c>
      <c r="D255" s="10">
        <v>7.8E-2</v>
      </c>
      <c r="E255" s="10">
        <v>0.193</v>
      </c>
      <c r="F255" s="10">
        <v>0.56699999999999995</v>
      </c>
      <c r="G255" s="10">
        <v>0.38500000000000001</v>
      </c>
      <c r="H255" s="10">
        <v>0.625</v>
      </c>
      <c r="I255" s="10">
        <v>0.85399999999999998</v>
      </c>
      <c r="J255" s="10">
        <v>0.79800000000000004</v>
      </c>
      <c r="K255" s="10">
        <v>0.51200000000000001</v>
      </c>
      <c r="L255" s="10">
        <v>0.19700000000000001</v>
      </c>
      <c r="M255" s="10">
        <v>0.27500000000000002</v>
      </c>
    </row>
    <row r="256" spans="1:13" ht="15" thickBot="1">
      <c r="A256" s="5">
        <v>255</v>
      </c>
      <c r="B256" s="22" t="s">
        <v>486</v>
      </c>
      <c r="C256" s="22" t="s">
        <v>97</v>
      </c>
      <c r="D256" s="10">
        <v>0.10199999999999999</v>
      </c>
      <c r="E256" s="10">
        <v>0.32300000000000001</v>
      </c>
      <c r="F256" s="10">
        <v>0.64200000000000002</v>
      </c>
      <c r="G256" s="10">
        <v>0.49399999999999999</v>
      </c>
      <c r="H256" s="10">
        <v>0.60499999999999998</v>
      </c>
      <c r="I256" s="10">
        <v>0.876</v>
      </c>
      <c r="J256" s="10">
        <v>0.79300000000000004</v>
      </c>
      <c r="K256" s="10">
        <v>0.53400000000000003</v>
      </c>
      <c r="L256" s="10">
        <v>0.17299999999999999</v>
      </c>
      <c r="M256" s="10">
        <v>0.27500000000000002</v>
      </c>
    </row>
    <row r="257" spans="1:13" ht="15" thickBot="1">
      <c r="A257" s="5">
        <v>256</v>
      </c>
      <c r="B257" s="22" t="s">
        <v>546</v>
      </c>
      <c r="C257" s="6" t="s">
        <v>103</v>
      </c>
      <c r="D257" s="10">
        <v>9.1999999999999998E-2</v>
      </c>
      <c r="E257" s="10">
        <v>0.28199999999999997</v>
      </c>
      <c r="F257" s="10">
        <v>0.59199999999999997</v>
      </c>
      <c r="G257" s="10">
        <v>0.44700000000000001</v>
      </c>
      <c r="H257" s="10">
        <v>0.54900000000000004</v>
      </c>
      <c r="I257" s="10">
        <v>0.89100000000000001</v>
      </c>
      <c r="J257" s="10">
        <v>0.79100000000000004</v>
      </c>
      <c r="K257" s="10">
        <v>0.53400000000000003</v>
      </c>
      <c r="L257" s="10">
        <v>0.183</v>
      </c>
      <c r="M257" s="10">
        <v>0.27500000000000002</v>
      </c>
    </row>
    <row r="258" spans="1:13" ht="15" thickBot="1">
      <c r="A258" s="5">
        <v>257</v>
      </c>
      <c r="B258" s="22" t="s">
        <v>499</v>
      </c>
      <c r="C258" s="22" t="s">
        <v>74</v>
      </c>
      <c r="D258" s="10">
        <v>0.14799999999999999</v>
      </c>
      <c r="E258" s="10">
        <v>0.29899999999999999</v>
      </c>
      <c r="F258" s="10">
        <v>0.66500000000000004</v>
      </c>
      <c r="G258" s="10">
        <v>0.46800000000000003</v>
      </c>
      <c r="H258" s="10">
        <v>0.49199999999999999</v>
      </c>
      <c r="I258" s="10">
        <v>0.78100000000000003</v>
      </c>
      <c r="J258" s="10">
        <v>0.68100000000000005</v>
      </c>
      <c r="K258" s="10">
        <v>0.46100000000000002</v>
      </c>
      <c r="L258" s="10">
        <v>0.127</v>
      </c>
      <c r="M258" s="10">
        <v>0.27500000000000002</v>
      </c>
    </row>
    <row r="259" spans="1:13" ht="15" thickBot="1">
      <c r="A259" s="5">
        <v>258</v>
      </c>
      <c r="B259" s="22" t="s">
        <v>719</v>
      </c>
      <c r="C259" s="22" t="s">
        <v>26</v>
      </c>
      <c r="D259" s="10">
        <v>0.108</v>
      </c>
      <c r="E259" s="10">
        <v>0.29199999999999998</v>
      </c>
      <c r="F259" s="10">
        <v>0.64300000000000002</v>
      </c>
      <c r="G259" s="10">
        <v>0.46500000000000002</v>
      </c>
      <c r="H259" s="10">
        <v>0.60899999999999999</v>
      </c>
      <c r="I259" s="10">
        <v>0.83899999999999997</v>
      </c>
      <c r="J259" s="10">
        <v>0.76500000000000001</v>
      </c>
      <c r="K259" s="10">
        <v>0.49199999999999999</v>
      </c>
      <c r="L259" s="10">
        <v>0.16700000000000001</v>
      </c>
      <c r="M259" s="10">
        <v>0.27500000000000002</v>
      </c>
    </row>
    <row r="260" spans="1:13" ht="15" thickBot="1">
      <c r="A260" s="5">
        <v>259</v>
      </c>
      <c r="B260" s="22" t="s">
        <v>568</v>
      </c>
      <c r="C260" s="22" t="s">
        <v>144</v>
      </c>
      <c r="D260" s="10">
        <v>0.13500000000000001</v>
      </c>
      <c r="E260" s="10">
        <v>0.35299999999999998</v>
      </c>
      <c r="F260" s="10">
        <v>0.71799999999999997</v>
      </c>
      <c r="G260" s="10">
        <v>0.52800000000000002</v>
      </c>
      <c r="H260" s="10">
        <v>0.61</v>
      </c>
      <c r="I260" s="10">
        <v>0.81399999999999995</v>
      </c>
      <c r="J260" s="10">
        <v>0.74299999999999999</v>
      </c>
      <c r="K260" s="10">
        <v>0.47899999999999998</v>
      </c>
      <c r="L260" s="10">
        <v>0.13900000000000001</v>
      </c>
      <c r="M260" s="10">
        <v>0.27400000000000002</v>
      </c>
    </row>
    <row r="261" spans="1:13" ht="15" thickBot="1">
      <c r="A261" s="5">
        <v>260</v>
      </c>
      <c r="B261" s="22" t="s">
        <v>609</v>
      </c>
      <c r="C261" s="22" t="s">
        <v>74</v>
      </c>
      <c r="D261" s="10">
        <v>0.123</v>
      </c>
      <c r="E261" s="10">
        <v>0.29499999999999998</v>
      </c>
      <c r="F261" s="10">
        <v>0.69299999999999995</v>
      </c>
      <c r="G261" s="10">
        <v>0.51600000000000001</v>
      </c>
      <c r="H261" s="10">
        <v>0.54500000000000004</v>
      </c>
      <c r="I261" s="10">
        <v>0.83299999999999996</v>
      </c>
      <c r="J261" s="10">
        <v>0.76</v>
      </c>
      <c r="K261" s="10">
        <v>0.55700000000000005</v>
      </c>
      <c r="L261" s="10">
        <v>0.151</v>
      </c>
      <c r="M261" s="10">
        <v>0.27400000000000002</v>
      </c>
    </row>
    <row r="262" spans="1:13" ht="15" thickBot="1">
      <c r="A262" s="5">
        <v>261</v>
      </c>
      <c r="B262" s="22" t="s">
        <v>413</v>
      </c>
      <c r="C262" s="22" t="s">
        <v>129</v>
      </c>
      <c r="D262" s="10">
        <v>0.113</v>
      </c>
      <c r="E262" s="10">
        <v>0.317</v>
      </c>
      <c r="F262" s="10">
        <v>0.66400000000000003</v>
      </c>
      <c r="G262" s="10">
        <v>0.50600000000000001</v>
      </c>
      <c r="H262" s="10">
        <v>0.61699999999999999</v>
      </c>
      <c r="I262" s="10">
        <v>0.83399999999999996</v>
      </c>
      <c r="J262" s="10">
        <v>0.77200000000000002</v>
      </c>
      <c r="K262" s="10">
        <v>0.54400000000000004</v>
      </c>
      <c r="L262" s="10">
        <v>0.161</v>
      </c>
      <c r="M262" s="10">
        <v>0.27400000000000002</v>
      </c>
    </row>
    <row r="263" spans="1:13" ht="15" thickBot="1">
      <c r="A263" s="5">
        <v>262</v>
      </c>
      <c r="B263" s="22" t="s">
        <v>612</v>
      </c>
      <c r="C263" s="22" t="s">
        <v>29</v>
      </c>
      <c r="D263" s="10">
        <v>0.122</v>
      </c>
      <c r="E263" s="10">
        <v>0.27700000000000002</v>
      </c>
      <c r="F263" s="10">
        <v>0.68400000000000005</v>
      </c>
      <c r="G263" s="10">
        <v>0.48799999999999999</v>
      </c>
      <c r="H263" s="10">
        <v>0.53</v>
      </c>
      <c r="I263" s="10">
        <v>0.83199999999999996</v>
      </c>
      <c r="J263" s="10">
        <v>0.749</v>
      </c>
      <c r="K263" s="10">
        <v>0.51800000000000002</v>
      </c>
      <c r="L263" s="10">
        <v>0.152</v>
      </c>
      <c r="M263" s="10">
        <v>0.27400000000000002</v>
      </c>
    </row>
    <row r="264" spans="1:13" ht="15" thickBot="1">
      <c r="A264" s="5">
        <v>263</v>
      </c>
      <c r="B264" s="22" t="s">
        <v>747</v>
      </c>
      <c r="C264" s="22" t="s">
        <v>100</v>
      </c>
      <c r="D264" s="10">
        <v>8.5000000000000006E-2</v>
      </c>
      <c r="E264" s="10">
        <v>0.27</v>
      </c>
      <c r="F264" s="10">
        <v>0.61899999999999999</v>
      </c>
      <c r="G264" s="10">
        <v>0.439</v>
      </c>
      <c r="H264" s="10">
        <v>0.59899999999999998</v>
      </c>
      <c r="I264" s="10">
        <v>0.89900000000000002</v>
      </c>
      <c r="J264" s="10">
        <v>0.80400000000000005</v>
      </c>
      <c r="K264" s="10">
        <v>0.48399999999999999</v>
      </c>
      <c r="L264" s="10">
        <v>0.189</v>
      </c>
      <c r="M264" s="10">
        <v>0.27400000000000002</v>
      </c>
    </row>
    <row r="265" spans="1:13" ht="15" thickBot="1">
      <c r="A265" s="5">
        <v>264</v>
      </c>
      <c r="B265" s="22" t="s">
        <v>677</v>
      </c>
      <c r="C265" s="22" t="s">
        <v>56</v>
      </c>
      <c r="D265" s="10">
        <v>8.8999999999999996E-2</v>
      </c>
      <c r="E265" s="10">
        <v>0.25900000000000001</v>
      </c>
      <c r="F265" s="10">
        <v>0.61199999999999999</v>
      </c>
      <c r="G265" s="10">
        <v>0.44700000000000001</v>
      </c>
      <c r="H265" s="10">
        <v>0.624</v>
      </c>
      <c r="I265" s="10">
        <v>0.86599999999999999</v>
      </c>
      <c r="J265" s="10">
        <v>0.8</v>
      </c>
      <c r="K265" s="10">
        <v>0.53200000000000003</v>
      </c>
      <c r="L265" s="10">
        <v>0.185</v>
      </c>
      <c r="M265" s="10">
        <v>0.27400000000000002</v>
      </c>
    </row>
    <row r="266" spans="1:13" ht="15" thickBot="1">
      <c r="A266" s="5">
        <v>265</v>
      </c>
      <c r="B266" s="22" t="s">
        <v>511</v>
      </c>
      <c r="C266" s="22" t="s">
        <v>52</v>
      </c>
      <c r="D266" s="10">
        <v>0.106</v>
      </c>
      <c r="E266" s="10">
        <v>0.28100000000000003</v>
      </c>
      <c r="F266" s="10">
        <v>0.63800000000000001</v>
      </c>
      <c r="G266" s="10">
        <v>0.46400000000000002</v>
      </c>
      <c r="H266" s="10">
        <v>0.52</v>
      </c>
      <c r="I266" s="10">
        <v>0.874</v>
      </c>
      <c r="J266" s="10">
        <v>0.77</v>
      </c>
      <c r="K266" s="10">
        <v>0.51200000000000001</v>
      </c>
      <c r="L266" s="10">
        <v>0.16700000000000001</v>
      </c>
      <c r="M266" s="10">
        <v>0.27300000000000002</v>
      </c>
    </row>
    <row r="267" spans="1:13" ht="15" thickBot="1">
      <c r="A267" s="5">
        <v>266</v>
      </c>
      <c r="B267" s="22" t="s">
        <v>508</v>
      </c>
      <c r="C267" s="6" t="s">
        <v>103</v>
      </c>
      <c r="D267" s="10">
        <v>0.115</v>
      </c>
      <c r="E267" s="10">
        <v>0.311</v>
      </c>
      <c r="F267" s="10">
        <v>0.66500000000000004</v>
      </c>
      <c r="G267" s="10">
        <v>0.5</v>
      </c>
      <c r="H267" s="10">
        <v>0.68400000000000005</v>
      </c>
      <c r="I267" s="10">
        <v>0.81100000000000005</v>
      </c>
      <c r="J267" s="10">
        <v>0.77400000000000002</v>
      </c>
      <c r="K267" s="10">
        <v>0.53300000000000003</v>
      </c>
      <c r="L267" s="10">
        <v>0.159</v>
      </c>
      <c r="M267" s="10">
        <v>0.27300000000000002</v>
      </c>
    </row>
    <row r="268" spans="1:13" ht="15" thickBot="1">
      <c r="A268" s="5">
        <v>267</v>
      </c>
      <c r="B268" s="22" t="s">
        <v>583</v>
      </c>
      <c r="C268" s="22" t="s">
        <v>48</v>
      </c>
      <c r="D268" s="10">
        <v>0.127</v>
      </c>
      <c r="E268" s="10">
        <v>0.29899999999999999</v>
      </c>
      <c r="F268" s="10">
        <v>0.66500000000000004</v>
      </c>
      <c r="G268" s="10">
        <v>0.495</v>
      </c>
      <c r="H268" s="10">
        <v>0.46100000000000002</v>
      </c>
      <c r="I268" s="10">
        <v>0.85299999999999998</v>
      </c>
      <c r="J268" s="10">
        <v>0.74299999999999999</v>
      </c>
      <c r="K268" s="10">
        <v>0.53600000000000003</v>
      </c>
      <c r="L268" s="10">
        <v>0.14599999999999999</v>
      </c>
      <c r="M268" s="10">
        <v>0.27300000000000002</v>
      </c>
    </row>
    <row r="269" spans="1:13" ht="15" thickBot="1">
      <c r="A269" s="5">
        <v>268</v>
      </c>
      <c r="B269" s="22" t="s">
        <v>608</v>
      </c>
      <c r="C269" s="6" t="s">
        <v>103</v>
      </c>
      <c r="D269" s="10">
        <v>0.13100000000000001</v>
      </c>
      <c r="E269" s="10">
        <v>0.32200000000000001</v>
      </c>
      <c r="F269" s="10">
        <v>0.69099999999999995</v>
      </c>
      <c r="G269" s="10">
        <v>0.496</v>
      </c>
      <c r="H269" s="10">
        <v>0.59199999999999997</v>
      </c>
      <c r="I269" s="10">
        <v>0.80500000000000005</v>
      </c>
      <c r="J269" s="10">
        <v>0.73199999999999998</v>
      </c>
      <c r="K269" s="10">
        <v>0.47199999999999998</v>
      </c>
      <c r="L269" s="10">
        <v>0.14199999999999999</v>
      </c>
      <c r="M269" s="10">
        <v>0.27300000000000002</v>
      </c>
    </row>
    <row r="270" spans="1:13" ht="15" thickBot="1">
      <c r="A270" s="5">
        <v>269</v>
      </c>
      <c r="B270" s="22" t="s">
        <v>840</v>
      </c>
      <c r="C270" s="22" t="s">
        <v>29</v>
      </c>
      <c r="D270" s="10">
        <v>0.127</v>
      </c>
      <c r="E270" s="10">
        <v>0.23899999999999999</v>
      </c>
      <c r="F270" s="10">
        <v>0.68500000000000005</v>
      </c>
      <c r="G270" s="10">
        <v>0.47599999999999998</v>
      </c>
      <c r="H270" s="10">
        <v>0.5</v>
      </c>
      <c r="I270" s="10">
        <v>0.80400000000000005</v>
      </c>
      <c r="J270" s="10">
        <v>0.73299999999999998</v>
      </c>
      <c r="K270" s="10">
        <v>0.53200000000000003</v>
      </c>
      <c r="L270" s="10">
        <v>0.14599999999999999</v>
      </c>
      <c r="M270" s="10">
        <v>0.27300000000000002</v>
      </c>
    </row>
    <row r="271" spans="1:13" ht="15" thickBot="1">
      <c r="A271" s="5">
        <v>270</v>
      </c>
      <c r="B271" s="22" t="s">
        <v>668</v>
      </c>
      <c r="C271" s="22" t="s">
        <v>29</v>
      </c>
      <c r="D271" s="10">
        <v>9.4E-2</v>
      </c>
      <c r="E271" s="10">
        <v>0.313</v>
      </c>
      <c r="F271" s="10">
        <v>0.64500000000000002</v>
      </c>
      <c r="G271" s="10">
        <v>0.502</v>
      </c>
      <c r="H271" s="10">
        <v>0.64600000000000002</v>
      </c>
      <c r="I271" s="10">
        <v>0.86599999999999999</v>
      </c>
      <c r="J271" s="10">
        <v>0.80700000000000005</v>
      </c>
      <c r="K271" s="10">
        <v>0.56899999999999995</v>
      </c>
      <c r="L271" s="10">
        <v>0.17899999999999999</v>
      </c>
      <c r="M271" s="10">
        <v>0.27300000000000002</v>
      </c>
    </row>
    <row r="272" spans="1:13" ht="15" thickBot="1">
      <c r="A272" s="5">
        <v>271</v>
      </c>
      <c r="B272" s="22" t="s">
        <v>722</v>
      </c>
      <c r="C272" s="22" t="s">
        <v>32</v>
      </c>
      <c r="D272" s="10">
        <v>9.5000000000000001E-2</v>
      </c>
      <c r="E272" s="10">
        <v>0.27900000000000003</v>
      </c>
      <c r="F272" s="10">
        <v>0.64200000000000002</v>
      </c>
      <c r="G272" s="10">
        <v>0.46800000000000003</v>
      </c>
      <c r="H272" s="10">
        <v>0.58799999999999997</v>
      </c>
      <c r="I272" s="10">
        <v>0.878</v>
      </c>
      <c r="J272" s="10">
        <v>0.79400000000000004</v>
      </c>
      <c r="K272" s="10">
        <v>0.52</v>
      </c>
      <c r="L272" s="10">
        <v>0.17699999999999999</v>
      </c>
      <c r="M272" s="10">
        <v>0.27300000000000002</v>
      </c>
    </row>
    <row r="273" spans="1:13" ht="15" thickBot="1">
      <c r="A273" s="5">
        <v>272</v>
      </c>
      <c r="B273" s="22" t="s">
        <v>601</v>
      </c>
      <c r="C273" s="22" t="s">
        <v>116</v>
      </c>
      <c r="D273" s="10">
        <v>0.127</v>
      </c>
      <c r="E273" s="10">
        <v>0.32</v>
      </c>
      <c r="F273" s="10">
        <v>0.67900000000000005</v>
      </c>
      <c r="G273" s="10">
        <v>0.499</v>
      </c>
      <c r="H273" s="10">
        <v>0.51700000000000002</v>
      </c>
      <c r="I273" s="10">
        <v>0.85099999999999998</v>
      </c>
      <c r="J273" s="10">
        <v>0.74399999999999999</v>
      </c>
      <c r="K273" s="10">
        <v>0.499</v>
      </c>
      <c r="L273" s="10">
        <v>0.14499999999999999</v>
      </c>
      <c r="M273" s="10">
        <v>0.27200000000000002</v>
      </c>
    </row>
    <row r="274" spans="1:13" ht="15" thickBot="1">
      <c r="A274" s="5">
        <v>273</v>
      </c>
      <c r="B274" s="22" t="s">
        <v>804</v>
      </c>
      <c r="C274" s="22" t="s">
        <v>144</v>
      </c>
      <c r="D274" s="10">
        <v>8.4000000000000005E-2</v>
      </c>
      <c r="E274" s="10">
        <v>0.29299999999999998</v>
      </c>
      <c r="F274" s="10">
        <v>0.59899999999999998</v>
      </c>
      <c r="G274" s="10">
        <v>0.42599999999999999</v>
      </c>
      <c r="H274" s="10">
        <v>0.66700000000000004</v>
      </c>
      <c r="I274" s="10">
        <v>0.88700000000000001</v>
      </c>
      <c r="J274" s="10">
        <v>0.80200000000000005</v>
      </c>
      <c r="K274" s="10">
        <v>0.434</v>
      </c>
      <c r="L274" s="10">
        <v>0.188</v>
      </c>
      <c r="M274" s="10">
        <v>0.27200000000000002</v>
      </c>
    </row>
    <row r="275" spans="1:13" ht="15" thickBot="1">
      <c r="A275" s="5">
        <v>274</v>
      </c>
      <c r="B275" s="22" t="s">
        <v>585</v>
      </c>
      <c r="C275" s="22" t="s">
        <v>39</v>
      </c>
      <c r="D275" s="10">
        <v>0.123</v>
      </c>
      <c r="E275" s="10">
        <v>0.34399999999999997</v>
      </c>
      <c r="F275" s="10">
        <v>0.66700000000000004</v>
      </c>
      <c r="G275" s="10">
        <v>0.5</v>
      </c>
      <c r="H275" s="10">
        <v>0.58799999999999997</v>
      </c>
      <c r="I275" s="10">
        <v>0.84299999999999997</v>
      </c>
      <c r="J275" s="10">
        <v>0.752</v>
      </c>
      <c r="K275" s="10">
        <v>0.48199999999999998</v>
      </c>
      <c r="L275" s="10">
        <v>0.15</v>
      </c>
      <c r="M275" s="10">
        <v>0.27200000000000002</v>
      </c>
    </row>
    <row r="276" spans="1:13" ht="15" thickBot="1">
      <c r="A276" s="5">
        <v>275</v>
      </c>
      <c r="B276" s="22" t="s">
        <v>683</v>
      </c>
      <c r="C276" s="22" t="s">
        <v>89</v>
      </c>
      <c r="D276" s="10">
        <v>9.4E-2</v>
      </c>
      <c r="E276" s="10">
        <v>0.28499999999999998</v>
      </c>
      <c r="F276" s="10">
        <v>0.61399999999999999</v>
      </c>
      <c r="G276" s="10">
        <v>0.44700000000000001</v>
      </c>
      <c r="H276" s="10">
        <v>0.57499999999999996</v>
      </c>
      <c r="I276" s="10">
        <v>0.89100000000000001</v>
      </c>
      <c r="J276" s="10">
        <v>0.78900000000000003</v>
      </c>
      <c r="K276" s="10">
        <v>0.49299999999999999</v>
      </c>
      <c r="L276" s="10">
        <v>0.17799999999999999</v>
      </c>
      <c r="M276" s="10">
        <v>0.27200000000000002</v>
      </c>
    </row>
    <row r="277" spans="1:13" ht="15" thickBot="1">
      <c r="A277" s="5">
        <v>276</v>
      </c>
      <c r="B277" s="22" t="s">
        <v>518</v>
      </c>
      <c r="C277" s="6" t="s">
        <v>292</v>
      </c>
      <c r="D277" s="10">
        <v>0.14399999999999999</v>
      </c>
      <c r="E277" s="10">
        <v>0.28999999999999998</v>
      </c>
      <c r="F277" s="10">
        <v>0.72199999999999998</v>
      </c>
      <c r="G277" s="10">
        <v>0.51</v>
      </c>
      <c r="H277" s="10">
        <v>0.45800000000000002</v>
      </c>
      <c r="I277" s="10">
        <v>0.81</v>
      </c>
      <c r="J277" s="10">
        <v>0.71199999999999997</v>
      </c>
      <c r="K277" s="10">
        <v>0.51</v>
      </c>
      <c r="L277" s="10">
        <v>0.128</v>
      </c>
      <c r="M277" s="10">
        <v>0.27200000000000002</v>
      </c>
    </row>
    <row r="278" spans="1:13" ht="15" thickBot="1">
      <c r="A278" s="5">
        <v>277</v>
      </c>
      <c r="B278" s="22" t="s">
        <v>437</v>
      </c>
      <c r="C278" s="22" t="s">
        <v>64</v>
      </c>
      <c r="D278" s="10">
        <v>0.129</v>
      </c>
      <c r="E278" s="10">
        <v>0.32600000000000001</v>
      </c>
      <c r="F278" s="10">
        <v>0.70199999999999996</v>
      </c>
      <c r="G278" s="10">
        <v>0.54400000000000004</v>
      </c>
      <c r="H278" s="10">
        <v>0.61299999999999999</v>
      </c>
      <c r="I278" s="10">
        <v>0.81299999999999994</v>
      </c>
      <c r="J278" s="10">
        <v>0.76200000000000001</v>
      </c>
      <c r="K278" s="10">
        <v>0.57999999999999996</v>
      </c>
      <c r="L278" s="10">
        <v>0.14299999999999999</v>
      </c>
      <c r="M278" s="10">
        <v>0.27200000000000002</v>
      </c>
    </row>
    <row r="279" spans="1:13" ht="15" thickBot="1">
      <c r="A279" s="5">
        <v>278</v>
      </c>
      <c r="B279" s="22" t="s">
        <v>559</v>
      </c>
      <c r="C279" s="6" t="s">
        <v>103</v>
      </c>
      <c r="D279" s="10">
        <v>7.9000000000000001E-2</v>
      </c>
      <c r="E279" s="10">
        <v>0.217</v>
      </c>
      <c r="F279" s="10">
        <v>0.64800000000000002</v>
      </c>
      <c r="G279" s="10">
        <v>0.42099999999999999</v>
      </c>
      <c r="H279" s="10">
        <v>0.57299999999999995</v>
      </c>
      <c r="I279" s="10">
        <v>0.89600000000000002</v>
      </c>
      <c r="J279" s="10">
        <v>0.80800000000000005</v>
      </c>
      <c r="K279" s="10">
        <v>0.47299999999999998</v>
      </c>
      <c r="L279" s="10">
        <v>0.193</v>
      </c>
      <c r="M279" s="10">
        <v>0.27200000000000002</v>
      </c>
    </row>
    <row r="280" spans="1:13" ht="15" thickBot="1">
      <c r="A280" s="5">
        <v>279</v>
      </c>
      <c r="B280" s="22" t="s">
        <v>706</v>
      </c>
      <c r="C280" s="22" t="s">
        <v>41</v>
      </c>
      <c r="D280" s="10">
        <v>0.107</v>
      </c>
      <c r="E280" s="10">
        <v>0.252</v>
      </c>
      <c r="F280" s="10">
        <v>0.624</v>
      </c>
      <c r="G280" s="10">
        <v>0.439</v>
      </c>
      <c r="H280" s="10">
        <v>0.61399999999999999</v>
      </c>
      <c r="I280" s="10">
        <v>0.82499999999999996</v>
      </c>
      <c r="J280" s="10">
        <v>0.76500000000000001</v>
      </c>
      <c r="K280" s="10">
        <v>0.503</v>
      </c>
      <c r="L280" s="10">
        <v>0.16500000000000001</v>
      </c>
      <c r="M280" s="10">
        <v>0.27200000000000002</v>
      </c>
    </row>
    <row r="281" spans="1:13" ht="15" thickBot="1">
      <c r="A281" s="5">
        <v>280</v>
      </c>
      <c r="B281" s="22" t="s">
        <v>639</v>
      </c>
      <c r="C281" s="6" t="s">
        <v>103</v>
      </c>
      <c r="D281" s="10">
        <v>0.10299999999999999</v>
      </c>
      <c r="E281" s="10">
        <v>0.28199999999999997</v>
      </c>
      <c r="F281" s="10">
        <v>0.67200000000000004</v>
      </c>
      <c r="G281" s="10">
        <v>0.48299999999999998</v>
      </c>
      <c r="H281" s="10">
        <v>0.64600000000000002</v>
      </c>
      <c r="I281" s="10">
        <v>0.83899999999999997</v>
      </c>
      <c r="J281" s="10">
        <v>0.78500000000000003</v>
      </c>
      <c r="K281" s="10">
        <v>0.51600000000000001</v>
      </c>
      <c r="L281" s="10">
        <v>0.16900000000000001</v>
      </c>
      <c r="M281" s="10">
        <v>0.27200000000000002</v>
      </c>
    </row>
    <row r="282" spans="1:13" ht="15" thickBot="1">
      <c r="A282" s="5">
        <v>281</v>
      </c>
      <c r="B282" s="22" t="s">
        <v>645</v>
      </c>
      <c r="C282" s="22" t="s">
        <v>74</v>
      </c>
      <c r="D282" s="10">
        <v>8.5999999999999993E-2</v>
      </c>
      <c r="E282" s="10">
        <v>0.24299999999999999</v>
      </c>
      <c r="F282" s="10">
        <v>0.624</v>
      </c>
      <c r="G282" s="10">
        <v>0.45</v>
      </c>
      <c r="H282" s="10">
        <v>0.57699999999999996</v>
      </c>
      <c r="I282" s="10">
        <v>0.88400000000000001</v>
      </c>
      <c r="J282" s="10">
        <v>0.80900000000000005</v>
      </c>
      <c r="K282" s="10">
        <v>0.54400000000000004</v>
      </c>
      <c r="L282" s="10">
        <v>0.186</v>
      </c>
      <c r="M282" s="10">
        <v>0.27200000000000002</v>
      </c>
    </row>
    <row r="283" spans="1:13" ht="15" thickBot="1">
      <c r="A283" s="5">
        <v>282</v>
      </c>
      <c r="B283" s="22" t="s">
        <v>521</v>
      </c>
      <c r="C283" s="22" t="s">
        <v>35</v>
      </c>
      <c r="D283" s="10">
        <v>0.108</v>
      </c>
      <c r="E283" s="10">
        <v>0.36299999999999999</v>
      </c>
      <c r="F283" s="10">
        <v>0.68200000000000005</v>
      </c>
      <c r="G283" s="10">
        <v>0.54400000000000004</v>
      </c>
      <c r="H283" s="10">
        <v>0.64600000000000002</v>
      </c>
      <c r="I283" s="10">
        <v>0.86299999999999999</v>
      </c>
      <c r="J283" s="10">
        <v>0.80100000000000005</v>
      </c>
      <c r="K283" s="10">
        <v>0.56999999999999995</v>
      </c>
      <c r="L283" s="10">
        <v>0.16300000000000001</v>
      </c>
      <c r="M283" s="10">
        <v>0.27200000000000002</v>
      </c>
    </row>
    <row r="284" spans="1:13" ht="15" thickBot="1">
      <c r="A284" s="5">
        <v>283</v>
      </c>
      <c r="B284" s="22" t="s">
        <v>532</v>
      </c>
      <c r="C284" s="22" t="s">
        <v>35</v>
      </c>
      <c r="D284" s="10">
        <v>0.121</v>
      </c>
      <c r="E284" s="10">
        <v>0.315</v>
      </c>
      <c r="F284" s="10">
        <v>0.69599999999999995</v>
      </c>
      <c r="G284" s="10">
        <v>0.52</v>
      </c>
      <c r="H284" s="10">
        <v>0.54700000000000004</v>
      </c>
      <c r="I284" s="10">
        <v>0.85199999999999998</v>
      </c>
      <c r="J284" s="10">
        <v>0.76700000000000002</v>
      </c>
      <c r="K284" s="10">
        <v>0.53800000000000003</v>
      </c>
      <c r="L284" s="10">
        <v>0.15</v>
      </c>
      <c r="M284" s="10">
        <v>0.27100000000000002</v>
      </c>
    </row>
    <row r="285" spans="1:13" ht="15" thickBot="1">
      <c r="A285" s="5">
        <v>284</v>
      </c>
      <c r="B285" s="22" t="s">
        <v>531</v>
      </c>
      <c r="C285" s="22" t="s">
        <v>153</v>
      </c>
      <c r="D285" s="10">
        <v>0.107</v>
      </c>
      <c r="E285" s="10">
        <v>0.247</v>
      </c>
      <c r="F285" s="10">
        <v>0.69299999999999995</v>
      </c>
      <c r="G285" s="10">
        <v>0.47899999999999998</v>
      </c>
      <c r="H285" s="10">
        <v>0.54500000000000004</v>
      </c>
      <c r="I285" s="10">
        <v>0.84799999999999998</v>
      </c>
      <c r="J285" s="10">
        <v>0.77400000000000002</v>
      </c>
      <c r="K285" s="10">
        <v>0.52200000000000002</v>
      </c>
      <c r="L285" s="10">
        <v>0.16400000000000001</v>
      </c>
      <c r="M285" s="10">
        <v>0.27100000000000002</v>
      </c>
    </row>
    <row r="286" spans="1:13" ht="15" thickBot="1">
      <c r="A286" s="5">
        <v>285</v>
      </c>
      <c r="B286" s="22" t="s">
        <v>551</v>
      </c>
      <c r="C286" s="22" t="s">
        <v>29</v>
      </c>
      <c r="D286" s="10">
        <v>0.125</v>
      </c>
      <c r="E286" s="10">
        <v>0.29499999999999998</v>
      </c>
      <c r="F286" s="10">
        <v>0.70199999999999996</v>
      </c>
      <c r="G286" s="10">
        <v>0.51800000000000002</v>
      </c>
      <c r="H286" s="10">
        <v>0.6</v>
      </c>
      <c r="I286" s="10">
        <v>0.81100000000000005</v>
      </c>
      <c r="J286" s="10">
        <v>0.75700000000000001</v>
      </c>
      <c r="K286" s="10">
        <v>0.54800000000000004</v>
      </c>
      <c r="L286" s="10">
        <v>0.14599999999999999</v>
      </c>
      <c r="M286" s="10">
        <v>0.27100000000000002</v>
      </c>
    </row>
    <row r="287" spans="1:13" ht="15" thickBot="1">
      <c r="A287" s="5">
        <v>286</v>
      </c>
      <c r="B287" s="22" t="s">
        <v>641</v>
      </c>
      <c r="C287" s="22" t="s">
        <v>100</v>
      </c>
      <c r="D287" s="10">
        <v>0.123</v>
      </c>
      <c r="E287" s="10">
        <v>0.36</v>
      </c>
      <c r="F287" s="10">
        <v>0.69499999999999995</v>
      </c>
      <c r="G287" s="10">
        <v>0.54</v>
      </c>
      <c r="H287" s="10">
        <v>0.59599999999999997</v>
      </c>
      <c r="I287" s="10">
        <v>0.84599999999999997</v>
      </c>
      <c r="J287" s="10">
        <v>0.76800000000000002</v>
      </c>
      <c r="K287" s="10">
        <v>0.53500000000000003</v>
      </c>
      <c r="L287" s="10">
        <v>0.14699999999999999</v>
      </c>
      <c r="M287" s="10">
        <v>0.27</v>
      </c>
    </row>
    <row r="288" spans="1:13" ht="15" thickBot="1">
      <c r="A288" s="5">
        <v>287</v>
      </c>
      <c r="B288" s="22" t="s">
        <v>618</v>
      </c>
      <c r="C288" s="22" t="s">
        <v>86</v>
      </c>
      <c r="D288" s="10">
        <v>0.108</v>
      </c>
      <c r="E288" s="10">
        <v>0.30199999999999999</v>
      </c>
      <c r="F288" s="10">
        <v>0.66400000000000003</v>
      </c>
      <c r="G288" s="10">
        <v>0.49199999999999999</v>
      </c>
      <c r="H288" s="10">
        <v>0.58499999999999996</v>
      </c>
      <c r="I288" s="10">
        <v>0.86</v>
      </c>
      <c r="J288" s="10">
        <v>0.78</v>
      </c>
      <c r="K288" s="10">
        <v>0.52500000000000002</v>
      </c>
      <c r="L288" s="10">
        <v>0.16200000000000001</v>
      </c>
      <c r="M288" s="10">
        <v>0.27</v>
      </c>
    </row>
    <row r="289" spans="1:13" ht="15" thickBot="1">
      <c r="A289" s="5">
        <v>288</v>
      </c>
      <c r="B289" s="22" t="s">
        <v>638</v>
      </c>
      <c r="C289" s="6" t="s">
        <v>103</v>
      </c>
      <c r="D289" s="10">
        <v>0.109</v>
      </c>
      <c r="E289" s="10">
        <v>0.32100000000000001</v>
      </c>
      <c r="F289" s="10">
        <v>0.67100000000000004</v>
      </c>
      <c r="G289" s="10">
        <v>0.51700000000000002</v>
      </c>
      <c r="H289" s="10">
        <v>0.66500000000000004</v>
      </c>
      <c r="I289" s="10">
        <v>0.83899999999999997</v>
      </c>
      <c r="J289" s="10">
        <v>0.79200000000000004</v>
      </c>
      <c r="K289" s="10">
        <v>0.55900000000000005</v>
      </c>
      <c r="L289" s="10">
        <v>0.16200000000000001</v>
      </c>
      <c r="M289" s="10">
        <v>0.27</v>
      </c>
    </row>
    <row r="290" spans="1:13" ht="15" thickBot="1">
      <c r="A290" s="5">
        <v>289</v>
      </c>
      <c r="B290" s="22" t="s">
        <v>769</v>
      </c>
      <c r="C290" s="6" t="s">
        <v>103</v>
      </c>
      <c r="D290" s="10">
        <v>7.4999999999999997E-2</v>
      </c>
      <c r="E290" s="10">
        <v>0.24199999999999999</v>
      </c>
      <c r="F290" s="10">
        <v>0.61799999999999999</v>
      </c>
      <c r="G290" s="10">
        <v>0.44600000000000001</v>
      </c>
      <c r="H290" s="10">
        <v>0.67400000000000004</v>
      </c>
      <c r="I290" s="10">
        <v>0.88500000000000001</v>
      </c>
      <c r="J290" s="10">
        <v>0.83299999999999996</v>
      </c>
      <c r="K290" s="10">
        <v>0.54400000000000004</v>
      </c>
      <c r="L290" s="10">
        <v>0.19500000000000001</v>
      </c>
      <c r="M290" s="10">
        <v>0.27</v>
      </c>
    </row>
    <row r="291" spans="1:13" ht="15" thickBot="1">
      <c r="A291" s="5">
        <v>290</v>
      </c>
      <c r="B291" s="22" t="s">
        <v>656</v>
      </c>
      <c r="C291" s="22" t="s">
        <v>97</v>
      </c>
      <c r="D291" s="10">
        <v>0.104</v>
      </c>
      <c r="E291" s="10">
        <v>0.21</v>
      </c>
      <c r="F291" s="10">
        <v>0.63400000000000001</v>
      </c>
      <c r="G291" s="10">
        <v>0.43099999999999999</v>
      </c>
      <c r="H291" s="10">
        <v>0.44600000000000001</v>
      </c>
      <c r="I291" s="10">
        <v>0.85199999999999998</v>
      </c>
      <c r="J291" s="10">
        <v>0.75800000000000001</v>
      </c>
      <c r="K291" s="10">
        <v>0.52200000000000002</v>
      </c>
      <c r="L291" s="10">
        <v>0.16500000000000001</v>
      </c>
      <c r="M291" s="10">
        <v>0.27</v>
      </c>
    </row>
    <row r="292" spans="1:13" ht="15" thickBot="1">
      <c r="A292" s="5">
        <v>291</v>
      </c>
      <c r="B292" s="22" t="s">
        <v>761</v>
      </c>
      <c r="C292" s="22" t="s">
        <v>169</v>
      </c>
      <c r="D292" s="10">
        <v>0.09</v>
      </c>
      <c r="E292" s="10">
        <v>0.217</v>
      </c>
      <c r="F292" s="10">
        <v>0.63500000000000001</v>
      </c>
      <c r="G292" s="10">
        <v>0.45900000000000002</v>
      </c>
      <c r="H292" s="10">
        <v>0.624</v>
      </c>
      <c r="I292" s="10">
        <v>0.84799999999999998</v>
      </c>
      <c r="J292" s="10">
        <v>0.80400000000000005</v>
      </c>
      <c r="K292" s="10">
        <v>0.57999999999999996</v>
      </c>
      <c r="L292" s="10">
        <v>0.17899999999999999</v>
      </c>
      <c r="M292" s="10">
        <v>0.27</v>
      </c>
    </row>
    <row r="293" spans="1:13" ht="15" thickBot="1">
      <c r="A293" s="5">
        <v>292</v>
      </c>
      <c r="B293" s="22" t="s">
        <v>713</v>
      </c>
      <c r="C293" s="22" t="s">
        <v>48</v>
      </c>
      <c r="D293" s="10">
        <v>0.108</v>
      </c>
      <c r="E293" s="10">
        <v>0.3</v>
      </c>
      <c r="F293" s="10">
        <v>0.64500000000000002</v>
      </c>
      <c r="G293" s="10">
        <v>0.47699999999999998</v>
      </c>
      <c r="H293" s="10">
        <v>0.57199999999999995</v>
      </c>
      <c r="I293" s="10">
        <v>0.86399999999999999</v>
      </c>
      <c r="J293" s="10">
        <v>0.77400000000000002</v>
      </c>
      <c r="K293" s="10">
        <v>0.51200000000000001</v>
      </c>
      <c r="L293" s="10">
        <v>0.16200000000000001</v>
      </c>
      <c r="M293" s="10">
        <v>0.26900000000000002</v>
      </c>
    </row>
    <row r="294" spans="1:13" ht="15" thickBot="1">
      <c r="A294" s="5">
        <v>293</v>
      </c>
      <c r="B294" s="22" t="s">
        <v>670</v>
      </c>
      <c r="C294" s="22" t="s">
        <v>74</v>
      </c>
      <c r="D294" s="10">
        <v>0.109</v>
      </c>
      <c r="E294" s="10">
        <v>0.28299999999999997</v>
      </c>
      <c r="F294" s="10">
        <v>0.64700000000000002</v>
      </c>
      <c r="G294" s="10">
        <v>0.46400000000000002</v>
      </c>
      <c r="H294" s="10">
        <v>0.58899999999999997</v>
      </c>
      <c r="I294" s="10">
        <v>0.84299999999999997</v>
      </c>
      <c r="J294" s="10">
        <v>0.76500000000000001</v>
      </c>
      <c r="K294" s="10">
        <v>0.497</v>
      </c>
      <c r="L294" s="10">
        <v>0.16</v>
      </c>
      <c r="M294" s="10">
        <v>0.26900000000000002</v>
      </c>
    </row>
    <row r="295" spans="1:13" ht="15" thickBot="1">
      <c r="A295" s="5">
        <v>294</v>
      </c>
      <c r="B295" s="22" t="s">
        <v>835</v>
      </c>
      <c r="C295" s="22" t="s">
        <v>109</v>
      </c>
      <c r="D295" s="10">
        <v>8.3000000000000004E-2</v>
      </c>
      <c r="E295" s="10">
        <v>0.23300000000000001</v>
      </c>
      <c r="F295" s="10">
        <v>0.61299999999999999</v>
      </c>
      <c r="G295" s="10">
        <v>0.441</v>
      </c>
      <c r="H295" s="10">
        <v>0.63400000000000001</v>
      </c>
      <c r="I295" s="10">
        <v>0.86499999999999999</v>
      </c>
      <c r="J295" s="10">
        <v>0.81</v>
      </c>
      <c r="K295" s="10">
        <v>0.54600000000000004</v>
      </c>
      <c r="L295" s="10">
        <v>0.186</v>
      </c>
      <c r="M295" s="10">
        <v>0.26900000000000002</v>
      </c>
    </row>
    <row r="296" spans="1:13" ht="15" thickBot="1">
      <c r="A296" s="5">
        <v>295</v>
      </c>
      <c r="B296" s="22" t="s">
        <v>759</v>
      </c>
      <c r="C296" s="22" t="s">
        <v>153</v>
      </c>
      <c r="D296" s="10">
        <v>0.111</v>
      </c>
      <c r="E296" s="10">
        <v>0.27</v>
      </c>
      <c r="F296" s="10">
        <v>0.66900000000000004</v>
      </c>
      <c r="G296" s="10">
        <v>0.47499999999999998</v>
      </c>
      <c r="H296" s="10">
        <v>0.56699999999999995</v>
      </c>
      <c r="I296" s="10">
        <v>0.84399999999999997</v>
      </c>
      <c r="J296" s="10">
        <v>0.76800000000000002</v>
      </c>
      <c r="K296" s="10">
        <v>0.51300000000000001</v>
      </c>
      <c r="L296" s="10">
        <v>0.158</v>
      </c>
      <c r="M296" s="10">
        <v>0.26900000000000002</v>
      </c>
    </row>
    <row r="297" spans="1:13" ht="15" thickBot="1">
      <c r="A297" s="5">
        <v>296</v>
      </c>
      <c r="B297" s="22" t="s">
        <v>783</v>
      </c>
      <c r="C297" s="22" t="s">
        <v>86</v>
      </c>
      <c r="D297" s="10">
        <v>0.09</v>
      </c>
      <c r="E297" s="10">
        <v>0.26700000000000002</v>
      </c>
      <c r="F297" s="10">
        <v>0.63700000000000001</v>
      </c>
      <c r="G297" s="10">
        <v>0.45600000000000002</v>
      </c>
      <c r="H297" s="10">
        <v>0.65</v>
      </c>
      <c r="I297" s="10">
        <v>0.86399999999999999</v>
      </c>
      <c r="J297" s="10">
        <v>0.80200000000000005</v>
      </c>
      <c r="K297" s="10">
        <v>0.50900000000000001</v>
      </c>
      <c r="L297" s="10">
        <v>0.17899999999999999</v>
      </c>
      <c r="M297" s="10">
        <v>0.26900000000000002</v>
      </c>
    </row>
    <row r="298" spans="1:13" ht="15" thickBot="1">
      <c r="A298" s="5">
        <v>297</v>
      </c>
      <c r="B298" s="22" t="s">
        <v>728</v>
      </c>
      <c r="C298" s="6" t="s">
        <v>103</v>
      </c>
      <c r="D298" s="10">
        <v>0.13</v>
      </c>
      <c r="E298" s="10">
        <v>0.30299999999999999</v>
      </c>
      <c r="F298" s="10">
        <v>0.69199999999999995</v>
      </c>
      <c r="G298" s="10">
        <v>0.48599999999999999</v>
      </c>
      <c r="H298" s="10">
        <v>0.53600000000000003</v>
      </c>
      <c r="I298" s="10">
        <v>0.83</v>
      </c>
      <c r="J298" s="10">
        <v>0.73299999999999998</v>
      </c>
      <c r="K298" s="10">
        <v>0.47099999999999997</v>
      </c>
      <c r="L298" s="10">
        <v>0.13900000000000001</v>
      </c>
      <c r="M298" s="10">
        <v>0.26900000000000002</v>
      </c>
    </row>
    <row r="299" spans="1:13" ht="15" thickBot="1">
      <c r="A299" s="5">
        <v>298</v>
      </c>
      <c r="B299" s="22" t="s">
        <v>544</v>
      </c>
      <c r="C299" s="22" t="s">
        <v>86</v>
      </c>
      <c r="D299" s="10">
        <v>0.111</v>
      </c>
      <c r="E299" s="10">
        <v>0.28399999999999997</v>
      </c>
      <c r="F299" s="10">
        <v>0.68500000000000005</v>
      </c>
      <c r="G299" s="10">
        <v>0.498</v>
      </c>
      <c r="H299" s="10">
        <v>0.58799999999999997</v>
      </c>
      <c r="I299" s="10">
        <v>0.84199999999999997</v>
      </c>
      <c r="J299" s="10">
        <v>0.77500000000000002</v>
      </c>
      <c r="K299" s="10">
        <v>0.53300000000000003</v>
      </c>
      <c r="L299" s="10">
        <v>0.158</v>
      </c>
      <c r="M299" s="10">
        <v>0.26900000000000002</v>
      </c>
    </row>
    <row r="300" spans="1:13" ht="15" thickBot="1">
      <c r="A300" s="5">
        <v>299</v>
      </c>
      <c r="B300" s="22" t="s">
        <v>691</v>
      </c>
      <c r="C300" s="22" t="s">
        <v>58</v>
      </c>
      <c r="D300" s="10">
        <v>0.105</v>
      </c>
      <c r="E300" s="10">
        <v>0.30299999999999999</v>
      </c>
      <c r="F300" s="10">
        <v>0.64</v>
      </c>
      <c r="G300" s="10">
        <v>0.47199999999999998</v>
      </c>
      <c r="H300" s="10">
        <v>0.63</v>
      </c>
      <c r="I300" s="10">
        <v>0.84</v>
      </c>
      <c r="J300" s="10">
        <v>0.77300000000000002</v>
      </c>
      <c r="K300" s="10">
        <v>0.502</v>
      </c>
      <c r="L300" s="10">
        <v>0.16400000000000001</v>
      </c>
      <c r="M300" s="10">
        <v>0.26900000000000002</v>
      </c>
    </row>
    <row r="301" spans="1:13" ht="15" thickBot="1">
      <c r="A301" s="5">
        <v>300</v>
      </c>
      <c r="B301" s="22" t="s">
        <v>770</v>
      </c>
      <c r="C301" s="22" t="s">
        <v>48</v>
      </c>
      <c r="D301" s="10">
        <v>0.122</v>
      </c>
      <c r="E301" s="10">
        <v>0.307</v>
      </c>
      <c r="F301" s="10">
        <v>0.70499999999999996</v>
      </c>
      <c r="G301" s="10">
        <v>0.497</v>
      </c>
      <c r="H301" s="10">
        <v>0.57999999999999996</v>
      </c>
      <c r="I301" s="10">
        <v>0.84399999999999997</v>
      </c>
      <c r="J301" s="10">
        <v>0.75900000000000001</v>
      </c>
      <c r="K301" s="10">
        <v>0.47899999999999998</v>
      </c>
      <c r="L301" s="10">
        <v>0.14699999999999999</v>
      </c>
      <c r="M301" s="10">
        <v>0.26900000000000002</v>
      </c>
    </row>
    <row r="302" spans="1:13" ht="15" thickBot="1">
      <c r="A302" s="5">
        <v>301</v>
      </c>
      <c r="B302" s="22" t="s">
        <v>541</v>
      </c>
      <c r="C302" s="6" t="s">
        <v>103</v>
      </c>
      <c r="D302" s="10">
        <v>9.1999999999999998E-2</v>
      </c>
      <c r="E302" s="10">
        <v>0.28299999999999997</v>
      </c>
      <c r="F302" s="10">
        <v>0.64900000000000002</v>
      </c>
      <c r="G302" s="10">
        <v>0.47199999999999998</v>
      </c>
      <c r="H302" s="10">
        <v>0.69399999999999995</v>
      </c>
      <c r="I302" s="10">
        <v>0.85199999999999998</v>
      </c>
      <c r="J302" s="10">
        <v>0.80600000000000005</v>
      </c>
      <c r="K302" s="10">
        <v>0.51600000000000001</v>
      </c>
      <c r="L302" s="10">
        <v>0.17599999999999999</v>
      </c>
      <c r="M302" s="10">
        <v>0.26800000000000002</v>
      </c>
    </row>
    <row r="303" spans="1:13" ht="15" thickBot="1">
      <c r="A303" s="5">
        <v>302</v>
      </c>
      <c r="B303" s="22" t="s">
        <v>821</v>
      </c>
      <c r="C303" s="22" t="s">
        <v>153</v>
      </c>
      <c r="D303" s="10">
        <v>0.09</v>
      </c>
      <c r="E303" s="10">
        <v>0.27500000000000002</v>
      </c>
      <c r="F303" s="10">
        <v>0.61399999999999999</v>
      </c>
      <c r="G303" s="10">
        <v>0.45200000000000001</v>
      </c>
      <c r="H303" s="10">
        <v>0.68500000000000005</v>
      </c>
      <c r="I303" s="10">
        <v>0.84799999999999998</v>
      </c>
      <c r="J303" s="10">
        <v>0.80100000000000005</v>
      </c>
      <c r="K303" s="10">
        <v>0.52300000000000002</v>
      </c>
      <c r="L303" s="10">
        <v>0.17799999999999999</v>
      </c>
      <c r="M303" s="10">
        <v>0.26800000000000002</v>
      </c>
    </row>
    <row r="304" spans="1:13" ht="15" thickBot="1">
      <c r="A304" s="5">
        <v>303</v>
      </c>
      <c r="B304" s="22" t="s">
        <v>805</v>
      </c>
      <c r="C304" s="22" t="s">
        <v>153</v>
      </c>
      <c r="D304" s="10">
        <v>7.9000000000000001E-2</v>
      </c>
      <c r="E304" s="10">
        <v>0.219</v>
      </c>
      <c r="F304" s="10">
        <v>0.64800000000000002</v>
      </c>
      <c r="G304" s="10">
        <v>0.46800000000000003</v>
      </c>
      <c r="H304" s="10">
        <v>0.71299999999999997</v>
      </c>
      <c r="I304" s="10">
        <v>0.86299999999999999</v>
      </c>
      <c r="J304" s="10">
        <v>0.83299999999999996</v>
      </c>
      <c r="K304" s="10">
        <v>0.58099999999999996</v>
      </c>
      <c r="L304" s="10">
        <v>0.189</v>
      </c>
      <c r="M304" s="10">
        <v>0.26800000000000002</v>
      </c>
    </row>
    <row r="305" spans="1:13" ht="15" thickBot="1">
      <c r="A305" s="5">
        <v>304</v>
      </c>
      <c r="B305" s="22" t="s">
        <v>637</v>
      </c>
      <c r="C305" s="22" t="s">
        <v>64</v>
      </c>
      <c r="D305" s="10">
        <v>7.0999999999999994E-2</v>
      </c>
      <c r="E305" s="10">
        <v>0.25</v>
      </c>
      <c r="F305" s="10">
        <v>0.63</v>
      </c>
      <c r="G305" s="10">
        <v>0.45400000000000001</v>
      </c>
      <c r="H305" s="10">
        <v>0.71899999999999997</v>
      </c>
      <c r="I305" s="10">
        <v>0.88600000000000001</v>
      </c>
      <c r="J305" s="10">
        <v>0.84399999999999997</v>
      </c>
      <c r="K305" s="10">
        <v>0.53800000000000003</v>
      </c>
      <c r="L305" s="10">
        <v>0.19700000000000001</v>
      </c>
      <c r="M305" s="10">
        <v>0.26800000000000002</v>
      </c>
    </row>
    <row r="306" spans="1:13" ht="15" thickBot="1">
      <c r="A306" s="5">
        <v>305</v>
      </c>
      <c r="B306" s="22" t="s">
        <v>754</v>
      </c>
      <c r="C306" s="22" t="s">
        <v>111</v>
      </c>
      <c r="D306" s="10">
        <v>8.3000000000000004E-2</v>
      </c>
      <c r="E306" s="10">
        <v>0.253</v>
      </c>
      <c r="F306" s="10">
        <v>0.63100000000000001</v>
      </c>
      <c r="G306" s="10">
        <v>0.44400000000000001</v>
      </c>
      <c r="H306" s="10">
        <v>0.68200000000000005</v>
      </c>
      <c r="I306" s="10">
        <v>0.86799999999999999</v>
      </c>
      <c r="J306" s="10">
        <v>0.81599999999999995</v>
      </c>
      <c r="K306" s="10">
        <v>0.50600000000000001</v>
      </c>
      <c r="L306" s="10">
        <v>0.185</v>
      </c>
      <c r="M306" s="10">
        <v>0.26800000000000002</v>
      </c>
    </row>
    <row r="307" spans="1:13" ht="15" thickBot="1">
      <c r="A307" s="5">
        <v>306</v>
      </c>
      <c r="B307" s="22" t="s">
        <v>634</v>
      </c>
      <c r="C307" s="22" t="s">
        <v>129</v>
      </c>
      <c r="D307" s="10">
        <v>0.121</v>
      </c>
      <c r="E307" s="10">
        <v>0.29599999999999999</v>
      </c>
      <c r="F307" s="10">
        <v>0.67700000000000005</v>
      </c>
      <c r="G307" s="10">
        <v>0.48399999999999999</v>
      </c>
      <c r="H307" s="10">
        <v>0.52300000000000002</v>
      </c>
      <c r="I307" s="10">
        <v>0.84899999999999998</v>
      </c>
      <c r="J307" s="10">
        <v>0.748</v>
      </c>
      <c r="K307" s="10">
        <v>0.49399999999999999</v>
      </c>
      <c r="L307" s="10">
        <v>0.14599999999999999</v>
      </c>
      <c r="M307" s="10">
        <v>0.26700000000000002</v>
      </c>
    </row>
    <row r="308" spans="1:13" ht="15" thickBot="1">
      <c r="A308" s="5">
        <v>307</v>
      </c>
      <c r="B308" s="22" t="s">
        <v>665</v>
      </c>
      <c r="C308" s="22" t="s">
        <v>50</v>
      </c>
      <c r="D308" s="10">
        <v>0.10100000000000001</v>
      </c>
      <c r="E308" s="10">
        <v>0.22800000000000001</v>
      </c>
      <c r="F308" s="10">
        <v>0.68799999999999994</v>
      </c>
      <c r="G308" s="10">
        <v>0.46800000000000003</v>
      </c>
      <c r="H308" s="10">
        <v>0.55800000000000005</v>
      </c>
      <c r="I308" s="10">
        <v>0.84899999999999998</v>
      </c>
      <c r="J308" s="10">
        <v>0.78100000000000003</v>
      </c>
      <c r="K308" s="10">
        <v>0.52200000000000002</v>
      </c>
      <c r="L308" s="10">
        <v>0.16600000000000001</v>
      </c>
      <c r="M308" s="10">
        <v>0.26700000000000002</v>
      </c>
    </row>
    <row r="309" spans="1:13" ht="15" thickBot="1">
      <c r="A309" s="5">
        <v>308</v>
      </c>
      <c r="B309" s="22" t="s">
        <v>716</v>
      </c>
      <c r="C309" s="22" t="s">
        <v>109</v>
      </c>
      <c r="D309" s="10">
        <v>0.09</v>
      </c>
      <c r="E309" s="10">
        <v>0.23899999999999999</v>
      </c>
      <c r="F309" s="10">
        <v>0.63800000000000001</v>
      </c>
      <c r="G309" s="10">
        <v>0.44</v>
      </c>
      <c r="H309" s="10">
        <v>0.57299999999999995</v>
      </c>
      <c r="I309" s="10">
        <v>0.874</v>
      </c>
      <c r="J309" s="10">
        <v>0.79300000000000004</v>
      </c>
      <c r="K309" s="10">
        <v>0.504</v>
      </c>
      <c r="L309" s="10">
        <v>0.17699999999999999</v>
      </c>
      <c r="M309" s="10">
        <v>0.26700000000000002</v>
      </c>
    </row>
    <row r="310" spans="1:13" ht="15" thickBot="1">
      <c r="A310" s="5">
        <v>309</v>
      </c>
      <c r="B310" s="22" t="s">
        <v>771</v>
      </c>
      <c r="C310" s="22" t="s">
        <v>52</v>
      </c>
      <c r="D310" s="10">
        <v>0.157</v>
      </c>
      <c r="E310" s="10">
        <v>0.28499999999999998</v>
      </c>
      <c r="F310" s="10">
        <v>0.76100000000000001</v>
      </c>
      <c r="G310" s="10">
        <v>0.51200000000000001</v>
      </c>
      <c r="H310" s="10">
        <v>0.48099999999999998</v>
      </c>
      <c r="I310" s="10">
        <v>0.78</v>
      </c>
      <c r="J310" s="10">
        <v>0.69299999999999995</v>
      </c>
      <c r="K310" s="10">
        <v>0.47599999999999998</v>
      </c>
      <c r="L310" s="10">
        <v>0.11</v>
      </c>
      <c r="M310" s="10">
        <v>0.26700000000000002</v>
      </c>
    </row>
    <row r="311" spans="1:13" ht="15" thickBot="1">
      <c r="A311" s="5">
        <v>310</v>
      </c>
      <c r="B311" s="22" t="s">
        <v>724</v>
      </c>
      <c r="C311" s="6" t="s">
        <v>103</v>
      </c>
      <c r="D311" s="10">
        <v>0.123</v>
      </c>
      <c r="E311" s="10">
        <v>0.24</v>
      </c>
      <c r="F311" s="10">
        <v>0.67200000000000004</v>
      </c>
      <c r="G311" s="10">
        <v>0.45500000000000002</v>
      </c>
      <c r="H311" s="10">
        <v>0.56100000000000005</v>
      </c>
      <c r="I311" s="10">
        <v>0.78900000000000003</v>
      </c>
      <c r="J311" s="10">
        <v>0.72799999999999998</v>
      </c>
      <c r="K311" s="10">
        <v>0.497</v>
      </c>
      <c r="L311" s="10">
        <v>0.14399999999999999</v>
      </c>
      <c r="M311" s="10">
        <v>0.26700000000000002</v>
      </c>
    </row>
    <row r="312" spans="1:13" ht="15" thickBot="1">
      <c r="A312" s="5">
        <v>311</v>
      </c>
      <c r="B312" s="22" t="s">
        <v>525</v>
      </c>
      <c r="C312" s="22" t="s">
        <v>48</v>
      </c>
      <c r="D312" s="10">
        <v>0.14099999999999999</v>
      </c>
      <c r="E312" s="10">
        <v>0.313</v>
      </c>
      <c r="F312" s="10">
        <v>0.69699999999999995</v>
      </c>
      <c r="G312" s="10">
        <v>0.498</v>
      </c>
      <c r="H312" s="10">
        <v>0.50800000000000001</v>
      </c>
      <c r="I312" s="10">
        <v>0.81200000000000006</v>
      </c>
      <c r="J312" s="10">
        <v>0.71299999999999997</v>
      </c>
      <c r="K312" s="10">
        <v>0.48299999999999998</v>
      </c>
      <c r="L312" s="10">
        <v>0.126</v>
      </c>
      <c r="M312" s="10">
        <v>0.26600000000000001</v>
      </c>
    </row>
    <row r="313" spans="1:13" ht="15" thickBot="1">
      <c r="A313" s="5">
        <v>312</v>
      </c>
      <c r="B313" s="22" t="s">
        <v>679</v>
      </c>
      <c r="C313" s="22" t="s">
        <v>54</v>
      </c>
      <c r="D313" s="10">
        <v>0.104</v>
      </c>
      <c r="E313" s="10">
        <v>0.26300000000000001</v>
      </c>
      <c r="F313" s="10">
        <v>0.69199999999999995</v>
      </c>
      <c r="G313" s="10">
        <v>0.49399999999999999</v>
      </c>
      <c r="H313" s="10">
        <v>0.67400000000000004</v>
      </c>
      <c r="I313" s="10">
        <v>0.82499999999999996</v>
      </c>
      <c r="J313" s="10">
        <v>0.78800000000000003</v>
      </c>
      <c r="K313" s="10">
        <v>0.54</v>
      </c>
      <c r="L313" s="10">
        <v>0.16300000000000001</v>
      </c>
      <c r="M313" s="10">
        <v>0.26600000000000001</v>
      </c>
    </row>
    <row r="314" spans="1:13" ht="15" thickBot="1">
      <c r="A314" s="5">
        <v>313</v>
      </c>
      <c r="B314" s="22" t="s">
        <v>655</v>
      </c>
      <c r="C314" s="6" t="s">
        <v>103</v>
      </c>
      <c r="D314" s="10">
        <v>0.13100000000000001</v>
      </c>
      <c r="E314" s="10">
        <v>0.28799999999999998</v>
      </c>
      <c r="F314" s="10">
        <v>0.71499999999999997</v>
      </c>
      <c r="G314" s="10">
        <v>0.499</v>
      </c>
      <c r="H314" s="10">
        <v>0.56399999999999995</v>
      </c>
      <c r="I314" s="10">
        <v>0.81</v>
      </c>
      <c r="J314" s="10">
        <v>0.73899999999999999</v>
      </c>
      <c r="K314" s="10">
        <v>0.496</v>
      </c>
      <c r="L314" s="10">
        <v>0.13600000000000001</v>
      </c>
      <c r="M314" s="10">
        <v>0.26600000000000001</v>
      </c>
    </row>
    <row r="315" spans="1:13" ht="15" thickBot="1">
      <c r="A315" s="5">
        <v>314</v>
      </c>
      <c r="B315" s="22" t="s">
        <v>626</v>
      </c>
      <c r="C315" s="22" t="s">
        <v>32</v>
      </c>
      <c r="D315" s="10">
        <v>0.113</v>
      </c>
      <c r="E315" s="10">
        <v>0.29299999999999998</v>
      </c>
      <c r="F315" s="10">
        <v>0.67</v>
      </c>
      <c r="G315" s="10">
        <v>0.47699999999999998</v>
      </c>
      <c r="H315" s="10">
        <v>0.57299999999999995</v>
      </c>
      <c r="I315" s="10">
        <v>0.84899999999999998</v>
      </c>
      <c r="J315" s="10">
        <v>0.76200000000000001</v>
      </c>
      <c r="K315" s="10">
        <v>0.48799999999999999</v>
      </c>
      <c r="L315" s="10">
        <v>0.153</v>
      </c>
      <c r="M315" s="10">
        <v>0.26600000000000001</v>
      </c>
    </row>
    <row r="316" spans="1:13" ht="15" thickBot="1">
      <c r="A316" s="5">
        <v>315</v>
      </c>
      <c r="B316" s="22" t="s">
        <v>750</v>
      </c>
      <c r="C316" s="22" t="s">
        <v>45</v>
      </c>
      <c r="D316" s="10">
        <v>8.7999999999999995E-2</v>
      </c>
      <c r="E316" s="10">
        <v>0.23699999999999999</v>
      </c>
      <c r="F316" s="10">
        <v>0.66500000000000004</v>
      </c>
      <c r="G316" s="10">
        <v>0.47299999999999998</v>
      </c>
      <c r="H316" s="10">
        <v>0.72499999999999998</v>
      </c>
      <c r="I316" s="10">
        <v>0.83599999999999997</v>
      </c>
      <c r="J316" s="10">
        <v>0.81100000000000005</v>
      </c>
      <c r="K316" s="10">
        <v>0.55200000000000005</v>
      </c>
      <c r="L316" s="10">
        <v>0.17699999999999999</v>
      </c>
      <c r="M316" s="10">
        <v>0.26600000000000001</v>
      </c>
    </row>
    <row r="317" spans="1:13" ht="15" thickBot="1">
      <c r="A317" s="5">
        <v>316</v>
      </c>
      <c r="B317" s="22" t="s">
        <v>597</v>
      </c>
      <c r="C317" s="22" t="s">
        <v>129</v>
      </c>
      <c r="D317" s="10">
        <v>0.10299999999999999</v>
      </c>
      <c r="E317" s="10">
        <v>0.23</v>
      </c>
      <c r="F317" s="10">
        <v>0.65200000000000002</v>
      </c>
      <c r="G317" s="10">
        <v>0.443</v>
      </c>
      <c r="H317" s="10">
        <v>0.54500000000000004</v>
      </c>
      <c r="I317" s="10">
        <v>0.84199999999999997</v>
      </c>
      <c r="J317" s="10">
        <v>0.76600000000000001</v>
      </c>
      <c r="K317" s="10">
        <v>0.505</v>
      </c>
      <c r="L317" s="10">
        <v>0.16200000000000001</v>
      </c>
      <c r="M317" s="10">
        <v>0.26500000000000001</v>
      </c>
    </row>
    <row r="318" spans="1:13" ht="15" thickBot="1">
      <c r="A318" s="5">
        <v>317</v>
      </c>
      <c r="B318" s="22" t="s">
        <v>777</v>
      </c>
      <c r="C318" s="22" t="s">
        <v>111</v>
      </c>
      <c r="D318" s="10">
        <v>0.111</v>
      </c>
      <c r="E318" s="10">
        <v>0.25900000000000001</v>
      </c>
      <c r="F318" s="10">
        <v>0.66700000000000004</v>
      </c>
      <c r="G318" s="10">
        <v>0.46400000000000002</v>
      </c>
      <c r="H318" s="10">
        <v>0.49199999999999999</v>
      </c>
      <c r="I318" s="10">
        <v>0.86299999999999999</v>
      </c>
      <c r="J318" s="10">
        <v>0.76</v>
      </c>
      <c r="K318" s="10">
        <v>0.502</v>
      </c>
      <c r="L318" s="10">
        <v>0.154</v>
      </c>
      <c r="M318" s="10">
        <v>0.26500000000000001</v>
      </c>
    </row>
    <row r="319" spans="1:13" ht="15" thickBot="1">
      <c r="A319" s="5">
        <v>318</v>
      </c>
      <c r="B319" s="22" t="s">
        <v>780</v>
      </c>
      <c r="C319" s="22" t="s">
        <v>52</v>
      </c>
      <c r="D319" s="10">
        <v>9.0999999999999998E-2</v>
      </c>
      <c r="E319" s="10">
        <v>0.24</v>
      </c>
      <c r="F319" s="10">
        <v>0.63300000000000001</v>
      </c>
      <c r="G319" s="10">
        <v>0.44800000000000001</v>
      </c>
      <c r="H319" s="10">
        <v>0.59399999999999997</v>
      </c>
      <c r="I319" s="10">
        <v>0.86199999999999999</v>
      </c>
      <c r="J319" s="10">
        <v>0.79400000000000004</v>
      </c>
      <c r="K319" s="10">
        <v>0.52900000000000003</v>
      </c>
      <c r="L319" s="10">
        <v>0.17399999999999999</v>
      </c>
      <c r="M319" s="10">
        <v>0.26500000000000001</v>
      </c>
    </row>
    <row r="320" spans="1:13" ht="15" thickBot="1">
      <c r="A320" s="5">
        <v>319</v>
      </c>
      <c r="B320" s="22" t="s">
        <v>817</v>
      </c>
      <c r="C320" s="22" t="s">
        <v>35</v>
      </c>
      <c r="D320" s="10">
        <v>8.7999999999999995E-2</v>
      </c>
      <c r="E320" s="10">
        <v>0.33100000000000002</v>
      </c>
      <c r="F320" s="10">
        <v>0.61799999999999999</v>
      </c>
      <c r="G320" s="10">
        <v>0.48199999999999998</v>
      </c>
      <c r="H320" s="10">
        <v>0.66900000000000004</v>
      </c>
      <c r="I320" s="10">
        <v>0.89</v>
      </c>
      <c r="J320" s="10">
        <v>0.81799999999999995</v>
      </c>
      <c r="K320" s="10">
        <v>0.52700000000000002</v>
      </c>
      <c r="L320" s="10">
        <v>0.17799999999999999</v>
      </c>
      <c r="M320" s="10">
        <v>0.26500000000000001</v>
      </c>
    </row>
    <row r="321" spans="1:13" ht="15" thickBot="1">
      <c r="A321" s="5">
        <v>320</v>
      </c>
      <c r="B321" s="22" t="s">
        <v>578</v>
      </c>
      <c r="C321" s="22" t="s">
        <v>116</v>
      </c>
      <c r="D321" s="10">
        <v>0.125</v>
      </c>
      <c r="E321" s="10">
        <v>0.33700000000000002</v>
      </c>
      <c r="F321" s="10">
        <v>0.70899999999999996</v>
      </c>
      <c r="G321" s="10">
        <v>0.52</v>
      </c>
      <c r="H321" s="10">
        <v>0.61799999999999999</v>
      </c>
      <c r="I321" s="10">
        <v>0.82799999999999996</v>
      </c>
      <c r="J321" s="10">
        <v>0.75900000000000001</v>
      </c>
      <c r="K321" s="10">
        <v>0.49299999999999999</v>
      </c>
      <c r="L321" s="10">
        <v>0.14000000000000001</v>
      </c>
      <c r="M321" s="10">
        <v>0.26500000000000001</v>
      </c>
    </row>
    <row r="322" spans="1:13" ht="15" thickBot="1">
      <c r="A322" s="5">
        <v>321</v>
      </c>
      <c r="B322" s="22" t="s">
        <v>819</v>
      </c>
      <c r="C322" s="22" t="s">
        <v>29</v>
      </c>
      <c r="D322" s="10">
        <v>0.125</v>
      </c>
      <c r="E322" s="10">
        <v>0.28699999999999998</v>
      </c>
      <c r="F322" s="10">
        <v>0.71399999999999997</v>
      </c>
      <c r="G322" s="10">
        <v>0.495</v>
      </c>
      <c r="H322" s="10">
        <v>0.56100000000000005</v>
      </c>
      <c r="I322" s="10">
        <v>0.82099999999999995</v>
      </c>
      <c r="J322" s="10">
        <v>0.74399999999999999</v>
      </c>
      <c r="K322" s="10">
        <v>0.48699999999999999</v>
      </c>
      <c r="L322" s="10">
        <v>0.13900000000000001</v>
      </c>
      <c r="M322" s="10">
        <v>0.26500000000000001</v>
      </c>
    </row>
    <row r="323" spans="1:13" ht="15" thickBot="1">
      <c r="A323" s="5">
        <v>322</v>
      </c>
      <c r="B323" s="22" t="s">
        <v>584</v>
      </c>
      <c r="C323" s="22" t="s">
        <v>129</v>
      </c>
      <c r="D323" s="10">
        <v>0.108</v>
      </c>
      <c r="E323" s="10">
        <v>0.253</v>
      </c>
      <c r="F323" s="10">
        <v>0.68600000000000005</v>
      </c>
      <c r="G323" s="10">
        <v>0.49199999999999999</v>
      </c>
      <c r="H323" s="10">
        <v>0.54900000000000004</v>
      </c>
      <c r="I323" s="10">
        <v>0.84699999999999998</v>
      </c>
      <c r="J323" s="10">
        <v>0.77800000000000002</v>
      </c>
      <c r="K323" s="10">
        <v>0.55100000000000005</v>
      </c>
      <c r="L323" s="10">
        <v>0.156</v>
      </c>
      <c r="M323" s="10">
        <v>0.26400000000000001</v>
      </c>
    </row>
    <row r="324" spans="1:13" ht="15" thickBot="1">
      <c r="A324" s="5">
        <v>323</v>
      </c>
      <c r="B324" s="22" t="s">
        <v>695</v>
      </c>
      <c r="C324" s="22" t="s">
        <v>129</v>
      </c>
      <c r="D324" s="10">
        <v>8.6999999999999994E-2</v>
      </c>
      <c r="E324" s="10">
        <v>0.25600000000000001</v>
      </c>
      <c r="F324" s="10">
        <v>0.60599999999999998</v>
      </c>
      <c r="G324" s="10">
        <v>0.438</v>
      </c>
      <c r="H324" s="10">
        <v>0.59099999999999997</v>
      </c>
      <c r="I324" s="10">
        <v>0.879</v>
      </c>
      <c r="J324" s="10">
        <v>0.79800000000000004</v>
      </c>
      <c r="K324" s="10">
        <v>0.52</v>
      </c>
      <c r="L324" s="10">
        <v>0.17699999999999999</v>
      </c>
      <c r="M324" s="10">
        <v>0.26400000000000001</v>
      </c>
    </row>
    <row r="325" spans="1:13" ht="15" thickBot="1">
      <c r="A325" s="5">
        <v>324</v>
      </c>
      <c r="B325" s="22" t="s">
        <v>847</v>
      </c>
      <c r="C325" s="22" t="s">
        <v>109</v>
      </c>
      <c r="D325" s="10">
        <v>7.5999999999999998E-2</v>
      </c>
      <c r="E325" s="10">
        <v>0.16600000000000001</v>
      </c>
      <c r="F325" s="10">
        <v>0.60599999999999998</v>
      </c>
      <c r="G325" s="10">
        <v>0.39800000000000002</v>
      </c>
      <c r="H325" s="10">
        <v>0.58899999999999997</v>
      </c>
      <c r="I325" s="10">
        <v>0.85899999999999999</v>
      </c>
      <c r="J325" s="10">
        <v>0.80600000000000005</v>
      </c>
      <c r="K325" s="10">
        <v>0.52700000000000002</v>
      </c>
      <c r="L325" s="10">
        <v>0.188</v>
      </c>
      <c r="M325" s="10">
        <v>0.26400000000000001</v>
      </c>
    </row>
    <row r="326" spans="1:13" ht="15" thickBot="1">
      <c r="A326" s="5">
        <v>325</v>
      </c>
      <c r="B326" s="22" t="s">
        <v>785</v>
      </c>
      <c r="C326" s="22" t="s">
        <v>37</v>
      </c>
      <c r="D326" s="10">
        <v>8.1000000000000003E-2</v>
      </c>
      <c r="E326" s="10">
        <v>0.22600000000000001</v>
      </c>
      <c r="F326" s="10">
        <v>0.6</v>
      </c>
      <c r="G326" s="10">
        <v>0.40200000000000002</v>
      </c>
      <c r="H326" s="10">
        <v>0.56999999999999995</v>
      </c>
      <c r="I326" s="10">
        <v>0.89600000000000002</v>
      </c>
      <c r="J326" s="10">
        <v>0.79900000000000004</v>
      </c>
      <c r="K326" s="10">
        <v>0.47</v>
      </c>
      <c r="L326" s="10">
        <v>0.183</v>
      </c>
      <c r="M326" s="10">
        <v>0.26400000000000001</v>
      </c>
    </row>
    <row r="327" spans="1:13" ht="15" thickBot="1">
      <c r="A327" s="5">
        <v>326</v>
      </c>
      <c r="B327" s="22" t="s">
        <v>526</v>
      </c>
      <c r="C327" s="22" t="s">
        <v>52</v>
      </c>
      <c r="D327" s="10">
        <v>0.13100000000000001</v>
      </c>
      <c r="E327" s="10">
        <v>0.28299999999999997</v>
      </c>
      <c r="F327" s="10">
        <v>0.70599999999999996</v>
      </c>
      <c r="G327" s="10">
        <v>0.48799999999999999</v>
      </c>
      <c r="H327" s="10">
        <v>0.57199999999999995</v>
      </c>
      <c r="I327" s="10">
        <v>0.8</v>
      </c>
      <c r="J327" s="10">
        <v>0.73199999999999998</v>
      </c>
      <c r="K327" s="10">
        <v>0.48399999999999999</v>
      </c>
      <c r="L327" s="10">
        <v>0.13200000000000001</v>
      </c>
      <c r="M327" s="10">
        <v>0.26400000000000001</v>
      </c>
    </row>
    <row r="328" spans="1:13" ht="15" thickBot="1">
      <c r="A328" s="5">
        <v>327</v>
      </c>
      <c r="B328" s="22" t="s">
        <v>764</v>
      </c>
      <c r="C328" s="22" t="s">
        <v>26</v>
      </c>
      <c r="D328" s="10">
        <v>9.9000000000000005E-2</v>
      </c>
      <c r="E328" s="10">
        <v>0.28999999999999998</v>
      </c>
      <c r="F328" s="10">
        <v>0.65400000000000003</v>
      </c>
      <c r="G328" s="10">
        <v>0.46100000000000002</v>
      </c>
      <c r="H328" s="10">
        <v>0.57799999999999996</v>
      </c>
      <c r="I328" s="10">
        <v>0.89100000000000001</v>
      </c>
      <c r="J328" s="10">
        <v>0.78600000000000003</v>
      </c>
      <c r="K328" s="10">
        <v>0.46899999999999997</v>
      </c>
      <c r="L328" s="10">
        <v>0.16500000000000001</v>
      </c>
      <c r="M328" s="10">
        <v>0.26400000000000001</v>
      </c>
    </row>
    <row r="329" spans="1:13" ht="15" thickBot="1">
      <c r="A329" s="5">
        <v>328</v>
      </c>
      <c r="B329" s="22" t="s">
        <v>573</v>
      </c>
      <c r="C329" s="22" t="s">
        <v>39</v>
      </c>
      <c r="D329" s="10">
        <v>0.14000000000000001</v>
      </c>
      <c r="E329" s="10">
        <v>0.307</v>
      </c>
      <c r="F329" s="10">
        <v>0.72199999999999998</v>
      </c>
      <c r="G329" s="10">
        <v>0.51600000000000001</v>
      </c>
      <c r="H329" s="10">
        <v>0.53200000000000003</v>
      </c>
      <c r="I329" s="10">
        <v>0.81299999999999994</v>
      </c>
      <c r="J329" s="10">
        <v>0.73</v>
      </c>
      <c r="K329" s="10">
        <v>0.504</v>
      </c>
      <c r="L329" s="10">
        <v>0.124</v>
      </c>
      <c r="M329" s="10">
        <v>0.26400000000000001</v>
      </c>
    </row>
    <row r="330" spans="1:13" ht="15" thickBot="1">
      <c r="A330" s="5">
        <v>329</v>
      </c>
      <c r="B330" s="22" t="s">
        <v>671</v>
      </c>
      <c r="C330" s="22" t="s">
        <v>56</v>
      </c>
      <c r="D330" s="10">
        <v>9.7000000000000003E-2</v>
      </c>
      <c r="E330" s="10">
        <v>0.28999999999999998</v>
      </c>
      <c r="F330" s="10">
        <v>0.66600000000000004</v>
      </c>
      <c r="G330" s="10">
        <v>0.49</v>
      </c>
      <c r="H330" s="10">
        <v>0.64400000000000002</v>
      </c>
      <c r="I330" s="10">
        <v>0.86</v>
      </c>
      <c r="J330" s="10">
        <v>0.8</v>
      </c>
      <c r="K330" s="10">
        <v>0.53100000000000003</v>
      </c>
      <c r="L330" s="10">
        <v>0.16700000000000001</v>
      </c>
      <c r="M330" s="10">
        <v>0.26400000000000001</v>
      </c>
    </row>
    <row r="331" spans="1:13" ht="15" thickBot="1">
      <c r="A331" s="5">
        <v>330</v>
      </c>
      <c r="B331" s="22" t="s">
        <v>830</v>
      </c>
      <c r="C331" s="22" t="s">
        <v>50</v>
      </c>
      <c r="D331" s="10">
        <v>0.10299999999999999</v>
      </c>
      <c r="E331" s="10">
        <v>0.247</v>
      </c>
      <c r="F331" s="10">
        <v>0.622</v>
      </c>
      <c r="G331" s="10">
        <v>0.42199999999999999</v>
      </c>
      <c r="H331" s="10">
        <v>0.58099999999999996</v>
      </c>
      <c r="I331" s="10">
        <v>0.83199999999999996</v>
      </c>
      <c r="J331" s="10">
        <v>0.754</v>
      </c>
      <c r="K331" s="10">
        <v>0.46600000000000003</v>
      </c>
      <c r="L331" s="10">
        <v>0.16</v>
      </c>
      <c r="M331" s="10">
        <v>0.26400000000000001</v>
      </c>
    </row>
    <row r="332" spans="1:13" ht="15" thickBot="1">
      <c r="A332" s="5">
        <v>331</v>
      </c>
      <c r="B332" s="22" t="s">
        <v>743</v>
      </c>
      <c r="C332" s="22" t="s">
        <v>74</v>
      </c>
      <c r="D332" s="10">
        <v>9.2999999999999999E-2</v>
      </c>
      <c r="E332" s="10">
        <v>0.25600000000000001</v>
      </c>
      <c r="F332" s="10">
        <v>0.66</v>
      </c>
      <c r="G332" s="10">
        <v>0.46600000000000003</v>
      </c>
      <c r="H332" s="10">
        <v>0.60099999999999998</v>
      </c>
      <c r="I332" s="10">
        <v>0.873</v>
      </c>
      <c r="J332" s="10">
        <v>0.80100000000000005</v>
      </c>
      <c r="K332" s="10">
        <v>0.52</v>
      </c>
      <c r="L332" s="10">
        <v>0.17100000000000001</v>
      </c>
      <c r="M332" s="10">
        <v>0.26300000000000001</v>
      </c>
    </row>
    <row r="333" spans="1:13" ht="15" thickBot="1">
      <c r="A333" s="5">
        <v>332</v>
      </c>
      <c r="B333" s="22" t="s">
        <v>762</v>
      </c>
      <c r="C333" s="22" t="s">
        <v>50</v>
      </c>
      <c r="D333" s="10">
        <v>0.1</v>
      </c>
      <c r="E333" s="10">
        <v>0.26300000000000001</v>
      </c>
      <c r="F333" s="10">
        <v>0.69</v>
      </c>
      <c r="G333" s="10">
        <v>0.49099999999999999</v>
      </c>
      <c r="H333" s="10">
        <v>0.56599999999999995</v>
      </c>
      <c r="I333" s="10">
        <v>0.872</v>
      </c>
      <c r="J333" s="10">
        <v>0.79500000000000004</v>
      </c>
      <c r="K333" s="10">
        <v>0.53400000000000003</v>
      </c>
      <c r="L333" s="10">
        <v>0.16300000000000001</v>
      </c>
      <c r="M333" s="10">
        <v>0.26300000000000001</v>
      </c>
    </row>
    <row r="334" spans="1:13" ht="15" thickBot="1">
      <c r="A334" s="5">
        <v>333</v>
      </c>
      <c r="B334" s="22" t="s">
        <v>752</v>
      </c>
      <c r="C334" s="6" t="s">
        <v>103</v>
      </c>
      <c r="D334" s="10">
        <v>0.122</v>
      </c>
      <c r="E334" s="10">
        <v>0.27</v>
      </c>
      <c r="F334" s="10">
        <v>0.64900000000000002</v>
      </c>
      <c r="G334" s="10">
        <v>0.45400000000000001</v>
      </c>
      <c r="H334" s="10">
        <v>0.48699999999999999</v>
      </c>
      <c r="I334" s="10">
        <v>0.83699999999999997</v>
      </c>
      <c r="J334" s="10">
        <v>0.73</v>
      </c>
      <c r="K334" s="10">
        <v>0.48599999999999999</v>
      </c>
      <c r="L334" s="10">
        <v>0.14099999999999999</v>
      </c>
      <c r="M334" s="10">
        <v>0.26300000000000001</v>
      </c>
    </row>
    <row r="335" spans="1:13" ht="15" thickBot="1">
      <c r="A335" s="5">
        <v>334</v>
      </c>
      <c r="B335" s="22" t="s">
        <v>676</v>
      </c>
      <c r="C335" s="22" t="s">
        <v>58</v>
      </c>
      <c r="D335" s="10">
        <v>9.4E-2</v>
      </c>
      <c r="E335" s="10">
        <v>0.309</v>
      </c>
      <c r="F335" s="10">
        <v>0.66700000000000004</v>
      </c>
      <c r="G335" s="10">
        <v>0.503</v>
      </c>
      <c r="H335" s="10">
        <v>0.66700000000000004</v>
      </c>
      <c r="I335" s="10">
        <v>0.871</v>
      </c>
      <c r="J335" s="10">
        <v>0.81399999999999995</v>
      </c>
      <c r="K335" s="10">
        <v>0.54100000000000004</v>
      </c>
      <c r="L335" s="10">
        <v>0.16900000000000001</v>
      </c>
      <c r="M335" s="10">
        <v>0.26300000000000001</v>
      </c>
    </row>
    <row r="336" spans="1:13" ht="15" thickBot="1">
      <c r="A336" s="5">
        <v>335</v>
      </c>
      <c r="B336" s="22" t="s">
        <v>763</v>
      </c>
      <c r="C336" s="22" t="s">
        <v>74</v>
      </c>
      <c r="D336" s="10">
        <v>9.6000000000000002E-2</v>
      </c>
      <c r="E336" s="10">
        <v>0.27400000000000002</v>
      </c>
      <c r="F336" s="10">
        <v>0.66900000000000004</v>
      </c>
      <c r="G336" s="10">
        <v>0.48</v>
      </c>
      <c r="H336" s="10">
        <v>0.56299999999999994</v>
      </c>
      <c r="I336" s="10">
        <v>0.88600000000000001</v>
      </c>
      <c r="J336" s="10">
        <v>0.79800000000000004</v>
      </c>
      <c r="K336" s="10">
        <v>0.52200000000000002</v>
      </c>
      <c r="L336" s="10">
        <v>0.16600000000000001</v>
      </c>
      <c r="M336" s="10">
        <v>0.26200000000000001</v>
      </c>
    </row>
    <row r="337" spans="1:13" ht="15" thickBot="1">
      <c r="A337" s="5">
        <v>336</v>
      </c>
      <c r="B337" s="22" t="s">
        <v>586</v>
      </c>
      <c r="C337" s="6" t="s">
        <v>103</v>
      </c>
      <c r="D337" s="10">
        <v>0.104</v>
      </c>
      <c r="E337" s="10">
        <v>0.317</v>
      </c>
      <c r="F337" s="10">
        <v>0.70499999999999996</v>
      </c>
      <c r="G337" s="10">
        <v>0.53400000000000003</v>
      </c>
      <c r="H337" s="10">
        <v>0.59599999999999997</v>
      </c>
      <c r="I337" s="10">
        <v>0.877</v>
      </c>
      <c r="J337" s="10">
        <v>0.80400000000000005</v>
      </c>
      <c r="K337" s="10">
        <v>0.56000000000000005</v>
      </c>
      <c r="L337" s="10">
        <v>0.158</v>
      </c>
      <c r="M337" s="10">
        <v>0.26200000000000001</v>
      </c>
    </row>
    <row r="338" spans="1:13" ht="15" thickBot="1">
      <c r="A338" s="5">
        <v>337</v>
      </c>
      <c r="B338" s="22" t="s">
        <v>490</v>
      </c>
      <c r="C338" s="22" t="s">
        <v>56</v>
      </c>
      <c r="D338" s="10">
        <v>0.11600000000000001</v>
      </c>
      <c r="E338" s="10">
        <v>0.312</v>
      </c>
      <c r="F338" s="10">
        <v>0.70099999999999996</v>
      </c>
      <c r="G338" s="10">
        <v>0.52800000000000002</v>
      </c>
      <c r="H338" s="10">
        <v>0.50900000000000001</v>
      </c>
      <c r="I338" s="10">
        <v>0.88200000000000001</v>
      </c>
      <c r="J338" s="10">
        <v>0.78300000000000003</v>
      </c>
      <c r="K338" s="10">
        <v>0.55400000000000005</v>
      </c>
      <c r="L338" s="10">
        <v>0.14699999999999999</v>
      </c>
      <c r="M338" s="10">
        <v>0.26200000000000001</v>
      </c>
    </row>
    <row r="339" spans="1:13" ht="15" thickBot="1">
      <c r="A339" s="5">
        <v>338</v>
      </c>
      <c r="B339" s="22" t="s">
        <v>748</v>
      </c>
      <c r="C339" s="22" t="s">
        <v>54</v>
      </c>
      <c r="D339" s="10">
        <v>8.8999999999999996E-2</v>
      </c>
      <c r="E339" s="10">
        <v>0.29399999999999998</v>
      </c>
      <c r="F339" s="10">
        <v>0.65600000000000003</v>
      </c>
      <c r="G339" s="10">
        <v>0.48</v>
      </c>
      <c r="H339" s="10">
        <v>0.68500000000000005</v>
      </c>
      <c r="I339" s="10">
        <v>0.87</v>
      </c>
      <c r="J339" s="10">
        <v>0.81499999999999995</v>
      </c>
      <c r="K339" s="10">
        <v>0.51400000000000001</v>
      </c>
      <c r="L339" s="10">
        <v>0.17299999999999999</v>
      </c>
      <c r="M339" s="10">
        <v>0.26100000000000001</v>
      </c>
    </row>
    <row r="340" spans="1:13" ht="15" thickBot="1">
      <c r="A340" s="5">
        <v>339</v>
      </c>
      <c r="B340" s="22" t="s">
        <v>592</v>
      </c>
      <c r="C340" s="22" t="s">
        <v>43</v>
      </c>
      <c r="D340" s="10">
        <v>0.11</v>
      </c>
      <c r="E340" s="10">
        <v>0.25600000000000001</v>
      </c>
      <c r="F340" s="10">
        <v>0.65800000000000003</v>
      </c>
      <c r="G340" s="10">
        <v>0.45300000000000001</v>
      </c>
      <c r="H340" s="10">
        <v>0.59599999999999997</v>
      </c>
      <c r="I340" s="10">
        <v>0.81699999999999995</v>
      </c>
      <c r="J340" s="10">
        <v>0.753</v>
      </c>
      <c r="K340" s="10">
        <v>0.49</v>
      </c>
      <c r="L340" s="10">
        <v>0.151</v>
      </c>
      <c r="M340" s="10">
        <v>0.26100000000000001</v>
      </c>
    </row>
    <row r="341" spans="1:13" ht="15" thickBot="1">
      <c r="A341" s="5">
        <v>340</v>
      </c>
      <c r="B341" s="22" t="s">
        <v>636</v>
      </c>
      <c r="C341" s="22" t="s">
        <v>56</v>
      </c>
      <c r="D341" s="10">
        <v>9.2999999999999999E-2</v>
      </c>
      <c r="E341" s="10">
        <v>0.27400000000000002</v>
      </c>
      <c r="F341" s="10">
        <v>0.64400000000000002</v>
      </c>
      <c r="G341" s="10">
        <v>0.44700000000000001</v>
      </c>
      <c r="H341" s="10">
        <v>0.59499999999999997</v>
      </c>
      <c r="I341" s="10">
        <v>0.88200000000000001</v>
      </c>
      <c r="J341" s="10">
        <v>0.78800000000000003</v>
      </c>
      <c r="K341" s="10">
        <v>0.46700000000000003</v>
      </c>
      <c r="L341" s="10">
        <v>0.16800000000000001</v>
      </c>
      <c r="M341" s="10">
        <v>0.26100000000000001</v>
      </c>
    </row>
    <row r="342" spans="1:13" ht="15" thickBot="1">
      <c r="A342" s="5">
        <v>341</v>
      </c>
      <c r="B342" s="22" t="s">
        <v>682</v>
      </c>
      <c r="C342" s="22" t="s">
        <v>32</v>
      </c>
      <c r="D342" s="10">
        <v>0.114</v>
      </c>
      <c r="E342" s="10">
        <v>0.29199999999999998</v>
      </c>
      <c r="F342" s="10">
        <v>0.68600000000000005</v>
      </c>
      <c r="G342" s="10">
        <v>0.48399999999999999</v>
      </c>
      <c r="H342" s="10">
        <v>0.59599999999999997</v>
      </c>
      <c r="I342" s="10">
        <v>0.83699999999999997</v>
      </c>
      <c r="J342" s="10">
        <v>0.76300000000000001</v>
      </c>
      <c r="K342" s="10">
        <v>0.48699999999999999</v>
      </c>
      <c r="L342" s="10">
        <v>0.14699999999999999</v>
      </c>
      <c r="M342" s="10">
        <v>0.26100000000000001</v>
      </c>
    </row>
    <row r="343" spans="1:13" ht="15" thickBot="1">
      <c r="A343" s="5">
        <v>342</v>
      </c>
      <c r="B343" s="22" t="s">
        <v>699</v>
      </c>
      <c r="C343" s="22" t="s">
        <v>54</v>
      </c>
      <c r="D343" s="10">
        <v>0.13400000000000001</v>
      </c>
      <c r="E343" s="10">
        <v>0.312</v>
      </c>
      <c r="F343" s="10">
        <v>0.71099999999999997</v>
      </c>
      <c r="G343" s="10">
        <v>0.46600000000000003</v>
      </c>
      <c r="H343" s="10">
        <v>0.53</v>
      </c>
      <c r="I343" s="10">
        <v>0.83399999999999996</v>
      </c>
      <c r="J343" s="10">
        <v>0.70899999999999996</v>
      </c>
      <c r="K343" s="10">
        <v>0.38600000000000001</v>
      </c>
      <c r="L343" s="10">
        <v>0.127</v>
      </c>
      <c r="M343" s="10">
        <v>0.26100000000000001</v>
      </c>
    </row>
    <row r="344" spans="1:13" ht="15" thickBot="1">
      <c r="A344" s="5">
        <v>343</v>
      </c>
      <c r="B344" s="22" t="s">
        <v>730</v>
      </c>
      <c r="C344" s="22" t="s">
        <v>26</v>
      </c>
      <c r="D344" s="10">
        <v>9.2999999999999999E-2</v>
      </c>
      <c r="E344" s="10">
        <v>0.24399999999999999</v>
      </c>
      <c r="F344" s="10">
        <v>0.65100000000000002</v>
      </c>
      <c r="G344" s="10">
        <v>0.45300000000000001</v>
      </c>
      <c r="H344" s="10">
        <v>0.625</v>
      </c>
      <c r="I344" s="10">
        <v>0.84399999999999997</v>
      </c>
      <c r="J344" s="10">
        <v>0.78600000000000003</v>
      </c>
      <c r="K344" s="10">
        <v>0.51200000000000001</v>
      </c>
      <c r="L344" s="10">
        <v>0.16800000000000001</v>
      </c>
      <c r="M344" s="10">
        <v>0.26100000000000001</v>
      </c>
    </row>
    <row r="345" spans="1:13" ht="15" thickBot="1">
      <c r="A345" s="5">
        <v>344</v>
      </c>
      <c r="B345" s="22" t="s">
        <v>809</v>
      </c>
      <c r="C345" s="22" t="s">
        <v>43</v>
      </c>
      <c r="D345" s="10">
        <v>0.109</v>
      </c>
      <c r="E345" s="10">
        <v>0.30199999999999999</v>
      </c>
      <c r="F345" s="10">
        <v>0.66100000000000003</v>
      </c>
      <c r="G345" s="10">
        <v>0.46600000000000003</v>
      </c>
      <c r="H345" s="10">
        <v>0.53500000000000003</v>
      </c>
      <c r="I345" s="10">
        <v>0.89</v>
      </c>
      <c r="J345" s="10">
        <v>0.76500000000000001</v>
      </c>
      <c r="K345" s="10">
        <v>0.45700000000000002</v>
      </c>
      <c r="L345" s="10">
        <v>0.151</v>
      </c>
      <c r="M345" s="10">
        <v>0.26100000000000001</v>
      </c>
    </row>
    <row r="346" spans="1:13" ht="15" thickBot="1">
      <c r="A346" s="5">
        <v>345</v>
      </c>
      <c r="B346" s="22" t="s">
        <v>623</v>
      </c>
      <c r="C346" s="22" t="s">
        <v>35</v>
      </c>
      <c r="D346" s="10">
        <v>0.114</v>
      </c>
      <c r="E346" s="10">
        <v>0.29899999999999999</v>
      </c>
      <c r="F346" s="10">
        <v>0.71399999999999997</v>
      </c>
      <c r="G346" s="10">
        <v>0.52700000000000002</v>
      </c>
      <c r="H346" s="10">
        <v>0.63100000000000001</v>
      </c>
      <c r="I346" s="10">
        <v>0.83599999999999997</v>
      </c>
      <c r="J346" s="10">
        <v>0.78400000000000003</v>
      </c>
      <c r="K346" s="10">
        <v>0.54900000000000004</v>
      </c>
      <c r="L346" s="10">
        <v>0.14699999999999999</v>
      </c>
      <c r="M346" s="10">
        <v>0.26100000000000001</v>
      </c>
    </row>
    <row r="347" spans="1:13" ht="15" thickBot="1">
      <c r="A347" s="5">
        <v>346</v>
      </c>
      <c r="B347" s="22" t="s">
        <v>536</v>
      </c>
      <c r="C347" s="6" t="s">
        <v>103</v>
      </c>
      <c r="D347" s="10">
        <v>0.11799999999999999</v>
      </c>
      <c r="E347" s="10">
        <v>0.32900000000000001</v>
      </c>
      <c r="F347" s="10">
        <v>0.68600000000000005</v>
      </c>
      <c r="G347" s="10">
        <v>0.51200000000000001</v>
      </c>
      <c r="H347" s="10">
        <v>0.54900000000000004</v>
      </c>
      <c r="I347" s="10">
        <v>0.86899999999999999</v>
      </c>
      <c r="J347" s="10">
        <v>0.76900000000000002</v>
      </c>
      <c r="K347" s="10">
        <v>0.51400000000000001</v>
      </c>
      <c r="L347" s="10">
        <v>0.14199999999999999</v>
      </c>
      <c r="M347" s="10">
        <v>0.26</v>
      </c>
    </row>
    <row r="348" spans="1:13" ht="15" thickBot="1">
      <c r="A348" s="5">
        <v>347</v>
      </c>
      <c r="B348" s="22" t="s">
        <v>737</v>
      </c>
      <c r="C348" s="22" t="s">
        <v>109</v>
      </c>
      <c r="D348" s="10">
        <v>0.107</v>
      </c>
      <c r="E348" s="10">
        <v>0.23200000000000001</v>
      </c>
      <c r="F348" s="10">
        <v>0.65300000000000002</v>
      </c>
      <c r="G348" s="10">
        <v>0.46400000000000002</v>
      </c>
      <c r="H348" s="10">
        <v>0.67800000000000005</v>
      </c>
      <c r="I348" s="10">
        <v>0.79300000000000004</v>
      </c>
      <c r="J348" s="10">
        <v>0.76700000000000002</v>
      </c>
      <c r="K348" s="10">
        <v>0.55000000000000004</v>
      </c>
      <c r="L348" s="10">
        <v>0.153</v>
      </c>
      <c r="M348" s="10">
        <v>0.26</v>
      </c>
    </row>
    <row r="349" spans="1:13" ht="15" thickBot="1">
      <c r="A349" s="5">
        <v>348</v>
      </c>
      <c r="B349" s="22" t="s">
        <v>539</v>
      </c>
      <c r="C349" s="22" t="s">
        <v>64</v>
      </c>
      <c r="D349" s="10">
        <v>0.113</v>
      </c>
      <c r="E349" s="10">
        <v>0.28299999999999997</v>
      </c>
      <c r="F349" s="10">
        <v>0.70399999999999996</v>
      </c>
      <c r="G349" s="10">
        <v>0.504</v>
      </c>
      <c r="H349" s="10">
        <v>0.56499999999999995</v>
      </c>
      <c r="I349" s="10">
        <v>0.84699999999999998</v>
      </c>
      <c r="J349" s="10">
        <v>0.77200000000000002</v>
      </c>
      <c r="K349" s="10">
        <v>0.52500000000000002</v>
      </c>
      <c r="L349" s="10">
        <v>0.14699999999999999</v>
      </c>
      <c r="M349" s="10">
        <v>0.26</v>
      </c>
    </row>
    <row r="350" spans="1:13" ht="15" thickBot="1">
      <c r="A350" s="5">
        <v>349</v>
      </c>
      <c r="B350" s="22" t="s">
        <v>826</v>
      </c>
      <c r="C350" s="22" t="s">
        <v>116</v>
      </c>
      <c r="D350" s="10">
        <v>9.8000000000000004E-2</v>
      </c>
      <c r="E350" s="10">
        <v>0.28299999999999997</v>
      </c>
      <c r="F350" s="10">
        <v>0.67400000000000004</v>
      </c>
      <c r="G350" s="10">
        <v>0.48699999999999999</v>
      </c>
      <c r="H350" s="10">
        <v>0.59</v>
      </c>
      <c r="I350" s="10">
        <v>0.879</v>
      </c>
      <c r="J350" s="10">
        <v>0.79900000000000004</v>
      </c>
      <c r="K350" s="10">
        <v>0.52100000000000002</v>
      </c>
      <c r="L350" s="10">
        <v>0.16200000000000001</v>
      </c>
      <c r="M350" s="10">
        <v>0.26</v>
      </c>
    </row>
    <row r="351" spans="1:13" ht="15" thickBot="1">
      <c r="A351" s="5">
        <v>350</v>
      </c>
      <c r="B351" s="22" t="s">
        <v>718</v>
      </c>
      <c r="C351" s="22" t="s">
        <v>58</v>
      </c>
      <c r="D351" s="10">
        <v>0.1</v>
      </c>
      <c r="E351" s="10">
        <v>0.26</v>
      </c>
      <c r="F351" s="10">
        <v>0.67100000000000004</v>
      </c>
      <c r="G351" s="10">
        <v>0.47299999999999998</v>
      </c>
      <c r="H351" s="10">
        <v>0.60499999999999998</v>
      </c>
      <c r="I351" s="10">
        <v>0.85199999999999998</v>
      </c>
      <c r="J351" s="10">
        <v>0.78700000000000003</v>
      </c>
      <c r="K351" s="10">
        <v>0.51900000000000002</v>
      </c>
      <c r="L351" s="10">
        <v>0.159</v>
      </c>
      <c r="M351" s="10">
        <v>0.25900000000000001</v>
      </c>
    </row>
    <row r="352" spans="1:13" ht="15" thickBot="1">
      <c r="A352" s="5">
        <v>351</v>
      </c>
      <c r="B352" s="22" t="s">
        <v>694</v>
      </c>
      <c r="C352" s="6" t="s">
        <v>103</v>
      </c>
      <c r="D352" s="10">
        <v>0.1</v>
      </c>
      <c r="E352" s="10">
        <v>0.308</v>
      </c>
      <c r="F352" s="10">
        <v>0.67100000000000004</v>
      </c>
      <c r="G352" s="10">
        <v>0.498</v>
      </c>
      <c r="H352" s="10">
        <v>0.628</v>
      </c>
      <c r="I352" s="10">
        <v>0.872</v>
      </c>
      <c r="J352" s="10">
        <v>0.8</v>
      </c>
      <c r="K352" s="10">
        <v>0.52300000000000002</v>
      </c>
      <c r="L352" s="10">
        <v>0.159</v>
      </c>
      <c r="M352" s="10">
        <v>0.25900000000000001</v>
      </c>
    </row>
    <row r="353" spans="1:13" ht="15" thickBot="1">
      <c r="A353" s="5">
        <v>352</v>
      </c>
      <c r="B353" s="22" t="s">
        <v>795</v>
      </c>
      <c r="C353" s="22" t="s">
        <v>129</v>
      </c>
      <c r="D353" s="10">
        <v>0.11</v>
      </c>
      <c r="E353" s="10">
        <v>0.28199999999999997</v>
      </c>
      <c r="F353" s="10">
        <v>0.66700000000000004</v>
      </c>
      <c r="G353" s="10">
        <v>0.46200000000000002</v>
      </c>
      <c r="H353" s="10">
        <v>0.59199999999999997</v>
      </c>
      <c r="I353" s="10">
        <v>0.84399999999999997</v>
      </c>
      <c r="J353" s="10">
        <v>0.76200000000000001</v>
      </c>
      <c r="K353" s="10">
        <v>0.46800000000000003</v>
      </c>
      <c r="L353" s="10">
        <v>0.14899999999999999</v>
      </c>
      <c r="M353" s="10">
        <v>0.25900000000000001</v>
      </c>
    </row>
    <row r="354" spans="1:13" ht="15" thickBot="1">
      <c r="A354" s="5">
        <v>353</v>
      </c>
      <c r="B354" s="22" t="s">
        <v>681</v>
      </c>
      <c r="C354" s="22" t="s">
        <v>86</v>
      </c>
      <c r="D354" s="10">
        <v>8.4000000000000005E-2</v>
      </c>
      <c r="E354" s="10">
        <v>0.26800000000000002</v>
      </c>
      <c r="F354" s="10">
        <v>0.66600000000000004</v>
      </c>
      <c r="G354" s="10">
        <v>0.46500000000000002</v>
      </c>
      <c r="H354" s="10">
        <v>0.64300000000000002</v>
      </c>
      <c r="I354" s="10">
        <v>0.89</v>
      </c>
      <c r="J354" s="10">
        <v>0.81799999999999995</v>
      </c>
      <c r="K354" s="10">
        <v>0.495</v>
      </c>
      <c r="L354" s="10">
        <v>0.17499999999999999</v>
      </c>
      <c r="M354" s="10">
        <v>0.25900000000000001</v>
      </c>
    </row>
    <row r="355" spans="1:13" ht="15" thickBot="1">
      <c r="A355" s="5">
        <v>354</v>
      </c>
      <c r="B355" s="22" t="s">
        <v>600</v>
      </c>
      <c r="C355" s="22" t="s">
        <v>50</v>
      </c>
      <c r="D355" s="10">
        <v>0.104</v>
      </c>
      <c r="E355" s="10">
        <v>0.24399999999999999</v>
      </c>
      <c r="F355" s="10">
        <v>0.66100000000000003</v>
      </c>
      <c r="G355" s="10">
        <v>0.45600000000000002</v>
      </c>
      <c r="H355" s="10">
        <v>0.55800000000000005</v>
      </c>
      <c r="I355" s="10">
        <v>0.84699999999999998</v>
      </c>
      <c r="J355" s="10">
        <v>0.77100000000000002</v>
      </c>
      <c r="K355" s="10">
        <v>0.50900000000000001</v>
      </c>
      <c r="L355" s="10">
        <v>0.154</v>
      </c>
      <c r="M355" s="10">
        <v>0.25900000000000001</v>
      </c>
    </row>
    <row r="356" spans="1:13" ht="15" thickBot="1">
      <c r="A356" s="5">
        <v>355</v>
      </c>
      <c r="B356" s="22" t="s">
        <v>513</v>
      </c>
      <c r="C356" s="6" t="s">
        <v>103</v>
      </c>
      <c r="D356" s="10">
        <v>8.8999999999999996E-2</v>
      </c>
      <c r="E356" s="10">
        <v>0.33200000000000002</v>
      </c>
      <c r="F356" s="10">
        <v>0.64100000000000001</v>
      </c>
      <c r="G356" s="10">
        <v>0.49199999999999999</v>
      </c>
      <c r="H356" s="10">
        <v>0.68400000000000005</v>
      </c>
      <c r="I356" s="10">
        <v>0.878</v>
      </c>
      <c r="J356" s="10">
        <v>0.81499999999999995</v>
      </c>
      <c r="K356" s="10">
        <v>0.51800000000000002</v>
      </c>
      <c r="L356" s="10">
        <v>0.16900000000000001</v>
      </c>
      <c r="M356" s="10">
        <v>0.25800000000000001</v>
      </c>
    </row>
    <row r="357" spans="1:13" ht="15" thickBot="1">
      <c r="A357" s="5">
        <v>356</v>
      </c>
      <c r="B357" s="22" t="s">
        <v>692</v>
      </c>
      <c r="C357" s="22" t="s">
        <v>24</v>
      </c>
      <c r="D357" s="10">
        <v>0.13700000000000001</v>
      </c>
      <c r="E357" s="10">
        <v>0.313</v>
      </c>
      <c r="F357" s="10">
        <v>0.72899999999999998</v>
      </c>
      <c r="G357" s="10">
        <v>0.51100000000000001</v>
      </c>
      <c r="H357" s="10">
        <v>0.52700000000000002</v>
      </c>
      <c r="I357" s="10">
        <v>0.82699999999999996</v>
      </c>
      <c r="J357" s="10">
        <v>0.73099999999999998</v>
      </c>
      <c r="K357" s="10">
        <v>0.47599999999999998</v>
      </c>
      <c r="L357" s="10">
        <v>0.121</v>
      </c>
      <c r="M357" s="10">
        <v>0.25800000000000001</v>
      </c>
    </row>
    <row r="358" spans="1:13" ht="15" thickBot="1">
      <c r="A358" s="5">
        <v>357</v>
      </c>
      <c r="B358" s="22" t="s">
        <v>789</v>
      </c>
      <c r="C358" s="22" t="s">
        <v>45</v>
      </c>
      <c r="D358" s="10">
        <v>7.6999999999999999E-2</v>
      </c>
      <c r="E358" s="10">
        <v>0.249</v>
      </c>
      <c r="F358" s="10">
        <v>0.63800000000000001</v>
      </c>
      <c r="G358" s="10">
        <v>0.44700000000000001</v>
      </c>
      <c r="H358" s="10">
        <v>0.67100000000000004</v>
      </c>
      <c r="I358" s="10">
        <v>0.88700000000000001</v>
      </c>
      <c r="J358" s="10">
        <v>0.82799999999999996</v>
      </c>
      <c r="K358" s="10">
        <v>0.51</v>
      </c>
      <c r="L358" s="10">
        <v>0.18099999999999999</v>
      </c>
      <c r="M358" s="10">
        <v>0.25700000000000001</v>
      </c>
    </row>
    <row r="359" spans="1:13" ht="15" thickBot="1">
      <c r="A359" s="5">
        <v>358</v>
      </c>
      <c r="B359" s="22" t="s">
        <v>774</v>
      </c>
      <c r="C359" s="6" t="s">
        <v>103</v>
      </c>
      <c r="D359" s="10">
        <v>9.4E-2</v>
      </c>
      <c r="E359" s="10">
        <v>0.29399999999999998</v>
      </c>
      <c r="F359" s="10">
        <v>0.67100000000000004</v>
      </c>
      <c r="G359" s="10">
        <v>0.49199999999999999</v>
      </c>
      <c r="H359" s="10">
        <v>0.64700000000000002</v>
      </c>
      <c r="I359" s="10">
        <v>0.873</v>
      </c>
      <c r="J359" s="10">
        <v>0.80900000000000005</v>
      </c>
      <c r="K359" s="10">
        <v>0.52400000000000002</v>
      </c>
      <c r="L359" s="10">
        <v>0.16400000000000001</v>
      </c>
      <c r="M359" s="10">
        <v>0.25700000000000001</v>
      </c>
    </row>
    <row r="360" spans="1:13" ht="15" thickBot="1">
      <c r="A360" s="5">
        <v>359</v>
      </c>
      <c r="B360" s="22" t="s">
        <v>717</v>
      </c>
      <c r="C360" s="22" t="s">
        <v>43</v>
      </c>
      <c r="D360" s="10">
        <v>0.08</v>
      </c>
      <c r="E360" s="10">
        <v>0.251</v>
      </c>
      <c r="F360" s="10">
        <v>0.61499999999999999</v>
      </c>
      <c r="G360" s="10">
        <v>0.42499999999999999</v>
      </c>
      <c r="H360" s="10">
        <v>0.59799999999999998</v>
      </c>
      <c r="I360" s="10">
        <v>0.90200000000000002</v>
      </c>
      <c r="J360" s="10">
        <v>0.80800000000000005</v>
      </c>
      <c r="K360" s="10">
        <v>0.47799999999999998</v>
      </c>
      <c r="L360" s="10">
        <v>0.17699999999999999</v>
      </c>
      <c r="M360" s="10">
        <v>0.25700000000000001</v>
      </c>
    </row>
    <row r="361" spans="1:13" ht="15" thickBot="1">
      <c r="A361" s="5">
        <v>360</v>
      </c>
      <c r="B361" s="22" t="s">
        <v>498</v>
      </c>
      <c r="C361" s="22" t="s">
        <v>111</v>
      </c>
      <c r="D361" s="10">
        <v>0.10299999999999999</v>
      </c>
      <c r="E361" s="10">
        <v>0.24399999999999999</v>
      </c>
      <c r="F361" s="10">
        <v>0.68700000000000006</v>
      </c>
      <c r="G361" s="10">
        <v>0.47499999999999998</v>
      </c>
      <c r="H361" s="10">
        <v>0.51900000000000002</v>
      </c>
      <c r="I361" s="10">
        <v>0.874</v>
      </c>
      <c r="J361" s="10">
        <v>0.78700000000000003</v>
      </c>
      <c r="K361" s="10">
        <v>0.52300000000000002</v>
      </c>
      <c r="L361" s="10">
        <v>0.154</v>
      </c>
      <c r="M361" s="10">
        <v>0.25700000000000001</v>
      </c>
    </row>
    <row r="362" spans="1:13" ht="15" thickBot="1">
      <c r="A362" s="5">
        <v>361</v>
      </c>
      <c r="B362" s="22" t="s">
        <v>831</v>
      </c>
      <c r="C362" s="22" t="s">
        <v>111</v>
      </c>
      <c r="D362" s="10">
        <v>9.5000000000000001E-2</v>
      </c>
      <c r="E362" s="10">
        <v>0.246</v>
      </c>
      <c r="F362" s="10">
        <v>0.63600000000000001</v>
      </c>
      <c r="G362" s="10">
        <v>0.44</v>
      </c>
      <c r="H362" s="10">
        <v>0.55800000000000005</v>
      </c>
      <c r="I362" s="10">
        <v>0.86799999999999999</v>
      </c>
      <c r="J362" s="10">
        <v>0.78100000000000003</v>
      </c>
      <c r="K362" s="10">
        <v>0.497</v>
      </c>
      <c r="L362" s="10">
        <v>0.161</v>
      </c>
      <c r="M362" s="10">
        <v>0.25700000000000001</v>
      </c>
    </row>
    <row r="363" spans="1:13" ht="15" thickBot="1">
      <c r="A363" s="5">
        <v>362</v>
      </c>
      <c r="B363" s="22" t="s">
        <v>715</v>
      </c>
      <c r="C363" s="22" t="s">
        <v>169</v>
      </c>
      <c r="D363" s="10">
        <v>0.10100000000000001</v>
      </c>
      <c r="E363" s="10">
        <v>0.29399999999999998</v>
      </c>
      <c r="F363" s="10">
        <v>0.63700000000000001</v>
      </c>
      <c r="G363" s="10">
        <v>0.45600000000000002</v>
      </c>
      <c r="H363" s="10">
        <v>0.59499999999999997</v>
      </c>
      <c r="I363" s="10">
        <v>0.874</v>
      </c>
      <c r="J363" s="10">
        <v>0.77900000000000003</v>
      </c>
      <c r="K363" s="10">
        <v>0.47199999999999998</v>
      </c>
      <c r="L363" s="10">
        <v>0.155</v>
      </c>
      <c r="M363" s="10">
        <v>0.25600000000000001</v>
      </c>
    </row>
    <row r="364" spans="1:13" ht="15" thickBot="1">
      <c r="A364" s="5">
        <v>363</v>
      </c>
      <c r="B364" s="22" t="s">
        <v>798</v>
      </c>
      <c r="C364" s="22" t="s">
        <v>129</v>
      </c>
      <c r="D364" s="10">
        <v>7.0000000000000007E-2</v>
      </c>
      <c r="E364" s="10">
        <v>0.22600000000000001</v>
      </c>
      <c r="F364" s="10">
        <v>0.61</v>
      </c>
      <c r="G364" s="10">
        <v>0.436</v>
      </c>
      <c r="H364" s="10">
        <v>0.65900000000000003</v>
      </c>
      <c r="I364" s="10">
        <v>0.89100000000000001</v>
      </c>
      <c r="J364" s="10">
        <v>0.83599999999999997</v>
      </c>
      <c r="K364" s="10">
        <v>0.54600000000000004</v>
      </c>
      <c r="L364" s="10">
        <v>0.186</v>
      </c>
      <c r="M364" s="10">
        <v>0.25600000000000001</v>
      </c>
    </row>
    <row r="365" spans="1:13" ht="15" thickBot="1">
      <c r="A365" s="5">
        <v>364</v>
      </c>
      <c r="B365" s="22" t="s">
        <v>758</v>
      </c>
      <c r="C365" s="22" t="s">
        <v>169</v>
      </c>
      <c r="D365" s="10">
        <v>0.11</v>
      </c>
      <c r="E365" s="10">
        <v>0.27400000000000002</v>
      </c>
      <c r="F365" s="10">
        <v>0.66300000000000003</v>
      </c>
      <c r="G365" s="10">
        <v>0.46400000000000002</v>
      </c>
      <c r="H365" s="10">
        <v>0.56399999999999995</v>
      </c>
      <c r="I365" s="10">
        <v>0.84899999999999998</v>
      </c>
      <c r="J365" s="10">
        <v>0.76300000000000001</v>
      </c>
      <c r="K365" s="10">
        <v>0.48899999999999999</v>
      </c>
      <c r="L365" s="10">
        <v>0.14599999999999999</v>
      </c>
      <c r="M365" s="10">
        <v>0.25600000000000001</v>
      </c>
    </row>
    <row r="366" spans="1:13" ht="15" thickBot="1">
      <c r="A366" s="5">
        <v>365</v>
      </c>
      <c r="B366" s="22" t="s">
        <v>581</v>
      </c>
      <c r="C366" s="22" t="s">
        <v>129</v>
      </c>
      <c r="D366" s="10">
        <v>0.108</v>
      </c>
      <c r="E366" s="10">
        <v>0.28799999999999998</v>
      </c>
      <c r="F366" s="10">
        <v>0.68100000000000005</v>
      </c>
      <c r="G366" s="10">
        <v>0.503</v>
      </c>
      <c r="H366" s="10">
        <v>0.59199999999999997</v>
      </c>
      <c r="I366" s="10">
        <v>0.84899999999999998</v>
      </c>
      <c r="J366" s="10">
        <v>0.78200000000000003</v>
      </c>
      <c r="K366" s="10">
        <v>0.54500000000000004</v>
      </c>
      <c r="L366" s="10">
        <v>0.14799999999999999</v>
      </c>
      <c r="M366" s="10">
        <v>0.25600000000000001</v>
      </c>
    </row>
    <row r="367" spans="1:13" ht="15" thickBot="1">
      <c r="A367" s="5">
        <v>366</v>
      </c>
      <c r="B367" s="22" t="s">
        <v>734</v>
      </c>
      <c r="C367" s="22" t="s">
        <v>169</v>
      </c>
      <c r="D367" s="10">
        <v>0.113</v>
      </c>
      <c r="E367" s="10">
        <v>0.29399999999999998</v>
      </c>
      <c r="F367" s="10">
        <v>0.69299999999999995</v>
      </c>
      <c r="G367" s="10">
        <v>0.51</v>
      </c>
      <c r="H367" s="10">
        <v>0.64200000000000002</v>
      </c>
      <c r="I367" s="10">
        <v>0.82499999999999996</v>
      </c>
      <c r="J367" s="10">
        <v>0.77700000000000002</v>
      </c>
      <c r="K367" s="10">
        <v>0.54200000000000004</v>
      </c>
      <c r="L367" s="10">
        <v>0.14299999999999999</v>
      </c>
      <c r="M367" s="10">
        <v>0.255</v>
      </c>
    </row>
    <row r="368" spans="1:13" ht="15" thickBot="1">
      <c r="A368" s="5">
        <v>367</v>
      </c>
      <c r="B368" s="22" t="s">
        <v>701</v>
      </c>
      <c r="C368" s="22" t="s">
        <v>45</v>
      </c>
      <c r="D368" s="10">
        <v>6.9000000000000006E-2</v>
      </c>
      <c r="E368" s="10">
        <v>0.26100000000000001</v>
      </c>
      <c r="F368" s="10">
        <v>0.63</v>
      </c>
      <c r="G368" s="10">
        <v>0.44800000000000001</v>
      </c>
      <c r="H368" s="10">
        <v>0.70899999999999996</v>
      </c>
      <c r="I368" s="10">
        <v>0.90200000000000002</v>
      </c>
      <c r="J368" s="10">
        <v>0.84599999999999997</v>
      </c>
      <c r="K368" s="10">
        <v>0.50600000000000001</v>
      </c>
      <c r="L368" s="10">
        <v>0.186</v>
      </c>
      <c r="M368" s="10">
        <v>0.255</v>
      </c>
    </row>
    <row r="369" spans="1:13" ht="15" thickBot="1">
      <c r="A369" s="5">
        <v>368</v>
      </c>
      <c r="B369" s="22" t="s">
        <v>742</v>
      </c>
      <c r="C369" s="22" t="s">
        <v>29</v>
      </c>
      <c r="D369" s="10">
        <v>0.11600000000000001</v>
      </c>
      <c r="E369" s="10">
        <v>0.27400000000000002</v>
      </c>
      <c r="F369" s="10">
        <v>0.69399999999999995</v>
      </c>
      <c r="G369" s="10">
        <v>0.48699999999999999</v>
      </c>
      <c r="H369" s="10">
        <v>0.64700000000000002</v>
      </c>
      <c r="I369" s="10">
        <v>0.81100000000000005</v>
      </c>
      <c r="J369" s="10">
        <v>0.76500000000000001</v>
      </c>
      <c r="K369" s="10">
        <v>0.50800000000000001</v>
      </c>
      <c r="L369" s="10">
        <v>0.13900000000000001</v>
      </c>
      <c r="M369" s="10">
        <v>0.255</v>
      </c>
    </row>
    <row r="370" spans="1:13" ht="15" thickBot="1">
      <c r="A370" s="5">
        <v>369</v>
      </c>
      <c r="B370" s="22" t="s">
        <v>776</v>
      </c>
      <c r="C370" s="22" t="s">
        <v>29</v>
      </c>
      <c r="D370" s="10">
        <v>0.10299999999999999</v>
      </c>
      <c r="E370" s="10">
        <v>0.26600000000000001</v>
      </c>
      <c r="F370" s="10">
        <v>0.69299999999999995</v>
      </c>
      <c r="G370" s="10">
        <v>0.48399999999999999</v>
      </c>
      <c r="H370" s="10">
        <v>0.60599999999999998</v>
      </c>
      <c r="I370" s="10">
        <v>0.85</v>
      </c>
      <c r="J370" s="10">
        <v>0.78400000000000003</v>
      </c>
      <c r="K370" s="10">
        <v>0.51200000000000001</v>
      </c>
      <c r="L370" s="10">
        <v>0.152</v>
      </c>
      <c r="M370" s="10">
        <v>0.255</v>
      </c>
    </row>
    <row r="371" spans="1:13" ht="15" thickBot="1">
      <c r="A371" s="5">
        <v>370</v>
      </c>
      <c r="B371" s="22" t="s">
        <v>808</v>
      </c>
      <c r="C371" s="22" t="s">
        <v>32</v>
      </c>
      <c r="D371" s="10">
        <v>7.0999999999999994E-2</v>
      </c>
      <c r="E371" s="10">
        <v>0.27500000000000002</v>
      </c>
      <c r="F371" s="10">
        <v>0.624</v>
      </c>
      <c r="G371" s="10">
        <v>0.45</v>
      </c>
      <c r="H371" s="10">
        <v>0.7</v>
      </c>
      <c r="I371" s="10">
        <v>0.90300000000000002</v>
      </c>
      <c r="J371" s="10">
        <v>0.84099999999999997</v>
      </c>
      <c r="K371" s="10">
        <v>0.5</v>
      </c>
      <c r="L371" s="10">
        <v>0.184</v>
      </c>
      <c r="M371" s="10">
        <v>0.255</v>
      </c>
    </row>
    <row r="372" spans="1:13" ht="15" thickBot="1">
      <c r="A372" s="5">
        <v>371</v>
      </c>
      <c r="B372" s="22" t="s">
        <v>810</v>
      </c>
      <c r="C372" s="22" t="s">
        <v>109</v>
      </c>
      <c r="D372" s="10">
        <v>9.8000000000000004E-2</v>
      </c>
      <c r="E372" s="10">
        <v>0.23799999999999999</v>
      </c>
      <c r="F372" s="10">
        <v>0.70699999999999996</v>
      </c>
      <c r="G372" s="10">
        <v>0.501</v>
      </c>
      <c r="H372" s="10">
        <v>0.627</v>
      </c>
      <c r="I372" s="10">
        <v>0.84899999999999998</v>
      </c>
      <c r="J372" s="10">
        <v>0.80300000000000005</v>
      </c>
      <c r="K372" s="10">
        <v>0.56100000000000005</v>
      </c>
      <c r="L372" s="10">
        <v>0.157</v>
      </c>
      <c r="M372" s="10">
        <v>0.255</v>
      </c>
    </row>
    <row r="373" spans="1:13" ht="15" thickBot="1">
      <c r="A373" s="5">
        <v>372</v>
      </c>
      <c r="B373" s="22" t="s">
        <v>624</v>
      </c>
      <c r="C373" s="22" t="s">
        <v>116</v>
      </c>
      <c r="D373" s="10">
        <v>0.107</v>
      </c>
      <c r="E373" s="10">
        <v>0.29099999999999998</v>
      </c>
      <c r="F373" s="10">
        <v>0.67700000000000005</v>
      </c>
      <c r="G373" s="10">
        <v>0.48399999999999999</v>
      </c>
      <c r="H373" s="10">
        <v>0.57599999999999996</v>
      </c>
      <c r="I373" s="10">
        <v>0.86199999999999999</v>
      </c>
      <c r="J373" s="10">
        <v>0.77500000000000002</v>
      </c>
      <c r="K373" s="10">
        <v>0.498</v>
      </c>
      <c r="L373" s="10">
        <v>0.14799999999999999</v>
      </c>
      <c r="M373" s="10">
        <v>0.255</v>
      </c>
    </row>
    <row r="374" spans="1:13" ht="15" thickBot="1">
      <c r="A374" s="5">
        <v>373</v>
      </c>
      <c r="B374" s="22" t="s">
        <v>765</v>
      </c>
      <c r="C374" s="22" t="s">
        <v>74</v>
      </c>
      <c r="D374" s="10">
        <v>0.113</v>
      </c>
      <c r="E374" s="10">
        <v>0.28399999999999997</v>
      </c>
      <c r="F374" s="10">
        <v>0.67800000000000005</v>
      </c>
      <c r="G374" s="10">
        <v>0.47499999999999998</v>
      </c>
      <c r="H374" s="10">
        <v>0.54300000000000004</v>
      </c>
      <c r="I374" s="10">
        <v>0.85399999999999998</v>
      </c>
      <c r="J374" s="10">
        <v>0.75900000000000001</v>
      </c>
      <c r="K374" s="10">
        <v>0.48599999999999999</v>
      </c>
      <c r="L374" s="10">
        <v>0.14099999999999999</v>
      </c>
      <c r="M374" s="10">
        <v>0.255</v>
      </c>
    </row>
    <row r="375" spans="1:13" ht="15" thickBot="1">
      <c r="A375" s="5">
        <v>374</v>
      </c>
      <c r="B375" s="22" t="s">
        <v>822</v>
      </c>
      <c r="C375" s="22" t="s">
        <v>39</v>
      </c>
      <c r="D375" s="10">
        <v>0.112</v>
      </c>
      <c r="E375" s="10">
        <v>0.29799999999999999</v>
      </c>
      <c r="F375" s="10">
        <v>0.68899999999999995</v>
      </c>
      <c r="G375" s="10">
        <v>0.48599999999999999</v>
      </c>
      <c r="H375" s="10">
        <v>0.56799999999999995</v>
      </c>
      <c r="I375" s="10">
        <v>0.85799999999999998</v>
      </c>
      <c r="J375" s="10">
        <v>0.76600000000000001</v>
      </c>
      <c r="K375" s="10">
        <v>0.48099999999999998</v>
      </c>
      <c r="L375" s="10">
        <v>0.14199999999999999</v>
      </c>
      <c r="M375" s="10">
        <v>0.255</v>
      </c>
    </row>
    <row r="376" spans="1:13" ht="15" thickBot="1">
      <c r="A376" s="5">
        <v>375</v>
      </c>
      <c r="B376" s="22" t="s">
        <v>451</v>
      </c>
      <c r="C376" s="22" t="s">
        <v>24</v>
      </c>
      <c r="D376" s="10">
        <v>7.4999999999999997E-2</v>
      </c>
      <c r="E376" s="10">
        <v>0.308</v>
      </c>
      <c r="F376" s="10">
        <v>0.66600000000000004</v>
      </c>
      <c r="G376" s="10">
        <v>0.504</v>
      </c>
      <c r="H376" s="10">
        <v>0.69299999999999995</v>
      </c>
      <c r="I376" s="10">
        <v>0.91300000000000003</v>
      </c>
      <c r="J376" s="10">
        <v>0.85299999999999998</v>
      </c>
      <c r="K376" s="10">
        <v>0.54900000000000004</v>
      </c>
      <c r="L376" s="10">
        <v>0.17799999999999999</v>
      </c>
      <c r="M376" s="10">
        <v>0.253</v>
      </c>
    </row>
    <row r="377" spans="1:13" ht="15" thickBot="1">
      <c r="A377" s="5">
        <v>376</v>
      </c>
      <c r="B377" s="22" t="s">
        <v>402</v>
      </c>
      <c r="C377" s="22" t="s">
        <v>144</v>
      </c>
      <c r="D377" s="10">
        <v>9.8000000000000004E-2</v>
      </c>
      <c r="E377" s="10">
        <v>0.25900000000000001</v>
      </c>
      <c r="F377" s="10">
        <v>0.68899999999999995</v>
      </c>
      <c r="G377" s="10">
        <v>0.495</v>
      </c>
      <c r="H377" s="10">
        <v>0.63600000000000001</v>
      </c>
      <c r="I377" s="10">
        <v>0.84199999999999997</v>
      </c>
      <c r="J377" s="10">
        <v>0.79300000000000004</v>
      </c>
      <c r="K377" s="10">
        <v>0.54800000000000004</v>
      </c>
      <c r="L377" s="10">
        <v>0.155</v>
      </c>
      <c r="M377" s="10">
        <v>0.253</v>
      </c>
    </row>
    <row r="378" spans="1:13" ht="15" thickBot="1">
      <c r="A378" s="5">
        <v>377</v>
      </c>
      <c r="B378" s="22" t="s">
        <v>768</v>
      </c>
      <c r="C378" s="22" t="s">
        <v>43</v>
      </c>
      <c r="D378" s="10">
        <v>8.4000000000000005E-2</v>
      </c>
      <c r="E378" s="10">
        <v>0.31900000000000001</v>
      </c>
      <c r="F378" s="10">
        <v>0.61199999999999999</v>
      </c>
      <c r="G378" s="10">
        <v>0.44700000000000001</v>
      </c>
      <c r="H378" s="10">
        <v>0.68</v>
      </c>
      <c r="I378" s="10">
        <v>0.90100000000000002</v>
      </c>
      <c r="J378" s="10">
        <v>0.81299999999999994</v>
      </c>
      <c r="K378" s="10">
        <v>0.439</v>
      </c>
      <c r="L378" s="10">
        <v>0.16900000000000001</v>
      </c>
      <c r="M378" s="10">
        <v>0.253</v>
      </c>
    </row>
    <row r="379" spans="1:13" ht="15" thickBot="1">
      <c r="A379" s="5">
        <v>378</v>
      </c>
      <c r="B379" s="22" t="s">
        <v>616</v>
      </c>
      <c r="C379" s="22" t="s">
        <v>54</v>
      </c>
      <c r="D379" s="10">
        <v>0.11</v>
      </c>
      <c r="E379" s="10">
        <v>0.309</v>
      </c>
      <c r="F379" s="10">
        <v>0.65700000000000003</v>
      </c>
      <c r="G379" s="10">
        <v>0.46800000000000003</v>
      </c>
      <c r="H379" s="10">
        <v>0.64900000000000002</v>
      </c>
      <c r="I379" s="10">
        <v>0.82499999999999996</v>
      </c>
      <c r="J379" s="10">
        <v>0.76100000000000001</v>
      </c>
      <c r="K379" s="10">
        <v>0.45500000000000002</v>
      </c>
      <c r="L379" s="10">
        <v>0.14299999999999999</v>
      </c>
      <c r="M379" s="10">
        <v>0.253</v>
      </c>
    </row>
    <row r="380" spans="1:13" ht="15" thickBot="1">
      <c r="A380" s="5">
        <v>379</v>
      </c>
      <c r="B380" s="22" t="s">
        <v>767</v>
      </c>
      <c r="C380" s="22" t="s">
        <v>169</v>
      </c>
      <c r="D380" s="10">
        <v>0.11</v>
      </c>
      <c r="E380" s="10">
        <v>0.27400000000000002</v>
      </c>
      <c r="F380" s="10">
        <v>0.67300000000000004</v>
      </c>
      <c r="G380" s="10">
        <v>0.47399999999999998</v>
      </c>
      <c r="H380" s="10">
        <v>0.55800000000000005</v>
      </c>
      <c r="I380" s="10">
        <v>0.85199999999999998</v>
      </c>
      <c r="J380" s="10">
        <v>0.76700000000000002</v>
      </c>
      <c r="K380" s="10">
        <v>0.502</v>
      </c>
      <c r="L380" s="10">
        <v>0.14299999999999999</v>
      </c>
      <c r="M380" s="10">
        <v>0.252</v>
      </c>
    </row>
    <row r="381" spans="1:13" ht="15" thickBot="1">
      <c r="A381" s="5">
        <v>380</v>
      </c>
      <c r="B381" s="22" t="s">
        <v>820</v>
      </c>
      <c r="C381" s="22" t="s">
        <v>95</v>
      </c>
      <c r="D381" s="10">
        <v>5.8000000000000003E-2</v>
      </c>
      <c r="E381" s="10">
        <v>0.17799999999999999</v>
      </c>
      <c r="F381" s="10">
        <v>0.622</v>
      </c>
      <c r="G381" s="10">
        <v>0.41299999999999998</v>
      </c>
      <c r="H381" s="10">
        <v>0.73599999999999999</v>
      </c>
      <c r="I381" s="10">
        <v>0.88700000000000001</v>
      </c>
      <c r="J381" s="10">
        <v>0.85599999999999998</v>
      </c>
      <c r="K381" s="10">
        <v>0.53</v>
      </c>
      <c r="L381" s="10">
        <v>0.19400000000000001</v>
      </c>
      <c r="M381" s="10">
        <v>0.252</v>
      </c>
    </row>
    <row r="382" spans="1:13" ht="15" thickBot="1">
      <c r="A382" s="5">
        <v>381</v>
      </c>
      <c r="B382" s="22" t="s">
        <v>651</v>
      </c>
      <c r="C382" s="22" t="s">
        <v>116</v>
      </c>
      <c r="D382" s="10">
        <v>8.7999999999999995E-2</v>
      </c>
      <c r="E382" s="10">
        <v>0.34699999999999998</v>
      </c>
      <c r="F382" s="10">
        <v>0.7</v>
      </c>
      <c r="G382" s="10">
        <v>0.54600000000000004</v>
      </c>
      <c r="H382" s="10">
        <v>0.69599999999999995</v>
      </c>
      <c r="I382" s="10">
        <v>0.88900000000000001</v>
      </c>
      <c r="J382" s="10">
        <v>0.83499999999999996</v>
      </c>
      <c r="K382" s="10">
        <v>0.56399999999999995</v>
      </c>
      <c r="L382" s="10">
        <v>0.16400000000000001</v>
      </c>
      <c r="M382" s="10">
        <v>0.252</v>
      </c>
    </row>
    <row r="383" spans="1:13" ht="15" thickBot="1">
      <c r="A383" s="5">
        <v>382</v>
      </c>
      <c r="B383" s="22" t="s">
        <v>657</v>
      </c>
      <c r="C383" s="22" t="s">
        <v>58</v>
      </c>
      <c r="D383" s="10">
        <v>8.4000000000000005E-2</v>
      </c>
      <c r="E383" s="10">
        <v>0.26900000000000002</v>
      </c>
      <c r="F383" s="10">
        <v>0.64</v>
      </c>
      <c r="G383" s="10">
        <v>0.46500000000000002</v>
      </c>
      <c r="H383" s="10">
        <v>0.626</v>
      </c>
      <c r="I383" s="10">
        <v>0.88400000000000001</v>
      </c>
      <c r="J383" s="10">
        <v>0.81399999999999995</v>
      </c>
      <c r="K383" s="10">
        <v>0.52800000000000002</v>
      </c>
      <c r="L383" s="10">
        <v>0.16800000000000001</v>
      </c>
      <c r="M383" s="10">
        <v>0.252</v>
      </c>
    </row>
    <row r="384" spans="1:13" ht="15" thickBot="1">
      <c r="A384" s="5">
        <v>383</v>
      </c>
      <c r="B384" s="22" t="s">
        <v>661</v>
      </c>
      <c r="C384" s="22" t="s">
        <v>52</v>
      </c>
      <c r="D384" s="10">
        <v>0.14699999999999999</v>
      </c>
      <c r="E384" s="10">
        <v>0.27400000000000002</v>
      </c>
      <c r="F384" s="10">
        <v>0.752</v>
      </c>
      <c r="G384" s="10">
        <v>0.52400000000000002</v>
      </c>
      <c r="H384" s="10">
        <v>0.56599999999999995</v>
      </c>
      <c r="I384" s="10">
        <v>0.77100000000000002</v>
      </c>
      <c r="J384" s="10">
        <v>0.72</v>
      </c>
      <c r="K384" s="10">
        <v>0.52300000000000002</v>
      </c>
      <c r="L384" s="10">
        <v>0.105</v>
      </c>
      <c r="M384" s="10">
        <v>0.252</v>
      </c>
    </row>
    <row r="385" spans="1:13" ht="15" thickBot="1">
      <c r="A385" s="5">
        <v>384</v>
      </c>
      <c r="B385" s="22" t="s">
        <v>755</v>
      </c>
      <c r="C385" s="22" t="s">
        <v>52</v>
      </c>
      <c r="D385" s="10">
        <v>0.115</v>
      </c>
      <c r="E385" s="10">
        <v>0.29899999999999999</v>
      </c>
      <c r="F385" s="10">
        <v>0.68200000000000005</v>
      </c>
      <c r="G385" s="10">
        <v>0.47899999999999998</v>
      </c>
      <c r="H385" s="10">
        <v>0.61399999999999999</v>
      </c>
      <c r="I385" s="10">
        <v>0.82799999999999996</v>
      </c>
      <c r="J385" s="10">
        <v>0.75700000000000001</v>
      </c>
      <c r="K385" s="10">
        <v>0.47</v>
      </c>
      <c r="L385" s="10">
        <v>0.13600000000000001</v>
      </c>
      <c r="M385" s="10">
        <v>0.252</v>
      </c>
    </row>
    <row r="386" spans="1:13" ht="15" thickBot="1">
      <c r="A386" s="5">
        <v>385</v>
      </c>
      <c r="B386" s="22" t="s">
        <v>751</v>
      </c>
      <c r="C386" s="6" t="s">
        <v>292</v>
      </c>
      <c r="D386" s="10">
        <v>9.1999999999999998E-2</v>
      </c>
      <c r="E386" s="10">
        <v>0.245</v>
      </c>
      <c r="F386" s="10">
        <v>0.66700000000000004</v>
      </c>
      <c r="G386" s="10">
        <v>0.47</v>
      </c>
      <c r="H386" s="10">
        <v>0.63500000000000001</v>
      </c>
      <c r="I386" s="10">
        <v>0.85599999999999998</v>
      </c>
      <c r="J386" s="10">
        <v>0.80200000000000005</v>
      </c>
      <c r="K386" s="10">
        <v>0.53400000000000003</v>
      </c>
      <c r="L386" s="10">
        <v>0.16</v>
      </c>
      <c r="M386" s="10">
        <v>0.252</v>
      </c>
    </row>
    <row r="387" spans="1:13" ht="15" thickBot="1">
      <c r="A387" s="5">
        <v>386</v>
      </c>
      <c r="B387" s="22" t="s">
        <v>725</v>
      </c>
      <c r="C387" s="22" t="s">
        <v>58</v>
      </c>
      <c r="D387" s="10">
        <v>0.106</v>
      </c>
      <c r="E387" s="10">
        <v>0.28499999999999998</v>
      </c>
      <c r="F387" s="10">
        <v>0.68600000000000005</v>
      </c>
      <c r="G387" s="10">
        <v>0.48299999999999998</v>
      </c>
      <c r="H387" s="10">
        <v>0.59099999999999997</v>
      </c>
      <c r="I387" s="10">
        <v>0.85699999999999998</v>
      </c>
      <c r="J387" s="10">
        <v>0.77800000000000002</v>
      </c>
      <c r="K387" s="10">
        <v>0.49399999999999999</v>
      </c>
      <c r="L387" s="10">
        <v>0.14499999999999999</v>
      </c>
      <c r="M387" s="10">
        <v>0.252</v>
      </c>
    </row>
    <row r="388" spans="1:13" ht="15" thickBot="1">
      <c r="A388" s="5">
        <v>387</v>
      </c>
      <c r="B388" s="22" t="s">
        <v>802</v>
      </c>
      <c r="C388" s="22" t="s">
        <v>50</v>
      </c>
      <c r="D388" s="10">
        <v>8.5999999999999993E-2</v>
      </c>
      <c r="E388" s="10">
        <v>0.27300000000000002</v>
      </c>
      <c r="F388" s="10">
        <v>0.64600000000000002</v>
      </c>
      <c r="G388" s="10">
        <v>0.45</v>
      </c>
      <c r="H388" s="10">
        <v>0.66300000000000003</v>
      </c>
      <c r="I388" s="10">
        <v>0.876</v>
      </c>
      <c r="J388" s="10">
        <v>0.80800000000000005</v>
      </c>
      <c r="K388" s="10">
        <v>0.47399999999999998</v>
      </c>
      <c r="L388" s="10">
        <v>0.16500000000000001</v>
      </c>
      <c r="M388" s="10">
        <v>0.252</v>
      </c>
    </row>
    <row r="389" spans="1:13" ht="15" thickBot="1">
      <c r="A389" s="5">
        <v>388</v>
      </c>
      <c r="B389" s="22" t="s">
        <v>738</v>
      </c>
      <c r="C389" s="22" t="s">
        <v>109</v>
      </c>
      <c r="D389" s="10">
        <v>9.6000000000000002E-2</v>
      </c>
      <c r="E389" s="10">
        <v>0.26600000000000001</v>
      </c>
      <c r="F389" s="10">
        <v>0.66800000000000004</v>
      </c>
      <c r="G389" s="10">
        <v>0.47399999999999998</v>
      </c>
      <c r="H389" s="10">
        <v>0.629</v>
      </c>
      <c r="I389" s="10">
        <v>0.85599999999999998</v>
      </c>
      <c r="J389" s="10">
        <v>0.79500000000000004</v>
      </c>
      <c r="K389" s="10">
        <v>0.51700000000000002</v>
      </c>
      <c r="L389" s="10">
        <v>0.155</v>
      </c>
      <c r="M389" s="10">
        <v>0.252</v>
      </c>
    </row>
    <row r="390" spans="1:13" ht="15" thickBot="1">
      <c r="A390" s="5">
        <v>389</v>
      </c>
      <c r="B390" s="22" t="s">
        <v>836</v>
      </c>
      <c r="C390" s="6" t="s">
        <v>103</v>
      </c>
      <c r="D390" s="10">
        <v>8.7999999999999995E-2</v>
      </c>
      <c r="E390" s="10">
        <v>0.22800000000000001</v>
      </c>
      <c r="F390" s="10">
        <v>0.64</v>
      </c>
      <c r="G390" s="10">
        <v>0.437</v>
      </c>
      <c r="H390" s="10">
        <v>0.65100000000000002</v>
      </c>
      <c r="I390" s="10">
        <v>0.84499999999999997</v>
      </c>
      <c r="J390" s="10">
        <v>0.79500000000000004</v>
      </c>
      <c r="K390" s="10">
        <v>0.50800000000000001</v>
      </c>
      <c r="L390" s="10">
        <v>0.16300000000000001</v>
      </c>
      <c r="M390" s="10">
        <v>0.252</v>
      </c>
    </row>
    <row r="391" spans="1:13" ht="15" thickBot="1">
      <c r="A391" s="5">
        <v>390</v>
      </c>
      <c r="B391" s="22" t="s">
        <v>807</v>
      </c>
      <c r="C391" s="22" t="s">
        <v>43</v>
      </c>
      <c r="D391" s="10">
        <v>7.2999999999999995E-2</v>
      </c>
      <c r="E391" s="10">
        <v>0.254</v>
      </c>
      <c r="F391" s="10">
        <v>0.61599999999999999</v>
      </c>
      <c r="G391" s="10">
        <v>0.434</v>
      </c>
      <c r="H391" s="10">
        <v>0.67</v>
      </c>
      <c r="I391" s="10">
        <v>0.89200000000000002</v>
      </c>
      <c r="J391" s="10">
        <v>0.82699999999999996</v>
      </c>
      <c r="K391" s="10">
        <v>0.498</v>
      </c>
      <c r="L391" s="10">
        <v>0.17899999999999999</v>
      </c>
      <c r="M391" s="10">
        <v>0.251</v>
      </c>
    </row>
    <row r="392" spans="1:13" ht="15" thickBot="1">
      <c r="A392" s="5">
        <v>391</v>
      </c>
      <c r="B392" s="22" t="s">
        <v>846</v>
      </c>
      <c r="C392" s="22" t="s">
        <v>26</v>
      </c>
      <c r="D392" s="10">
        <v>0.09</v>
      </c>
      <c r="E392" s="10">
        <v>0.23899999999999999</v>
      </c>
      <c r="F392" s="10">
        <v>0.68200000000000005</v>
      </c>
      <c r="G392" s="10">
        <v>0.45600000000000002</v>
      </c>
      <c r="H392" s="10">
        <v>0.6</v>
      </c>
      <c r="I392" s="10">
        <v>0.879</v>
      </c>
      <c r="J392" s="10">
        <v>0.80500000000000005</v>
      </c>
      <c r="K392" s="10">
        <v>0.49099999999999999</v>
      </c>
      <c r="L392" s="10">
        <v>0.161</v>
      </c>
      <c r="M392" s="10">
        <v>0.251</v>
      </c>
    </row>
    <row r="393" spans="1:13" ht="15" thickBot="1">
      <c r="A393" s="5">
        <v>392</v>
      </c>
      <c r="B393" s="22" t="s">
        <v>778</v>
      </c>
      <c r="C393" s="22" t="s">
        <v>48</v>
      </c>
      <c r="D393" s="10">
        <v>9.1999999999999998E-2</v>
      </c>
      <c r="E393" s="10">
        <v>0.25900000000000001</v>
      </c>
      <c r="F393" s="10">
        <v>0.68500000000000005</v>
      </c>
      <c r="G393" s="10">
        <v>0.49199999999999999</v>
      </c>
      <c r="H393" s="10">
        <v>0.69199999999999995</v>
      </c>
      <c r="I393" s="10">
        <v>0.85099999999999998</v>
      </c>
      <c r="J393" s="10">
        <v>0.81299999999999994</v>
      </c>
      <c r="K393" s="10">
        <v>0.54700000000000004</v>
      </c>
      <c r="L393" s="10">
        <v>0.159</v>
      </c>
      <c r="M393" s="10">
        <v>0.251</v>
      </c>
    </row>
    <row r="394" spans="1:13" ht="15" thickBot="1">
      <c r="A394" s="5">
        <v>393</v>
      </c>
      <c r="B394" s="22" t="s">
        <v>773</v>
      </c>
      <c r="C394" s="22" t="s">
        <v>89</v>
      </c>
      <c r="D394" s="10">
        <v>8.5999999999999993E-2</v>
      </c>
      <c r="E394" s="10">
        <v>0.26600000000000001</v>
      </c>
      <c r="F394" s="10">
        <v>0.628</v>
      </c>
      <c r="G394" s="10">
        <v>0.439</v>
      </c>
      <c r="H394" s="10">
        <v>0.63300000000000001</v>
      </c>
      <c r="I394" s="10">
        <v>0.88300000000000001</v>
      </c>
      <c r="J394" s="10">
        <v>0.80400000000000005</v>
      </c>
      <c r="K394" s="10">
        <v>0.47799999999999998</v>
      </c>
      <c r="L394" s="10">
        <v>0.16500000000000001</v>
      </c>
      <c r="M394" s="10">
        <v>0.251</v>
      </c>
    </row>
    <row r="395" spans="1:13" ht="15" thickBot="1">
      <c r="A395" s="5">
        <v>394</v>
      </c>
      <c r="B395" s="22" t="s">
        <v>663</v>
      </c>
      <c r="C395" s="22" t="s">
        <v>111</v>
      </c>
      <c r="D395" s="10">
        <v>8.2000000000000003E-2</v>
      </c>
      <c r="E395" s="10">
        <v>0.23899999999999999</v>
      </c>
      <c r="F395" s="10">
        <v>0.65200000000000002</v>
      </c>
      <c r="G395" s="10">
        <v>0.45100000000000001</v>
      </c>
      <c r="H395" s="10">
        <v>0.61799999999999999</v>
      </c>
      <c r="I395" s="10">
        <v>0.88800000000000001</v>
      </c>
      <c r="J395" s="10">
        <v>0.81899999999999995</v>
      </c>
      <c r="K395" s="10">
        <v>0.51400000000000001</v>
      </c>
      <c r="L395" s="10">
        <v>0.16900000000000001</v>
      </c>
      <c r="M395" s="10">
        <v>0.25</v>
      </c>
    </row>
    <row r="396" spans="1:13" ht="15" thickBot="1">
      <c r="A396" s="5">
        <v>395</v>
      </c>
      <c r="B396" s="22" t="s">
        <v>848</v>
      </c>
      <c r="C396" s="22" t="s">
        <v>39</v>
      </c>
      <c r="D396" s="10">
        <v>7.8E-2</v>
      </c>
      <c r="E396" s="10">
        <v>0.221</v>
      </c>
      <c r="F396" s="10">
        <v>0.56000000000000005</v>
      </c>
      <c r="G396" s="10">
        <v>0.373</v>
      </c>
      <c r="H396" s="10">
        <v>0.52300000000000002</v>
      </c>
      <c r="I396" s="10">
        <v>0.90900000000000003</v>
      </c>
      <c r="J396" s="10">
        <v>0.78300000000000003</v>
      </c>
      <c r="K396" s="10">
        <v>0.44800000000000001</v>
      </c>
      <c r="L396" s="10">
        <v>0.17199999999999999</v>
      </c>
      <c r="M396" s="10">
        <v>0.25</v>
      </c>
    </row>
    <row r="397" spans="1:13" ht="15" thickBot="1">
      <c r="A397" s="5">
        <v>396</v>
      </c>
      <c r="B397" s="22" t="s">
        <v>812</v>
      </c>
      <c r="C397" s="22" t="s">
        <v>109</v>
      </c>
      <c r="D397" s="10">
        <v>6.9000000000000006E-2</v>
      </c>
      <c r="E397" s="10">
        <v>0.30099999999999999</v>
      </c>
      <c r="F397" s="10">
        <v>0.63700000000000001</v>
      </c>
      <c r="G397" s="10">
        <v>0.48599999999999999</v>
      </c>
      <c r="H397" s="10">
        <v>0.68100000000000005</v>
      </c>
      <c r="I397" s="10">
        <v>0.92500000000000004</v>
      </c>
      <c r="J397" s="10">
        <v>0.85599999999999998</v>
      </c>
      <c r="K397" s="10">
        <v>0.54800000000000004</v>
      </c>
      <c r="L397" s="10">
        <v>0.18099999999999999</v>
      </c>
      <c r="M397" s="10">
        <v>0.25</v>
      </c>
    </row>
    <row r="398" spans="1:13" ht="15" thickBot="1">
      <c r="A398" s="5">
        <v>397</v>
      </c>
      <c r="B398" s="22" t="s">
        <v>603</v>
      </c>
      <c r="C398" s="22" t="s">
        <v>56</v>
      </c>
      <c r="D398" s="10">
        <v>0.104</v>
      </c>
      <c r="E398" s="10">
        <v>0.245</v>
      </c>
      <c r="F398" s="10">
        <v>0.65400000000000003</v>
      </c>
      <c r="G398" s="10">
        <v>0.43099999999999999</v>
      </c>
      <c r="H398" s="10">
        <v>0.5</v>
      </c>
      <c r="I398" s="10">
        <v>0.874</v>
      </c>
      <c r="J398" s="10">
        <v>0.75800000000000001</v>
      </c>
      <c r="K398" s="10">
        <v>0.45500000000000002</v>
      </c>
      <c r="L398" s="10">
        <v>0.14599999999999999</v>
      </c>
      <c r="M398" s="10">
        <v>0.25</v>
      </c>
    </row>
    <row r="399" spans="1:13" ht="15" thickBot="1">
      <c r="A399" s="5">
        <v>398</v>
      </c>
      <c r="B399" s="22" t="s">
        <v>787</v>
      </c>
      <c r="C399" s="22" t="s">
        <v>129</v>
      </c>
      <c r="D399" s="10">
        <v>9.1999999999999998E-2</v>
      </c>
      <c r="E399" s="10">
        <v>0.28399999999999997</v>
      </c>
      <c r="F399" s="10">
        <v>0.628</v>
      </c>
      <c r="G399" s="10">
        <v>0.45400000000000001</v>
      </c>
      <c r="H399" s="10">
        <v>0.55100000000000005</v>
      </c>
      <c r="I399" s="10">
        <v>0.91400000000000003</v>
      </c>
      <c r="J399" s="10">
        <v>0.79900000000000004</v>
      </c>
      <c r="K399" s="10">
        <v>0.49399999999999999</v>
      </c>
      <c r="L399" s="10">
        <v>0.158</v>
      </c>
      <c r="M399" s="10">
        <v>0.25</v>
      </c>
    </row>
    <row r="400" spans="1:13" ht="15" thickBot="1">
      <c r="A400" s="5">
        <v>399</v>
      </c>
      <c r="B400" s="22" t="s">
        <v>721</v>
      </c>
      <c r="C400" s="22" t="s">
        <v>56</v>
      </c>
      <c r="D400" s="10">
        <v>7.1999999999999995E-2</v>
      </c>
      <c r="E400" s="10">
        <v>0.22500000000000001</v>
      </c>
      <c r="F400" s="10">
        <v>0.63500000000000001</v>
      </c>
      <c r="G400" s="10">
        <v>0.42599999999999999</v>
      </c>
      <c r="H400" s="10">
        <v>0.64900000000000002</v>
      </c>
      <c r="I400" s="10">
        <v>0.89400000000000002</v>
      </c>
      <c r="J400" s="10">
        <v>0.82799999999999996</v>
      </c>
      <c r="K400" s="10">
        <v>0.49099999999999999</v>
      </c>
      <c r="L400" s="10">
        <v>0.17799999999999999</v>
      </c>
      <c r="M400" s="10">
        <v>0.25</v>
      </c>
    </row>
    <row r="401" spans="1:13" ht="15" thickBot="1">
      <c r="A401" s="5">
        <v>400</v>
      </c>
      <c r="B401" s="22" t="s">
        <v>693</v>
      </c>
      <c r="C401" s="22" t="s">
        <v>109</v>
      </c>
      <c r="D401" s="10">
        <v>0.11</v>
      </c>
      <c r="E401" s="10">
        <v>0.246</v>
      </c>
      <c r="F401" s="10">
        <v>0.73499999999999999</v>
      </c>
      <c r="G401" s="10">
        <v>0.52100000000000002</v>
      </c>
      <c r="H401" s="10">
        <v>0.5</v>
      </c>
      <c r="I401" s="10">
        <v>0.85699999999999998</v>
      </c>
      <c r="J401" s="10">
        <v>0.78300000000000003</v>
      </c>
      <c r="K401" s="10">
        <v>0.56200000000000006</v>
      </c>
      <c r="L401" s="10">
        <v>0.13900000000000001</v>
      </c>
      <c r="M401" s="10">
        <v>0.249</v>
      </c>
    </row>
    <row r="402" spans="1:13" ht="15" thickBot="1">
      <c r="A402" s="5">
        <v>401</v>
      </c>
      <c r="B402" s="22" t="s">
        <v>753</v>
      </c>
      <c r="C402" s="22" t="s">
        <v>56</v>
      </c>
      <c r="D402" s="10">
        <v>0.1</v>
      </c>
      <c r="E402" s="10">
        <v>0.30599999999999999</v>
      </c>
      <c r="F402" s="10">
        <v>0.68100000000000005</v>
      </c>
      <c r="G402" s="10">
        <v>0.46800000000000003</v>
      </c>
      <c r="H402" s="10">
        <v>0.66</v>
      </c>
      <c r="I402" s="10">
        <v>0.86099999999999999</v>
      </c>
      <c r="J402" s="10">
        <v>0.78600000000000003</v>
      </c>
      <c r="K402" s="10">
        <v>0.43</v>
      </c>
      <c r="L402" s="10">
        <v>0.14799999999999999</v>
      </c>
      <c r="M402" s="10">
        <v>0.249</v>
      </c>
    </row>
    <row r="403" spans="1:13" ht="15" thickBot="1">
      <c r="A403" s="5">
        <v>402</v>
      </c>
      <c r="B403" s="22" t="s">
        <v>792</v>
      </c>
      <c r="C403" s="6" t="s">
        <v>103</v>
      </c>
      <c r="D403" s="10">
        <v>8.2000000000000003E-2</v>
      </c>
      <c r="E403" s="10">
        <v>0.23300000000000001</v>
      </c>
      <c r="F403" s="10">
        <v>0.69099999999999995</v>
      </c>
      <c r="G403" s="10">
        <v>0.49099999999999999</v>
      </c>
      <c r="H403" s="10">
        <v>0.69899999999999995</v>
      </c>
      <c r="I403" s="10">
        <v>0.86899999999999999</v>
      </c>
      <c r="J403" s="10">
        <v>0.83399999999999996</v>
      </c>
      <c r="K403" s="10">
        <v>0.56299999999999994</v>
      </c>
      <c r="L403" s="10">
        <v>0.16700000000000001</v>
      </c>
      <c r="M403" s="10">
        <v>0.248</v>
      </c>
    </row>
    <row r="404" spans="1:13" ht="15" thickBot="1">
      <c r="A404" s="5">
        <v>403</v>
      </c>
      <c r="B404" s="22" t="s">
        <v>519</v>
      </c>
      <c r="C404" s="22" t="s">
        <v>86</v>
      </c>
      <c r="D404" s="10">
        <v>9.2999999999999999E-2</v>
      </c>
      <c r="E404" s="10">
        <v>0.33400000000000002</v>
      </c>
      <c r="F404" s="10">
        <v>0.69</v>
      </c>
      <c r="G404" s="10">
        <v>0.52200000000000002</v>
      </c>
      <c r="H404" s="10">
        <v>0.58199999999999996</v>
      </c>
      <c r="I404" s="10">
        <v>0.92100000000000004</v>
      </c>
      <c r="J404" s="10">
        <v>0.81799999999999995</v>
      </c>
      <c r="K404" s="10">
        <v>0.52600000000000002</v>
      </c>
      <c r="L404" s="10">
        <v>0.155</v>
      </c>
      <c r="M404" s="10">
        <v>0.248</v>
      </c>
    </row>
    <row r="405" spans="1:13" ht="15" thickBot="1">
      <c r="A405" s="5">
        <v>404</v>
      </c>
      <c r="B405" s="22" t="s">
        <v>756</v>
      </c>
      <c r="C405" s="22" t="s">
        <v>41</v>
      </c>
      <c r="D405" s="10">
        <v>0.08</v>
      </c>
      <c r="E405" s="10">
        <v>0.253</v>
      </c>
      <c r="F405" s="10">
        <v>0.63700000000000001</v>
      </c>
      <c r="G405" s="10">
        <v>0.47699999999999998</v>
      </c>
      <c r="H405" s="10">
        <v>0.63900000000000001</v>
      </c>
      <c r="I405" s="10">
        <v>0.88300000000000001</v>
      </c>
      <c r="J405" s="10">
        <v>0.82899999999999996</v>
      </c>
      <c r="K405" s="10">
        <v>0.58199999999999996</v>
      </c>
      <c r="L405" s="10">
        <v>0.16800000000000001</v>
      </c>
      <c r="M405" s="10">
        <v>0.248</v>
      </c>
    </row>
    <row r="406" spans="1:13" ht="15" thickBot="1">
      <c r="A406" s="5">
        <v>405</v>
      </c>
      <c r="B406" s="22" t="s">
        <v>667</v>
      </c>
      <c r="C406" s="22" t="s">
        <v>169</v>
      </c>
      <c r="D406" s="10">
        <v>9.6000000000000002E-2</v>
      </c>
      <c r="E406" s="10">
        <v>0.255</v>
      </c>
      <c r="F406" s="10">
        <v>0.65200000000000002</v>
      </c>
      <c r="G406" s="10">
        <v>0.44900000000000001</v>
      </c>
      <c r="H406" s="10">
        <v>0.56699999999999995</v>
      </c>
      <c r="I406" s="10">
        <v>0.871</v>
      </c>
      <c r="J406" s="10">
        <v>0.78300000000000003</v>
      </c>
      <c r="K406" s="10">
        <v>0.48899999999999999</v>
      </c>
      <c r="L406" s="10">
        <v>0.152</v>
      </c>
      <c r="M406" s="10">
        <v>0.248</v>
      </c>
    </row>
    <row r="407" spans="1:13" ht="15" thickBot="1">
      <c r="A407" s="5">
        <v>406</v>
      </c>
      <c r="B407" s="22" t="s">
        <v>844</v>
      </c>
      <c r="C407" s="22" t="s">
        <v>129</v>
      </c>
      <c r="D407" s="10">
        <v>0.10199999999999999</v>
      </c>
      <c r="E407" s="10">
        <v>0.219</v>
      </c>
      <c r="F407" s="10">
        <v>0.624</v>
      </c>
      <c r="G407" s="10">
        <v>0.40799999999999997</v>
      </c>
      <c r="H407" s="10">
        <v>0.51100000000000001</v>
      </c>
      <c r="I407" s="10">
        <v>0.84399999999999997</v>
      </c>
      <c r="J407" s="10">
        <v>0.748</v>
      </c>
      <c r="K407" s="10">
        <v>0.46600000000000003</v>
      </c>
      <c r="L407" s="10">
        <v>0.14499999999999999</v>
      </c>
      <c r="M407" s="10">
        <v>0.248</v>
      </c>
    </row>
    <row r="408" spans="1:13" ht="15" thickBot="1">
      <c r="A408" s="5">
        <v>407</v>
      </c>
      <c r="B408" s="22" t="s">
        <v>303</v>
      </c>
      <c r="C408" s="22" t="s">
        <v>41</v>
      </c>
      <c r="D408" s="10">
        <v>0.112</v>
      </c>
      <c r="E408" s="10">
        <v>0.29099999999999998</v>
      </c>
      <c r="F408" s="10">
        <v>0.66500000000000004</v>
      </c>
      <c r="G408" s="10">
        <v>0.47299999999999998</v>
      </c>
      <c r="H408" s="10">
        <v>0.52700000000000002</v>
      </c>
      <c r="I408" s="10">
        <v>0.872</v>
      </c>
      <c r="J408" s="10">
        <v>0.76300000000000001</v>
      </c>
      <c r="K408" s="10">
        <v>0.48599999999999999</v>
      </c>
      <c r="L408" s="10">
        <v>0.13500000000000001</v>
      </c>
      <c r="M408" s="10">
        <v>0.247</v>
      </c>
    </row>
    <row r="409" spans="1:13" ht="15" thickBot="1">
      <c r="A409" s="5">
        <v>408</v>
      </c>
      <c r="B409" s="22" t="s">
        <v>723</v>
      </c>
      <c r="C409" s="22" t="s">
        <v>39</v>
      </c>
      <c r="D409" s="10">
        <v>7.1999999999999995E-2</v>
      </c>
      <c r="E409" s="10">
        <v>0.27500000000000002</v>
      </c>
      <c r="F409" s="10">
        <v>0.64400000000000002</v>
      </c>
      <c r="G409" s="10">
        <v>0.46600000000000003</v>
      </c>
      <c r="H409" s="10">
        <v>0.68799999999999994</v>
      </c>
      <c r="I409" s="10">
        <v>0.90900000000000003</v>
      </c>
      <c r="J409" s="10">
        <v>0.84599999999999997</v>
      </c>
      <c r="K409" s="10">
        <v>0.51700000000000002</v>
      </c>
      <c r="L409" s="10">
        <v>0.17599999999999999</v>
      </c>
      <c r="M409" s="10">
        <v>0.247</v>
      </c>
    </row>
    <row r="410" spans="1:13" ht="15" thickBot="1">
      <c r="A410" s="5">
        <v>409</v>
      </c>
      <c r="B410" s="22" t="s">
        <v>827</v>
      </c>
      <c r="C410" s="22" t="s">
        <v>37</v>
      </c>
      <c r="D410" s="10">
        <v>0.10299999999999999</v>
      </c>
      <c r="E410" s="10">
        <v>0.30099999999999999</v>
      </c>
      <c r="F410" s="10">
        <v>0.67</v>
      </c>
      <c r="G410" s="10">
        <v>0.48499999999999999</v>
      </c>
      <c r="H410" s="10">
        <v>0.629</v>
      </c>
      <c r="I410" s="10">
        <v>0.86199999999999999</v>
      </c>
      <c r="J410" s="10">
        <v>0.78900000000000003</v>
      </c>
      <c r="K410" s="10">
        <v>0.497</v>
      </c>
      <c r="L410" s="10">
        <v>0.14499999999999999</v>
      </c>
      <c r="M410" s="10">
        <v>0.247</v>
      </c>
    </row>
    <row r="411" spans="1:13" ht="15" thickBot="1">
      <c r="A411" s="5">
        <v>410</v>
      </c>
      <c r="B411" s="22" t="s">
        <v>796</v>
      </c>
      <c r="C411" s="22" t="s">
        <v>43</v>
      </c>
      <c r="D411" s="10">
        <v>0.11799999999999999</v>
      </c>
      <c r="E411" s="10">
        <v>0.249</v>
      </c>
      <c r="F411" s="10">
        <v>0.69399999999999995</v>
      </c>
      <c r="G411" s="10">
        <v>0.44600000000000001</v>
      </c>
      <c r="H411" s="10">
        <v>0.53400000000000003</v>
      </c>
      <c r="I411" s="10">
        <v>0.82099999999999995</v>
      </c>
      <c r="J411" s="10">
        <v>0.73099999999999998</v>
      </c>
      <c r="K411" s="10">
        <v>0.443</v>
      </c>
      <c r="L411" s="10">
        <v>0.129</v>
      </c>
      <c r="M411" s="10">
        <v>0.247</v>
      </c>
    </row>
    <row r="412" spans="1:13" ht="15" thickBot="1">
      <c r="A412" s="5">
        <v>411</v>
      </c>
      <c r="B412" s="22" t="s">
        <v>806</v>
      </c>
      <c r="C412" s="22" t="s">
        <v>43</v>
      </c>
      <c r="D412" s="10">
        <v>9.4E-2</v>
      </c>
      <c r="E412" s="10">
        <v>0.23699999999999999</v>
      </c>
      <c r="F412" s="10">
        <v>0.65400000000000003</v>
      </c>
      <c r="G412" s="10">
        <v>0.44600000000000001</v>
      </c>
      <c r="H412" s="10">
        <v>0.57099999999999995</v>
      </c>
      <c r="I412" s="10">
        <v>0.86699999999999999</v>
      </c>
      <c r="J412" s="10">
        <v>0.78900000000000003</v>
      </c>
      <c r="K412" s="10">
        <v>0.501</v>
      </c>
      <c r="L412" s="10">
        <v>0.153</v>
      </c>
      <c r="M412" s="10">
        <v>0.247</v>
      </c>
    </row>
    <row r="413" spans="1:13" ht="15" thickBot="1">
      <c r="A413" s="5">
        <v>412</v>
      </c>
      <c r="B413" s="22" t="s">
        <v>672</v>
      </c>
      <c r="C413" s="22" t="s">
        <v>45</v>
      </c>
      <c r="D413" s="10">
        <v>8.4000000000000005E-2</v>
      </c>
      <c r="E413" s="10">
        <v>0.24</v>
      </c>
      <c r="F413" s="10">
        <v>0.69</v>
      </c>
      <c r="G413" s="10">
        <v>0.48199999999999998</v>
      </c>
      <c r="H413" s="10">
        <v>0.64300000000000002</v>
      </c>
      <c r="I413" s="10">
        <v>0.88100000000000001</v>
      </c>
      <c r="J413" s="10">
        <v>0.82599999999999996</v>
      </c>
      <c r="K413" s="10">
        <v>0.53700000000000003</v>
      </c>
      <c r="L413" s="10">
        <v>0.16400000000000001</v>
      </c>
      <c r="M413" s="10">
        <v>0.247</v>
      </c>
    </row>
    <row r="414" spans="1:13" ht="15" thickBot="1">
      <c r="A414" s="5">
        <v>413</v>
      </c>
      <c r="B414" s="22" t="s">
        <v>471</v>
      </c>
      <c r="C414" s="22" t="s">
        <v>153</v>
      </c>
      <c r="D414" s="10">
        <v>7.1999999999999995E-2</v>
      </c>
      <c r="E414" s="10">
        <v>0.30499999999999999</v>
      </c>
      <c r="F414" s="10">
        <v>0.64200000000000002</v>
      </c>
      <c r="G414" s="10">
        <v>0.48099999999999998</v>
      </c>
      <c r="H414" s="10">
        <v>0.71299999999999997</v>
      </c>
      <c r="I414" s="10">
        <v>0.91</v>
      </c>
      <c r="J414" s="10">
        <v>0.85099999999999998</v>
      </c>
      <c r="K414" s="10">
        <v>0.52300000000000002</v>
      </c>
      <c r="L414" s="10">
        <v>0.17499999999999999</v>
      </c>
      <c r="M414" s="10">
        <v>0.247</v>
      </c>
    </row>
    <row r="415" spans="1:13" ht="15" thickBot="1">
      <c r="A415" s="5">
        <v>414</v>
      </c>
      <c r="B415" s="22" t="s">
        <v>818</v>
      </c>
      <c r="C415" s="22" t="s">
        <v>54</v>
      </c>
      <c r="D415" s="10">
        <v>6.7000000000000004E-2</v>
      </c>
      <c r="E415" s="10">
        <v>0.27400000000000002</v>
      </c>
      <c r="F415" s="10">
        <v>0.625</v>
      </c>
      <c r="G415" s="10">
        <v>0.44700000000000001</v>
      </c>
      <c r="H415" s="10">
        <v>0.747</v>
      </c>
      <c r="I415" s="10">
        <v>0.89200000000000002</v>
      </c>
      <c r="J415" s="10">
        <v>0.84699999999999998</v>
      </c>
      <c r="K415" s="10">
        <v>0.49399999999999999</v>
      </c>
      <c r="L415" s="10">
        <v>0.18</v>
      </c>
      <c r="M415" s="10">
        <v>0.247</v>
      </c>
    </row>
    <row r="416" spans="1:13" ht="15" thickBot="1">
      <c r="A416" s="5">
        <v>415</v>
      </c>
      <c r="B416" s="22" t="s">
        <v>684</v>
      </c>
      <c r="C416" s="22" t="s">
        <v>43</v>
      </c>
      <c r="D416" s="10">
        <v>9.9000000000000005E-2</v>
      </c>
      <c r="E416" s="10">
        <v>0.27200000000000002</v>
      </c>
      <c r="F416" s="10">
        <v>0.67300000000000004</v>
      </c>
      <c r="G416" s="10">
        <v>0.46100000000000002</v>
      </c>
      <c r="H416" s="10">
        <v>0.63</v>
      </c>
      <c r="I416" s="10">
        <v>0.85899999999999999</v>
      </c>
      <c r="J416" s="10">
        <v>0.78700000000000003</v>
      </c>
      <c r="K416" s="10">
        <v>0.47099999999999997</v>
      </c>
      <c r="L416" s="10">
        <v>0.14799999999999999</v>
      </c>
      <c r="M416" s="10">
        <v>0.247</v>
      </c>
    </row>
    <row r="417" spans="1:13" ht="15" thickBot="1">
      <c r="A417" s="5">
        <v>416</v>
      </c>
      <c r="B417" s="22" t="s">
        <v>757</v>
      </c>
      <c r="C417" s="22" t="s">
        <v>54</v>
      </c>
      <c r="D417" s="10">
        <v>0.127</v>
      </c>
      <c r="E417" s="10">
        <v>0.33</v>
      </c>
      <c r="F417" s="10">
        <v>0.75</v>
      </c>
      <c r="G417" s="10">
        <v>0.53300000000000003</v>
      </c>
      <c r="H417" s="10">
        <v>0.58299999999999996</v>
      </c>
      <c r="I417" s="10">
        <v>0.83799999999999997</v>
      </c>
      <c r="J417" s="10">
        <v>0.75600000000000001</v>
      </c>
      <c r="K417" s="10">
        <v>0.48299999999999998</v>
      </c>
      <c r="L417" s="10">
        <v>0.11899999999999999</v>
      </c>
      <c r="M417" s="10">
        <v>0.247</v>
      </c>
    </row>
    <row r="418" spans="1:13" ht="15" thickBot="1">
      <c r="A418" s="5">
        <v>417</v>
      </c>
      <c r="B418" s="22" t="s">
        <v>834</v>
      </c>
      <c r="C418" s="22" t="s">
        <v>74</v>
      </c>
      <c r="D418" s="10">
        <v>0.10299999999999999</v>
      </c>
      <c r="E418" s="10">
        <v>0.252</v>
      </c>
      <c r="F418" s="10">
        <v>0.67900000000000005</v>
      </c>
      <c r="G418" s="10">
        <v>0.47699999999999998</v>
      </c>
      <c r="H418" s="10">
        <v>0.63200000000000001</v>
      </c>
      <c r="I418" s="10">
        <v>0.83399999999999996</v>
      </c>
      <c r="J418" s="10">
        <v>0.78400000000000003</v>
      </c>
      <c r="K418" s="10">
        <v>0.52800000000000002</v>
      </c>
      <c r="L418" s="10">
        <v>0.14299999999999999</v>
      </c>
      <c r="M418" s="10">
        <v>0.247</v>
      </c>
    </row>
    <row r="419" spans="1:13" ht="15" thickBot="1">
      <c r="A419" s="5">
        <v>418</v>
      </c>
      <c r="B419" s="22" t="s">
        <v>662</v>
      </c>
      <c r="C419" s="22" t="s">
        <v>169</v>
      </c>
      <c r="D419" s="10">
        <v>0.105</v>
      </c>
      <c r="E419" s="10">
        <v>0.24399999999999999</v>
      </c>
      <c r="F419" s="10">
        <v>0.66900000000000004</v>
      </c>
      <c r="G419" s="10">
        <v>0.46700000000000003</v>
      </c>
      <c r="H419" s="10">
        <v>0.60599999999999998</v>
      </c>
      <c r="I419" s="10">
        <v>0.83</v>
      </c>
      <c r="J419" s="10">
        <v>0.77400000000000002</v>
      </c>
      <c r="K419" s="10">
        <v>0.52500000000000002</v>
      </c>
      <c r="L419" s="10">
        <v>0.14199999999999999</v>
      </c>
      <c r="M419" s="10">
        <v>0.247</v>
      </c>
    </row>
    <row r="420" spans="1:13" ht="15" thickBot="1">
      <c r="A420" s="5">
        <v>419</v>
      </c>
      <c r="B420" s="22" t="s">
        <v>775</v>
      </c>
      <c r="C420" s="22" t="s">
        <v>95</v>
      </c>
      <c r="D420" s="10">
        <v>7.0000000000000007E-2</v>
      </c>
      <c r="E420" s="10">
        <v>0.26300000000000001</v>
      </c>
      <c r="F420" s="10">
        <v>0.66100000000000003</v>
      </c>
      <c r="G420" s="10">
        <v>0.49199999999999999</v>
      </c>
      <c r="H420" s="10">
        <v>0.75700000000000001</v>
      </c>
      <c r="I420" s="10">
        <v>0.88700000000000001</v>
      </c>
      <c r="J420" s="10">
        <v>0.85699999999999998</v>
      </c>
      <c r="K420" s="10">
        <v>0.57599999999999996</v>
      </c>
      <c r="L420" s="10">
        <v>0.17699999999999999</v>
      </c>
      <c r="M420" s="10">
        <v>0.246</v>
      </c>
    </row>
    <row r="421" spans="1:13" ht="15" thickBot="1">
      <c r="A421" s="5">
        <v>420</v>
      </c>
      <c r="B421" s="22" t="s">
        <v>709</v>
      </c>
      <c r="C421" s="6" t="s">
        <v>103</v>
      </c>
      <c r="D421" s="10">
        <v>0.10299999999999999</v>
      </c>
      <c r="E421" s="10">
        <v>0.24199999999999999</v>
      </c>
      <c r="F421" s="10">
        <v>0.68700000000000006</v>
      </c>
      <c r="G421" s="10">
        <v>0.46500000000000002</v>
      </c>
      <c r="H421" s="10">
        <v>0.623</v>
      </c>
      <c r="I421" s="10">
        <v>0.83399999999999996</v>
      </c>
      <c r="J421" s="10">
        <v>0.77900000000000003</v>
      </c>
      <c r="K421" s="10">
        <v>0.501</v>
      </c>
      <c r="L421" s="10">
        <v>0.14299999999999999</v>
      </c>
      <c r="M421" s="10">
        <v>0.246</v>
      </c>
    </row>
    <row r="422" spans="1:13" ht="15" thickBot="1">
      <c r="A422" s="5">
        <v>421</v>
      </c>
      <c r="B422" s="22" t="s">
        <v>842</v>
      </c>
      <c r="C422" s="22" t="s">
        <v>95</v>
      </c>
      <c r="D422" s="10">
        <v>4.9000000000000002E-2</v>
      </c>
      <c r="E422" s="10">
        <v>0.20899999999999999</v>
      </c>
      <c r="F422" s="10">
        <v>0.59399999999999997</v>
      </c>
      <c r="G422" s="10">
        <v>0.41099999999999998</v>
      </c>
      <c r="H422" s="10">
        <v>0.746</v>
      </c>
      <c r="I422" s="10">
        <v>0.92300000000000004</v>
      </c>
      <c r="J422" s="10">
        <v>0.88</v>
      </c>
      <c r="K422" s="10">
        <v>0.52500000000000002</v>
      </c>
      <c r="L422" s="10">
        <v>0.19600000000000001</v>
      </c>
      <c r="M422" s="10">
        <v>0.245</v>
      </c>
    </row>
    <row r="423" spans="1:13" ht="15" thickBot="1">
      <c r="A423" s="5">
        <v>422</v>
      </c>
      <c r="B423" s="22" t="s">
        <v>572</v>
      </c>
      <c r="C423" s="22" t="s">
        <v>144</v>
      </c>
      <c r="D423" s="10">
        <v>0.121</v>
      </c>
      <c r="E423" s="10">
        <v>0.30199999999999999</v>
      </c>
      <c r="F423" s="10">
        <v>0.72899999999999998</v>
      </c>
      <c r="G423" s="10">
        <v>0.54200000000000004</v>
      </c>
      <c r="H423" s="10">
        <v>0.62</v>
      </c>
      <c r="I423" s="10">
        <v>0.82099999999999995</v>
      </c>
      <c r="J423" s="10">
        <v>0.77200000000000002</v>
      </c>
      <c r="K423" s="10">
        <v>0.56299999999999994</v>
      </c>
      <c r="L423" s="10">
        <v>0.123</v>
      </c>
      <c r="M423" s="10">
        <v>0.24399999999999999</v>
      </c>
    </row>
    <row r="424" spans="1:13" ht="15" thickBot="1">
      <c r="A424" s="5">
        <v>423</v>
      </c>
      <c r="B424" s="22" t="s">
        <v>839</v>
      </c>
      <c r="C424" s="22" t="s">
        <v>111</v>
      </c>
      <c r="D424" s="10">
        <v>9.4E-2</v>
      </c>
      <c r="E424" s="10">
        <v>0.26600000000000001</v>
      </c>
      <c r="F424" s="10">
        <v>0.66200000000000003</v>
      </c>
      <c r="G424" s="10">
        <v>0.45300000000000001</v>
      </c>
      <c r="H424" s="10">
        <v>0.60899999999999999</v>
      </c>
      <c r="I424" s="10">
        <v>0.877</v>
      </c>
      <c r="J424" s="10">
        <v>0.79500000000000004</v>
      </c>
      <c r="K424" s="10">
        <v>0.47399999999999998</v>
      </c>
      <c r="L424" s="10">
        <v>0.15</v>
      </c>
      <c r="M424" s="10">
        <v>0.24399999999999999</v>
      </c>
    </row>
    <row r="425" spans="1:13" ht="15" thickBot="1">
      <c r="A425" s="5">
        <v>424</v>
      </c>
      <c r="B425" s="22" t="s">
        <v>674</v>
      </c>
      <c r="C425" s="22" t="s">
        <v>89</v>
      </c>
      <c r="D425" s="10">
        <v>0.129</v>
      </c>
      <c r="E425" s="10">
        <v>0.28799999999999998</v>
      </c>
      <c r="F425" s="10">
        <v>0.71499999999999997</v>
      </c>
      <c r="G425" s="10">
        <v>0.502</v>
      </c>
      <c r="H425" s="10">
        <v>0.60199999999999998</v>
      </c>
      <c r="I425" s="10">
        <v>0.79700000000000004</v>
      </c>
      <c r="J425" s="10">
        <v>0.74099999999999999</v>
      </c>
      <c r="K425" s="10">
        <v>0.501</v>
      </c>
      <c r="L425" s="10">
        <v>0.11600000000000001</v>
      </c>
      <c r="M425" s="10">
        <v>0.24399999999999999</v>
      </c>
    </row>
    <row r="426" spans="1:13" ht="15" thickBot="1">
      <c r="A426" s="5">
        <v>425</v>
      </c>
      <c r="B426" s="22" t="s">
        <v>784</v>
      </c>
      <c r="C426" s="22" t="s">
        <v>45</v>
      </c>
      <c r="D426" s="10">
        <v>8.8999999999999996E-2</v>
      </c>
      <c r="E426" s="10">
        <v>0.249</v>
      </c>
      <c r="F426" s="10">
        <v>0.66600000000000004</v>
      </c>
      <c r="G426" s="10">
        <v>0.46700000000000003</v>
      </c>
      <c r="H426" s="10">
        <v>0.70299999999999996</v>
      </c>
      <c r="I426" s="10">
        <v>0.84899999999999998</v>
      </c>
      <c r="J426" s="10">
        <v>0.81200000000000006</v>
      </c>
      <c r="K426" s="10">
        <v>0.52200000000000002</v>
      </c>
      <c r="L426" s="10">
        <v>0.155</v>
      </c>
      <c r="M426" s="10">
        <v>0.24399999999999999</v>
      </c>
    </row>
    <row r="427" spans="1:13" ht="15" thickBot="1">
      <c r="A427" s="5">
        <v>426</v>
      </c>
      <c r="B427" s="22" t="s">
        <v>823</v>
      </c>
      <c r="C427" s="22" t="s">
        <v>109</v>
      </c>
      <c r="D427" s="10">
        <v>8.1000000000000003E-2</v>
      </c>
      <c r="E427" s="10">
        <v>0.245</v>
      </c>
      <c r="F427" s="10">
        <v>0.66200000000000003</v>
      </c>
      <c r="G427" s="10">
        <v>0.47499999999999998</v>
      </c>
      <c r="H427" s="10">
        <v>0.65100000000000002</v>
      </c>
      <c r="I427" s="10">
        <v>0.88100000000000001</v>
      </c>
      <c r="J427" s="10">
        <v>0.82699999999999996</v>
      </c>
      <c r="K427" s="10">
        <v>0.55000000000000004</v>
      </c>
      <c r="L427" s="10">
        <v>0.16300000000000001</v>
      </c>
      <c r="M427" s="10">
        <v>0.24399999999999999</v>
      </c>
    </row>
    <row r="428" spans="1:13" ht="15" thickBot="1">
      <c r="A428" s="5">
        <v>427</v>
      </c>
      <c r="B428" s="22" t="s">
        <v>781</v>
      </c>
      <c r="C428" s="22" t="s">
        <v>129</v>
      </c>
      <c r="D428" s="10">
        <v>9.4E-2</v>
      </c>
      <c r="E428" s="10">
        <v>0.28100000000000003</v>
      </c>
      <c r="F428" s="10">
        <v>0.67900000000000005</v>
      </c>
      <c r="G428" s="10">
        <v>0.47399999999999998</v>
      </c>
      <c r="H428" s="10">
        <v>0.63600000000000001</v>
      </c>
      <c r="I428" s="10">
        <v>0.873</v>
      </c>
      <c r="J428" s="10">
        <v>0.80100000000000005</v>
      </c>
      <c r="K428" s="10">
        <v>0.48399999999999999</v>
      </c>
      <c r="L428" s="10">
        <v>0.15</v>
      </c>
      <c r="M428" s="10">
        <v>0.24399999999999999</v>
      </c>
    </row>
    <row r="429" spans="1:13" ht="15" thickBot="1">
      <c r="A429" s="5">
        <v>428</v>
      </c>
      <c r="B429" s="22" t="s">
        <v>791</v>
      </c>
      <c r="C429" s="22" t="s">
        <v>129</v>
      </c>
      <c r="D429" s="10">
        <v>9.7000000000000003E-2</v>
      </c>
      <c r="E429" s="10">
        <v>0.307</v>
      </c>
      <c r="F429" s="10">
        <v>0.64400000000000002</v>
      </c>
      <c r="G429" s="10">
        <v>0.47099999999999997</v>
      </c>
      <c r="H429" s="10">
        <v>0.68500000000000005</v>
      </c>
      <c r="I429" s="10">
        <v>0.84699999999999998</v>
      </c>
      <c r="J429" s="10">
        <v>0.79300000000000004</v>
      </c>
      <c r="K429" s="10">
        <v>0.48699999999999999</v>
      </c>
      <c r="L429" s="10">
        <v>0.14699999999999999</v>
      </c>
      <c r="M429" s="10">
        <v>0.24399999999999999</v>
      </c>
    </row>
    <row r="430" spans="1:13" ht="15" thickBot="1">
      <c r="A430" s="5">
        <v>429</v>
      </c>
      <c r="B430" s="22" t="s">
        <v>746</v>
      </c>
      <c r="C430" s="22" t="s">
        <v>153</v>
      </c>
      <c r="D430" s="10">
        <v>0.107</v>
      </c>
      <c r="E430" s="10">
        <v>0.29299999999999998</v>
      </c>
      <c r="F430" s="10">
        <v>0.72799999999999998</v>
      </c>
      <c r="G430" s="10">
        <v>0.50800000000000001</v>
      </c>
      <c r="H430" s="10">
        <v>0.65500000000000003</v>
      </c>
      <c r="I430" s="10">
        <v>0.84099999999999997</v>
      </c>
      <c r="J430" s="10">
        <v>0.78600000000000003</v>
      </c>
      <c r="K430" s="10">
        <v>0.49399999999999999</v>
      </c>
      <c r="L430" s="10">
        <v>0.13600000000000001</v>
      </c>
      <c r="M430" s="10">
        <v>0.24399999999999999</v>
      </c>
    </row>
    <row r="431" spans="1:13" ht="15" thickBot="1">
      <c r="A431" s="5">
        <v>430</v>
      </c>
      <c r="B431" s="22" t="s">
        <v>529</v>
      </c>
      <c r="C431" s="22" t="s">
        <v>32</v>
      </c>
      <c r="D431" s="10">
        <v>0.11</v>
      </c>
      <c r="E431" s="10">
        <v>0.32500000000000001</v>
      </c>
      <c r="F431" s="10">
        <v>0.73899999999999999</v>
      </c>
      <c r="G431" s="10">
        <v>0.56399999999999995</v>
      </c>
      <c r="H431" s="10">
        <v>0.69099999999999995</v>
      </c>
      <c r="I431" s="10">
        <v>0.83599999999999997</v>
      </c>
      <c r="J431" s="10">
        <v>0.80100000000000005</v>
      </c>
      <c r="K431" s="10">
        <v>0.57899999999999996</v>
      </c>
      <c r="L431" s="10">
        <v>0.13300000000000001</v>
      </c>
      <c r="M431" s="10">
        <v>0.24299999999999999</v>
      </c>
    </row>
    <row r="432" spans="1:13" ht="15" thickBot="1">
      <c r="A432" s="5">
        <v>431</v>
      </c>
      <c r="B432" s="22" t="s">
        <v>741</v>
      </c>
      <c r="C432" s="22" t="s">
        <v>144</v>
      </c>
      <c r="D432" s="10">
        <v>9.2999999999999999E-2</v>
      </c>
      <c r="E432" s="10">
        <v>0.27200000000000002</v>
      </c>
      <c r="F432" s="10">
        <v>0.71</v>
      </c>
      <c r="G432" s="10">
        <v>0.48499999999999999</v>
      </c>
      <c r="H432" s="10">
        <v>0.628</v>
      </c>
      <c r="I432" s="10">
        <v>0.88100000000000001</v>
      </c>
      <c r="J432" s="10">
        <v>0.80800000000000005</v>
      </c>
      <c r="K432" s="10">
        <v>0.48699999999999999</v>
      </c>
      <c r="L432" s="10">
        <v>0.15</v>
      </c>
      <c r="M432" s="10">
        <v>0.24299999999999999</v>
      </c>
    </row>
    <row r="433" spans="1:13" ht="15" thickBot="1">
      <c r="A433" s="5">
        <v>432</v>
      </c>
      <c r="B433" s="22" t="s">
        <v>790</v>
      </c>
      <c r="C433" s="22" t="s">
        <v>24</v>
      </c>
      <c r="D433" s="10">
        <v>9.7000000000000003E-2</v>
      </c>
      <c r="E433" s="10">
        <v>0.312</v>
      </c>
      <c r="F433" s="10">
        <v>0.69099999999999995</v>
      </c>
      <c r="G433" s="10">
        <v>0.49199999999999999</v>
      </c>
      <c r="H433" s="10">
        <v>0.60699999999999998</v>
      </c>
      <c r="I433" s="10">
        <v>0.90100000000000002</v>
      </c>
      <c r="J433" s="10">
        <v>0.80300000000000005</v>
      </c>
      <c r="K433" s="10">
        <v>0.47599999999999998</v>
      </c>
      <c r="L433" s="10">
        <v>0.14599999999999999</v>
      </c>
      <c r="M433" s="10">
        <v>0.24199999999999999</v>
      </c>
    </row>
    <row r="434" spans="1:13" ht="15" thickBot="1">
      <c r="A434" s="5">
        <v>433</v>
      </c>
      <c r="B434" s="22" t="s">
        <v>794</v>
      </c>
      <c r="C434" s="6" t="s">
        <v>103</v>
      </c>
      <c r="D434" s="10">
        <v>9.8000000000000004E-2</v>
      </c>
      <c r="E434" s="10">
        <v>0.26800000000000002</v>
      </c>
      <c r="F434" s="10">
        <v>0.7</v>
      </c>
      <c r="G434" s="10">
        <v>0.47699999999999998</v>
      </c>
      <c r="H434" s="10">
        <v>0.59799999999999998</v>
      </c>
      <c r="I434" s="10">
        <v>0.872</v>
      </c>
      <c r="J434" s="10">
        <v>0.79300000000000004</v>
      </c>
      <c r="K434" s="10">
        <v>0.48399999999999999</v>
      </c>
      <c r="L434" s="10">
        <v>0.14499999999999999</v>
      </c>
      <c r="M434" s="10">
        <v>0.24199999999999999</v>
      </c>
    </row>
    <row r="435" spans="1:13" ht="15" thickBot="1">
      <c r="A435" s="5">
        <v>434</v>
      </c>
      <c r="B435" s="22" t="s">
        <v>801</v>
      </c>
      <c r="C435" s="22" t="s">
        <v>169</v>
      </c>
      <c r="D435" s="10">
        <v>0.08</v>
      </c>
      <c r="E435" s="10">
        <v>0.29699999999999999</v>
      </c>
      <c r="F435" s="10">
        <v>0.65800000000000003</v>
      </c>
      <c r="G435" s="10">
        <v>0.48099999999999998</v>
      </c>
      <c r="H435" s="10">
        <v>0.69899999999999995</v>
      </c>
      <c r="I435" s="10">
        <v>0.89600000000000002</v>
      </c>
      <c r="J435" s="10">
        <v>0.83599999999999997</v>
      </c>
      <c r="K435" s="10">
        <v>0.50900000000000001</v>
      </c>
      <c r="L435" s="10">
        <v>0.16200000000000001</v>
      </c>
      <c r="M435" s="10">
        <v>0.24199999999999999</v>
      </c>
    </row>
    <row r="436" spans="1:13" ht="15" thickBot="1">
      <c r="A436" s="5">
        <v>435</v>
      </c>
      <c r="B436" s="22" t="s">
        <v>800</v>
      </c>
      <c r="C436" s="22" t="s">
        <v>52</v>
      </c>
      <c r="D436" s="10">
        <v>0.11600000000000001</v>
      </c>
      <c r="E436" s="10">
        <v>0.34100000000000003</v>
      </c>
      <c r="F436" s="10">
        <v>0.70599999999999996</v>
      </c>
      <c r="G436" s="10">
        <v>0.51700000000000002</v>
      </c>
      <c r="H436" s="10">
        <v>0.66900000000000004</v>
      </c>
      <c r="I436" s="10">
        <v>0.82799999999999996</v>
      </c>
      <c r="J436" s="10">
        <v>0.77300000000000002</v>
      </c>
      <c r="K436" s="10">
        <v>0.48099999999999998</v>
      </c>
      <c r="L436" s="10">
        <v>0.126</v>
      </c>
      <c r="M436" s="10">
        <v>0.24199999999999999</v>
      </c>
    </row>
    <row r="437" spans="1:13" ht="15" thickBot="1">
      <c r="A437" s="5">
        <v>436</v>
      </c>
      <c r="B437" s="22" t="s">
        <v>837</v>
      </c>
      <c r="C437" s="22" t="s">
        <v>97</v>
      </c>
      <c r="D437" s="10">
        <v>8.8999999999999996E-2</v>
      </c>
      <c r="E437" s="10">
        <v>0.251</v>
      </c>
      <c r="F437" s="10">
        <v>0.67800000000000005</v>
      </c>
      <c r="G437" s="10">
        <v>0.45400000000000001</v>
      </c>
      <c r="H437" s="10">
        <v>0.61399999999999999</v>
      </c>
      <c r="I437" s="10">
        <v>0.88200000000000001</v>
      </c>
      <c r="J437" s="10">
        <v>0.80400000000000005</v>
      </c>
      <c r="K437" s="10">
        <v>0.47399999999999998</v>
      </c>
      <c r="L437" s="10">
        <v>0.153</v>
      </c>
      <c r="M437" s="10">
        <v>0.24199999999999999</v>
      </c>
    </row>
    <row r="438" spans="1:13" ht="15" thickBot="1">
      <c r="A438" s="5">
        <v>437</v>
      </c>
      <c r="B438" s="22" t="s">
        <v>744</v>
      </c>
      <c r="C438" s="6" t="s">
        <v>103</v>
      </c>
      <c r="D438" s="10">
        <v>7.9000000000000001E-2</v>
      </c>
      <c r="E438" s="10">
        <v>0.28999999999999998</v>
      </c>
      <c r="F438" s="10">
        <v>0.68</v>
      </c>
      <c r="G438" s="10">
        <v>0.505</v>
      </c>
      <c r="H438" s="10">
        <v>0.63900000000000001</v>
      </c>
      <c r="I438" s="10">
        <v>0.91500000000000004</v>
      </c>
      <c r="J438" s="10">
        <v>0.84399999999999997</v>
      </c>
      <c r="K438" s="10">
        <v>0.55100000000000005</v>
      </c>
      <c r="L438" s="10">
        <v>0.16200000000000001</v>
      </c>
      <c r="M438" s="10">
        <v>0.24099999999999999</v>
      </c>
    </row>
    <row r="439" spans="1:13" ht="15" thickBot="1">
      <c r="A439" s="5">
        <v>438</v>
      </c>
      <c r="B439" s="22" t="s">
        <v>749</v>
      </c>
      <c r="C439" s="22" t="s">
        <v>64</v>
      </c>
      <c r="D439" s="10">
        <v>7.4999999999999997E-2</v>
      </c>
      <c r="E439" s="10">
        <v>0.29499999999999998</v>
      </c>
      <c r="F439" s="10">
        <v>0.65200000000000002</v>
      </c>
      <c r="G439" s="10">
        <v>0.46100000000000002</v>
      </c>
      <c r="H439" s="10">
        <v>0.69199999999999995</v>
      </c>
      <c r="I439" s="10">
        <v>0.90900000000000003</v>
      </c>
      <c r="J439" s="10">
        <v>0.83399999999999996</v>
      </c>
      <c r="K439" s="10">
        <v>0.46400000000000002</v>
      </c>
      <c r="L439" s="10">
        <v>0.16600000000000001</v>
      </c>
      <c r="M439" s="10">
        <v>0.24</v>
      </c>
    </row>
    <row r="440" spans="1:13" ht="15" thickBot="1">
      <c r="A440" s="5">
        <v>439</v>
      </c>
      <c r="B440" s="22" t="s">
        <v>799</v>
      </c>
      <c r="C440" s="22" t="s">
        <v>95</v>
      </c>
      <c r="D440" s="10">
        <v>7.9000000000000001E-2</v>
      </c>
      <c r="E440" s="10">
        <v>0.24399999999999999</v>
      </c>
      <c r="F440" s="10">
        <v>0.64800000000000002</v>
      </c>
      <c r="G440" s="10">
        <v>0.45</v>
      </c>
      <c r="H440" s="10">
        <v>0.59699999999999998</v>
      </c>
      <c r="I440" s="10">
        <v>0.90700000000000003</v>
      </c>
      <c r="J440" s="10">
        <v>0.82399999999999995</v>
      </c>
      <c r="K440" s="10">
        <v>0.51</v>
      </c>
      <c r="L440" s="10">
        <v>0.161</v>
      </c>
      <c r="M440" s="10">
        <v>0.24</v>
      </c>
    </row>
    <row r="441" spans="1:13" ht="15" thickBot="1">
      <c r="A441" s="5">
        <v>440</v>
      </c>
      <c r="B441" s="22" t="s">
        <v>760</v>
      </c>
      <c r="C441" s="22" t="s">
        <v>54</v>
      </c>
      <c r="D441" s="10">
        <v>9.0999999999999998E-2</v>
      </c>
      <c r="E441" s="10">
        <v>0.28499999999999998</v>
      </c>
      <c r="F441" s="10">
        <v>0.71299999999999997</v>
      </c>
      <c r="G441" s="10">
        <v>0.51300000000000001</v>
      </c>
      <c r="H441" s="10">
        <v>0.69299999999999995</v>
      </c>
      <c r="I441" s="10">
        <v>0.86699999999999999</v>
      </c>
      <c r="J441" s="10">
        <v>0.82099999999999995</v>
      </c>
      <c r="K441" s="10">
        <v>0.53300000000000003</v>
      </c>
      <c r="L441" s="10">
        <v>0.14799999999999999</v>
      </c>
      <c r="M441" s="10">
        <v>0.23899999999999999</v>
      </c>
    </row>
    <row r="442" spans="1:13" ht="15" thickBot="1">
      <c r="A442" s="5">
        <v>441</v>
      </c>
      <c r="B442" s="22" t="s">
        <v>714</v>
      </c>
      <c r="C442" s="6" t="s">
        <v>103</v>
      </c>
      <c r="D442" s="10">
        <v>9.7000000000000003E-2</v>
      </c>
      <c r="E442" s="10">
        <v>0.28000000000000003</v>
      </c>
      <c r="F442" s="10">
        <v>0.70099999999999996</v>
      </c>
      <c r="G442" s="10">
        <v>0.51200000000000001</v>
      </c>
      <c r="H442" s="10">
        <v>0.58399999999999996</v>
      </c>
      <c r="I442" s="10">
        <v>0.88500000000000001</v>
      </c>
      <c r="J442" s="10">
        <v>0.81200000000000006</v>
      </c>
      <c r="K442" s="10">
        <v>0.55200000000000005</v>
      </c>
      <c r="L442" s="10">
        <v>0.14199999999999999</v>
      </c>
      <c r="M442" s="10">
        <v>0.23899999999999999</v>
      </c>
    </row>
    <row r="443" spans="1:13" ht="15" thickBot="1">
      <c r="A443" s="5">
        <v>442</v>
      </c>
      <c r="B443" s="22" t="s">
        <v>788</v>
      </c>
      <c r="C443" s="22" t="s">
        <v>52</v>
      </c>
      <c r="D443" s="10">
        <v>9.7000000000000003E-2</v>
      </c>
      <c r="E443" s="10">
        <v>0.24</v>
      </c>
      <c r="F443" s="10">
        <v>0.66400000000000003</v>
      </c>
      <c r="G443" s="10">
        <v>0.45</v>
      </c>
      <c r="H443" s="10">
        <v>0.59799999999999998</v>
      </c>
      <c r="I443" s="10">
        <v>0.85799999999999998</v>
      </c>
      <c r="J443" s="10">
        <v>0.78800000000000003</v>
      </c>
      <c r="K443" s="10">
        <v>0.495</v>
      </c>
      <c r="L443" s="10">
        <v>0.14000000000000001</v>
      </c>
      <c r="M443" s="10">
        <v>0.23699999999999999</v>
      </c>
    </row>
    <row r="444" spans="1:13" ht="15" thickBot="1">
      <c r="A444" s="5">
        <v>443</v>
      </c>
      <c r="B444" s="22" t="s">
        <v>811</v>
      </c>
      <c r="C444" s="22" t="s">
        <v>39</v>
      </c>
      <c r="D444" s="10">
        <v>8.5999999999999993E-2</v>
      </c>
      <c r="E444" s="10">
        <v>0.26300000000000001</v>
      </c>
      <c r="F444" s="10">
        <v>0.68400000000000005</v>
      </c>
      <c r="G444" s="10">
        <v>0.47899999999999998</v>
      </c>
      <c r="H444" s="10">
        <v>0.60199999999999998</v>
      </c>
      <c r="I444" s="10">
        <v>0.89700000000000002</v>
      </c>
      <c r="J444" s="10">
        <v>0.81799999999999995</v>
      </c>
      <c r="K444" s="10">
        <v>0.51300000000000001</v>
      </c>
      <c r="L444" s="10">
        <v>0.151</v>
      </c>
      <c r="M444" s="10">
        <v>0.23599999999999999</v>
      </c>
    </row>
    <row r="445" spans="1:13" ht="15" thickBot="1">
      <c r="A445" s="5">
        <v>444</v>
      </c>
      <c r="B445" s="22" t="s">
        <v>814</v>
      </c>
      <c r="C445" s="6" t="s">
        <v>103</v>
      </c>
      <c r="D445" s="10">
        <v>9.1999999999999998E-2</v>
      </c>
      <c r="E445" s="10">
        <v>0.23699999999999999</v>
      </c>
      <c r="F445" s="10">
        <v>0.67200000000000004</v>
      </c>
      <c r="G445" s="10">
        <v>0.46</v>
      </c>
      <c r="H445" s="10">
        <v>0.67700000000000005</v>
      </c>
      <c r="I445" s="10">
        <v>0.84199999999999997</v>
      </c>
      <c r="J445" s="10">
        <v>0.8</v>
      </c>
      <c r="K445" s="10">
        <v>0.51300000000000001</v>
      </c>
      <c r="L445" s="10">
        <v>0.14399999999999999</v>
      </c>
      <c r="M445" s="10">
        <v>0.23599999999999999</v>
      </c>
    </row>
    <row r="446" spans="1:13" ht="15" thickBot="1">
      <c r="A446" s="5">
        <v>445</v>
      </c>
      <c r="B446" s="22" t="s">
        <v>793</v>
      </c>
      <c r="C446" s="22" t="s">
        <v>109</v>
      </c>
      <c r="D446" s="10">
        <v>8.3000000000000004E-2</v>
      </c>
      <c r="E446" s="10">
        <v>0.20799999999999999</v>
      </c>
      <c r="F446" s="10">
        <v>0.67200000000000004</v>
      </c>
      <c r="G446" s="10">
        <v>0.47099999999999997</v>
      </c>
      <c r="H446" s="10">
        <v>0.63</v>
      </c>
      <c r="I446" s="10">
        <v>0.86499999999999999</v>
      </c>
      <c r="J446" s="10">
        <v>0.82</v>
      </c>
      <c r="K446" s="10">
        <v>0.56699999999999995</v>
      </c>
      <c r="L446" s="10">
        <v>0.153</v>
      </c>
      <c r="M446" s="10">
        <v>0.23599999999999999</v>
      </c>
    </row>
    <row r="447" spans="1:13" ht="15" thickBot="1">
      <c r="A447" s="5">
        <v>446</v>
      </c>
      <c r="B447" s="22" t="s">
        <v>843</v>
      </c>
      <c r="C447" s="22" t="s">
        <v>48</v>
      </c>
      <c r="D447" s="10">
        <v>7.2999999999999995E-2</v>
      </c>
      <c r="E447" s="10">
        <v>0.23599999999999999</v>
      </c>
      <c r="F447" s="10">
        <v>0.68300000000000005</v>
      </c>
      <c r="G447" s="10">
        <v>0.47899999999999998</v>
      </c>
      <c r="H447" s="10">
        <v>0.71599999999999997</v>
      </c>
      <c r="I447" s="10">
        <v>0.88600000000000001</v>
      </c>
      <c r="J447" s="10">
        <v>0.84799999999999998</v>
      </c>
      <c r="K447" s="10">
        <v>0.54300000000000004</v>
      </c>
      <c r="L447" s="10">
        <v>0.16300000000000001</v>
      </c>
      <c r="M447" s="10">
        <v>0.23599999999999999</v>
      </c>
    </row>
    <row r="448" spans="1:13" ht="15" thickBot="1">
      <c r="A448" s="5">
        <v>447</v>
      </c>
      <c r="B448" s="22" t="s">
        <v>825</v>
      </c>
      <c r="C448" s="22" t="s">
        <v>37</v>
      </c>
      <c r="D448" s="10">
        <v>8.6999999999999994E-2</v>
      </c>
      <c r="E448" s="10">
        <v>0.26700000000000002</v>
      </c>
      <c r="F448" s="10">
        <v>0.68700000000000006</v>
      </c>
      <c r="G448" s="10">
        <v>0.496</v>
      </c>
      <c r="H448" s="10">
        <v>0.64600000000000002</v>
      </c>
      <c r="I448" s="10">
        <v>0.88200000000000001</v>
      </c>
      <c r="J448" s="10">
        <v>0.82399999999999995</v>
      </c>
      <c r="K448" s="10">
        <v>0.54500000000000004</v>
      </c>
      <c r="L448" s="10">
        <v>0.14899999999999999</v>
      </c>
      <c r="M448" s="10">
        <v>0.23599999999999999</v>
      </c>
    </row>
    <row r="449" spans="1:13" ht="15" thickBot="1">
      <c r="A449" s="5">
        <v>448</v>
      </c>
      <c r="B449" s="22" t="s">
        <v>838</v>
      </c>
      <c r="C449" s="6" t="s">
        <v>103</v>
      </c>
      <c r="D449" s="10">
        <v>8.5999999999999993E-2</v>
      </c>
      <c r="E449" s="10">
        <v>0.27300000000000002</v>
      </c>
      <c r="F449" s="10">
        <v>0.70199999999999996</v>
      </c>
      <c r="G449" s="10">
        <v>0.47</v>
      </c>
      <c r="H449" s="10">
        <v>0.69699999999999995</v>
      </c>
      <c r="I449" s="10">
        <v>0.876</v>
      </c>
      <c r="J449" s="10">
        <v>0.82</v>
      </c>
      <c r="K449" s="10">
        <v>0.46</v>
      </c>
      <c r="L449" s="10">
        <v>0.14899999999999999</v>
      </c>
      <c r="M449" s="10">
        <v>0.23499999999999999</v>
      </c>
    </row>
    <row r="450" spans="1:13" ht="15" thickBot="1">
      <c r="A450" s="5">
        <v>449</v>
      </c>
      <c r="B450" s="22" t="s">
        <v>552</v>
      </c>
      <c r="C450" s="22" t="s">
        <v>116</v>
      </c>
      <c r="D450" s="10">
        <v>9.4E-2</v>
      </c>
      <c r="E450" s="10">
        <v>0.26400000000000001</v>
      </c>
      <c r="F450" s="10">
        <v>0.68500000000000005</v>
      </c>
      <c r="G450" s="10">
        <v>0.47599999999999998</v>
      </c>
      <c r="H450" s="10">
        <v>0.60499999999999998</v>
      </c>
      <c r="I450" s="10">
        <v>0.877</v>
      </c>
      <c r="J450" s="10">
        <v>0.80200000000000005</v>
      </c>
      <c r="K450" s="10">
        <v>0.503</v>
      </c>
      <c r="L450" s="10">
        <v>0.14099999999999999</v>
      </c>
      <c r="M450" s="10">
        <v>0.23499999999999999</v>
      </c>
    </row>
    <row r="451" spans="1:13" ht="15" thickBot="1">
      <c r="A451" s="5">
        <v>450</v>
      </c>
      <c r="B451" s="22" t="s">
        <v>766</v>
      </c>
      <c r="C451" s="22" t="s">
        <v>169</v>
      </c>
      <c r="D451" s="10">
        <v>8.2000000000000003E-2</v>
      </c>
      <c r="E451" s="10">
        <v>0.27700000000000002</v>
      </c>
      <c r="F451" s="10">
        <v>0.68100000000000005</v>
      </c>
      <c r="G451" s="10">
        <v>0.48199999999999998</v>
      </c>
      <c r="H451" s="10">
        <v>0.73099999999999998</v>
      </c>
      <c r="I451" s="10">
        <v>0.87</v>
      </c>
      <c r="J451" s="10">
        <v>0.83099999999999996</v>
      </c>
      <c r="K451" s="10">
        <v>0.50700000000000001</v>
      </c>
      <c r="L451" s="10">
        <v>0.153</v>
      </c>
      <c r="M451" s="10">
        <v>0.23499999999999999</v>
      </c>
    </row>
    <row r="452" spans="1:13" ht="15" thickBot="1">
      <c r="A452" s="5">
        <v>451</v>
      </c>
      <c r="B452" s="22" t="s">
        <v>611</v>
      </c>
      <c r="C452" s="22" t="s">
        <v>58</v>
      </c>
      <c r="D452" s="10">
        <v>9.2999999999999999E-2</v>
      </c>
      <c r="E452" s="10">
        <v>0.26100000000000001</v>
      </c>
      <c r="F452" s="10">
        <v>0.68600000000000005</v>
      </c>
      <c r="G452" s="10">
        <v>0.48</v>
      </c>
      <c r="H452" s="10">
        <v>0.68700000000000006</v>
      </c>
      <c r="I452" s="10">
        <v>0.84099999999999997</v>
      </c>
      <c r="J452" s="10">
        <v>0.80100000000000005</v>
      </c>
      <c r="K452" s="10">
        <v>0.51500000000000001</v>
      </c>
      <c r="L452" s="10">
        <v>0.14099999999999999</v>
      </c>
      <c r="M452" s="10">
        <v>0.23400000000000001</v>
      </c>
    </row>
    <row r="453" spans="1:13" ht="15" thickBot="1">
      <c r="A453" s="5">
        <v>452</v>
      </c>
      <c r="B453" s="22" t="s">
        <v>602</v>
      </c>
      <c r="C453" s="22" t="s">
        <v>153</v>
      </c>
      <c r="D453" s="10">
        <v>0.1</v>
      </c>
      <c r="E453" s="10">
        <v>0.30199999999999999</v>
      </c>
      <c r="F453" s="10">
        <v>0.69399999999999995</v>
      </c>
      <c r="G453" s="10">
        <v>0.5</v>
      </c>
      <c r="H453" s="10">
        <v>0.61599999999999999</v>
      </c>
      <c r="I453" s="10">
        <v>0.876</v>
      </c>
      <c r="J453" s="10">
        <v>0.79900000000000004</v>
      </c>
      <c r="K453" s="10">
        <v>0.505</v>
      </c>
      <c r="L453" s="10">
        <v>0.13400000000000001</v>
      </c>
      <c r="M453" s="10">
        <v>0.23400000000000001</v>
      </c>
    </row>
    <row r="454" spans="1:13" ht="15" thickBot="1">
      <c r="A454" s="5">
        <v>453</v>
      </c>
      <c r="B454" s="22" t="s">
        <v>632</v>
      </c>
      <c r="C454" s="22" t="s">
        <v>129</v>
      </c>
      <c r="D454" s="10">
        <v>7.4999999999999997E-2</v>
      </c>
      <c r="E454" s="10">
        <v>0.254</v>
      </c>
      <c r="F454" s="10">
        <v>0.64700000000000002</v>
      </c>
      <c r="G454" s="10">
        <v>0.46300000000000002</v>
      </c>
      <c r="H454" s="10">
        <v>0.77800000000000002</v>
      </c>
      <c r="I454" s="10">
        <v>0.85199999999999998</v>
      </c>
      <c r="J454" s="10">
        <v>0.83299999999999996</v>
      </c>
      <c r="K454" s="10">
        <v>0.53300000000000003</v>
      </c>
      <c r="L454" s="10">
        <v>0.158</v>
      </c>
      <c r="M454" s="10">
        <v>0.23300000000000001</v>
      </c>
    </row>
    <row r="455" spans="1:13" ht="15" thickBot="1">
      <c r="A455" s="5">
        <v>454</v>
      </c>
      <c r="B455" s="22" t="s">
        <v>666</v>
      </c>
      <c r="C455" s="22" t="s">
        <v>41</v>
      </c>
      <c r="D455" s="10">
        <v>6.8000000000000005E-2</v>
      </c>
      <c r="E455" s="10">
        <v>0.26500000000000001</v>
      </c>
      <c r="F455" s="10">
        <v>0.68500000000000005</v>
      </c>
      <c r="G455" s="10">
        <v>0.501</v>
      </c>
      <c r="H455" s="10">
        <v>0.747</v>
      </c>
      <c r="I455" s="10">
        <v>0.89500000000000002</v>
      </c>
      <c r="J455" s="10">
        <v>0.86099999999999999</v>
      </c>
      <c r="K455" s="10">
        <v>0.56299999999999994</v>
      </c>
      <c r="L455" s="10">
        <v>0.16300000000000001</v>
      </c>
      <c r="M455" s="10">
        <v>0.23100000000000001</v>
      </c>
    </row>
    <row r="456" spans="1:13" ht="15" thickBot="1">
      <c r="A456" s="5">
        <v>455</v>
      </c>
      <c r="B456" s="22" t="s">
        <v>828</v>
      </c>
      <c r="C456" s="22" t="s">
        <v>95</v>
      </c>
      <c r="D456" s="10">
        <v>8.7999999999999995E-2</v>
      </c>
      <c r="E456" s="10">
        <v>0.252</v>
      </c>
      <c r="F456" s="10">
        <v>0.68700000000000006</v>
      </c>
      <c r="G456" s="10">
        <v>0.47399999999999998</v>
      </c>
      <c r="H456" s="10">
        <v>0.56599999999999995</v>
      </c>
      <c r="I456" s="10">
        <v>0.90300000000000002</v>
      </c>
      <c r="J456" s="10">
        <v>0.81499999999999995</v>
      </c>
      <c r="K456" s="10">
        <v>0.51</v>
      </c>
      <c r="L456" s="10">
        <v>0.14299999999999999</v>
      </c>
      <c r="M456" s="10">
        <v>0.23</v>
      </c>
    </row>
    <row r="457" spans="1:13" ht="15" thickBot="1">
      <c r="A457" s="5">
        <v>456</v>
      </c>
      <c r="B457" s="22" t="s">
        <v>772</v>
      </c>
      <c r="C457" s="22" t="s">
        <v>24</v>
      </c>
      <c r="D457" s="10">
        <v>0.06</v>
      </c>
      <c r="E457" s="10">
        <v>0.24299999999999999</v>
      </c>
      <c r="F457" s="10">
        <v>0.63600000000000001</v>
      </c>
      <c r="G457" s="10">
        <v>0.47099999999999997</v>
      </c>
      <c r="H457" s="10">
        <v>0.79700000000000004</v>
      </c>
      <c r="I457" s="10">
        <v>0.89200000000000002</v>
      </c>
      <c r="J457" s="10">
        <v>0.872</v>
      </c>
      <c r="K457" s="10">
        <v>0.58099999999999996</v>
      </c>
      <c r="L457" s="10">
        <v>0.17</v>
      </c>
      <c r="M457" s="10">
        <v>0.23</v>
      </c>
    </row>
    <row r="458" spans="1:13" ht="15" thickBot="1">
      <c r="A458" s="5">
        <v>457</v>
      </c>
      <c r="B458" s="22" t="s">
        <v>782</v>
      </c>
      <c r="C458" s="6" t="s">
        <v>103</v>
      </c>
      <c r="D458" s="10">
        <v>7.8E-2</v>
      </c>
      <c r="E458" s="10">
        <v>0.26900000000000002</v>
      </c>
      <c r="F458" s="10">
        <v>0.69199999999999995</v>
      </c>
      <c r="G458" s="10">
        <v>0.48699999999999999</v>
      </c>
      <c r="H458" s="10">
        <v>0.69099999999999995</v>
      </c>
      <c r="I458" s="10">
        <v>0.89100000000000001</v>
      </c>
      <c r="J458" s="10">
        <v>0.83799999999999997</v>
      </c>
      <c r="K458" s="10">
        <v>0.51500000000000001</v>
      </c>
      <c r="L458" s="10">
        <v>0.14899999999999999</v>
      </c>
      <c r="M458" s="10">
        <v>0.22800000000000001</v>
      </c>
    </row>
    <row r="459" spans="1:13" ht="15" thickBot="1">
      <c r="A459" s="5">
        <v>458</v>
      </c>
      <c r="B459" s="22" t="s">
        <v>472</v>
      </c>
      <c r="C459" s="22" t="s">
        <v>95</v>
      </c>
      <c r="D459" s="10">
        <v>7.2999999999999995E-2</v>
      </c>
      <c r="E459" s="10">
        <v>0.23899999999999999</v>
      </c>
      <c r="F459" s="10">
        <v>0.64300000000000002</v>
      </c>
      <c r="G459" s="10">
        <v>0.45400000000000001</v>
      </c>
      <c r="H459" s="10">
        <v>0.64800000000000002</v>
      </c>
      <c r="I459" s="10">
        <v>0.90100000000000002</v>
      </c>
      <c r="J459" s="10">
        <v>0.83799999999999997</v>
      </c>
      <c r="K459" s="10">
        <v>0.53200000000000003</v>
      </c>
      <c r="L459" s="10">
        <v>0.153</v>
      </c>
      <c r="M459" s="10">
        <v>0.22600000000000001</v>
      </c>
    </row>
    <row r="460" spans="1:13" ht="15" thickBot="1">
      <c r="A460" s="5">
        <v>459</v>
      </c>
      <c r="B460" s="22" t="s">
        <v>833</v>
      </c>
      <c r="C460" s="22" t="s">
        <v>48</v>
      </c>
      <c r="D460" s="10">
        <v>7.8E-2</v>
      </c>
      <c r="E460" s="10">
        <v>0.25700000000000001</v>
      </c>
      <c r="F460" s="10">
        <v>0.69499999999999995</v>
      </c>
      <c r="G460" s="10">
        <v>0.47</v>
      </c>
      <c r="H460" s="10">
        <v>0.69799999999999995</v>
      </c>
      <c r="I460" s="10">
        <v>0.88600000000000001</v>
      </c>
      <c r="J460" s="10">
        <v>0.83299999999999996</v>
      </c>
      <c r="K460" s="10">
        <v>0.48699999999999999</v>
      </c>
      <c r="L460" s="10">
        <v>0.14799999999999999</v>
      </c>
      <c r="M460" s="10">
        <v>0.22500000000000001</v>
      </c>
    </row>
    <row r="461" spans="1:13" ht="15" thickBot="1">
      <c r="A461" s="5">
        <v>460</v>
      </c>
      <c r="B461" s="22" t="s">
        <v>570</v>
      </c>
      <c r="C461" s="22" t="s">
        <v>39</v>
      </c>
      <c r="D461" s="10">
        <v>8.4000000000000005E-2</v>
      </c>
      <c r="E461" s="10">
        <v>0.22700000000000001</v>
      </c>
      <c r="F461" s="10">
        <v>0.70699999999999996</v>
      </c>
      <c r="G461" s="10">
        <v>0.48799999999999999</v>
      </c>
      <c r="H461" s="10">
        <v>0.6</v>
      </c>
      <c r="I461" s="10">
        <v>0.88</v>
      </c>
      <c r="J461" s="10">
        <v>0.82</v>
      </c>
      <c r="K461" s="10">
        <v>0.54400000000000004</v>
      </c>
      <c r="L461" s="10">
        <v>0.14000000000000001</v>
      </c>
      <c r="M461" s="10">
        <v>0.22500000000000001</v>
      </c>
    </row>
    <row r="462" spans="1:13" ht="15" thickBot="1">
      <c r="A462" s="5">
        <v>461</v>
      </c>
      <c r="B462" s="22" t="s">
        <v>779</v>
      </c>
      <c r="C462" s="22" t="s">
        <v>100</v>
      </c>
      <c r="D462" s="10">
        <v>8.7999999999999995E-2</v>
      </c>
      <c r="E462" s="10">
        <v>0.35199999999999998</v>
      </c>
      <c r="F462" s="10">
        <v>0.69499999999999995</v>
      </c>
      <c r="G462" s="10">
        <v>0.52400000000000002</v>
      </c>
      <c r="H462" s="10">
        <v>0.72699999999999998</v>
      </c>
      <c r="I462" s="10">
        <v>0.88300000000000001</v>
      </c>
      <c r="J462" s="10">
        <v>0.83</v>
      </c>
      <c r="K462" s="10">
        <v>0.502</v>
      </c>
      <c r="L462" s="10">
        <v>0.13600000000000001</v>
      </c>
      <c r="M462" s="10">
        <v>0.224</v>
      </c>
    </row>
    <row r="463" spans="1:13" ht="15" thickBot="1">
      <c r="A463" s="5">
        <v>462</v>
      </c>
      <c r="B463" s="22" t="s">
        <v>803</v>
      </c>
      <c r="C463" s="22" t="s">
        <v>129</v>
      </c>
      <c r="D463" s="10">
        <v>7.9000000000000001E-2</v>
      </c>
      <c r="E463" s="10">
        <v>0.28100000000000003</v>
      </c>
      <c r="F463" s="10">
        <v>0.67500000000000004</v>
      </c>
      <c r="G463" s="10">
        <v>0.46700000000000003</v>
      </c>
      <c r="H463" s="10">
        <v>0.69899999999999995</v>
      </c>
      <c r="I463" s="10">
        <v>0.89700000000000002</v>
      </c>
      <c r="J463" s="10">
        <v>0.83399999999999996</v>
      </c>
      <c r="K463" s="10">
        <v>0.47299999999999998</v>
      </c>
      <c r="L463" s="10">
        <v>0.14499999999999999</v>
      </c>
      <c r="M463" s="10">
        <v>0.224</v>
      </c>
    </row>
    <row r="464" spans="1:13" ht="15" thickBot="1">
      <c r="A464" s="5">
        <v>463</v>
      </c>
      <c r="B464" s="22" t="s">
        <v>703</v>
      </c>
      <c r="C464" s="6" t="s">
        <v>103</v>
      </c>
      <c r="D464" s="10">
        <v>7.0999999999999994E-2</v>
      </c>
      <c r="E464" s="10">
        <v>0.28499999999999998</v>
      </c>
      <c r="F464" s="10">
        <v>0.66</v>
      </c>
      <c r="G464" s="10">
        <v>0.46800000000000003</v>
      </c>
      <c r="H464" s="10">
        <v>0.72</v>
      </c>
      <c r="I464" s="10">
        <v>0.90700000000000003</v>
      </c>
      <c r="J464" s="10">
        <v>0.84899999999999998</v>
      </c>
      <c r="K464" s="10">
        <v>0.48799999999999999</v>
      </c>
      <c r="L464" s="10">
        <v>0.154</v>
      </c>
      <c r="M464" s="10">
        <v>0.224</v>
      </c>
    </row>
    <row r="465" spans="1:13" ht="15" thickBot="1">
      <c r="A465" s="5">
        <v>464</v>
      </c>
      <c r="B465" s="22" t="s">
        <v>824</v>
      </c>
      <c r="C465" s="22" t="s">
        <v>109</v>
      </c>
      <c r="D465" s="10">
        <v>7.8E-2</v>
      </c>
      <c r="E465" s="10">
        <v>0.28100000000000003</v>
      </c>
      <c r="F465" s="10">
        <v>0.69099999999999995</v>
      </c>
      <c r="G465" s="10">
        <v>0.50700000000000001</v>
      </c>
      <c r="H465" s="10">
        <v>0.62</v>
      </c>
      <c r="I465" s="10">
        <v>0.91600000000000004</v>
      </c>
      <c r="J465" s="10">
        <v>0.84299999999999997</v>
      </c>
      <c r="K465" s="10">
        <v>0.55300000000000005</v>
      </c>
      <c r="L465" s="10">
        <v>0.14599999999999999</v>
      </c>
      <c r="M465" s="10">
        <v>0.224</v>
      </c>
    </row>
    <row r="466" spans="1:13" ht="15" thickBot="1">
      <c r="A466" s="5">
        <v>465</v>
      </c>
      <c r="B466" s="22" t="s">
        <v>832</v>
      </c>
      <c r="C466" s="22" t="s">
        <v>169</v>
      </c>
      <c r="D466" s="10">
        <v>8.6999999999999994E-2</v>
      </c>
      <c r="E466" s="10">
        <v>0.24099999999999999</v>
      </c>
      <c r="F466" s="10">
        <v>0.69799999999999995</v>
      </c>
      <c r="G466" s="10">
        <v>0.48199999999999998</v>
      </c>
      <c r="H466" s="10">
        <v>0.57399999999999995</v>
      </c>
      <c r="I466" s="10">
        <v>0.89500000000000002</v>
      </c>
      <c r="J466" s="10">
        <v>0.82</v>
      </c>
      <c r="K466" s="10">
        <v>0.52800000000000002</v>
      </c>
      <c r="L466" s="10">
        <v>0.13200000000000001</v>
      </c>
      <c r="M466" s="10">
        <v>0.22</v>
      </c>
    </row>
    <row r="467" spans="1:13" ht="15" thickBot="1">
      <c r="A467" s="12">
        <v>466</v>
      </c>
      <c r="B467" s="22" t="s">
        <v>845</v>
      </c>
      <c r="C467" s="22" t="s">
        <v>109</v>
      </c>
      <c r="D467" s="16">
        <v>7.6999999999999999E-2</v>
      </c>
      <c r="E467" s="16">
        <v>0.23499999999999999</v>
      </c>
      <c r="F467" s="16">
        <v>0.71599999999999997</v>
      </c>
      <c r="G467" s="16">
        <v>0.44600000000000001</v>
      </c>
      <c r="H467" s="16">
        <v>0.66200000000000003</v>
      </c>
      <c r="I467" s="16">
        <v>0.89700000000000002</v>
      </c>
      <c r="J467" s="16">
        <v>0.82799999999999996</v>
      </c>
      <c r="K467" s="16">
        <v>0.44</v>
      </c>
      <c r="L467" s="16">
        <v>0.13900000000000001</v>
      </c>
      <c r="M467" s="16">
        <v>0.216</v>
      </c>
    </row>
  </sheetData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90FF9-AA6F-4EEE-8A95-19F06F10A25D}">
  <dimension ref="A1:AH467"/>
  <sheetViews>
    <sheetView workbookViewId="0">
      <selection activeCell="D27" sqref="D27"/>
    </sheetView>
  </sheetViews>
  <sheetFormatPr defaultRowHeight="14.4"/>
  <cols>
    <col min="2" max="2" width="14.21875" customWidth="1"/>
    <col min="3" max="3" width="15.33203125" customWidth="1"/>
    <col min="13" max="13" width="13.33203125" customWidth="1"/>
    <col min="17" max="17" width="8.88671875" style="47"/>
    <col min="18" max="18" width="12" style="47" customWidth="1"/>
    <col min="24" max="24" width="13.6640625" style="21" customWidth="1"/>
    <col min="25" max="33" width="8.88671875" style="21"/>
  </cols>
  <sheetData>
    <row r="1" spans="1:34" ht="19.8" thickBot="1">
      <c r="A1" s="1" t="s">
        <v>0</v>
      </c>
      <c r="B1" s="2" t="s">
        <v>1</v>
      </c>
      <c r="C1" s="2" t="s">
        <v>2</v>
      </c>
      <c r="D1" s="3" t="s">
        <v>860</v>
      </c>
      <c r="E1" s="3" t="s">
        <v>857</v>
      </c>
      <c r="F1" s="3" t="s">
        <v>859</v>
      </c>
      <c r="G1" s="3" t="s">
        <v>880</v>
      </c>
      <c r="H1" s="3" t="s">
        <v>862</v>
      </c>
      <c r="I1" s="3" t="s">
        <v>371</v>
      </c>
      <c r="J1" s="3" t="s">
        <v>381</v>
      </c>
      <c r="K1" s="3" t="s">
        <v>376</v>
      </c>
      <c r="L1" s="3" t="s">
        <v>373</v>
      </c>
      <c r="M1" s="3" t="s">
        <v>1647</v>
      </c>
      <c r="N1" s="3" t="s">
        <v>385</v>
      </c>
      <c r="O1" s="3" t="s">
        <v>345</v>
      </c>
      <c r="P1" s="3" t="s">
        <v>347</v>
      </c>
      <c r="Q1" s="45" t="s">
        <v>1648</v>
      </c>
      <c r="R1" s="45" t="s">
        <v>1649</v>
      </c>
      <c r="S1" s="3" t="s">
        <v>372</v>
      </c>
      <c r="T1" s="3" t="s">
        <v>858</v>
      </c>
      <c r="U1" s="3" t="s">
        <v>375</v>
      </c>
      <c r="V1" s="3" t="s">
        <v>10</v>
      </c>
      <c r="W1" s="3" t="s">
        <v>1656</v>
      </c>
      <c r="X1" s="24" t="s">
        <v>367</v>
      </c>
      <c r="Y1" s="24" t="s">
        <v>850</v>
      </c>
      <c r="Z1" s="24" t="s">
        <v>851</v>
      </c>
      <c r="AA1" s="24" t="s">
        <v>852</v>
      </c>
      <c r="AB1" s="24" t="s">
        <v>853</v>
      </c>
      <c r="AC1" s="24" t="s">
        <v>854</v>
      </c>
      <c r="AD1" s="24" t="s">
        <v>855</v>
      </c>
      <c r="AE1" s="24" t="s">
        <v>856</v>
      </c>
      <c r="AF1" s="24" t="s">
        <v>366</v>
      </c>
      <c r="AG1" s="24" t="s">
        <v>365</v>
      </c>
      <c r="AH1" s="24" t="s">
        <v>1667</v>
      </c>
    </row>
    <row r="2" spans="1:34" ht="15" thickBot="1">
      <c r="A2" s="5">
        <v>1</v>
      </c>
      <c r="B2" s="22" t="s">
        <v>400</v>
      </c>
      <c r="C2" s="22" t="s">
        <v>26</v>
      </c>
      <c r="D2" s="8">
        <f t="shared" ref="D2:D65" si="0">E2+T2</f>
        <v>0</v>
      </c>
      <c r="E2" s="8">
        <v>0</v>
      </c>
      <c r="F2" s="8">
        <v>274</v>
      </c>
      <c r="G2" s="8">
        <f>VLOOKUP(B2,[1]Pitchers!$B:$P,15,FALSE)</f>
        <v>0.56000000000000005</v>
      </c>
      <c r="H2" s="8" t="str">
        <f>IF(D2&gt;0,(D2)/(D2+VLOOKUP(B2,'Blown Saves Pitch'!B:F,4,FALSE)),"")</f>
        <v/>
      </c>
      <c r="I2" s="8">
        <v>13.57</v>
      </c>
      <c r="J2" s="8">
        <v>3.81</v>
      </c>
      <c r="K2" s="8">
        <v>1.07</v>
      </c>
      <c r="L2" s="8">
        <v>4.9800000000000004</v>
      </c>
      <c r="M2" s="8">
        <f>VLOOKUP('Pit League Rates'!B2,'Pit Adv'!B:V,20,FALSE)</f>
        <v>2.9</v>
      </c>
      <c r="N2" s="8">
        <f>VLOOKUP('Pit League Rates'!B2,'Pit Adv'!B:V,21,FALSE)</f>
        <v>2.82</v>
      </c>
      <c r="O2" s="8">
        <f>VLOOKUP(B2,'Pit Statcast'!B:M,5,FALSE)</f>
        <v>88.3</v>
      </c>
      <c r="P2" s="8">
        <f>VLOOKUP(B2,'Pit Statcast'!B:M,7,FALSE)</f>
        <v>17.2</v>
      </c>
      <c r="Q2" s="46">
        <f>VLOOKUP(B2,'Pit Statcast'!B:M,9,FALSE)</f>
        <v>8.3000000000000004E-2</v>
      </c>
      <c r="R2" s="46">
        <f>VLOOKUP(B2,'Pit Statcast'!B:M,11,FALSE)</f>
        <v>0.35299999999999998</v>
      </c>
      <c r="S2" s="8">
        <v>2.72</v>
      </c>
      <c r="T2" s="8">
        <v>0</v>
      </c>
      <c r="U2" s="10">
        <v>0.29699999999999999</v>
      </c>
      <c r="V2" s="50">
        <f>VLOOKUP(B2,'Pit Adv'!B:V,7,FALSE)</f>
        <v>0.371</v>
      </c>
      <c r="W2" s="50">
        <f>VLOOKUP(B2,'Pit Adv'!B:V,8,FALSE)</f>
        <v>7.4999999999999997E-2</v>
      </c>
      <c r="X2" s="21">
        <f>VLOOKUP($B2,'Pit PD'!$B:$M,3,FALSE)</f>
        <v>0.19</v>
      </c>
      <c r="Y2" s="21">
        <f>VLOOKUP($B2,'Pit PD'!$B:$M,4,FALSE)</f>
        <v>0.37</v>
      </c>
      <c r="Z2" s="21">
        <f>VLOOKUP($B2,'Pit PD'!$B:$M,5,FALSE)</f>
        <v>0.67700000000000005</v>
      </c>
      <c r="AA2" s="21">
        <f>VLOOKUP($B2,'Pit PD'!$B:$M,6,FALSE)</f>
        <v>0.53100000000000003</v>
      </c>
      <c r="AB2" s="21">
        <f>VLOOKUP($B2,'Pit PD'!$B:$M,7,FALSE)</f>
        <v>0.38300000000000001</v>
      </c>
      <c r="AC2" s="21">
        <f>VLOOKUP($B2,'Pit PD'!$B:$M,8,FALSE)</f>
        <v>0.76700000000000002</v>
      </c>
      <c r="AD2" s="21">
        <f>VLOOKUP($B2,'Pit PD'!$B:$M,9,FALSE)</f>
        <v>0.64</v>
      </c>
      <c r="AE2" s="21">
        <f>VLOOKUP($B2,'Pit PD'!$B:$M,10,FALSE)</f>
        <v>0.52400000000000002</v>
      </c>
      <c r="AF2" s="21">
        <f>VLOOKUP($B2,'Pit PD'!$B:$M,11,FALSE)</f>
        <v>0.15</v>
      </c>
      <c r="AG2" s="21">
        <f>VLOOKUP($B2,'Pit PD'!$B:$M,12,FALSE)</f>
        <v>0.34</v>
      </c>
      <c r="AH2">
        <f>VLOOKUP(B2,'[1]SGP Pitchers'!$B:$P,10,FALSE)</f>
        <v>17.063109520580607</v>
      </c>
    </row>
    <row r="3" spans="1:34" ht="15" thickBot="1">
      <c r="A3" s="5">
        <v>2</v>
      </c>
      <c r="B3" s="22" t="s">
        <v>448</v>
      </c>
      <c r="C3" s="22" t="s">
        <v>97</v>
      </c>
      <c r="D3" s="8">
        <f t="shared" si="0"/>
        <v>0</v>
      </c>
      <c r="E3" s="8">
        <v>0</v>
      </c>
      <c r="F3" s="8">
        <v>237</v>
      </c>
      <c r="G3" s="8">
        <f>VLOOKUP(B3,[1]Pitchers!$B:$P,15,FALSE)</f>
        <v>0.65</v>
      </c>
      <c r="H3" s="8" t="str">
        <f>IF(D3&gt;0,(D3)/(D3+VLOOKUP(B3,'Blown Saves Pitch'!B:F,4,FALSE)),"")</f>
        <v/>
      </c>
      <c r="I3" s="8">
        <v>11.53</v>
      </c>
      <c r="J3" s="8">
        <v>3.16</v>
      </c>
      <c r="K3" s="8">
        <v>1.18</v>
      </c>
      <c r="L3" s="8">
        <v>4.3099999999999996</v>
      </c>
      <c r="M3" s="8">
        <f>VLOOKUP('Pit League Rates'!B3,'Pit Adv'!B:V,20,FALSE)</f>
        <v>3.22</v>
      </c>
      <c r="N3" s="8">
        <f>VLOOKUP('Pit League Rates'!B3,'Pit Adv'!B:V,21,FALSE)</f>
        <v>3.34</v>
      </c>
      <c r="O3" s="8">
        <f>VLOOKUP(B3,'Pit Statcast'!B:M,5,FALSE)</f>
        <v>89.4</v>
      </c>
      <c r="P3" s="8">
        <f>VLOOKUP(B3,'Pit Statcast'!B:M,7,FALSE)</f>
        <v>12.3</v>
      </c>
      <c r="Q3" s="46">
        <f>VLOOKUP(B3,'Pit Statcast'!B:M,9,FALSE)</f>
        <v>9.8000000000000004E-2</v>
      </c>
      <c r="R3" s="46">
        <f>VLOOKUP(B3,'Pit Statcast'!B:M,11,FALSE)</f>
        <v>0.432</v>
      </c>
      <c r="S3" s="8">
        <v>2.68</v>
      </c>
      <c r="T3" s="8">
        <v>0</v>
      </c>
      <c r="U3" s="10">
        <v>0.23899999999999999</v>
      </c>
      <c r="V3" s="50">
        <f>VLOOKUP(B3,'Pit Adv'!B:V,7,FALSE)</f>
        <v>0.311</v>
      </c>
      <c r="W3" s="50">
        <f>VLOOKUP(B3,'Pit Adv'!B:V,8,FALSE)</f>
        <v>7.1999999999999995E-2</v>
      </c>
      <c r="X3" s="21">
        <f>VLOOKUP(B3,'Pit PD'!$B:$M,3,FALSE)</f>
        <v>0.129</v>
      </c>
      <c r="Y3" s="21">
        <f>VLOOKUP($B3,'Pit PD'!$B:$M,4,FALSE)</f>
        <v>0.32900000000000001</v>
      </c>
      <c r="Z3" s="21">
        <f>VLOOKUP($B3,'Pit PD'!$B:$M,5,FALSE)</f>
        <v>0.67700000000000005</v>
      </c>
      <c r="AA3" s="21">
        <f>VLOOKUP($B3,'Pit PD'!$B:$M,6,FALSE)</f>
        <v>0.49199999999999999</v>
      </c>
      <c r="AB3" s="21">
        <f>VLOOKUP($B3,'Pit PD'!$B:$M,7,FALSE)</f>
        <v>0.53200000000000003</v>
      </c>
      <c r="AC3" s="21">
        <f>VLOOKUP($B3,'Pit PD'!$B:$M,8,FALSE)</f>
        <v>0.84499999999999997</v>
      </c>
      <c r="AD3" s="21">
        <f>VLOOKUP($B3,'Pit PD'!$B:$M,9,FALSE)</f>
        <v>0.73399999999999999</v>
      </c>
      <c r="AE3" s="21">
        <f>VLOOKUP($B3,'Pit PD'!$B:$M,10,FALSE)</f>
        <v>0.46899999999999997</v>
      </c>
      <c r="AF3" s="21">
        <f>VLOOKUP($B3,'Pit PD'!$B:$M,11,FALSE)</f>
        <v>0.16700000000000001</v>
      </c>
      <c r="AG3" s="21">
        <f>VLOOKUP($B3,'Pit PD'!$B:$M,12,FALSE)</f>
        <v>0.29599999999999999</v>
      </c>
      <c r="AH3">
        <f>VLOOKUP(B3,'[1]SGP Pitchers'!$B:$P,10,FALSE)</f>
        <v>15.327190358214505</v>
      </c>
    </row>
    <row r="4" spans="1:34" ht="15" thickBot="1">
      <c r="A4" s="5">
        <v>3</v>
      </c>
      <c r="B4" s="22" t="s">
        <v>590</v>
      </c>
      <c r="C4" s="22" t="s">
        <v>41</v>
      </c>
      <c r="D4" s="8">
        <f t="shared" si="0"/>
        <v>0</v>
      </c>
      <c r="E4" s="8">
        <v>0</v>
      </c>
      <c r="F4" s="8">
        <v>234</v>
      </c>
      <c r="G4" s="8">
        <f>VLOOKUP(B4,[1]Pitchers!$B:$P,15,FALSE)</f>
        <v>0.63</v>
      </c>
      <c r="H4" s="8" t="str">
        <f>IF(D4&gt;0,(D4)/(D4+VLOOKUP(B4,'Blown Saves Pitch'!B:F,4,FALSE)),"")</f>
        <v/>
      </c>
      <c r="I4" s="8">
        <v>11.7</v>
      </c>
      <c r="J4" s="8">
        <v>2.25</v>
      </c>
      <c r="K4" s="8">
        <v>1.19</v>
      </c>
      <c r="L4" s="8">
        <v>2.36</v>
      </c>
      <c r="M4" s="8">
        <f>VLOOKUP('Pit League Rates'!B4,'Pit Adv'!B:V,20,FALSE)</f>
        <v>3.63</v>
      </c>
      <c r="N4" s="8">
        <f>VLOOKUP('Pit League Rates'!B4,'Pit Adv'!B:V,21,FALSE)</f>
        <v>4.0599999999999996</v>
      </c>
      <c r="O4" s="8">
        <f>VLOOKUP(B4,'Pit Statcast'!B:M,5,FALSE)</f>
        <v>87.2</v>
      </c>
      <c r="P4" s="8">
        <f>VLOOKUP(B4,'Pit Statcast'!B:M,7,FALSE)</f>
        <v>10.6</v>
      </c>
      <c r="Q4" s="46">
        <f>VLOOKUP(B4,'Pit Statcast'!B:M,9,FALSE)</f>
        <v>7.3999999999999996E-2</v>
      </c>
      <c r="R4" s="46">
        <f>VLOOKUP(B4,'Pit Statcast'!B:M,11,FALSE)</f>
        <v>0.33700000000000002</v>
      </c>
      <c r="S4" s="8">
        <v>4.95</v>
      </c>
      <c r="T4" s="8">
        <v>0</v>
      </c>
      <c r="U4" s="10">
        <v>0.182</v>
      </c>
      <c r="V4" s="50">
        <f>VLOOKUP(B4,'Pit Adv'!B:V,7,FALSE)</f>
        <v>0.315</v>
      </c>
      <c r="W4" s="50">
        <f>VLOOKUP(B4,'Pit Adv'!B:V,8,FALSE)</f>
        <v>0.13300000000000001</v>
      </c>
      <c r="X4" s="21">
        <f>VLOOKUP(B4,'Pit PD'!$B:$M,3,FALSE)</f>
        <v>0.153</v>
      </c>
      <c r="Y4" s="21">
        <f>VLOOKUP($B4,'Pit PD'!$B:$M,4,FALSE)</f>
        <v>0.28299999999999997</v>
      </c>
      <c r="Z4" s="21">
        <f>VLOOKUP($B4,'Pit PD'!$B:$M,5,FALSE)</f>
        <v>0.626</v>
      </c>
      <c r="AA4" s="21">
        <f>VLOOKUP($B4,'Pit PD'!$B:$M,6,FALSE)</f>
        <v>0.42899999999999999</v>
      </c>
      <c r="AB4" s="21">
        <f>VLOOKUP($B4,'Pit PD'!$B:$M,7,FALSE)</f>
        <v>0.40100000000000002</v>
      </c>
      <c r="AC4" s="21">
        <f>VLOOKUP($B4,'Pit PD'!$B:$M,8,FALSE)</f>
        <v>0.79100000000000004</v>
      </c>
      <c r="AD4" s="21">
        <f>VLOOKUP($B4,'Pit PD'!$B:$M,9,FALSE)</f>
        <v>0.64300000000000002</v>
      </c>
      <c r="AE4" s="21">
        <f>VLOOKUP($B4,'Pit PD'!$B:$M,10,FALSE)</f>
        <v>0.42499999999999999</v>
      </c>
      <c r="AF4" s="21">
        <f>VLOOKUP($B4,'Pit PD'!$B:$M,11,FALSE)</f>
        <v>0.155</v>
      </c>
      <c r="AG4" s="21">
        <f>VLOOKUP($B4,'Pit PD'!$B:$M,12,FALSE)</f>
        <v>0.308</v>
      </c>
      <c r="AH4">
        <f>VLOOKUP(B4,'[1]SGP Pitchers'!$B:$P,10,FALSE)</f>
        <v>11.219671236779448</v>
      </c>
    </row>
    <row r="5" spans="1:34" ht="15" thickBot="1">
      <c r="A5" s="5">
        <v>4</v>
      </c>
      <c r="B5" s="22" t="s">
        <v>455</v>
      </c>
      <c r="C5" s="22" t="s">
        <v>144</v>
      </c>
      <c r="D5" s="8">
        <f t="shared" si="0"/>
        <v>0</v>
      </c>
      <c r="E5" s="8">
        <v>0</v>
      </c>
      <c r="F5" s="8">
        <v>234</v>
      </c>
      <c r="G5" s="8">
        <f>VLOOKUP(B5,[1]Pitchers!$B:$P,15,FALSE)</f>
        <v>0.63</v>
      </c>
      <c r="H5" s="8" t="str">
        <f>IF(D5&gt;0,(D5)/(D5+VLOOKUP(B5,'Blown Saves Pitch'!B:F,4,FALSE)),"")</f>
        <v/>
      </c>
      <c r="I5" s="8">
        <v>10.86</v>
      </c>
      <c r="J5" s="8">
        <v>3.66</v>
      </c>
      <c r="K5" s="8">
        <v>1.1499999999999999</v>
      </c>
      <c r="L5" s="8">
        <v>4.88</v>
      </c>
      <c r="M5" s="8">
        <f>VLOOKUP('Pit League Rates'!B5,'Pit Adv'!B:V,20,FALSE)</f>
        <v>3.29</v>
      </c>
      <c r="N5" s="8">
        <f>VLOOKUP('Pit League Rates'!B5,'Pit Adv'!B:V,21,FALSE)</f>
        <v>3.37</v>
      </c>
      <c r="O5" s="8">
        <f>VLOOKUP(B5,'Pit Statcast'!B:M,5,FALSE)</f>
        <v>87.1</v>
      </c>
      <c r="P5" s="8">
        <f>VLOOKUP(B5,'Pit Statcast'!B:M,7,FALSE)</f>
        <v>12.7</v>
      </c>
      <c r="Q5" s="46">
        <f>VLOOKUP(B5,'Pit Statcast'!B:M,9,FALSE)</f>
        <v>6.3E-2</v>
      </c>
      <c r="R5" s="46">
        <f>VLOOKUP(B5,'Pit Statcast'!B:M,11,FALSE)</f>
        <v>0.34499999999999997</v>
      </c>
      <c r="S5" s="8">
        <v>2.23</v>
      </c>
      <c r="T5" s="8">
        <v>0</v>
      </c>
      <c r="U5" s="10">
        <v>0.23200000000000001</v>
      </c>
      <c r="V5" s="50">
        <f>VLOOKUP(B5,'Pit Adv'!B:V,7,FALSE)</f>
        <v>0.29199999999999998</v>
      </c>
      <c r="W5" s="50">
        <f>VLOOKUP(B5,'Pit Adv'!B:V,8,FALSE)</f>
        <v>0.06</v>
      </c>
      <c r="X5" s="21">
        <f>VLOOKUP(B5,'Pit PD'!$B:$M,3,FALSE)</f>
        <v>0.14499999999999999</v>
      </c>
      <c r="Y5" s="21">
        <f>VLOOKUP($B5,'Pit PD'!$B:$M,4,FALSE)</f>
        <v>0.34699999999999998</v>
      </c>
      <c r="Z5" s="21">
        <f>VLOOKUP($B5,'Pit PD'!$B:$M,5,FALSE)</f>
        <v>0.67200000000000004</v>
      </c>
      <c r="AA5" s="21">
        <f>VLOOKUP($B5,'Pit PD'!$B:$M,6,FALSE)</f>
        <v>0.51500000000000001</v>
      </c>
      <c r="AB5" s="21">
        <f>VLOOKUP($B5,'Pit PD'!$B:$M,7,FALSE)</f>
        <v>0.497</v>
      </c>
      <c r="AC5" s="21">
        <f>VLOOKUP($B5,'Pit PD'!$B:$M,8,FALSE)</f>
        <v>0.82399999999999995</v>
      </c>
      <c r="AD5" s="21">
        <f>VLOOKUP($B5,'Pit PD'!$B:$M,9,FALSE)</f>
        <v>0.71699999999999997</v>
      </c>
      <c r="AE5" s="21">
        <f>VLOOKUP($B5,'Pit PD'!$B:$M,10,FALSE)</f>
        <v>0.51500000000000001</v>
      </c>
      <c r="AF5" s="21">
        <f>VLOOKUP($B5,'Pit PD'!$B:$M,11,FALSE)</f>
        <v>0.156</v>
      </c>
      <c r="AG5" s="21">
        <f>VLOOKUP($B5,'Pit PD'!$B:$M,12,FALSE)</f>
        <v>0.30099999999999999</v>
      </c>
      <c r="AH5">
        <f>VLOOKUP(B5,'[1]SGP Pitchers'!$B:$P,10,FALSE)</f>
        <v>15.53743930024671</v>
      </c>
    </row>
    <row r="6" spans="1:34" ht="15" thickBot="1">
      <c r="A6" s="5">
        <v>5</v>
      </c>
      <c r="B6" s="22" t="s">
        <v>497</v>
      </c>
      <c r="C6" s="22" t="s">
        <v>54</v>
      </c>
      <c r="D6" s="8">
        <f t="shared" si="0"/>
        <v>0</v>
      </c>
      <c r="E6" s="8">
        <v>0</v>
      </c>
      <c r="F6" s="8">
        <v>222</v>
      </c>
      <c r="G6" s="8">
        <f>VLOOKUP(B6,[1]Pitchers!$B:$P,15,FALSE)</f>
        <v>0.73</v>
      </c>
      <c r="H6" s="8" t="str">
        <f>IF(D6&gt;0,(D6)/(D6+VLOOKUP(B6,'Blown Saves Pitch'!B:F,4,FALSE)),"")</f>
        <v/>
      </c>
      <c r="I6" s="8">
        <v>9.56</v>
      </c>
      <c r="J6" s="8">
        <v>2.63</v>
      </c>
      <c r="K6" s="8">
        <v>0.98</v>
      </c>
      <c r="L6" s="8">
        <v>4.63</v>
      </c>
      <c r="M6" s="8">
        <f>VLOOKUP('Pit League Rates'!B6,'Pit Adv'!B:V,20,FALSE)</f>
        <v>3.6</v>
      </c>
      <c r="N6" s="8">
        <f>VLOOKUP('Pit League Rates'!B6,'Pit Adv'!B:V,21,FALSE)</f>
        <v>3.63</v>
      </c>
      <c r="O6" s="8">
        <f>VLOOKUP(B6,'Pit Statcast'!B:M,5,FALSE)</f>
        <v>89.2</v>
      </c>
      <c r="P6" s="8">
        <f>VLOOKUP(B6,'Pit Statcast'!B:M,7,FALSE)</f>
        <v>14.8</v>
      </c>
      <c r="Q6" s="46">
        <f>VLOOKUP(B6,'Pit Statcast'!B:M,9,FALSE)</f>
        <v>7.4999999999999997E-2</v>
      </c>
      <c r="R6" s="46">
        <f>VLOOKUP(B6,'Pit Statcast'!B:M,11,FALSE)</f>
        <v>0.39200000000000002</v>
      </c>
      <c r="S6" s="8">
        <v>2.0699999999999998</v>
      </c>
      <c r="T6" s="8">
        <v>0</v>
      </c>
      <c r="U6" s="10">
        <v>0.21199999999999999</v>
      </c>
      <c r="V6" s="50">
        <f>VLOOKUP(B6,'Pit Adv'!B:V,7,FALSE)</f>
        <v>0.27</v>
      </c>
      <c r="W6" s="50">
        <f>VLOOKUP(B6,'Pit Adv'!B:V,8,FALSE)</f>
        <v>5.8000000000000003E-2</v>
      </c>
      <c r="X6" s="21">
        <f>VLOOKUP(B6,'Pit PD'!$B:$M,3,FALSE)</f>
        <v>0.11700000000000001</v>
      </c>
      <c r="Y6" s="21">
        <f>VLOOKUP($B6,'Pit PD'!$B:$M,4,FALSE)</f>
        <v>0.29899999999999999</v>
      </c>
      <c r="Z6" s="21">
        <f>VLOOKUP($B6,'Pit PD'!$B:$M,5,FALSE)</f>
        <v>0.68400000000000005</v>
      </c>
      <c r="AA6" s="21">
        <f>VLOOKUP($B6,'Pit PD'!$B:$M,6,FALSE)</f>
        <v>0.5</v>
      </c>
      <c r="AB6" s="21">
        <f>VLOOKUP($B6,'Pit PD'!$B:$M,7,FALSE)</f>
        <v>0.58899999999999997</v>
      </c>
      <c r="AC6" s="21">
        <f>VLOOKUP($B6,'Pit PD'!$B:$M,8,FALSE)</f>
        <v>0.83499999999999996</v>
      </c>
      <c r="AD6" s="21">
        <f>VLOOKUP($B6,'Pit PD'!$B:$M,9,FALSE)</f>
        <v>0.76400000000000001</v>
      </c>
      <c r="AE6" s="21">
        <f>VLOOKUP($B6,'Pit PD'!$B:$M,10,FALSE)</f>
        <v>0.52</v>
      </c>
      <c r="AF6" s="21">
        <f>VLOOKUP($B6,'Pit PD'!$B:$M,11,FALSE)</f>
        <v>0.16</v>
      </c>
      <c r="AG6" s="21">
        <f>VLOOKUP($B6,'Pit PD'!$B:$M,12,FALSE)</f>
        <v>0.27700000000000002</v>
      </c>
      <c r="AH6">
        <f>VLOOKUP(B6,'[1]SGP Pitchers'!$B:$P,10,FALSE)</f>
        <v>22.589535767935672</v>
      </c>
    </row>
    <row r="7" spans="1:34" ht="15" thickBot="1">
      <c r="A7" s="5">
        <v>6</v>
      </c>
      <c r="B7" s="22" t="s">
        <v>503</v>
      </c>
      <c r="C7" s="22" t="s">
        <v>35</v>
      </c>
      <c r="D7" s="8">
        <f t="shared" si="0"/>
        <v>0</v>
      </c>
      <c r="E7" s="8">
        <v>0</v>
      </c>
      <c r="F7" s="8">
        <v>215</v>
      </c>
      <c r="G7" s="8">
        <f>VLOOKUP(B7,[1]Pitchers!$B:$P,15,FALSE)</f>
        <v>0.55000000000000004</v>
      </c>
      <c r="H7" s="8" t="str">
        <f>IF(D7&gt;0,(D7)/(D7+VLOOKUP(B7,'Blown Saves Pitch'!B:F,4,FALSE)),"")</f>
        <v/>
      </c>
      <c r="I7" s="8">
        <v>9.9600000000000009</v>
      </c>
      <c r="J7" s="8">
        <v>3.2</v>
      </c>
      <c r="K7" s="8">
        <v>1.06</v>
      </c>
      <c r="L7" s="8">
        <v>4.22</v>
      </c>
      <c r="M7" s="8">
        <f>VLOOKUP('Pit League Rates'!B7,'Pit Adv'!B:V,20,FALSE)</f>
        <v>3.76</v>
      </c>
      <c r="N7" s="8">
        <f>VLOOKUP('Pit League Rates'!B7,'Pit Adv'!B:V,21,FALSE)</f>
        <v>3.68</v>
      </c>
      <c r="O7" s="8">
        <f>VLOOKUP(B7,'Pit Statcast'!B:M,5,FALSE)</f>
        <v>90.1</v>
      </c>
      <c r="P7" s="8">
        <f>VLOOKUP(B7,'Pit Statcast'!B:M,7,FALSE)</f>
        <v>15.9</v>
      </c>
      <c r="Q7" s="46">
        <f>VLOOKUP(B7,'Pit Statcast'!B:M,9,FALSE)</f>
        <v>9.6000000000000002E-2</v>
      </c>
      <c r="R7" s="46">
        <f>VLOOKUP(B7,'Pit Statcast'!B:M,11,FALSE)</f>
        <v>0.42099999999999999</v>
      </c>
      <c r="S7" s="8">
        <v>2.36</v>
      </c>
      <c r="T7" s="8">
        <v>0</v>
      </c>
      <c r="U7" s="10">
        <v>0.20899999999999999</v>
      </c>
      <c r="V7" s="50">
        <f>VLOOKUP(B7,'Pit Adv'!B:V,7,FALSE)</f>
        <v>0.27400000000000002</v>
      </c>
      <c r="W7" s="50">
        <f>VLOOKUP(B7,'Pit Adv'!B:V,8,FALSE)</f>
        <v>6.5000000000000002E-2</v>
      </c>
      <c r="X7" s="21">
        <f>VLOOKUP(B7,'Pit PD'!$B:$M,3,FALSE)</f>
        <v>0.14899999999999999</v>
      </c>
      <c r="Y7" s="21">
        <f>VLOOKUP($B7,'Pit PD'!$B:$M,4,FALSE)</f>
        <v>0.33200000000000002</v>
      </c>
      <c r="Z7" s="21">
        <f>VLOOKUP($B7,'Pit PD'!$B:$M,5,FALSE)</f>
        <v>0.70399999999999996</v>
      </c>
      <c r="AA7" s="21">
        <f>VLOOKUP($B7,'Pit PD'!$B:$M,6,FALSE)</f>
        <v>0.52</v>
      </c>
      <c r="AB7" s="21">
        <f>VLOOKUP($B7,'Pit PD'!$B:$M,7,FALSE)</f>
        <v>0.53100000000000003</v>
      </c>
      <c r="AC7" s="21">
        <f>VLOOKUP($B7,'Pit PD'!$B:$M,8,FALSE)</f>
        <v>0.8</v>
      </c>
      <c r="AD7" s="21">
        <f>VLOOKUP($B7,'Pit PD'!$B:$M,9,FALSE)</f>
        <v>0.71499999999999997</v>
      </c>
      <c r="AE7" s="21">
        <f>VLOOKUP($B7,'Pit PD'!$B:$M,10,FALSE)</f>
        <v>0.50600000000000001</v>
      </c>
      <c r="AF7" s="21">
        <f>VLOOKUP($B7,'Pit PD'!$B:$M,11,FALSE)</f>
        <v>0.14399999999999999</v>
      </c>
      <c r="AG7" s="21">
        <f>VLOOKUP($B7,'Pit PD'!$B:$M,12,FALSE)</f>
        <v>0.29299999999999998</v>
      </c>
      <c r="AH7">
        <f>VLOOKUP(B7,'[1]SGP Pitchers'!$B:$P,10,FALSE)</f>
        <v>14.778035573189147</v>
      </c>
    </row>
    <row r="8" spans="1:34" ht="15" thickBot="1">
      <c r="A8" s="5">
        <v>7</v>
      </c>
      <c r="B8" s="22" t="s">
        <v>506</v>
      </c>
      <c r="C8" s="22" t="s">
        <v>37</v>
      </c>
      <c r="D8" s="8">
        <f t="shared" si="0"/>
        <v>0</v>
      </c>
      <c r="E8" s="8">
        <v>0</v>
      </c>
      <c r="F8" s="8">
        <v>213</v>
      </c>
      <c r="G8" s="8">
        <f>VLOOKUP(B8,[1]Pitchers!$B:$P,15,FALSE)</f>
        <v>0.59</v>
      </c>
      <c r="H8" s="8" t="str">
        <f>IF(D8&gt;0,(D8)/(D8+VLOOKUP(B8,'Blown Saves Pitch'!B:F,4,FALSE)),"")</f>
        <v/>
      </c>
      <c r="I8" s="8">
        <v>9.41</v>
      </c>
      <c r="J8" s="8">
        <v>3.49</v>
      </c>
      <c r="K8" s="8">
        <v>1.1100000000000001</v>
      </c>
      <c r="L8" s="8">
        <v>4.63</v>
      </c>
      <c r="M8" s="8">
        <f>VLOOKUP('Pit League Rates'!B8,'Pit Adv'!B:V,20,FALSE)</f>
        <v>3.53</v>
      </c>
      <c r="N8" s="8">
        <f>VLOOKUP('Pit League Rates'!B8,'Pit Adv'!B:V,21,FALSE)</f>
        <v>3.69</v>
      </c>
      <c r="O8" s="8">
        <f>VLOOKUP(B8,'Pit Statcast'!B:M,5,FALSE)</f>
        <v>91.4</v>
      </c>
      <c r="P8" s="8">
        <f>VLOOKUP(B8,'Pit Statcast'!B:M,7,FALSE)</f>
        <v>12.6</v>
      </c>
      <c r="Q8" s="46">
        <f>VLOOKUP(B8,'Pit Statcast'!B:M,9,FALSE)</f>
        <v>9.4E-2</v>
      </c>
      <c r="R8" s="46">
        <f>VLOOKUP(B8,'Pit Statcast'!B:M,11,FALSE)</f>
        <v>0.45700000000000002</v>
      </c>
      <c r="S8" s="8">
        <v>2.0299999999999998</v>
      </c>
      <c r="T8" s="8">
        <v>0</v>
      </c>
      <c r="U8" s="10">
        <v>0.20399999999999999</v>
      </c>
      <c r="V8" s="50">
        <f>VLOOKUP(B8,'Pit Adv'!B:V,7,FALSE)</f>
        <v>0.26</v>
      </c>
      <c r="W8" s="50">
        <f>VLOOKUP(B8,'Pit Adv'!B:V,8,FALSE)</f>
        <v>5.6000000000000001E-2</v>
      </c>
      <c r="X8" s="21">
        <f>VLOOKUP(B8,'Pit PD'!$B:$M,3,FALSE)</f>
        <v>0.112</v>
      </c>
      <c r="Y8" s="21">
        <f>VLOOKUP($B8,'Pit PD'!$B:$M,4,FALSE)</f>
        <v>0.312</v>
      </c>
      <c r="Z8" s="21">
        <f>VLOOKUP($B8,'Pit PD'!$B:$M,5,FALSE)</f>
        <v>0.64</v>
      </c>
      <c r="AA8" s="21">
        <f>VLOOKUP($B8,'Pit PD'!$B:$M,6,FALSE)</f>
        <v>0.47399999999999998</v>
      </c>
      <c r="AB8" s="21">
        <f>VLOOKUP($B8,'Pit PD'!$B:$M,7,FALSE)</f>
        <v>0.52</v>
      </c>
      <c r="AC8" s="21">
        <f>VLOOKUP($B8,'Pit PD'!$B:$M,8,FALSE)</f>
        <v>0.88300000000000001</v>
      </c>
      <c r="AD8" s="21">
        <f>VLOOKUP($B8,'Pit PD'!$B:$M,9,FALSE)</f>
        <v>0.76300000000000001</v>
      </c>
      <c r="AE8" s="21">
        <f>VLOOKUP($B8,'Pit PD'!$B:$M,10,FALSE)</f>
        <v>0.49399999999999999</v>
      </c>
      <c r="AF8" s="21">
        <f>VLOOKUP($B8,'Pit PD'!$B:$M,11,FALSE)</f>
        <v>0.17199999999999999</v>
      </c>
      <c r="AG8" s="21">
        <f>VLOOKUP($B8,'Pit PD'!$B:$M,12,FALSE)</f>
        <v>0.28399999999999997</v>
      </c>
      <c r="AH8">
        <f>VLOOKUP(B8,'[1]SGP Pitchers'!$B:$P,10,FALSE)</f>
        <v>16.177292922833178</v>
      </c>
    </row>
    <row r="9" spans="1:34" ht="15" thickBot="1">
      <c r="A9" s="5">
        <v>8</v>
      </c>
      <c r="B9" s="22" t="s">
        <v>542</v>
      </c>
      <c r="C9" s="22" t="s">
        <v>111</v>
      </c>
      <c r="D9" s="8">
        <f t="shared" si="0"/>
        <v>0</v>
      </c>
      <c r="E9" s="8">
        <v>0</v>
      </c>
      <c r="F9" s="8">
        <v>210</v>
      </c>
      <c r="G9" s="8">
        <f>VLOOKUP(B9,[1]Pitchers!$B:$P,15,FALSE)</f>
        <v>0.56000000000000005</v>
      </c>
      <c r="H9" s="8" t="str">
        <f>IF(D9&gt;0,(D9)/(D9+VLOOKUP(B9,'Blown Saves Pitch'!B:F,4,FALSE)),"")</f>
        <v/>
      </c>
      <c r="I9" s="8">
        <v>9.73</v>
      </c>
      <c r="J9" s="8">
        <v>4.21</v>
      </c>
      <c r="K9" s="8">
        <v>1.25</v>
      </c>
      <c r="L9" s="8">
        <v>3.82</v>
      </c>
      <c r="M9" s="8">
        <f>VLOOKUP('Pit League Rates'!B9,'Pit Adv'!B:V,20,FALSE)</f>
        <v>3.71</v>
      </c>
      <c r="N9" s="8">
        <f>VLOOKUP('Pit League Rates'!B9,'Pit Adv'!B:V,21,FALSE)</f>
        <v>3.83</v>
      </c>
      <c r="O9" s="8">
        <f>VLOOKUP(B9,'Pit Statcast'!B:M,5,FALSE)</f>
        <v>87.7</v>
      </c>
      <c r="P9" s="8">
        <f>VLOOKUP(B9,'Pit Statcast'!B:M,7,FALSE)</f>
        <v>10.3</v>
      </c>
      <c r="Q9" s="46">
        <f>VLOOKUP(B9,'Pit Statcast'!B:M,9,FALSE)</f>
        <v>8.5999999999999993E-2</v>
      </c>
      <c r="R9" s="46">
        <f>VLOOKUP(B9,'Pit Statcast'!B:M,11,FALSE)</f>
        <v>0.35599999999999998</v>
      </c>
      <c r="S9" s="8">
        <v>2.5499999999999998</v>
      </c>
      <c r="T9" s="8">
        <v>0</v>
      </c>
      <c r="U9" s="10">
        <v>0.188</v>
      </c>
      <c r="V9" s="50">
        <f>VLOOKUP(B9,'Pit Adv'!B:V,7,FALSE)</f>
        <v>0.255</v>
      </c>
      <c r="W9" s="50">
        <f>VLOOKUP(B9,'Pit Adv'!B:V,8,FALSE)</f>
        <v>6.7000000000000004E-2</v>
      </c>
      <c r="X9" s="21">
        <f>VLOOKUP(B9,'Pit PD'!$B:$M,3,FALSE)</f>
        <v>9.7000000000000003E-2</v>
      </c>
      <c r="Y9" s="21">
        <f>VLOOKUP($B9,'Pit PD'!$B:$M,4,FALSE)</f>
        <v>0.25700000000000001</v>
      </c>
      <c r="Z9" s="21">
        <f>VLOOKUP($B9,'Pit PD'!$B:$M,5,FALSE)</f>
        <v>0.65600000000000003</v>
      </c>
      <c r="AA9" s="21">
        <f>VLOOKUP($B9,'Pit PD'!$B:$M,6,FALSE)</f>
        <v>0.47599999999999998</v>
      </c>
      <c r="AB9" s="21">
        <f>VLOOKUP($B9,'Pit PD'!$B:$M,7,FALSE)</f>
        <v>0.60799999999999998</v>
      </c>
      <c r="AC9" s="21">
        <f>VLOOKUP($B9,'Pit PD'!$B:$M,8,FALSE)</f>
        <v>0.85799999999999998</v>
      </c>
      <c r="AD9" s="21">
        <f>VLOOKUP($B9,'Pit PD'!$B:$M,9,FALSE)</f>
        <v>0.79700000000000004</v>
      </c>
      <c r="AE9" s="21">
        <f>VLOOKUP($B9,'Pit PD'!$B:$M,10,FALSE)</f>
        <v>0.55000000000000004</v>
      </c>
      <c r="AF9" s="21">
        <f>VLOOKUP($B9,'Pit PD'!$B:$M,11,FALSE)</f>
        <v>0.186</v>
      </c>
      <c r="AG9" s="21">
        <f>VLOOKUP($B9,'Pit PD'!$B:$M,12,FALSE)</f>
        <v>0.28299999999999997</v>
      </c>
      <c r="AH9">
        <f>VLOOKUP(B9,'[1]SGP Pitchers'!$B:$P,10,FALSE)</f>
        <v>8.6584569933747471</v>
      </c>
    </row>
    <row r="10" spans="1:34" ht="15" thickBot="1">
      <c r="A10" s="5">
        <v>9</v>
      </c>
      <c r="B10" s="22" t="s">
        <v>470</v>
      </c>
      <c r="C10" s="22" t="s">
        <v>45</v>
      </c>
      <c r="D10" s="8">
        <f t="shared" si="0"/>
        <v>0</v>
      </c>
      <c r="E10" s="8">
        <v>0</v>
      </c>
      <c r="F10" s="8">
        <v>210</v>
      </c>
      <c r="G10" s="8">
        <f>VLOOKUP(B10,[1]Pitchers!$B:$P,15,FALSE)</f>
        <v>0.53</v>
      </c>
      <c r="H10" s="8" t="str">
        <f>IF(D10&gt;0,(D10)/(D10+VLOOKUP(B10,'Blown Saves Pitch'!B:F,4,FALSE)),"")</f>
        <v/>
      </c>
      <c r="I10" s="8">
        <v>11.41</v>
      </c>
      <c r="J10" s="8">
        <v>3.86</v>
      </c>
      <c r="K10" s="8">
        <v>1.1200000000000001</v>
      </c>
      <c r="L10" s="8">
        <v>3.89</v>
      </c>
      <c r="M10" s="8">
        <f>VLOOKUP('Pit League Rates'!B10,'Pit Adv'!B:V,20,FALSE)</f>
        <v>3.43</v>
      </c>
      <c r="N10" s="8">
        <f>VLOOKUP('Pit League Rates'!B10,'Pit Adv'!B:V,21,FALSE)</f>
        <v>3.45</v>
      </c>
      <c r="O10" s="8">
        <f>VLOOKUP(B10,'Pit Statcast'!B:M,5,FALSE)</f>
        <v>87.6</v>
      </c>
      <c r="P10" s="8">
        <f>VLOOKUP(B10,'Pit Statcast'!B:M,7,FALSE)</f>
        <v>14.6</v>
      </c>
      <c r="Q10" s="46">
        <f>VLOOKUP(B10,'Pit Statcast'!B:M,9,FALSE)</f>
        <v>8.5000000000000006E-2</v>
      </c>
      <c r="R10" s="46">
        <f>VLOOKUP(B10,'Pit Statcast'!B:M,11,FALSE)</f>
        <v>0.373</v>
      </c>
      <c r="S10" s="8">
        <v>2.93</v>
      </c>
      <c r="T10" s="8">
        <v>0</v>
      </c>
      <c r="U10" s="10">
        <v>0.22900000000000001</v>
      </c>
      <c r="V10" s="50">
        <f>VLOOKUP(B10,'Pit Adv'!B:V,7,FALSE)</f>
        <v>0.309</v>
      </c>
      <c r="W10" s="50">
        <f>VLOOKUP(B10,'Pit Adv'!B:V,8,FALSE)</f>
        <v>7.9000000000000001E-2</v>
      </c>
      <c r="X10" s="21">
        <f>VLOOKUP(B10,'Pit PD'!$B:$M,3,FALSE)</f>
        <v>0.14399999999999999</v>
      </c>
      <c r="Y10" s="21">
        <f>VLOOKUP($B10,'Pit PD'!$B:$M,4,FALSE)</f>
        <v>0.30599999999999999</v>
      </c>
      <c r="Z10" s="21">
        <f>VLOOKUP($B10,'Pit PD'!$B:$M,5,FALSE)</f>
        <v>0.66500000000000004</v>
      </c>
      <c r="AA10" s="21">
        <f>VLOOKUP($B10,'Pit PD'!$B:$M,6,FALSE)</f>
        <v>0.47699999999999998</v>
      </c>
      <c r="AB10" s="21">
        <f>VLOOKUP($B10,'Pit PD'!$B:$M,7,FALSE)</f>
        <v>0.498</v>
      </c>
      <c r="AC10" s="21">
        <f>VLOOKUP($B10,'Pit PD'!$B:$M,8,FALSE)</f>
        <v>0.80100000000000005</v>
      </c>
      <c r="AD10" s="21">
        <f>VLOOKUP($B10,'Pit PD'!$B:$M,9,FALSE)</f>
        <v>0.69899999999999995</v>
      </c>
      <c r="AE10" s="21">
        <f>VLOOKUP($B10,'Pit PD'!$B:$M,10,FALSE)</f>
        <v>0.47599999999999998</v>
      </c>
      <c r="AF10" s="21">
        <f>VLOOKUP($B10,'Pit PD'!$B:$M,11,FALSE)</f>
        <v>0.15</v>
      </c>
      <c r="AG10" s="21">
        <f>VLOOKUP($B10,'Pit PD'!$B:$M,12,FALSE)</f>
        <v>0.29399999999999998</v>
      </c>
      <c r="AH10">
        <f>VLOOKUP(B10,'[1]SGP Pitchers'!$B:$P,10,FALSE)</f>
        <v>11.708804509644391</v>
      </c>
    </row>
    <row r="11" spans="1:34" ht="15" thickBot="1">
      <c r="A11" s="5">
        <v>10</v>
      </c>
      <c r="B11" s="22" t="s">
        <v>488</v>
      </c>
      <c r="C11" s="22" t="s">
        <v>89</v>
      </c>
      <c r="D11" s="8">
        <f t="shared" si="0"/>
        <v>0</v>
      </c>
      <c r="E11" s="8">
        <v>0</v>
      </c>
      <c r="F11" s="8">
        <v>207</v>
      </c>
      <c r="G11" s="8">
        <f>VLOOKUP(B11,[1]Pitchers!$B:$P,15,FALSE)</f>
        <v>0.66</v>
      </c>
      <c r="H11" s="8" t="str">
        <f>IF(D11&gt;0,(D11)/(D11+VLOOKUP(B11,'Blown Saves Pitch'!B:F,4,FALSE)),"")</f>
        <v/>
      </c>
      <c r="I11" s="8">
        <v>9.91</v>
      </c>
      <c r="J11" s="8">
        <v>3.64</v>
      </c>
      <c r="K11" s="8">
        <v>1.07</v>
      </c>
      <c r="L11" s="8">
        <v>5.45</v>
      </c>
      <c r="M11" s="8">
        <f>VLOOKUP('Pit League Rates'!B11,'Pit Adv'!B:V,20,FALSE)</f>
        <v>3.57</v>
      </c>
      <c r="N11" s="8">
        <f>VLOOKUP('Pit League Rates'!B11,'Pit Adv'!B:V,21,FALSE)</f>
        <v>3.54</v>
      </c>
      <c r="O11" s="8">
        <f>VLOOKUP(B11,'Pit Statcast'!B:M,5,FALSE)</f>
        <v>86.9</v>
      </c>
      <c r="P11" s="8">
        <f>VLOOKUP(B11,'Pit Statcast'!B:M,7,FALSE)</f>
        <v>14.3</v>
      </c>
      <c r="Q11" s="46">
        <f>VLOOKUP(B11,'Pit Statcast'!B:M,9,FALSE)</f>
        <v>5.1999999999999998E-2</v>
      </c>
      <c r="R11" s="46">
        <f>VLOOKUP(B11,'Pit Statcast'!B:M,11,FALSE)</f>
        <v>0.35899999999999999</v>
      </c>
      <c r="S11" s="8">
        <v>1.82</v>
      </c>
      <c r="T11" s="8">
        <v>0</v>
      </c>
      <c r="U11" s="10">
        <v>0.219</v>
      </c>
      <c r="V11" s="50">
        <f>VLOOKUP(B11,'Pit Adv'!B:V,7,FALSE)</f>
        <v>0.26900000000000002</v>
      </c>
      <c r="W11" s="50">
        <f>VLOOKUP(B11,'Pit Adv'!B:V,8,FALSE)</f>
        <v>4.9000000000000002E-2</v>
      </c>
      <c r="X11" s="21">
        <f>VLOOKUP(B11,'Pit PD'!$B:$M,3,FALSE)</f>
        <v>0.13200000000000001</v>
      </c>
      <c r="Y11" s="21">
        <f>VLOOKUP($B11,'Pit PD'!$B:$M,4,FALSE)</f>
        <v>0.32700000000000001</v>
      </c>
      <c r="Z11" s="21">
        <f>VLOOKUP($B11,'Pit PD'!$B:$M,5,FALSE)</f>
        <v>0.67800000000000005</v>
      </c>
      <c r="AA11" s="21">
        <f>VLOOKUP($B11,'Pit PD'!$B:$M,6,FALSE)</f>
        <v>0.51100000000000001</v>
      </c>
      <c r="AB11" s="21">
        <f>VLOOKUP($B11,'Pit PD'!$B:$M,7,FALSE)</f>
        <v>0.53200000000000003</v>
      </c>
      <c r="AC11" s="21">
        <f>VLOOKUP($B11,'Pit PD'!$B:$M,8,FALSE)</f>
        <v>0.82699999999999996</v>
      </c>
      <c r="AD11" s="21">
        <f>VLOOKUP($B11,'Pit PD'!$B:$M,9,FALSE)</f>
        <v>0.73699999999999999</v>
      </c>
      <c r="AE11" s="21">
        <f>VLOOKUP($B11,'Pit PD'!$B:$M,10,FALSE)</f>
        <v>0.52500000000000002</v>
      </c>
      <c r="AF11" s="21">
        <f>VLOOKUP($B11,'Pit PD'!$B:$M,11,FALSE)</f>
        <v>0.14399999999999999</v>
      </c>
      <c r="AG11" s="21">
        <f>VLOOKUP($B11,'Pit PD'!$B:$M,12,FALSE)</f>
        <v>0.27600000000000002</v>
      </c>
      <c r="AH11">
        <f>VLOOKUP(B11,'[1]SGP Pitchers'!$B:$P,10,FALSE)</f>
        <v>17.353971483664715</v>
      </c>
    </row>
    <row r="12" spans="1:34" ht="15" thickBot="1">
      <c r="A12" s="5">
        <v>11</v>
      </c>
      <c r="B12" s="22" t="s">
        <v>604</v>
      </c>
      <c r="C12" s="22" t="s">
        <v>50</v>
      </c>
      <c r="D12" s="8">
        <f t="shared" si="0"/>
        <v>0</v>
      </c>
      <c r="E12" s="8">
        <v>0</v>
      </c>
      <c r="F12" s="8">
        <v>207</v>
      </c>
      <c r="G12" s="8">
        <f>VLOOKUP(B12,[1]Pitchers!$B:$P,15,FALSE)</f>
        <v>0.36</v>
      </c>
      <c r="H12" s="8" t="str">
        <f>IF(D12&gt;0,(D12)/(D12+VLOOKUP(B12,'Blown Saves Pitch'!B:F,4,FALSE)),"")</f>
        <v/>
      </c>
      <c r="I12" s="8">
        <v>10.83</v>
      </c>
      <c r="J12" s="8">
        <v>4.66</v>
      </c>
      <c r="K12" s="8">
        <v>1.42</v>
      </c>
      <c r="L12" s="8">
        <v>2.69</v>
      </c>
      <c r="M12" s="8">
        <f>VLOOKUP('Pit League Rates'!B12,'Pit Adv'!B:V,20,FALSE)</f>
        <v>4.13</v>
      </c>
      <c r="N12" s="8">
        <f>VLOOKUP('Pit League Rates'!B12,'Pit Adv'!B:V,21,FALSE)</f>
        <v>4.13</v>
      </c>
      <c r="O12" s="8">
        <f>VLOOKUP(B12,'Pit Statcast'!B:M,5,FALSE)</f>
        <v>89.9</v>
      </c>
      <c r="P12" s="8">
        <f>VLOOKUP(B12,'Pit Statcast'!B:M,7,FALSE)</f>
        <v>15.6</v>
      </c>
      <c r="Q12" s="46">
        <f>VLOOKUP(B12,'Pit Statcast'!B:M,9,FALSE)</f>
        <v>6.4000000000000001E-2</v>
      </c>
      <c r="R12" s="46">
        <f>VLOOKUP(B12,'Pit Statcast'!B:M,11,FALSE)</f>
        <v>0.41799999999999998</v>
      </c>
      <c r="S12" s="8">
        <v>4.03</v>
      </c>
      <c r="T12" s="8">
        <v>0</v>
      </c>
      <c r="U12" s="10">
        <v>0.17100000000000001</v>
      </c>
      <c r="V12" s="50">
        <f>VLOOKUP(B12,'Pit Adv'!B:V,7,FALSE)</f>
        <v>0.27200000000000002</v>
      </c>
      <c r="W12" s="50">
        <f>VLOOKUP(B12,'Pit Adv'!B:V,8,FALSE)</f>
        <v>0.10100000000000001</v>
      </c>
      <c r="X12" s="21">
        <f>VLOOKUP(B12,'Pit PD'!$B:$M,3,FALSE)</f>
        <v>0.13600000000000001</v>
      </c>
      <c r="Y12" s="21">
        <f>VLOOKUP($B12,'Pit PD'!$B:$M,4,FALSE)</f>
        <v>0.29299999999999998</v>
      </c>
      <c r="Z12" s="21">
        <f>VLOOKUP($B12,'Pit PD'!$B:$M,5,FALSE)</f>
        <v>0.67</v>
      </c>
      <c r="AA12" s="21">
        <f>VLOOKUP($B12,'Pit PD'!$B:$M,6,FALSE)</f>
        <v>0.46200000000000002</v>
      </c>
      <c r="AB12" s="21">
        <f>VLOOKUP($B12,'Pit PD'!$B:$M,7,FALSE)</f>
        <v>0.47299999999999998</v>
      </c>
      <c r="AC12" s="21">
        <f>VLOOKUP($B12,'Pit PD'!$B:$M,8,FALSE)</f>
        <v>0.83</v>
      </c>
      <c r="AD12" s="21">
        <f>VLOOKUP($B12,'Pit PD'!$B:$M,9,FALSE)</f>
        <v>0.70499999999999996</v>
      </c>
      <c r="AE12" s="21">
        <f>VLOOKUP($B12,'Pit PD'!$B:$M,10,FALSE)</f>
        <v>0.44700000000000001</v>
      </c>
      <c r="AF12" s="21">
        <f>VLOOKUP($B12,'Pit PD'!$B:$M,11,FALSE)</f>
        <v>0.155</v>
      </c>
      <c r="AG12" s="21">
        <f>VLOOKUP($B12,'Pit PD'!$B:$M,12,FALSE)</f>
        <v>0.29199999999999998</v>
      </c>
      <c r="AH12">
        <f>VLOOKUP(B12,'[1]SGP Pitchers'!$B:$P,10,FALSE)</f>
        <v>2.1213988630972347E-2</v>
      </c>
    </row>
    <row r="13" spans="1:34" ht="15" thickBot="1">
      <c r="A13" s="5">
        <v>12</v>
      </c>
      <c r="B13" s="22" t="s">
        <v>520</v>
      </c>
      <c r="C13" s="22" t="s">
        <v>89</v>
      </c>
      <c r="D13" s="8">
        <f t="shared" si="0"/>
        <v>0</v>
      </c>
      <c r="E13" s="8">
        <v>0</v>
      </c>
      <c r="F13" s="8">
        <v>202</v>
      </c>
      <c r="G13" s="8">
        <f>VLOOKUP(B13,[1]Pitchers!$B:$P,15,FALSE)</f>
        <v>0.47</v>
      </c>
      <c r="H13" s="8" t="str">
        <f>IF(D13&gt;0,(D13)/(D13+VLOOKUP(B13,'Blown Saves Pitch'!B:F,4,FALSE)),"")</f>
        <v/>
      </c>
      <c r="I13" s="8">
        <v>9.39</v>
      </c>
      <c r="J13" s="8">
        <v>4.46</v>
      </c>
      <c r="K13" s="8">
        <v>1.1499999999999999</v>
      </c>
      <c r="L13" s="8">
        <v>4.49</v>
      </c>
      <c r="M13" s="8">
        <f>VLOOKUP('Pit League Rates'!B13,'Pit Adv'!B:V,20,FALSE)</f>
        <v>3.64</v>
      </c>
      <c r="N13" s="8">
        <f>VLOOKUP('Pit League Rates'!B13,'Pit Adv'!B:V,21,FALSE)</f>
        <v>3.76</v>
      </c>
      <c r="O13" s="8">
        <f>VLOOKUP(B13,'Pit Statcast'!B:M,5,FALSE)</f>
        <v>89.3</v>
      </c>
      <c r="P13" s="8">
        <f>VLOOKUP(B13,'Pit Statcast'!B:M,7,FALSE)</f>
        <v>12.7</v>
      </c>
      <c r="Q13" s="46">
        <f>VLOOKUP(B13,'Pit Statcast'!B:M,9,FALSE)</f>
        <v>8.3000000000000004E-2</v>
      </c>
      <c r="R13" s="46">
        <f>VLOOKUP(B13,'Pit Statcast'!B:M,11,FALSE)</f>
        <v>0.38500000000000001</v>
      </c>
      <c r="S13" s="8">
        <v>2.09</v>
      </c>
      <c r="T13" s="8">
        <v>0</v>
      </c>
      <c r="U13" s="10">
        <v>0.19800000000000001</v>
      </c>
      <c r="V13" s="50">
        <f>VLOOKUP(B13,'Pit Adv'!B:V,7,FALSE)</f>
        <v>0.255</v>
      </c>
      <c r="W13" s="50">
        <f>VLOOKUP(B13,'Pit Adv'!B:V,8,FALSE)</f>
        <v>5.7000000000000002E-2</v>
      </c>
      <c r="X13" s="21">
        <f>VLOOKUP(B13,'Pit PD'!$B:$M,3,FALSE)</f>
        <v>0.11799999999999999</v>
      </c>
      <c r="Y13" s="21">
        <f>VLOOKUP($B13,'Pit PD'!$B:$M,4,FALSE)</f>
        <v>0.35199999999999998</v>
      </c>
      <c r="Z13" s="21">
        <f>VLOOKUP($B13,'Pit PD'!$B:$M,5,FALSE)</f>
        <v>0.621</v>
      </c>
      <c r="AA13" s="21">
        <f>VLOOKUP($B13,'Pit PD'!$B:$M,6,FALSE)</f>
        <v>0.49199999999999999</v>
      </c>
      <c r="AB13" s="21">
        <f>VLOOKUP($B13,'Pit PD'!$B:$M,7,FALSE)</f>
        <v>0.56299999999999994</v>
      </c>
      <c r="AC13" s="21">
        <f>VLOOKUP($B13,'Pit PD'!$B:$M,8,FALSE)</f>
        <v>0.85899999999999999</v>
      </c>
      <c r="AD13" s="21">
        <f>VLOOKUP($B13,'Pit PD'!$B:$M,9,FALSE)</f>
        <v>0.75700000000000001</v>
      </c>
      <c r="AE13" s="21">
        <f>VLOOKUP($B13,'Pit PD'!$B:$M,10,FALSE)</f>
        <v>0.52</v>
      </c>
      <c r="AF13" s="21">
        <f>VLOOKUP($B13,'Pit PD'!$B:$M,11,FALSE)</f>
        <v>0.17799999999999999</v>
      </c>
      <c r="AG13" s="21">
        <f>VLOOKUP($B13,'Pit PD'!$B:$M,12,FALSE)</f>
        <v>0.29599999999999999</v>
      </c>
      <c r="AH13">
        <f>VLOOKUP(B13,'[1]SGP Pitchers'!$B:$P,10,FALSE)</f>
        <v>10.39017327612923</v>
      </c>
    </row>
    <row r="14" spans="1:34" ht="15" thickBot="1">
      <c r="A14" s="5">
        <v>13</v>
      </c>
      <c r="B14" s="22" t="s">
        <v>577</v>
      </c>
      <c r="C14" s="22" t="s">
        <v>43</v>
      </c>
      <c r="D14" s="8">
        <f t="shared" si="0"/>
        <v>0</v>
      </c>
      <c r="E14" s="8">
        <v>0</v>
      </c>
      <c r="F14" s="8">
        <v>202</v>
      </c>
      <c r="G14" s="8">
        <f>VLOOKUP(B14,[1]Pitchers!$B:$P,15,FALSE)</f>
        <v>0.55000000000000004</v>
      </c>
      <c r="H14" s="8" t="str">
        <f>IF(D14&gt;0,(D14)/(D14+VLOOKUP(B14,'Blown Saves Pitch'!B:F,4,FALSE)),"")</f>
        <v/>
      </c>
      <c r="I14" s="8">
        <v>10.93</v>
      </c>
      <c r="J14" s="8">
        <v>2.98</v>
      </c>
      <c r="K14" s="8">
        <v>1.22</v>
      </c>
      <c r="L14" s="8">
        <v>2.62</v>
      </c>
      <c r="M14" s="8">
        <f>VLOOKUP('Pit League Rates'!B14,'Pit Adv'!B:V,20,FALSE)</f>
        <v>3.77</v>
      </c>
      <c r="N14" s="8">
        <f>VLOOKUP('Pit League Rates'!B14,'Pit Adv'!B:V,21,FALSE)</f>
        <v>4</v>
      </c>
      <c r="O14" s="8">
        <f>VLOOKUP(B14,'Pit Statcast'!B:M,5,FALSE)</f>
        <v>89</v>
      </c>
      <c r="P14" s="8">
        <f>VLOOKUP(B14,'Pit Statcast'!B:M,7,FALSE)</f>
        <v>12.8</v>
      </c>
      <c r="Q14" s="46">
        <f>VLOOKUP(B14,'Pit Statcast'!B:M,9,FALSE)</f>
        <v>6.8000000000000005E-2</v>
      </c>
      <c r="R14" s="46">
        <f>VLOOKUP(B14,'Pit Statcast'!B:M,11,FALSE)</f>
        <v>0.4</v>
      </c>
      <c r="S14" s="8">
        <v>4.17</v>
      </c>
      <c r="T14" s="8">
        <v>0</v>
      </c>
      <c r="U14" s="10">
        <v>0.18</v>
      </c>
      <c r="V14" s="50">
        <f>VLOOKUP(B14,'Pit Adv'!B:V,7,FALSE)</f>
        <v>0.29099999999999998</v>
      </c>
      <c r="W14" s="50">
        <f>VLOOKUP(B14,'Pit Adv'!B:V,8,FALSE)</f>
        <v>0.111</v>
      </c>
      <c r="X14" s="21">
        <f>VLOOKUP(B14,'Pit PD'!$B:$M,3,FALSE)</f>
        <v>0.125</v>
      </c>
      <c r="Y14" s="21">
        <f>VLOOKUP($B14,'Pit PD'!$B:$M,4,FALSE)</f>
        <v>0.28299999999999997</v>
      </c>
      <c r="Z14" s="21">
        <f>VLOOKUP($B14,'Pit PD'!$B:$M,5,FALSE)</f>
        <v>0.65300000000000002</v>
      </c>
      <c r="AA14" s="21">
        <f>VLOOKUP($B14,'Pit PD'!$B:$M,6,FALSE)</f>
        <v>0.45</v>
      </c>
      <c r="AB14" s="21">
        <f>VLOOKUP($B14,'Pit PD'!$B:$M,7,FALSE)</f>
        <v>0.499</v>
      </c>
      <c r="AC14" s="21">
        <f>VLOOKUP($B14,'Pit PD'!$B:$M,8,FALSE)</f>
        <v>0.83899999999999997</v>
      </c>
      <c r="AD14" s="21">
        <f>VLOOKUP($B14,'Pit PD'!$B:$M,9,FALSE)</f>
        <v>0.72199999999999998</v>
      </c>
      <c r="AE14" s="21">
        <f>VLOOKUP($B14,'Pit PD'!$B:$M,10,FALSE)</f>
        <v>0.45200000000000001</v>
      </c>
      <c r="AF14" s="21">
        <f>VLOOKUP($B14,'Pit PD'!$B:$M,11,FALSE)</f>
        <v>0.155</v>
      </c>
      <c r="AG14" s="21">
        <f>VLOOKUP($B14,'Pit PD'!$B:$M,12,FALSE)</f>
        <v>0.28000000000000003</v>
      </c>
      <c r="AH14">
        <f>VLOOKUP(B14,'[1]SGP Pitchers'!$B:$P,10,FALSE)</f>
        <v>8.3815123421363644</v>
      </c>
    </row>
    <row r="15" spans="1:34" ht="15" thickBot="1">
      <c r="A15" s="5">
        <v>14</v>
      </c>
      <c r="B15" s="22" t="s">
        <v>614</v>
      </c>
      <c r="C15" s="6" t="s">
        <v>292</v>
      </c>
      <c r="D15" s="8">
        <f t="shared" si="0"/>
        <v>0</v>
      </c>
      <c r="E15" s="8">
        <v>0</v>
      </c>
      <c r="F15" s="8">
        <v>200</v>
      </c>
      <c r="G15" s="8">
        <f>VLOOKUP(B15,[1]Pitchers!$B:$P,15,FALSE)</f>
        <v>0.45</v>
      </c>
      <c r="H15" s="8" t="str">
        <f>IF(D15&gt;0,(D15)/(D15+VLOOKUP(B15,'Blown Saves Pitch'!B:F,4,FALSE)),"")</f>
        <v/>
      </c>
      <c r="I15" s="8">
        <v>10.039999999999999</v>
      </c>
      <c r="J15" s="8">
        <v>4.7699999999999996</v>
      </c>
      <c r="K15" s="8">
        <v>1.29</v>
      </c>
      <c r="L15" s="8">
        <v>2.9</v>
      </c>
      <c r="M15" s="8">
        <f>VLOOKUP('Pit League Rates'!B15,'Pit Adv'!B:V,20,FALSE)</f>
        <v>4.4000000000000004</v>
      </c>
      <c r="N15" s="8">
        <f>VLOOKUP('Pit League Rates'!B15,'Pit Adv'!B:V,21,FALSE)</f>
        <v>4.1500000000000004</v>
      </c>
      <c r="O15" s="8">
        <f>VLOOKUP(B15,'Pit Statcast'!B:M,5,FALSE)</f>
        <v>89.3</v>
      </c>
      <c r="P15" s="8">
        <f>VLOOKUP(B15,'Pit Statcast'!B:M,7,FALSE)</f>
        <v>18.5</v>
      </c>
      <c r="Q15" s="46">
        <f>VLOOKUP(B15,'Pit Statcast'!B:M,9,FALSE)</f>
        <v>0.112</v>
      </c>
      <c r="R15" s="46">
        <f>VLOOKUP(B15,'Pit Statcast'!B:M,11,FALSE)</f>
        <v>0.41399999999999998</v>
      </c>
      <c r="S15" s="8">
        <v>3.46</v>
      </c>
      <c r="T15" s="8">
        <v>0</v>
      </c>
      <c r="U15" s="10">
        <v>0.17100000000000001</v>
      </c>
      <c r="V15" s="50">
        <f>VLOOKUP(B15,'Pit Adv'!B:V,7,FALSE)</f>
        <v>0.26</v>
      </c>
      <c r="W15" s="50">
        <f>VLOOKUP(B15,'Pit Adv'!B:V,8,FALSE)</f>
        <v>0.09</v>
      </c>
      <c r="X15" s="21">
        <f>VLOOKUP(B15,'Pit PD'!$B:$M,3,FALSE)</f>
        <v>0.124</v>
      </c>
      <c r="Y15" s="21">
        <f>VLOOKUP($B15,'Pit PD'!$B:$M,4,FALSE)</f>
        <v>0.29099999999999998</v>
      </c>
      <c r="Z15" s="21">
        <f>VLOOKUP($B15,'Pit PD'!$B:$M,5,FALSE)</f>
        <v>0.65400000000000003</v>
      </c>
      <c r="AA15" s="21">
        <f>VLOOKUP($B15,'Pit PD'!$B:$M,6,FALSE)</f>
        <v>0.46700000000000003</v>
      </c>
      <c r="AB15" s="21">
        <f>VLOOKUP($B15,'Pit PD'!$B:$M,7,FALSE)</f>
        <v>0.50600000000000001</v>
      </c>
      <c r="AC15" s="21">
        <f>VLOOKUP($B15,'Pit PD'!$B:$M,8,FALSE)</f>
        <v>0.84499999999999997</v>
      </c>
      <c r="AD15" s="21">
        <f>VLOOKUP($B15,'Pit PD'!$B:$M,9,FALSE)</f>
        <v>0.73599999999999999</v>
      </c>
      <c r="AE15" s="21">
        <f>VLOOKUP($B15,'Pit PD'!$B:$M,10,FALSE)</f>
        <v>0.48299999999999998</v>
      </c>
      <c r="AF15" s="21">
        <f>VLOOKUP($B15,'Pit PD'!$B:$M,11,FALSE)</f>
        <v>0.16700000000000001</v>
      </c>
      <c r="AG15" s="21">
        <f>VLOOKUP($B15,'Pit PD'!$B:$M,12,FALSE)</f>
        <v>0.28999999999999998</v>
      </c>
      <c r="AH15">
        <f>VLOOKUP(B15,'[1]SGP Pitchers'!$B:$P,10,FALSE)</f>
        <v>1.8729162509813524</v>
      </c>
    </row>
    <row r="16" spans="1:34" ht="15" thickBot="1">
      <c r="A16" s="5">
        <v>15</v>
      </c>
      <c r="B16" s="22" t="s">
        <v>509</v>
      </c>
      <c r="C16" s="22" t="s">
        <v>52</v>
      </c>
      <c r="D16" s="8">
        <f t="shared" si="0"/>
        <v>0</v>
      </c>
      <c r="E16" s="8">
        <v>0</v>
      </c>
      <c r="F16" s="8">
        <v>200</v>
      </c>
      <c r="G16" s="8">
        <f>VLOOKUP(B16,[1]Pitchers!$B:$P,15,FALSE)</f>
        <v>0.65</v>
      </c>
      <c r="H16" s="8" t="str">
        <f>IF(D16&gt;0,(D16)/(D16+VLOOKUP(B16,'Blown Saves Pitch'!B:F,4,FALSE)),"")</f>
        <v/>
      </c>
      <c r="I16" s="8">
        <v>9.09</v>
      </c>
      <c r="J16" s="8">
        <v>3.45</v>
      </c>
      <c r="K16" s="8">
        <v>1.1299999999999999</v>
      </c>
      <c r="L16" s="8">
        <v>3.51</v>
      </c>
      <c r="M16" s="8">
        <f>VLOOKUP('Pit League Rates'!B16,'Pit Adv'!B:V,20,FALSE)</f>
        <v>3.39</v>
      </c>
      <c r="N16" s="8">
        <f>VLOOKUP('Pit League Rates'!B16,'Pit Adv'!B:V,21,FALSE)</f>
        <v>3.7</v>
      </c>
      <c r="O16" s="8">
        <f>VLOOKUP(B16,'Pit Statcast'!B:M,5,FALSE)</f>
        <v>91.5</v>
      </c>
      <c r="P16" s="8">
        <f>VLOOKUP(B16,'Pit Statcast'!B:M,7,FALSE)</f>
        <v>4.2</v>
      </c>
      <c r="Q16" s="46">
        <f>VLOOKUP(B16,'Pit Statcast'!B:M,9,FALSE)</f>
        <v>7.9000000000000001E-2</v>
      </c>
      <c r="R16" s="46">
        <f>VLOOKUP(B16,'Pit Statcast'!B:M,11,FALSE)</f>
        <v>0.45100000000000001</v>
      </c>
      <c r="S16" s="8">
        <v>2.59</v>
      </c>
      <c r="T16" s="8">
        <v>0</v>
      </c>
      <c r="U16" s="10">
        <v>0.17699999999999999</v>
      </c>
      <c r="V16" s="50">
        <f>VLOOKUP(B16,'Pit Adv'!B:V,7,FALSE)</f>
        <v>0.248</v>
      </c>
      <c r="W16" s="50">
        <f>VLOOKUP(B16,'Pit Adv'!B:V,8,FALSE)</f>
        <v>7.0999999999999994E-2</v>
      </c>
      <c r="X16" s="21">
        <f>VLOOKUP(B16,'Pit PD'!$B:$M,3,FALSE)</f>
        <v>0.11600000000000001</v>
      </c>
      <c r="Y16" s="21">
        <f>VLOOKUP($B16,'Pit PD'!$B:$M,4,FALSE)</f>
        <v>0.30299999999999999</v>
      </c>
      <c r="Z16" s="21">
        <f>VLOOKUP($B16,'Pit PD'!$B:$M,5,FALSE)</f>
        <v>0.63</v>
      </c>
      <c r="AA16" s="21">
        <f>VLOOKUP($B16,'Pit PD'!$B:$M,6,FALSE)</f>
        <v>0.46899999999999997</v>
      </c>
      <c r="AB16" s="21">
        <f>VLOOKUP($B16,'Pit PD'!$B:$M,7,FALSE)</f>
        <v>0.47599999999999998</v>
      </c>
      <c r="AC16" s="21">
        <f>VLOOKUP($B16,'Pit PD'!$B:$M,8,FALSE)</f>
        <v>0.88200000000000001</v>
      </c>
      <c r="AD16" s="21">
        <f>VLOOKUP($B16,'Pit PD'!$B:$M,9,FALSE)</f>
        <v>0.754</v>
      </c>
      <c r="AE16" s="21">
        <f>VLOOKUP($B16,'Pit PD'!$B:$M,10,FALSE)</f>
        <v>0.51</v>
      </c>
      <c r="AF16" s="21">
        <f>VLOOKUP($B16,'Pit PD'!$B:$M,11,FALSE)</f>
        <v>0.16500000000000001</v>
      </c>
      <c r="AG16" s="21">
        <f>VLOOKUP($B16,'Pit PD'!$B:$M,12,FALSE)</f>
        <v>0.28100000000000003</v>
      </c>
      <c r="AH16">
        <f>VLOOKUP(B16,'[1]SGP Pitchers'!$B:$P,10,FALSE)</f>
        <v>12.80962530303888</v>
      </c>
    </row>
    <row r="17" spans="1:34" ht="15" thickBot="1">
      <c r="A17" s="5">
        <v>16</v>
      </c>
      <c r="B17" s="22" t="s">
        <v>515</v>
      </c>
      <c r="C17" s="22" t="s">
        <v>100</v>
      </c>
      <c r="D17" s="8">
        <f t="shared" si="0"/>
        <v>0</v>
      </c>
      <c r="E17" s="8">
        <v>0</v>
      </c>
      <c r="F17" s="8">
        <v>198</v>
      </c>
      <c r="G17" s="8">
        <f>VLOOKUP(B17,[1]Pitchers!$B:$P,15,FALSE)</f>
        <v>0.53</v>
      </c>
      <c r="H17" s="8" t="str">
        <f>IF(D17&gt;0,(D17)/(D17+VLOOKUP(B17,'Blown Saves Pitch'!B:F,4,FALSE)),"")</f>
        <v/>
      </c>
      <c r="I17" s="8">
        <v>10.4</v>
      </c>
      <c r="J17" s="8">
        <v>3.73</v>
      </c>
      <c r="K17" s="8">
        <v>1.24</v>
      </c>
      <c r="L17" s="8">
        <v>3.67</v>
      </c>
      <c r="M17" s="8">
        <f>VLOOKUP('Pit League Rates'!B17,'Pit Adv'!B:V,20,FALSE)</f>
        <v>3.79</v>
      </c>
      <c r="N17" s="8">
        <f>VLOOKUP('Pit League Rates'!B17,'Pit Adv'!B:V,21,FALSE)</f>
        <v>3.75</v>
      </c>
      <c r="O17" s="8">
        <f>VLOOKUP(B17,'Pit Statcast'!B:M,5,FALSE)</f>
        <v>89.3</v>
      </c>
      <c r="P17" s="8">
        <f>VLOOKUP(B17,'Pit Statcast'!B:M,7,FALSE)</f>
        <v>14.3</v>
      </c>
      <c r="Q17" s="46">
        <f>VLOOKUP(B17,'Pit Statcast'!B:M,9,FALSE)</f>
        <v>9.6000000000000002E-2</v>
      </c>
      <c r="R17" s="46">
        <f>VLOOKUP(B17,'Pit Statcast'!B:M,11,FALSE)</f>
        <v>0.39700000000000002</v>
      </c>
      <c r="S17" s="8">
        <v>2.84</v>
      </c>
      <c r="T17" s="8">
        <v>0</v>
      </c>
      <c r="U17" s="10">
        <v>0.20200000000000001</v>
      </c>
      <c r="V17" s="50">
        <f>VLOOKUP(B17,'Pit Adv'!B:V,7,FALSE)</f>
        <v>0.27700000000000002</v>
      </c>
      <c r="W17" s="50">
        <f>VLOOKUP(B17,'Pit Adv'!B:V,8,FALSE)</f>
        <v>7.5999999999999998E-2</v>
      </c>
      <c r="X17" s="21">
        <f>VLOOKUP(B17,'Pit PD'!$B:$M,3,FALSE)</f>
        <v>0.13900000000000001</v>
      </c>
      <c r="Y17" s="21">
        <f>VLOOKUP($B17,'Pit PD'!$B:$M,4,FALSE)</f>
        <v>0.32800000000000001</v>
      </c>
      <c r="Z17" s="21">
        <f>VLOOKUP($B17,'Pit PD'!$B:$M,5,FALSE)</f>
        <v>0.65300000000000002</v>
      </c>
      <c r="AA17" s="21">
        <f>VLOOKUP($B17,'Pit PD'!$B:$M,6,FALSE)</f>
        <v>0.48399999999999999</v>
      </c>
      <c r="AB17" s="21">
        <f>VLOOKUP($B17,'Pit PD'!$B:$M,7,FALSE)</f>
        <v>0.47099999999999997</v>
      </c>
      <c r="AC17" s="21">
        <f>VLOOKUP($B17,'Pit PD'!$B:$M,8,FALSE)</f>
        <v>0.84499999999999997</v>
      </c>
      <c r="AD17" s="21">
        <f>VLOOKUP($B17,'Pit PD'!$B:$M,9,FALSE)</f>
        <v>0.71299999999999997</v>
      </c>
      <c r="AE17" s="21">
        <f>VLOOKUP($B17,'Pit PD'!$B:$M,10,FALSE)</f>
        <v>0.47899999999999998</v>
      </c>
      <c r="AF17" s="21">
        <f>VLOOKUP($B17,'Pit PD'!$B:$M,11,FALSE)</f>
        <v>0.158</v>
      </c>
      <c r="AG17" s="21">
        <f>VLOOKUP($B17,'Pit PD'!$B:$M,12,FALSE)</f>
        <v>0.29699999999999999</v>
      </c>
      <c r="AH17">
        <f>VLOOKUP(B17,'[1]SGP Pitchers'!$B:$P,10,FALSE)</f>
        <v>10.583836296665105</v>
      </c>
    </row>
    <row r="18" spans="1:34" ht="15" thickBot="1">
      <c r="A18" s="5">
        <v>17</v>
      </c>
      <c r="B18" s="22" t="s">
        <v>582</v>
      </c>
      <c r="C18" s="22" t="s">
        <v>45</v>
      </c>
      <c r="D18" s="8">
        <f t="shared" si="0"/>
        <v>0</v>
      </c>
      <c r="E18" s="8">
        <v>0</v>
      </c>
      <c r="F18" s="8">
        <v>196</v>
      </c>
      <c r="G18" s="8">
        <f>VLOOKUP(B18,[1]Pitchers!$B:$P,15,FALSE)</f>
        <v>0.59</v>
      </c>
      <c r="H18" s="8" t="str">
        <f>IF(D18&gt;0,(D18)/(D18+VLOOKUP(B18,'Blown Saves Pitch'!B:F,4,FALSE)),"")</f>
        <v/>
      </c>
      <c r="I18" s="8">
        <v>9.3000000000000007</v>
      </c>
      <c r="J18" s="8">
        <v>3.46</v>
      </c>
      <c r="K18" s="8">
        <v>1.06</v>
      </c>
      <c r="L18" s="8">
        <v>3.02</v>
      </c>
      <c r="M18" s="8">
        <f>VLOOKUP('Pit League Rates'!B18,'Pit Adv'!B:V,20,FALSE)</f>
        <v>3.8</v>
      </c>
      <c r="N18" s="8">
        <f>VLOOKUP('Pit League Rates'!B18,'Pit Adv'!B:V,21,FALSE)</f>
        <v>4.0199999999999996</v>
      </c>
      <c r="O18" s="8">
        <f>VLOOKUP(B18,'Pit Statcast'!B:M,5,FALSE)</f>
        <v>86.6</v>
      </c>
      <c r="P18" s="8">
        <f>VLOOKUP(B18,'Pit Statcast'!B:M,7,FALSE)</f>
        <v>10.1</v>
      </c>
      <c r="Q18" s="46">
        <f>VLOOKUP(B18,'Pit Statcast'!B:M,9,FALSE)</f>
        <v>5.3999999999999999E-2</v>
      </c>
      <c r="R18" s="46">
        <f>VLOOKUP(B18,'Pit Statcast'!B:M,11,FALSE)</f>
        <v>0.32800000000000001</v>
      </c>
      <c r="S18" s="8">
        <v>3.08</v>
      </c>
      <c r="T18" s="8">
        <v>0</v>
      </c>
      <c r="U18" s="10">
        <v>0.17100000000000001</v>
      </c>
      <c r="V18" s="50">
        <f>VLOOKUP(B18,'Pit Adv'!B:V,7,FALSE)</f>
        <v>0.25600000000000001</v>
      </c>
      <c r="W18" s="50">
        <f>VLOOKUP(B18,'Pit Adv'!B:V,8,FALSE)</f>
        <v>8.5000000000000006E-2</v>
      </c>
      <c r="X18" s="21">
        <f>VLOOKUP(B18,'Pit PD'!$B:$M,3,FALSE)</f>
        <v>0.122</v>
      </c>
      <c r="Y18" s="21">
        <f>VLOOKUP($B18,'Pit PD'!$B:$M,4,FALSE)</f>
        <v>0.29699999999999999</v>
      </c>
      <c r="Z18" s="21">
        <f>VLOOKUP($B18,'Pit PD'!$B:$M,5,FALSE)</f>
        <v>0.64700000000000002</v>
      </c>
      <c r="AA18" s="21">
        <f>VLOOKUP($B18,'Pit PD'!$B:$M,6,FALSE)</f>
        <v>0.46300000000000002</v>
      </c>
      <c r="AB18" s="21">
        <f>VLOOKUP($B18,'Pit PD'!$B:$M,7,FALSE)</f>
        <v>0.503</v>
      </c>
      <c r="AC18" s="21">
        <f>VLOOKUP($B18,'Pit PD'!$B:$M,8,FALSE)</f>
        <v>0.85199999999999998</v>
      </c>
      <c r="AD18" s="21">
        <f>VLOOKUP($B18,'Pit PD'!$B:$M,9,FALSE)</f>
        <v>0.73399999999999999</v>
      </c>
      <c r="AE18" s="21">
        <f>VLOOKUP($B18,'Pit PD'!$B:$M,10,FALSE)</f>
        <v>0.47299999999999998</v>
      </c>
      <c r="AF18" s="21">
        <f>VLOOKUP($B18,'Pit PD'!$B:$M,11,FALSE)</f>
        <v>0.17</v>
      </c>
      <c r="AG18" s="21">
        <f>VLOOKUP($B18,'Pit PD'!$B:$M,12,FALSE)</f>
        <v>0.29199999999999998</v>
      </c>
      <c r="AH18">
        <f>VLOOKUP(B18,'[1]SGP Pitchers'!$B:$P,10,FALSE)</f>
        <v>12.52979651626576</v>
      </c>
    </row>
    <row r="19" spans="1:34" ht="15" thickBot="1">
      <c r="A19" s="5">
        <v>18</v>
      </c>
      <c r="B19" s="22" t="s">
        <v>427</v>
      </c>
      <c r="C19" s="22" t="s">
        <v>86</v>
      </c>
      <c r="D19" s="8">
        <f t="shared" si="0"/>
        <v>0</v>
      </c>
      <c r="E19" s="8">
        <v>0</v>
      </c>
      <c r="F19" s="8">
        <v>194</v>
      </c>
      <c r="G19" s="8">
        <f>VLOOKUP(B19,[1]Pitchers!$B:$P,15,FALSE)</f>
        <v>0.73</v>
      </c>
      <c r="H19" s="8" t="str">
        <f>IF(D19&gt;0,(D19)/(D19+VLOOKUP(B19,'Blown Saves Pitch'!B:F,4,FALSE)),"")</f>
        <v/>
      </c>
      <c r="I19" s="8">
        <v>8.08</v>
      </c>
      <c r="J19" s="8">
        <v>3.25</v>
      </c>
      <c r="K19" s="8">
        <v>1.07</v>
      </c>
      <c r="L19" s="8">
        <v>6.26</v>
      </c>
      <c r="M19" s="8">
        <f>VLOOKUP('Pit League Rates'!B19,'Pit Adv'!B:V,20,FALSE)</f>
        <v>2.96</v>
      </c>
      <c r="N19" s="8">
        <f>VLOOKUP('Pit League Rates'!B19,'Pit Adv'!B:V,21,FALSE)</f>
        <v>3.17</v>
      </c>
      <c r="O19" s="8">
        <f>VLOOKUP(B19,'Pit Statcast'!B:M,5,FALSE)</f>
        <v>90.7</v>
      </c>
      <c r="P19" s="8">
        <f>VLOOKUP(B19,'Pit Statcast'!B:M,7,FALSE)</f>
        <v>0.6</v>
      </c>
      <c r="Q19" s="46">
        <f>VLOOKUP(B19,'Pit Statcast'!B:M,9,FALSE)</f>
        <v>6.9000000000000006E-2</v>
      </c>
      <c r="R19" s="46">
        <f>VLOOKUP(B19,'Pit Statcast'!B:M,11,FALSE)</f>
        <v>0.45500000000000002</v>
      </c>
      <c r="S19" s="8">
        <v>1.29</v>
      </c>
      <c r="T19" s="8">
        <v>0</v>
      </c>
      <c r="U19" s="10">
        <v>0.192</v>
      </c>
      <c r="V19" s="50">
        <f>VLOOKUP(B19,'Pit Adv'!B:V,7,FALSE)</f>
        <v>0.22800000000000001</v>
      </c>
      <c r="W19" s="50">
        <f>VLOOKUP(B19,'Pit Adv'!B:V,8,FALSE)</f>
        <v>3.5999999999999997E-2</v>
      </c>
      <c r="X19" s="21">
        <f>VLOOKUP(B19,'Pit PD'!$B:$M,3,FALSE)</f>
        <v>0.09</v>
      </c>
      <c r="Y19" s="21">
        <f>VLOOKUP($B19,'Pit PD'!$B:$M,4,FALSE)</f>
        <v>0.34200000000000003</v>
      </c>
      <c r="Z19" s="21">
        <f>VLOOKUP($B19,'Pit PD'!$B:$M,5,FALSE)</f>
        <v>0.60299999999999998</v>
      </c>
      <c r="AA19" s="21">
        <f>VLOOKUP($B19,'Pit PD'!$B:$M,6,FALSE)</f>
        <v>0.47199999999999998</v>
      </c>
      <c r="AB19" s="21">
        <f>VLOOKUP($B19,'Pit PD'!$B:$M,7,FALSE)</f>
        <v>0.66400000000000003</v>
      </c>
      <c r="AC19" s="21">
        <f>VLOOKUP($B19,'Pit PD'!$B:$M,8,FALSE)</f>
        <v>0.89600000000000002</v>
      </c>
      <c r="AD19" s="21">
        <f>VLOOKUP($B19,'Pit PD'!$B:$M,9,FALSE)</f>
        <v>0.81200000000000006</v>
      </c>
      <c r="AE19" s="21">
        <f>VLOOKUP($B19,'Pit PD'!$B:$M,10,FALSE)</f>
        <v>0.499</v>
      </c>
      <c r="AF19" s="21">
        <f>VLOOKUP($B19,'Pit PD'!$B:$M,11,FALSE)</f>
        <v>0.20399999999999999</v>
      </c>
      <c r="AG19" s="21">
        <f>VLOOKUP($B19,'Pit PD'!$B:$M,12,FALSE)</f>
        <v>0.29299999999999998</v>
      </c>
      <c r="AH19">
        <f>VLOOKUP(B19,'[1]SGP Pitchers'!$B:$P,10,FALSE)</f>
        <v>20.023502977056154</v>
      </c>
    </row>
    <row r="20" spans="1:34" ht="15" thickBot="1">
      <c r="A20" s="5">
        <v>19</v>
      </c>
      <c r="B20" s="22" t="s">
        <v>468</v>
      </c>
      <c r="C20" s="22" t="s">
        <v>144</v>
      </c>
      <c r="D20" s="8">
        <f t="shared" si="0"/>
        <v>0</v>
      </c>
      <c r="E20" s="8">
        <v>0</v>
      </c>
      <c r="F20" s="8">
        <v>191</v>
      </c>
      <c r="G20" s="8">
        <f>VLOOKUP(B20,[1]Pitchers!$B:$P,15,FALSE)</f>
        <v>0.48</v>
      </c>
      <c r="H20" s="8" t="str">
        <f>IF(D20&gt;0,(D20)/(D20+VLOOKUP(B20,'Blown Saves Pitch'!B:F,4,FALSE)),"")</f>
        <v/>
      </c>
      <c r="I20" s="8">
        <v>10.97</v>
      </c>
      <c r="J20" s="8">
        <v>4.3099999999999996</v>
      </c>
      <c r="K20" s="8">
        <v>1.1499999999999999</v>
      </c>
      <c r="L20" s="8">
        <v>5.79</v>
      </c>
      <c r="M20" s="8">
        <f>VLOOKUP('Pit League Rates'!B20,'Pit Adv'!B:V,20,FALSE)</f>
        <v>3.77</v>
      </c>
      <c r="N20" s="8">
        <f>VLOOKUP('Pit League Rates'!B20,'Pit Adv'!B:V,21,FALSE)</f>
        <v>3.44</v>
      </c>
      <c r="O20" s="8">
        <f>VLOOKUP(B20,'Pit Statcast'!B:M,5,FALSE)</f>
        <v>90.1</v>
      </c>
      <c r="P20" s="8">
        <f>VLOOKUP(B20,'Pit Statcast'!B:M,7,FALSE)</f>
        <v>20.6</v>
      </c>
      <c r="Q20" s="46">
        <f>VLOOKUP(B20,'Pit Statcast'!B:M,9,FALSE)</f>
        <v>8.4000000000000005E-2</v>
      </c>
      <c r="R20" s="46">
        <f>VLOOKUP(B20,'Pit Statcast'!B:M,11,FALSE)</f>
        <v>0.41799999999999998</v>
      </c>
      <c r="S20" s="8">
        <v>1.9</v>
      </c>
      <c r="T20" s="8">
        <v>0</v>
      </c>
      <c r="U20" s="10">
        <v>0.24299999999999999</v>
      </c>
      <c r="V20" s="50">
        <f>VLOOKUP(B20,'Pit Adv'!B:V,7,FALSE)</f>
        <v>0.29399999999999998</v>
      </c>
      <c r="W20" s="50">
        <f>VLOOKUP(B20,'Pit Adv'!B:V,8,FALSE)</f>
        <v>5.0999999999999997E-2</v>
      </c>
      <c r="X20" s="21">
        <f>VLOOKUP(B20,'Pit PD'!$B:$M,3,FALSE)</f>
        <v>0.13800000000000001</v>
      </c>
      <c r="Y20" s="21">
        <f>VLOOKUP($B20,'Pit PD'!$B:$M,4,FALSE)</f>
        <v>0.36499999999999999</v>
      </c>
      <c r="Z20" s="21">
        <f>VLOOKUP($B20,'Pit PD'!$B:$M,5,FALSE)</f>
        <v>0.70799999999999996</v>
      </c>
      <c r="AA20" s="21">
        <f>VLOOKUP($B20,'Pit PD'!$B:$M,6,FALSE)</f>
        <v>0.54600000000000004</v>
      </c>
      <c r="AB20" s="21">
        <f>VLOOKUP($B20,'Pit PD'!$B:$M,7,FALSE)</f>
        <v>0.64400000000000002</v>
      </c>
      <c r="AC20" s="21">
        <f>VLOOKUP($B20,'Pit PD'!$B:$M,8,FALSE)</f>
        <v>0.79300000000000004</v>
      </c>
      <c r="AD20" s="21">
        <f>VLOOKUP($B20,'Pit PD'!$B:$M,9,FALSE)</f>
        <v>0.746</v>
      </c>
      <c r="AE20" s="21">
        <f>VLOOKUP($B20,'Pit PD'!$B:$M,10,FALSE)</f>
        <v>0.52700000000000002</v>
      </c>
      <c r="AF20" s="21">
        <f>VLOOKUP($B20,'Pit PD'!$B:$M,11,FALSE)</f>
        <v>0.14000000000000001</v>
      </c>
      <c r="AG20" s="21">
        <f>VLOOKUP($B20,'Pit PD'!$B:$M,12,FALSE)</f>
        <v>0.27800000000000002</v>
      </c>
      <c r="AH20">
        <f>VLOOKUP(B20,'[1]SGP Pitchers'!$B:$P,10,FALSE)</f>
        <v>11.309000344678973</v>
      </c>
    </row>
    <row r="21" spans="1:34" ht="15" thickBot="1">
      <c r="A21" s="5">
        <v>20</v>
      </c>
      <c r="B21" s="22" t="s">
        <v>655</v>
      </c>
      <c r="C21" s="6" t="s">
        <v>103</v>
      </c>
      <c r="D21" s="8">
        <f t="shared" si="0"/>
        <v>0</v>
      </c>
      <c r="E21" s="8">
        <v>0</v>
      </c>
      <c r="F21" s="8">
        <v>187</v>
      </c>
      <c r="G21" s="8">
        <f>VLOOKUP(B21,[1]Pitchers!$B:$P,15,FALSE)</f>
        <v>0.41</v>
      </c>
      <c r="H21" s="8" t="str">
        <f>IF(D21&gt;0,(D21)/(D21+VLOOKUP(B21,'Blown Saves Pitch'!B:F,4,FALSE)),"")</f>
        <v/>
      </c>
      <c r="I21" s="8">
        <v>9.4700000000000006</v>
      </c>
      <c r="J21" s="8">
        <v>5.83</v>
      </c>
      <c r="K21" s="8">
        <v>1.41</v>
      </c>
      <c r="L21" s="8">
        <v>2.97</v>
      </c>
      <c r="M21" s="8">
        <f>VLOOKUP('Pit League Rates'!B21,'Pit Adv'!B:V,20,FALSE)</f>
        <v>4.45</v>
      </c>
      <c r="N21" s="8">
        <f>VLOOKUP('Pit League Rates'!B21,'Pit Adv'!B:V,21,FALSE)</f>
        <v>4.28</v>
      </c>
      <c r="O21" s="8">
        <f>VLOOKUP(B21,'Pit Statcast'!B:M,5,FALSE)</f>
        <v>88.9</v>
      </c>
      <c r="P21" s="8">
        <f>VLOOKUP(B21,'Pit Statcast'!B:M,7,FALSE)</f>
        <v>17</v>
      </c>
      <c r="Q21" s="46">
        <f>VLOOKUP(B21,'Pit Statcast'!B:M,9,FALSE)</f>
        <v>0.105</v>
      </c>
      <c r="R21" s="46">
        <f>VLOOKUP(B21,'Pit Statcast'!B:M,11,FALSE)</f>
        <v>0.39400000000000002</v>
      </c>
      <c r="S21" s="8">
        <v>3.19</v>
      </c>
      <c r="T21" s="8">
        <v>0</v>
      </c>
      <c r="U21" s="10">
        <v>0.158</v>
      </c>
      <c r="V21" s="50">
        <f>VLOOKUP(B21,'Pit Adv'!B:V,7,FALSE)</f>
        <v>0.23799999999999999</v>
      </c>
      <c r="W21" s="50">
        <f>VLOOKUP(B21,'Pit Adv'!B:V,8,FALSE)</f>
        <v>0.08</v>
      </c>
      <c r="X21" s="21">
        <f>VLOOKUP(B21,'Pit PD'!$B:$M,3,FALSE)</f>
        <v>0.13100000000000001</v>
      </c>
      <c r="Y21" s="21">
        <f>VLOOKUP($B21,'Pit PD'!$B:$M,4,FALSE)</f>
        <v>0.28799999999999998</v>
      </c>
      <c r="Z21" s="21">
        <f>VLOOKUP($B21,'Pit PD'!$B:$M,5,FALSE)</f>
        <v>0.71499999999999997</v>
      </c>
      <c r="AA21" s="21">
        <f>VLOOKUP($B21,'Pit PD'!$B:$M,6,FALSE)</f>
        <v>0.499</v>
      </c>
      <c r="AB21" s="21">
        <f>VLOOKUP($B21,'Pit PD'!$B:$M,7,FALSE)</f>
        <v>0.56399999999999995</v>
      </c>
      <c r="AC21" s="21">
        <f>VLOOKUP($B21,'Pit PD'!$B:$M,8,FALSE)</f>
        <v>0.81</v>
      </c>
      <c r="AD21" s="21">
        <f>VLOOKUP($B21,'Pit PD'!$B:$M,9,FALSE)</f>
        <v>0.73899999999999999</v>
      </c>
      <c r="AE21" s="21">
        <f>VLOOKUP($B21,'Pit PD'!$B:$M,10,FALSE)</f>
        <v>0.496</v>
      </c>
      <c r="AF21" s="21">
        <f>VLOOKUP($B21,'Pit PD'!$B:$M,11,FALSE)</f>
        <v>0.13600000000000001</v>
      </c>
      <c r="AG21" s="21">
        <f>VLOOKUP($B21,'Pit PD'!$B:$M,12,FALSE)</f>
        <v>0.26600000000000001</v>
      </c>
      <c r="AH21">
        <f>VLOOKUP(B21,'[1]SGP Pitchers'!$B:$P,10,FALSE)</f>
        <v>-2.5002662154355191</v>
      </c>
    </row>
    <row r="22" spans="1:34" ht="15" thickBot="1">
      <c r="A22" s="5">
        <v>21</v>
      </c>
      <c r="B22" s="22" t="s">
        <v>443</v>
      </c>
      <c r="C22" s="22" t="s">
        <v>64</v>
      </c>
      <c r="D22" s="8">
        <f t="shared" si="0"/>
        <v>0</v>
      </c>
      <c r="E22" s="8">
        <v>0</v>
      </c>
      <c r="F22" s="8">
        <v>186</v>
      </c>
      <c r="G22" s="8">
        <f>VLOOKUP(B22,[1]Pitchers!$B:$P,15,FALSE)</f>
        <v>0.55000000000000004</v>
      </c>
      <c r="H22" s="8" t="str">
        <f>IF(D22&gt;0,(D22)/(D22+VLOOKUP(B22,'Blown Saves Pitch'!B:F,4,FALSE)),"")</f>
        <v/>
      </c>
      <c r="I22" s="8">
        <v>9.42</v>
      </c>
      <c r="J22" s="8">
        <v>3.5</v>
      </c>
      <c r="K22" s="8">
        <v>1.02</v>
      </c>
      <c r="L22" s="8">
        <v>7.75</v>
      </c>
      <c r="M22" s="8">
        <f>VLOOKUP('Pit League Rates'!B22,'Pit Adv'!B:V,20,FALSE)</f>
        <v>3.13</v>
      </c>
      <c r="N22" s="8">
        <f>VLOOKUP('Pit League Rates'!B22,'Pit Adv'!B:V,21,FALSE)</f>
        <v>3.31</v>
      </c>
      <c r="O22" s="8">
        <f>VLOOKUP(B22,'Pit Statcast'!B:M,5,FALSE)</f>
        <v>87.5</v>
      </c>
      <c r="P22" s="8">
        <f>VLOOKUP(B22,'Pit Statcast'!B:M,7,FALSE)</f>
        <v>9.1</v>
      </c>
      <c r="Q22" s="46">
        <f>VLOOKUP(B22,'Pit Statcast'!B:M,9,FALSE)</f>
        <v>0.09</v>
      </c>
      <c r="R22" s="46">
        <f>VLOOKUP(B22,'Pit Statcast'!B:M,11,FALSE)</f>
        <v>0.34899999999999998</v>
      </c>
      <c r="S22" s="8">
        <v>1.22</v>
      </c>
      <c r="T22" s="8">
        <v>0</v>
      </c>
      <c r="U22" s="10">
        <v>0.23</v>
      </c>
      <c r="V22" s="50">
        <f>VLOOKUP(B22,'Pit Adv'!B:V,7,FALSE)</f>
        <v>0.26500000000000001</v>
      </c>
      <c r="W22" s="50">
        <f>VLOOKUP(B22,'Pit Adv'!B:V,8,FALSE)</f>
        <v>3.4000000000000002E-2</v>
      </c>
      <c r="X22" s="21">
        <f>VLOOKUP(B22,'Pit PD'!$B:$M,3,FALSE)</f>
        <v>0.111</v>
      </c>
      <c r="Y22" s="21">
        <f>VLOOKUP($B22,'Pit PD'!$B:$M,4,FALSE)</f>
        <v>0.34899999999999998</v>
      </c>
      <c r="Z22" s="21">
        <f>VLOOKUP($B22,'Pit PD'!$B:$M,5,FALSE)</f>
        <v>0.625</v>
      </c>
      <c r="AA22" s="21">
        <f>VLOOKUP($B22,'Pit PD'!$B:$M,6,FALSE)</f>
        <v>0.496</v>
      </c>
      <c r="AB22" s="21">
        <f>VLOOKUP($B22,'Pit PD'!$B:$M,7,FALSE)</f>
        <v>0.59899999999999998</v>
      </c>
      <c r="AC22" s="21">
        <f>VLOOKUP($B22,'Pit PD'!$B:$M,8,FALSE)</f>
        <v>0.86</v>
      </c>
      <c r="AD22" s="21">
        <f>VLOOKUP($B22,'Pit PD'!$B:$M,9,FALSE)</f>
        <v>0.77500000000000002</v>
      </c>
      <c r="AE22" s="21">
        <f>VLOOKUP($B22,'Pit PD'!$B:$M,10,FALSE)</f>
        <v>0.53400000000000003</v>
      </c>
      <c r="AF22" s="21">
        <f>VLOOKUP($B22,'Pit PD'!$B:$M,11,FALSE)</f>
        <v>0.19</v>
      </c>
      <c r="AG22" s="21">
        <f>VLOOKUP($B22,'Pit PD'!$B:$M,12,FALSE)</f>
        <v>0.30199999999999999</v>
      </c>
      <c r="AH22">
        <f>VLOOKUP(B22,'[1]SGP Pitchers'!$B:$P,10,FALSE)</f>
        <v>18.731508947806869</v>
      </c>
    </row>
    <row r="23" spans="1:34" ht="15" thickBot="1">
      <c r="A23" s="5">
        <v>22</v>
      </c>
      <c r="B23" s="22" t="s">
        <v>594</v>
      </c>
      <c r="C23" s="22" t="s">
        <v>97</v>
      </c>
      <c r="D23" s="8">
        <f t="shared" si="0"/>
        <v>0</v>
      </c>
      <c r="E23" s="8">
        <v>0</v>
      </c>
      <c r="F23" s="8">
        <v>184</v>
      </c>
      <c r="G23" s="8">
        <f>VLOOKUP(B23,[1]Pitchers!$B:$P,15,FALSE)</f>
        <v>0.47</v>
      </c>
      <c r="H23" s="8" t="str">
        <f>IF(D23&gt;0,(D23)/(D23+VLOOKUP(B23,'Blown Saves Pitch'!B:F,4,FALSE)),"")</f>
        <v/>
      </c>
      <c r="I23" s="8">
        <v>8.73</v>
      </c>
      <c r="J23" s="8">
        <v>3.65</v>
      </c>
      <c r="K23" s="8">
        <v>1.19</v>
      </c>
      <c r="L23" s="8">
        <v>3.54</v>
      </c>
      <c r="M23" s="8">
        <f>VLOOKUP('Pit League Rates'!B23,'Pit Adv'!B:V,20,FALSE)</f>
        <v>4.01</v>
      </c>
      <c r="N23" s="8">
        <f>VLOOKUP('Pit League Rates'!B23,'Pit Adv'!B:V,21,FALSE)</f>
        <v>4.08</v>
      </c>
      <c r="O23" s="8">
        <f>VLOOKUP(B23,'Pit Statcast'!B:M,5,FALSE)</f>
        <v>88.2</v>
      </c>
      <c r="P23" s="8">
        <f>VLOOKUP(B23,'Pit Statcast'!B:M,7,FALSE)</f>
        <v>11.8</v>
      </c>
      <c r="Q23" s="46">
        <f>VLOOKUP(B23,'Pit Statcast'!B:M,9,FALSE)</f>
        <v>8.5999999999999993E-2</v>
      </c>
      <c r="R23" s="46">
        <f>VLOOKUP(B23,'Pit Statcast'!B:M,11,FALSE)</f>
        <v>0.35799999999999998</v>
      </c>
      <c r="S23" s="8">
        <v>2.4700000000000002</v>
      </c>
      <c r="T23" s="8">
        <v>0</v>
      </c>
      <c r="U23" s="10">
        <v>0.16900000000000001</v>
      </c>
      <c r="V23" s="50">
        <f>VLOOKUP(B23,'Pit Adv'!B:V,7,FALSE)</f>
        <v>0.23499999999999999</v>
      </c>
      <c r="W23" s="50">
        <f>VLOOKUP(B23,'Pit Adv'!B:V,8,FALSE)</f>
        <v>6.6000000000000003E-2</v>
      </c>
      <c r="X23" s="21">
        <f>VLOOKUP(B23,'Pit PD'!$B:$M,3,FALSE)</f>
        <v>0.11</v>
      </c>
      <c r="Y23" s="21">
        <f>VLOOKUP($B23,'Pit PD'!$B:$M,4,FALSE)</f>
        <v>0.318</v>
      </c>
      <c r="Z23" s="21">
        <f>VLOOKUP($B23,'Pit PD'!$B:$M,5,FALSE)</f>
        <v>0.60399999999999998</v>
      </c>
      <c r="AA23" s="21">
        <f>VLOOKUP($B23,'Pit PD'!$B:$M,6,FALSE)</f>
        <v>0.46400000000000002</v>
      </c>
      <c r="AB23" s="21">
        <f>VLOOKUP($B23,'Pit PD'!$B:$M,7,FALSE)</f>
        <v>0.56599999999999995</v>
      </c>
      <c r="AC23" s="21">
        <f>VLOOKUP($B23,'Pit PD'!$B:$M,8,FALSE)</f>
        <v>0.86199999999999999</v>
      </c>
      <c r="AD23" s="21">
        <f>VLOOKUP($B23,'Pit PD'!$B:$M,9,FALSE)</f>
        <v>0.76300000000000001</v>
      </c>
      <c r="AE23" s="21">
        <f>VLOOKUP($B23,'Pit PD'!$B:$M,10,FALSE)</f>
        <v>0.51100000000000001</v>
      </c>
      <c r="AF23" s="21">
        <f>VLOOKUP($B23,'Pit PD'!$B:$M,11,FALSE)</f>
        <v>0.184</v>
      </c>
      <c r="AG23" s="21">
        <f>VLOOKUP($B23,'Pit PD'!$B:$M,12,FALSE)</f>
        <v>0.29399999999999998</v>
      </c>
      <c r="AH23">
        <f>VLOOKUP(B23,'[1]SGP Pitchers'!$B:$P,10,FALSE)</f>
        <v>9.5942508772399187</v>
      </c>
    </row>
    <row r="24" spans="1:34" ht="15" thickBot="1">
      <c r="A24" s="5">
        <v>23</v>
      </c>
      <c r="B24" s="22" t="s">
        <v>532</v>
      </c>
      <c r="C24" s="22" t="s">
        <v>35</v>
      </c>
      <c r="D24" s="8">
        <f t="shared" si="0"/>
        <v>0</v>
      </c>
      <c r="E24" s="8">
        <v>0</v>
      </c>
      <c r="F24" s="8">
        <v>184</v>
      </c>
      <c r="G24" s="8">
        <f>VLOOKUP(B24,[1]Pitchers!$B:$P,15,FALSE)</f>
        <v>0.56000000000000005</v>
      </c>
      <c r="H24" s="8" t="str">
        <f>IF(D24&gt;0,(D24)/(D24+VLOOKUP(B24,'Blown Saves Pitch'!B:F,4,FALSE)),"")</f>
        <v/>
      </c>
      <c r="I24" s="8">
        <v>8.9700000000000006</v>
      </c>
      <c r="J24" s="8">
        <v>3.75</v>
      </c>
      <c r="K24" s="8">
        <v>1.0900000000000001</v>
      </c>
      <c r="L24" s="8">
        <v>5.1100000000000003</v>
      </c>
      <c r="M24" s="8">
        <f>VLOOKUP('Pit League Rates'!B24,'Pit Adv'!B:V,20,FALSE)</f>
        <v>3.78</v>
      </c>
      <c r="N24" s="8">
        <f>VLOOKUP('Pit League Rates'!B24,'Pit Adv'!B:V,21,FALSE)</f>
        <v>3.8</v>
      </c>
      <c r="O24" s="8">
        <f>VLOOKUP(B24,'Pit Statcast'!B:M,5,FALSE)</f>
        <v>90.6</v>
      </c>
      <c r="P24" s="8">
        <f>VLOOKUP(B24,'Pit Statcast'!B:M,7,FALSE)</f>
        <v>14</v>
      </c>
      <c r="Q24" s="46">
        <f>VLOOKUP(B24,'Pit Statcast'!B:M,9,FALSE)</f>
        <v>8.8999999999999996E-2</v>
      </c>
      <c r="R24" s="46">
        <f>VLOOKUP(B24,'Pit Statcast'!B:M,11,FALSE)</f>
        <v>0.44800000000000001</v>
      </c>
      <c r="S24" s="8">
        <v>1.75</v>
      </c>
      <c r="T24" s="8">
        <v>0</v>
      </c>
      <c r="U24" s="10">
        <v>0.19800000000000001</v>
      </c>
      <c r="V24" s="50">
        <f>VLOOKUP(B24,'Pit Adv'!B:V,7,FALSE)</f>
        <v>0.246</v>
      </c>
      <c r="W24" s="50">
        <f>VLOOKUP(B24,'Pit Adv'!B:V,8,FALSE)</f>
        <v>4.8000000000000001E-2</v>
      </c>
      <c r="X24" s="21">
        <f>VLOOKUP(B24,'Pit PD'!$B:$M,3,FALSE)</f>
        <v>0.121</v>
      </c>
      <c r="Y24" s="21">
        <f>VLOOKUP($B24,'Pit PD'!$B:$M,4,FALSE)</f>
        <v>0.315</v>
      </c>
      <c r="Z24" s="21">
        <f>VLOOKUP($B24,'Pit PD'!$B:$M,5,FALSE)</f>
        <v>0.69599999999999995</v>
      </c>
      <c r="AA24" s="21">
        <f>VLOOKUP($B24,'Pit PD'!$B:$M,6,FALSE)</f>
        <v>0.52</v>
      </c>
      <c r="AB24" s="21">
        <f>VLOOKUP($B24,'Pit PD'!$B:$M,7,FALSE)</f>
        <v>0.54700000000000004</v>
      </c>
      <c r="AC24" s="21">
        <f>VLOOKUP($B24,'Pit PD'!$B:$M,8,FALSE)</f>
        <v>0.85199999999999998</v>
      </c>
      <c r="AD24" s="21">
        <f>VLOOKUP($B24,'Pit PD'!$B:$M,9,FALSE)</f>
        <v>0.76700000000000002</v>
      </c>
      <c r="AE24" s="21">
        <f>VLOOKUP($B24,'Pit PD'!$B:$M,10,FALSE)</f>
        <v>0.53800000000000003</v>
      </c>
      <c r="AF24" s="21">
        <f>VLOOKUP($B24,'Pit PD'!$B:$M,11,FALSE)</f>
        <v>0.15</v>
      </c>
      <c r="AG24" s="21">
        <f>VLOOKUP($B24,'Pit PD'!$B:$M,12,FALSE)</f>
        <v>0.27100000000000002</v>
      </c>
      <c r="AH24">
        <f>VLOOKUP(B24,'[1]SGP Pitchers'!$B:$P,10,FALSE)</f>
        <v>15.262723744940111</v>
      </c>
    </row>
    <row r="25" spans="1:34" ht="15" thickBot="1">
      <c r="A25" s="5">
        <v>24</v>
      </c>
      <c r="B25" s="22" t="s">
        <v>700</v>
      </c>
      <c r="C25" s="22" t="s">
        <v>26</v>
      </c>
      <c r="D25" s="8">
        <f t="shared" si="0"/>
        <v>0</v>
      </c>
      <c r="E25" s="8">
        <v>0</v>
      </c>
      <c r="F25" s="8">
        <v>183</v>
      </c>
      <c r="G25" s="8">
        <f>VLOOKUP(B25,[1]Pitchers!$B:$P,15,FALSE)</f>
        <v>0.4</v>
      </c>
      <c r="H25" s="8" t="str">
        <f>IF(D25&gt;0,(D25)/(D25+VLOOKUP(B25,'Blown Saves Pitch'!B:F,4,FALSE)),"")</f>
        <v/>
      </c>
      <c r="I25" s="8">
        <v>10.08</v>
      </c>
      <c r="J25" s="8">
        <v>3.64</v>
      </c>
      <c r="K25" s="8">
        <v>1.43</v>
      </c>
      <c r="L25" s="8">
        <v>2.2000000000000002</v>
      </c>
      <c r="M25" s="8">
        <f>VLOOKUP('Pit League Rates'!B25,'Pit Adv'!B:V,20,FALSE)</f>
        <v>4.2699999999999996</v>
      </c>
      <c r="N25" s="8">
        <f>VLOOKUP('Pit League Rates'!B25,'Pit Adv'!B:V,21,FALSE)</f>
        <v>4.45</v>
      </c>
      <c r="O25" s="8">
        <f>VLOOKUP(B25,'Pit Statcast'!B:M,5,FALSE)</f>
        <v>88.9</v>
      </c>
      <c r="P25" s="8">
        <f>VLOOKUP(B25,'Pit Statcast'!B:M,7,FALSE)</f>
        <v>9.9</v>
      </c>
      <c r="Q25" s="46">
        <f>VLOOKUP(B25,'Pit Statcast'!B:M,9,FALSE)</f>
        <v>7.8E-2</v>
      </c>
      <c r="R25" s="46">
        <f>VLOOKUP(B25,'Pit Statcast'!B:M,11,FALSE)</f>
        <v>0.38800000000000001</v>
      </c>
      <c r="S25" s="8">
        <v>4.57</v>
      </c>
      <c r="T25" s="8">
        <v>0</v>
      </c>
      <c r="U25" s="10">
        <v>0.14000000000000001</v>
      </c>
      <c r="V25" s="50">
        <f>VLOOKUP(B25,'Pit Adv'!B:V,7,FALSE)</f>
        <v>0.25600000000000001</v>
      </c>
      <c r="W25" s="50">
        <f>VLOOKUP(B25,'Pit Adv'!B:V,8,FALSE)</f>
        <v>0.11600000000000001</v>
      </c>
      <c r="X25" s="21">
        <f>VLOOKUP(B25,'Pit PD'!$B:$M,3,FALSE)</f>
        <v>0.126</v>
      </c>
      <c r="Y25" s="21">
        <f>VLOOKUP($B25,'Pit PD'!$B:$M,4,FALSE)</f>
        <v>0.30299999999999999</v>
      </c>
      <c r="Z25" s="21">
        <f>VLOOKUP($B25,'Pit PD'!$B:$M,5,FALSE)</f>
        <v>0.56699999999999995</v>
      </c>
      <c r="AA25" s="21">
        <f>VLOOKUP($B25,'Pit PD'!$B:$M,6,FALSE)</f>
        <v>0.42599999999999999</v>
      </c>
      <c r="AB25" s="21">
        <f>VLOOKUP($B25,'Pit PD'!$B:$M,7,FALSE)</f>
        <v>0.48</v>
      </c>
      <c r="AC25" s="21">
        <f>VLOOKUP($B25,'Pit PD'!$B:$M,8,FALSE)</f>
        <v>0.83899999999999997</v>
      </c>
      <c r="AD25" s="21">
        <f>VLOOKUP($B25,'Pit PD'!$B:$M,9,FALSE)</f>
        <v>0.70399999999999996</v>
      </c>
      <c r="AE25" s="21">
        <f>VLOOKUP($B25,'Pit PD'!$B:$M,10,FALSE)</f>
        <v>0.46800000000000003</v>
      </c>
      <c r="AF25" s="21">
        <f>VLOOKUP($B25,'Pit PD'!$B:$M,11,FALSE)</f>
        <v>0.18099999999999999</v>
      </c>
      <c r="AG25" s="21">
        <f>VLOOKUP($B25,'Pit PD'!$B:$M,12,FALSE)</f>
        <v>0.307</v>
      </c>
      <c r="AH25">
        <f>VLOOKUP(B25,'[1]SGP Pitchers'!$B:$P,10,FALSE)</f>
        <v>0.15923972826158428</v>
      </c>
    </row>
    <row r="26" spans="1:34" ht="15" thickBot="1">
      <c r="A26" s="5">
        <v>25</v>
      </c>
      <c r="B26" s="22" t="s">
        <v>598</v>
      </c>
      <c r="C26" s="22" t="s">
        <v>37</v>
      </c>
      <c r="D26" s="8">
        <f t="shared" si="0"/>
        <v>0</v>
      </c>
      <c r="E26" s="8">
        <v>0</v>
      </c>
      <c r="F26" s="8">
        <v>182</v>
      </c>
      <c r="G26" s="8">
        <f>VLOOKUP(B26,[1]Pitchers!$B:$P,15,FALSE)</f>
        <v>0.6</v>
      </c>
      <c r="H26" s="8" t="str">
        <f>IF(D26&gt;0,(D26)/(D26+VLOOKUP(B26,'Blown Saves Pitch'!B:F,4,FALSE)),"")</f>
        <v/>
      </c>
      <c r="I26" s="8">
        <v>9.6</v>
      </c>
      <c r="J26" s="8">
        <v>3.38</v>
      </c>
      <c r="K26" s="8">
        <v>1.2</v>
      </c>
      <c r="L26" s="8">
        <v>2.72</v>
      </c>
      <c r="M26" s="8">
        <f>VLOOKUP('Pit League Rates'!B26,'Pit Adv'!B:V,20,FALSE)</f>
        <v>3.82</v>
      </c>
      <c r="N26" s="8">
        <f>VLOOKUP('Pit League Rates'!B26,'Pit Adv'!B:V,21,FALSE)</f>
        <v>4.0999999999999996</v>
      </c>
      <c r="O26" s="8">
        <f>VLOOKUP(B26,'Pit Statcast'!B:M,5,FALSE)</f>
        <v>89.6</v>
      </c>
      <c r="P26" s="8">
        <f>VLOOKUP(B26,'Pit Statcast'!B:M,7,FALSE)</f>
        <v>11.6</v>
      </c>
      <c r="Q26" s="46">
        <f>VLOOKUP(B26,'Pit Statcast'!B:M,9,FALSE)</f>
        <v>7.6999999999999999E-2</v>
      </c>
      <c r="R26" s="46">
        <f>VLOOKUP(B26,'Pit Statcast'!B:M,11,FALSE)</f>
        <v>0.41299999999999998</v>
      </c>
      <c r="S26" s="8">
        <v>3.53</v>
      </c>
      <c r="T26" s="8">
        <v>0</v>
      </c>
      <c r="U26" s="10">
        <v>0.16500000000000001</v>
      </c>
      <c r="V26" s="50">
        <f>VLOOKUP(B26,'Pit Adv'!B:V,7,FALSE)</f>
        <v>0.26100000000000001</v>
      </c>
      <c r="W26" s="50">
        <f>VLOOKUP(B26,'Pit Adv'!B:V,8,FALSE)</f>
        <v>9.6000000000000002E-2</v>
      </c>
      <c r="X26" s="21">
        <f>VLOOKUP(B26,'Pit PD'!$B:$M,3,FALSE)</f>
        <v>0.12</v>
      </c>
      <c r="Y26" s="21">
        <f>VLOOKUP($B26,'Pit PD'!$B:$M,4,FALSE)</f>
        <v>0.34100000000000003</v>
      </c>
      <c r="Z26" s="21">
        <f>VLOOKUP($B26,'Pit PD'!$B:$M,5,FALSE)</f>
        <v>0.65100000000000002</v>
      </c>
      <c r="AA26" s="21">
        <f>VLOOKUP($B26,'Pit PD'!$B:$M,6,FALSE)</f>
        <v>0.49</v>
      </c>
      <c r="AB26" s="21">
        <f>VLOOKUP($B26,'Pit PD'!$B:$M,7,FALSE)</f>
        <v>0.57999999999999996</v>
      </c>
      <c r="AC26" s="21">
        <f>VLOOKUP($B26,'Pit PD'!$B:$M,8,FALSE)</f>
        <v>0.84599999999999997</v>
      </c>
      <c r="AD26" s="21">
        <f>VLOOKUP($B26,'Pit PD'!$B:$M,9,FALSE)</f>
        <v>0.75</v>
      </c>
      <c r="AE26" s="21">
        <f>VLOOKUP($B26,'Pit PD'!$B:$M,10,FALSE)</f>
        <v>0.48199999999999998</v>
      </c>
      <c r="AF26" s="21">
        <f>VLOOKUP($B26,'Pit PD'!$B:$M,11,FALSE)</f>
        <v>0.156</v>
      </c>
      <c r="AG26" s="21">
        <f>VLOOKUP($B26,'Pit PD'!$B:$M,12,FALSE)</f>
        <v>0.27600000000000002</v>
      </c>
      <c r="AH26">
        <f>VLOOKUP(B26,'[1]SGP Pitchers'!$B:$P,10,FALSE)</f>
        <v>8.7719346184669025</v>
      </c>
    </row>
    <row r="27" spans="1:34" ht="15" thickBot="1">
      <c r="A27" s="5">
        <v>26</v>
      </c>
      <c r="B27" s="22" t="s">
        <v>566</v>
      </c>
      <c r="C27" s="22" t="s">
        <v>144</v>
      </c>
      <c r="D27" s="8">
        <f t="shared" si="0"/>
        <v>0</v>
      </c>
      <c r="E27" s="8">
        <v>0</v>
      </c>
      <c r="F27" s="8">
        <v>179</v>
      </c>
      <c r="G27" s="8">
        <f>VLOOKUP(B27,[1]Pitchers!$B:$P,15,FALSE)</f>
        <v>0.53</v>
      </c>
      <c r="H27" s="8" t="str">
        <f>IF(D27&gt;0,(D27)/(D27+VLOOKUP(B27,'Blown Saves Pitch'!B:F,4,FALSE)),"")</f>
        <v/>
      </c>
      <c r="I27" s="8">
        <v>8.9499999999999993</v>
      </c>
      <c r="J27" s="8">
        <v>2.8</v>
      </c>
      <c r="K27" s="8">
        <v>1.1499999999999999</v>
      </c>
      <c r="L27" s="8">
        <v>3.31</v>
      </c>
      <c r="M27" s="8">
        <f>VLOOKUP('Pit League Rates'!B27,'Pit Adv'!B:V,20,FALSE)</f>
        <v>3.66</v>
      </c>
      <c r="N27" s="8">
        <f>VLOOKUP('Pit League Rates'!B27,'Pit Adv'!B:V,21,FALSE)</f>
        <v>3.96</v>
      </c>
      <c r="O27" s="8">
        <f>VLOOKUP(B27,'Pit Statcast'!B:M,5,FALSE)</f>
        <v>89.2</v>
      </c>
      <c r="P27" s="8">
        <f>VLOOKUP(B27,'Pit Statcast'!B:M,7,FALSE)</f>
        <v>9.6</v>
      </c>
      <c r="Q27" s="46">
        <f>VLOOKUP(B27,'Pit Statcast'!B:M,9,FALSE)</f>
        <v>7.0000000000000007E-2</v>
      </c>
      <c r="R27" s="46">
        <f>VLOOKUP(B27,'Pit Statcast'!B:M,11,FALSE)</f>
        <v>0.38900000000000001</v>
      </c>
      <c r="S27" s="8">
        <v>2.7</v>
      </c>
      <c r="T27" s="8">
        <v>0</v>
      </c>
      <c r="U27" s="10">
        <v>0.16900000000000001</v>
      </c>
      <c r="V27" s="50">
        <f>VLOOKUP(B27,'Pit Adv'!B:V,7,FALSE)</f>
        <v>0.24299999999999999</v>
      </c>
      <c r="W27" s="50">
        <f>VLOOKUP(B27,'Pit Adv'!B:V,8,FALSE)</f>
        <v>7.2999999999999995E-2</v>
      </c>
      <c r="X27" s="21">
        <f>VLOOKUP(B27,'Pit PD'!$B:$M,3,FALSE)</f>
        <v>0.113</v>
      </c>
      <c r="Y27" s="21">
        <f>VLOOKUP($B27,'Pit PD'!$B:$M,4,FALSE)</f>
        <v>0.29599999999999999</v>
      </c>
      <c r="Z27" s="21">
        <f>VLOOKUP($B27,'Pit PD'!$B:$M,5,FALSE)</f>
        <v>0.65100000000000002</v>
      </c>
      <c r="AA27" s="21">
        <f>VLOOKUP($B27,'Pit PD'!$B:$M,6,FALSE)</f>
        <v>0.47399999999999998</v>
      </c>
      <c r="AB27" s="21">
        <f>VLOOKUP($B27,'Pit PD'!$B:$M,7,FALSE)</f>
        <v>0.5</v>
      </c>
      <c r="AC27" s="21">
        <f>VLOOKUP($B27,'Pit PD'!$B:$M,8,FALSE)</f>
        <v>0.873</v>
      </c>
      <c r="AD27" s="21">
        <f>VLOOKUP($B27,'Pit PD'!$B:$M,9,FALSE)</f>
        <v>0.75700000000000001</v>
      </c>
      <c r="AE27" s="21">
        <f>VLOOKUP($B27,'Pit PD'!$B:$M,10,FALSE)</f>
        <v>0.501</v>
      </c>
      <c r="AF27" s="21">
        <f>VLOOKUP($B27,'Pit PD'!$B:$M,11,FALSE)</f>
        <v>0.16700000000000001</v>
      </c>
      <c r="AG27" s="21">
        <f>VLOOKUP($B27,'Pit PD'!$B:$M,12,FALSE)</f>
        <v>0.28000000000000003</v>
      </c>
      <c r="AH27">
        <f>VLOOKUP(B27,'[1]SGP Pitchers'!$B:$P,10,FALSE)</f>
        <v>12.688715351366023</v>
      </c>
    </row>
    <row r="28" spans="1:34" ht="15" thickBot="1">
      <c r="A28" s="5">
        <v>27</v>
      </c>
      <c r="B28" s="22" t="s">
        <v>511</v>
      </c>
      <c r="C28" s="22" t="s">
        <v>52</v>
      </c>
      <c r="D28" s="8">
        <f t="shared" si="0"/>
        <v>0</v>
      </c>
      <c r="E28" s="8">
        <v>0</v>
      </c>
      <c r="F28" s="8">
        <v>178</v>
      </c>
      <c r="G28" s="8">
        <f>VLOOKUP(B28,[1]Pitchers!$B:$P,15,FALSE)</f>
        <v>0.38</v>
      </c>
      <c r="H28" s="8" t="str">
        <f>IF(D28&gt;0,(D28)/(D28+VLOOKUP(B28,'Blown Saves Pitch'!B:F,4,FALSE)),"")</f>
        <v/>
      </c>
      <c r="I28" s="8">
        <v>10.36</v>
      </c>
      <c r="J28" s="8">
        <v>5.12</v>
      </c>
      <c r="K28" s="8">
        <v>1.36</v>
      </c>
      <c r="L28" s="8">
        <v>3.3</v>
      </c>
      <c r="M28" s="8">
        <f>VLOOKUP('Pit League Rates'!B28,'Pit Adv'!B:V,20,FALSE)</f>
        <v>3.51</v>
      </c>
      <c r="N28" s="8">
        <f>VLOOKUP('Pit League Rates'!B28,'Pit Adv'!B:V,21,FALSE)</f>
        <v>3.72</v>
      </c>
      <c r="O28" s="8">
        <f>VLOOKUP(B28,'Pit Statcast'!B:M,5,FALSE)</f>
        <v>90.9</v>
      </c>
      <c r="P28" s="8">
        <f>VLOOKUP(B28,'Pit Statcast'!B:M,7,FALSE)</f>
        <v>7.1</v>
      </c>
      <c r="Q28" s="46">
        <f>VLOOKUP(B28,'Pit Statcast'!B:M,9,FALSE)</f>
        <v>0.11</v>
      </c>
      <c r="R28" s="46">
        <f>VLOOKUP(B28,'Pit Statcast'!B:M,11,FALSE)</f>
        <v>0.438</v>
      </c>
      <c r="S28" s="8">
        <v>3.14</v>
      </c>
      <c r="T28" s="8">
        <v>0</v>
      </c>
      <c r="U28" s="10">
        <v>0.188</v>
      </c>
      <c r="V28" s="50">
        <f>VLOOKUP(B28,'Pit Adv'!B:V,7,FALSE)</f>
        <v>0.26900000000000002</v>
      </c>
      <c r="W28" s="50">
        <f>VLOOKUP(B28,'Pit Adv'!B:V,8,FALSE)</f>
        <v>8.2000000000000003E-2</v>
      </c>
      <c r="X28" s="21">
        <f>VLOOKUP(B28,'Pit PD'!$B:$M,3,FALSE)</f>
        <v>0.106</v>
      </c>
      <c r="Y28" s="21">
        <f>VLOOKUP($B28,'Pit PD'!$B:$M,4,FALSE)</f>
        <v>0.28100000000000003</v>
      </c>
      <c r="Z28" s="21">
        <f>VLOOKUP($B28,'Pit PD'!$B:$M,5,FALSE)</f>
        <v>0.63800000000000001</v>
      </c>
      <c r="AA28" s="21">
        <f>VLOOKUP($B28,'Pit PD'!$B:$M,6,FALSE)</f>
        <v>0.46400000000000002</v>
      </c>
      <c r="AB28" s="21">
        <f>VLOOKUP($B28,'Pit PD'!$B:$M,7,FALSE)</f>
        <v>0.52</v>
      </c>
      <c r="AC28" s="21">
        <f>VLOOKUP($B28,'Pit PD'!$B:$M,8,FALSE)</f>
        <v>0.874</v>
      </c>
      <c r="AD28" s="21">
        <f>VLOOKUP($B28,'Pit PD'!$B:$M,9,FALSE)</f>
        <v>0.77</v>
      </c>
      <c r="AE28" s="21">
        <f>VLOOKUP($B28,'Pit PD'!$B:$M,10,FALSE)</f>
        <v>0.51200000000000001</v>
      </c>
      <c r="AF28" s="21">
        <f>VLOOKUP($B28,'Pit PD'!$B:$M,11,FALSE)</f>
        <v>0.16700000000000001</v>
      </c>
      <c r="AG28" s="21">
        <f>VLOOKUP($B28,'Pit PD'!$B:$M,12,FALSE)</f>
        <v>0.27300000000000002</v>
      </c>
      <c r="AH28">
        <f>VLOOKUP(B28,'[1]SGP Pitchers'!$B:$P,10,FALSE)</f>
        <v>1.1177312205218757</v>
      </c>
    </row>
    <row r="29" spans="1:34" ht="15" thickBot="1">
      <c r="A29" s="5">
        <v>28</v>
      </c>
      <c r="B29" s="22" t="s">
        <v>543</v>
      </c>
      <c r="C29" s="22" t="s">
        <v>97</v>
      </c>
      <c r="D29" s="8">
        <f t="shared" si="0"/>
        <v>0</v>
      </c>
      <c r="E29" s="8">
        <v>0</v>
      </c>
      <c r="F29" s="8">
        <v>177</v>
      </c>
      <c r="G29" s="8">
        <f>VLOOKUP(B29,[1]Pitchers!$B:$P,15,FALSE)</f>
        <v>0.28000000000000003</v>
      </c>
      <c r="H29" s="8" t="str">
        <f>IF(D29&gt;0,(D29)/(D29+VLOOKUP(B29,'Blown Saves Pitch'!B:F,4,FALSE)),"")</f>
        <v/>
      </c>
      <c r="I29" s="8">
        <v>9.7899999999999991</v>
      </c>
      <c r="J29" s="8">
        <v>3.82</v>
      </c>
      <c r="K29" s="8">
        <v>1.27</v>
      </c>
      <c r="L29" s="8">
        <v>3.85</v>
      </c>
      <c r="M29" s="8">
        <f>VLOOKUP('Pit League Rates'!B29,'Pit Adv'!B:V,20,FALSE)</f>
        <v>3.74</v>
      </c>
      <c r="N29" s="8">
        <f>VLOOKUP('Pit League Rates'!B29,'Pit Adv'!B:V,21,FALSE)</f>
        <v>3.83</v>
      </c>
      <c r="O29" s="8">
        <f>VLOOKUP(B29,'Pit Statcast'!B:M,5,FALSE)</f>
        <v>90.4</v>
      </c>
      <c r="P29" s="8">
        <f>VLOOKUP(B29,'Pit Statcast'!B:M,7,FALSE)</f>
        <v>13.4</v>
      </c>
      <c r="Q29" s="46">
        <f>VLOOKUP(B29,'Pit Statcast'!B:M,9,FALSE)</f>
        <v>8.7999999999999995E-2</v>
      </c>
      <c r="R29" s="46">
        <f>VLOOKUP(B29,'Pit Statcast'!B:M,11,FALSE)</f>
        <v>0.42199999999999999</v>
      </c>
      <c r="S29" s="8">
        <v>2.5499999999999998</v>
      </c>
      <c r="T29" s="8">
        <v>0</v>
      </c>
      <c r="U29" s="10">
        <v>0.193</v>
      </c>
      <c r="V29" s="50">
        <f>VLOOKUP(B29,'Pit Adv'!B:V,7,FALSE)</f>
        <v>0.26</v>
      </c>
      <c r="W29" s="50">
        <f>VLOOKUP(B29,'Pit Adv'!B:V,8,FALSE)</f>
        <v>6.8000000000000005E-2</v>
      </c>
      <c r="X29" s="21">
        <f>VLOOKUP(B29,'Pit PD'!$B:$M,3,FALSE)</f>
        <v>0.123</v>
      </c>
      <c r="Y29" s="21">
        <f>VLOOKUP($B29,'Pit PD'!$B:$M,4,FALSE)</f>
        <v>0.30599999999999999</v>
      </c>
      <c r="Z29" s="21">
        <f>VLOOKUP($B29,'Pit PD'!$B:$M,5,FALSE)</f>
        <v>0.65700000000000003</v>
      </c>
      <c r="AA29" s="21">
        <f>VLOOKUP($B29,'Pit PD'!$B:$M,6,FALSE)</f>
        <v>0.48599999999999999</v>
      </c>
      <c r="AB29" s="21">
        <f>VLOOKUP($B29,'Pit PD'!$B:$M,7,FALSE)</f>
        <v>0.51700000000000002</v>
      </c>
      <c r="AC29" s="21">
        <f>VLOOKUP($B29,'Pit PD'!$B:$M,8,FALSE)</f>
        <v>0.84699999999999998</v>
      </c>
      <c r="AD29" s="21">
        <f>VLOOKUP($B29,'Pit PD'!$B:$M,9,FALSE)</f>
        <v>0.746</v>
      </c>
      <c r="AE29" s="21">
        <f>VLOOKUP($B29,'Pit PD'!$B:$M,10,FALSE)</f>
        <v>0.51300000000000001</v>
      </c>
      <c r="AF29" s="21">
        <f>VLOOKUP($B29,'Pit PD'!$B:$M,11,FALSE)</f>
        <v>0.158</v>
      </c>
      <c r="AG29" s="21">
        <f>VLOOKUP($B29,'Pit PD'!$B:$M,12,FALSE)</f>
        <v>0.28000000000000003</v>
      </c>
      <c r="AH29">
        <f>VLOOKUP(B29,'[1]SGP Pitchers'!$B:$P,10,FALSE)</f>
        <v>6.6202470064209269</v>
      </c>
    </row>
    <row r="30" spans="1:34" ht="15" thickBot="1">
      <c r="A30" s="5">
        <v>29</v>
      </c>
      <c r="B30" s="22" t="s">
        <v>490</v>
      </c>
      <c r="C30" s="22" t="s">
        <v>56</v>
      </c>
      <c r="D30" s="8">
        <f t="shared" si="0"/>
        <v>0</v>
      </c>
      <c r="E30" s="8">
        <v>0</v>
      </c>
      <c r="F30" s="8">
        <v>176</v>
      </c>
      <c r="G30" s="8">
        <f>VLOOKUP(B30,[1]Pitchers!$B:$P,15,FALSE)</f>
        <v>0.67</v>
      </c>
      <c r="H30" s="8" t="str">
        <f>IF(D30&gt;0,(D30)/(D30+VLOOKUP(B30,'Blown Saves Pitch'!B:F,4,FALSE)),"")</f>
        <v/>
      </c>
      <c r="I30" s="8">
        <v>9.14</v>
      </c>
      <c r="J30" s="8">
        <v>3.06</v>
      </c>
      <c r="K30" s="8">
        <v>1.17</v>
      </c>
      <c r="L30" s="8">
        <v>4.8899999999999997</v>
      </c>
      <c r="M30" s="8">
        <f>VLOOKUP('Pit League Rates'!B30,'Pit Adv'!B:V,20,FALSE)</f>
        <v>3.33</v>
      </c>
      <c r="N30" s="8">
        <f>VLOOKUP('Pit League Rates'!B30,'Pit Adv'!B:V,21,FALSE)</f>
        <v>3.61</v>
      </c>
      <c r="O30" s="8">
        <f>VLOOKUP(B30,'Pit Statcast'!B:M,5,FALSE)</f>
        <v>87.8</v>
      </c>
      <c r="P30" s="8">
        <f>VLOOKUP(B30,'Pit Statcast'!B:M,7,FALSE)</f>
        <v>9.3000000000000007</v>
      </c>
      <c r="Q30" s="46">
        <f>VLOOKUP(B30,'Pit Statcast'!B:M,9,FALSE)</f>
        <v>5.3999999999999999E-2</v>
      </c>
      <c r="R30" s="46">
        <f>VLOOKUP(B30,'Pit Statcast'!B:M,11,FALSE)</f>
        <v>0.36599999999999999</v>
      </c>
      <c r="S30" s="8">
        <v>1.87</v>
      </c>
      <c r="T30" s="8">
        <v>0</v>
      </c>
      <c r="U30" s="10">
        <v>0.19600000000000001</v>
      </c>
      <c r="V30" s="50">
        <f>VLOOKUP(B30,'Pit Adv'!B:V,7,FALSE)</f>
        <v>0.246</v>
      </c>
      <c r="W30" s="50">
        <f>VLOOKUP(B30,'Pit Adv'!B:V,8,FALSE)</f>
        <v>0.05</v>
      </c>
      <c r="X30" s="21">
        <f>VLOOKUP(B30,'Pit PD'!$B:$M,3,FALSE)</f>
        <v>0.11600000000000001</v>
      </c>
      <c r="Y30" s="21">
        <f>VLOOKUP($B30,'Pit PD'!$B:$M,4,FALSE)</f>
        <v>0.312</v>
      </c>
      <c r="Z30" s="21">
        <f>VLOOKUP($B30,'Pit PD'!$B:$M,5,FALSE)</f>
        <v>0.70099999999999996</v>
      </c>
      <c r="AA30" s="21">
        <f>VLOOKUP($B30,'Pit PD'!$B:$M,6,FALSE)</f>
        <v>0.52800000000000002</v>
      </c>
      <c r="AB30" s="21">
        <f>VLOOKUP($B30,'Pit PD'!$B:$M,7,FALSE)</f>
        <v>0.50900000000000001</v>
      </c>
      <c r="AC30" s="21">
        <f>VLOOKUP($B30,'Pit PD'!$B:$M,8,FALSE)</f>
        <v>0.88200000000000001</v>
      </c>
      <c r="AD30" s="21">
        <f>VLOOKUP($B30,'Pit PD'!$B:$M,9,FALSE)</f>
        <v>0.78300000000000003</v>
      </c>
      <c r="AE30" s="21">
        <f>VLOOKUP($B30,'Pit PD'!$B:$M,10,FALSE)</f>
        <v>0.55400000000000005</v>
      </c>
      <c r="AF30" s="21">
        <f>VLOOKUP($B30,'Pit PD'!$B:$M,11,FALSE)</f>
        <v>0.14699999999999999</v>
      </c>
      <c r="AG30" s="21">
        <f>VLOOKUP($B30,'Pit PD'!$B:$M,12,FALSE)</f>
        <v>0.26200000000000001</v>
      </c>
      <c r="AH30">
        <f>VLOOKUP(B30,'[1]SGP Pitchers'!$B:$P,10,FALSE)</f>
        <v>14.680978383213239</v>
      </c>
    </row>
    <row r="31" spans="1:34" ht="15" thickBot="1">
      <c r="A31" s="5">
        <v>30</v>
      </c>
      <c r="B31" s="22" t="s">
        <v>528</v>
      </c>
      <c r="C31" s="6" t="s">
        <v>103</v>
      </c>
      <c r="D31" s="8">
        <f t="shared" si="0"/>
        <v>0</v>
      </c>
      <c r="E31" s="8">
        <v>0</v>
      </c>
      <c r="F31" s="8">
        <v>174</v>
      </c>
      <c r="G31" s="8">
        <f>VLOOKUP(B31,[1]Pitchers!$B:$P,15,FALSE)</f>
        <v>0.52</v>
      </c>
      <c r="H31" s="8" t="str">
        <f>IF(D31&gt;0,(D31)/(D31+VLOOKUP(B31,'Blown Saves Pitch'!B:F,4,FALSE)),"")</f>
        <v/>
      </c>
      <c r="I31" s="8">
        <v>10.26</v>
      </c>
      <c r="J31" s="8">
        <v>3.77</v>
      </c>
      <c r="K31" s="8">
        <v>1.1200000000000001</v>
      </c>
      <c r="L31" s="8">
        <v>3.87</v>
      </c>
      <c r="M31" s="8">
        <f>VLOOKUP('Pit League Rates'!B31,'Pit Adv'!B:V,20,FALSE)</f>
        <v>4.03</v>
      </c>
      <c r="N31" s="8">
        <f>VLOOKUP('Pit League Rates'!B31,'Pit Adv'!B:V,21,FALSE)</f>
        <v>3.78</v>
      </c>
      <c r="O31" s="8">
        <f>VLOOKUP(B31,'Pit Statcast'!B:M,5,FALSE)</f>
        <v>88.5</v>
      </c>
      <c r="P31" s="8">
        <f>VLOOKUP(B31,'Pit Statcast'!B:M,7,FALSE)</f>
        <v>20.2</v>
      </c>
      <c r="Q31" s="46">
        <f>VLOOKUP(B31,'Pit Statcast'!B:M,9,FALSE)</f>
        <v>8.5000000000000006E-2</v>
      </c>
      <c r="R31" s="46">
        <f>VLOOKUP(B31,'Pit Statcast'!B:M,11,FALSE)</f>
        <v>0.36899999999999999</v>
      </c>
      <c r="S31" s="8">
        <v>2.65</v>
      </c>
      <c r="T31" s="8">
        <v>0</v>
      </c>
      <c r="U31" s="10">
        <v>0.20799999999999999</v>
      </c>
      <c r="V31" s="50">
        <f>VLOOKUP(B31,'Pit Adv'!B:V,7,FALSE)</f>
        <v>0.28000000000000003</v>
      </c>
      <c r="W31" s="50">
        <f>VLOOKUP(B31,'Pit Adv'!B:V,8,FALSE)</f>
        <v>7.1999999999999995E-2</v>
      </c>
      <c r="X31" s="21">
        <f>VLOOKUP(B31,'Pit PD'!$B:$M,3,FALSE)</f>
        <v>0.13300000000000001</v>
      </c>
      <c r="Y31" s="21">
        <f>VLOOKUP($B31,'Pit PD'!$B:$M,4,FALSE)</f>
        <v>0.318</v>
      </c>
      <c r="Z31" s="21">
        <f>VLOOKUP($B31,'Pit PD'!$B:$M,5,FALSE)</f>
        <v>0.68799999999999994</v>
      </c>
      <c r="AA31" s="21">
        <f>VLOOKUP($B31,'Pit PD'!$B:$M,6,FALSE)</f>
        <v>0.50800000000000001</v>
      </c>
      <c r="AB31" s="21">
        <f>VLOOKUP($B31,'Pit PD'!$B:$M,7,FALSE)</f>
        <v>0.54600000000000004</v>
      </c>
      <c r="AC31" s="21">
        <f>VLOOKUP($B31,'Pit PD'!$B:$M,8,FALSE)</f>
        <v>0.82099999999999995</v>
      </c>
      <c r="AD31" s="21">
        <f>VLOOKUP($B31,'Pit PD'!$B:$M,9,FALSE)</f>
        <v>0.73699999999999999</v>
      </c>
      <c r="AE31" s="21">
        <f>VLOOKUP($B31,'Pit PD'!$B:$M,10,FALSE)</f>
        <v>0.51300000000000001</v>
      </c>
      <c r="AF31" s="21">
        <f>VLOOKUP($B31,'Pit PD'!$B:$M,11,FALSE)</f>
        <v>0.154</v>
      </c>
      <c r="AG31" s="21">
        <f>VLOOKUP($B31,'Pit PD'!$B:$M,12,FALSE)</f>
        <v>0.28699999999999998</v>
      </c>
      <c r="AH31">
        <f>VLOOKUP(B31,'[1]SGP Pitchers'!$B:$P,10,FALSE)</f>
        <v>10.361323884466616</v>
      </c>
    </row>
    <row r="32" spans="1:34" ht="15" thickBot="1">
      <c r="A32" s="5">
        <v>31</v>
      </c>
      <c r="B32" s="22" t="s">
        <v>678</v>
      </c>
      <c r="C32" s="22" t="s">
        <v>97</v>
      </c>
      <c r="D32" s="8">
        <f t="shared" si="0"/>
        <v>0</v>
      </c>
      <c r="E32" s="8">
        <v>0</v>
      </c>
      <c r="F32" s="8">
        <v>174</v>
      </c>
      <c r="G32" s="8">
        <f>VLOOKUP(B32,[1]Pitchers!$B:$P,15,FALSE)</f>
        <v>0.64</v>
      </c>
      <c r="H32" s="8" t="str">
        <f>IF(D32&gt;0,(D32)/(D32+VLOOKUP(B32,'Blown Saves Pitch'!B:F,4,FALSE)),"")</f>
        <v/>
      </c>
      <c r="I32" s="8">
        <v>8.14</v>
      </c>
      <c r="J32" s="8">
        <v>3.74</v>
      </c>
      <c r="K32" s="8">
        <v>1.19</v>
      </c>
      <c r="L32" s="8">
        <v>3</v>
      </c>
      <c r="M32" s="8">
        <f>VLOOKUP('Pit League Rates'!B32,'Pit Adv'!B:V,20,FALSE)</f>
        <v>4.33</v>
      </c>
      <c r="N32" s="8">
        <f>VLOOKUP('Pit League Rates'!B32,'Pit Adv'!B:V,21,FALSE)</f>
        <v>4.3600000000000003</v>
      </c>
      <c r="O32" s="8">
        <f>VLOOKUP(B32,'Pit Statcast'!B:M,5,FALSE)</f>
        <v>87.6</v>
      </c>
      <c r="P32" s="8">
        <f>VLOOKUP(B32,'Pit Statcast'!B:M,7,FALSE)</f>
        <v>13.3</v>
      </c>
      <c r="Q32" s="46">
        <f>VLOOKUP(B32,'Pit Statcast'!B:M,9,FALSE)</f>
        <v>8.5000000000000006E-2</v>
      </c>
      <c r="R32" s="46">
        <f>VLOOKUP(B32,'Pit Statcast'!B:M,11,FALSE)</f>
        <v>0.35399999999999998</v>
      </c>
      <c r="S32" s="8">
        <v>2.71</v>
      </c>
      <c r="T32" s="8">
        <v>0</v>
      </c>
      <c r="U32" s="10">
        <v>0.14599999999999999</v>
      </c>
      <c r="V32" s="50">
        <f>VLOOKUP(B32,'Pit Adv'!B:V,7,FALSE)</f>
        <v>0.218</v>
      </c>
      <c r="W32" s="50">
        <f>VLOOKUP(B32,'Pit Adv'!B:V,8,FALSE)</f>
        <v>7.2999999999999995E-2</v>
      </c>
      <c r="X32" s="21">
        <f>VLOOKUP(B32,'Pit PD'!$B:$M,3,FALSE)</f>
        <v>9.0999999999999998E-2</v>
      </c>
      <c r="Y32" s="21">
        <f>VLOOKUP($B32,'Pit PD'!$B:$M,4,FALSE)</f>
        <v>0.27300000000000002</v>
      </c>
      <c r="Z32" s="21">
        <f>VLOOKUP($B32,'Pit PD'!$B:$M,5,FALSE)</f>
        <v>0.63400000000000001</v>
      </c>
      <c r="AA32" s="21">
        <f>VLOOKUP($B32,'Pit PD'!$B:$M,6,FALSE)</f>
        <v>0.46899999999999997</v>
      </c>
      <c r="AB32" s="21">
        <f>VLOOKUP($B32,'Pit PD'!$B:$M,7,FALSE)</f>
        <v>0.61599999999999999</v>
      </c>
      <c r="AC32" s="21">
        <f>VLOOKUP($B32,'Pit PD'!$B:$M,8,FALSE)</f>
        <v>0.871</v>
      </c>
      <c r="AD32" s="21">
        <f>VLOOKUP($B32,'Pit PD'!$B:$M,9,FALSE)</f>
        <v>0.80300000000000005</v>
      </c>
      <c r="AE32" s="21">
        <f>VLOOKUP($B32,'Pit PD'!$B:$M,10,FALSE)</f>
        <v>0.54300000000000004</v>
      </c>
      <c r="AF32" s="21">
        <f>VLOOKUP($B32,'Pit PD'!$B:$M,11,FALSE)</f>
        <v>0.185</v>
      </c>
      <c r="AG32" s="21">
        <f>VLOOKUP($B32,'Pit PD'!$B:$M,12,FALSE)</f>
        <v>0.27600000000000002</v>
      </c>
      <c r="AH32">
        <f>VLOOKUP(B32,'[1]SGP Pitchers'!$B:$P,10,FALSE)</f>
        <v>10.342538803463153</v>
      </c>
    </row>
    <row r="33" spans="1:34" ht="15" thickBot="1">
      <c r="A33" s="5">
        <v>32</v>
      </c>
      <c r="B33" s="22" t="s">
        <v>467</v>
      </c>
      <c r="C33" s="22" t="s">
        <v>116</v>
      </c>
      <c r="D33" s="8">
        <f t="shared" si="0"/>
        <v>3</v>
      </c>
      <c r="E33" s="8">
        <v>1</v>
      </c>
      <c r="F33" s="8">
        <v>173</v>
      </c>
      <c r="G33" s="8">
        <f>VLOOKUP(B33,[1]Pitchers!$B:$P,15,FALSE)</f>
        <v>0.31</v>
      </c>
      <c r="H33" s="8">
        <f>IF(D33&gt;0,(D33)/(D33+VLOOKUP(B33,'Blown Saves Pitch'!B:F,4,FALSE)),"")</f>
        <v>0.75</v>
      </c>
      <c r="I33" s="8">
        <v>11.48</v>
      </c>
      <c r="J33" s="8">
        <v>4.25</v>
      </c>
      <c r="K33" s="8">
        <v>1.1599999999999999</v>
      </c>
      <c r="L33" s="8">
        <v>3.53</v>
      </c>
      <c r="M33" s="8">
        <f>VLOOKUP('Pit League Rates'!B33,'Pit Adv'!B:V,20,FALSE)</f>
        <v>3.65</v>
      </c>
      <c r="N33" s="8">
        <f>VLOOKUP('Pit League Rates'!B33,'Pit Adv'!B:V,21,FALSE)</f>
        <v>3.43</v>
      </c>
      <c r="O33" s="8">
        <f>VLOOKUP(B33,'Pit Statcast'!B:M,5,FALSE)</f>
        <v>90.5</v>
      </c>
      <c r="P33" s="8">
        <f>VLOOKUP(B33,'Pit Statcast'!B:M,7,FALSE)</f>
        <v>13.9</v>
      </c>
      <c r="Q33" s="46">
        <f>VLOOKUP(B33,'Pit Statcast'!B:M,9,FALSE)</f>
        <v>0.11600000000000001</v>
      </c>
      <c r="R33" s="46">
        <f>VLOOKUP(B33,'Pit Statcast'!B:M,11,FALSE)</f>
        <v>0.435</v>
      </c>
      <c r="S33" s="8">
        <v>3.25</v>
      </c>
      <c r="T33" s="8">
        <v>2</v>
      </c>
      <c r="U33" s="10">
        <v>0.22</v>
      </c>
      <c r="V33" s="50">
        <f>VLOOKUP(B33,'Pit Adv'!B:V,7,FALSE)</f>
        <v>0.307</v>
      </c>
      <c r="W33" s="50">
        <f>VLOOKUP(B33,'Pit Adv'!B:V,8,FALSE)</f>
        <v>8.6999999999999994E-2</v>
      </c>
      <c r="X33" s="21">
        <f>VLOOKUP(B33,'Pit PD'!$B:$M,3,FALSE)</f>
        <v>0.129</v>
      </c>
      <c r="Y33" s="21">
        <f>VLOOKUP($B33,'Pit PD'!$B:$M,4,FALSE)</f>
        <v>0.33100000000000002</v>
      </c>
      <c r="Z33" s="21">
        <f>VLOOKUP($B33,'Pit PD'!$B:$M,5,FALSE)</f>
        <v>0.64600000000000002</v>
      </c>
      <c r="AA33" s="21">
        <f>VLOOKUP($B33,'Pit PD'!$B:$M,6,FALSE)</f>
        <v>0.48799999999999999</v>
      </c>
      <c r="AB33" s="21">
        <f>VLOOKUP($B33,'Pit PD'!$B:$M,7,FALSE)</f>
        <v>0.52400000000000002</v>
      </c>
      <c r="AC33" s="21">
        <f>VLOOKUP($B33,'Pit PD'!$B:$M,8,FALSE)</f>
        <v>0.84299999999999997</v>
      </c>
      <c r="AD33" s="21">
        <f>VLOOKUP($B33,'Pit PD'!$B:$M,9,FALSE)</f>
        <v>0.73499999999999999</v>
      </c>
      <c r="AE33" s="21">
        <f>VLOOKUP($B33,'Pit PD'!$B:$M,10,FALSE)</f>
        <v>0.499</v>
      </c>
      <c r="AF33" s="21">
        <f>VLOOKUP($B33,'Pit PD'!$B:$M,11,FALSE)</f>
        <v>0.16300000000000001</v>
      </c>
      <c r="AG33" s="21">
        <f>VLOOKUP($B33,'Pit PD'!$B:$M,12,FALSE)</f>
        <v>0.29199999999999998</v>
      </c>
      <c r="AH33">
        <f>VLOOKUP(B33,'[1]SGP Pitchers'!$B:$P,10,FALSE)</f>
        <v>7.8635243117857305</v>
      </c>
    </row>
    <row r="34" spans="1:34" ht="15" thickBot="1">
      <c r="A34" s="5">
        <v>33</v>
      </c>
      <c r="B34" s="22" t="s">
        <v>612</v>
      </c>
      <c r="C34" s="22" t="s">
        <v>29</v>
      </c>
      <c r="D34" s="8">
        <f t="shared" si="0"/>
        <v>0</v>
      </c>
      <c r="E34" s="8">
        <v>0</v>
      </c>
      <c r="F34" s="8">
        <v>168</v>
      </c>
      <c r="G34" s="8">
        <f>VLOOKUP(B34,[1]Pitchers!$B:$P,15,FALSE)</f>
        <v>0.32</v>
      </c>
      <c r="H34" s="8" t="str">
        <f>IF(D34&gt;0,(D34)/(D34+VLOOKUP(B34,'Blown Saves Pitch'!B:F,4,FALSE)),"")</f>
        <v/>
      </c>
      <c r="I34" s="8">
        <v>10.17</v>
      </c>
      <c r="J34" s="8">
        <v>4.4800000000000004</v>
      </c>
      <c r="K34" s="8">
        <v>1.35</v>
      </c>
      <c r="L34" s="8">
        <v>2.8</v>
      </c>
      <c r="M34" s="8">
        <f>VLOOKUP('Pit League Rates'!B34,'Pit Adv'!B:V,20,FALSE)</f>
        <v>4.28</v>
      </c>
      <c r="N34" s="8">
        <f>VLOOKUP('Pit League Rates'!B34,'Pit Adv'!B:V,21,FALSE)</f>
        <v>4.1500000000000004</v>
      </c>
      <c r="O34" s="8">
        <f>VLOOKUP(B34,'Pit Statcast'!B:M,5,FALSE)</f>
        <v>89.8</v>
      </c>
      <c r="P34" s="8">
        <f>VLOOKUP(B34,'Pit Statcast'!B:M,7,FALSE)</f>
        <v>15.8</v>
      </c>
      <c r="Q34" s="46">
        <f>VLOOKUP(B34,'Pit Statcast'!B:M,9,FALSE)</f>
        <v>6.2E-2</v>
      </c>
      <c r="R34" s="46">
        <f>VLOOKUP(B34,'Pit Statcast'!B:M,11,FALSE)</f>
        <v>0.40899999999999997</v>
      </c>
      <c r="S34" s="8">
        <v>3.63</v>
      </c>
      <c r="T34" s="8">
        <v>0</v>
      </c>
      <c r="U34" s="10">
        <v>0.16800000000000001</v>
      </c>
      <c r="V34" s="50">
        <f>VLOOKUP(B34,'Pit Adv'!B:V,7,FALSE)</f>
        <v>0.26100000000000001</v>
      </c>
      <c r="W34" s="50">
        <f>VLOOKUP(B34,'Pit Adv'!B:V,8,FALSE)</f>
        <v>9.2999999999999999E-2</v>
      </c>
      <c r="X34" s="21">
        <f>VLOOKUP(B34,'Pit PD'!$B:$M,3,FALSE)</f>
        <v>0.122</v>
      </c>
      <c r="Y34" s="21">
        <f>VLOOKUP($B34,'Pit PD'!$B:$M,4,FALSE)</f>
        <v>0.27700000000000002</v>
      </c>
      <c r="Z34" s="21">
        <f>VLOOKUP($B34,'Pit PD'!$B:$M,5,FALSE)</f>
        <v>0.68400000000000005</v>
      </c>
      <c r="AA34" s="21">
        <f>VLOOKUP($B34,'Pit PD'!$B:$M,6,FALSE)</f>
        <v>0.48799999999999999</v>
      </c>
      <c r="AB34" s="21">
        <f>VLOOKUP($B34,'Pit PD'!$B:$M,7,FALSE)</f>
        <v>0.53</v>
      </c>
      <c r="AC34" s="21">
        <f>VLOOKUP($B34,'Pit PD'!$B:$M,8,FALSE)</f>
        <v>0.83199999999999996</v>
      </c>
      <c r="AD34" s="21">
        <f>VLOOKUP($B34,'Pit PD'!$B:$M,9,FALSE)</f>
        <v>0.749</v>
      </c>
      <c r="AE34" s="21">
        <f>VLOOKUP($B34,'Pit PD'!$B:$M,10,FALSE)</f>
        <v>0.51800000000000002</v>
      </c>
      <c r="AF34" s="21">
        <f>VLOOKUP($B34,'Pit PD'!$B:$M,11,FALSE)</f>
        <v>0.152</v>
      </c>
      <c r="AG34" s="21">
        <f>VLOOKUP($B34,'Pit PD'!$B:$M,12,FALSE)</f>
        <v>0.27400000000000002</v>
      </c>
      <c r="AH34">
        <f>VLOOKUP(B34,'[1]SGP Pitchers'!$B:$P,10,FALSE)</f>
        <v>1.0877607352009784</v>
      </c>
    </row>
    <row r="35" spans="1:34" ht="15" thickBot="1">
      <c r="A35" s="5">
        <v>34</v>
      </c>
      <c r="B35" s="22" t="s">
        <v>28</v>
      </c>
      <c r="C35" s="22" t="s">
        <v>29</v>
      </c>
      <c r="D35" s="8">
        <f t="shared" si="0"/>
        <v>0</v>
      </c>
      <c r="E35" s="8">
        <v>0</v>
      </c>
      <c r="F35" s="8">
        <v>167</v>
      </c>
      <c r="G35" s="8">
        <f>VLOOKUP(B35,[1]Pitchers!$B:$P,15,FALSE)</f>
        <v>0.52</v>
      </c>
      <c r="H35" s="8" t="str">
        <f>IF(D35&gt;0,(D35)/(D35+VLOOKUP(B35,'Blown Saves Pitch'!B:F,4,FALSE)),"")</f>
        <v/>
      </c>
      <c r="I35" s="8">
        <v>11.39</v>
      </c>
      <c r="J35" s="8">
        <v>3.14</v>
      </c>
      <c r="K35" s="8">
        <v>1.06</v>
      </c>
      <c r="L35" s="8">
        <v>3.04</v>
      </c>
      <c r="M35" s="8">
        <f>VLOOKUP('Pit League Rates'!B35,'Pit Adv'!B:V,20,FALSE)</f>
        <v>3.58</v>
      </c>
      <c r="N35" s="8">
        <f>VLOOKUP('Pit League Rates'!B35,'Pit Adv'!B:V,21,FALSE)</f>
        <v>3.67</v>
      </c>
      <c r="O35" s="8">
        <f>VLOOKUP(B35,'Pit Statcast'!B:M,5,FALSE)</f>
        <v>86.4</v>
      </c>
      <c r="P35" s="8">
        <f>VLOOKUP(B35,'Pit Statcast'!B:M,7,FALSE)</f>
        <v>11.5</v>
      </c>
      <c r="Q35" s="46">
        <f>VLOOKUP(B35,'Pit Statcast'!B:M,9,FALSE)</f>
        <v>0.10100000000000001</v>
      </c>
      <c r="R35" s="46">
        <f>VLOOKUP(B35,'Pit Statcast'!B:M,11,FALSE)</f>
        <v>0.34899999999999998</v>
      </c>
      <c r="S35" s="8">
        <v>3.75</v>
      </c>
      <c r="T35" s="8">
        <v>0</v>
      </c>
      <c r="U35" s="10">
        <v>0.21099999999999999</v>
      </c>
      <c r="V35" s="50">
        <f>VLOOKUP(B35,'Pit Adv'!B:V,7,FALSE)</f>
        <v>0.315</v>
      </c>
      <c r="W35" s="50">
        <f>VLOOKUP(B35,'Pit Adv'!B:V,8,FALSE)</f>
        <v>0.104</v>
      </c>
      <c r="X35" s="21">
        <f>VLOOKUP(B35,'Pit PD'!$B:$M,3,FALSE)</f>
        <v>0.129</v>
      </c>
      <c r="Y35" s="21">
        <f>VLOOKUP($B35,'Pit PD'!$B:$M,4,FALSE)</f>
        <v>0.26</v>
      </c>
      <c r="Z35" s="21">
        <f>VLOOKUP($B35,'Pit PD'!$B:$M,5,FALSE)</f>
        <v>0.64700000000000002</v>
      </c>
      <c r="AA35" s="21">
        <f>VLOOKUP($B35,'Pit PD'!$B:$M,6,FALSE)</f>
        <v>0.46500000000000002</v>
      </c>
      <c r="AB35" s="21">
        <f>VLOOKUP($B35,'Pit PD'!$B:$M,7,FALSE)</f>
        <v>0.46500000000000002</v>
      </c>
      <c r="AC35" s="21">
        <f>VLOOKUP($B35,'Pit PD'!$B:$M,8,FALSE)</f>
        <v>0.81799999999999995</v>
      </c>
      <c r="AD35" s="21">
        <f>VLOOKUP($B35,'Pit PD'!$B:$M,9,FALSE)</f>
        <v>0.72499999999999998</v>
      </c>
      <c r="AE35" s="21">
        <f>VLOOKUP($B35,'Pit PD'!$B:$M,10,FALSE)</f>
        <v>0.52900000000000003</v>
      </c>
      <c r="AF35" s="21">
        <f>VLOOKUP($B35,'Pit PD'!$B:$M,11,FALSE)</f>
        <v>0.17100000000000001</v>
      </c>
      <c r="AG35" s="21">
        <f>VLOOKUP($B35,'Pit PD'!$B:$M,12,FALSE)</f>
        <v>0.3</v>
      </c>
      <c r="AH35">
        <f>VLOOKUP(B35,'[1]SGP Pitchers'!$B:$P,10,FALSE)</f>
        <v>9.8358925172289329</v>
      </c>
    </row>
    <row r="36" spans="1:34" ht="15" thickBot="1">
      <c r="A36" s="5">
        <v>35</v>
      </c>
      <c r="B36" s="22" t="s">
        <v>521</v>
      </c>
      <c r="C36" s="22" t="s">
        <v>35</v>
      </c>
      <c r="D36" s="8">
        <f t="shared" si="0"/>
        <v>0</v>
      </c>
      <c r="E36" s="8">
        <v>0</v>
      </c>
      <c r="F36" s="8">
        <v>165</v>
      </c>
      <c r="G36" s="8">
        <f>VLOOKUP(B36,[1]Pitchers!$B:$P,15,FALSE)</f>
        <v>0.65</v>
      </c>
      <c r="H36" s="8" t="str">
        <f>IF(D36&gt;0,(D36)/(D36+VLOOKUP(B36,'Blown Saves Pitch'!B:F,4,FALSE)),"")</f>
        <v/>
      </c>
      <c r="I36" s="8">
        <v>8.0399999999999991</v>
      </c>
      <c r="J36" s="8">
        <v>3.46</v>
      </c>
      <c r="K36" s="8">
        <v>1.06</v>
      </c>
      <c r="L36" s="8">
        <v>8.68</v>
      </c>
      <c r="M36" s="8">
        <f>VLOOKUP('Pit League Rates'!B36,'Pit Adv'!B:V,20,FALSE)</f>
        <v>3.67</v>
      </c>
      <c r="N36" s="8">
        <f>VLOOKUP('Pit League Rates'!B36,'Pit Adv'!B:V,21,FALSE)</f>
        <v>3.76</v>
      </c>
      <c r="O36" s="8">
        <f>VLOOKUP(B36,'Pit Statcast'!B:M,5,FALSE)</f>
        <v>89.2</v>
      </c>
      <c r="P36" s="8">
        <f>VLOOKUP(B36,'Pit Statcast'!B:M,7,FALSE)</f>
        <v>12.4</v>
      </c>
      <c r="Q36" s="46">
        <f>VLOOKUP(B36,'Pit Statcast'!B:M,9,FALSE)</f>
        <v>7.4999999999999997E-2</v>
      </c>
      <c r="R36" s="46">
        <f>VLOOKUP(B36,'Pit Statcast'!B:M,11,FALSE)</f>
        <v>0.40600000000000003</v>
      </c>
      <c r="S36" s="8">
        <v>0.93</v>
      </c>
      <c r="T36" s="8">
        <v>0</v>
      </c>
      <c r="U36" s="10">
        <v>0.19800000000000001</v>
      </c>
      <c r="V36" s="50">
        <f>VLOOKUP(B36,'Pit Adv'!B:V,7,FALSE)</f>
        <v>0.224</v>
      </c>
      <c r="W36" s="50">
        <f>VLOOKUP(B36,'Pit Adv'!B:V,8,FALSE)</f>
        <v>2.5999999999999999E-2</v>
      </c>
      <c r="X36" s="21">
        <f>VLOOKUP(B36,'Pit PD'!$B:$M,3,FALSE)</f>
        <v>0.108</v>
      </c>
      <c r="Y36" s="21">
        <f>VLOOKUP($B36,'Pit PD'!$B:$M,4,FALSE)</f>
        <v>0.36299999999999999</v>
      </c>
      <c r="Z36" s="21">
        <f>VLOOKUP($B36,'Pit PD'!$B:$M,5,FALSE)</f>
        <v>0.68200000000000005</v>
      </c>
      <c r="AA36" s="21">
        <f>VLOOKUP($B36,'Pit PD'!$B:$M,6,FALSE)</f>
        <v>0.54400000000000004</v>
      </c>
      <c r="AB36" s="21">
        <f>VLOOKUP($B36,'Pit PD'!$B:$M,7,FALSE)</f>
        <v>0.64600000000000002</v>
      </c>
      <c r="AC36" s="21">
        <f>VLOOKUP($B36,'Pit PD'!$B:$M,8,FALSE)</f>
        <v>0.86299999999999999</v>
      </c>
      <c r="AD36" s="21">
        <f>VLOOKUP($B36,'Pit PD'!$B:$M,9,FALSE)</f>
        <v>0.80100000000000005</v>
      </c>
      <c r="AE36" s="21">
        <f>VLOOKUP($B36,'Pit PD'!$B:$M,10,FALSE)</f>
        <v>0.56999999999999995</v>
      </c>
      <c r="AF36" s="21">
        <f>VLOOKUP($B36,'Pit PD'!$B:$M,11,FALSE)</f>
        <v>0.16300000000000001</v>
      </c>
      <c r="AG36" s="21">
        <f>VLOOKUP($B36,'Pit PD'!$B:$M,12,FALSE)</f>
        <v>0.27200000000000002</v>
      </c>
      <c r="AH36">
        <f>VLOOKUP(B36,'[1]SGP Pitchers'!$B:$P,10,FALSE)</f>
        <v>19.709098470896826</v>
      </c>
    </row>
    <row r="37" spans="1:34" ht="15" thickBot="1">
      <c r="A37" s="5">
        <v>36</v>
      </c>
      <c r="B37" s="22" t="s">
        <v>535</v>
      </c>
      <c r="C37" s="22" t="s">
        <v>58</v>
      </c>
      <c r="D37" s="8">
        <f t="shared" si="0"/>
        <v>0</v>
      </c>
      <c r="E37" s="8">
        <v>0</v>
      </c>
      <c r="F37" s="8">
        <v>163</v>
      </c>
      <c r="G37" s="8">
        <f>VLOOKUP(B37,[1]Pitchers!$B:$P,15,FALSE)</f>
        <v>0.6</v>
      </c>
      <c r="H37" s="8" t="str">
        <f>IF(D37&gt;0,(D37)/(D37+VLOOKUP(B37,'Blown Saves Pitch'!B:F,4,FALSE)),"")</f>
        <v/>
      </c>
      <c r="I37" s="8">
        <v>8.8000000000000007</v>
      </c>
      <c r="J37" s="8">
        <v>2.86</v>
      </c>
      <c r="K37" s="8">
        <v>1.05</v>
      </c>
      <c r="L37" s="8">
        <v>3.79</v>
      </c>
      <c r="M37" s="8">
        <f>VLOOKUP('Pit League Rates'!B37,'Pit Adv'!B:V,20,FALSE)</f>
        <v>3.57</v>
      </c>
      <c r="N37" s="8">
        <f>VLOOKUP('Pit League Rates'!B37,'Pit Adv'!B:V,21,FALSE)</f>
        <v>3.8</v>
      </c>
      <c r="O37" s="8">
        <f>VLOOKUP(B37,'Pit Statcast'!B:M,5,FALSE)</f>
        <v>90</v>
      </c>
      <c r="P37" s="8">
        <f>VLOOKUP(B37,'Pit Statcast'!B:M,7,FALSE)</f>
        <v>6.6</v>
      </c>
      <c r="Q37" s="46">
        <f>VLOOKUP(B37,'Pit Statcast'!B:M,9,FALSE)</f>
        <v>6.9000000000000006E-2</v>
      </c>
      <c r="R37" s="46">
        <f>VLOOKUP(B37,'Pit Statcast'!B:M,11,FALSE)</f>
        <v>0.41799999999999998</v>
      </c>
      <c r="S37" s="8">
        <v>2.3199999999999998</v>
      </c>
      <c r="T37" s="8">
        <v>0</v>
      </c>
      <c r="U37" s="10">
        <v>0.18099999999999999</v>
      </c>
      <c r="V37" s="50">
        <f>VLOOKUP(B37,'Pit Adv'!B:V,7,FALSE)</f>
        <v>0.245</v>
      </c>
      <c r="W37" s="50">
        <f>VLOOKUP(B37,'Pit Adv'!B:V,8,FALSE)</f>
        <v>6.5000000000000002E-2</v>
      </c>
      <c r="X37" s="21">
        <f>VLOOKUP(B37,'Pit PD'!$B:$M,3,FALSE)</f>
        <v>0.109</v>
      </c>
      <c r="Y37" s="21">
        <f>VLOOKUP($B37,'Pit PD'!$B:$M,4,FALSE)</f>
        <v>0.28499999999999998</v>
      </c>
      <c r="Z37" s="21">
        <f>VLOOKUP($B37,'Pit PD'!$B:$M,5,FALSE)</f>
        <v>0.627</v>
      </c>
      <c r="AA37" s="21">
        <f>VLOOKUP($B37,'Pit PD'!$B:$M,6,FALSE)</f>
        <v>0.45600000000000002</v>
      </c>
      <c r="AB37" s="21">
        <f>VLOOKUP($B37,'Pit PD'!$B:$M,7,FALSE)</f>
        <v>0.47699999999999998</v>
      </c>
      <c r="AC37" s="21">
        <f>VLOOKUP($B37,'Pit PD'!$B:$M,8,FALSE)</f>
        <v>0.88600000000000001</v>
      </c>
      <c r="AD37" s="21">
        <f>VLOOKUP($B37,'Pit PD'!$B:$M,9,FALSE)</f>
        <v>0.75900000000000001</v>
      </c>
      <c r="AE37" s="21">
        <f>VLOOKUP($B37,'Pit PD'!$B:$M,10,FALSE)</f>
        <v>0.501</v>
      </c>
      <c r="AF37" s="21">
        <f>VLOOKUP($B37,'Pit PD'!$B:$M,11,FALSE)</f>
        <v>0.182</v>
      </c>
      <c r="AG37" s="21">
        <f>VLOOKUP($B37,'Pit PD'!$B:$M,12,FALSE)</f>
        <v>0.29099999999999998</v>
      </c>
      <c r="AH37">
        <f>VLOOKUP(B37,'[1]SGP Pitchers'!$B:$P,10,FALSE)</f>
        <v>15.137517730193428</v>
      </c>
    </row>
    <row r="38" spans="1:34" ht="15" thickBot="1">
      <c r="A38" s="5">
        <v>37</v>
      </c>
      <c r="B38" s="22" t="s">
        <v>416</v>
      </c>
      <c r="C38" s="22" t="s">
        <v>64</v>
      </c>
      <c r="D38" s="8">
        <f t="shared" si="0"/>
        <v>0</v>
      </c>
      <c r="E38" s="8">
        <v>0</v>
      </c>
      <c r="F38" s="8">
        <v>162</v>
      </c>
      <c r="G38" s="8">
        <f>VLOOKUP(B38,[1]Pitchers!$B:$P,15,FALSE)</f>
        <v>0.43</v>
      </c>
      <c r="H38" s="8" t="str">
        <f>IF(D38&gt;0,(D38)/(D38+VLOOKUP(B38,'Blown Saves Pitch'!B:F,4,FALSE)),"")</f>
        <v/>
      </c>
      <c r="I38" s="8">
        <v>12.15</v>
      </c>
      <c r="J38" s="8">
        <v>3.53</v>
      </c>
      <c r="K38" s="8">
        <v>1.08</v>
      </c>
      <c r="L38" s="8">
        <v>4.38</v>
      </c>
      <c r="M38" s="8">
        <f>VLOOKUP('Pit League Rates'!B38,'Pit Adv'!B:V,20,FALSE)</f>
        <v>2.75</v>
      </c>
      <c r="N38" s="8">
        <f>VLOOKUP('Pit League Rates'!B38,'Pit Adv'!B:V,21,FALSE)</f>
        <v>3.08</v>
      </c>
      <c r="O38" s="8">
        <f>VLOOKUP(B38,'Pit Statcast'!B:M,5,FALSE)</f>
        <v>90.4</v>
      </c>
      <c r="P38" s="8">
        <f>VLOOKUP(B38,'Pit Statcast'!B:M,7,FALSE)</f>
        <v>5.8</v>
      </c>
      <c r="Q38" s="46">
        <f>VLOOKUP(B38,'Pit Statcast'!B:M,9,FALSE)</f>
        <v>0.11600000000000001</v>
      </c>
      <c r="R38" s="46">
        <f>VLOOKUP(B38,'Pit Statcast'!B:M,11,FALSE)</f>
        <v>0.44600000000000001</v>
      </c>
      <c r="S38" s="8">
        <v>2.78</v>
      </c>
      <c r="T38" s="8">
        <v>0</v>
      </c>
      <c r="U38" s="10">
        <v>0.25800000000000001</v>
      </c>
      <c r="V38" s="50">
        <f>VLOOKUP(B38,'Pit Adv'!B:V,7,FALSE)</f>
        <v>0.33400000000000002</v>
      </c>
      <c r="W38" s="50">
        <f>VLOOKUP(B38,'Pit Adv'!B:V,8,FALSE)</f>
        <v>7.5999999999999998E-2</v>
      </c>
      <c r="X38" s="21">
        <f>VLOOKUP(B38,'Pit PD'!$B:$M,3,FALSE)</f>
        <v>0.16400000000000001</v>
      </c>
      <c r="Y38" s="21">
        <f>VLOOKUP($B38,'Pit PD'!$B:$M,4,FALSE)</f>
        <v>0.30599999999999999</v>
      </c>
      <c r="Z38" s="21">
        <f>VLOOKUP($B38,'Pit PD'!$B:$M,5,FALSE)</f>
        <v>0.64700000000000002</v>
      </c>
      <c r="AA38" s="21">
        <f>VLOOKUP($B38,'Pit PD'!$B:$M,6,FALSE)</f>
        <v>0.48</v>
      </c>
      <c r="AB38" s="21">
        <f>VLOOKUP($B38,'Pit PD'!$B:$M,7,FALSE)</f>
        <v>0.314</v>
      </c>
      <c r="AC38" s="21">
        <f>VLOOKUP($B38,'Pit PD'!$B:$M,8,FALSE)</f>
        <v>0.81799999999999995</v>
      </c>
      <c r="AD38" s="21">
        <f>VLOOKUP($B38,'Pit PD'!$B:$M,9,FALSE)</f>
        <v>0.66100000000000003</v>
      </c>
      <c r="AE38" s="21">
        <f>VLOOKUP($B38,'Pit PD'!$B:$M,10,FALSE)</f>
        <v>0.50900000000000001</v>
      </c>
      <c r="AF38" s="21">
        <f>VLOOKUP($B38,'Pit PD'!$B:$M,11,FALSE)</f>
        <v>0.16900000000000001</v>
      </c>
      <c r="AG38" s="21">
        <f>VLOOKUP($B38,'Pit PD'!$B:$M,12,FALSE)</f>
        <v>0.33400000000000002</v>
      </c>
      <c r="AH38">
        <f>VLOOKUP(B38,'[1]SGP Pitchers'!$B:$P,10,FALSE)</f>
        <v>10.42435620256623</v>
      </c>
    </row>
    <row r="39" spans="1:34" ht="15" thickBot="1">
      <c r="A39" s="5">
        <v>38</v>
      </c>
      <c r="B39" s="22" t="s">
        <v>635</v>
      </c>
      <c r="C39" s="6" t="s">
        <v>103</v>
      </c>
      <c r="D39" s="8">
        <f t="shared" si="0"/>
        <v>0</v>
      </c>
      <c r="E39" s="8">
        <v>0</v>
      </c>
      <c r="F39" s="8">
        <v>161</v>
      </c>
      <c r="G39" s="8">
        <f>VLOOKUP(B39,[1]Pitchers!$B:$P,15,FALSE)</f>
        <v>0.63</v>
      </c>
      <c r="H39" s="8" t="str">
        <f>IF(D39&gt;0,(D39)/(D39+VLOOKUP(B39,'Blown Saves Pitch'!B:F,4,FALSE)),"")</f>
        <v/>
      </c>
      <c r="I39" s="8">
        <v>7.93</v>
      </c>
      <c r="J39" s="8">
        <v>3.25</v>
      </c>
      <c r="K39" s="8">
        <v>1.19</v>
      </c>
      <c r="L39" s="8">
        <v>3.5</v>
      </c>
      <c r="M39" s="8">
        <f>VLOOKUP('Pit League Rates'!B39,'Pit Adv'!B:V,20,FALSE)</f>
        <v>4</v>
      </c>
      <c r="N39" s="8">
        <f>VLOOKUP('Pit League Rates'!B39,'Pit Adv'!B:V,21,FALSE)</f>
        <v>4.22</v>
      </c>
      <c r="O39" s="8">
        <f>VLOOKUP(B39,'Pit Statcast'!B:M,5,FALSE)</f>
        <v>88.5</v>
      </c>
      <c r="P39" s="8">
        <f>VLOOKUP(B39,'Pit Statcast'!B:M,7,FALSE)</f>
        <v>11.7</v>
      </c>
      <c r="Q39" s="46">
        <f>VLOOKUP(B39,'Pit Statcast'!B:M,9,FALSE)</f>
        <v>7.5999999999999998E-2</v>
      </c>
      <c r="R39" s="46">
        <f>VLOOKUP(B39,'Pit Statcast'!B:M,11,FALSE)</f>
        <v>0.38</v>
      </c>
      <c r="S39" s="8">
        <v>2.27</v>
      </c>
      <c r="T39" s="8">
        <v>0</v>
      </c>
      <c r="U39" s="10">
        <v>0.153</v>
      </c>
      <c r="V39" s="50">
        <f>VLOOKUP(B39,'Pit Adv'!B:V,7,FALSE)</f>
        <v>0.214</v>
      </c>
      <c r="W39" s="50">
        <f>VLOOKUP(B39,'Pit Adv'!B:V,8,FALSE)</f>
        <v>6.0999999999999999E-2</v>
      </c>
      <c r="X39" s="21">
        <f>VLOOKUP(B39,'Pit PD'!$B:$M,3,FALSE)</f>
        <v>0.113</v>
      </c>
      <c r="Y39" s="21">
        <f>VLOOKUP($B39,'Pit PD'!$B:$M,4,FALSE)</f>
        <v>0.28999999999999998</v>
      </c>
      <c r="Z39" s="21">
        <f>VLOOKUP($B39,'Pit PD'!$B:$M,5,FALSE)</f>
        <v>0.66100000000000003</v>
      </c>
      <c r="AA39" s="21">
        <f>VLOOKUP($B39,'Pit PD'!$B:$M,6,FALSE)</f>
        <v>0.47499999999999998</v>
      </c>
      <c r="AB39" s="21">
        <f>VLOOKUP($B39,'Pit PD'!$B:$M,7,FALSE)</f>
        <v>0.57599999999999996</v>
      </c>
      <c r="AC39" s="21">
        <f>VLOOKUP($B39,'Pit PD'!$B:$M,8,FALSE)</f>
        <v>0.84199999999999997</v>
      </c>
      <c r="AD39" s="21">
        <f>VLOOKUP($B39,'Pit PD'!$B:$M,9,FALSE)</f>
        <v>0.76100000000000001</v>
      </c>
      <c r="AE39" s="21">
        <f>VLOOKUP($B39,'Pit PD'!$B:$M,10,FALSE)</f>
        <v>0.499</v>
      </c>
      <c r="AF39" s="21">
        <f>VLOOKUP($B39,'Pit PD'!$B:$M,11,FALSE)</f>
        <v>0.16600000000000001</v>
      </c>
      <c r="AG39" s="21">
        <f>VLOOKUP($B39,'Pit PD'!$B:$M,12,FALSE)</f>
        <v>0.28000000000000003</v>
      </c>
      <c r="AH39">
        <f>VLOOKUP(B39,'[1]SGP Pitchers'!$B:$P,10,FALSE)</f>
        <v>11.400801608291815</v>
      </c>
    </row>
    <row r="40" spans="1:34" ht="15" thickBot="1">
      <c r="A40" s="5">
        <v>39</v>
      </c>
      <c r="B40" s="22" t="s">
        <v>777</v>
      </c>
      <c r="C40" s="22" t="s">
        <v>111</v>
      </c>
      <c r="D40" s="8">
        <f t="shared" si="0"/>
        <v>0</v>
      </c>
      <c r="E40" s="8">
        <v>0</v>
      </c>
      <c r="F40" s="8">
        <v>158</v>
      </c>
      <c r="G40" s="8">
        <f>VLOOKUP(B40,[1]Pitchers!$B:$P,15,FALSE)</f>
        <v>0.44</v>
      </c>
      <c r="H40" s="8" t="str">
        <f>IF(D40&gt;0,(D40)/(D40+VLOOKUP(B40,'Blown Saves Pitch'!B:F,4,FALSE)),"")</f>
        <v/>
      </c>
      <c r="I40" s="8">
        <v>8</v>
      </c>
      <c r="J40" s="8">
        <v>4.3099999999999996</v>
      </c>
      <c r="K40" s="8">
        <v>1.37</v>
      </c>
      <c r="L40" s="8">
        <v>1.9</v>
      </c>
      <c r="M40" s="8">
        <f>VLOOKUP('Pit League Rates'!B40,'Pit Adv'!B:V,20,FALSE)</f>
        <v>4.8499999999999996</v>
      </c>
      <c r="N40" s="8">
        <f>VLOOKUP('Pit League Rates'!B40,'Pit Adv'!B:V,21,FALSE)</f>
        <v>4.92</v>
      </c>
      <c r="O40" s="8">
        <f>VLOOKUP(B40,'Pit Statcast'!B:M,5,FALSE)</f>
        <v>88.5</v>
      </c>
      <c r="P40" s="8">
        <f>VLOOKUP(B40,'Pit Statcast'!B:M,7,FALSE)</f>
        <v>11.8</v>
      </c>
      <c r="Q40" s="46">
        <f>VLOOKUP(B40,'Pit Statcast'!B:M,9,FALSE)</f>
        <v>7.5999999999999998E-2</v>
      </c>
      <c r="R40" s="46">
        <f>VLOOKUP(B40,'Pit Statcast'!B:M,11,FALSE)</f>
        <v>0.39500000000000002</v>
      </c>
      <c r="S40" s="8">
        <v>4.2</v>
      </c>
      <c r="T40" s="8">
        <v>0</v>
      </c>
      <c r="U40" s="10">
        <v>9.6000000000000002E-2</v>
      </c>
      <c r="V40" s="50">
        <f>VLOOKUP(B40,'Pit Adv'!B:V,7,FALSE)</f>
        <v>0.20200000000000001</v>
      </c>
      <c r="W40" s="50">
        <f>VLOOKUP(B40,'Pit Adv'!B:V,8,FALSE)</f>
        <v>0.106</v>
      </c>
      <c r="X40" s="21">
        <f>VLOOKUP(B40,'Pit PD'!$B:$M,3,FALSE)</f>
        <v>0.111</v>
      </c>
      <c r="Y40" s="21">
        <f>VLOOKUP($B40,'Pit PD'!$B:$M,4,FALSE)</f>
        <v>0.25900000000000001</v>
      </c>
      <c r="Z40" s="21">
        <f>VLOOKUP($B40,'Pit PD'!$B:$M,5,FALSE)</f>
        <v>0.66700000000000004</v>
      </c>
      <c r="AA40" s="21">
        <f>VLOOKUP($B40,'Pit PD'!$B:$M,6,FALSE)</f>
        <v>0.46400000000000002</v>
      </c>
      <c r="AB40" s="21">
        <f>VLOOKUP($B40,'Pit PD'!$B:$M,7,FALSE)</f>
        <v>0.49199999999999999</v>
      </c>
      <c r="AC40" s="21">
        <f>VLOOKUP($B40,'Pit PD'!$B:$M,8,FALSE)</f>
        <v>0.86299999999999999</v>
      </c>
      <c r="AD40" s="21">
        <f>VLOOKUP($B40,'Pit PD'!$B:$M,9,FALSE)</f>
        <v>0.76</v>
      </c>
      <c r="AE40" s="21">
        <f>VLOOKUP($B40,'Pit PD'!$B:$M,10,FALSE)</f>
        <v>0.502</v>
      </c>
      <c r="AF40" s="21">
        <f>VLOOKUP($B40,'Pit PD'!$B:$M,11,FALSE)</f>
        <v>0.154</v>
      </c>
      <c r="AG40" s="21">
        <f>VLOOKUP($B40,'Pit PD'!$B:$M,12,FALSE)</f>
        <v>0.26500000000000001</v>
      </c>
      <c r="AH40">
        <f>VLOOKUP(B40,'[1]SGP Pitchers'!$B:$P,10,FALSE)</f>
        <v>-1.9274400477250349</v>
      </c>
    </row>
    <row r="41" spans="1:34" ht="15" thickBot="1">
      <c r="A41" s="5">
        <v>40</v>
      </c>
      <c r="B41" s="22" t="s">
        <v>734</v>
      </c>
      <c r="C41" s="22" t="s">
        <v>169</v>
      </c>
      <c r="D41" s="8">
        <f t="shared" si="0"/>
        <v>0</v>
      </c>
      <c r="E41" s="8">
        <v>0</v>
      </c>
      <c r="F41" s="8">
        <v>157</v>
      </c>
      <c r="G41" s="8">
        <f>VLOOKUP(B41,[1]Pitchers!$B:$P,15,FALSE)</f>
        <v>0.28000000000000003</v>
      </c>
      <c r="H41" s="8" t="str">
        <f>IF(D41&gt;0,(D41)/(D41+VLOOKUP(B41,'Blown Saves Pitch'!B:F,4,FALSE)),"")</f>
        <v/>
      </c>
      <c r="I41" s="8">
        <v>8.39</v>
      </c>
      <c r="J41" s="8">
        <v>4.49</v>
      </c>
      <c r="K41" s="8">
        <v>1.26</v>
      </c>
      <c r="L41" s="8">
        <v>3.08</v>
      </c>
      <c r="M41" s="8">
        <f>VLOOKUP('Pit League Rates'!B41,'Pit Adv'!B:V,20,FALSE)</f>
        <v>5.0999999999999996</v>
      </c>
      <c r="N41" s="8">
        <f>VLOOKUP('Pit League Rates'!B41,'Pit Adv'!B:V,21,FALSE)</f>
        <v>4.6100000000000003</v>
      </c>
      <c r="O41" s="8">
        <f>VLOOKUP(B41,'Pit Statcast'!B:M,5,FALSE)</f>
        <v>88.5</v>
      </c>
      <c r="P41" s="8">
        <f>VLOOKUP(B41,'Pit Statcast'!B:M,7,FALSE)</f>
        <v>22.5</v>
      </c>
      <c r="Q41" s="46">
        <f>VLOOKUP(B41,'Pit Statcast'!B:M,9,FALSE)</f>
        <v>0.11</v>
      </c>
      <c r="R41" s="46">
        <f>VLOOKUP(B41,'Pit Statcast'!B:M,11,FALSE)</f>
        <v>0.379</v>
      </c>
      <c r="S41" s="8">
        <v>2.73</v>
      </c>
      <c r="T41" s="8">
        <v>0</v>
      </c>
      <c r="U41" s="10">
        <v>0.14799999999999999</v>
      </c>
      <c r="V41" s="50">
        <f>VLOOKUP(B41,'Pit Adv'!B:V,7,FALSE)</f>
        <v>0.219</v>
      </c>
      <c r="W41" s="50">
        <f>VLOOKUP(B41,'Pit Adv'!B:V,8,FALSE)</f>
        <v>7.0999999999999994E-2</v>
      </c>
      <c r="X41" s="21">
        <f>VLOOKUP(B41,'Pit PD'!$B:$M,3,FALSE)</f>
        <v>0.113</v>
      </c>
      <c r="Y41" s="21">
        <f>VLOOKUP($B41,'Pit PD'!$B:$M,4,FALSE)</f>
        <v>0.29399999999999998</v>
      </c>
      <c r="Z41" s="21">
        <f>VLOOKUP($B41,'Pit PD'!$B:$M,5,FALSE)</f>
        <v>0.69299999999999995</v>
      </c>
      <c r="AA41" s="21">
        <f>VLOOKUP($B41,'Pit PD'!$B:$M,6,FALSE)</f>
        <v>0.51</v>
      </c>
      <c r="AB41" s="21">
        <f>VLOOKUP($B41,'Pit PD'!$B:$M,7,FALSE)</f>
        <v>0.64200000000000002</v>
      </c>
      <c r="AC41" s="21">
        <f>VLOOKUP($B41,'Pit PD'!$B:$M,8,FALSE)</f>
        <v>0.82499999999999996</v>
      </c>
      <c r="AD41" s="21">
        <f>VLOOKUP($B41,'Pit PD'!$B:$M,9,FALSE)</f>
        <v>0.77700000000000002</v>
      </c>
      <c r="AE41" s="21">
        <f>VLOOKUP($B41,'Pit PD'!$B:$M,10,FALSE)</f>
        <v>0.54200000000000004</v>
      </c>
      <c r="AF41" s="21">
        <f>VLOOKUP($B41,'Pit PD'!$B:$M,11,FALSE)</f>
        <v>0.14299999999999999</v>
      </c>
      <c r="AG41" s="21">
        <f>VLOOKUP($B41,'Pit PD'!$B:$M,12,FALSE)</f>
        <v>0.255</v>
      </c>
      <c r="AH41">
        <f>VLOOKUP(B41,'[1]SGP Pitchers'!$B:$P,10,FALSE)</f>
        <v>2.7543939985627182</v>
      </c>
    </row>
    <row r="42" spans="1:34" ht="15" thickBot="1">
      <c r="A42" s="5">
        <v>41</v>
      </c>
      <c r="B42" s="22" t="s">
        <v>491</v>
      </c>
      <c r="C42" s="22" t="s">
        <v>100</v>
      </c>
      <c r="D42" s="8">
        <f t="shared" si="0"/>
        <v>0</v>
      </c>
      <c r="E42" s="8">
        <v>0</v>
      </c>
      <c r="F42" s="8">
        <v>156</v>
      </c>
      <c r="G42" s="8">
        <f>VLOOKUP(B42,[1]Pitchers!$B:$P,15,FALSE)</f>
        <v>0.33</v>
      </c>
      <c r="H42" s="8" t="str">
        <f>IF(D42&gt;0,(D42)/(D42+VLOOKUP(B42,'Blown Saves Pitch'!B:F,4,FALSE)),"")</f>
        <v/>
      </c>
      <c r="I42" s="8">
        <v>8.7899999999999991</v>
      </c>
      <c r="J42" s="8">
        <v>3.66</v>
      </c>
      <c r="K42" s="8">
        <v>1.1499999999999999</v>
      </c>
      <c r="L42" s="8">
        <v>5.38</v>
      </c>
      <c r="M42" s="8">
        <f>VLOOKUP('Pit League Rates'!B42,'Pit Adv'!B:V,20,FALSE)</f>
        <v>3.41</v>
      </c>
      <c r="N42" s="8">
        <f>VLOOKUP('Pit League Rates'!B42,'Pit Adv'!B:V,21,FALSE)</f>
        <v>3.62</v>
      </c>
      <c r="O42" s="8">
        <f>VLOOKUP(B42,'Pit Statcast'!B:M,5,FALSE)</f>
        <v>90.2</v>
      </c>
      <c r="P42" s="8">
        <f>VLOOKUP(B42,'Pit Statcast'!B:M,7,FALSE)</f>
        <v>7.4</v>
      </c>
      <c r="Q42" s="46">
        <f>VLOOKUP(B42,'Pit Statcast'!B:M,9,FALSE)</f>
        <v>7.8E-2</v>
      </c>
      <c r="R42" s="46">
        <f>VLOOKUP(B42,'Pit Statcast'!B:M,11,FALSE)</f>
        <v>0.45100000000000001</v>
      </c>
      <c r="S42" s="8">
        <v>1.63</v>
      </c>
      <c r="T42" s="8">
        <v>0</v>
      </c>
      <c r="U42" s="10">
        <v>0.193</v>
      </c>
      <c r="V42" s="50">
        <f>VLOOKUP(B42,'Pit Adv'!B:V,7,FALSE)</f>
        <v>0.23699999999999999</v>
      </c>
      <c r="W42" s="50">
        <f>VLOOKUP(B42,'Pit Adv'!B:V,8,FALSE)</f>
        <v>4.3999999999999997E-2</v>
      </c>
      <c r="X42" s="21">
        <f>VLOOKUP(B42,'Pit PD'!$B:$M,3,FALSE)</f>
        <v>0.112</v>
      </c>
      <c r="Y42" s="21">
        <f>VLOOKUP($B42,'Pit PD'!$B:$M,4,FALSE)</f>
        <v>0.32200000000000001</v>
      </c>
      <c r="Z42" s="21">
        <f>VLOOKUP($B42,'Pit PD'!$B:$M,5,FALSE)</f>
        <v>0.61499999999999999</v>
      </c>
      <c r="AA42" s="21">
        <f>VLOOKUP($B42,'Pit PD'!$B:$M,6,FALSE)</f>
        <v>0.47</v>
      </c>
      <c r="AB42" s="21">
        <f>VLOOKUP($B42,'Pit PD'!$B:$M,7,FALSE)</f>
        <v>0.53200000000000003</v>
      </c>
      <c r="AC42" s="21">
        <f>VLOOKUP($B42,'Pit PD'!$B:$M,8,FALSE)</f>
        <v>0.877</v>
      </c>
      <c r="AD42" s="21">
        <f>VLOOKUP($B42,'Pit PD'!$B:$M,9,FALSE)</f>
        <v>0.76100000000000001</v>
      </c>
      <c r="AE42" s="21">
        <f>VLOOKUP($B42,'Pit PD'!$B:$M,10,FALSE)</f>
        <v>0.50700000000000001</v>
      </c>
      <c r="AF42" s="21">
        <f>VLOOKUP($B42,'Pit PD'!$B:$M,11,FALSE)</f>
        <v>0.189</v>
      </c>
      <c r="AG42" s="21">
        <f>VLOOKUP($B42,'Pit PD'!$B:$M,12,FALSE)</f>
        <v>0.30099999999999999</v>
      </c>
      <c r="AH42">
        <f>VLOOKUP(B42,'[1]SGP Pitchers'!$B:$P,10,FALSE)</f>
        <v>10.970746028508705</v>
      </c>
    </row>
    <row r="43" spans="1:34" ht="15" thickBot="1">
      <c r="A43" s="5">
        <v>42</v>
      </c>
      <c r="B43" s="22" t="s">
        <v>755</v>
      </c>
      <c r="C43" s="22" t="s">
        <v>52</v>
      </c>
      <c r="D43" s="8">
        <f t="shared" si="0"/>
        <v>0</v>
      </c>
      <c r="E43" s="8">
        <v>0</v>
      </c>
      <c r="F43" s="8">
        <v>155</v>
      </c>
      <c r="G43" s="8">
        <f>VLOOKUP(B43,[1]Pitchers!$B:$P,15,FALSE)</f>
        <v>0.35</v>
      </c>
      <c r="H43" s="8" t="str">
        <f>IF(D43&gt;0,(D43)/(D43+VLOOKUP(B43,'Blown Saves Pitch'!B:F,4,FALSE)),"")</f>
        <v/>
      </c>
      <c r="I43" s="8">
        <v>8.94</v>
      </c>
      <c r="J43" s="8">
        <v>4.67</v>
      </c>
      <c r="K43" s="8">
        <v>1.28</v>
      </c>
      <c r="L43" s="8">
        <v>2.58</v>
      </c>
      <c r="M43" s="8">
        <f>VLOOKUP('Pit League Rates'!B43,'Pit Adv'!B:V,20,FALSE)</f>
        <v>5.15</v>
      </c>
      <c r="N43" s="8">
        <f>VLOOKUP('Pit League Rates'!B43,'Pit Adv'!B:V,21,FALSE)</f>
        <v>4.7300000000000004</v>
      </c>
      <c r="O43" s="8">
        <f>VLOOKUP(B43,'Pit Statcast'!B:M,5,FALSE)</f>
        <v>89.2</v>
      </c>
      <c r="P43" s="8">
        <f>VLOOKUP(B43,'Pit Statcast'!B:M,7,FALSE)</f>
        <v>23.8</v>
      </c>
      <c r="Q43" s="46">
        <f>VLOOKUP(B43,'Pit Statcast'!B:M,9,FALSE)</f>
        <v>9.7000000000000003E-2</v>
      </c>
      <c r="R43" s="46">
        <f>VLOOKUP(B43,'Pit Statcast'!B:M,11,FALSE)</f>
        <v>0.38400000000000001</v>
      </c>
      <c r="S43" s="8">
        <v>3.46</v>
      </c>
      <c r="T43" s="8">
        <v>0</v>
      </c>
      <c r="U43" s="10">
        <v>0.14299999999999999</v>
      </c>
      <c r="V43" s="50">
        <f>VLOOKUP(B43,'Pit Adv'!B:V,7,FALSE)</f>
        <v>0.23300000000000001</v>
      </c>
      <c r="W43" s="50">
        <f>VLOOKUP(B43,'Pit Adv'!B:V,8,FALSE)</f>
        <v>0.09</v>
      </c>
      <c r="X43" s="21">
        <f>VLOOKUP(B43,'Pit PD'!$B:$M,3,FALSE)</f>
        <v>0.115</v>
      </c>
      <c r="Y43" s="21">
        <f>VLOOKUP($B43,'Pit PD'!$B:$M,4,FALSE)</f>
        <v>0.29899999999999999</v>
      </c>
      <c r="Z43" s="21">
        <f>VLOOKUP($B43,'Pit PD'!$B:$M,5,FALSE)</f>
        <v>0.68200000000000005</v>
      </c>
      <c r="AA43" s="21">
        <f>VLOOKUP($B43,'Pit PD'!$B:$M,6,FALSE)</f>
        <v>0.47899999999999998</v>
      </c>
      <c r="AB43" s="21">
        <f>VLOOKUP($B43,'Pit PD'!$B:$M,7,FALSE)</f>
        <v>0.61399999999999999</v>
      </c>
      <c r="AC43" s="21">
        <f>VLOOKUP($B43,'Pit PD'!$B:$M,8,FALSE)</f>
        <v>0.82799999999999996</v>
      </c>
      <c r="AD43" s="21">
        <f>VLOOKUP($B43,'Pit PD'!$B:$M,9,FALSE)</f>
        <v>0.75700000000000001</v>
      </c>
      <c r="AE43" s="21">
        <f>VLOOKUP($B43,'Pit PD'!$B:$M,10,FALSE)</f>
        <v>0.47</v>
      </c>
      <c r="AF43" s="21">
        <f>VLOOKUP($B43,'Pit PD'!$B:$M,11,FALSE)</f>
        <v>0.13600000000000001</v>
      </c>
      <c r="AG43" s="21">
        <f>VLOOKUP($B43,'Pit PD'!$B:$M,12,FALSE)</f>
        <v>0.252</v>
      </c>
      <c r="AH43">
        <f>VLOOKUP(B43,'[1]SGP Pitchers'!$B:$P,10,FALSE)</f>
        <v>1.5775970932041141</v>
      </c>
    </row>
    <row r="44" spans="1:34" ht="15" thickBot="1">
      <c r="A44" s="5">
        <v>43</v>
      </c>
      <c r="B44" s="22" t="s">
        <v>690</v>
      </c>
      <c r="C44" s="22" t="s">
        <v>58</v>
      </c>
      <c r="D44" s="8">
        <f t="shared" si="0"/>
        <v>0</v>
      </c>
      <c r="E44" s="8">
        <v>0</v>
      </c>
      <c r="F44" s="8">
        <v>153</v>
      </c>
      <c r="G44" s="8">
        <f>VLOOKUP(B44,[1]Pitchers!$B:$P,15,FALSE)</f>
        <v>0.52</v>
      </c>
      <c r="H44" s="8" t="str">
        <f>IF(D44&gt;0,(D44)/(D44+VLOOKUP(B44,'Blown Saves Pitch'!B:F,4,FALSE)),"")</f>
        <v/>
      </c>
      <c r="I44" s="8">
        <v>7.36</v>
      </c>
      <c r="J44" s="8">
        <v>4.8600000000000003</v>
      </c>
      <c r="K44" s="8">
        <v>1.31</v>
      </c>
      <c r="L44" s="8">
        <v>2.83</v>
      </c>
      <c r="M44" s="8">
        <f>VLOOKUP('Pit League Rates'!B44,'Pit Adv'!B:V,20,FALSE)</f>
        <v>4.1399999999999997</v>
      </c>
      <c r="N44" s="8">
        <f>VLOOKUP('Pit League Rates'!B44,'Pit Adv'!B:V,21,FALSE)</f>
        <v>4.4000000000000004</v>
      </c>
      <c r="O44" s="8">
        <f>VLOOKUP(B44,'Pit Statcast'!B:M,5,FALSE)</f>
        <v>89.6</v>
      </c>
      <c r="P44" s="8">
        <f>VLOOKUP(B44,'Pit Statcast'!B:M,7,FALSE)</f>
        <v>8.1999999999999993</v>
      </c>
      <c r="Q44" s="46">
        <f>VLOOKUP(B44,'Pit Statcast'!B:M,9,FALSE)</f>
        <v>7.6999999999999999E-2</v>
      </c>
      <c r="R44" s="46">
        <f>VLOOKUP(B44,'Pit Statcast'!B:M,11,FALSE)</f>
        <v>0.443</v>
      </c>
      <c r="S44" s="8">
        <v>2.6</v>
      </c>
      <c r="T44" s="8">
        <v>0</v>
      </c>
      <c r="U44" s="10">
        <v>0.126</v>
      </c>
      <c r="V44" s="50">
        <f>VLOOKUP(B44,'Pit Adv'!B:V,7,FALSE)</f>
        <v>0.19500000000000001</v>
      </c>
      <c r="W44" s="50">
        <f>VLOOKUP(B44,'Pit Adv'!B:V,8,FALSE)</f>
        <v>6.9000000000000006E-2</v>
      </c>
      <c r="X44" s="21">
        <f>VLOOKUP(B44,'Pit PD'!$B:$M,3,FALSE)</f>
        <v>0.107</v>
      </c>
      <c r="Y44" s="21">
        <f>VLOOKUP($B44,'Pit PD'!$B:$M,4,FALSE)</f>
        <v>0.27300000000000002</v>
      </c>
      <c r="Z44" s="21">
        <f>VLOOKUP($B44,'Pit PD'!$B:$M,5,FALSE)</f>
        <v>0.64</v>
      </c>
      <c r="AA44" s="21">
        <f>VLOOKUP($B44,'Pit PD'!$B:$M,6,FALSE)</f>
        <v>0.45300000000000001</v>
      </c>
      <c r="AB44" s="21">
        <f>VLOOKUP($B44,'Pit PD'!$B:$M,7,FALSE)</f>
        <v>0.54</v>
      </c>
      <c r="AC44" s="21">
        <f>VLOOKUP($B44,'Pit PD'!$B:$M,8,FALSE)</f>
        <v>0.86299999999999999</v>
      </c>
      <c r="AD44" s="21">
        <f>VLOOKUP($B44,'Pit PD'!$B:$M,9,FALSE)</f>
        <v>0.76300000000000001</v>
      </c>
      <c r="AE44" s="21">
        <f>VLOOKUP($B44,'Pit PD'!$B:$M,10,FALSE)</f>
        <v>0.48899999999999999</v>
      </c>
      <c r="AF44" s="21">
        <f>VLOOKUP($B44,'Pit PD'!$B:$M,11,FALSE)</f>
        <v>0.16800000000000001</v>
      </c>
      <c r="AG44" s="21">
        <f>VLOOKUP($B44,'Pit PD'!$B:$M,12,FALSE)</f>
        <v>0.27500000000000002</v>
      </c>
      <c r="AH44">
        <f>VLOOKUP(B44,'[1]SGP Pitchers'!$B:$P,10,FALSE)</f>
        <v>1.9467832366626769</v>
      </c>
    </row>
    <row r="45" spans="1:34" ht="15" thickBot="1">
      <c r="A45" s="5">
        <v>44</v>
      </c>
      <c r="B45" s="22" t="s">
        <v>641</v>
      </c>
      <c r="C45" s="22" t="s">
        <v>100</v>
      </c>
      <c r="D45" s="8">
        <f t="shared" si="0"/>
        <v>0</v>
      </c>
      <c r="E45" s="8">
        <v>0</v>
      </c>
      <c r="F45" s="8">
        <v>151</v>
      </c>
      <c r="G45" s="8">
        <f>VLOOKUP(B45,[1]Pitchers!$B:$P,15,FALSE)</f>
        <v>0.46</v>
      </c>
      <c r="H45" s="8" t="str">
        <f>IF(D45&gt;0,(D45)/(D45+VLOOKUP(B45,'Blown Saves Pitch'!B:F,4,FALSE)),"")</f>
        <v/>
      </c>
      <c r="I45" s="8">
        <v>7.36</v>
      </c>
      <c r="J45" s="8">
        <v>4.1399999999999997</v>
      </c>
      <c r="K45" s="8">
        <v>1.21</v>
      </c>
      <c r="L45" s="8">
        <v>3.15</v>
      </c>
      <c r="M45" s="8">
        <f>VLOOKUP('Pit League Rates'!B45,'Pit Adv'!B:V,20,FALSE)</f>
        <v>4.01</v>
      </c>
      <c r="N45" s="8">
        <f>VLOOKUP('Pit League Rates'!B45,'Pit Adv'!B:V,21,FALSE)</f>
        <v>4.24</v>
      </c>
      <c r="O45" s="8">
        <f>VLOOKUP(B45,'Pit Statcast'!B:M,5,FALSE)</f>
        <v>88.8</v>
      </c>
      <c r="P45" s="8">
        <f>VLOOKUP(B45,'Pit Statcast'!B:M,7,FALSE)</f>
        <v>7</v>
      </c>
      <c r="Q45" s="46">
        <f>VLOOKUP(B45,'Pit Statcast'!B:M,9,FALSE)</f>
        <v>7.0000000000000007E-2</v>
      </c>
      <c r="R45" s="46">
        <f>VLOOKUP(B45,'Pit Statcast'!B:M,11,FALSE)</f>
        <v>0.40100000000000002</v>
      </c>
      <c r="S45" s="8">
        <v>2.34</v>
      </c>
      <c r="T45" s="8">
        <v>0</v>
      </c>
      <c r="U45" s="10">
        <v>0.13500000000000001</v>
      </c>
      <c r="V45" s="50">
        <f>VLOOKUP(B45,'Pit Adv'!B:V,7,FALSE)</f>
        <v>0.19800000000000001</v>
      </c>
      <c r="W45" s="50">
        <f>VLOOKUP(B45,'Pit Adv'!B:V,8,FALSE)</f>
        <v>6.3E-2</v>
      </c>
      <c r="X45" s="21">
        <f>VLOOKUP(B45,'Pit PD'!$B:$M,3,FALSE)</f>
        <v>0.123</v>
      </c>
      <c r="Y45" s="21">
        <f>VLOOKUP($B45,'Pit PD'!$B:$M,4,FALSE)</f>
        <v>0.36</v>
      </c>
      <c r="Z45" s="21">
        <f>VLOOKUP($B45,'Pit PD'!$B:$M,5,FALSE)</f>
        <v>0.69499999999999995</v>
      </c>
      <c r="AA45" s="21">
        <f>VLOOKUP($B45,'Pit PD'!$B:$M,6,FALSE)</f>
        <v>0.54</v>
      </c>
      <c r="AB45" s="21">
        <f>VLOOKUP($B45,'Pit PD'!$B:$M,7,FALSE)</f>
        <v>0.59599999999999997</v>
      </c>
      <c r="AC45" s="21">
        <f>VLOOKUP($B45,'Pit PD'!$B:$M,8,FALSE)</f>
        <v>0.84599999999999997</v>
      </c>
      <c r="AD45" s="21">
        <f>VLOOKUP($B45,'Pit PD'!$B:$M,9,FALSE)</f>
        <v>0.76800000000000002</v>
      </c>
      <c r="AE45" s="21">
        <f>VLOOKUP($B45,'Pit PD'!$B:$M,10,FALSE)</f>
        <v>0.53500000000000003</v>
      </c>
      <c r="AF45" s="21">
        <f>VLOOKUP($B45,'Pit PD'!$B:$M,11,FALSE)</f>
        <v>0.14699999999999999</v>
      </c>
      <c r="AG45" s="21">
        <f>VLOOKUP($B45,'Pit PD'!$B:$M,12,FALSE)</f>
        <v>0.27</v>
      </c>
      <c r="AH45">
        <f>VLOOKUP(B45,'[1]SGP Pitchers'!$B:$P,10,FALSE)</f>
        <v>5.708553430454903</v>
      </c>
    </row>
    <row r="46" spans="1:34" ht="15" thickBot="1">
      <c r="A46" s="5">
        <v>45</v>
      </c>
      <c r="B46" s="22" t="s">
        <v>634</v>
      </c>
      <c r="C46" s="22" t="s">
        <v>129</v>
      </c>
      <c r="D46" s="8">
        <f t="shared" si="0"/>
        <v>0</v>
      </c>
      <c r="E46" s="8">
        <v>0</v>
      </c>
      <c r="F46" s="8">
        <v>151</v>
      </c>
      <c r="G46" s="8">
        <f>VLOOKUP(B46,[1]Pitchers!$B:$P,15,FALSE)</f>
        <v>0.3</v>
      </c>
      <c r="H46" s="8" t="str">
        <f>IF(D46&gt;0,(D46)/(D46+VLOOKUP(B46,'Blown Saves Pitch'!B:F,4,FALSE)),"")</f>
        <v/>
      </c>
      <c r="I46" s="8">
        <v>9.9700000000000006</v>
      </c>
      <c r="J46" s="8">
        <v>4.42</v>
      </c>
      <c r="K46" s="8">
        <v>1.4</v>
      </c>
      <c r="L46" s="8">
        <v>2.65</v>
      </c>
      <c r="M46" s="8">
        <f>VLOOKUP('Pit League Rates'!B46,'Pit Adv'!B:V,20,FALSE)</f>
        <v>4.12</v>
      </c>
      <c r="N46" s="8">
        <f>VLOOKUP('Pit League Rates'!B46,'Pit Adv'!B:V,21,FALSE)</f>
        <v>4.21</v>
      </c>
      <c r="O46" s="8">
        <f>VLOOKUP(B46,'Pit Statcast'!B:M,5,FALSE)</f>
        <v>89.9</v>
      </c>
      <c r="P46" s="8">
        <f>VLOOKUP(B46,'Pit Statcast'!B:M,7,FALSE)</f>
        <v>14.5</v>
      </c>
      <c r="Q46" s="46">
        <f>VLOOKUP(B46,'Pit Statcast'!B:M,9,FALSE)</f>
        <v>0.121</v>
      </c>
      <c r="R46" s="46">
        <f>VLOOKUP(B46,'Pit Statcast'!B:M,11,FALSE)</f>
        <v>0.437</v>
      </c>
      <c r="S46" s="8">
        <v>3.76</v>
      </c>
      <c r="T46" s="8">
        <v>0</v>
      </c>
      <c r="U46" s="10">
        <v>0.16200000000000001</v>
      </c>
      <c r="V46" s="50">
        <f>VLOOKUP(B46,'Pit Adv'!B:V,7,FALSE)</f>
        <v>0.25900000000000001</v>
      </c>
      <c r="W46" s="50">
        <f>VLOOKUP(B46,'Pit Adv'!B:V,8,FALSE)</f>
        <v>9.8000000000000004E-2</v>
      </c>
      <c r="X46" s="21">
        <f>VLOOKUP(B46,'Pit PD'!$B:$M,3,FALSE)</f>
        <v>0.121</v>
      </c>
      <c r="Y46" s="21">
        <f>VLOOKUP($B46,'Pit PD'!$B:$M,4,FALSE)</f>
        <v>0.29599999999999999</v>
      </c>
      <c r="Z46" s="21">
        <f>VLOOKUP($B46,'Pit PD'!$B:$M,5,FALSE)</f>
        <v>0.67700000000000005</v>
      </c>
      <c r="AA46" s="21">
        <f>VLOOKUP($B46,'Pit PD'!$B:$M,6,FALSE)</f>
        <v>0.48399999999999999</v>
      </c>
      <c r="AB46" s="21">
        <f>VLOOKUP($B46,'Pit PD'!$B:$M,7,FALSE)</f>
        <v>0.52300000000000002</v>
      </c>
      <c r="AC46" s="21">
        <f>VLOOKUP($B46,'Pit PD'!$B:$M,8,FALSE)</f>
        <v>0.84899999999999998</v>
      </c>
      <c r="AD46" s="21">
        <f>VLOOKUP($B46,'Pit PD'!$B:$M,9,FALSE)</f>
        <v>0.748</v>
      </c>
      <c r="AE46" s="21">
        <f>VLOOKUP($B46,'Pit PD'!$B:$M,10,FALSE)</f>
        <v>0.49399999999999999</v>
      </c>
      <c r="AF46" s="21">
        <f>VLOOKUP($B46,'Pit PD'!$B:$M,11,FALSE)</f>
        <v>0.14599999999999999</v>
      </c>
      <c r="AG46" s="21">
        <f>VLOOKUP($B46,'Pit PD'!$B:$M,12,FALSE)</f>
        <v>0.26700000000000002</v>
      </c>
      <c r="AH46">
        <f>VLOOKUP(B46,'[1]SGP Pitchers'!$B:$P,10,FALSE)</f>
        <v>-0.22844597027721503</v>
      </c>
    </row>
    <row r="47" spans="1:34" ht="15" thickBot="1">
      <c r="A47" s="5">
        <v>46</v>
      </c>
      <c r="B47" s="22" t="s">
        <v>718</v>
      </c>
      <c r="C47" s="22" t="s">
        <v>58</v>
      </c>
      <c r="D47" s="8">
        <f t="shared" si="0"/>
        <v>0</v>
      </c>
      <c r="E47" s="8">
        <v>0</v>
      </c>
      <c r="F47" s="8">
        <v>149</v>
      </c>
      <c r="G47" s="8">
        <f>VLOOKUP(B47,[1]Pitchers!$B:$P,15,FALSE)</f>
        <v>0.44</v>
      </c>
      <c r="H47" s="8" t="str">
        <f>IF(D47&gt;0,(D47)/(D47+VLOOKUP(B47,'Blown Saves Pitch'!B:F,4,FALSE)),"")</f>
        <v/>
      </c>
      <c r="I47" s="8">
        <v>8.01</v>
      </c>
      <c r="J47" s="8">
        <v>4.25</v>
      </c>
      <c r="K47" s="8">
        <v>1.33</v>
      </c>
      <c r="L47" s="8">
        <v>2.76</v>
      </c>
      <c r="M47" s="8">
        <f>VLOOKUP('Pit League Rates'!B47,'Pit Adv'!B:V,20,FALSE)</f>
        <v>4.42</v>
      </c>
      <c r="N47" s="8">
        <f>VLOOKUP('Pit League Rates'!B47,'Pit Adv'!B:V,21,FALSE)</f>
        <v>4.5199999999999996</v>
      </c>
      <c r="O47" s="8">
        <f>VLOOKUP(B47,'Pit Statcast'!B:M,5,FALSE)</f>
        <v>89.9</v>
      </c>
      <c r="P47" s="8">
        <f>VLOOKUP(B47,'Pit Statcast'!B:M,7,FALSE)</f>
        <v>12.8</v>
      </c>
      <c r="Q47" s="46">
        <f>VLOOKUP(B47,'Pit Statcast'!B:M,9,FALSE)</f>
        <v>9.0999999999999998E-2</v>
      </c>
      <c r="R47" s="46">
        <f>VLOOKUP(B47,'Pit Statcast'!B:M,11,FALSE)</f>
        <v>0.40799999999999997</v>
      </c>
      <c r="S47" s="8">
        <v>2.9</v>
      </c>
      <c r="T47" s="8">
        <v>0</v>
      </c>
      <c r="U47" s="10">
        <v>0.13300000000000001</v>
      </c>
      <c r="V47" s="50">
        <f>VLOOKUP(B47,'Pit Adv'!B:V,7,FALSE)</f>
        <v>0.20799999999999999</v>
      </c>
      <c r="W47" s="50">
        <f>VLOOKUP(B47,'Pit Adv'!B:V,8,FALSE)</f>
        <v>7.5999999999999998E-2</v>
      </c>
      <c r="X47" s="21">
        <f>VLOOKUP(B47,'Pit PD'!$B:$M,3,FALSE)</f>
        <v>0.1</v>
      </c>
      <c r="Y47" s="21">
        <f>VLOOKUP($B47,'Pit PD'!$B:$M,4,FALSE)</f>
        <v>0.26</v>
      </c>
      <c r="Z47" s="21">
        <f>VLOOKUP($B47,'Pit PD'!$B:$M,5,FALSE)</f>
        <v>0.67100000000000004</v>
      </c>
      <c r="AA47" s="21">
        <f>VLOOKUP($B47,'Pit PD'!$B:$M,6,FALSE)</f>
        <v>0.47299999999999998</v>
      </c>
      <c r="AB47" s="21">
        <f>VLOOKUP($B47,'Pit PD'!$B:$M,7,FALSE)</f>
        <v>0.60499999999999998</v>
      </c>
      <c r="AC47" s="21">
        <f>VLOOKUP($B47,'Pit PD'!$B:$M,8,FALSE)</f>
        <v>0.85199999999999998</v>
      </c>
      <c r="AD47" s="21">
        <f>VLOOKUP($B47,'Pit PD'!$B:$M,9,FALSE)</f>
        <v>0.78700000000000003</v>
      </c>
      <c r="AE47" s="21">
        <f>VLOOKUP($B47,'Pit PD'!$B:$M,10,FALSE)</f>
        <v>0.51900000000000002</v>
      </c>
      <c r="AF47" s="21">
        <f>VLOOKUP($B47,'Pit PD'!$B:$M,11,FALSE)</f>
        <v>0.159</v>
      </c>
      <c r="AG47" s="21">
        <f>VLOOKUP($B47,'Pit PD'!$B:$M,12,FALSE)</f>
        <v>0.25900000000000001</v>
      </c>
      <c r="AH47">
        <f>VLOOKUP(B47,'[1]SGP Pitchers'!$B:$P,10,FALSE)</f>
        <v>3.4969390978747672</v>
      </c>
    </row>
    <row r="48" spans="1:34" ht="15" thickBot="1">
      <c r="A48" s="5">
        <v>47</v>
      </c>
      <c r="B48" s="22" t="s">
        <v>682</v>
      </c>
      <c r="C48" s="22" t="s">
        <v>32</v>
      </c>
      <c r="D48" s="8">
        <f t="shared" si="0"/>
        <v>1</v>
      </c>
      <c r="E48" s="8">
        <v>0</v>
      </c>
      <c r="F48" s="8">
        <v>147</v>
      </c>
      <c r="G48" s="8">
        <f>VLOOKUP(B48,[1]Pitchers!$B:$P,15,FALSE)</f>
        <v>0.25</v>
      </c>
      <c r="H48" s="8">
        <f>IF(D48&gt;0,(D48)/(D48+VLOOKUP(B48,'Blown Saves Pitch'!B:F,4,FALSE)),"")</f>
        <v>0.5</v>
      </c>
      <c r="I48" s="8">
        <v>9.32</v>
      </c>
      <c r="J48" s="8">
        <v>4.3099999999999996</v>
      </c>
      <c r="K48" s="8">
        <v>1.38</v>
      </c>
      <c r="L48" s="8">
        <v>2.5299999999999998</v>
      </c>
      <c r="M48" s="8">
        <f>VLOOKUP('Pit League Rates'!B48,'Pit Adv'!B:V,20,FALSE)</f>
        <v>4.54</v>
      </c>
      <c r="N48" s="8">
        <f>VLOOKUP('Pit League Rates'!B48,'Pit Adv'!B:V,21,FALSE)</f>
        <v>4.38</v>
      </c>
      <c r="O48" s="8">
        <f>VLOOKUP(B48,'Pit Statcast'!B:M,5,FALSE)</f>
        <v>90.2</v>
      </c>
      <c r="P48" s="8">
        <f>VLOOKUP(B48,'Pit Statcast'!B:M,7,FALSE)</f>
        <v>14.3</v>
      </c>
      <c r="Q48" s="46">
        <f>VLOOKUP(B48,'Pit Statcast'!B:M,9,FALSE)</f>
        <v>0.107</v>
      </c>
      <c r="R48" s="46">
        <f>VLOOKUP(B48,'Pit Statcast'!B:M,11,FALSE)</f>
        <v>0.38700000000000001</v>
      </c>
      <c r="S48" s="8">
        <v>3.68</v>
      </c>
      <c r="T48" s="8">
        <v>1</v>
      </c>
      <c r="U48" s="10">
        <v>0.14399999999999999</v>
      </c>
      <c r="V48" s="50">
        <f>VLOOKUP(B48,'Pit Adv'!B:V,7,FALSE)</f>
        <v>0.23799999999999999</v>
      </c>
      <c r="W48" s="50">
        <f>VLOOKUP(B48,'Pit Adv'!B:V,8,FALSE)</f>
        <v>9.4E-2</v>
      </c>
      <c r="X48" s="21">
        <f>VLOOKUP(B48,'Pit PD'!$B:$M,3,FALSE)</f>
        <v>0.114</v>
      </c>
      <c r="Y48" s="21">
        <f>VLOOKUP($B48,'Pit PD'!$B:$M,4,FALSE)</f>
        <v>0.29199999999999998</v>
      </c>
      <c r="Z48" s="21">
        <f>VLOOKUP($B48,'Pit PD'!$B:$M,5,FALSE)</f>
        <v>0.68600000000000005</v>
      </c>
      <c r="AA48" s="21">
        <f>VLOOKUP($B48,'Pit PD'!$B:$M,6,FALSE)</f>
        <v>0.48399999999999999</v>
      </c>
      <c r="AB48" s="21">
        <f>VLOOKUP($B48,'Pit PD'!$B:$M,7,FALSE)</f>
        <v>0.59599999999999997</v>
      </c>
      <c r="AC48" s="21">
        <f>VLOOKUP($B48,'Pit PD'!$B:$M,8,FALSE)</f>
        <v>0.83699999999999997</v>
      </c>
      <c r="AD48" s="21">
        <f>VLOOKUP($B48,'Pit PD'!$B:$M,9,FALSE)</f>
        <v>0.76300000000000001</v>
      </c>
      <c r="AE48" s="21">
        <f>VLOOKUP($B48,'Pit PD'!$B:$M,10,FALSE)</f>
        <v>0.48699999999999999</v>
      </c>
      <c r="AF48" s="21">
        <f>VLOOKUP($B48,'Pit PD'!$B:$M,11,FALSE)</f>
        <v>0.14699999999999999</v>
      </c>
      <c r="AG48" s="21">
        <f>VLOOKUP($B48,'Pit PD'!$B:$M,12,FALSE)</f>
        <v>0.26100000000000001</v>
      </c>
      <c r="AH48">
        <f>VLOOKUP(B48,'[1]SGP Pitchers'!$B:$P,10,FALSE)</f>
        <v>0.1157118679552509</v>
      </c>
    </row>
    <row r="49" spans="1:34" ht="15" thickBot="1">
      <c r="A49" s="5">
        <v>48</v>
      </c>
      <c r="B49" s="22" t="s">
        <v>726</v>
      </c>
      <c r="C49" s="6" t="s">
        <v>103</v>
      </c>
      <c r="D49" s="8">
        <f t="shared" si="0"/>
        <v>0</v>
      </c>
      <c r="E49" s="8">
        <v>0</v>
      </c>
      <c r="F49" s="8">
        <v>146</v>
      </c>
      <c r="G49" s="8">
        <f>VLOOKUP(B49,[1]Pitchers!$B:$P,15,FALSE)</f>
        <v>0.3</v>
      </c>
      <c r="H49" s="8" t="str">
        <f>IF(D49&gt;0,(D49)/(D49+VLOOKUP(B49,'Blown Saves Pitch'!B:F,4,FALSE)),"")</f>
        <v/>
      </c>
      <c r="I49" s="8">
        <v>9.17</v>
      </c>
      <c r="J49" s="8">
        <v>4.96</v>
      </c>
      <c r="K49" s="8">
        <v>1.58</v>
      </c>
      <c r="L49" s="8">
        <v>2.21</v>
      </c>
      <c r="M49" s="8">
        <f>VLOOKUP('Pit League Rates'!B49,'Pit Adv'!B:V,20,FALSE)</f>
        <v>4.38</v>
      </c>
      <c r="N49" s="8">
        <f>VLOOKUP('Pit League Rates'!B49,'Pit Adv'!B:V,21,FALSE)</f>
        <v>4.57</v>
      </c>
      <c r="O49" s="8">
        <f>VLOOKUP(B49,'Pit Statcast'!B:M,5,FALSE)</f>
        <v>88.1</v>
      </c>
      <c r="P49" s="8">
        <f>VLOOKUP(B49,'Pit Statcast'!B:M,7,FALSE)</f>
        <v>11.8</v>
      </c>
      <c r="Q49" s="46">
        <f>VLOOKUP(B49,'Pit Statcast'!B:M,9,FALSE)</f>
        <v>7.3999999999999996E-2</v>
      </c>
      <c r="R49" s="46">
        <f>VLOOKUP(B49,'Pit Statcast'!B:M,11,FALSE)</f>
        <v>0.38500000000000001</v>
      </c>
      <c r="S49" s="8">
        <v>4.1399999999999997</v>
      </c>
      <c r="T49" s="8">
        <v>0</v>
      </c>
      <c r="U49" s="10">
        <v>0.124</v>
      </c>
      <c r="V49" s="50">
        <f>VLOOKUP(B49,'Pit Adv'!B:V,7,FALSE)</f>
        <v>0.22700000000000001</v>
      </c>
      <c r="W49" s="50">
        <f>VLOOKUP(B49,'Pit Adv'!B:V,8,FALSE)</f>
        <v>0.10199999999999999</v>
      </c>
      <c r="X49" s="21">
        <f>VLOOKUP(B49,'Pit PD'!$B:$M,3,FALSE)</f>
        <v>0.107</v>
      </c>
      <c r="Y49" s="21">
        <f>VLOOKUP($B49,'Pit PD'!$B:$M,4,FALSE)</f>
        <v>0.27200000000000002</v>
      </c>
      <c r="Z49" s="21">
        <f>VLOOKUP($B49,'Pit PD'!$B:$M,5,FALSE)</f>
        <v>0.61699999999999999</v>
      </c>
      <c r="AA49" s="21">
        <f>VLOOKUP($B49,'Pit PD'!$B:$M,6,FALSE)</f>
        <v>0.438</v>
      </c>
      <c r="AB49" s="21">
        <f>VLOOKUP($B49,'Pit PD'!$B:$M,7,FALSE)</f>
        <v>0.56299999999999994</v>
      </c>
      <c r="AC49" s="21">
        <f>VLOOKUP($B49,'Pit PD'!$B:$M,8,FALSE)</f>
        <v>0.84499999999999997</v>
      </c>
      <c r="AD49" s="21">
        <f>VLOOKUP($B49,'Pit PD'!$B:$M,9,FALSE)</f>
        <v>0.754</v>
      </c>
      <c r="AE49" s="21">
        <f>VLOOKUP($B49,'Pit PD'!$B:$M,10,FALSE)</f>
        <v>0.48</v>
      </c>
      <c r="AF49" s="21">
        <f>VLOOKUP($B49,'Pit PD'!$B:$M,11,FALSE)</f>
        <v>0.17499999999999999</v>
      </c>
      <c r="AG49" s="21">
        <f>VLOOKUP($B49,'Pit PD'!$B:$M,12,FALSE)</f>
        <v>0.28299999999999997</v>
      </c>
      <c r="AH49">
        <f>VLOOKUP(B49,'[1]SGP Pitchers'!$B:$P,10,FALSE)</f>
        <v>-5.898990156433717</v>
      </c>
    </row>
    <row r="50" spans="1:34" ht="15" thickBot="1">
      <c r="A50" s="5">
        <v>49</v>
      </c>
      <c r="B50" s="22" t="s">
        <v>658</v>
      </c>
      <c r="C50" s="22" t="s">
        <v>54</v>
      </c>
      <c r="D50" s="8">
        <f t="shared" si="0"/>
        <v>0</v>
      </c>
      <c r="E50" s="8">
        <v>0</v>
      </c>
      <c r="F50" s="8">
        <v>146</v>
      </c>
      <c r="G50" s="8">
        <f>VLOOKUP(B50,[1]Pitchers!$B:$P,15,FALSE)</f>
        <v>0.16</v>
      </c>
      <c r="H50" s="8" t="str">
        <f>IF(D50&gt;0,(D50)/(D50+VLOOKUP(B50,'Blown Saves Pitch'!B:F,4,FALSE)),"")</f>
        <v/>
      </c>
      <c r="I50" s="8">
        <v>8.48</v>
      </c>
      <c r="J50" s="8">
        <v>4.6500000000000004</v>
      </c>
      <c r="K50" s="8">
        <v>1.34</v>
      </c>
      <c r="L50" s="8">
        <v>3.17</v>
      </c>
      <c r="M50" s="8">
        <f>VLOOKUP('Pit League Rates'!B50,'Pit Adv'!B:V,20,FALSE)</f>
        <v>4.3499999999999996</v>
      </c>
      <c r="N50" s="8">
        <f>VLOOKUP('Pit League Rates'!B50,'Pit Adv'!B:V,21,FALSE)</f>
        <v>4.29</v>
      </c>
      <c r="O50" s="8">
        <f>VLOOKUP(B50,'Pit Statcast'!B:M,5,FALSE)</f>
        <v>89.3</v>
      </c>
      <c r="P50" s="8">
        <f>VLOOKUP(B50,'Pit Statcast'!B:M,7,FALSE)</f>
        <v>13.3</v>
      </c>
      <c r="Q50" s="46">
        <f>VLOOKUP(B50,'Pit Statcast'!B:M,9,FALSE)</f>
        <v>7.8E-2</v>
      </c>
      <c r="R50" s="46">
        <f>VLOOKUP(B50,'Pit Statcast'!B:M,11,FALSE)</f>
        <v>0.40899999999999997</v>
      </c>
      <c r="S50" s="8">
        <v>2.67</v>
      </c>
      <c r="T50" s="8">
        <v>0</v>
      </c>
      <c r="U50" s="10">
        <v>0.14799999999999999</v>
      </c>
      <c r="V50" s="50">
        <f>VLOOKUP(B50,'Pit Adv'!B:V,7,FALSE)</f>
        <v>0.216</v>
      </c>
      <c r="W50" s="50">
        <f>VLOOKUP(B50,'Pit Adv'!B:V,8,FALSE)</f>
        <v>6.8000000000000005E-2</v>
      </c>
      <c r="X50" s="21">
        <f>VLOOKUP(B50,'Pit PD'!$B:$M,3,FALSE)</f>
        <v>0.10299999999999999</v>
      </c>
      <c r="Y50" s="21">
        <f>VLOOKUP($B50,'Pit PD'!$B:$M,4,FALSE)</f>
        <v>0.27100000000000002</v>
      </c>
      <c r="Z50" s="21">
        <f>VLOOKUP($B50,'Pit PD'!$B:$M,5,FALSE)</f>
        <v>0.63600000000000001</v>
      </c>
      <c r="AA50" s="21">
        <f>VLOOKUP($B50,'Pit PD'!$B:$M,6,FALSE)</f>
        <v>0.47</v>
      </c>
      <c r="AB50" s="21">
        <f>VLOOKUP($B50,'Pit PD'!$B:$M,7,FALSE)</f>
        <v>0.52300000000000002</v>
      </c>
      <c r="AC50" s="21">
        <f>VLOOKUP($B50,'Pit PD'!$B:$M,8,FALSE)</f>
        <v>0.875</v>
      </c>
      <c r="AD50" s="21">
        <f>VLOOKUP($B50,'Pit PD'!$B:$M,9,FALSE)</f>
        <v>0.78200000000000003</v>
      </c>
      <c r="AE50" s="21">
        <f>VLOOKUP($B50,'Pit PD'!$B:$M,10,FALSE)</f>
        <v>0.54500000000000004</v>
      </c>
      <c r="AF50" s="21">
        <f>VLOOKUP($B50,'Pit PD'!$B:$M,11,FALSE)</f>
        <v>0.182</v>
      </c>
      <c r="AG50" s="21">
        <f>VLOOKUP($B50,'Pit PD'!$B:$M,12,FALSE)</f>
        <v>0.28499999999999998</v>
      </c>
      <c r="AH50">
        <f>VLOOKUP(B50,'[1]SGP Pitchers'!$B:$P,10,FALSE)</f>
        <v>0.54672873882455697</v>
      </c>
    </row>
    <row r="51" spans="1:34" ht="15" thickBot="1">
      <c r="A51" s="5">
        <v>50</v>
      </c>
      <c r="B51" s="22" t="s">
        <v>514</v>
      </c>
      <c r="C51" s="22" t="s">
        <v>74</v>
      </c>
      <c r="D51" s="8">
        <f t="shared" si="0"/>
        <v>0</v>
      </c>
      <c r="E51" s="8">
        <v>0</v>
      </c>
      <c r="F51" s="8">
        <v>146</v>
      </c>
      <c r="G51" s="8">
        <f>VLOOKUP(B51,[1]Pitchers!$B:$P,15,FALSE)</f>
        <v>0.32</v>
      </c>
      <c r="H51" s="8" t="str">
        <f>IF(D51&gt;0,(D51)/(D51+VLOOKUP(B51,'Blown Saves Pitch'!B:F,4,FALSE)),"")</f>
        <v/>
      </c>
      <c r="I51" s="8">
        <v>12.28</v>
      </c>
      <c r="J51" s="8">
        <v>4.71</v>
      </c>
      <c r="K51" s="8">
        <v>1.39</v>
      </c>
      <c r="L51" s="8">
        <v>3.11</v>
      </c>
      <c r="M51" s="8">
        <f>VLOOKUP('Pit League Rates'!B51,'Pit Adv'!B:V,20,FALSE)</f>
        <v>3.98</v>
      </c>
      <c r="N51" s="8">
        <f>VLOOKUP('Pit League Rates'!B51,'Pit Adv'!B:V,21,FALSE)</f>
        <v>3.74</v>
      </c>
      <c r="O51" s="8">
        <f>VLOOKUP(B51,'Pit Statcast'!B:M,5,FALSE)</f>
        <v>89.9</v>
      </c>
      <c r="P51" s="8">
        <f>VLOOKUP(B51,'Pit Statcast'!B:M,7,FALSE)</f>
        <v>17.5</v>
      </c>
      <c r="Q51" s="46">
        <f>VLOOKUP(B51,'Pit Statcast'!B:M,9,FALSE)</f>
        <v>9.1999999999999998E-2</v>
      </c>
      <c r="R51" s="46">
        <f>VLOOKUP(B51,'Pit Statcast'!B:M,11,FALSE)</f>
        <v>0.432</v>
      </c>
      <c r="S51" s="8">
        <v>3.95</v>
      </c>
      <c r="T51" s="8">
        <v>0</v>
      </c>
      <c r="U51" s="10">
        <v>0.21</v>
      </c>
      <c r="V51" s="50">
        <f>VLOOKUP(B51,'Pit Adv'!B:V,7,FALSE)</f>
        <v>0.309</v>
      </c>
      <c r="W51" s="50">
        <f>VLOOKUP(B51,'Pit Adv'!B:V,8,FALSE)</f>
        <v>0.1</v>
      </c>
      <c r="X51" s="21">
        <f>VLOOKUP(B51,'Pit PD'!$B:$M,3,FALSE)</f>
        <v>0.13700000000000001</v>
      </c>
      <c r="Y51" s="21">
        <f>VLOOKUP($B51,'Pit PD'!$B:$M,4,FALSE)</f>
        <v>0.29499999999999998</v>
      </c>
      <c r="Z51" s="21">
        <f>VLOOKUP($B51,'Pit PD'!$B:$M,5,FALSE)</f>
        <v>0.68300000000000005</v>
      </c>
      <c r="AA51" s="21">
        <f>VLOOKUP($B51,'Pit PD'!$B:$M,6,FALSE)</f>
        <v>0.48899999999999999</v>
      </c>
      <c r="AB51" s="21">
        <f>VLOOKUP($B51,'Pit PD'!$B:$M,7,FALSE)</f>
        <v>0.51700000000000002</v>
      </c>
      <c r="AC51" s="21">
        <f>VLOOKUP($B51,'Pit PD'!$B:$M,8,FALSE)</f>
        <v>0.80900000000000005</v>
      </c>
      <c r="AD51" s="21">
        <f>VLOOKUP($B51,'Pit PD'!$B:$M,9,FALSE)</f>
        <v>0.72099999999999997</v>
      </c>
      <c r="AE51" s="21">
        <f>VLOOKUP($B51,'Pit PD'!$B:$M,10,FALSE)</f>
        <v>0.5</v>
      </c>
      <c r="AF51" s="21">
        <f>VLOOKUP($B51,'Pit PD'!$B:$M,11,FALSE)</f>
        <v>0.14499999999999999</v>
      </c>
      <c r="AG51" s="21">
        <f>VLOOKUP($B51,'Pit PD'!$B:$M,12,FALSE)</f>
        <v>0.28199999999999997</v>
      </c>
      <c r="AH51">
        <f>VLOOKUP(B51,'[1]SGP Pitchers'!$B:$P,10,FALSE)</f>
        <v>0.49732313729259575</v>
      </c>
    </row>
    <row r="52" spans="1:34" ht="15" thickBot="1">
      <c r="A52" s="5">
        <v>51</v>
      </c>
      <c r="B52" s="22" t="s">
        <v>795</v>
      </c>
      <c r="C52" s="22" t="s">
        <v>129</v>
      </c>
      <c r="D52" s="8">
        <f t="shared" si="0"/>
        <v>0</v>
      </c>
      <c r="E52" s="8">
        <v>0</v>
      </c>
      <c r="F52" s="8">
        <v>143</v>
      </c>
      <c r="G52" s="8">
        <f>VLOOKUP(B52,[1]Pitchers!$B:$P,15,FALSE)</f>
        <v>0.37</v>
      </c>
      <c r="H52" s="8" t="str">
        <f>IF(D52&gt;0,(D52)/(D52+VLOOKUP(B52,'Blown Saves Pitch'!B:F,4,FALSE)),"")</f>
        <v/>
      </c>
      <c r="I52" s="8">
        <v>8.09</v>
      </c>
      <c r="J52" s="8">
        <v>3.91</v>
      </c>
      <c r="K52" s="8">
        <v>1.46</v>
      </c>
      <c r="L52" s="8">
        <v>1.79</v>
      </c>
      <c r="M52" s="8">
        <f>VLOOKUP('Pit League Rates'!B52,'Pit Adv'!B:V,20,FALSE)</f>
        <v>5.13</v>
      </c>
      <c r="N52" s="8">
        <f>VLOOKUP('Pit League Rates'!B52,'Pit Adv'!B:V,21,FALSE)</f>
        <v>5.08</v>
      </c>
      <c r="O52" s="8">
        <f>VLOOKUP(B52,'Pit Statcast'!B:M,5,FALSE)</f>
        <v>87.6</v>
      </c>
      <c r="P52" s="8">
        <f>VLOOKUP(B52,'Pit Statcast'!B:M,7,FALSE)</f>
        <v>16.8</v>
      </c>
      <c r="Q52" s="46">
        <f>VLOOKUP(B52,'Pit Statcast'!B:M,9,FALSE)</f>
        <v>9.4E-2</v>
      </c>
      <c r="R52" s="46">
        <f>VLOOKUP(B52,'Pit Statcast'!B:M,11,FALSE)</f>
        <v>0.36699999999999999</v>
      </c>
      <c r="S52" s="8">
        <v>4.53</v>
      </c>
      <c r="T52" s="8">
        <v>0</v>
      </c>
      <c r="U52" s="10">
        <v>0.09</v>
      </c>
      <c r="V52" s="50">
        <f>VLOOKUP(B52,'Pit Adv'!B:V,7,FALSE)</f>
        <v>0.20499999999999999</v>
      </c>
      <c r="W52" s="50">
        <f>VLOOKUP(B52,'Pit Adv'!B:V,8,FALSE)</f>
        <v>0.115</v>
      </c>
      <c r="X52" s="21">
        <f>VLOOKUP(B52,'Pit PD'!$B:$M,3,FALSE)</f>
        <v>0.11</v>
      </c>
      <c r="Y52" s="21">
        <f>VLOOKUP($B52,'Pit PD'!$B:$M,4,FALSE)</f>
        <v>0.28199999999999997</v>
      </c>
      <c r="Z52" s="21">
        <f>VLOOKUP($B52,'Pit PD'!$B:$M,5,FALSE)</f>
        <v>0.66700000000000004</v>
      </c>
      <c r="AA52" s="21">
        <f>VLOOKUP($B52,'Pit PD'!$B:$M,6,FALSE)</f>
        <v>0.46200000000000002</v>
      </c>
      <c r="AB52" s="21">
        <f>VLOOKUP($B52,'Pit PD'!$B:$M,7,FALSE)</f>
        <v>0.59199999999999997</v>
      </c>
      <c r="AC52" s="21">
        <f>VLOOKUP($B52,'Pit PD'!$B:$M,8,FALSE)</f>
        <v>0.84399999999999997</v>
      </c>
      <c r="AD52" s="21">
        <f>VLOOKUP($B52,'Pit PD'!$B:$M,9,FALSE)</f>
        <v>0.76200000000000001</v>
      </c>
      <c r="AE52" s="21">
        <f>VLOOKUP($B52,'Pit PD'!$B:$M,10,FALSE)</f>
        <v>0.46800000000000003</v>
      </c>
      <c r="AF52" s="21">
        <f>VLOOKUP($B52,'Pit PD'!$B:$M,11,FALSE)</f>
        <v>0.14899999999999999</v>
      </c>
      <c r="AG52" s="21">
        <f>VLOOKUP($B52,'Pit PD'!$B:$M,12,FALSE)</f>
        <v>0.25900000000000001</v>
      </c>
      <c r="AH52">
        <f>VLOOKUP(B52,'[1]SGP Pitchers'!$B:$P,10,FALSE)</f>
        <v>-3.3384095013052857</v>
      </c>
    </row>
    <row r="53" spans="1:34" ht="15" thickBot="1">
      <c r="A53" s="5">
        <v>52</v>
      </c>
      <c r="B53" s="22" t="s">
        <v>712</v>
      </c>
      <c r="C53" s="22" t="s">
        <v>32</v>
      </c>
      <c r="D53" s="8">
        <f t="shared" si="0"/>
        <v>0</v>
      </c>
      <c r="E53" s="8">
        <v>0</v>
      </c>
      <c r="F53" s="8">
        <v>142</v>
      </c>
      <c r="G53" s="8">
        <f>VLOOKUP(B53,[1]Pitchers!$B:$P,15,FALSE)</f>
        <v>0.41</v>
      </c>
      <c r="H53" s="8" t="str">
        <f>IF(D53&gt;0,(D53)/(D53+VLOOKUP(B53,'Blown Saves Pitch'!B:F,4,FALSE)),"")</f>
        <v/>
      </c>
      <c r="I53" s="8">
        <v>8.1199999999999992</v>
      </c>
      <c r="J53" s="8">
        <v>4.12</v>
      </c>
      <c r="K53" s="8">
        <v>1.29</v>
      </c>
      <c r="L53" s="8">
        <v>2.63</v>
      </c>
      <c r="M53" s="8">
        <f>VLOOKUP('Pit League Rates'!B53,'Pit Adv'!B:V,20,FALSE)</f>
        <v>4.37</v>
      </c>
      <c r="N53" s="8">
        <f>VLOOKUP('Pit League Rates'!B53,'Pit Adv'!B:V,21,FALSE)</f>
        <v>4.49</v>
      </c>
      <c r="O53" s="8">
        <f>VLOOKUP(B53,'Pit Statcast'!B:M,5,FALSE)</f>
        <v>89.4</v>
      </c>
      <c r="P53" s="8">
        <f>VLOOKUP(B53,'Pit Statcast'!B:M,7,FALSE)</f>
        <v>13.4</v>
      </c>
      <c r="Q53" s="46">
        <f>VLOOKUP(B53,'Pit Statcast'!B:M,9,FALSE)</f>
        <v>6.4000000000000001E-2</v>
      </c>
      <c r="R53" s="46">
        <f>VLOOKUP(B53,'Pit Statcast'!B:M,11,FALSE)</f>
        <v>0.39200000000000002</v>
      </c>
      <c r="S53" s="8">
        <v>3.09</v>
      </c>
      <c r="T53" s="8">
        <v>0</v>
      </c>
      <c r="U53" s="10">
        <v>0.13400000000000001</v>
      </c>
      <c r="V53" s="50">
        <f>VLOOKUP(B53,'Pit Adv'!B:V,7,FALSE)</f>
        <v>0.216</v>
      </c>
      <c r="W53" s="50">
        <f>VLOOKUP(B53,'Pit Adv'!B:V,8,FALSE)</f>
        <v>8.2000000000000003E-2</v>
      </c>
      <c r="X53" s="21">
        <f>VLOOKUP(B53,'Pit PD'!$B:$M,3,FALSE)</f>
        <v>0.122</v>
      </c>
      <c r="Y53" s="21">
        <f>VLOOKUP($B53,'Pit PD'!$B:$M,4,FALSE)</f>
        <v>0.32700000000000001</v>
      </c>
      <c r="Z53" s="21">
        <f>VLOOKUP($B53,'Pit PD'!$B:$M,5,FALSE)</f>
        <v>0.66800000000000004</v>
      </c>
      <c r="AA53" s="21">
        <f>VLOOKUP($B53,'Pit PD'!$B:$M,6,FALSE)</f>
        <v>0.505</v>
      </c>
      <c r="AB53" s="21">
        <f>VLOOKUP($B53,'Pit PD'!$B:$M,7,FALSE)</f>
        <v>0.53700000000000003</v>
      </c>
      <c r="AC53" s="21">
        <f>VLOOKUP($B53,'Pit PD'!$B:$M,8,FALSE)</f>
        <v>0.85399999999999998</v>
      </c>
      <c r="AD53" s="21">
        <f>VLOOKUP($B53,'Pit PD'!$B:$M,9,FALSE)</f>
        <v>0.75600000000000001</v>
      </c>
      <c r="AE53" s="21">
        <f>VLOOKUP($B53,'Pit PD'!$B:$M,10,FALSE)</f>
        <v>0.52200000000000002</v>
      </c>
      <c r="AF53" s="21">
        <f>VLOOKUP($B53,'Pit PD'!$B:$M,11,FALSE)</f>
        <v>0.154</v>
      </c>
      <c r="AG53" s="21">
        <f>VLOOKUP($B53,'Pit PD'!$B:$M,12,FALSE)</f>
        <v>0.27500000000000002</v>
      </c>
      <c r="AH53">
        <f>VLOOKUP(B53,'[1]SGP Pitchers'!$B:$P,10,FALSE)</f>
        <v>2.65448948216723</v>
      </c>
    </row>
    <row r="54" spans="1:34" ht="15" thickBot="1">
      <c r="A54" s="5">
        <v>53</v>
      </c>
      <c r="B54" s="22" t="s">
        <v>588</v>
      </c>
      <c r="C54" s="22" t="s">
        <v>41</v>
      </c>
      <c r="D54" s="8">
        <f t="shared" si="0"/>
        <v>0</v>
      </c>
      <c r="E54" s="8">
        <v>0</v>
      </c>
      <c r="F54" s="8">
        <v>141</v>
      </c>
      <c r="G54" s="8">
        <f>VLOOKUP(B54,[1]Pitchers!$B:$P,15,FALSE)</f>
        <v>0.42</v>
      </c>
      <c r="H54" s="8" t="str">
        <f>IF(D54&gt;0,(D54)/(D54+VLOOKUP(B54,'Blown Saves Pitch'!B:F,4,FALSE)),"")</f>
        <v/>
      </c>
      <c r="I54" s="8">
        <v>9.31</v>
      </c>
      <c r="J54" s="8">
        <v>4.5599999999999996</v>
      </c>
      <c r="K54" s="8">
        <v>1.3</v>
      </c>
      <c r="L54" s="8">
        <v>3.28</v>
      </c>
      <c r="M54" s="8">
        <f>VLOOKUP('Pit League Rates'!B54,'Pit Adv'!B:V,20,FALSE)</f>
        <v>3.93</v>
      </c>
      <c r="N54" s="8">
        <f>VLOOKUP('Pit League Rates'!B54,'Pit Adv'!B:V,21,FALSE)</f>
        <v>4.05</v>
      </c>
      <c r="O54" s="8">
        <f>VLOOKUP(B54,'Pit Statcast'!B:M,5,FALSE)</f>
        <v>88.4</v>
      </c>
      <c r="P54" s="8">
        <f>VLOOKUP(B54,'Pit Statcast'!B:M,7,FALSE)</f>
        <v>13.7</v>
      </c>
      <c r="Q54" s="46">
        <f>VLOOKUP(B54,'Pit Statcast'!B:M,9,FALSE)</f>
        <v>6.8000000000000005E-2</v>
      </c>
      <c r="R54" s="46">
        <f>VLOOKUP(B54,'Pit Statcast'!B:M,11,FALSE)</f>
        <v>0.38200000000000001</v>
      </c>
      <c r="S54" s="8">
        <v>2.84</v>
      </c>
      <c r="T54" s="8">
        <v>0</v>
      </c>
      <c r="U54" s="10">
        <v>0.17100000000000001</v>
      </c>
      <c r="V54" s="50">
        <f>VLOOKUP(B54,'Pit Adv'!B:V,7,FALSE)</f>
        <v>0.246</v>
      </c>
      <c r="W54" s="50">
        <f>VLOOKUP(B54,'Pit Adv'!B:V,8,FALSE)</f>
        <v>7.4999999999999997E-2</v>
      </c>
      <c r="X54" s="21">
        <f>VLOOKUP(B54,'Pit PD'!$B:$M,3,FALSE)</f>
        <v>0.107</v>
      </c>
      <c r="Y54" s="21">
        <f>VLOOKUP($B54,'Pit PD'!$B:$M,4,FALSE)</f>
        <v>0.27500000000000002</v>
      </c>
      <c r="Z54" s="21">
        <f>VLOOKUP($B54,'Pit PD'!$B:$M,5,FALSE)</f>
        <v>0.628</v>
      </c>
      <c r="AA54" s="21">
        <f>VLOOKUP($B54,'Pit PD'!$B:$M,6,FALSE)</f>
        <v>0.46300000000000002</v>
      </c>
      <c r="AB54" s="21">
        <f>VLOOKUP($B54,'Pit PD'!$B:$M,7,FALSE)</f>
        <v>0.55100000000000005</v>
      </c>
      <c r="AC54" s="21">
        <f>VLOOKUP($B54,'Pit PD'!$B:$M,8,FALSE)</f>
        <v>0.85299999999999998</v>
      </c>
      <c r="AD54" s="21">
        <f>VLOOKUP($B54,'Pit PD'!$B:$M,9,FALSE)</f>
        <v>0.76900000000000002</v>
      </c>
      <c r="AE54" s="21">
        <f>VLOOKUP($B54,'Pit PD'!$B:$M,10,FALSE)</f>
        <v>0.53200000000000003</v>
      </c>
      <c r="AF54" s="21">
        <f>VLOOKUP($B54,'Pit PD'!$B:$M,11,FALSE)</f>
        <v>0.183</v>
      </c>
      <c r="AG54" s="21">
        <f>VLOOKUP($B54,'Pit PD'!$B:$M,12,FALSE)</f>
        <v>0.28999999999999998</v>
      </c>
      <c r="AH54">
        <f>VLOOKUP(B54,'[1]SGP Pitchers'!$B:$P,10,FALSE)</f>
        <v>2.8708342557497404</v>
      </c>
    </row>
    <row r="55" spans="1:34" ht="15" thickBot="1">
      <c r="A55" s="5">
        <v>54</v>
      </c>
      <c r="B55" s="22" t="s">
        <v>627</v>
      </c>
      <c r="C55" s="22" t="s">
        <v>48</v>
      </c>
      <c r="D55" s="8">
        <f t="shared" si="0"/>
        <v>0</v>
      </c>
      <c r="E55" s="8">
        <v>0</v>
      </c>
      <c r="F55" s="8">
        <v>141</v>
      </c>
      <c r="G55" s="8">
        <f>VLOOKUP(B55,[1]Pitchers!$B:$P,15,FALSE)</f>
        <v>0.44</v>
      </c>
      <c r="H55" s="8" t="str">
        <f>IF(D55&gt;0,(D55)/(D55+VLOOKUP(B55,'Blown Saves Pitch'!B:F,4,FALSE)),"")</f>
        <v/>
      </c>
      <c r="I55" s="8">
        <v>8.94</v>
      </c>
      <c r="J55" s="8">
        <v>2.98</v>
      </c>
      <c r="K55" s="8">
        <v>1.18</v>
      </c>
      <c r="L55" s="8">
        <v>3.13</v>
      </c>
      <c r="M55" s="8">
        <f>VLOOKUP('Pit League Rates'!B55,'Pit Adv'!B:V,20,FALSE)</f>
        <v>4.2300000000000004</v>
      </c>
      <c r="N55" s="8">
        <f>VLOOKUP('Pit League Rates'!B55,'Pit Adv'!B:V,21,FALSE)</f>
        <v>4.1900000000000004</v>
      </c>
      <c r="O55" s="8">
        <f>VLOOKUP(B55,'Pit Statcast'!B:M,5,FALSE)</f>
        <v>88.9</v>
      </c>
      <c r="P55" s="8">
        <f>VLOOKUP(B55,'Pit Statcast'!B:M,7,FALSE)</f>
        <v>16.600000000000001</v>
      </c>
      <c r="Q55" s="46">
        <f>VLOOKUP(B55,'Pit Statcast'!B:M,9,FALSE)</f>
        <v>6.0999999999999999E-2</v>
      </c>
      <c r="R55" s="46">
        <f>VLOOKUP(B55,'Pit Statcast'!B:M,11,FALSE)</f>
        <v>0.38100000000000001</v>
      </c>
      <c r="S55" s="8">
        <v>2.85</v>
      </c>
      <c r="T55" s="8">
        <v>0</v>
      </c>
      <c r="U55" s="10">
        <v>0.16400000000000001</v>
      </c>
      <c r="V55" s="50">
        <f>VLOOKUP(B55,'Pit Adv'!B:V,7,FALSE)</f>
        <v>0.24099999999999999</v>
      </c>
      <c r="W55" s="50">
        <f>VLOOKUP(B55,'Pit Adv'!B:V,8,FALSE)</f>
        <v>7.6999999999999999E-2</v>
      </c>
      <c r="X55" s="21">
        <f>VLOOKUP(B55,'Pit PD'!$B:$M,3,FALSE)</f>
        <v>0.111</v>
      </c>
      <c r="Y55" s="21">
        <f>VLOOKUP($B55,'Pit PD'!$B:$M,4,FALSE)</f>
        <v>0.27700000000000002</v>
      </c>
      <c r="Z55" s="21">
        <f>VLOOKUP($B55,'Pit PD'!$B:$M,5,FALSE)</f>
        <v>0.65100000000000002</v>
      </c>
      <c r="AA55" s="21">
        <f>VLOOKUP($B55,'Pit PD'!$B:$M,6,FALSE)</f>
        <v>0.47099999999999997</v>
      </c>
      <c r="AB55" s="21">
        <f>VLOOKUP($B55,'Pit PD'!$B:$M,7,FALSE)</f>
        <v>0.59699999999999998</v>
      </c>
      <c r="AC55" s="21">
        <f>VLOOKUP($B55,'Pit PD'!$B:$M,8,FALSE)</f>
        <v>0.82899999999999996</v>
      </c>
      <c r="AD55" s="21">
        <f>VLOOKUP($B55,'Pit PD'!$B:$M,9,FALSE)</f>
        <v>0.76300000000000001</v>
      </c>
      <c r="AE55" s="21">
        <f>VLOOKUP($B55,'Pit PD'!$B:$M,10,FALSE)</f>
        <v>0.51800000000000002</v>
      </c>
      <c r="AF55" s="21">
        <f>VLOOKUP($B55,'Pit PD'!$B:$M,11,FALSE)</f>
        <v>0.16500000000000001</v>
      </c>
      <c r="AG55" s="21">
        <f>VLOOKUP($B55,'Pit PD'!$B:$M,12,FALSE)</f>
        <v>0.27600000000000002</v>
      </c>
      <c r="AH55">
        <f>VLOOKUP(B55,'[1]SGP Pitchers'!$B:$P,10,FALSE)</f>
        <v>8.2362589566231978</v>
      </c>
    </row>
    <row r="56" spans="1:34" ht="15" thickBot="1">
      <c r="A56" s="5">
        <v>55</v>
      </c>
      <c r="B56" s="22" t="s">
        <v>686</v>
      </c>
      <c r="C56" s="22" t="s">
        <v>56</v>
      </c>
      <c r="D56" s="8">
        <f t="shared" si="0"/>
        <v>1</v>
      </c>
      <c r="E56" s="8">
        <v>0</v>
      </c>
      <c r="F56" s="8">
        <v>140</v>
      </c>
      <c r="G56" s="8">
        <f>VLOOKUP(B56,[1]Pitchers!$B:$P,15,FALSE)</f>
        <v>0.22</v>
      </c>
      <c r="H56" s="8">
        <f>IF(D56&gt;0,(D56)/(D56+VLOOKUP(B56,'Blown Saves Pitch'!B:F,4,FALSE)),"")</f>
        <v>0.33333333333333331</v>
      </c>
      <c r="I56" s="8">
        <v>8.94</v>
      </c>
      <c r="J56" s="8">
        <v>4.8499999999999996</v>
      </c>
      <c r="K56" s="8">
        <v>1.39</v>
      </c>
      <c r="L56" s="8">
        <v>2.69</v>
      </c>
      <c r="M56" s="8">
        <f>VLOOKUP('Pit League Rates'!B56,'Pit Adv'!B:V,20,FALSE)</f>
        <v>4.6100000000000003</v>
      </c>
      <c r="N56" s="8">
        <f>VLOOKUP('Pit League Rates'!B56,'Pit Adv'!B:V,21,FALSE)</f>
        <v>4.4000000000000004</v>
      </c>
      <c r="O56" s="8">
        <f>VLOOKUP(B56,'Pit Statcast'!B:M,5,FALSE)</f>
        <v>87.7</v>
      </c>
      <c r="P56" s="8">
        <f>VLOOKUP(B56,'Pit Statcast'!B:M,7,FALSE)</f>
        <v>19.100000000000001</v>
      </c>
      <c r="Q56" s="46">
        <f>VLOOKUP(B56,'Pit Statcast'!B:M,9,FALSE)</f>
        <v>7.3999999999999996E-2</v>
      </c>
      <c r="R56" s="46">
        <f>VLOOKUP(B56,'Pit Statcast'!B:M,11,FALSE)</f>
        <v>0.33800000000000002</v>
      </c>
      <c r="S56" s="8">
        <v>3.32</v>
      </c>
      <c r="T56" s="8">
        <v>1</v>
      </c>
      <c r="U56" s="10">
        <v>0.14299999999999999</v>
      </c>
      <c r="V56" s="50">
        <f>VLOOKUP(B56,'Pit Adv'!B:V,7,FALSE)</f>
        <v>0.22800000000000001</v>
      </c>
      <c r="W56" s="50">
        <f>VLOOKUP(B56,'Pit Adv'!B:V,8,FALSE)</f>
        <v>8.5000000000000006E-2</v>
      </c>
      <c r="X56" s="21">
        <f>VLOOKUP(B56,'Pit PD'!$B:$M,3,FALSE)</f>
        <v>0.114</v>
      </c>
      <c r="Y56" s="21">
        <f>VLOOKUP($B56,'Pit PD'!$B:$M,4,FALSE)</f>
        <v>0.311</v>
      </c>
      <c r="Z56" s="21">
        <f>VLOOKUP($B56,'Pit PD'!$B:$M,5,FALSE)</f>
        <v>0.64800000000000002</v>
      </c>
      <c r="AA56" s="21">
        <f>VLOOKUP($B56,'Pit PD'!$B:$M,6,FALSE)</f>
        <v>0.46800000000000003</v>
      </c>
      <c r="AB56" s="21">
        <f>VLOOKUP($B56,'Pit PD'!$B:$M,7,FALSE)</f>
        <v>0.56799999999999995</v>
      </c>
      <c r="AC56" s="21">
        <f>VLOOKUP($B56,'Pit PD'!$B:$M,8,FALSE)</f>
        <v>0.85799999999999998</v>
      </c>
      <c r="AD56" s="21">
        <f>VLOOKUP($B56,'Pit PD'!$B:$M,9,FALSE)</f>
        <v>0.755</v>
      </c>
      <c r="AE56" s="21">
        <f>VLOOKUP($B56,'Pit PD'!$B:$M,10,FALSE)</f>
        <v>0.46600000000000003</v>
      </c>
      <c r="AF56" s="21">
        <f>VLOOKUP($B56,'Pit PD'!$B:$M,11,FALSE)</f>
        <v>0.16400000000000001</v>
      </c>
      <c r="AG56" s="21">
        <f>VLOOKUP($B56,'Pit PD'!$B:$M,12,FALSE)</f>
        <v>0.27800000000000002</v>
      </c>
      <c r="AH56">
        <f>VLOOKUP(B56,'[1]SGP Pitchers'!$B:$P,10,FALSE)</f>
        <v>-3.1922240964124766</v>
      </c>
    </row>
    <row r="57" spans="1:34" ht="15" thickBot="1">
      <c r="A57" s="5">
        <v>56</v>
      </c>
      <c r="B57" s="22" t="s">
        <v>571</v>
      </c>
      <c r="C57" s="22" t="s">
        <v>41</v>
      </c>
      <c r="D57" s="8">
        <f t="shared" si="0"/>
        <v>0</v>
      </c>
      <c r="E57" s="8">
        <v>0</v>
      </c>
      <c r="F57" s="8">
        <v>140</v>
      </c>
      <c r="G57" s="8">
        <f>VLOOKUP(B57,[1]Pitchers!$B:$P,15,FALSE)</f>
        <v>0.65</v>
      </c>
      <c r="H57" s="8" t="str">
        <f>IF(D57&gt;0,(D57)/(D57+VLOOKUP(B57,'Blown Saves Pitch'!B:F,4,FALSE)),"")</f>
        <v/>
      </c>
      <c r="I57" s="8">
        <v>8.61</v>
      </c>
      <c r="J57" s="8">
        <v>3.57</v>
      </c>
      <c r="K57" s="8">
        <v>1.2</v>
      </c>
      <c r="L57" s="8">
        <v>3.89</v>
      </c>
      <c r="M57" s="8">
        <f>VLOOKUP('Pit League Rates'!B57,'Pit Adv'!B:V,20,FALSE)</f>
        <v>3.76</v>
      </c>
      <c r="N57" s="8">
        <f>VLOOKUP('Pit League Rates'!B57,'Pit Adv'!B:V,21,FALSE)</f>
        <v>3.98</v>
      </c>
      <c r="O57" s="8">
        <f>VLOOKUP(B57,'Pit Statcast'!B:M,5,FALSE)</f>
        <v>90.7</v>
      </c>
      <c r="P57" s="8">
        <f>VLOOKUP(B57,'Pit Statcast'!B:M,7,FALSE)</f>
        <v>9.9</v>
      </c>
      <c r="Q57" s="46">
        <f>VLOOKUP(B57,'Pit Statcast'!B:M,9,FALSE)</f>
        <v>9.6000000000000002E-2</v>
      </c>
      <c r="R57" s="46">
        <f>VLOOKUP(B57,'Pit Statcast'!B:M,11,FALSE)</f>
        <v>0.442</v>
      </c>
      <c r="S57" s="8">
        <v>2.21</v>
      </c>
      <c r="T57" s="8">
        <v>0</v>
      </c>
      <c r="U57" s="10">
        <v>0.17199999999999999</v>
      </c>
      <c r="V57" s="50">
        <f>VLOOKUP(B57,'Pit Adv'!B:V,7,FALSE)</f>
        <v>0.23200000000000001</v>
      </c>
      <c r="W57" s="50">
        <f>VLOOKUP(B57,'Pit Adv'!B:V,8,FALSE)</f>
        <v>0.06</v>
      </c>
      <c r="X57" s="21">
        <f>VLOOKUP(B57,'Pit PD'!$B:$M,3,FALSE)</f>
        <v>0.09</v>
      </c>
      <c r="Y57" s="21">
        <f>VLOOKUP($B57,'Pit PD'!$B:$M,4,FALSE)</f>
        <v>0.255</v>
      </c>
      <c r="Z57" s="21">
        <f>VLOOKUP($B57,'Pit PD'!$B:$M,5,FALSE)</f>
        <v>0.63400000000000001</v>
      </c>
      <c r="AA57" s="21">
        <f>VLOOKUP($B57,'Pit PD'!$B:$M,6,FALSE)</f>
        <v>0.46100000000000002</v>
      </c>
      <c r="AB57" s="21">
        <f>VLOOKUP($B57,'Pit PD'!$B:$M,7,FALSE)</f>
        <v>0.55400000000000005</v>
      </c>
      <c r="AC57" s="21">
        <f>VLOOKUP($B57,'Pit PD'!$B:$M,8,FALSE)</f>
        <v>0.88200000000000001</v>
      </c>
      <c r="AD57" s="21">
        <f>VLOOKUP($B57,'Pit PD'!$B:$M,9,FALSE)</f>
        <v>0.8</v>
      </c>
      <c r="AE57" s="21">
        <f>VLOOKUP($B57,'Pit PD'!$B:$M,10,FALSE)</f>
        <v>0.54300000000000004</v>
      </c>
      <c r="AF57" s="21">
        <f>VLOOKUP($B57,'Pit PD'!$B:$M,11,FALSE)</f>
        <v>0.187</v>
      </c>
      <c r="AG57" s="21">
        <f>VLOOKUP($B57,'Pit PD'!$B:$M,12,FALSE)</f>
        <v>0.27700000000000002</v>
      </c>
      <c r="AH57">
        <f>VLOOKUP(B57,'[1]SGP Pitchers'!$B:$P,10,FALSE)</f>
        <v>9.281312665070633</v>
      </c>
    </row>
    <row r="58" spans="1:34" ht="15" thickBot="1">
      <c r="A58" s="5">
        <v>57</v>
      </c>
      <c r="B58" s="22" t="s">
        <v>694</v>
      </c>
      <c r="C58" s="6" t="s">
        <v>103</v>
      </c>
      <c r="D58" s="8">
        <f t="shared" si="0"/>
        <v>0</v>
      </c>
      <c r="E58" s="8">
        <v>0</v>
      </c>
      <c r="F58" s="8">
        <v>139</v>
      </c>
      <c r="G58" s="8">
        <f>VLOOKUP(B58,[1]Pitchers!$B:$P,15,FALSE)</f>
        <v>0.52</v>
      </c>
      <c r="H58" s="8" t="str">
        <f>IF(D58&gt;0,(D58)/(D58+VLOOKUP(B58,'Blown Saves Pitch'!B:F,4,FALSE)),"")</f>
        <v/>
      </c>
      <c r="I58" s="8">
        <v>7.95</v>
      </c>
      <c r="J58" s="8">
        <v>3.32</v>
      </c>
      <c r="K58" s="8">
        <v>1.1399999999999999</v>
      </c>
      <c r="L58" s="8">
        <v>3.31</v>
      </c>
      <c r="M58" s="8">
        <f>VLOOKUP('Pit League Rates'!B58,'Pit Adv'!B:V,20,FALSE)</f>
        <v>4.5599999999999996</v>
      </c>
      <c r="N58" s="8">
        <f>VLOOKUP('Pit League Rates'!B58,'Pit Adv'!B:V,21,FALSE)</f>
        <v>4.42</v>
      </c>
      <c r="O58" s="8">
        <f>VLOOKUP(B58,'Pit Statcast'!B:M,5,FALSE)</f>
        <v>90</v>
      </c>
      <c r="P58" s="8">
        <f>VLOOKUP(B58,'Pit Statcast'!B:M,7,FALSE)</f>
        <v>19</v>
      </c>
      <c r="Q58" s="46">
        <f>VLOOKUP(B58,'Pit Statcast'!B:M,9,FALSE)</f>
        <v>8.2000000000000003E-2</v>
      </c>
      <c r="R58" s="46">
        <f>VLOOKUP(B58,'Pit Statcast'!B:M,11,FALSE)</f>
        <v>0.40400000000000003</v>
      </c>
      <c r="S58" s="8">
        <v>2.4</v>
      </c>
      <c r="T58" s="8">
        <v>0</v>
      </c>
      <c r="U58" s="10">
        <v>0.14899999999999999</v>
      </c>
      <c r="V58" s="50">
        <f>VLOOKUP(B58,'Pit Adv'!B:V,7,FALSE)</f>
        <v>0.214</v>
      </c>
      <c r="W58" s="50">
        <f>VLOOKUP(B58,'Pit Adv'!B:V,8,FALSE)</f>
        <v>6.5000000000000002E-2</v>
      </c>
      <c r="X58" s="21">
        <f>VLOOKUP(B58,'Pit PD'!$B:$M,3,FALSE)</f>
        <v>0.1</v>
      </c>
      <c r="Y58" s="21">
        <f>VLOOKUP($B58,'Pit PD'!$B:$M,4,FALSE)</f>
        <v>0.308</v>
      </c>
      <c r="Z58" s="21">
        <f>VLOOKUP($B58,'Pit PD'!$B:$M,5,FALSE)</f>
        <v>0.67100000000000004</v>
      </c>
      <c r="AA58" s="21">
        <f>VLOOKUP($B58,'Pit PD'!$B:$M,6,FALSE)</f>
        <v>0.498</v>
      </c>
      <c r="AB58" s="21">
        <f>VLOOKUP($B58,'Pit PD'!$B:$M,7,FALSE)</f>
        <v>0.628</v>
      </c>
      <c r="AC58" s="21">
        <f>VLOOKUP($B58,'Pit PD'!$B:$M,8,FALSE)</f>
        <v>0.872</v>
      </c>
      <c r="AD58" s="21">
        <f>VLOOKUP($B58,'Pit PD'!$B:$M,9,FALSE)</f>
        <v>0.8</v>
      </c>
      <c r="AE58" s="21">
        <f>VLOOKUP($B58,'Pit PD'!$B:$M,10,FALSE)</f>
        <v>0.52300000000000002</v>
      </c>
      <c r="AF58" s="21">
        <f>VLOOKUP($B58,'Pit PD'!$B:$M,11,FALSE)</f>
        <v>0.159</v>
      </c>
      <c r="AG58" s="21">
        <f>VLOOKUP($B58,'Pit PD'!$B:$M,12,FALSE)</f>
        <v>0.25900000000000001</v>
      </c>
      <c r="AH58">
        <f>VLOOKUP(B58,'[1]SGP Pitchers'!$B:$P,10,FALSE)</f>
        <v>9.6974564610112335</v>
      </c>
    </row>
    <row r="59" spans="1:34" ht="15" thickBot="1">
      <c r="A59" s="5">
        <v>58</v>
      </c>
      <c r="B59" s="22" t="s">
        <v>537</v>
      </c>
      <c r="C59" s="22" t="s">
        <v>29</v>
      </c>
      <c r="D59" s="8">
        <f t="shared" si="0"/>
        <v>0</v>
      </c>
      <c r="E59" s="8">
        <v>0</v>
      </c>
      <c r="F59" s="8">
        <v>139</v>
      </c>
      <c r="G59" s="8">
        <f>VLOOKUP(B59,[1]Pitchers!$B:$P,15,FALSE)</f>
        <v>0.36</v>
      </c>
      <c r="H59" s="8" t="str">
        <f>IF(D59&gt;0,(D59)/(D59+VLOOKUP(B59,'Blown Saves Pitch'!B:F,4,FALSE)),"")</f>
        <v/>
      </c>
      <c r="I59" s="8">
        <v>9.85</v>
      </c>
      <c r="J59" s="8">
        <v>4.32</v>
      </c>
      <c r="K59" s="8">
        <v>1.24</v>
      </c>
      <c r="L59" s="8">
        <v>3.86</v>
      </c>
      <c r="M59" s="8">
        <f>VLOOKUP('Pit League Rates'!B59,'Pit Adv'!B:V,20,FALSE)</f>
        <v>3.81</v>
      </c>
      <c r="N59" s="8">
        <f>VLOOKUP('Pit League Rates'!B59,'Pit Adv'!B:V,21,FALSE)</f>
        <v>3.8</v>
      </c>
      <c r="O59" s="8">
        <f>VLOOKUP(B59,'Pit Statcast'!B:M,5,FALSE)</f>
        <v>91</v>
      </c>
      <c r="P59" s="8">
        <f>VLOOKUP(B59,'Pit Statcast'!B:M,7,FALSE)</f>
        <v>12.8</v>
      </c>
      <c r="Q59" s="46">
        <f>VLOOKUP(B59,'Pit Statcast'!B:M,9,FALSE)</f>
        <v>9.8000000000000004E-2</v>
      </c>
      <c r="R59" s="46">
        <f>VLOOKUP(B59,'Pit Statcast'!B:M,11,FALSE)</f>
        <v>0.42399999999999999</v>
      </c>
      <c r="S59" s="8">
        <v>2.5499999999999998</v>
      </c>
      <c r="T59" s="8">
        <v>0</v>
      </c>
      <c r="U59" s="10">
        <v>0.192</v>
      </c>
      <c r="V59" s="50">
        <f>VLOOKUP(B59,'Pit Adv'!B:V,7,FALSE)</f>
        <v>0.25900000000000001</v>
      </c>
      <c r="W59" s="50">
        <f>VLOOKUP(B59,'Pit Adv'!B:V,8,FALSE)</f>
        <v>6.7000000000000004E-2</v>
      </c>
      <c r="X59" s="21">
        <f>VLOOKUP(B59,'Pit PD'!$B:$M,3,FALSE)</f>
        <v>0.128</v>
      </c>
      <c r="Y59" s="21">
        <f>VLOOKUP($B59,'Pit PD'!$B:$M,4,FALSE)</f>
        <v>0.29899999999999999</v>
      </c>
      <c r="Z59" s="21">
        <f>VLOOKUP($B59,'Pit PD'!$B:$M,5,FALSE)</f>
        <v>0.65800000000000003</v>
      </c>
      <c r="AA59" s="21">
        <f>VLOOKUP($B59,'Pit PD'!$B:$M,6,FALSE)</f>
        <v>0.48399999999999999</v>
      </c>
      <c r="AB59" s="21">
        <f>VLOOKUP($B59,'Pit PD'!$B:$M,7,FALSE)</f>
        <v>0.48</v>
      </c>
      <c r="AC59" s="21">
        <f>VLOOKUP($B59,'Pit PD'!$B:$M,8,FALSE)</f>
        <v>0.85099999999999998</v>
      </c>
      <c r="AD59" s="21">
        <f>VLOOKUP($B59,'Pit PD'!$B:$M,9,FALSE)</f>
        <v>0.74</v>
      </c>
      <c r="AE59" s="21">
        <f>VLOOKUP($B59,'Pit PD'!$B:$M,10,FALSE)</f>
        <v>0.51600000000000001</v>
      </c>
      <c r="AF59" s="21">
        <f>VLOOKUP($B59,'Pit PD'!$B:$M,11,FALSE)</f>
        <v>0.16800000000000001</v>
      </c>
      <c r="AG59" s="21">
        <f>VLOOKUP($B59,'Pit PD'!$B:$M,12,FALSE)</f>
        <v>0.29499999999999998</v>
      </c>
      <c r="AH59">
        <f>VLOOKUP(B59,'[1]SGP Pitchers'!$B:$P,10,FALSE)</f>
        <v>4.9517297269575176</v>
      </c>
    </row>
    <row r="60" spans="1:34" ht="15" thickBot="1">
      <c r="A60" s="5">
        <v>59</v>
      </c>
      <c r="B60" s="22" t="s">
        <v>653</v>
      </c>
      <c r="C60" s="22" t="s">
        <v>153</v>
      </c>
      <c r="D60" s="8">
        <f t="shared" si="0"/>
        <v>0</v>
      </c>
      <c r="E60" s="8">
        <v>0</v>
      </c>
      <c r="F60" s="8">
        <v>138</v>
      </c>
      <c r="G60" s="8">
        <f>VLOOKUP(B60,[1]Pitchers!$B:$P,15,FALSE)</f>
        <v>0.54</v>
      </c>
      <c r="H60" s="8" t="str">
        <f>IF(D60&gt;0,(D60)/(D60+VLOOKUP(B60,'Blown Saves Pitch'!B:F,4,FALSE)),"")</f>
        <v/>
      </c>
      <c r="I60" s="8">
        <v>8.5299999999999994</v>
      </c>
      <c r="J60" s="8">
        <v>3.4</v>
      </c>
      <c r="K60" s="8">
        <v>1.17</v>
      </c>
      <c r="L60" s="8">
        <v>2.94</v>
      </c>
      <c r="M60" s="8">
        <f>VLOOKUP('Pit League Rates'!B60,'Pit Adv'!B:V,20,FALSE)</f>
        <v>4.08</v>
      </c>
      <c r="N60" s="8">
        <f>VLOOKUP('Pit League Rates'!B60,'Pit Adv'!B:V,21,FALSE)</f>
        <v>4.2699999999999996</v>
      </c>
      <c r="O60" s="8">
        <f>VLOOKUP(B60,'Pit Statcast'!B:M,5,FALSE)</f>
        <v>88.5</v>
      </c>
      <c r="P60" s="8">
        <f>VLOOKUP(B60,'Pit Statcast'!B:M,7,FALSE)</f>
        <v>14.1</v>
      </c>
      <c r="Q60" s="46">
        <f>VLOOKUP(B60,'Pit Statcast'!B:M,9,FALSE)</f>
        <v>7.3999999999999996E-2</v>
      </c>
      <c r="R60" s="46">
        <f>VLOOKUP(B60,'Pit Statcast'!B:M,11,FALSE)</f>
        <v>0.36199999999999999</v>
      </c>
      <c r="S60" s="8">
        <v>2.9</v>
      </c>
      <c r="T60" s="8">
        <v>0</v>
      </c>
      <c r="U60" s="10">
        <v>0.153</v>
      </c>
      <c r="V60" s="50">
        <f>VLOOKUP(B60,'Pit Adv'!B:V,7,FALSE)</f>
        <v>0.23200000000000001</v>
      </c>
      <c r="W60" s="50">
        <f>VLOOKUP(B60,'Pit Adv'!B:V,8,FALSE)</f>
        <v>7.9000000000000001E-2</v>
      </c>
      <c r="X60" s="21">
        <f>VLOOKUP(B60,'Pit PD'!$B:$M,3,FALSE)</f>
        <v>0.105</v>
      </c>
      <c r="Y60" s="21">
        <f>VLOOKUP($B60,'Pit PD'!$B:$M,4,FALSE)</f>
        <v>0.27200000000000002</v>
      </c>
      <c r="Z60" s="21">
        <f>VLOOKUP($B60,'Pit PD'!$B:$M,5,FALSE)</f>
        <v>0.65100000000000002</v>
      </c>
      <c r="AA60" s="21">
        <f>VLOOKUP($B60,'Pit PD'!$B:$M,6,FALSE)</f>
        <v>0.47399999999999998</v>
      </c>
      <c r="AB60" s="21">
        <f>VLOOKUP($B60,'Pit PD'!$B:$M,7,FALSE)</f>
        <v>0.61099999999999999</v>
      </c>
      <c r="AC60" s="21">
        <f>VLOOKUP($B60,'Pit PD'!$B:$M,8,FALSE)</f>
        <v>0.83699999999999997</v>
      </c>
      <c r="AD60" s="21">
        <f>VLOOKUP($B60,'Pit PD'!$B:$M,9,FALSE)</f>
        <v>0.77700000000000002</v>
      </c>
      <c r="AE60" s="21">
        <f>VLOOKUP($B60,'Pit PD'!$B:$M,10,FALSE)</f>
        <v>0.53400000000000003</v>
      </c>
      <c r="AF60" s="21">
        <f>VLOOKUP($B60,'Pit PD'!$B:$M,11,FALSE)</f>
        <v>0.17599999999999999</v>
      </c>
      <c r="AG60" s="21">
        <f>VLOOKUP($B60,'Pit PD'!$B:$M,12,FALSE)</f>
        <v>0.28100000000000003</v>
      </c>
      <c r="AH60">
        <f>VLOOKUP(B60,'[1]SGP Pitchers'!$B:$P,10,FALSE)</f>
        <v>8.4133666582066162</v>
      </c>
    </row>
    <row r="61" spans="1:34" ht="15" thickBot="1">
      <c r="A61" s="5">
        <v>60</v>
      </c>
      <c r="B61" s="22" t="s">
        <v>671</v>
      </c>
      <c r="C61" s="22" t="s">
        <v>56</v>
      </c>
      <c r="D61" s="8">
        <f t="shared" si="0"/>
        <v>0</v>
      </c>
      <c r="E61" s="8">
        <v>0</v>
      </c>
      <c r="F61" s="8">
        <v>137</v>
      </c>
      <c r="G61" s="8">
        <f>VLOOKUP(B61,[1]Pitchers!$B:$P,15,FALSE)</f>
        <v>0.31</v>
      </c>
      <c r="H61" s="8" t="str">
        <f>IF(D61&gt;0,(D61)/(D61+VLOOKUP(B61,'Blown Saves Pitch'!B:F,4,FALSE)),"")</f>
        <v/>
      </c>
      <c r="I61" s="8">
        <v>8.1999999999999993</v>
      </c>
      <c r="J61" s="8">
        <v>4.97</v>
      </c>
      <c r="K61" s="8">
        <v>1.28</v>
      </c>
      <c r="L61" s="8">
        <v>3.43</v>
      </c>
      <c r="M61" s="8">
        <f>VLOOKUP('Pit League Rates'!B61,'Pit Adv'!B:V,20,FALSE)</f>
        <v>4.46</v>
      </c>
      <c r="N61" s="8">
        <f>VLOOKUP('Pit League Rates'!B61,'Pit Adv'!B:V,21,FALSE)</f>
        <v>4.34</v>
      </c>
      <c r="O61" s="8">
        <f>VLOOKUP(B61,'Pit Statcast'!B:M,5,FALSE)</f>
        <v>88.4</v>
      </c>
      <c r="P61" s="8">
        <f>VLOOKUP(B61,'Pit Statcast'!B:M,7,FALSE)</f>
        <v>16.3</v>
      </c>
      <c r="Q61" s="46">
        <f>VLOOKUP(B61,'Pit Statcast'!B:M,9,FALSE)</f>
        <v>0.107</v>
      </c>
      <c r="R61" s="46">
        <f>VLOOKUP(B61,'Pit Statcast'!B:M,11,FALSE)</f>
        <v>0.38500000000000001</v>
      </c>
      <c r="S61" s="8">
        <v>2.39</v>
      </c>
      <c r="T61" s="8">
        <v>0</v>
      </c>
      <c r="U61" s="10">
        <v>0.152</v>
      </c>
      <c r="V61" s="50">
        <f>VLOOKUP(B61,'Pit Adv'!B:V,7,FALSE)</f>
        <v>0.214</v>
      </c>
      <c r="W61" s="50">
        <f>VLOOKUP(B61,'Pit Adv'!B:V,8,FALSE)</f>
        <v>6.3E-2</v>
      </c>
      <c r="X61" s="21">
        <f>VLOOKUP(B61,'Pit PD'!$B:$M,3,FALSE)</f>
        <v>9.7000000000000003E-2</v>
      </c>
      <c r="Y61" s="21">
        <f>VLOOKUP($B61,'Pit PD'!$B:$M,4,FALSE)</f>
        <v>0.28999999999999998</v>
      </c>
      <c r="Z61" s="21">
        <f>VLOOKUP($B61,'Pit PD'!$B:$M,5,FALSE)</f>
        <v>0.66600000000000004</v>
      </c>
      <c r="AA61" s="21">
        <f>VLOOKUP($B61,'Pit PD'!$B:$M,6,FALSE)</f>
        <v>0.49</v>
      </c>
      <c r="AB61" s="21">
        <f>VLOOKUP($B61,'Pit PD'!$B:$M,7,FALSE)</f>
        <v>0.64400000000000002</v>
      </c>
      <c r="AC61" s="21">
        <f>VLOOKUP($B61,'Pit PD'!$B:$M,8,FALSE)</f>
        <v>0.86</v>
      </c>
      <c r="AD61" s="21">
        <f>VLOOKUP($B61,'Pit PD'!$B:$M,9,FALSE)</f>
        <v>0.8</v>
      </c>
      <c r="AE61" s="21">
        <f>VLOOKUP($B61,'Pit PD'!$B:$M,10,FALSE)</f>
        <v>0.53100000000000003</v>
      </c>
      <c r="AF61" s="21">
        <f>VLOOKUP($B61,'Pit PD'!$B:$M,11,FALSE)</f>
        <v>0.16700000000000001</v>
      </c>
      <c r="AG61" s="21">
        <f>VLOOKUP($B61,'Pit PD'!$B:$M,12,FALSE)</f>
        <v>0.26400000000000001</v>
      </c>
      <c r="AH61">
        <f>VLOOKUP(B61,'[1]SGP Pitchers'!$B:$P,10,FALSE)</f>
        <v>2.4265111470543697</v>
      </c>
    </row>
    <row r="62" spans="1:34" ht="15" thickBot="1">
      <c r="A62" s="5">
        <v>61</v>
      </c>
      <c r="B62" s="22" t="s">
        <v>568</v>
      </c>
      <c r="C62" s="22" t="s">
        <v>144</v>
      </c>
      <c r="D62" s="8">
        <f t="shared" si="0"/>
        <v>0</v>
      </c>
      <c r="E62" s="8">
        <v>0</v>
      </c>
      <c r="F62" s="8">
        <v>137</v>
      </c>
      <c r="G62" s="8">
        <f>VLOOKUP(B62,[1]Pitchers!$B:$P,15,FALSE)</f>
        <v>0.46</v>
      </c>
      <c r="H62" s="8" t="str">
        <f>IF(D62&gt;0,(D62)/(D62+VLOOKUP(B62,'Blown Saves Pitch'!B:F,4,FALSE)),"")</f>
        <v/>
      </c>
      <c r="I62" s="8">
        <v>8.9600000000000009</v>
      </c>
      <c r="J62" s="8">
        <v>3.53</v>
      </c>
      <c r="K62" s="8">
        <v>1.1000000000000001</v>
      </c>
      <c r="L62" s="8">
        <v>4.72</v>
      </c>
      <c r="M62" s="8">
        <f>VLOOKUP('Pit League Rates'!B62,'Pit Adv'!B:V,20,FALSE)</f>
        <v>4.32</v>
      </c>
      <c r="N62" s="8">
        <f>VLOOKUP('Pit League Rates'!B62,'Pit Adv'!B:V,21,FALSE)</f>
        <v>3.97</v>
      </c>
      <c r="O62" s="8">
        <f>VLOOKUP(B62,'Pit Statcast'!B:M,5,FALSE)</f>
        <v>88.2</v>
      </c>
      <c r="P62" s="8">
        <f>VLOOKUP(B62,'Pit Statcast'!B:M,7,FALSE)</f>
        <v>20.2</v>
      </c>
      <c r="Q62" s="46">
        <f>VLOOKUP(B62,'Pit Statcast'!B:M,9,FALSE)</f>
        <v>9.4E-2</v>
      </c>
      <c r="R62" s="46">
        <f>VLOOKUP(B62,'Pit Statcast'!B:M,11,FALSE)</f>
        <v>0.35099999999999998</v>
      </c>
      <c r="S62" s="8">
        <v>1.9</v>
      </c>
      <c r="T62" s="8">
        <v>0</v>
      </c>
      <c r="U62" s="10">
        <v>0.19500000000000001</v>
      </c>
      <c r="V62" s="50">
        <f>VLOOKUP(B62,'Pit Adv'!B:V,7,FALSE)</f>
        <v>0.247</v>
      </c>
      <c r="W62" s="50">
        <f>VLOOKUP(B62,'Pit Adv'!B:V,8,FALSE)</f>
        <v>5.1999999999999998E-2</v>
      </c>
      <c r="X62" s="21">
        <f>VLOOKUP(B62,'Pit PD'!$B:$M,3,FALSE)</f>
        <v>0.13500000000000001</v>
      </c>
      <c r="Y62" s="21">
        <f>VLOOKUP($B62,'Pit PD'!$B:$M,4,FALSE)</f>
        <v>0.35299999999999998</v>
      </c>
      <c r="Z62" s="21">
        <f>VLOOKUP($B62,'Pit PD'!$B:$M,5,FALSE)</f>
        <v>0.71799999999999997</v>
      </c>
      <c r="AA62" s="21">
        <f>VLOOKUP($B62,'Pit PD'!$B:$M,6,FALSE)</f>
        <v>0.52800000000000002</v>
      </c>
      <c r="AB62" s="21">
        <f>VLOOKUP($B62,'Pit PD'!$B:$M,7,FALSE)</f>
        <v>0.61</v>
      </c>
      <c r="AC62" s="21">
        <f>VLOOKUP($B62,'Pit PD'!$B:$M,8,FALSE)</f>
        <v>0.81399999999999995</v>
      </c>
      <c r="AD62" s="21">
        <f>VLOOKUP($B62,'Pit PD'!$B:$M,9,FALSE)</f>
        <v>0.74299999999999999</v>
      </c>
      <c r="AE62" s="21">
        <f>VLOOKUP($B62,'Pit PD'!$B:$M,10,FALSE)</f>
        <v>0.47899999999999998</v>
      </c>
      <c r="AF62" s="21">
        <f>VLOOKUP($B62,'Pit PD'!$B:$M,11,FALSE)</f>
        <v>0.13900000000000001</v>
      </c>
      <c r="AG62" s="21">
        <f>VLOOKUP($B62,'Pit PD'!$B:$M,12,FALSE)</f>
        <v>0.27400000000000002</v>
      </c>
      <c r="AH62">
        <f>VLOOKUP(B62,'[1]SGP Pitchers'!$B:$P,10,FALSE)</f>
        <v>12.264097083382101</v>
      </c>
    </row>
    <row r="63" spans="1:34" ht="15" thickBot="1">
      <c r="A63" s="5">
        <v>62</v>
      </c>
      <c r="B63" s="22" t="s">
        <v>722</v>
      </c>
      <c r="C63" s="22" t="s">
        <v>32</v>
      </c>
      <c r="D63" s="8">
        <f t="shared" si="0"/>
        <v>2</v>
      </c>
      <c r="E63" s="8">
        <v>0</v>
      </c>
      <c r="F63" s="8">
        <v>136</v>
      </c>
      <c r="G63" s="8">
        <f>VLOOKUP(B63,[1]Pitchers!$B:$P,15,FALSE)</f>
        <v>0.46</v>
      </c>
      <c r="H63" s="8">
        <f>IF(D63&gt;0,(D63)/(D63+VLOOKUP(B63,'Blown Saves Pitch'!B:F,4,FALSE)),"")</f>
        <v>1</v>
      </c>
      <c r="I63" s="8">
        <v>7.23</v>
      </c>
      <c r="J63" s="8">
        <v>3.72</v>
      </c>
      <c r="K63" s="8">
        <v>1.26</v>
      </c>
      <c r="L63" s="8">
        <v>2.52</v>
      </c>
      <c r="M63" s="8">
        <f>VLOOKUP('Pit League Rates'!B63,'Pit Adv'!B:V,20,FALSE)</f>
        <v>4.41</v>
      </c>
      <c r="N63" s="8">
        <f>VLOOKUP('Pit League Rates'!B63,'Pit Adv'!B:V,21,FALSE)</f>
        <v>4.54</v>
      </c>
      <c r="O63" s="8">
        <f>VLOOKUP(B63,'Pit Statcast'!B:M,5,FALSE)</f>
        <v>88.9</v>
      </c>
      <c r="P63" s="8">
        <f>VLOOKUP(B63,'Pit Statcast'!B:M,7,FALSE)</f>
        <v>10.6</v>
      </c>
      <c r="Q63" s="46">
        <f>VLOOKUP(B63,'Pit Statcast'!B:M,9,FALSE)</f>
        <v>7.4999999999999997E-2</v>
      </c>
      <c r="R63" s="46">
        <f>VLOOKUP(B63,'Pit Statcast'!B:M,11,FALSE)</f>
        <v>0.40200000000000002</v>
      </c>
      <c r="S63" s="8">
        <v>2.87</v>
      </c>
      <c r="T63" s="8">
        <v>2</v>
      </c>
      <c r="U63" s="10">
        <v>0.11600000000000001</v>
      </c>
      <c r="V63" s="50">
        <f>VLOOKUP(B63,'Pit Adv'!B:V,7,FALSE)</f>
        <v>0.192</v>
      </c>
      <c r="W63" s="50">
        <f>VLOOKUP(B63,'Pit Adv'!B:V,8,FALSE)</f>
        <v>7.5999999999999998E-2</v>
      </c>
      <c r="X63" s="21">
        <f>VLOOKUP(B63,'Pit PD'!$B:$M,3,FALSE)</f>
        <v>9.5000000000000001E-2</v>
      </c>
      <c r="Y63" s="21">
        <f>VLOOKUP($B63,'Pit PD'!$B:$M,4,FALSE)</f>
        <v>0.27900000000000003</v>
      </c>
      <c r="Z63" s="21">
        <f>VLOOKUP($B63,'Pit PD'!$B:$M,5,FALSE)</f>
        <v>0.64200000000000002</v>
      </c>
      <c r="AA63" s="21">
        <f>VLOOKUP($B63,'Pit PD'!$B:$M,6,FALSE)</f>
        <v>0.46800000000000003</v>
      </c>
      <c r="AB63" s="21">
        <f>VLOOKUP($B63,'Pit PD'!$B:$M,7,FALSE)</f>
        <v>0.58799999999999997</v>
      </c>
      <c r="AC63" s="21">
        <f>VLOOKUP($B63,'Pit PD'!$B:$M,8,FALSE)</f>
        <v>0.878</v>
      </c>
      <c r="AD63" s="21">
        <f>VLOOKUP($B63,'Pit PD'!$B:$M,9,FALSE)</f>
        <v>0.79400000000000004</v>
      </c>
      <c r="AE63" s="21">
        <f>VLOOKUP($B63,'Pit PD'!$B:$M,10,FALSE)</f>
        <v>0.52</v>
      </c>
      <c r="AF63" s="21">
        <f>VLOOKUP($B63,'Pit PD'!$B:$M,11,FALSE)</f>
        <v>0.17699999999999999</v>
      </c>
      <c r="AG63" s="21">
        <f>VLOOKUP($B63,'Pit PD'!$B:$M,12,FALSE)</f>
        <v>0.27300000000000002</v>
      </c>
      <c r="AH63">
        <f>VLOOKUP(B63,'[1]SGP Pitchers'!$B:$P,10,FALSE)</f>
        <v>4.2198724194423809</v>
      </c>
    </row>
    <row r="64" spans="1:34" ht="15" thickBot="1">
      <c r="A64" s="5">
        <v>63</v>
      </c>
      <c r="B64" s="22" t="s">
        <v>773</v>
      </c>
      <c r="C64" s="22" t="s">
        <v>89</v>
      </c>
      <c r="D64" s="8">
        <f t="shared" si="0"/>
        <v>0</v>
      </c>
      <c r="E64" s="8">
        <v>0</v>
      </c>
      <c r="F64" s="8">
        <v>135</v>
      </c>
      <c r="G64" s="8">
        <f>VLOOKUP(B64,[1]Pitchers!$B:$P,15,FALSE)</f>
        <v>0.35</v>
      </c>
      <c r="H64" s="8" t="str">
        <f>IF(D64&gt;0,(D64)/(D64+VLOOKUP(B64,'Blown Saves Pitch'!B:F,4,FALSE)),"")</f>
        <v/>
      </c>
      <c r="I64" s="8">
        <v>7.33</v>
      </c>
      <c r="J64" s="8">
        <v>4.3499999999999996</v>
      </c>
      <c r="K64" s="8">
        <v>1.32</v>
      </c>
      <c r="L64" s="8">
        <v>2.0099999999999998</v>
      </c>
      <c r="M64" s="8">
        <f>VLOOKUP('Pit League Rates'!B64,'Pit Adv'!B:V,20,FALSE)</f>
        <v>4.72</v>
      </c>
      <c r="N64" s="8">
        <f>VLOOKUP('Pit League Rates'!B64,'Pit Adv'!B:V,21,FALSE)</f>
        <v>4.8899999999999997</v>
      </c>
      <c r="O64" s="8">
        <f>VLOOKUP(B64,'Pit Statcast'!B:M,5,FALSE)</f>
        <v>89.2</v>
      </c>
      <c r="P64" s="8">
        <f>VLOOKUP(B64,'Pit Statcast'!B:M,7,FALSE)</f>
        <v>10.8</v>
      </c>
      <c r="Q64" s="46">
        <f>VLOOKUP(B64,'Pit Statcast'!B:M,9,FALSE)</f>
        <v>6.7000000000000004E-2</v>
      </c>
      <c r="R64" s="46">
        <f>VLOOKUP(B64,'Pit Statcast'!B:M,11,FALSE)</f>
        <v>0.41499999999999998</v>
      </c>
      <c r="S64" s="8">
        <v>3.64</v>
      </c>
      <c r="T64" s="8">
        <v>0</v>
      </c>
      <c r="U64" s="10">
        <v>9.7000000000000003E-2</v>
      </c>
      <c r="V64" s="50">
        <f>VLOOKUP(B64,'Pit Adv'!B:V,7,FALSE)</f>
        <v>0.192</v>
      </c>
      <c r="W64" s="50">
        <f>VLOOKUP(B64,'Pit Adv'!B:V,8,FALSE)</f>
        <v>9.5000000000000001E-2</v>
      </c>
      <c r="X64" s="21">
        <f>VLOOKUP(B64,'Pit PD'!$B:$M,3,FALSE)</f>
        <v>8.5999999999999993E-2</v>
      </c>
      <c r="Y64" s="21">
        <f>VLOOKUP($B64,'Pit PD'!$B:$M,4,FALSE)</f>
        <v>0.26600000000000001</v>
      </c>
      <c r="Z64" s="21">
        <f>VLOOKUP($B64,'Pit PD'!$B:$M,5,FALSE)</f>
        <v>0.628</v>
      </c>
      <c r="AA64" s="21">
        <f>VLOOKUP($B64,'Pit PD'!$B:$M,6,FALSE)</f>
        <v>0.439</v>
      </c>
      <c r="AB64" s="21">
        <f>VLOOKUP($B64,'Pit PD'!$B:$M,7,FALSE)</f>
        <v>0.63300000000000001</v>
      </c>
      <c r="AC64" s="21">
        <f>VLOOKUP($B64,'Pit PD'!$B:$M,8,FALSE)</f>
        <v>0.88300000000000001</v>
      </c>
      <c r="AD64" s="21">
        <f>VLOOKUP($B64,'Pit PD'!$B:$M,9,FALSE)</f>
        <v>0.80400000000000005</v>
      </c>
      <c r="AE64" s="21">
        <f>VLOOKUP($B64,'Pit PD'!$B:$M,10,FALSE)</f>
        <v>0.47799999999999998</v>
      </c>
      <c r="AF64" s="21">
        <f>VLOOKUP($B64,'Pit PD'!$B:$M,11,FALSE)</f>
        <v>0.16500000000000001</v>
      </c>
      <c r="AG64" s="21">
        <f>VLOOKUP($B64,'Pit PD'!$B:$M,12,FALSE)</f>
        <v>0.251</v>
      </c>
      <c r="AH64">
        <f>VLOOKUP(B64,'[1]SGP Pitchers'!$B:$P,10,FALSE)</f>
        <v>-1.3586560494127831</v>
      </c>
    </row>
    <row r="65" spans="1:34" ht="15" thickBot="1">
      <c r="A65" s="5">
        <v>64</v>
      </c>
      <c r="B65" s="22" t="s">
        <v>830</v>
      </c>
      <c r="C65" s="22" t="s">
        <v>50</v>
      </c>
      <c r="D65" s="8">
        <f t="shared" si="0"/>
        <v>0</v>
      </c>
      <c r="E65" s="8">
        <v>0</v>
      </c>
      <c r="F65" s="8">
        <v>134</v>
      </c>
      <c r="G65" s="8">
        <f>VLOOKUP(B65,[1]Pitchers!$B:$P,15,FALSE)</f>
        <v>0.19</v>
      </c>
      <c r="H65" s="8" t="str">
        <f>IF(D65&gt;0,(D65)/(D65+VLOOKUP(B65,'Blown Saves Pitch'!B:F,4,FALSE)),"")</f>
        <v/>
      </c>
      <c r="I65" s="8">
        <v>9.32</v>
      </c>
      <c r="J65" s="8">
        <v>5.43</v>
      </c>
      <c r="K65" s="8">
        <v>1.59</v>
      </c>
      <c r="L65" s="8">
        <v>1.47</v>
      </c>
      <c r="M65" s="8">
        <f>VLOOKUP('Pit League Rates'!B65,'Pit Adv'!B:V,20,FALSE)</f>
        <v>5.69</v>
      </c>
      <c r="N65" s="8">
        <f>VLOOKUP('Pit League Rates'!B65,'Pit Adv'!B:V,21,FALSE)</f>
        <v>5.42</v>
      </c>
      <c r="O65" s="8">
        <f>VLOOKUP(B65,'Pit Statcast'!B:M,5,FALSE)</f>
        <v>90.3</v>
      </c>
      <c r="P65" s="8">
        <f>VLOOKUP(B65,'Pit Statcast'!B:M,7,FALSE)</f>
        <v>17.8</v>
      </c>
      <c r="Q65" s="46">
        <f>VLOOKUP(B65,'Pit Statcast'!B:M,9,FALSE)</f>
        <v>0.127</v>
      </c>
      <c r="R65" s="46">
        <f>VLOOKUP(B65,'Pit Statcast'!B:M,11,FALSE)</f>
        <v>0.42299999999999999</v>
      </c>
      <c r="S65" s="8">
        <v>6.33</v>
      </c>
      <c r="T65" s="8">
        <v>0</v>
      </c>
      <c r="U65" s="10">
        <v>7.2999999999999995E-2</v>
      </c>
      <c r="V65" s="50">
        <f>VLOOKUP(B65,'Pit Adv'!B:V,7,FALSE)</f>
        <v>0.22700000000000001</v>
      </c>
      <c r="W65" s="50">
        <f>VLOOKUP(B65,'Pit Adv'!B:V,8,FALSE)</f>
        <v>0.154</v>
      </c>
      <c r="X65" s="21">
        <f>VLOOKUP(B65,'Pit PD'!$B:$M,3,FALSE)</f>
        <v>0.10299999999999999</v>
      </c>
      <c r="Y65" s="21">
        <f>VLOOKUP($B65,'Pit PD'!$B:$M,4,FALSE)</f>
        <v>0.247</v>
      </c>
      <c r="Z65" s="21">
        <f>VLOOKUP($B65,'Pit PD'!$B:$M,5,FALSE)</f>
        <v>0.622</v>
      </c>
      <c r="AA65" s="21">
        <f>VLOOKUP($B65,'Pit PD'!$B:$M,6,FALSE)</f>
        <v>0.42199999999999999</v>
      </c>
      <c r="AB65" s="21">
        <f>VLOOKUP($B65,'Pit PD'!$B:$M,7,FALSE)</f>
        <v>0.58099999999999996</v>
      </c>
      <c r="AC65" s="21">
        <f>VLOOKUP($B65,'Pit PD'!$B:$M,8,FALSE)</f>
        <v>0.83199999999999996</v>
      </c>
      <c r="AD65" s="21">
        <f>VLOOKUP($B65,'Pit PD'!$B:$M,9,FALSE)</f>
        <v>0.754</v>
      </c>
      <c r="AE65" s="21">
        <f>VLOOKUP($B65,'Pit PD'!$B:$M,10,FALSE)</f>
        <v>0.46600000000000003</v>
      </c>
      <c r="AF65" s="21">
        <f>VLOOKUP($B65,'Pit PD'!$B:$M,11,FALSE)</f>
        <v>0.16</v>
      </c>
      <c r="AG65" s="21">
        <f>VLOOKUP($B65,'Pit PD'!$B:$M,12,FALSE)</f>
        <v>0.26400000000000001</v>
      </c>
      <c r="AH65">
        <f>VLOOKUP(B65,'[1]SGP Pitchers'!$B:$P,10,FALSE)</f>
        <v>-11.076010663966837</v>
      </c>
    </row>
    <row r="66" spans="1:34" ht="15" thickBot="1">
      <c r="A66" s="5">
        <v>65</v>
      </c>
      <c r="B66" s="22" t="s">
        <v>705</v>
      </c>
      <c r="C66" s="22" t="s">
        <v>39</v>
      </c>
      <c r="D66" s="8">
        <f t="shared" ref="D66:D129" si="1">E66+T66</f>
        <v>0</v>
      </c>
      <c r="E66" s="8">
        <v>0</v>
      </c>
      <c r="F66" s="8">
        <v>133</v>
      </c>
      <c r="G66" s="8">
        <f>VLOOKUP(B66,[1]Pitchers!$B:$P,15,FALSE)</f>
        <v>0.31</v>
      </c>
      <c r="H66" s="8" t="str">
        <f>IF(D66&gt;0,(D66)/(D66+VLOOKUP(B66,'Blown Saves Pitch'!B:F,4,FALSE)),"")</f>
        <v/>
      </c>
      <c r="I66" s="8">
        <v>7.5</v>
      </c>
      <c r="J66" s="8">
        <v>5.52</v>
      </c>
      <c r="K66" s="8">
        <v>1.45</v>
      </c>
      <c r="L66" s="8">
        <v>2.71</v>
      </c>
      <c r="M66" s="8">
        <f>VLOOKUP('Pit League Rates'!B66,'Pit Adv'!B:V,20,FALSE)</f>
        <v>4.28</v>
      </c>
      <c r="N66" s="8">
        <f>VLOOKUP('Pit League Rates'!B66,'Pit Adv'!B:V,21,FALSE)</f>
        <v>4.46</v>
      </c>
      <c r="O66" s="8">
        <f>VLOOKUP(B66,'Pit Statcast'!B:M,5,FALSE)</f>
        <v>91</v>
      </c>
      <c r="P66" s="8">
        <f>VLOOKUP(B66,'Pit Statcast'!B:M,7,FALSE)</f>
        <v>9</v>
      </c>
      <c r="Q66" s="46">
        <f>VLOOKUP(B66,'Pit Statcast'!B:M,9,FALSE)</f>
        <v>7.8E-2</v>
      </c>
      <c r="R66" s="46">
        <f>VLOOKUP(B66,'Pit Statcast'!B:M,11,FALSE)</f>
        <v>0.48399999999999999</v>
      </c>
      <c r="S66" s="8">
        <v>2.76</v>
      </c>
      <c r="T66" s="8">
        <v>0</v>
      </c>
      <c r="U66" s="10">
        <v>0.12</v>
      </c>
      <c r="V66" s="50">
        <f>VLOOKUP(B66,'Pit Adv'!B:V,7,FALSE)</f>
        <v>0.189</v>
      </c>
      <c r="W66" s="50">
        <f>VLOOKUP(B66,'Pit Adv'!B:V,8,FALSE)</f>
        <v>7.0000000000000007E-2</v>
      </c>
      <c r="X66" s="21">
        <f>VLOOKUP(B66,'Pit PD'!$B:$M,3,FALSE)</f>
        <v>9.6000000000000002E-2</v>
      </c>
      <c r="Y66" s="21">
        <f>VLOOKUP($B66,'Pit PD'!$B:$M,4,FALSE)</f>
        <v>0.27700000000000002</v>
      </c>
      <c r="Z66" s="21">
        <f>VLOOKUP($B66,'Pit PD'!$B:$M,5,FALSE)</f>
        <v>0.624</v>
      </c>
      <c r="AA66" s="21">
        <f>VLOOKUP($B66,'Pit PD'!$B:$M,6,FALSE)</f>
        <v>0.45400000000000001</v>
      </c>
      <c r="AB66" s="21">
        <f>VLOOKUP($B66,'Pit PD'!$B:$M,7,FALSE)</f>
        <v>0.51600000000000001</v>
      </c>
      <c r="AC66" s="21">
        <f>VLOOKUP($B66,'Pit PD'!$B:$M,8,FALSE)</f>
        <v>0.90400000000000003</v>
      </c>
      <c r="AD66" s="21">
        <f>VLOOKUP($B66,'Pit PD'!$B:$M,9,FALSE)</f>
        <v>0.78800000000000003</v>
      </c>
      <c r="AE66" s="21">
        <f>VLOOKUP($B66,'Pit PD'!$B:$M,10,FALSE)</f>
        <v>0.51100000000000001</v>
      </c>
      <c r="AF66" s="21">
        <f>VLOOKUP($B66,'Pit PD'!$B:$M,11,FALSE)</f>
        <v>0.184</v>
      </c>
      <c r="AG66" s="21">
        <f>VLOOKUP($B66,'Pit PD'!$B:$M,12,FALSE)</f>
        <v>0.27900000000000003</v>
      </c>
      <c r="AH66">
        <f>VLOOKUP(B66,'[1]SGP Pitchers'!$B:$P,10,FALSE)</f>
        <v>-4.1843514801069848</v>
      </c>
    </row>
    <row r="67" spans="1:34" ht="15" thickBot="1">
      <c r="A67" s="5">
        <v>66</v>
      </c>
      <c r="B67" s="22" t="s">
        <v>534</v>
      </c>
      <c r="C67" s="22" t="s">
        <v>24</v>
      </c>
      <c r="D67" s="8">
        <f t="shared" si="1"/>
        <v>0</v>
      </c>
      <c r="E67" s="8">
        <v>0</v>
      </c>
      <c r="F67" s="8">
        <v>132</v>
      </c>
      <c r="G67" s="8">
        <f>VLOOKUP(B67,[1]Pitchers!$B:$P,15,FALSE)</f>
        <v>0.46</v>
      </c>
      <c r="H67" s="8" t="str">
        <f>IF(D67&gt;0,(D67)/(D67+VLOOKUP(B67,'Blown Saves Pitch'!B:F,4,FALSE)),"")</f>
        <v/>
      </c>
      <c r="I67" s="8">
        <v>9.4</v>
      </c>
      <c r="J67" s="8">
        <v>2.42</v>
      </c>
      <c r="K67" s="8">
        <v>1.05</v>
      </c>
      <c r="L67" s="8">
        <v>3.47</v>
      </c>
      <c r="M67" s="8">
        <f>VLOOKUP('Pit League Rates'!B67,'Pit Adv'!B:V,20,FALSE)</f>
        <v>3.56</v>
      </c>
      <c r="N67" s="8">
        <f>VLOOKUP('Pit League Rates'!B67,'Pit Adv'!B:V,21,FALSE)</f>
        <v>3.8</v>
      </c>
      <c r="O67" s="8">
        <f>VLOOKUP(B67,'Pit Statcast'!B:M,5,FALSE)</f>
        <v>88.8</v>
      </c>
      <c r="P67" s="8">
        <f>VLOOKUP(B67,'Pit Statcast'!B:M,7,FALSE)</f>
        <v>11.6</v>
      </c>
      <c r="Q67" s="46">
        <f>VLOOKUP(B67,'Pit Statcast'!B:M,9,FALSE)</f>
        <v>8.7999999999999995E-2</v>
      </c>
      <c r="R67" s="46">
        <f>VLOOKUP(B67,'Pit Statcast'!B:M,11,FALSE)</f>
        <v>0.38700000000000001</v>
      </c>
      <c r="S67" s="8">
        <v>2.71</v>
      </c>
      <c r="T67" s="8">
        <v>0</v>
      </c>
      <c r="U67" s="10">
        <v>0.188</v>
      </c>
      <c r="V67" s="50">
        <f>VLOOKUP(B67,'Pit Adv'!B:V,7,FALSE)</f>
        <v>0.26300000000000001</v>
      </c>
      <c r="W67" s="50">
        <f>VLOOKUP(B67,'Pit Adv'!B:V,8,FALSE)</f>
        <v>7.5999999999999998E-2</v>
      </c>
      <c r="X67" s="21">
        <f>VLOOKUP(B67,'Pit PD'!$B:$M,3,FALSE)</f>
        <v>0.13300000000000001</v>
      </c>
      <c r="Y67" s="21">
        <f>VLOOKUP($B67,'Pit PD'!$B:$M,4,FALSE)</f>
        <v>0.32900000000000001</v>
      </c>
      <c r="Z67" s="21">
        <f>VLOOKUP($B67,'Pit PD'!$B:$M,5,FALSE)</f>
        <v>0.67300000000000004</v>
      </c>
      <c r="AA67" s="21">
        <f>VLOOKUP($B67,'Pit PD'!$B:$M,6,FALSE)</f>
        <v>0.498</v>
      </c>
      <c r="AB67" s="21">
        <f>VLOOKUP($B67,'Pit PD'!$B:$M,7,FALSE)</f>
        <v>0.54600000000000004</v>
      </c>
      <c r="AC67" s="21">
        <f>VLOOKUP($B67,'Pit PD'!$B:$M,8,FALSE)</f>
        <v>0.83199999999999996</v>
      </c>
      <c r="AD67" s="21">
        <f>VLOOKUP($B67,'Pit PD'!$B:$M,9,FALSE)</f>
        <v>0.73499999999999999</v>
      </c>
      <c r="AE67" s="21">
        <f>VLOOKUP($B67,'Pit PD'!$B:$M,10,FALSE)</f>
        <v>0.49</v>
      </c>
      <c r="AF67" s="21">
        <f>VLOOKUP($B67,'Pit PD'!$B:$M,11,FALSE)</f>
        <v>0.161</v>
      </c>
      <c r="AG67" s="21">
        <f>VLOOKUP($B67,'Pit PD'!$B:$M,12,FALSE)</f>
        <v>0.29299999999999998</v>
      </c>
      <c r="AH67">
        <f>VLOOKUP(B67,'[1]SGP Pitchers'!$B:$P,10,FALSE)</f>
        <v>11.446681253188459</v>
      </c>
    </row>
    <row r="68" spans="1:34" ht="15" thickBot="1">
      <c r="A68" s="5">
        <v>67</v>
      </c>
      <c r="B68" s="22" t="s">
        <v>624</v>
      </c>
      <c r="C68" s="22" t="s">
        <v>116</v>
      </c>
      <c r="D68" s="8">
        <f t="shared" si="1"/>
        <v>0</v>
      </c>
      <c r="E68" s="8">
        <v>0</v>
      </c>
      <c r="F68" s="8">
        <v>132</v>
      </c>
      <c r="G68" s="8">
        <f>VLOOKUP(B68,[1]Pitchers!$B:$P,15,FALSE)</f>
        <v>0.54</v>
      </c>
      <c r="H68" s="8" t="str">
        <f>IF(D68&gt;0,(D68)/(D68+VLOOKUP(B68,'Blown Saves Pitch'!B:F,4,FALSE)),"")</f>
        <v/>
      </c>
      <c r="I68" s="8">
        <v>7.57</v>
      </c>
      <c r="J68" s="8">
        <v>4.24</v>
      </c>
      <c r="K68" s="8">
        <v>1.34</v>
      </c>
      <c r="L68" s="8">
        <v>2.93</v>
      </c>
      <c r="M68" s="8">
        <f>VLOOKUP('Pit League Rates'!B68,'Pit Adv'!B:V,20,FALSE)</f>
        <v>4.0199999999999996</v>
      </c>
      <c r="N68" s="8">
        <f>VLOOKUP('Pit League Rates'!B68,'Pit Adv'!B:V,21,FALSE)</f>
        <v>4.18</v>
      </c>
      <c r="O68" s="8">
        <f>VLOOKUP(B68,'Pit Statcast'!B:M,5,FALSE)</f>
        <v>89.5</v>
      </c>
      <c r="P68" s="8">
        <f>VLOOKUP(B68,'Pit Statcast'!B:M,7,FALSE)</f>
        <v>4.9000000000000004</v>
      </c>
      <c r="Q68" s="46">
        <f>VLOOKUP(B68,'Pit Statcast'!B:M,9,FALSE)</f>
        <v>7.0000000000000007E-2</v>
      </c>
      <c r="R68" s="46">
        <f>VLOOKUP(B68,'Pit Statcast'!B:M,11,FALSE)</f>
        <v>0.443</v>
      </c>
      <c r="S68" s="8">
        <v>2.58</v>
      </c>
      <c r="T68" s="8">
        <v>0</v>
      </c>
      <c r="U68" s="10">
        <v>0.13</v>
      </c>
      <c r="V68" s="50">
        <f>VLOOKUP(B68,'Pit Adv'!B:V,7,FALSE)</f>
        <v>0.19800000000000001</v>
      </c>
      <c r="W68" s="50">
        <f>VLOOKUP(B68,'Pit Adv'!B:V,8,FALSE)</f>
        <v>6.7000000000000004E-2</v>
      </c>
      <c r="X68" s="21">
        <f>VLOOKUP(B68,'Pit PD'!$B:$M,3,FALSE)</f>
        <v>0.107</v>
      </c>
      <c r="Y68" s="21">
        <f>VLOOKUP($B68,'Pit PD'!$B:$M,4,FALSE)</f>
        <v>0.29099999999999998</v>
      </c>
      <c r="Z68" s="21">
        <f>VLOOKUP($B68,'Pit PD'!$B:$M,5,FALSE)</f>
        <v>0.67700000000000005</v>
      </c>
      <c r="AA68" s="21">
        <f>VLOOKUP($B68,'Pit PD'!$B:$M,6,FALSE)</f>
        <v>0.48399999999999999</v>
      </c>
      <c r="AB68" s="21">
        <f>VLOOKUP($B68,'Pit PD'!$B:$M,7,FALSE)</f>
        <v>0.57599999999999996</v>
      </c>
      <c r="AC68" s="21">
        <f>VLOOKUP($B68,'Pit PD'!$B:$M,8,FALSE)</f>
        <v>0.86199999999999999</v>
      </c>
      <c r="AD68" s="21">
        <f>VLOOKUP($B68,'Pit PD'!$B:$M,9,FALSE)</f>
        <v>0.77500000000000002</v>
      </c>
      <c r="AE68" s="21">
        <f>VLOOKUP($B68,'Pit PD'!$B:$M,10,FALSE)</f>
        <v>0.498</v>
      </c>
      <c r="AF68" s="21">
        <f>VLOOKUP($B68,'Pit PD'!$B:$M,11,FALSE)</f>
        <v>0.14799999999999999</v>
      </c>
      <c r="AG68" s="21">
        <f>VLOOKUP($B68,'Pit PD'!$B:$M,12,FALSE)</f>
        <v>0.255</v>
      </c>
      <c r="AH68">
        <f>VLOOKUP(B68,'[1]SGP Pitchers'!$B:$P,10,FALSE)</f>
        <v>2.8417287535748326</v>
      </c>
    </row>
    <row r="69" spans="1:34" ht="15" thickBot="1">
      <c r="A69" s="5">
        <v>68</v>
      </c>
      <c r="B69" s="22" t="s">
        <v>538</v>
      </c>
      <c r="C69" s="22" t="s">
        <v>86</v>
      </c>
      <c r="D69" s="8">
        <f t="shared" si="1"/>
        <v>0</v>
      </c>
      <c r="E69" s="8">
        <v>0</v>
      </c>
      <c r="F69" s="8">
        <v>131</v>
      </c>
      <c r="G69" s="8">
        <f>VLOOKUP(B69,[1]Pitchers!$B:$P,15,FALSE)</f>
        <v>0.39</v>
      </c>
      <c r="H69" s="8" t="str">
        <f>IF(D69&gt;0,(D69)/(D69+VLOOKUP(B69,'Blown Saves Pitch'!B:F,4,FALSE)),"")</f>
        <v/>
      </c>
      <c r="I69" s="8">
        <v>7.79</v>
      </c>
      <c r="J69" s="8">
        <v>3.87</v>
      </c>
      <c r="K69" s="8">
        <v>1.32</v>
      </c>
      <c r="L69" s="8">
        <v>3.54</v>
      </c>
      <c r="M69" s="8">
        <f>VLOOKUP('Pit League Rates'!B69,'Pit Adv'!B:V,20,FALSE)</f>
        <v>3.52</v>
      </c>
      <c r="N69" s="8">
        <f>VLOOKUP('Pit League Rates'!B69,'Pit Adv'!B:V,21,FALSE)</f>
        <v>3.81</v>
      </c>
      <c r="O69" s="8">
        <f>VLOOKUP(B69,'Pit Statcast'!B:M,5,FALSE)</f>
        <v>89.8</v>
      </c>
      <c r="P69" s="8">
        <f>VLOOKUP(B69,'Pit Statcast'!B:M,7,FALSE)</f>
        <v>1.3</v>
      </c>
      <c r="Q69" s="46">
        <f>VLOOKUP(B69,'Pit Statcast'!B:M,9,FALSE)</f>
        <v>7.0000000000000007E-2</v>
      </c>
      <c r="R69" s="46">
        <f>VLOOKUP(B69,'Pit Statcast'!B:M,11,FALSE)</f>
        <v>0.432</v>
      </c>
      <c r="S69" s="8">
        <v>2.2000000000000002</v>
      </c>
      <c r="T69" s="8">
        <v>0</v>
      </c>
      <c r="U69" s="10">
        <v>0.14599999999999999</v>
      </c>
      <c r="V69" s="50">
        <f>VLOOKUP(B69,'Pit Adv'!B:V,7,FALSE)</f>
        <v>0.20300000000000001</v>
      </c>
      <c r="W69" s="50">
        <f>VLOOKUP(B69,'Pit Adv'!B:V,8,FALSE)</f>
        <v>5.7000000000000002E-2</v>
      </c>
      <c r="X69" s="21">
        <f>VLOOKUP(B69,'Pit PD'!$B:$M,3,FALSE)</f>
        <v>8.5999999999999993E-2</v>
      </c>
      <c r="Y69" s="21">
        <f>VLOOKUP($B69,'Pit PD'!$B:$M,4,FALSE)</f>
        <v>0.308</v>
      </c>
      <c r="Z69" s="21">
        <f>VLOOKUP($B69,'Pit PD'!$B:$M,5,FALSE)</f>
        <v>0.59299999999999997</v>
      </c>
      <c r="AA69" s="21">
        <f>VLOOKUP($B69,'Pit PD'!$B:$M,6,FALSE)</f>
        <v>0.44800000000000001</v>
      </c>
      <c r="AB69" s="21">
        <f>VLOOKUP($B69,'Pit PD'!$B:$M,7,FALSE)</f>
        <v>0.61799999999999999</v>
      </c>
      <c r="AC69" s="21">
        <f>VLOOKUP($B69,'Pit PD'!$B:$M,8,FALSE)</f>
        <v>0.90800000000000003</v>
      </c>
      <c r="AD69" s="21">
        <f>VLOOKUP($B69,'Pit PD'!$B:$M,9,FALSE)</f>
        <v>0.80700000000000005</v>
      </c>
      <c r="AE69" s="21">
        <f>VLOOKUP($B69,'Pit PD'!$B:$M,10,FALSE)</f>
        <v>0.49099999999999999</v>
      </c>
      <c r="AF69" s="21">
        <f>VLOOKUP($B69,'Pit PD'!$B:$M,11,FALSE)</f>
        <v>0.191</v>
      </c>
      <c r="AG69" s="21">
        <f>VLOOKUP($B69,'Pit PD'!$B:$M,12,FALSE)</f>
        <v>0.27600000000000002</v>
      </c>
      <c r="AH69">
        <f>VLOOKUP(B69,'[1]SGP Pitchers'!$B:$P,10,FALSE)</f>
        <v>4.5772682060936063</v>
      </c>
    </row>
    <row r="70" spans="1:34" ht="15" thickBot="1">
      <c r="A70" s="5">
        <v>69</v>
      </c>
      <c r="B70" s="22" t="s">
        <v>579</v>
      </c>
      <c r="C70" s="22" t="s">
        <v>58</v>
      </c>
      <c r="D70" s="8">
        <f t="shared" si="1"/>
        <v>0</v>
      </c>
      <c r="E70" s="8">
        <v>0</v>
      </c>
      <c r="F70" s="8">
        <v>129</v>
      </c>
      <c r="G70" s="8">
        <f>VLOOKUP(B70,[1]Pitchers!$B:$P,15,FALSE)</f>
        <v>0.3</v>
      </c>
      <c r="H70" s="8" t="str">
        <f>IF(D70&gt;0,(D70)/(D70+VLOOKUP(B70,'Blown Saves Pitch'!B:F,4,FALSE)),"")</f>
        <v/>
      </c>
      <c r="I70" s="8">
        <v>9.52</v>
      </c>
      <c r="J70" s="8">
        <v>4.3499999999999996</v>
      </c>
      <c r="K70" s="8">
        <v>1.34</v>
      </c>
      <c r="L70" s="8">
        <v>3.07</v>
      </c>
      <c r="M70" s="8">
        <f>VLOOKUP('Pit League Rates'!B70,'Pit Adv'!B:V,20,FALSE)</f>
        <v>3.77</v>
      </c>
      <c r="N70" s="8">
        <f>VLOOKUP('Pit League Rates'!B70,'Pit Adv'!B:V,21,FALSE)</f>
        <v>4.01</v>
      </c>
      <c r="O70" s="8">
        <f>VLOOKUP(B70,'Pit Statcast'!B:M,5,FALSE)</f>
        <v>89.8</v>
      </c>
      <c r="P70" s="8">
        <f>VLOOKUP(B70,'Pit Statcast'!B:M,7,FALSE)</f>
        <v>10.4</v>
      </c>
      <c r="Q70" s="46">
        <f>VLOOKUP(B70,'Pit Statcast'!B:M,9,FALSE)</f>
        <v>7.2999999999999995E-2</v>
      </c>
      <c r="R70" s="46">
        <f>VLOOKUP(B70,'Pit Statcast'!B:M,11,FALSE)</f>
        <v>0.433</v>
      </c>
      <c r="S70" s="8">
        <v>3.1</v>
      </c>
      <c r="T70" s="8">
        <v>0</v>
      </c>
      <c r="U70" s="10">
        <v>0.16900000000000001</v>
      </c>
      <c r="V70" s="50">
        <f>VLOOKUP(B70,'Pit Adv'!B:V,7,FALSE)</f>
        <v>0.25</v>
      </c>
      <c r="W70" s="50">
        <f>VLOOKUP(B70,'Pit Adv'!B:V,8,FALSE)</f>
        <v>8.2000000000000003E-2</v>
      </c>
      <c r="X70" s="21">
        <f>VLOOKUP(B70,'Pit PD'!$B:$M,3,FALSE)</f>
        <v>0.121</v>
      </c>
      <c r="Y70" s="21">
        <f>VLOOKUP($B70,'Pit PD'!$B:$M,4,FALSE)</f>
        <v>0.29899999999999999</v>
      </c>
      <c r="Z70" s="21">
        <f>VLOOKUP($B70,'Pit PD'!$B:$M,5,FALSE)</f>
        <v>0.68500000000000005</v>
      </c>
      <c r="AA70" s="21">
        <f>VLOOKUP($B70,'Pit PD'!$B:$M,6,FALSE)</f>
        <v>0.503</v>
      </c>
      <c r="AB70" s="21">
        <f>VLOOKUP($B70,'Pit PD'!$B:$M,7,FALSE)</f>
        <v>0.55600000000000005</v>
      </c>
      <c r="AC70" s="21">
        <f>VLOOKUP($B70,'Pit PD'!$B:$M,8,FALSE)</f>
        <v>0.83899999999999997</v>
      </c>
      <c r="AD70" s="21">
        <f>VLOOKUP($B70,'Pit PD'!$B:$M,9,FALSE)</f>
        <v>0.75900000000000001</v>
      </c>
      <c r="AE70" s="21">
        <f>VLOOKUP($B70,'Pit PD'!$B:$M,10,FALSE)</f>
        <v>0.52900000000000003</v>
      </c>
      <c r="AF70" s="21">
        <f>VLOOKUP($B70,'Pit PD'!$B:$M,11,FALSE)</f>
        <v>0.154</v>
      </c>
      <c r="AG70" s="21">
        <f>VLOOKUP($B70,'Pit PD'!$B:$M,12,FALSE)</f>
        <v>0.27600000000000002</v>
      </c>
      <c r="AH70">
        <f>VLOOKUP(B70,'[1]SGP Pitchers'!$B:$P,10,FALSE)</f>
        <v>1.6306262892589802</v>
      </c>
    </row>
    <row r="71" spans="1:34" ht="15" thickBot="1">
      <c r="A71" s="5">
        <v>70</v>
      </c>
      <c r="B71" s="22" t="s">
        <v>767</v>
      </c>
      <c r="C71" s="22" t="s">
        <v>169</v>
      </c>
      <c r="D71" s="8">
        <f t="shared" si="1"/>
        <v>1</v>
      </c>
      <c r="E71" s="8">
        <v>1</v>
      </c>
      <c r="F71" s="8">
        <v>129</v>
      </c>
      <c r="G71" s="8">
        <f>VLOOKUP(B71,[1]Pitchers!$B:$P,15,FALSE)</f>
        <v>0.18</v>
      </c>
      <c r="H71" s="8">
        <f>IF(D71&gt;0,(D71)/(D71+VLOOKUP(B71,'Blown Saves Pitch'!B:F,4,FALSE)),"")</f>
        <v>1</v>
      </c>
      <c r="I71" s="8">
        <v>8.5399999999999991</v>
      </c>
      <c r="J71" s="8">
        <v>5.29</v>
      </c>
      <c r="K71" s="8">
        <v>1.54</v>
      </c>
      <c r="L71" s="8">
        <v>1.9</v>
      </c>
      <c r="M71" s="8">
        <f>VLOOKUP('Pit League Rates'!B71,'Pit Adv'!B:V,20,FALSE)</f>
        <v>4.99</v>
      </c>
      <c r="N71" s="8">
        <f>VLOOKUP('Pit League Rates'!B71,'Pit Adv'!B:V,21,FALSE)</f>
        <v>4.84</v>
      </c>
      <c r="O71" s="8">
        <f>VLOOKUP(B71,'Pit Statcast'!B:M,5,FALSE)</f>
        <v>88.3</v>
      </c>
      <c r="P71" s="8">
        <f>VLOOKUP(B71,'Pit Statcast'!B:M,7,FALSE)</f>
        <v>14.1</v>
      </c>
      <c r="Q71" s="46">
        <f>VLOOKUP(B71,'Pit Statcast'!B:M,9,FALSE)</f>
        <v>7.8E-2</v>
      </c>
      <c r="R71" s="46">
        <f>VLOOKUP(B71,'Pit Statcast'!B:M,11,FALSE)</f>
        <v>0.38500000000000001</v>
      </c>
      <c r="S71" s="8">
        <v>4.5</v>
      </c>
      <c r="T71" s="8">
        <v>0</v>
      </c>
      <c r="U71" s="10">
        <v>0.1</v>
      </c>
      <c r="V71" s="50">
        <f>VLOOKUP(B71,'Pit Adv'!B:V,7,FALSE)</f>
        <v>0.21</v>
      </c>
      <c r="W71" s="50">
        <f>VLOOKUP(B71,'Pit Adv'!B:V,8,FALSE)</f>
        <v>0.111</v>
      </c>
      <c r="X71" s="21">
        <f>VLOOKUP(B71,'Pit PD'!$B:$M,3,FALSE)</f>
        <v>0.11</v>
      </c>
      <c r="Y71" s="21">
        <f>VLOOKUP($B71,'Pit PD'!$B:$M,4,FALSE)</f>
        <v>0.27400000000000002</v>
      </c>
      <c r="Z71" s="21">
        <f>VLOOKUP($B71,'Pit PD'!$B:$M,5,FALSE)</f>
        <v>0.67300000000000004</v>
      </c>
      <c r="AA71" s="21">
        <f>VLOOKUP($B71,'Pit PD'!$B:$M,6,FALSE)</f>
        <v>0.47399999999999998</v>
      </c>
      <c r="AB71" s="21">
        <f>VLOOKUP($B71,'Pit PD'!$B:$M,7,FALSE)</f>
        <v>0.55800000000000005</v>
      </c>
      <c r="AC71" s="21">
        <f>VLOOKUP($B71,'Pit PD'!$B:$M,8,FALSE)</f>
        <v>0.85199999999999998</v>
      </c>
      <c r="AD71" s="21">
        <f>VLOOKUP($B71,'Pit PD'!$B:$M,9,FALSE)</f>
        <v>0.76700000000000002</v>
      </c>
      <c r="AE71" s="21">
        <f>VLOOKUP($B71,'Pit PD'!$B:$M,10,FALSE)</f>
        <v>0.502</v>
      </c>
      <c r="AF71" s="21">
        <f>VLOOKUP($B71,'Pit PD'!$B:$M,11,FALSE)</f>
        <v>0.14299999999999999</v>
      </c>
      <c r="AG71" s="21">
        <f>VLOOKUP($B71,'Pit PD'!$B:$M,12,FALSE)</f>
        <v>0.252</v>
      </c>
      <c r="AH71">
        <f>VLOOKUP(B71,'[1]SGP Pitchers'!$B:$P,10,FALSE)</f>
        <v>-8.8679166982262583</v>
      </c>
    </row>
    <row r="72" spans="1:34" ht="15" thickBot="1">
      <c r="A72" s="5">
        <v>71</v>
      </c>
      <c r="B72" s="22" t="s">
        <v>544</v>
      </c>
      <c r="C72" s="22" t="s">
        <v>86</v>
      </c>
      <c r="D72" s="8">
        <f t="shared" si="1"/>
        <v>2</v>
      </c>
      <c r="E72" s="8">
        <v>1</v>
      </c>
      <c r="F72" s="8">
        <v>128</v>
      </c>
      <c r="G72" s="8">
        <f>VLOOKUP(B72,[1]Pitchers!$B:$P,15,FALSE)</f>
        <v>0.3</v>
      </c>
      <c r="H72" s="8">
        <f>IF(D72&gt;0,(D72)/(D72+VLOOKUP(B72,'Blown Saves Pitch'!B:F,4,FALSE)),"")</f>
        <v>1</v>
      </c>
      <c r="I72" s="8">
        <v>9.7899999999999991</v>
      </c>
      <c r="J72" s="8">
        <v>4.4400000000000004</v>
      </c>
      <c r="K72" s="8">
        <v>1.24</v>
      </c>
      <c r="L72" s="8">
        <v>3.05</v>
      </c>
      <c r="M72" s="8">
        <f>VLOOKUP('Pit League Rates'!B72,'Pit Adv'!B:V,20,FALSE)</f>
        <v>4.0199999999999996</v>
      </c>
      <c r="N72" s="8">
        <f>VLOOKUP('Pit League Rates'!B72,'Pit Adv'!B:V,21,FALSE)</f>
        <v>3.83</v>
      </c>
      <c r="O72" s="8">
        <f>VLOOKUP(B72,'Pit Statcast'!B:M,5,FALSE)</f>
        <v>89.4</v>
      </c>
      <c r="P72" s="8">
        <f>VLOOKUP(B72,'Pit Statcast'!B:M,7,FALSE)</f>
        <v>13</v>
      </c>
      <c r="Q72" s="46">
        <f>VLOOKUP(B72,'Pit Statcast'!B:M,9,FALSE)</f>
        <v>8.6999999999999994E-2</v>
      </c>
      <c r="R72" s="46">
        <f>VLOOKUP(B72,'Pit Statcast'!B:M,11,FALSE)</f>
        <v>0.36399999999999999</v>
      </c>
      <c r="S72" s="8">
        <v>3.21</v>
      </c>
      <c r="T72" s="8">
        <v>1</v>
      </c>
      <c r="U72" s="10">
        <v>0.17199999999999999</v>
      </c>
      <c r="V72" s="50">
        <f>VLOOKUP(B72,'Pit Adv'!B:V,7,FALSE)</f>
        <v>0.25700000000000001</v>
      </c>
      <c r="W72" s="50">
        <f>VLOOKUP(B72,'Pit Adv'!B:V,8,FALSE)</f>
        <v>8.4000000000000005E-2</v>
      </c>
      <c r="X72" s="21">
        <f>VLOOKUP(B72,'Pit PD'!$B:$M,3,FALSE)</f>
        <v>0.111</v>
      </c>
      <c r="Y72" s="21">
        <f>VLOOKUP($B72,'Pit PD'!$B:$M,4,FALSE)</f>
        <v>0.28399999999999997</v>
      </c>
      <c r="Z72" s="21">
        <f>VLOOKUP($B72,'Pit PD'!$B:$M,5,FALSE)</f>
        <v>0.68500000000000005</v>
      </c>
      <c r="AA72" s="21">
        <f>VLOOKUP($B72,'Pit PD'!$B:$M,6,FALSE)</f>
        <v>0.498</v>
      </c>
      <c r="AB72" s="21">
        <f>VLOOKUP($B72,'Pit PD'!$B:$M,7,FALSE)</f>
        <v>0.58799999999999997</v>
      </c>
      <c r="AC72" s="21">
        <f>VLOOKUP($B72,'Pit PD'!$B:$M,8,FALSE)</f>
        <v>0.84199999999999997</v>
      </c>
      <c r="AD72" s="21">
        <f>VLOOKUP($B72,'Pit PD'!$B:$M,9,FALSE)</f>
        <v>0.77500000000000002</v>
      </c>
      <c r="AE72" s="21">
        <f>VLOOKUP($B72,'Pit PD'!$B:$M,10,FALSE)</f>
        <v>0.53300000000000003</v>
      </c>
      <c r="AF72" s="21">
        <f>VLOOKUP($B72,'Pit PD'!$B:$M,11,FALSE)</f>
        <v>0.158</v>
      </c>
      <c r="AG72" s="21">
        <f>VLOOKUP($B72,'Pit PD'!$B:$M,12,FALSE)</f>
        <v>0.26900000000000002</v>
      </c>
      <c r="AH72">
        <f>VLOOKUP(B72,'[1]SGP Pitchers'!$B:$P,10,FALSE)</f>
        <v>2.1657040156269556</v>
      </c>
    </row>
    <row r="73" spans="1:34" ht="15" thickBot="1">
      <c r="A73" s="5">
        <v>72</v>
      </c>
      <c r="B73" s="22" t="s">
        <v>786</v>
      </c>
      <c r="C73" s="22" t="s">
        <v>29</v>
      </c>
      <c r="D73" s="8">
        <f t="shared" si="1"/>
        <v>0</v>
      </c>
      <c r="E73" s="8">
        <v>0</v>
      </c>
      <c r="F73" s="8">
        <v>128</v>
      </c>
      <c r="G73" s="8">
        <f>VLOOKUP(B73,[1]Pitchers!$B:$P,15,FALSE)</f>
        <v>0.28999999999999998</v>
      </c>
      <c r="H73" s="8" t="str">
        <f>IF(D73&gt;0,(D73)/(D73+VLOOKUP(B73,'Blown Saves Pitch'!B:F,4,FALSE)),"")</f>
        <v/>
      </c>
      <c r="I73" s="8">
        <v>7.96</v>
      </c>
      <c r="J73" s="8">
        <v>4.1100000000000003</v>
      </c>
      <c r="K73" s="8">
        <v>1.51</v>
      </c>
      <c r="L73" s="8">
        <v>1.73</v>
      </c>
      <c r="M73" s="8">
        <f>VLOOKUP('Pit League Rates'!B73,'Pit Adv'!B:V,20,FALSE)</f>
        <v>4.62</v>
      </c>
      <c r="N73" s="8">
        <f>VLOOKUP('Pit League Rates'!B73,'Pit Adv'!B:V,21,FALSE)</f>
        <v>5.01</v>
      </c>
      <c r="O73" s="8">
        <f>VLOOKUP(B73,'Pit Statcast'!B:M,5,FALSE)</f>
        <v>87.6</v>
      </c>
      <c r="P73" s="8">
        <f>VLOOKUP(B73,'Pit Statcast'!B:M,7,FALSE)</f>
        <v>9.3000000000000007</v>
      </c>
      <c r="Q73" s="46">
        <f>VLOOKUP(B73,'Pit Statcast'!B:M,9,FALSE)</f>
        <v>7.0000000000000007E-2</v>
      </c>
      <c r="R73" s="46">
        <f>VLOOKUP(B73,'Pit Statcast'!B:M,11,FALSE)</f>
        <v>0.34799999999999998</v>
      </c>
      <c r="S73" s="8">
        <v>4.5999999999999996</v>
      </c>
      <c r="T73" s="8">
        <v>0</v>
      </c>
      <c r="U73" s="10">
        <v>8.3000000000000004E-2</v>
      </c>
      <c r="V73" s="50">
        <f>VLOOKUP(B73,'Pit Adv'!B:V,7,FALSE)</f>
        <v>0.19600000000000001</v>
      </c>
      <c r="W73" s="50">
        <f>VLOOKUP(B73,'Pit Adv'!B:V,8,FALSE)</f>
        <v>0.113</v>
      </c>
      <c r="X73" s="21">
        <f>VLOOKUP(B73,'Pit PD'!$B:$M,3,FALSE)</f>
        <v>0.12</v>
      </c>
      <c r="Y73" s="21">
        <f>VLOOKUP($B73,'Pit PD'!$B:$M,4,FALSE)</f>
        <v>0.28199999999999997</v>
      </c>
      <c r="Z73" s="21">
        <f>VLOOKUP($B73,'Pit PD'!$B:$M,5,FALSE)</f>
        <v>0.65300000000000002</v>
      </c>
      <c r="AA73" s="21">
        <f>VLOOKUP($B73,'Pit PD'!$B:$M,6,FALSE)</f>
        <v>0.46500000000000002</v>
      </c>
      <c r="AB73" s="21">
        <f>VLOOKUP($B73,'Pit PD'!$B:$M,7,FALSE)</f>
        <v>0.54200000000000004</v>
      </c>
      <c r="AC73" s="21">
        <f>VLOOKUP($B73,'Pit PD'!$B:$M,8,FALSE)</f>
        <v>0.82899999999999996</v>
      </c>
      <c r="AD73" s="21">
        <f>VLOOKUP($B73,'Pit PD'!$B:$M,9,FALSE)</f>
        <v>0.74099999999999999</v>
      </c>
      <c r="AE73" s="21">
        <f>VLOOKUP($B73,'Pit PD'!$B:$M,10,FALSE)</f>
        <v>0.49399999999999999</v>
      </c>
      <c r="AF73" s="21">
        <f>VLOOKUP($B73,'Pit PD'!$B:$M,11,FALSE)</f>
        <v>0.159</v>
      </c>
      <c r="AG73" s="21">
        <f>VLOOKUP($B73,'Pit PD'!$B:$M,12,FALSE)</f>
        <v>0.27900000000000003</v>
      </c>
      <c r="AH73">
        <f>VLOOKUP(B73,'[1]SGP Pitchers'!$B:$P,10,FALSE)</f>
        <v>-5.1794477771573204</v>
      </c>
    </row>
    <row r="74" spans="1:34" ht="15" thickBot="1">
      <c r="A74" s="5">
        <v>73</v>
      </c>
      <c r="B74" s="22" t="s">
        <v>578</v>
      </c>
      <c r="C74" s="22" t="s">
        <v>116</v>
      </c>
      <c r="D74" s="8">
        <f t="shared" si="1"/>
        <v>2</v>
      </c>
      <c r="E74" s="8">
        <v>0</v>
      </c>
      <c r="F74" s="8">
        <v>128</v>
      </c>
      <c r="G74" s="8">
        <f>VLOOKUP(B74,[1]Pitchers!$B:$P,15,FALSE)</f>
        <v>0.17</v>
      </c>
      <c r="H74" s="8">
        <f>IF(D74&gt;0,(D74)/(D74+VLOOKUP(B74,'Blown Saves Pitch'!B:F,4,FALSE)),"")</f>
        <v>1</v>
      </c>
      <c r="I74" s="8">
        <v>9.34</v>
      </c>
      <c r="J74" s="8">
        <v>4.2300000000000004</v>
      </c>
      <c r="K74" s="8">
        <v>1.1499999999999999</v>
      </c>
      <c r="L74" s="8">
        <v>3.56</v>
      </c>
      <c r="M74" s="8">
        <f>VLOOKUP('Pit League Rates'!B74,'Pit Adv'!B:V,20,FALSE)</f>
        <v>4.4000000000000004</v>
      </c>
      <c r="N74" s="8">
        <f>VLOOKUP('Pit League Rates'!B74,'Pit Adv'!B:V,21,FALSE)</f>
        <v>4.01</v>
      </c>
      <c r="O74" s="8">
        <f>VLOOKUP(B74,'Pit Statcast'!B:M,5,FALSE)</f>
        <v>87.7</v>
      </c>
      <c r="P74" s="8">
        <f>VLOOKUP(B74,'Pit Statcast'!B:M,7,FALSE)</f>
        <v>20.100000000000001</v>
      </c>
      <c r="Q74" s="46">
        <f>VLOOKUP(B74,'Pit Statcast'!B:M,9,FALSE)</f>
        <v>0.08</v>
      </c>
      <c r="R74" s="46">
        <f>VLOOKUP(B74,'Pit Statcast'!B:M,11,FALSE)</f>
        <v>0.34499999999999997</v>
      </c>
      <c r="S74" s="8">
        <v>2.63</v>
      </c>
      <c r="T74" s="8">
        <v>2</v>
      </c>
      <c r="U74" s="10">
        <v>0.18099999999999999</v>
      </c>
      <c r="V74" s="50">
        <f>VLOOKUP(B74,'Pit Adv'!B:V,7,FALSE)</f>
        <v>0.252</v>
      </c>
      <c r="W74" s="50">
        <f>VLOOKUP(B74,'Pit Adv'!B:V,8,FALSE)</f>
        <v>7.0999999999999994E-2</v>
      </c>
      <c r="X74" s="21">
        <f>VLOOKUP(B74,'Pit PD'!$B:$M,3,FALSE)</f>
        <v>0.125</v>
      </c>
      <c r="Y74" s="21">
        <f>VLOOKUP($B74,'Pit PD'!$B:$M,4,FALSE)</f>
        <v>0.33700000000000002</v>
      </c>
      <c r="Z74" s="21">
        <f>VLOOKUP($B74,'Pit PD'!$B:$M,5,FALSE)</f>
        <v>0.70899999999999996</v>
      </c>
      <c r="AA74" s="21">
        <f>VLOOKUP($B74,'Pit PD'!$B:$M,6,FALSE)</f>
        <v>0.52</v>
      </c>
      <c r="AB74" s="21">
        <f>VLOOKUP($B74,'Pit PD'!$B:$M,7,FALSE)</f>
        <v>0.61799999999999999</v>
      </c>
      <c r="AC74" s="21">
        <f>VLOOKUP($B74,'Pit PD'!$B:$M,8,FALSE)</f>
        <v>0.82799999999999996</v>
      </c>
      <c r="AD74" s="21">
        <f>VLOOKUP($B74,'Pit PD'!$B:$M,9,FALSE)</f>
        <v>0.75900000000000001</v>
      </c>
      <c r="AE74" s="21">
        <f>VLOOKUP($B74,'Pit PD'!$B:$M,10,FALSE)</f>
        <v>0.49299999999999999</v>
      </c>
      <c r="AF74" s="21">
        <f>VLOOKUP($B74,'Pit PD'!$B:$M,11,FALSE)</f>
        <v>0.14000000000000001</v>
      </c>
      <c r="AG74" s="21">
        <f>VLOOKUP($B74,'Pit PD'!$B:$M,12,FALSE)</f>
        <v>0.26500000000000001</v>
      </c>
      <c r="AH74">
        <f>VLOOKUP(B74,'[1]SGP Pitchers'!$B:$P,10,FALSE)</f>
        <v>6.5275549455331223</v>
      </c>
    </row>
    <row r="75" spans="1:34" ht="15" thickBot="1">
      <c r="A75" s="5">
        <v>74</v>
      </c>
      <c r="B75" s="22" t="s">
        <v>539</v>
      </c>
      <c r="C75" s="22" t="s">
        <v>64</v>
      </c>
      <c r="D75" s="8">
        <f t="shared" si="1"/>
        <v>0</v>
      </c>
      <c r="E75" s="8">
        <v>0</v>
      </c>
      <c r="F75" s="8">
        <v>128</v>
      </c>
      <c r="G75" s="8">
        <f>VLOOKUP(B75,[1]Pitchers!$B:$P,15,FALSE)</f>
        <v>0.05</v>
      </c>
      <c r="H75" s="8" t="str">
        <f>IF(D75&gt;0,(D75)/(D75+VLOOKUP(B75,'Blown Saves Pitch'!B:F,4,FALSE)),"")</f>
        <v/>
      </c>
      <c r="I75" s="8">
        <v>11.22</v>
      </c>
      <c r="J75" s="8">
        <v>5.52</v>
      </c>
      <c r="K75" s="8">
        <v>1.37</v>
      </c>
      <c r="L75" s="8">
        <v>3.28</v>
      </c>
      <c r="M75" s="8">
        <f>VLOOKUP('Pit League Rates'!B75,'Pit Adv'!B:V,20,FALSE)</f>
        <v>3.81</v>
      </c>
      <c r="N75" s="8">
        <f>VLOOKUP('Pit League Rates'!B75,'Pit Adv'!B:V,21,FALSE)</f>
        <v>3.81</v>
      </c>
      <c r="O75" s="8">
        <f>VLOOKUP(B75,'Pit Statcast'!B:M,5,FALSE)</f>
        <v>91.1</v>
      </c>
      <c r="P75" s="8">
        <f>VLOOKUP(B75,'Pit Statcast'!B:M,7,FALSE)</f>
        <v>17.2</v>
      </c>
      <c r="Q75" s="46">
        <f>VLOOKUP(B75,'Pit Statcast'!B:M,9,FALSE)</f>
        <v>0.106</v>
      </c>
      <c r="R75" s="46">
        <f>VLOOKUP(B75,'Pit Statcast'!B:M,11,FALSE)</f>
        <v>0.46100000000000002</v>
      </c>
      <c r="S75" s="8">
        <v>3.42</v>
      </c>
      <c r="T75" s="8">
        <v>0</v>
      </c>
      <c r="U75" s="10">
        <v>0.19800000000000001</v>
      </c>
      <c r="V75" s="50">
        <f>VLOOKUP(B75,'Pit Adv'!B:V,7,FALSE)</f>
        <v>0.28399999999999997</v>
      </c>
      <c r="W75" s="50">
        <f>VLOOKUP(B75,'Pit Adv'!B:V,8,FALSE)</f>
        <v>8.6999999999999994E-2</v>
      </c>
      <c r="X75" s="21">
        <f>VLOOKUP(B75,'Pit PD'!$B:$M,3,FALSE)</f>
        <v>0.113</v>
      </c>
      <c r="Y75" s="21">
        <f>VLOOKUP($B75,'Pit PD'!$B:$M,4,FALSE)</f>
        <v>0.28299999999999997</v>
      </c>
      <c r="Z75" s="21">
        <f>VLOOKUP($B75,'Pit PD'!$B:$M,5,FALSE)</f>
        <v>0.70399999999999996</v>
      </c>
      <c r="AA75" s="21">
        <f>VLOOKUP($B75,'Pit PD'!$B:$M,6,FALSE)</f>
        <v>0.504</v>
      </c>
      <c r="AB75" s="21">
        <f>VLOOKUP($B75,'Pit PD'!$B:$M,7,FALSE)</f>
        <v>0.56499999999999995</v>
      </c>
      <c r="AC75" s="21">
        <f>VLOOKUP($B75,'Pit PD'!$B:$M,8,FALSE)</f>
        <v>0.84699999999999998</v>
      </c>
      <c r="AD75" s="21">
        <f>VLOOKUP($B75,'Pit PD'!$B:$M,9,FALSE)</f>
        <v>0.77200000000000002</v>
      </c>
      <c r="AE75" s="21">
        <f>VLOOKUP($B75,'Pit PD'!$B:$M,10,FALSE)</f>
        <v>0.52500000000000002</v>
      </c>
      <c r="AF75" s="21">
        <f>VLOOKUP($B75,'Pit PD'!$B:$M,11,FALSE)</f>
        <v>0.14699999999999999</v>
      </c>
      <c r="AG75" s="21">
        <f>VLOOKUP($B75,'Pit PD'!$B:$M,12,FALSE)</f>
        <v>0.26</v>
      </c>
      <c r="AH75">
        <f>VLOOKUP(B75,'[1]SGP Pitchers'!$B:$P,10,FALSE)</f>
        <v>-1.7231786709009078</v>
      </c>
    </row>
    <row r="76" spans="1:34" ht="15" thickBot="1">
      <c r="A76" s="5">
        <v>75</v>
      </c>
      <c r="B76" s="22" t="s">
        <v>764</v>
      </c>
      <c r="C76" s="22" t="s">
        <v>26</v>
      </c>
      <c r="D76" s="8">
        <f t="shared" si="1"/>
        <v>0</v>
      </c>
      <c r="E76" s="8">
        <v>0</v>
      </c>
      <c r="F76" s="8">
        <v>128</v>
      </c>
      <c r="G76" s="8">
        <f>VLOOKUP(B76,[1]Pitchers!$B:$P,15,FALSE)</f>
        <v>0.52</v>
      </c>
      <c r="H76" s="8" t="str">
        <f>IF(D76&gt;0,(D76)/(D76+VLOOKUP(B76,'Blown Saves Pitch'!B:F,4,FALSE)),"")</f>
        <v/>
      </c>
      <c r="I76" s="8">
        <v>6.6</v>
      </c>
      <c r="J76" s="8">
        <v>3.81</v>
      </c>
      <c r="K76" s="8">
        <v>1.28</v>
      </c>
      <c r="L76" s="8">
        <v>2.0299999999999998</v>
      </c>
      <c r="M76" s="8">
        <f>VLOOKUP('Pit League Rates'!B76,'Pit Adv'!B:V,20,FALSE)</f>
        <v>4.5</v>
      </c>
      <c r="N76" s="8">
        <f>VLOOKUP('Pit League Rates'!B76,'Pit Adv'!B:V,21,FALSE)</f>
        <v>4.82</v>
      </c>
      <c r="O76" s="8">
        <f>VLOOKUP(B76,'Pit Statcast'!B:M,5,FALSE)</f>
        <v>89.9</v>
      </c>
      <c r="P76" s="8">
        <f>VLOOKUP(B76,'Pit Statcast'!B:M,7,FALSE)</f>
        <v>8.5</v>
      </c>
      <c r="Q76" s="46">
        <f>VLOOKUP(B76,'Pit Statcast'!B:M,9,FALSE)</f>
        <v>0.06</v>
      </c>
      <c r="R76" s="46">
        <f>VLOOKUP(B76,'Pit Statcast'!B:M,11,FALSE)</f>
        <v>0.40699999999999997</v>
      </c>
      <c r="S76" s="8">
        <v>3.25</v>
      </c>
      <c r="T76" s="8">
        <v>0</v>
      </c>
      <c r="U76" s="10">
        <v>8.8999999999999996E-2</v>
      </c>
      <c r="V76" s="50">
        <f>VLOOKUP(B76,'Pit Adv'!B:V,7,FALSE)</f>
        <v>0.17499999999999999</v>
      </c>
      <c r="W76" s="50">
        <f>VLOOKUP(B76,'Pit Adv'!B:V,8,FALSE)</f>
        <v>8.5999999999999993E-2</v>
      </c>
      <c r="X76" s="21">
        <f>VLOOKUP(B76,'Pit PD'!$B:$M,3,FALSE)</f>
        <v>9.9000000000000005E-2</v>
      </c>
      <c r="Y76" s="21">
        <f>VLOOKUP($B76,'Pit PD'!$B:$M,4,FALSE)</f>
        <v>0.28999999999999998</v>
      </c>
      <c r="Z76" s="21">
        <f>VLOOKUP($B76,'Pit PD'!$B:$M,5,FALSE)</f>
        <v>0.65400000000000003</v>
      </c>
      <c r="AA76" s="21">
        <f>VLOOKUP($B76,'Pit PD'!$B:$M,6,FALSE)</f>
        <v>0.46100000000000002</v>
      </c>
      <c r="AB76" s="21">
        <f>VLOOKUP($B76,'Pit PD'!$B:$M,7,FALSE)</f>
        <v>0.57799999999999996</v>
      </c>
      <c r="AC76" s="21">
        <f>VLOOKUP($B76,'Pit PD'!$B:$M,8,FALSE)</f>
        <v>0.89100000000000001</v>
      </c>
      <c r="AD76" s="21">
        <f>VLOOKUP($B76,'Pit PD'!$B:$M,9,FALSE)</f>
        <v>0.78600000000000003</v>
      </c>
      <c r="AE76" s="21">
        <f>VLOOKUP($B76,'Pit PD'!$B:$M,10,FALSE)</f>
        <v>0.46899999999999997</v>
      </c>
      <c r="AF76" s="21">
        <f>VLOOKUP($B76,'Pit PD'!$B:$M,11,FALSE)</f>
        <v>0.16500000000000001</v>
      </c>
      <c r="AG76" s="21">
        <f>VLOOKUP($B76,'Pit PD'!$B:$M,12,FALSE)</f>
        <v>0.26400000000000001</v>
      </c>
      <c r="AH76">
        <f>VLOOKUP(B76,'[1]SGP Pitchers'!$B:$P,10,FALSE)</f>
        <v>2.2041385126876563</v>
      </c>
    </row>
    <row r="77" spans="1:34" ht="15" thickBot="1">
      <c r="A77" s="5">
        <v>76</v>
      </c>
      <c r="B77" s="22" t="s">
        <v>626</v>
      </c>
      <c r="C77" s="22" t="s">
        <v>32</v>
      </c>
      <c r="D77" s="8">
        <f t="shared" si="1"/>
        <v>0</v>
      </c>
      <c r="E77" s="8">
        <v>0</v>
      </c>
      <c r="F77" s="8">
        <v>127</v>
      </c>
      <c r="G77" s="8">
        <f>VLOOKUP(B77,[1]Pitchers!$B:$P,15,FALSE)</f>
        <v>0.44</v>
      </c>
      <c r="H77" s="8" t="str">
        <f>IF(D77&gt;0,(D77)/(D77+VLOOKUP(B77,'Blown Saves Pitch'!B:F,4,FALSE)),"")</f>
        <v/>
      </c>
      <c r="I77" s="8">
        <v>8.1300000000000008</v>
      </c>
      <c r="J77" s="8">
        <v>3.26</v>
      </c>
      <c r="K77" s="8">
        <v>1.1200000000000001</v>
      </c>
      <c r="L77" s="8">
        <v>2.82</v>
      </c>
      <c r="M77" s="8">
        <f>VLOOKUP('Pit League Rates'!B77,'Pit Adv'!B:V,20,FALSE)</f>
        <v>3.96</v>
      </c>
      <c r="N77" s="8">
        <f>VLOOKUP('Pit League Rates'!B77,'Pit Adv'!B:V,21,FALSE)</f>
        <v>4.18</v>
      </c>
      <c r="O77" s="8">
        <f>VLOOKUP(B77,'Pit Statcast'!B:M,5,FALSE)</f>
        <v>88.7</v>
      </c>
      <c r="P77" s="8">
        <f>VLOOKUP(B77,'Pit Statcast'!B:M,7,FALSE)</f>
        <v>6.3</v>
      </c>
      <c r="Q77" s="46">
        <f>VLOOKUP(B77,'Pit Statcast'!B:M,9,FALSE)</f>
        <v>7.2999999999999995E-2</v>
      </c>
      <c r="R77" s="46">
        <f>VLOOKUP(B77,'Pit Statcast'!B:M,11,FALSE)</f>
        <v>0.42099999999999999</v>
      </c>
      <c r="S77" s="8">
        <v>2.88</v>
      </c>
      <c r="T77" s="8">
        <v>0</v>
      </c>
      <c r="U77" s="10">
        <v>0.14699999999999999</v>
      </c>
      <c r="V77" s="50">
        <f>VLOOKUP(B77,'Pit Adv'!B:V,7,FALSE)</f>
        <v>0.22700000000000001</v>
      </c>
      <c r="W77" s="50">
        <f>VLOOKUP(B77,'Pit Adv'!B:V,8,FALSE)</f>
        <v>8.1000000000000003E-2</v>
      </c>
      <c r="X77" s="21">
        <f>VLOOKUP(B77,'Pit PD'!$B:$M,3,FALSE)</f>
        <v>0.113</v>
      </c>
      <c r="Y77" s="21">
        <f>VLOOKUP($B77,'Pit PD'!$B:$M,4,FALSE)</f>
        <v>0.29299999999999998</v>
      </c>
      <c r="Z77" s="21">
        <f>VLOOKUP($B77,'Pit PD'!$B:$M,5,FALSE)</f>
        <v>0.67</v>
      </c>
      <c r="AA77" s="21">
        <f>VLOOKUP($B77,'Pit PD'!$B:$M,6,FALSE)</f>
        <v>0.47699999999999998</v>
      </c>
      <c r="AB77" s="21">
        <f>VLOOKUP($B77,'Pit PD'!$B:$M,7,FALSE)</f>
        <v>0.57299999999999995</v>
      </c>
      <c r="AC77" s="21">
        <f>VLOOKUP($B77,'Pit PD'!$B:$M,8,FALSE)</f>
        <v>0.84899999999999998</v>
      </c>
      <c r="AD77" s="21">
        <f>VLOOKUP($B77,'Pit PD'!$B:$M,9,FALSE)</f>
        <v>0.76200000000000001</v>
      </c>
      <c r="AE77" s="21">
        <f>VLOOKUP($B77,'Pit PD'!$B:$M,10,FALSE)</f>
        <v>0.48799999999999999</v>
      </c>
      <c r="AF77" s="21">
        <f>VLOOKUP($B77,'Pit PD'!$B:$M,11,FALSE)</f>
        <v>0.153</v>
      </c>
      <c r="AG77" s="21">
        <f>VLOOKUP($B77,'Pit PD'!$B:$M,12,FALSE)</f>
        <v>0.26600000000000001</v>
      </c>
      <c r="AH77">
        <f>VLOOKUP(B77,'[1]SGP Pitchers'!$B:$P,10,FALSE)</f>
        <v>6.412980716784781</v>
      </c>
    </row>
    <row r="78" spans="1:34" ht="15" thickBot="1">
      <c r="A78" s="5">
        <v>77</v>
      </c>
      <c r="B78" s="22" t="s">
        <v>775</v>
      </c>
      <c r="C78" s="22" t="s">
        <v>95</v>
      </c>
      <c r="D78" s="8">
        <f t="shared" si="1"/>
        <v>0</v>
      </c>
      <c r="E78" s="8">
        <v>0</v>
      </c>
      <c r="F78" s="8">
        <v>127</v>
      </c>
      <c r="G78" s="8">
        <f>VLOOKUP(B78,[1]Pitchers!$B:$P,15,FALSE)</f>
        <v>0.4</v>
      </c>
      <c r="H78" s="8" t="str">
        <f>IF(D78&gt;0,(D78)/(D78+VLOOKUP(B78,'Blown Saves Pitch'!B:F,4,FALSE)),"")</f>
        <v/>
      </c>
      <c r="I78" s="8">
        <v>5.88</v>
      </c>
      <c r="J78" s="8">
        <v>4.82</v>
      </c>
      <c r="K78" s="8">
        <v>1.33</v>
      </c>
      <c r="L78" s="8">
        <v>3.26</v>
      </c>
      <c r="M78" s="8">
        <f>VLOOKUP('Pit League Rates'!B78,'Pit Adv'!B:V,20,FALSE)</f>
        <v>4.83</v>
      </c>
      <c r="N78" s="8">
        <f>VLOOKUP('Pit League Rates'!B78,'Pit Adv'!B:V,21,FALSE)</f>
        <v>4.9000000000000004</v>
      </c>
      <c r="O78" s="8">
        <f>VLOOKUP(B78,'Pit Statcast'!B:M,5,FALSE)</f>
        <v>90.4</v>
      </c>
      <c r="P78" s="8">
        <f>VLOOKUP(B78,'Pit Statcast'!B:M,7,FALSE)</f>
        <v>14.5</v>
      </c>
      <c r="Q78" s="46">
        <f>VLOOKUP(B78,'Pit Statcast'!B:M,9,FALSE)</f>
        <v>9.2999999999999999E-2</v>
      </c>
      <c r="R78" s="46">
        <f>VLOOKUP(B78,'Pit Statcast'!B:M,11,FALSE)</f>
        <v>0.42499999999999999</v>
      </c>
      <c r="S78" s="8">
        <v>1.81</v>
      </c>
      <c r="T78" s="8">
        <v>0</v>
      </c>
      <c r="U78" s="10">
        <v>0.106</v>
      </c>
      <c r="V78" s="50">
        <f>VLOOKUP(B78,'Pit Adv'!B:V,7,FALSE)</f>
        <v>0.152</v>
      </c>
      <c r="W78" s="50">
        <f>VLOOKUP(B78,'Pit Adv'!B:V,8,FALSE)</f>
        <v>4.7E-2</v>
      </c>
      <c r="X78" s="21">
        <f>VLOOKUP(B78,'Pit PD'!$B:$M,3,FALSE)</f>
        <v>7.0000000000000007E-2</v>
      </c>
      <c r="Y78" s="21">
        <f>VLOOKUP($B78,'Pit PD'!$B:$M,4,FALSE)</f>
        <v>0.26300000000000001</v>
      </c>
      <c r="Z78" s="21">
        <f>VLOOKUP($B78,'Pit PD'!$B:$M,5,FALSE)</f>
        <v>0.66100000000000003</v>
      </c>
      <c r="AA78" s="21">
        <f>VLOOKUP($B78,'Pit PD'!$B:$M,6,FALSE)</f>
        <v>0.49199999999999999</v>
      </c>
      <c r="AB78" s="21">
        <f>VLOOKUP($B78,'Pit PD'!$B:$M,7,FALSE)</f>
        <v>0.75700000000000001</v>
      </c>
      <c r="AC78" s="21">
        <f>VLOOKUP($B78,'Pit PD'!$B:$M,8,FALSE)</f>
        <v>0.88700000000000001</v>
      </c>
      <c r="AD78" s="21">
        <f>VLOOKUP($B78,'Pit PD'!$B:$M,9,FALSE)</f>
        <v>0.85699999999999998</v>
      </c>
      <c r="AE78" s="21">
        <f>VLOOKUP($B78,'Pit PD'!$B:$M,10,FALSE)</f>
        <v>0.57599999999999996</v>
      </c>
      <c r="AF78" s="21">
        <f>VLOOKUP($B78,'Pit PD'!$B:$M,11,FALSE)</f>
        <v>0.17699999999999999</v>
      </c>
      <c r="AG78" s="21">
        <f>VLOOKUP($B78,'Pit PD'!$B:$M,12,FALSE)</f>
        <v>0.246</v>
      </c>
      <c r="AH78">
        <f>VLOOKUP(B78,'[1]SGP Pitchers'!$B:$P,10,FALSE)</f>
        <v>2.2079632411293275</v>
      </c>
    </row>
    <row r="79" spans="1:34" ht="15" thickBot="1">
      <c r="A79" s="5">
        <v>78</v>
      </c>
      <c r="B79" s="22" t="s">
        <v>769</v>
      </c>
      <c r="C79" s="6" t="s">
        <v>103</v>
      </c>
      <c r="D79" s="8">
        <f t="shared" si="1"/>
        <v>0</v>
      </c>
      <c r="E79" s="8">
        <v>0</v>
      </c>
      <c r="F79" s="8">
        <v>126</v>
      </c>
      <c r="G79" s="8">
        <f>VLOOKUP(B79,[1]Pitchers!$B:$P,15,FALSE)</f>
        <v>0.26</v>
      </c>
      <c r="H79" s="8" t="str">
        <f>IF(D79&gt;0,(D79)/(D79+VLOOKUP(B79,'Blown Saves Pitch'!B:F,4,FALSE)),"")</f>
        <v/>
      </c>
      <c r="I79" s="8">
        <v>7.86</v>
      </c>
      <c r="J79" s="8">
        <v>5.49</v>
      </c>
      <c r="K79" s="8">
        <v>1.53</v>
      </c>
      <c r="L79" s="8">
        <v>2.17</v>
      </c>
      <c r="M79" s="8">
        <f>VLOOKUP('Pit League Rates'!B79,'Pit Adv'!B:V,20,FALSE)</f>
        <v>4.83</v>
      </c>
      <c r="N79" s="8">
        <f>VLOOKUP('Pit League Rates'!B79,'Pit Adv'!B:V,21,FALSE)</f>
        <v>4.8499999999999996</v>
      </c>
      <c r="O79" s="8">
        <f>VLOOKUP(B79,'Pit Statcast'!B:M,5,FALSE)</f>
        <v>89.5</v>
      </c>
      <c r="P79" s="8">
        <f>VLOOKUP(B79,'Pit Statcast'!B:M,7,FALSE)</f>
        <v>14.3</v>
      </c>
      <c r="Q79" s="46">
        <f>VLOOKUP(B79,'Pit Statcast'!B:M,9,FALSE)</f>
        <v>0.10199999999999999</v>
      </c>
      <c r="R79" s="46">
        <f>VLOOKUP(B79,'Pit Statcast'!B:M,11,FALSE)</f>
        <v>0.39600000000000002</v>
      </c>
      <c r="S79" s="8">
        <v>3.62</v>
      </c>
      <c r="T79" s="8">
        <v>0</v>
      </c>
      <c r="U79" s="10">
        <v>0.104</v>
      </c>
      <c r="V79" s="50">
        <f>VLOOKUP(B79,'Pit Adv'!B:V,7,FALSE)</f>
        <v>0.193</v>
      </c>
      <c r="W79" s="50">
        <f>VLOOKUP(B79,'Pit Adv'!B:V,8,FALSE)</f>
        <v>8.8999999999999996E-2</v>
      </c>
      <c r="X79" s="21">
        <f>VLOOKUP(B79,'Pit PD'!$B:$M,3,FALSE)</f>
        <v>7.4999999999999997E-2</v>
      </c>
      <c r="Y79" s="21">
        <f>VLOOKUP($B79,'Pit PD'!$B:$M,4,FALSE)</f>
        <v>0.24199999999999999</v>
      </c>
      <c r="Z79" s="21">
        <f>VLOOKUP($B79,'Pit PD'!$B:$M,5,FALSE)</f>
        <v>0.61799999999999999</v>
      </c>
      <c r="AA79" s="21">
        <f>VLOOKUP($B79,'Pit PD'!$B:$M,6,FALSE)</f>
        <v>0.44600000000000001</v>
      </c>
      <c r="AB79" s="21">
        <f>VLOOKUP($B79,'Pit PD'!$B:$M,7,FALSE)</f>
        <v>0.67400000000000004</v>
      </c>
      <c r="AC79" s="21">
        <f>VLOOKUP($B79,'Pit PD'!$B:$M,8,FALSE)</f>
        <v>0.88500000000000001</v>
      </c>
      <c r="AD79" s="21">
        <f>VLOOKUP($B79,'Pit PD'!$B:$M,9,FALSE)</f>
        <v>0.83299999999999996</v>
      </c>
      <c r="AE79" s="21">
        <f>VLOOKUP($B79,'Pit PD'!$B:$M,10,FALSE)</f>
        <v>0.54400000000000004</v>
      </c>
      <c r="AF79" s="21">
        <f>VLOOKUP($B79,'Pit PD'!$B:$M,11,FALSE)</f>
        <v>0.19500000000000001</v>
      </c>
      <c r="AG79" s="21">
        <f>VLOOKUP($B79,'Pit PD'!$B:$M,12,FALSE)</f>
        <v>0.27</v>
      </c>
      <c r="AH79">
        <f>VLOOKUP(B79,'[1]SGP Pitchers'!$B:$P,10,FALSE)</f>
        <v>-6.5320568998085884</v>
      </c>
    </row>
    <row r="80" spans="1:34" ht="15" thickBot="1">
      <c r="A80" s="5">
        <v>79</v>
      </c>
      <c r="B80" s="22" t="s">
        <v>432</v>
      </c>
      <c r="C80" s="22" t="s">
        <v>54</v>
      </c>
      <c r="D80" s="8">
        <f t="shared" si="1"/>
        <v>14</v>
      </c>
      <c r="E80" s="8">
        <v>6</v>
      </c>
      <c r="F80" s="8">
        <v>126</v>
      </c>
      <c r="G80" s="8">
        <f>VLOOKUP(B80,[1]Pitchers!$B:$P,15,FALSE)</f>
        <v>0.22</v>
      </c>
      <c r="H80" s="8">
        <f>IF(D80&gt;0,(D80)/(D80+VLOOKUP(B80,'Blown Saves Pitch'!B:F,4,FALSE)),"")</f>
        <v>0.77777777777777779</v>
      </c>
      <c r="I80" s="8">
        <v>11.26</v>
      </c>
      <c r="J80" s="8">
        <v>2.5</v>
      </c>
      <c r="K80" s="8">
        <v>1.1100000000000001</v>
      </c>
      <c r="L80" s="8">
        <v>3.94</v>
      </c>
      <c r="M80" s="8">
        <f>VLOOKUP('Pit League Rates'!B80,'Pit Adv'!B:V,20,FALSE)</f>
        <v>3.32</v>
      </c>
      <c r="N80" s="8">
        <f>VLOOKUP('Pit League Rates'!B80,'Pit Adv'!B:V,21,FALSE)</f>
        <v>3.21</v>
      </c>
      <c r="O80" s="8">
        <f>VLOOKUP(B80,'Pit Statcast'!B:M,5,FALSE)</f>
        <v>86.4</v>
      </c>
      <c r="P80" s="8">
        <f>VLOOKUP(B80,'Pit Statcast'!B:M,7,FALSE)</f>
        <v>13.3</v>
      </c>
      <c r="Q80" s="46">
        <f>VLOOKUP(B80,'Pit Statcast'!B:M,9,FALSE)</f>
        <v>6.4000000000000001E-2</v>
      </c>
      <c r="R80" s="46">
        <f>VLOOKUP(B80,'Pit Statcast'!B:M,11,FALSE)</f>
        <v>0.313</v>
      </c>
      <c r="S80" s="8">
        <v>2.86</v>
      </c>
      <c r="T80" s="8">
        <v>8</v>
      </c>
      <c r="U80" s="10">
        <v>0.22800000000000001</v>
      </c>
      <c r="V80" s="50">
        <f>VLOOKUP(B80,'Pit Adv'!B:V,7,FALSE)</f>
        <v>0.30599999999999999</v>
      </c>
      <c r="W80" s="50">
        <f>VLOOKUP(B80,'Pit Adv'!B:V,8,FALSE)</f>
        <v>7.8E-2</v>
      </c>
      <c r="X80" s="21">
        <f>VLOOKUP(B80,'Pit PD'!$B:$M,3,FALSE)</f>
        <v>0.11899999999999999</v>
      </c>
      <c r="Y80" s="21">
        <f>VLOOKUP($B80,'Pit PD'!$B:$M,4,FALSE)</f>
        <v>0.27800000000000002</v>
      </c>
      <c r="Z80" s="21">
        <f>VLOOKUP($B80,'Pit PD'!$B:$M,5,FALSE)</f>
        <v>0.56699999999999995</v>
      </c>
      <c r="AA80" s="21">
        <f>VLOOKUP($B80,'Pit PD'!$B:$M,6,FALSE)</f>
        <v>0.42099999999999999</v>
      </c>
      <c r="AB80" s="21">
        <f>VLOOKUP($B80,'Pit PD'!$B:$M,7,FALSE)</f>
        <v>0.45600000000000002</v>
      </c>
      <c r="AC80" s="21">
        <f>VLOOKUP($B80,'Pit PD'!$B:$M,8,FALSE)</f>
        <v>0.84299999999999997</v>
      </c>
      <c r="AD80" s="21">
        <f>VLOOKUP($B80,'Pit PD'!$B:$M,9,FALSE)</f>
        <v>0.71399999999999997</v>
      </c>
      <c r="AE80" s="21">
        <f>VLOOKUP($B80,'Pit PD'!$B:$M,10,FALSE)</f>
        <v>0.495</v>
      </c>
      <c r="AF80" s="21">
        <f>VLOOKUP($B80,'Pit PD'!$B:$M,11,FALSE)</f>
        <v>0.216</v>
      </c>
      <c r="AG80" s="21">
        <f>VLOOKUP($B80,'Pit PD'!$B:$M,12,FALSE)</f>
        <v>0.33500000000000002</v>
      </c>
      <c r="AH80">
        <f>VLOOKUP(B80,'[1]SGP Pitchers'!$B:$P,10,FALSE)</f>
        <v>9.2353822828898231</v>
      </c>
    </row>
    <row r="81" spans="1:34" ht="15" thickBot="1">
      <c r="A81" s="5">
        <v>80</v>
      </c>
      <c r="B81" s="22" t="s">
        <v>787</v>
      </c>
      <c r="C81" s="22" t="s">
        <v>129</v>
      </c>
      <c r="D81" s="8">
        <f t="shared" si="1"/>
        <v>0</v>
      </c>
      <c r="E81" s="8">
        <v>0</v>
      </c>
      <c r="F81" s="8">
        <v>124</v>
      </c>
      <c r="G81" s="8">
        <f>VLOOKUP(B81,[1]Pitchers!$B:$P,15,FALSE)</f>
        <v>0.47</v>
      </c>
      <c r="H81" s="8" t="str">
        <f>IF(D81&gt;0,(D81)/(D81+VLOOKUP(B81,'Blown Saves Pitch'!B:F,4,FALSE)),"")</f>
        <v/>
      </c>
      <c r="I81" s="8">
        <v>6.2</v>
      </c>
      <c r="J81" s="8">
        <v>5.2</v>
      </c>
      <c r="K81" s="8">
        <v>1.48</v>
      </c>
      <c r="L81" s="8">
        <v>2.1800000000000002</v>
      </c>
      <c r="M81" s="8">
        <f>VLOOKUP('Pit League Rates'!B81,'Pit Adv'!B:V,20,FALSE)</f>
        <v>4.7699999999999996</v>
      </c>
      <c r="N81" s="8">
        <f>VLOOKUP('Pit League Rates'!B81,'Pit Adv'!B:V,21,FALSE)</f>
        <v>5.01</v>
      </c>
      <c r="O81" s="8">
        <f>VLOOKUP(B81,'Pit Statcast'!B:M,5,FALSE)</f>
        <v>90.7</v>
      </c>
      <c r="P81" s="8">
        <f>VLOOKUP(B81,'Pit Statcast'!B:M,7,FALSE)</f>
        <v>11.7</v>
      </c>
      <c r="Q81" s="46">
        <f>VLOOKUP(B81,'Pit Statcast'!B:M,9,FALSE)</f>
        <v>9.2999999999999999E-2</v>
      </c>
      <c r="R81" s="46">
        <f>VLOOKUP(B81,'Pit Statcast'!B:M,11,FALSE)</f>
        <v>0.438</v>
      </c>
      <c r="S81" s="8">
        <v>2.85</v>
      </c>
      <c r="T81" s="8">
        <v>0</v>
      </c>
      <c r="U81" s="10">
        <v>8.5000000000000006E-2</v>
      </c>
      <c r="V81" s="50">
        <f>VLOOKUP(B81,'Pit Adv'!B:V,7,FALSE)</f>
        <v>0.157</v>
      </c>
      <c r="W81" s="50">
        <f>VLOOKUP(B81,'Pit Adv'!B:V,8,FALSE)</f>
        <v>7.1999999999999995E-2</v>
      </c>
      <c r="X81" s="21">
        <f>VLOOKUP(B81,'Pit PD'!$B:$M,3,FALSE)</f>
        <v>9.1999999999999998E-2</v>
      </c>
      <c r="Y81" s="21">
        <f>VLOOKUP($B81,'Pit PD'!$B:$M,4,FALSE)</f>
        <v>0.28399999999999997</v>
      </c>
      <c r="Z81" s="21">
        <f>VLOOKUP($B81,'Pit PD'!$B:$M,5,FALSE)</f>
        <v>0.628</v>
      </c>
      <c r="AA81" s="21">
        <f>VLOOKUP($B81,'Pit PD'!$B:$M,6,FALSE)</f>
        <v>0.45400000000000001</v>
      </c>
      <c r="AB81" s="21">
        <f>VLOOKUP($B81,'Pit PD'!$B:$M,7,FALSE)</f>
        <v>0.55100000000000005</v>
      </c>
      <c r="AC81" s="21">
        <f>VLOOKUP($B81,'Pit PD'!$B:$M,8,FALSE)</f>
        <v>0.91400000000000003</v>
      </c>
      <c r="AD81" s="21">
        <f>VLOOKUP($B81,'Pit PD'!$B:$M,9,FALSE)</f>
        <v>0.79900000000000004</v>
      </c>
      <c r="AE81" s="21">
        <f>VLOOKUP($B81,'Pit PD'!$B:$M,10,FALSE)</f>
        <v>0.49399999999999999</v>
      </c>
      <c r="AF81" s="21">
        <f>VLOOKUP($B81,'Pit PD'!$B:$M,11,FALSE)</f>
        <v>0.158</v>
      </c>
      <c r="AG81" s="21">
        <f>VLOOKUP($B81,'Pit PD'!$B:$M,12,FALSE)</f>
        <v>0.25</v>
      </c>
      <c r="AH81">
        <f>VLOOKUP(B81,'[1]SGP Pitchers'!$B:$P,10,FALSE)</f>
        <v>-5.1086641746925334</v>
      </c>
    </row>
    <row r="82" spans="1:34" ht="15" thickBot="1">
      <c r="A82" s="5">
        <v>81</v>
      </c>
      <c r="B82" s="22" t="s">
        <v>465</v>
      </c>
      <c r="C82" s="22" t="s">
        <v>116</v>
      </c>
      <c r="D82" s="8">
        <f t="shared" si="1"/>
        <v>0</v>
      </c>
      <c r="E82" s="8">
        <v>0</v>
      </c>
      <c r="F82" s="8">
        <v>123</v>
      </c>
      <c r="G82" s="8">
        <f>VLOOKUP(B82,[1]Pitchers!$B:$P,15,FALSE)</f>
        <v>0.3</v>
      </c>
      <c r="H82" s="8" t="str">
        <f>IF(D82&gt;0,(D82)/(D82+VLOOKUP(B82,'Blown Saves Pitch'!B:F,4,FALSE)),"")</f>
        <v/>
      </c>
      <c r="I82" s="8">
        <v>11.33</v>
      </c>
      <c r="J82" s="8">
        <v>4.42</v>
      </c>
      <c r="K82" s="8">
        <v>1.1499999999999999</v>
      </c>
      <c r="L82" s="8">
        <v>4.3899999999999997</v>
      </c>
      <c r="M82" s="8">
        <f>VLOOKUP('Pit League Rates'!B82,'Pit Adv'!B:V,20,FALSE)</f>
        <v>3.61</v>
      </c>
      <c r="N82" s="8">
        <f>VLOOKUP('Pit League Rates'!B82,'Pit Adv'!B:V,21,FALSE)</f>
        <v>3.43</v>
      </c>
      <c r="O82" s="8">
        <f>VLOOKUP(B82,'Pit Statcast'!B:M,5,FALSE)</f>
        <v>88</v>
      </c>
      <c r="P82" s="8">
        <f>VLOOKUP(B82,'Pit Statcast'!B:M,7,FALSE)</f>
        <v>15.1</v>
      </c>
      <c r="Q82" s="46">
        <f>VLOOKUP(B82,'Pit Statcast'!B:M,9,FALSE)</f>
        <v>8.4000000000000005E-2</v>
      </c>
      <c r="R82" s="46">
        <f>VLOOKUP(B82,'Pit Statcast'!B:M,11,FALSE)</f>
        <v>0.33700000000000002</v>
      </c>
      <c r="S82" s="8">
        <v>2.58</v>
      </c>
      <c r="T82" s="8">
        <v>0</v>
      </c>
      <c r="U82" s="10">
        <v>0.23300000000000001</v>
      </c>
      <c r="V82" s="50">
        <f>VLOOKUP(B82,'Pit Adv'!B:V,7,FALSE)</f>
        <v>0.30099999999999999</v>
      </c>
      <c r="W82" s="50">
        <f>VLOOKUP(B82,'Pit Adv'!B:V,8,FALSE)</f>
        <v>6.9000000000000006E-2</v>
      </c>
      <c r="X82" s="21">
        <f>VLOOKUP(B82,'Pit PD'!$B:$M,3,FALSE)</f>
        <v>0.13400000000000001</v>
      </c>
      <c r="Y82" s="21">
        <f>VLOOKUP($B82,'Pit PD'!$B:$M,4,FALSE)</f>
        <v>0.33100000000000002</v>
      </c>
      <c r="Z82" s="21">
        <f>VLOOKUP($B82,'Pit PD'!$B:$M,5,FALSE)</f>
        <v>0.61799999999999999</v>
      </c>
      <c r="AA82" s="21">
        <f>VLOOKUP($B82,'Pit PD'!$B:$M,6,FALSE)</f>
        <v>0.48</v>
      </c>
      <c r="AB82" s="21">
        <f>VLOOKUP($B82,'Pit PD'!$B:$M,7,FALSE)</f>
        <v>0.55900000000000005</v>
      </c>
      <c r="AC82" s="21">
        <f>VLOOKUP($B82,'Pit PD'!$B:$M,8,FALSE)</f>
        <v>0.80100000000000005</v>
      </c>
      <c r="AD82" s="21">
        <f>VLOOKUP($B82,'Pit PD'!$B:$M,9,FALSE)</f>
        <v>0.72</v>
      </c>
      <c r="AE82" s="21">
        <f>VLOOKUP($B82,'Pit PD'!$B:$M,10,FALSE)</f>
        <v>0.51700000000000002</v>
      </c>
      <c r="AF82" s="21">
        <f>VLOOKUP($B82,'Pit PD'!$B:$M,11,FALSE)</f>
        <v>0.17100000000000001</v>
      </c>
      <c r="AG82" s="21">
        <f>VLOOKUP($B82,'Pit PD'!$B:$M,12,FALSE)</f>
        <v>0.30499999999999999</v>
      </c>
      <c r="AH82">
        <f>VLOOKUP(B82,'[1]SGP Pitchers'!$B:$P,10,FALSE)</f>
        <v>6.1995094354885945</v>
      </c>
    </row>
    <row r="83" spans="1:34" ht="15" thickBot="1">
      <c r="A83" s="5">
        <v>82</v>
      </c>
      <c r="B83" s="22" t="s">
        <v>589</v>
      </c>
      <c r="C83" s="22" t="s">
        <v>64</v>
      </c>
      <c r="D83" s="8">
        <f t="shared" si="1"/>
        <v>0</v>
      </c>
      <c r="E83" s="8">
        <v>0</v>
      </c>
      <c r="F83" s="8">
        <v>121</v>
      </c>
      <c r="G83" s="8">
        <f>VLOOKUP(B83,[1]Pitchers!$B:$P,15,FALSE)</f>
        <v>0.56999999999999995</v>
      </c>
      <c r="H83" s="8" t="str">
        <f>IF(D83&gt;0,(D83)/(D83+VLOOKUP(B83,'Blown Saves Pitch'!B:F,4,FALSE)),"")</f>
        <v/>
      </c>
      <c r="I83" s="8">
        <v>9.4700000000000006</v>
      </c>
      <c r="J83" s="8">
        <v>3.29</v>
      </c>
      <c r="K83" s="8">
        <v>1.18</v>
      </c>
      <c r="L83" s="8">
        <v>2.95</v>
      </c>
      <c r="M83" s="8">
        <f>VLOOKUP('Pit League Rates'!B83,'Pit Adv'!B:V,20,FALSE)</f>
        <v>3.85</v>
      </c>
      <c r="N83" s="8">
        <f>VLOOKUP('Pit League Rates'!B83,'Pit Adv'!B:V,21,FALSE)</f>
        <v>4.0599999999999996</v>
      </c>
      <c r="O83" s="8">
        <f>VLOOKUP(B83,'Pit Statcast'!B:M,5,FALSE)</f>
        <v>89.7</v>
      </c>
      <c r="P83" s="8">
        <f>VLOOKUP(B83,'Pit Statcast'!B:M,7,FALSE)</f>
        <v>11.2</v>
      </c>
      <c r="Q83" s="46">
        <f>VLOOKUP(B83,'Pit Statcast'!B:M,9,FALSE)</f>
        <v>9.8000000000000004E-2</v>
      </c>
      <c r="R83" s="46">
        <f>VLOOKUP(B83,'Pit Statcast'!B:M,11,FALSE)</f>
        <v>0.42299999999999999</v>
      </c>
      <c r="S83" s="8">
        <v>3.21</v>
      </c>
      <c r="T83" s="8">
        <v>0</v>
      </c>
      <c r="U83" s="10">
        <v>0.17100000000000001</v>
      </c>
      <c r="V83" s="50">
        <f>VLOOKUP(B83,'Pit Adv'!B:V,7,FALSE)</f>
        <v>0.25800000000000001</v>
      </c>
      <c r="W83" s="50">
        <f>VLOOKUP(B83,'Pit Adv'!B:V,8,FALSE)</f>
        <v>8.6999999999999994E-2</v>
      </c>
      <c r="X83" s="21">
        <f>VLOOKUP(B83,'Pit PD'!$B:$M,3,FALSE)</f>
        <v>0.156</v>
      </c>
      <c r="Y83" s="21">
        <f>VLOOKUP($B83,'Pit PD'!$B:$M,4,FALSE)</f>
        <v>0.33300000000000002</v>
      </c>
      <c r="Z83" s="21">
        <f>VLOOKUP($B83,'Pit PD'!$B:$M,5,FALSE)</f>
        <v>0.66800000000000004</v>
      </c>
      <c r="AA83" s="21">
        <f>VLOOKUP($B83,'Pit PD'!$B:$M,6,FALSE)</f>
        <v>0.51</v>
      </c>
      <c r="AB83" s="21">
        <f>VLOOKUP($B83,'Pit PD'!$B:$M,7,FALSE)</f>
        <v>0.441</v>
      </c>
      <c r="AC83" s="21">
        <f>VLOOKUP($B83,'Pit PD'!$B:$M,8,FALSE)</f>
        <v>0.80600000000000005</v>
      </c>
      <c r="AD83" s="21">
        <f>VLOOKUP($B83,'Pit PD'!$B:$M,9,FALSE)</f>
        <v>0.69299999999999995</v>
      </c>
      <c r="AE83" s="21">
        <f>VLOOKUP($B83,'Pit PD'!$B:$M,10,FALSE)</f>
        <v>0.52800000000000002</v>
      </c>
      <c r="AF83" s="21">
        <f>VLOOKUP($B83,'Pit PD'!$B:$M,11,FALSE)</f>
        <v>0.158</v>
      </c>
      <c r="AG83" s="21">
        <f>VLOOKUP($B83,'Pit PD'!$B:$M,12,FALSE)</f>
        <v>0.314</v>
      </c>
      <c r="AH83">
        <f>VLOOKUP(B83,'[1]SGP Pitchers'!$B:$P,10,FALSE)</f>
        <v>6.5337369584459628</v>
      </c>
    </row>
    <row r="84" spans="1:34" ht="15" thickBot="1">
      <c r="A84" s="5">
        <v>83</v>
      </c>
      <c r="B84" s="22" t="s">
        <v>560</v>
      </c>
      <c r="C84" s="22" t="s">
        <v>43</v>
      </c>
      <c r="D84" s="8">
        <f t="shared" si="1"/>
        <v>1</v>
      </c>
      <c r="E84" s="8">
        <v>0</v>
      </c>
      <c r="F84" s="8">
        <v>120</v>
      </c>
      <c r="G84" s="8">
        <f>VLOOKUP(B84,[1]Pitchers!$B:$P,15,FALSE)</f>
        <v>0.19</v>
      </c>
      <c r="H84" s="8">
        <f>IF(D84&gt;0,(D84)/(D84+VLOOKUP(B84,'Blown Saves Pitch'!B:F,4,FALSE)),"")</f>
        <v>1</v>
      </c>
      <c r="I84" s="8">
        <v>10.38</v>
      </c>
      <c r="J84" s="8">
        <v>5.37</v>
      </c>
      <c r="K84" s="8">
        <v>1.6</v>
      </c>
      <c r="L84" s="8">
        <v>2.61</v>
      </c>
      <c r="M84" s="8">
        <f>VLOOKUP('Pit League Rates'!B84,'Pit Adv'!B:V,20,FALSE)</f>
        <v>3.6</v>
      </c>
      <c r="N84" s="8">
        <f>VLOOKUP('Pit League Rates'!B84,'Pit Adv'!B:V,21,FALSE)</f>
        <v>3.94</v>
      </c>
      <c r="O84" s="8">
        <f>VLOOKUP(B84,'Pit Statcast'!B:M,5,FALSE)</f>
        <v>90.4</v>
      </c>
      <c r="P84" s="8">
        <f>VLOOKUP(B84,'Pit Statcast'!B:M,7,FALSE)</f>
        <v>5.3</v>
      </c>
      <c r="Q84" s="46">
        <f>VLOOKUP(B84,'Pit Statcast'!B:M,9,FALSE)</f>
        <v>8.2000000000000003E-2</v>
      </c>
      <c r="R84" s="46">
        <f>VLOOKUP(B84,'Pit Statcast'!B:M,11,FALSE)</f>
        <v>0.45100000000000001</v>
      </c>
      <c r="S84" s="8">
        <v>3.98</v>
      </c>
      <c r="T84" s="8">
        <v>1</v>
      </c>
      <c r="U84" s="10">
        <v>0.159</v>
      </c>
      <c r="V84" s="50">
        <f>VLOOKUP(B84,'Pit Adv'!B:V,7,FALSE)</f>
        <v>0.25800000000000001</v>
      </c>
      <c r="W84" s="50">
        <f>VLOOKUP(B84,'Pit Adv'!B:V,8,FALSE)</f>
        <v>9.9000000000000005E-2</v>
      </c>
      <c r="X84" s="21">
        <f>VLOOKUP(B84,'Pit PD'!$B:$M,3,FALSE)</f>
        <v>0.126</v>
      </c>
      <c r="Y84" s="21">
        <f>VLOOKUP($B84,'Pit PD'!$B:$M,4,FALSE)</f>
        <v>0.29699999999999999</v>
      </c>
      <c r="Z84" s="21">
        <f>VLOOKUP($B84,'Pit PD'!$B:$M,5,FALSE)</f>
        <v>0.64200000000000002</v>
      </c>
      <c r="AA84" s="21">
        <f>VLOOKUP($B84,'Pit PD'!$B:$M,6,FALSE)</f>
        <v>0.45500000000000002</v>
      </c>
      <c r="AB84" s="21">
        <f>VLOOKUP($B84,'Pit PD'!$B:$M,7,FALSE)</f>
        <v>0.51200000000000001</v>
      </c>
      <c r="AC84" s="21">
        <f>VLOOKUP($B84,'Pit PD'!$B:$M,8,FALSE)</f>
        <v>0.83899999999999997</v>
      </c>
      <c r="AD84" s="21">
        <f>VLOOKUP($B84,'Pit PD'!$B:$M,9,FALSE)</f>
        <v>0.72399999999999998</v>
      </c>
      <c r="AE84" s="21">
        <f>VLOOKUP($B84,'Pit PD'!$B:$M,10,FALSE)</f>
        <v>0.46</v>
      </c>
      <c r="AF84" s="21">
        <f>VLOOKUP($B84,'Pit PD'!$B:$M,11,FALSE)</f>
        <v>0.161</v>
      </c>
      <c r="AG84" s="21">
        <f>VLOOKUP($B84,'Pit PD'!$B:$M,12,FALSE)</f>
        <v>0.28699999999999998</v>
      </c>
      <c r="AH84">
        <f>VLOOKUP(B84,'[1]SGP Pitchers'!$B:$P,10,FALSE)</f>
        <v>-4.2073174128819737</v>
      </c>
    </row>
    <row r="85" spans="1:34" ht="15" thickBot="1">
      <c r="A85" s="5">
        <v>84</v>
      </c>
      <c r="B85" s="22" t="s">
        <v>670</v>
      </c>
      <c r="C85" s="22" t="s">
        <v>74</v>
      </c>
      <c r="D85" s="8">
        <f t="shared" si="1"/>
        <v>0</v>
      </c>
      <c r="E85" s="8">
        <v>0</v>
      </c>
      <c r="F85" s="8">
        <v>120</v>
      </c>
      <c r="G85" s="8">
        <f>VLOOKUP(B85,[1]Pitchers!$B:$P,15,FALSE)</f>
        <v>0.43</v>
      </c>
      <c r="H85" s="8" t="str">
        <f>IF(D85&gt;0,(D85)/(D85+VLOOKUP(B85,'Blown Saves Pitch'!B:F,4,FALSE)),"")</f>
        <v/>
      </c>
      <c r="I85" s="8">
        <v>9.8800000000000008</v>
      </c>
      <c r="J85" s="8">
        <v>3.87</v>
      </c>
      <c r="K85" s="8">
        <v>1.32</v>
      </c>
      <c r="L85" s="8">
        <v>2.73</v>
      </c>
      <c r="M85" s="8">
        <f>VLOOKUP('Pit League Rates'!B85,'Pit Adv'!B:V,20,FALSE)</f>
        <v>4.57</v>
      </c>
      <c r="N85" s="8">
        <f>VLOOKUP('Pit League Rates'!B85,'Pit Adv'!B:V,21,FALSE)</f>
        <v>4.34</v>
      </c>
      <c r="O85" s="8">
        <f>VLOOKUP(B85,'Pit Statcast'!B:M,5,FALSE)</f>
        <v>91.2</v>
      </c>
      <c r="P85" s="8">
        <f>VLOOKUP(B85,'Pit Statcast'!B:M,7,FALSE)</f>
        <v>21.6</v>
      </c>
      <c r="Q85" s="46">
        <f>VLOOKUP(B85,'Pit Statcast'!B:M,9,FALSE)</f>
        <v>9.1999999999999998E-2</v>
      </c>
      <c r="R85" s="46">
        <f>VLOOKUP(B85,'Pit Statcast'!B:M,11,FALSE)</f>
        <v>0.42499999999999999</v>
      </c>
      <c r="S85" s="8">
        <v>3.62</v>
      </c>
      <c r="T85" s="8">
        <v>0</v>
      </c>
      <c r="U85" s="10">
        <v>0.16600000000000001</v>
      </c>
      <c r="V85" s="50">
        <f>VLOOKUP(B85,'Pit Adv'!B:V,7,FALSE)</f>
        <v>0.26100000000000001</v>
      </c>
      <c r="W85" s="50">
        <f>VLOOKUP(B85,'Pit Adv'!B:V,8,FALSE)</f>
        <v>9.6000000000000002E-2</v>
      </c>
      <c r="X85" s="21">
        <f>VLOOKUP(B85,'Pit PD'!$B:$M,3,FALSE)</f>
        <v>0.109</v>
      </c>
      <c r="Y85" s="21">
        <f>VLOOKUP($B85,'Pit PD'!$B:$M,4,FALSE)</f>
        <v>0.28299999999999997</v>
      </c>
      <c r="Z85" s="21">
        <f>VLOOKUP($B85,'Pit PD'!$B:$M,5,FALSE)</f>
        <v>0.64700000000000002</v>
      </c>
      <c r="AA85" s="21">
        <f>VLOOKUP($B85,'Pit PD'!$B:$M,6,FALSE)</f>
        <v>0.46400000000000002</v>
      </c>
      <c r="AB85" s="21">
        <f>VLOOKUP($B85,'Pit PD'!$B:$M,7,FALSE)</f>
        <v>0.58899999999999997</v>
      </c>
      <c r="AC85" s="21">
        <f>VLOOKUP($B85,'Pit PD'!$B:$M,8,FALSE)</f>
        <v>0.84299999999999997</v>
      </c>
      <c r="AD85" s="21">
        <f>VLOOKUP($B85,'Pit PD'!$B:$M,9,FALSE)</f>
        <v>0.76500000000000001</v>
      </c>
      <c r="AE85" s="21">
        <f>VLOOKUP($B85,'Pit PD'!$B:$M,10,FALSE)</f>
        <v>0.497</v>
      </c>
      <c r="AF85" s="21">
        <f>VLOOKUP($B85,'Pit PD'!$B:$M,11,FALSE)</f>
        <v>0.16</v>
      </c>
      <c r="AG85" s="21">
        <f>VLOOKUP($B85,'Pit PD'!$B:$M,12,FALSE)</f>
        <v>0.26900000000000002</v>
      </c>
      <c r="AH85">
        <f>VLOOKUP(B85,'[1]SGP Pitchers'!$B:$P,10,FALSE)</f>
        <v>2.4380274676514251</v>
      </c>
    </row>
    <row r="86" spans="1:34" ht="15" thickBot="1">
      <c r="A86" s="5">
        <v>85</v>
      </c>
      <c r="B86" s="22" t="s">
        <v>819</v>
      </c>
      <c r="C86" s="22" t="s">
        <v>29</v>
      </c>
      <c r="D86" s="8">
        <f t="shared" si="1"/>
        <v>0</v>
      </c>
      <c r="E86" s="8">
        <v>0</v>
      </c>
      <c r="F86" s="8">
        <v>119</v>
      </c>
      <c r="G86" s="8">
        <f>VLOOKUP(B86,[1]Pitchers!$B:$P,15,FALSE)</f>
        <v>0.28000000000000003</v>
      </c>
      <c r="H86" s="8" t="str">
        <f>IF(D86&gt;0,(D86)/(D86+VLOOKUP(B86,'Blown Saves Pitch'!B:F,4,FALSE)),"")</f>
        <v/>
      </c>
      <c r="I86" s="8">
        <v>7.6</v>
      </c>
      <c r="J86" s="8">
        <v>5.43</v>
      </c>
      <c r="K86" s="8">
        <v>1.49</v>
      </c>
      <c r="L86" s="8">
        <v>1.86</v>
      </c>
      <c r="M86" s="8">
        <f>VLOOKUP('Pit League Rates'!B86,'Pit Adv'!B:V,20,FALSE)</f>
        <v>5.53</v>
      </c>
      <c r="N86" s="8">
        <f>VLOOKUP('Pit League Rates'!B86,'Pit Adv'!B:V,21,FALSE)</f>
        <v>5.23</v>
      </c>
      <c r="O86" s="8">
        <f>VLOOKUP(B86,'Pit Statcast'!B:M,5,FALSE)</f>
        <v>87</v>
      </c>
      <c r="P86" s="8">
        <f>VLOOKUP(B86,'Pit Statcast'!B:M,7,FALSE)</f>
        <v>19.100000000000001</v>
      </c>
      <c r="Q86" s="46">
        <f>VLOOKUP(B86,'Pit Statcast'!B:M,9,FALSE)</f>
        <v>8.2000000000000003E-2</v>
      </c>
      <c r="R86" s="46">
        <f>VLOOKUP(B86,'Pit Statcast'!B:M,11,FALSE)</f>
        <v>0.32300000000000001</v>
      </c>
      <c r="S86" s="8">
        <v>4.09</v>
      </c>
      <c r="T86" s="8">
        <v>0</v>
      </c>
      <c r="U86" s="10">
        <v>8.6999999999999994E-2</v>
      </c>
      <c r="V86" s="50">
        <f>VLOOKUP(B86,'Pit Adv'!B:V,7,FALSE)</f>
        <v>0.189</v>
      </c>
      <c r="W86" s="50">
        <f>VLOOKUP(B86,'Pit Adv'!B:V,8,FALSE)</f>
        <v>0.10199999999999999</v>
      </c>
      <c r="X86" s="21">
        <f>VLOOKUP(B86,'Pit PD'!$B:$M,3,FALSE)</f>
        <v>0.125</v>
      </c>
      <c r="Y86" s="21">
        <f>VLOOKUP($B86,'Pit PD'!$B:$M,4,FALSE)</f>
        <v>0.28699999999999998</v>
      </c>
      <c r="Z86" s="21">
        <f>VLOOKUP($B86,'Pit PD'!$B:$M,5,FALSE)</f>
        <v>0.71399999999999997</v>
      </c>
      <c r="AA86" s="21">
        <f>VLOOKUP($B86,'Pit PD'!$B:$M,6,FALSE)</f>
        <v>0.495</v>
      </c>
      <c r="AB86" s="21">
        <f>VLOOKUP($B86,'Pit PD'!$B:$M,7,FALSE)</f>
        <v>0.56100000000000005</v>
      </c>
      <c r="AC86" s="21">
        <f>VLOOKUP($B86,'Pit PD'!$B:$M,8,FALSE)</f>
        <v>0.82099999999999995</v>
      </c>
      <c r="AD86" s="21">
        <f>VLOOKUP($B86,'Pit PD'!$B:$M,9,FALSE)</f>
        <v>0.74399999999999999</v>
      </c>
      <c r="AE86" s="21">
        <f>VLOOKUP($B86,'Pit PD'!$B:$M,10,FALSE)</f>
        <v>0.48699999999999999</v>
      </c>
      <c r="AF86" s="21">
        <f>VLOOKUP($B86,'Pit PD'!$B:$M,11,FALSE)</f>
        <v>0.13900000000000001</v>
      </c>
      <c r="AG86" s="21">
        <f>VLOOKUP($B86,'Pit PD'!$B:$M,12,FALSE)</f>
        <v>0.26500000000000001</v>
      </c>
      <c r="AH86">
        <f>VLOOKUP(B86,'[1]SGP Pitchers'!$B:$P,10,FALSE)</f>
        <v>-7.3666533201147431</v>
      </c>
    </row>
    <row r="87" spans="1:34" ht="15" thickBot="1">
      <c r="A87" s="5">
        <v>86</v>
      </c>
      <c r="B87" s="22" t="s">
        <v>683</v>
      </c>
      <c r="C87" s="22" t="s">
        <v>89</v>
      </c>
      <c r="D87" s="8">
        <f t="shared" si="1"/>
        <v>0</v>
      </c>
      <c r="E87" s="8">
        <v>0</v>
      </c>
      <c r="F87" s="8">
        <v>119</v>
      </c>
      <c r="G87" s="8">
        <f>VLOOKUP(B87,[1]Pitchers!$B:$P,15,FALSE)</f>
        <v>0.5</v>
      </c>
      <c r="H87" s="8" t="str">
        <f>IF(D87&gt;0,(D87)/(D87+VLOOKUP(B87,'Blown Saves Pitch'!B:F,4,FALSE)),"")</f>
        <v/>
      </c>
      <c r="I87" s="8">
        <v>8.57</v>
      </c>
      <c r="J87" s="8">
        <v>4.18</v>
      </c>
      <c r="K87" s="8">
        <v>1.42</v>
      </c>
      <c r="L87" s="8">
        <v>2.48</v>
      </c>
      <c r="M87" s="8">
        <f>VLOOKUP('Pit League Rates'!B87,'Pit Adv'!B:V,20,FALSE)</f>
        <v>4.05</v>
      </c>
      <c r="N87" s="8">
        <f>VLOOKUP('Pit League Rates'!B87,'Pit Adv'!B:V,21,FALSE)</f>
        <v>4.38</v>
      </c>
      <c r="O87" s="8">
        <f>VLOOKUP(B87,'Pit Statcast'!B:M,5,FALSE)</f>
        <v>87.8</v>
      </c>
      <c r="P87" s="8">
        <f>VLOOKUP(B87,'Pit Statcast'!B:M,7,FALSE)</f>
        <v>8.1</v>
      </c>
      <c r="Q87" s="46">
        <f>VLOOKUP(B87,'Pit Statcast'!B:M,9,FALSE)</f>
        <v>7.4999999999999997E-2</v>
      </c>
      <c r="R87" s="46">
        <f>VLOOKUP(B87,'Pit Statcast'!B:M,11,FALSE)</f>
        <v>0.36099999999999999</v>
      </c>
      <c r="S87" s="8">
        <v>3.46</v>
      </c>
      <c r="T87" s="8">
        <v>0</v>
      </c>
      <c r="U87" s="10">
        <v>0.13100000000000001</v>
      </c>
      <c r="V87" s="50">
        <f>VLOOKUP(B87,'Pit Adv'!B:V,7,FALSE)</f>
        <v>0.22</v>
      </c>
      <c r="W87" s="50">
        <f>VLOOKUP(B87,'Pit Adv'!B:V,8,FALSE)</f>
        <v>8.8999999999999996E-2</v>
      </c>
      <c r="X87" s="21">
        <f>VLOOKUP(B87,'Pit PD'!$B:$M,3,FALSE)</f>
        <v>9.4E-2</v>
      </c>
      <c r="Y87" s="21">
        <f>VLOOKUP($B87,'Pit PD'!$B:$M,4,FALSE)</f>
        <v>0.28499999999999998</v>
      </c>
      <c r="Z87" s="21">
        <f>VLOOKUP($B87,'Pit PD'!$B:$M,5,FALSE)</f>
        <v>0.61399999999999999</v>
      </c>
      <c r="AA87" s="21">
        <f>VLOOKUP($B87,'Pit PD'!$B:$M,6,FALSE)</f>
        <v>0.44700000000000001</v>
      </c>
      <c r="AB87" s="21">
        <f>VLOOKUP($B87,'Pit PD'!$B:$M,7,FALSE)</f>
        <v>0.57499999999999996</v>
      </c>
      <c r="AC87" s="21">
        <f>VLOOKUP($B87,'Pit PD'!$B:$M,8,FALSE)</f>
        <v>0.89100000000000001</v>
      </c>
      <c r="AD87" s="21">
        <f>VLOOKUP($B87,'Pit PD'!$B:$M,9,FALSE)</f>
        <v>0.78900000000000003</v>
      </c>
      <c r="AE87" s="21">
        <f>VLOOKUP($B87,'Pit PD'!$B:$M,10,FALSE)</f>
        <v>0.49299999999999999</v>
      </c>
      <c r="AF87" s="21">
        <f>VLOOKUP($B87,'Pit PD'!$B:$M,11,FALSE)</f>
        <v>0.17799999999999999</v>
      </c>
      <c r="AG87" s="21">
        <f>VLOOKUP($B87,'Pit PD'!$B:$M,12,FALSE)</f>
        <v>0.27200000000000002</v>
      </c>
      <c r="AH87">
        <f>VLOOKUP(B87,'[1]SGP Pitchers'!$B:$P,10,FALSE)</f>
        <v>5.2853422351451407E-2</v>
      </c>
    </row>
    <row r="88" spans="1:34" ht="15" thickBot="1">
      <c r="A88" s="5">
        <v>87</v>
      </c>
      <c r="B88" s="22" t="s">
        <v>713</v>
      </c>
      <c r="C88" s="22" t="s">
        <v>48</v>
      </c>
      <c r="D88" s="8">
        <f t="shared" si="1"/>
        <v>0</v>
      </c>
      <c r="E88" s="8">
        <v>0</v>
      </c>
      <c r="F88" s="8">
        <v>119</v>
      </c>
      <c r="G88" s="8">
        <f>VLOOKUP(B88,[1]Pitchers!$B:$P,15,FALSE)</f>
        <v>0.28999999999999998</v>
      </c>
      <c r="H88" s="8" t="str">
        <f>IF(D88&gt;0,(D88)/(D88+VLOOKUP(B88,'Blown Saves Pitch'!B:F,4,FALSE)),"")</f>
        <v/>
      </c>
      <c r="I88" s="8">
        <v>8.5500000000000007</v>
      </c>
      <c r="J88" s="8">
        <v>3.81</v>
      </c>
      <c r="K88" s="8">
        <v>1.4</v>
      </c>
      <c r="L88" s="8">
        <v>2.48</v>
      </c>
      <c r="M88" s="8">
        <f>VLOOKUP('Pit League Rates'!B88,'Pit Adv'!B:V,20,FALSE)</f>
        <v>4.29</v>
      </c>
      <c r="N88" s="8">
        <f>VLOOKUP('Pit League Rates'!B88,'Pit Adv'!B:V,21,FALSE)</f>
        <v>4.5</v>
      </c>
      <c r="O88" s="8">
        <f>VLOOKUP(B88,'Pit Statcast'!B:M,5,FALSE)</f>
        <v>88.9</v>
      </c>
      <c r="P88" s="8">
        <f>VLOOKUP(B88,'Pit Statcast'!B:M,7,FALSE)</f>
        <v>12.6</v>
      </c>
      <c r="Q88" s="46">
        <f>VLOOKUP(B88,'Pit Statcast'!B:M,9,FALSE)</f>
        <v>7.5999999999999998E-2</v>
      </c>
      <c r="R88" s="46">
        <f>VLOOKUP(B88,'Pit Statcast'!B:M,11,FALSE)</f>
        <v>0.39</v>
      </c>
      <c r="S88" s="8">
        <v>3.45</v>
      </c>
      <c r="T88" s="8">
        <v>0</v>
      </c>
      <c r="U88" s="10">
        <v>0.13200000000000001</v>
      </c>
      <c r="V88" s="50">
        <f>VLOOKUP(B88,'Pit Adv'!B:V,7,FALSE)</f>
        <v>0.222</v>
      </c>
      <c r="W88" s="50">
        <f>VLOOKUP(B88,'Pit Adv'!B:V,8,FALSE)</f>
        <v>8.8999999999999996E-2</v>
      </c>
      <c r="X88" s="21">
        <f>VLOOKUP(B88,'Pit PD'!$B:$M,3,FALSE)</f>
        <v>0.108</v>
      </c>
      <c r="Y88" s="21">
        <f>VLOOKUP($B88,'Pit PD'!$B:$M,4,FALSE)</f>
        <v>0.3</v>
      </c>
      <c r="Z88" s="21">
        <f>VLOOKUP($B88,'Pit PD'!$B:$M,5,FALSE)</f>
        <v>0.64500000000000002</v>
      </c>
      <c r="AA88" s="21">
        <f>VLOOKUP($B88,'Pit PD'!$B:$M,6,FALSE)</f>
        <v>0.47699999999999998</v>
      </c>
      <c r="AB88" s="21">
        <f>VLOOKUP($B88,'Pit PD'!$B:$M,7,FALSE)</f>
        <v>0.57199999999999995</v>
      </c>
      <c r="AC88" s="21">
        <f>VLOOKUP($B88,'Pit PD'!$B:$M,8,FALSE)</f>
        <v>0.86399999999999999</v>
      </c>
      <c r="AD88" s="21">
        <f>VLOOKUP($B88,'Pit PD'!$B:$M,9,FALSE)</f>
        <v>0.77400000000000002</v>
      </c>
      <c r="AE88" s="21">
        <f>VLOOKUP($B88,'Pit PD'!$B:$M,10,FALSE)</f>
        <v>0.51200000000000001</v>
      </c>
      <c r="AF88" s="21">
        <f>VLOOKUP($B88,'Pit PD'!$B:$M,11,FALSE)</f>
        <v>0.16200000000000001</v>
      </c>
      <c r="AG88" s="21">
        <f>VLOOKUP($B88,'Pit PD'!$B:$M,12,FALSE)</f>
        <v>0.26900000000000002</v>
      </c>
      <c r="AH88">
        <f>VLOOKUP(B88,'[1]SGP Pitchers'!$B:$P,10,FALSE)</f>
        <v>0.27146884677074823</v>
      </c>
    </row>
    <row r="89" spans="1:34" ht="15" thickBot="1">
      <c r="A89" s="5">
        <v>88</v>
      </c>
      <c r="B89" s="22" t="s">
        <v>623</v>
      </c>
      <c r="C89" s="22" t="s">
        <v>35</v>
      </c>
      <c r="D89" s="8">
        <f t="shared" si="1"/>
        <v>0</v>
      </c>
      <c r="E89" s="8">
        <v>0</v>
      </c>
      <c r="F89" s="8">
        <v>119</v>
      </c>
      <c r="G89" s="8">
        <f>VLOOKUP(B89,[1]Pitchers!$B:$P,15,FALSE)</f>
        <v>0.36</v>
      </c>
      <c r="H89" s="8" t="str">
        <f>IF(D89&gt;0,(D89)/(D89+VLOOKUP(B89,'Blown Saves Pitch'!B:F,4,FALSE)),"")</f>
        <v/>
      </c>
      <c r="I89" s="8">
        <v>8.15</v>
      </c>
      <c r="J89" s="8">
        <v>4.32</v>
      </c>
      <c r="K89" s="8">
        <v>1.1399999999999999</v>
      </c>
      <c r="L89" s="8">
        <v>4.58</v>
      </c>
      <c r="M89" s="8">
        <f>VLOOKUP('Pit League Rates'!B89,'Pit Adv'!B:V,20,FALSE)</f>
        <v>4.3099999999999996</v>
      </c>
      <c r="N89" s="8">
        <f>VLOOKUP('Pit League Rates'!B89,'Pit Adv'!B:V,21,FALSE)</f>
        <v>4.17</v>
      </c>
      <c r="O89" s="8">
        <f>VLOOKUP(B89,'Pit Statcast'!B:M,5,FALSE)</f>
        <v>90.7</v>
      </c>
      <c r="P89" s="8">
        <f>VLOOKUP(B89,'Pit Statcast'!B:M,7,FALSE)</f>
        <v>17.8</v>
      </c>
      <c r="Q89" s="46">
        <f>VLOOKUP(B89,'Pit Statcast'!B:M,9,FALSE)</f>
        <v>0.109</v>
      </c>
      <c r="R89" s="46">
        <f>VLOOKUP(B89,'Pit Statcast'!B:M,11,FALSE)</f>
        <v>0.42099999999999999</v>
      </c>
      <c r="S89" s="8">
        <v>1.78</v>
      </c>
      <c r="T89" s="8">
        <v>0</v>
      </c>
      <c r="U89" s="10">
        <v>0.17299999999999999</v>
      </c>
      <c r="V89" s="50">
        <f>VLOOKUP(B89,'Pit Adv'!B:V,7,FALSE)</f>
        <v>0.222</v>
      </c>
      <c r="W89" s="50">
        <f>VLOOKUP(B89,'Pit Adv'!B:V,8,FALSE)</f>
        <v>4.8000000000000001E-2</v>
      </c>
      <c r="X89" s="21">
        <f>VLOOKUP(B89,'Pit PD'!$B:$M,3,FALSE)</f>
        <v>0.114</v>
      </c>
      <c r="Y89" s="21">
        <f>VLOOKUP($B89,'Pit PD'!$B:$M,4,FALSE)</f>
        <v>0.29899999999999999</v>
      </c>
      <c r="Z89" s="21">
        <f>VLOOKUP($B89,'Pit PD'!$B:$M,5,FALSE)</f>
        <v>0.71399999999999997</v>
      </c>
      <c r="AA89" s="21">
        <f>VLOOKUP($B89,'Pit PD'!$B:$M,6,FALSE)</f>
        <v>0.52700000000000002</v>
      </c>
      <c r="AB89" s="21">
        <f>VLOOKUP($B89,'Pit PD'!$B:$M,7,FALSE)</f>
        <v>0.63100000000000001</v>
      </c>
      <c r="AC89" s="21">
        <f>VLOOKUP($B89,'Pit PD'!$B:$M,8,FALSE)</f>
        <v>0.83599999999999997</v>
      </c>
      <c r="AD89" s="21">
        <f>VLOOKUP($B89,'Pit PD'!$B:$M,9,FALSE)</f>
        <v>0.78400000000000003</v>
      </c>
      <c r="AE89" s="21">
        <f>VLOOKUP($B89,'Pit PD'!$B:$M,10,FALSE)</f>
        <v>0.54900000000000004</v>
      </c>
      <c r="AF89" s="21">
        <f>VLOOKUP($B89,'Pit PD'!$B:$M,11,FALSE)</f>
        <v>0.14699999999999999</v>
      </c>
      <c r="AG89" s="21">
        <f>VLOOKUP($B89,'Pit PD'!$B:$M,12,FALSE)</f>
        <v>0.26100000000000001</v>
      </c>
      <c r="AH89">
        <f>VLOOKUP(B89,'[1]SGP Pitchers'!$B:$P,10,FALSE)</f>
        <v>6.9307422042964344</v>
      </c>
    </row>
    <row r="90" spans="1:34" ht="15" thickBot="1">
      <c r="A90" s="5">
        <v>89</v>
      </c>
      <c r="B90" s="22" t="s">
        <v>636</v>
      </c>
      <c r="C90" s="22" t="s">
        <v>56</v>
      </c>
      <c r="D90" s="8">
        <f t="shared" si="1"/>
        <v>0</v>
      </c>
      <c r="E90" s="8">
        <v>0</v>
      </c>
      <c r="F90" s="8">
        <v>117</v>
      </c>
      <c r="G90" s="8">
        <f>VLOOKUP(B90,[1]Pitchers!$B:$P,15,FALSE)</f>
        <v>0.6</v>
      </c>
      <c r="H90" s="8" t="str">
        <f>IF(D90&gt;0,(D90)/(D90+VLOOKUP(B90,'Blown Saves Pitch'!B:F,4,FALSE)),"")</f>
        <v/>
      </c>
      <c r="I90" s="8">
        <v>7.82</v>
      </c>
      <c r="J90" s="8">
        <v>3.88</v>
      </c>
      <c r="K90" s="8">
        <v>1.25</v>
      </c>
      <c r="L90" s="8">
        <v>2.25</v>
      </c>
      <c r="M90" s="8">
        <f>VLOOKUP('Pit League Rates'!B90,'Pit Adv'!B:V,20,FALSE)</f>
        <v>3.8</v>
      </c>
      <c r="N90" s="8">
        <f>VLOOKUP('Pit League Rates'!B90,'Pit Adv'!B:V,21,FALSE)</f>
        <v>4.2300000000000004</v>
      </c>
      <c r="O90" s="8">
        <f>VLOOKUP(B90,'Pit Statcast'!B:M,5,FALSE)</f>
        <v>90.1</v>
      </c>
      <c r="P90" s="8">
        <f>VLOOKUP(B90,'Pit Statcast'!B:M,7,FALSE)</f>
        <v>2.9</v>
      </c>
      <c r="Q90" s="46">
        <f>VLOOKUP(B90,'Pit Statcast'!B:M,9,FALSE)</f>
        <v>4.2999999999999997E-2</v>
      </c>
      <c r="R90" s="46">
        <f>VLOOKUP(B90,'Pit Statcast'!B:M,11,FALSE)</f>
        <v>0.40799999999999997</v>
      </c>
      <c r="S90" s="8">
        <v>3.48</v>
      </c>
      <c r="T90" s="8">
        <v>0</v>
      </c>
      <c r="U90" s="10">
        <v>0.115</v>
      </c>
      <c r="V90" s="50">
        <f>VLOOKUP(B90,'Pit Adv'!B:V,7,FALSE)</f>
        <v>0.20699999999999999</v>
      </c>
      <c r="W90" s="50">
        <f>VLOOKUP(B90,'Pit Adv'!B:V,8,FALSE)</f>
        <v>9.1999999999999998E-2</v>
      </c>
      <c r="X90" s="21">
        <f>VLOOKUP(B90,'Pit PD'!$B:$M,3,FALSE)</f>
        <v>9.2999999999999999E-2</v>
      </c>
      <c r="Y90" s="21">
        <f>VLOOKUP($B90,'Pit PD'!$B:$M,4,FALSE)</f>
        <v>0.27400000000000002</v>
      </c>
      <c r="Z90" s="21">
        <f>VLOOKUP($B90,'Pit PD'!$B:$M,5,FALSE)</f>
        <v>0.64400000000000002</v>
      </c>
      <c r="AA90" s="21">
        <f>VLOOKUP($B90,'Pit PD'!$B:$M,6,FALSE)</f>
        <v>0.44700000000000001</v>
      </c>
      <c r="AB90" s="21">
        <f>VLOOKUP($B90,'Pit PD'!$B:$M,7,FALSE)</f>
        <v>0.59499999999999997</v>
      </c>
      <c r="AC90" s="21">
        <f>VLOOKUP($B90,'Pit PD'!$B:$M,8,FALSE)</f>
        <v>0.88200000000000001</v>
      </c>
      <c r="AD90" s="21">
        <f>VLOOKUP($B90,'Pit PD'!$B:$M,9,FALSE)</f>
        <v>0.78800000000000003</v>
      </c>
      <c r="AE90" s="21">
        <f>VLOOKUP($B90,'Pit PD'!$B:$M,10,FALSE)</f>
        <v>0.46700000000000003</v>
      </c>
      <c r="AF90" s="21">
        <f>VLOOKUP($B90,'Pit PD'!$B:$M,11,FALSE)</f>
        <v>0.16800000000000001</v>
      </c>
      <c r="AG90" s="21">
        <f>VLOOKUP($B90,'Pit PD'!$B:$M,12,FALSE)</f>
        <v>0.26100000000000001</v>
      </c>
      <c r="AH90">
        <f>VLOOKUP(B90,'[1]SGP Pitchers'!$B:$P,10,FALSE)</f>
        <v>2.9619098441489355</v>
      </c>
    </row>
    <row r="91" spans="1:34" ht="15" thickBot="1">
      <c r="A91" s="5">
        <v>90</v>
      </c>
      <c r="B91" s="22" t="s">
        <v>707</v>
      </c>
      <c r="C91" s="22" t="s">
        <v>41</v>
      </c>
      <c r="D91" s="8">
        <f t="shared" si="1"/>
        <v>0</v>
      </c>
      <c r="E91" s="8">
        <v>0</v>
      </c>
      <c r="F91" s="8">
        <v>117</v>
      </c>
      <c r="G91" s="8">
        <f>VLOOKUP(B91,[1]Pitchers!$B:$P,15,FALSE)</f>
        <v>0.5</v>
      </c>
      <c r="H91" s="8" t="str">
        <f>IF(D91&gt;0,(D91)/(D91+VLOOKUP(B91,'Blown Saves Pitch'!B:F,4,FALSE)),"")</f>
        <v/>
      </c>
      <c r="I91" s="8">
        <v>8.27</v>
      </c>
      <c r="J91" s="8">
        <v>3.39</v>
      </c>
      <c r="K91" s="8">
        <v>1.19</v>
      </c>
      <c r="L91" s="8">
        <v>2.79</v>
      </c>
      <c r="M91" s="8">
        <f>VLOOKUP('Pit League Rates'!B91,'Pit Adv'!B:V,20,FALSE)</f>
        <v>4.5</v>
      </c>
      <c r="N91" s="8">
        <f>VLOOKUP('Pit League Rates'!B91,'Pit Adv'!B:V,21,FALSE)</f>
        <v>4.47</v>
      </c>
      <c r="O91" s="8">
        <f>VLOOKUP(B91,'Pit Statcast'!B:M,5,FALSE)</f>
        <v>88.2</v>
      </c>
      <c r="P91" s="8">
        <f>VLOOKUP(B91,'Pit Statcast'!B:M,7,FALSE)</f>
        <v>17.899999999999999</v>
      </c>
      <c r="Q91" s="46">
        <f>VLOOKUP(B91,'Pit Statcast'!B:M,9,FALSE)</f>
        <v>7.6999999999999999E-2</v>
      </c>
      <c r="R91" s="46">
        <f>VLOOKUP(B91,'Pit Statcast'!B:M,11,FALSE)</f>
        <v>0.35499999999999998</v>
      </c>
      <c r="S91" s="8">
        <v>2.97</v>
      </c>
      <c r="T91" s="8">
        <v>0</v>
      </c>
      <c r="U91" s="10">
        <v>0.14199999999999999</v>
      </c>
      <c r="V91" s="50">
        <f>VLOOKUP(B91,'Pit Adv'!B:V,7,FALSE)</f>
        <v>0.222</v>
      </c>
      <c r="W91" s="50">
        <f>VLOOKUP(B91,'Pit Adv'!B:V,8,FALSE)</f>
        <v>0.08</v>
      </c>
      <c r="X91" s="21">
        <f>VLOOKUP(B91,'Pit PD'!$B:$M,3,FALSE)</f>
        <v>0.107</v>
      </c>
      <c r="Y91" s="21">
        <f>VLOOKUP($B91,'Pit PD'!$B:$M,4,FALSE)</f>
        <v>0.29399999999999998</v>
      </c>
      <c r="Z91" s="21">
        <f>VLOOKUP($B91,'Pit PD'!$B:$M,5,FALSE)</f>
        <v>0.64500000000000002</v>
      </c>
      <c r="AA91" s="21">
        <f>VLOOKUP($B91,'Pit PD'!$B:$M,6,FALSE)</f>
        <v>0.47499999999999998</v>
      </c>
      <c r="AB91" s="21">
        <f>VLOOKUP($B91,'Pit PD'!$B:$M,7,FALSE)</f>
        <v>0.59699999999999998</v>
      </c>
      <c r="AC91" s="21">
        <f>VLOOKUP($B91,'Pit PD'!$B:$M,8,FALSE)</f>
        <v>0.85199999999999998</v>
      </c>
      <c r="AD91" s="21">
        <f>VLOOKUP($B91,'Pit PD'!$B:$M,9,FALSE)</f>
        <v>0.77500000000000002</v>
      </c>
      <c r="AE91" s="21">
        <f>VLOOKUP($B91,'Pit PD'!$B:$M,10,FALSE)</f>
        <v>0.51400000000000001</v>
      </c>
      <c r="AF91" s="21">
        <f>VLOOKUP($B91,'Pit PD'!$B:$M,11,FALSE)</f>
        <v>0.17</v>
      </c>
      <c r="AG91" s="21">
        <f>VLOOKUP($B91,'Pit PD'!$B:$M,12,FALSE)</f>
        <v>0.27600000000000002</v>
      </c>
      <c r="AH91">
        <f>VLOOKUP(B91,'[1]SGP Pitchers'!$B:$P,10,FALSE)</f>
        <v>7.1869992469769901</v>
      </c>
    </row>
    <row r="92" spans="1:34" ht="15" thickBot="1">
      <c r="A92" s="5">
        <v>91</v>
      </c>
      <c r="B92" s="22" t="s">
        <v>555</v>
      </c>
      <c r="C92" s="22" t="s">
        <v>24</v>
      </c>
      <c r="D92" s="8">
        <f t="shared" si="1"/>
        <v>0</v>
      </c>
      <c r="E92" s="8">
        <v>0</v>
      </c>
      <c r="F92" s="8">
        <v>117</v>
      </c>
      <c r="G92" s="8">
        <f>VLOOKUP(B92,[1]Pitchers!$B:$P,15,FALSE)</f>
        <v>0.52</v>
      </c>
      <c r="H92" s="8" t="str">
        <f>IF(D92&gt;0,(D92)/(D92+VLOOKUP(B92,'Blown Saves Pitch'!B:F,4,FALSE)),"")</f>
        <v/>
      </c>
      <c r="I92" s="8">
        <v>8.9700000000000006</v>
      </c>
      <c r="J92" s="8">
        <v>4.5999999999999996</v>
      </c>
      <c r="K92" s="8">
        <v>1.1599999999999999</v>
      </c>
      <c r="L92" s="8">
        <v>4.88</v>
      </c>
      <c r="M92" s="8">
        <f>VLOOKUP('Pit League Rates'!B92,'Pit Adv'!B:V,20,FALSE)</f>
        <v>4.1399999999999997</v>
      </c>
      <c r="N92" s="8">
        <f>VLOOKUP('Pit League Rates'!B92,'Pit Adv'!B:V,21,FALSE)</f>
        <v>3.91</v>
      </c>
      <c r="O92" s="8">
        <f>VLOOKUP(B92,'Pit Statcast'!B:M,5,FALSE)</f>
        <v>87.2</v>
      </c>
      <c r="P92" s="8">
        <f>VLOOKUP(B92,'Pit Statcast'!B:M,7,FALSE)</f>
        <v>17.8</v>
      </c>
      <c r="Q92" s="46">
        <f>VLOOKUP(B92,'Pit Statcast'!B:M,9,FALSE)</f>
        <v>8.6999999999999994E-2</v>
      </c>
      <c r="R92" s="46">
        <f>VLOOKUP(B92,'Pit Statcast'!B:M,11,FALSE)</f>
        <v>0.34300000000000003</v>
      </c>
      <c r="S92" s="8">
        <v>1.84</v>
      </c>
      <c r="T92" s="8">
        <v>0</v>
      </c>
      <c r="U92" s="10">
        <v>0.193</v>
      </c>
      <c r="V92" s="50">
        <f>VLOOKUP(B92,'Pit Adv'!B:V,7,FALSE)</f>
        <v>0.24299999999999999</v>
      </c>
      <c r="W92" s="50">
        <f>VLOOKUP(B92,'Pit Adv'!B:V,8,FALSE)</f>
        <v>0.05</v>
      </c>
      <c r="X92" s="21">
        <f>VLOOKUP(B92,'Pit PD'!$B:$M,3,FALSE)</f>
        <v>0.104</v>
      </c>
      <c r="Y92" s="21">
        <f>VLOOKUP($B92,'Pit PD'!$B:$M,4,FALSE)</f>
        <v>0.308</v>
      </c>
      <c r="Z92" s="21">
        <f>VLOOKUP($B92,'Pit PD'!$B:$M,5,FALSE)</f>
        <v>0.64800000000000002</v>
      </c>
      <c r="AA92" s="21">
        <f>VLOOKUP($B92,'Pit PD'!$B:$M,6,FALSE)</f>
        <v>0.49399999999999999</v>
      </c>
      <c r="AB92" s="21">
        <f>VLOOKUP($B92,'Pit PD'!$B:$M,7,FALSE)</f>
        <v>0.62</v>
      </c>
      <c r="AC92" s="21">
        <f>VLOOKUP($B92,'Pit PD'!$B:$M,8,FALSE)</f>
        <v>0.85499999999999998</v>
      </c>
      <c r="AD92" s="21">
        <f>VLOOKUP($B92,'Pit PD'!$B:$M,9,FALSE)</f>
        <v>0.78900000000000003</v>
      </c>
      <c r="AE92" s="21">
        <f>VLOOKUP($B92,'Pit PD'!$B:$M,10,FALSE)</f>
        <v>0.54700000000000004</v>
      </c>
      <c r="AF92" s="21">
        <f>VLOOKUP($B92,'Pit PD'!$B:$M,11,FALSE)</f>
        <v>0.19</v>
      </c>
      <c r="AG92" s="21">
        <f>VLOOKUP($B92,'Pit PD'!$B:$M,12,FALSE)</f>
        <v>0.29399999999999998</v>
      </c>
      <c r="AH92">
        <f>VLOOKUP(B92,'[1]SGP Pitchers'!$B:$P,10,FALSE)</f>
        <v>6.6685108755155786</v>
      </c>
    </row>
    <row r="93" spans="1:34" ht="15" thickBot="1">
      <c r="A93" s="5">
        <v>92</v>
      </c>
      <c r="B93" s="22" t="s">
        <v>811</v>
      </c>
      <c r="C93" s="22" t="s">
        <v>39</v>
      </c>
      <c r="D93" s="8">
        <f t="shared" si="1"/>
        <v>0</v>
      </c>
      <c r="E93" s="8">
        <v>0</v>
      </c>
      <c r="F93" s="8">
        <v>116</v>
      </c>
      <c r="G93" s="8">
        <f>VLOOKUP(B93,[1]Pitchers!$B:$P,15,FALSE)</f>
        <v>0.13</v>
      </c>
      <c r="H93" s="8" t="str">
        <f>IF(D93&gt;0,(D93)/(D93+VLOOKUP(B93,'Blown Saves Pitch'!B:F,4,FALSE)),"")</f>
        <v/>
      </c>
      <c r="I93" s="8">
        <v>6.08</v>
      </c>
      <c r="J93" s="8">
        <v>6.24</v>
      </c>
      <c r="K93" s="8">
        <v>1.26</v>
      </c>
      <c r="L93" s="8">
        <v>2.64</v>
      </c>
      <c r="M93" s="8">
        <f>VLOOKUP('Pit League Rates'!B93,'Pit Adv'!B:V,20,FALSE)</f>
        <v>5.39</v>
      </c>
      <c r="N93" s="8">
        <f>VLOOKUP('Pit League Rates'!B93,'Pit Adv'!B:V,21,FALSE)</f>
        <v>5.17</v>
      </c>
      <c r="O93" s="8">
        <f>VLOOKUP(B93,'Pit Statcast'!B:M,5,FALSE)</f>
        <v>88.9</v>
      </c>
      <c r="P93" s="8">
        <f>VLOOKUP(B93,'Pit Statcast'!B:M,7,FALSE)</f>
        <v>20.100000000000001</v>
      </c>
      <c r="Q93" s="46">
        <f>VLOOKUP(B93,'Pit Statcast'!B:M,9,FALSE)</f>
        <v>9.8000000000000004E-2</v>
      </c>
      <c r="R93" s="46">
        <f>VLOOKUP(B93,'Pit Statcast'!B:M,11,FALSE)</f>
        <v>0.34699999999999998</v>
      </c>
      <c r="S93" s="8">
        <v>2.31</v>
      </c>
      <c r="T93" s="8">
        <v>0</v>
      </c>
      <c r="U93" s="10">
        <v>9.9000000000000005E-2</v>
      </c>
      <c r="V93" s="50">
        <f>VLOOKUP(B93,'Pit Adv'!B:V,7,FALSE)</f>
        <v>0.16</v>
      </c>
      <c r="W93" s="50">
        <f>VLOOKUP(B93,'Pit Adv'!B:V,8,FALSE)</f>
        <v>6.0999999999999999E-2</v>
      </c>
      <c r="X93" s="21">
        <f>VLOOKUP(B93,'Pit PD'!$B:$M,3,FALSE)</f>
        <v>8.5999999999999993E-2</v>
      </c>
      <c r="Y93" s="21">
        <f>VLOOKUP($B93,'Pit PD'!$B:$M,4,FALSE)</f>
        <v>0.26300000000000001</v>
      </c>
      <c r="Z93" s="21">
        <f>VLOOKUP($B93,'Pit PD'!$B:$M,5,FALSE)</f>
        <v>0.68400000000000005</v>
      </c>
      <c r="AA93" s="21">
        <f>VLOOKUP($B93,'Pit PD'!$B:$M,6,FALSE)</f>
        <v>0.47899999999999998</v>
      </c>
      <c r="AB93" s="21">
        <f>VLOOKUP($B93,'Pit PD'!$B:$M,7,FALSE)</f>
        <v>0.60199999999999998</v>
      </c>
      <c r="AC93" s="21">
        <f>VLOOKUP($B93,'Pit PD'!$B:$M,8,FALSE)</f>
        <v>0.89700000000000002</v>
      </c>
      <c r="AD93" s="21">
        <f>VLOOKUP($B93,'Pit PD'!$B:$M,9,FALSE)</f>
        <v>0.81799999999999995</v>
      </c>
      <c r="AE93" s="21">
        <f>VLOOKUP($B93,'Pit PD'!$B:$M,10,FALSE)</f>
        <v>0.51300000000000001</v>
      </c>
      <c r="AF93" s="21">
        <f>VLOOKUP($B93,'Pit PD'!$B:$M,11,FALSE)</f>
        <v>0.151</v>
      </c>
      <c r="AG93" s="21">
        <f>VLOOKUP($B93,'Pit PD'!$B:$M,12,FALSE)</f>
        <v>0.23599999999999999</v>
      </c>
      <c r="AH93">
        <f>VLOOKUP(B93,'[1]SGP Pitchers'!$B:$P,10,FALSE)</f>
        <v>-4.4488421192073382</v>
      </c>
    </row>
    <row r="94" spans="1:34" ht="15" thickBot="1">
      <c r="A94" s="5">
        <v>93</v>
      </c>
      <c r="B94" s="22" t="s">
        <v>739</v>
      </c>
      <c r="C94" s="22" t="s">
        <v>100</v>
      </c>
      <c r="D94" s="8">
        <f t="shared" si="1"/>
        <v>0</v>
      </c>
      <c r="E94" s="8">
        <v>0</v>
      </c>
      <c r="F94" s="8">
        <v>115</v>
      </c>
      <c r="G94" s="8">
        <f>VLOOKUP(B94,[1]Pitchers!$B:$P,15,FALSE)</f>
        <v>0.15</v>
      </c>
      <c r="H94" s="8" t="str">
        <f>IF(D94&gt;0,(D94)/(D94+VLOOKUP(B94,'Blown Saves Pitch'!B:F,4,FALSE)),"")</f>
        <v/>
      </c>
      <c r="I94" s="8">
        <v>10.78</v>
      </c>
      <c r="J94" s="8">
        <v>4.22</v>
      </c>
      <c r="K94" s="8">
        <v>1.41</v>
      </c>
      <c r="L94" s="8">
        <v>1.83</v>
      </c>
      <c r="M94" s="8">
        <f>VLOOKUP('Pit League Rates'!B94,'Pit Adv'!B:V,20,FALSE)</f>
        <v>4.25</v>
      </c>
      <c r="N94" s="8">
        <f>VLOOKUP('Pit League Rates'!B94,'Pit Adv'!B:V,21,FALSE)</f>
        <v>4.63</v>
      </c>
      <c r="O94" s="8">
        <f>VLOOKUP(B94,'Pit Statcast'!B:M,5,FALSE)</f>
        <v>87.7</v>
      </c>
      <c r="P94" s="8">
        <f>VLOOKUP(B94,'Pit Statcast'!B:M,7,FALSE)</f>
        <v>7.5</v>
      </c>
      <c r="Q94" s="46">
        <f>VLOOKUP(B94,'Pit Statcast'!B:M,9,FALSE)</f>
        <v>6.9000000000000006E-2</v>
      </c>
      <c r="R94" s="46">
        <f>VLOOKUP(B94,'Pit Statcast'!B:M,11,FALSE)</f>
        <v>0.35199999999999998</v>
      </c>
      <c r="S94" s="8">
        <v>5.91</v>
      </c>
      <c r="T94" s="8">
        <v>0</v>
      </c>
      <c r="U94" s="10">
        <v>0.125</v>
      </c>
      <c r="V94" s="50">
        <f>VLOOKUP(B94,'Pit Adv'!B:V,7,FALSE)</f>
        <v>0.27700000000000002</v>
      </c>
      <c r="W94" s="50">
        <f>VLOOKUP(B94,'Pit Adv'!B:V,8,FALSE)</f>
        <v>0.152</v>
      </c>
      <c r="X94" s="21">
        <f>VLOOKUP(B94,'Pit PD'!$B:$M,3,FALSE)</f>
        <v>0.123</v>
      </c>
      <c r="Y94" s="21">
        <f>VLOOKUP($B94,'Pit PD'!$B:$M,4,FALSE)</f>
        <v>0.318</v>
      </c>
      <c r="Z94" s="21">
        <f>VLOOKUP($B94,'Pit PD'!$B:$M,5,FALSE)</f>
        <v>0.57599999999999996</v>
      </c>
      <c r="AA94" s="21">
        <f>VLOOKUP($B94,'Pit PD'!$B:$M,6,FALSE)</f>
        <v>0.42799999999999999</v>
      </c>
      <c r="AB94" s="21">
        <f>VLOOKUP($B94,'Pit PD'!$B:$M,7,FALSE)</f>
        <v>0.505</v>
      </c>
      <c r="AC94" s="21">
        <f>VLOOKUP($B94,'Pit PD'!$B:$M,8,FALSE)</f>
        <v>0.86099999999999999</v>
      </c>
      <c r="AD94" s="21">
        <f>VLOOKUP($B94,'Pit PD'!$B:$M,9,FALSE)</f>
        <v>0.70899999999999996</v>
      </c>
      <c r="AE94" s="21">
        <f>VLOOKUP($B94,'Pit PD'!$B:$M,10,FALSE)</f>
        <v>0.42499999999999999</v>
      </c>
      <c r="AF94" s="21">
        <f>VLOOKUP($B94,'Pit PD'!$B:$M,11,FALSE)</f>
        <v>0.16600000000000001</v>
      </c>
      <c r="AG94" s="21">
        <f>VLOOKUP($B94,'Pit PD'!$B:$M,12,FALSE)</f>
        <v>0.28899999999999998</v>
      </c>
      <c r="AH94">
        <f>VLOOKUP(B94,'[1]SGP Pitchers'!$B:$P,10,FALSE)</f>
        <v>-4.0970444970899003</v>
      </c>
    </row>
    <row r="95" spans="1:34" ht="15" thickBot="1">
      <c r="A95" s="5">
        <v>94</v>
      </c>
      <c r="B95" s="22" t="s">
        <v>564</v>
      </c>
      <c r="C95" s="22" t="s">
        <v>24</v>
      </c>
      <c r="D95" s="8">
        <f t="shared" si="1"/>
        <v>0</v>
      </c>
      <c r="E95" s="8">
        <v>0</v>
      </c>
      <c r="F95" s="8">
        <v>115</v>
      </c>
      <c r="G95" s="8">
        <f>VLOOKUP(B95,[1]Pitchers!$B:$P,15,FALSE)</f>
        <v>0.41</v>
      </c>
      <c r="H95" s="8" t="str">
        <f>IF(D95&gt;0,(D95)/(D95+VLOOKUP(B95,'Blown Saves Pitch'!B:F,4,FALSE)),"")</f>
        <v/>
      </c>
      <c r="I95" s="8">
        <v>8.6</v>
      </c>
      <c r="J95" s="8">
        <v>3.89</v>
      </c>
      <c r="K95" s="8">
        <v>1.1200000000000001</v>
      </c>
      <c r="L95" s="8">
        <v>3.71</v>
      </c>
      <c r="M95" s="8">
        <f>VLOOKUP('Pit League Rates'!B95,'Pit Adv'!B:V,20,FALSE)</f>
        <v>3.76</v>
      </c>
      <c r="N95" s="8">
        <f>VLOOKUP('Pit League Rates'!B95,'Pit Adv'!B:V,21,FALSE)</f>
        <v>3.95</v>
      </c>
      <c r="O95" s="8">
        <f>VLOOKUP(B95,'Pit Statcast'!B:M,5,FALSE)</f>
        <v>88.6</v>
      </c>
      <c r="P95" s="8">
        <f>VLOOKUP(B95,'Pit Statcast'!B:M,7,FALSE)</f>
        <v>10.199999999999999</v>
      </c>
      <c r="Q95" s="46">
        <f>VLOOKUP(B95,'Pit Statcast'!B:M,9,FALSE)</f>
        <v>6.2E-2</v>
      </c>
      <c r="R95" s="46">
        <f>VLOOKUP(B95,'Pit Statcast'!B:M,11,FALSE)</f>
        <v>0.38100000000000001</v>
      </c>
      <c r="S95" s="8">
        <v>2.3199999999999998</v>
      </c>
      <c r="T95" s="8">
        <v>0</v>
      </c>
      <c r="U95" s="10">
        <v>0.17100000000000001</v>
      </c>
      <c r="V95" s="50">
        <f>VLOOKUP(B95,'Pit Adv'!B:V,7,FALSE)</f>
        <v>0.23400000000000001</v>
      </c>
      <c r="W95" s="50">
        <f>VLOOKUP(B95,'Pit Adv'!B:V,8,FALSE)</f>
        <v>6.3E-2</v>
      </c>
      <c r="X95" s="21">
        <f>VLOOKUP(B95,'Pit PD'!$B:$M,3,FALSE)</f>
        <v>0.112</v>
      </c>
      <c r="Y95" s="21">
        <f>VLOOKUP($B95,'Pit PD'!$B:$M,4,FALSE)</f>
        <v>0.29699999999999999</v>
      </c>
      <c r="Z95" s="21">
        <f>VLOOKUP($B95,'Pit PD'!$B:$M,5,FALSE)</f>
        <v>0.65200000000000002</v>
      </c>
      <c r="AA95" s="21">
        <f>VLOOKUP($B95,'Pit PD'!$B:$M,6,FALSE)</f>
        <v>0.47799999999999998</v>
      </c>
      <c r="AB95" s="21">
        <f>VLOOKUP($B95,'Pit PD'!$B:$M,7,FALSE)</f>
        <v>0.59099999999999997</v>
      </c>
      <c r="AC95" s="21">
        <f>VLOOKUP($B95,'Pit PD'!$B:$M,8,FALSE)</f>
        <v>0.84099999999999997</v>
      </c>
      <c r="AD95" s="21">
        <f>VLOOKUP($B95,'Pit PD'!$B:$M,9,FALSE)</f>
        <v>0.76500000000000001</v>
      </c>
      <c r="AE95" s="21">
        <f>VLOOKUP($B95,'Pit PD'!$B:$M,10,FALSE)</f>
        <v>0.51200000000000001</v>
      </c>
      <c r="AF95" s="21">
        <f>VLOOKUP($B95,'Pit PD'!$B:$M,11,FALSE)</f>
        <v>0.17</v>
      </c>
      <c r="AG95" s="21">
        <f>VLOOKUP($B95,'Pit PD'!$B:$M,12,FALSE)</f>
        <v>0.28100000000000003</v>
      </c>
      <c r="AH95">
        <f>VLOOKUP(B95,'[1]SGP Pitchers'!$B:$P,10,FALSE)</f>
        <v>7.5281257233438073</v>
      </c>
    </row>
    <row r="96" spans="1:34" ht="15" thickBot="1">
      <c r="A96" s="5">
        <v>95</v>
      </c>
      <c r="B96" s="22" t="s">
        <v>567</v>
      </c>
      <c r="C96" s="22" t="s">
        <v>54</v>
      </c>
      <c r="D96" s="8">
        <f t="shared" si="1"/>
        <v>0</v>
      </c>
      <c r="E96" s="8">
        <v>0</v>
      </c>
      <c r="F96" s="8">
        <v>114</v>
      </c>
      <c r="G96" s="8">
        <f>VLOOKUP(B96,[1]Pitchers!$B:$P,15,FALSE)</f>
        <v>0.32</v>
      </c>
      <c r="H96" s="8" t="str">
        <f>IF(D96&gt;0,(D96)/(D96+VLOOKUP(B96,'Blown Saves Pitch'!B:F,4,FALSE)),"")</f>
        <v/>
      </c>
      <c r="I96" s="8">
        <v>9.44</v>
      </c>
      <c r="J96" s="8">
        <v>4.5599999999999996</v>
      </c>
      <c r="K96" s="8">
        <v>1.08</v>
      </c>
      <c r="L96" s="8">
        <v>3.35</v>
      </c>
      <c r="M96" s="8">
        <f>VLOOKUP('Pit League Rates'!B96,'Pit Adv'!B:V,20,FALSE)</f>
        <v>4.05</v>
      </c>
      <c r="N96" s="8">
        <f>VLOOKUP('Pit League Rates'!B96,'Pit Adv'!B:V,21,FALSE)</f>
        <v>3.97</v>
      </c>
      <c r="O96" s="8">
        <f>VLOOKUP(B96,'Pit Statcast'!B:M,5,FALSE)</f>
        <v>88.3</v>
      </c>
      <c r="P96" s="8">
        <f>VLOOKUP(B96,'Pit Statcast'!B:M,7,FALSE)</f>
        <v>16.3</v>
      </c>
      <c r="Q96" s="46">
        <f>VLOOKUP(B96,'Pit Statcast'!B:M,9,FALSE)</f>
        <v>9.7000000000000003E-2</v>
      </c>
      <c r="R96" s="46">
        <f>VLOOKUP(B96,'Pit Statcast'!B:M,11,FALSE)</f>
        <v>0.41</v>
      </c>
      <c r="S96" s="8">
        <v>2.82</v>
      </c>
      <c r="T96" s="8">
        <v>0</v>
      </c>
      <c r="U96" s="10">
        <v>0.18</v>
      </c>
      <c r="V96" s="50">
        <f>VLOOKUP(B96,'Pit Adv'!B:V,7,FALSE)</f>
        <v>0.25700000000000001</v>
      </c>
      <c r="W96" s="50">
        <f>VLOOKUP(B96,'Pit Adv'!B:V,8,FALSE)</f>
        <v>7.6999999999999999E-2</v>
      </c>
      <c r="X96" s="21">
        <f>VLOOKUP(B96,'Pit PD'!$B:$M,3,FALSE)</f>
        <v>0.14799999999999999</v>
      </c>
      <c r="Y96" s="21">
        <f>VLOOKUP($B96,'Pit PD'!$B:$M,4,FALSE)</f>
        <v>0.34399999999999997</v>
      </c>
      <c r="Z96" s="21">
        <f>VLOOKUP($B96,'Pit PD'!$B:$M,5,FALSE)</f>
        <v>0.66900000000000004</v>
      </c>
      <c r="AA96" s="21">
        <f>VLOOKUP($B96,'Pit PD'!$B:$M,6,FALSE)</f>
        <v>0.50800000000000001</v>
      </c>
      <c r="AB96" s="21">
        <f>VLOOKUP($B96,'Pit PD'!$B:$M,7,FALSE)</f>
        <v>0.48799999999999999</v>
      </c>
      <c r="AC96" s="21">
        <f>VLOOKUP($B96,'Pit PD'!$B:$M,8,FALSE)</f>
        <v>0.82</v>
      </c>
      <c r="AD96" s="21">
        <f>VLOOKUP($B96,'Pit PD'!$B:$M,9,FALSE)</f>
        <v>0.70799999999999996</v>
      </c>
      <c r="AE96" s="21">
        <f>VLOOKUP($B96,'Pit PD'!$B:$M,10,FALSE)</f>
        <v>0.502</v>
      </c>
      <c r="AF96" s="21">
        <f>VLOOKUP($B96,'Pit PD'!$B:$M,11,FALSE)</f>
        <v>0.158</v>
      </c>
      <c r="AG96" s="21">
        <f>VLOOKUP($B96,'Pit PD'!$B:$M,12,FALSE)</f>
        <v>0.30599999999999999</v>
      </c>
      <c r="AH96">
        <f>VLOOKUP(B96,'[1]SGP Pitchers'!$B:$P,10,FALSE)</f>
        <v>4.6805913296130504</v>
      </c>
    </row>
    <row r="97" spans="1:34" ht="15" thickBot="1">
      <c r="A97" s="5">
        <v>96</v>
      </c>
      <c r="B97" s="22" t="s">
        <v>642</v>
      </c>
      <c r="C97" s="22" t="s">
        <v>58</v>
      </c>
      <c r="D97" s="8">
        <f t="shared" si="1"/>
        <v>0</v>
      </c>
      <c r="E97" s="8">
        <v>0</v>
      </c>
      <c r="F97" s="8">
        <v>114</v>
      </c>
      <c r="G97" s="8">
        <f>VLOOKUP(B97,[1]Pitchers!$B:$P,15,FALSE)</f>
        <v>0.4</v>
      </c>
      <c r="H97" s="8" t="str">
        <f>IF(D97&gt;0,(D97)/(D97+VLOOKUP(B97,'Blown Saves Pitch'!B:F,4,FALSE)),"")</f>
        <v/>
      </c>
      <c r="I97" s="8">
        <v>8.7899999999999991</v>
      </c>
      <c r="J97" s="8">
        <v>3.7</v>
      </c>
      <c r="K97" s="8">
        <v>0.99</v>
      </c>
      <c r="L97" s="8">
        <v>3.45</v>
      </c>
      <c r="M97" s="8">
        <f>VLOOKUP('Pit League Rates'!B97,'Pit Adv'!B:V,20,FALSE)</f>
        <v>4.68</v>
      </c>
      <c r="N97" s="8">
        <f>VLOOKUP('Pit League Rates'!B97,'Pit Adv'!B:V,21,FALSE)</f>
        <v>4.25</v>
      </c>
      <c r="O97" s="8">
        <f>VLOOKUP(B97,'Pit Statcast'!B:M,5,FALSE)</f>
        <v>89.2</v>
      </c>
      <c r="P97" s="8">
        <f>VLOOKUP(B97,'Pit Statcast'!B:M,7,FALSE)</f>
        <v>21</v>
      </c>
      <c r="Q97" s="46">
        <f>VLOOKUP(B97,'Pit Statcast'!B:M,9,FALSE)</f>
        <v>0.11899999999999999</v>
      </c>
      <c r="R97" s="46">
        <f>VLOOKUP(B97,'Pit Statcast'!B:M,11,FALSE)</f>
        <v>0.39100000000000001</v>
      </c>
      <c r="S97" s="8">
        <v>2.5499999999999998</v>
      </c>
      <c r="T97" s="8">
        <v>0</v>
      </c>
      <c r="U97" s="10">
        <v>0.17499999999999999</v>
      </c>
      <c r="V97" s="50">
        <f>VLOOKUP(B97,'Pit Adv'!B:V,7,FALSE)</f>
        <v>0.246</v>
      </c>
      <c r="W97" s="50">
        <f>VLOOKUP(B97,'Pit Adv'!B:V,8,FALSE)</f>
        <v>7.0999999999999994E-2</v>
      </c>
      <c r="X97" s="21">
        <f>VLOOKUP(B97,'Pit PD'!$B:$M,3,FALSE)</f>
        <v>0.11</v>
      </c>
      <c r="Y97" s="21">
        <f>VLOOKUP($B97,'Pit PD'!$B:$M,4,FALSE)</f>
        <v>0.28399999999999997</v>
      </c>
      <c r="Z97" s="21">
        <f>VLOOKUP($B97,'Pit PD'!$B:$M,5,FALSE)</f>
        <v>0.65600000000000003</v>
      </c>
      <c r="AA97" s="21">
        <f>VLOOKUP($B97,'Pit PD'!$B:$M,6,FALSE)</f>
        <v>0.46899999999999997</v>
      </c>
      <c r="AB97" s="21">
        <f>VLOOKUP($B97,'Pit PD'!$B:$M,7,FALSE)</f>
        <v>0.61699999999999999</v>
      </c>
      <c r="AC97" s="21">
        <f>VLOOKUP($B97,'Pit PD'!$B:$M,8,FALSE)</f>
        <v>0.82799999999999996</v>
      </c>
      <c r="AD97" s="21">
        <f>VLOOKUP($B97,'Pit PD'!$B:$M,9,FALSE)</f>
        <v>0.76400000000000001</v>
      </c>
      <c r="AE97" s="21">
        <f>VLOOKUP($B97,'Pit PD'!$B:$M,10,FALSE)</f>
        <v>0.499</v>
      </c>
      <c r="AF97" s="21">
        <f>VLOOKUP($B97,'Pit PD'!$B:$M,11,FALSE)</f>
        <v>0.16900000000000001</v>
      </c>
      <c r="AG97" s="21">
        <f>VLOOKUP($B97,'Pit PD'!$B:$M,12,FALSE)</f>
        <v>0.27900000000000003</v>
      </c>
      <c r="AH97">
        <f>VLOOKUP(B97,'[1]SGP Pitchers'!$B:$P,10,FALSE)</f>
        <v>8.5525237512701793</v>
      </c>
    </row>
    <row r="98" spans="1:34" ht="15" thickBot="1">
      <c r="A98" s="5">
        <v>97</v>
      </c>
      <c r="B98" s="22" t="s">
        <v>613</v>
      </c>
      <c r="C98" s="6" t="s">
        <v>103</v>
      </c>
      <c r="D98" s="8">
        <f t="shared" si="1"/>
        <v>0</v>
      </c>
      <c r="E98" s="8">
        <v>0</v>
      </c>
      <c r="F98" s="8">
        <v>113</v>
      </c>
      <c r="G98" s="8">
        <f>VLOOKUP(B98,[1]Pitchers!$B:$P,15,FALSE)</f>
        <v>0.3</v>
      </c>
      <c r="H98" s="8" t="str">
        <f>IF(D98&gt;0,(D98)/(D98+VLOOKUP(B98,'Blown Saves Pitch'!B:F,4,FALSE)),"")</f>
        <v/>
      </c>
      <c r="I98" s="8">
        <v>8.43</v>
      </c>
      <c r="J98" s="8">
        <v>3.43</v>
      </c>
      <c r="K98" s="8">
        <v>1.1399999999999999</v>
      </c>
      <c r="L98" s="8">
        <v>3.65</v>
      </c>
      <c r="M98" s="8">
        <f>VLOOKUP('Pit League Rates'!B98,'Pit Adv'!B:V,20,FALSE)</f>
        <v>4.09</v>
      </c>
      <c r="N98" s="8">
        <f>VLOOKUP('Pit League Rates'!B98,'Pit Adv'!B:V,21,FALSE)</f>
        <v>4.1500000000000004</v>
      </c>
      <c r="O98" s="8">
        <f>VLOOKUP(B98,'Pit Statcast'!B:M,5,FALSE)</f>
        <v>89.1</v>
      </c>
      <c r="P98" s="8">
        <f>VLOOKUP(B98,'Pit Statcast'!B:M,7,FALSE)</f>
        <v>16</v>
      </c>
      <c r="Q98" s="46">
        <f>VLOOKUP(B98,'Pit Statcast'!B:M,9,FALSE)</f>
        <v>6.6000000000000003E-2</v>
      </c>
      <c r="R98" s="46">
        <f>VLOOKUP(B98,'Pit Statcast'!B:M,11,FALSE)</f>
        <v>0.35799999999999998</v>
      </c>
      <c r="S98" s="8">
        <v>2.31</v>
      </c>
      <c r="T98" s="8">
        <v>0</v>
      </c>
      <c r="U98" s="10">
        <v>0.16600000000000001</v>
      </c>
      <c r="V98" s="50">
        <f>VLOOKUP(B98,'Pit Adv'!B:V,7,FALSE)</f>
        <v>0.22800000000000001</v>
      </c>
      <c r="W98" s="50">
        <f>VLOOKUP(B98,'Pit Adv'!B:V,8,FALSE)</f>
        <v>6.3E-2</v>
      </c>
      <c r="X98" s="21">
        <f>VLOOKUP(B98,'Pit PD'!$B:$M,3,FALSE)</f>
        <v>0.1</v>
      </c>
      <c r="Y98" s="21">
        <f>VLOOKUP($B98,'Pit PD'!$B:$M,4,FALSE)</f>
        <v>0.30399999999999999</v>
      </c>
      <c r="Z98" s="21">
        <f>VLOOKUP($B98,'Pit PD'!$B:$M,5,FALSE)</f>
        <v>0.626</v>
      </c>
      <c r="AA98" s="21">
        <f>VLOOKUP($B98,'Pit PD'!$B:$M,6,FALSE)</f>
        <v>0.46899999999999997</v>
      </c>
      <c r="AB98" s="21">
        <f>VLOOKUP($B98,'Pit PD'!$B:$M,7,FALSE)</f>
        <v>0.623</v>
      </c>
      <c r="AC98" s="21">
        <f>VLOOKUP($B98,'Pit PD'!$B:$M,8,FALSE)</f>
        <v>0.86099999999999999</v>
      </c>
      <c r="AD98" s="21">
        <f>VLOOKUP($B98,'Pit PD'!$B:$M,9,FALSE)</f>
        <v>0.78500000000000003</v>
      </c>
      <c r="AE98" s="21">
        <f>VLOOKUP($B98,'Pit PD'!$B:$M,10,FALSE)</f>
        <v>0.51200000000000001</v>
      </c>
      <c r="AF98" s="21">
        <f>VLOOKUP($B98,'Pit PD'!$B:$M,11,FALSE)</f>
        <v>0.19</v>
      </c>
      <c r="AG98" s="21">
        <f>VLOOKUP($B98,'Pit PD'!$B:$M,12,FALSE)</f>
        <v>0.28999999999999998</v>
      </c>
      <c r="AH98">
        <f>VLOOKUP(B98,'[1]SGP Pitchers'!$B:$P,10,FALSE)</f>
        <v>6.5086109937827548</v>
      </c>
    </row>
    <row r="99" spans="1:34" ht="15" thickBot="1">
      <c r="A99" s="5">
        <v>98</v>
      </c>
      <c r="B99" s="22" t="s">
        <v>530</v>
      </c>
      <c r="C99" s="22" t="s">
        <v>144</v>
      </c>
      <c r="D99" s="8">
        <f t="shared" si="1"/>
        <v>0</v>
      </c>
      <c r="E99" s="8">
        <v>0</v>
      </c>
      <c r="F99" s="8">
        <v>112</v>
      </c>
      <c r="G99" s="8">
        <f>VLOOKUP(B99,[1]Pitchers!$B:$P,15,FALSE)</f>
        <v>0.3</v>
      </c>
      <c r="H99" s="8" t="str">
        <f>IF(D99&gt;0,(D99)/(D99+VLOOKUP(B99,'Blown Saves Pitch'!B:F,4,FALSE)),"")</f>
        <v/>
      </c>
      <c r="I99" s="8">
        <v>9.98</v>
      </c>
      <c r="J99" s="8">
        <v>4.28</v>
      </c>
      <c r="K99" s="8">
        <v>1.18</v>
      </c>
      <c r="L99" s="8">
        <v>4.3099999999999996</v>
      </c>
      <c r="M99" s="8">
        <f>VLOOKUP('Pit League Rates'!B99,'Pit Adv'!B:V,20,FALSE)</f>
        <v>4</v>
      </c>
      <c r="N99" s="8">
        <f>VLOOKUP('Pit League Rates'!B99,'Pit Adv'!B:V,21,FALSE)</f>
        <v>3.79</v>
      </c>
      <c r="O99" s="8">
        <f>VLOOKUP(B99,'Pit Statcast'!B:M,5,FALSE)</f>
        <v>90.3</v>
      </c>
      <c r="P99" s="8">
        <f>VLOOKUP(B99,'Pit Statcast'!B:M,7,FALSE)</f>
        <v>18.3</v>
      </c>
      <c r="Q99" s="46">
        <f>VLOOKUP(B99,'Pit Statcast'!B:M,9,FALSE)</f>
        <v>0.08</v>
      </c>
      <c r="R99" s="46">
        <f>VLOOKUP(B99,'Pit Statcast'!B:M,11,FALSE)</f>
        <v>0.41599999999999998</v>
      </c>
      <c r="S99" s="8">
        <v>2.3199999999999998</v>
      </c>
      <c r="T99" s="8">
        <v>0</v>
      </c>
      <c r="U99" s="10">
        <v>0.20699999999999999</v>
      </c>
      <c r="V99" s="50">
        <f>VLOOKUP(B99,'Pit Adv'!B:V,7,FALSE)</f>
        <v>0.27</v>
      </c>
      <c r="W99" s="50">
        <f>VLOOKUP(B99,'Pit Adv'!B:V,8,FALSE)</f>
        <v>6.3E-2</v>
      </c>
      <c r="X99" s="21">
        <f>VLOOKUP(B99,'Pit PD'!$B:$M,3,FALSE)</f>
        <v>0.125</v>
      </c>
      <c r="Y99" s="21">
        <f>VLOOKUP($B99,'Pit PD'!$B:$M,4,FALSE)</f>
        <v>0.31</v>
      </c>
      <c r="Z99" s="21">
        <f>VLOOKUP($B99,'Pit PD'!$B:$M,5,FALSE)</f>
        <v>0.66200000000000003</v>
      </c>
      <c r="AA99" s="21">
        <f>VLOOKUP($B99,'Pit PD'!$B:$M,6,FALSE)</f>
        <v>0.48399999999999999</v>
      </c>
      <c r="AB99" s="21">
        <f>VLOOKUP($B99,'Pit PD'!$B:$M,7,FALSE)</f>
        <v>0.50600000000000001</v>
      </c>
      <c r="AC99" s="21">
        <f>VLOOKUP($B99,'Pit PD'!$B:$M,8,FALSE)</f>
        <v>0.85399999999999998</v>
      </c>
      <c r="AD99" s="21">
        <f>VLOOKUP($B99,'Pit PD'!$B:$M,9,FALSE)</f>
        <v>0.74099999999999999</v>
      </c>
      <c r="AE99" s="21">
        <f>VLOOKUP($B99,'Pit PD'!$B:$M,10,FALSE)</f>
        <v>0.49399999999999999</v>
      </c>
      <c r="AF99" s="21">
        <f>VLOOKUP($B99,'Pit PD'!$B:$M,11,FALSE)</f>
        <v>0.16</v>
      </c>
      <c r="AG99" s="21">
        <f>VLOOKUP($B99,'Pit PD'!$B:$M,12,FALSE)</f>
        <v>0.28499999999999998</v>
      </c>
      <c r="AH99">
        <f>VLOOKUP(B99,'[1]SGP Pitchers'!$B:$P,10,FALSE)</f>
        <v>5.456360470285607</v>
      </c>
    </row>
    <row r="100" spans="1:34" ht="15" thickBot="1">
      <c r="A100" s="5">
        <v>99</v>
      </c>
      <c r="B100" s="22" t="s">
        <v>763</v>
      </c>
      <c r="C100" s="22" t="s">
        <v>74</v>
      </c>
      <c r="D100" s="8">
        <f t="shared" si="1"/>
        <v>0</v>
      </c>
      <c r="E100" s="8">
        <v>0</v>
      </c>
      <c r="F100" s="8">
        <v>111</v>
      </c>
      <c r="G100" s="8">
        <f>VLOOKUP(B100,[1]Pitchers!$B:$P,15,FALSE)</f>
        <v>0.57999999999999996</v>
      </c>
      <c r="H100" s="8" t="str">
        <f>IF(D100&gt;0,(D100)/(D100+VLOOKUP(B100,'Blown Saves Pitch'!B:F,4,FALSE)),"")</f>
        <v/>
      </c>
      <c r="I100" s="8">
        <v>6.86</v>
      </c>
      <c r="J100" s="8">
        <v>4.76</v>
      </c>
      <c r="K100" s="8">
        <v>1.37</v>
      </c>
      <c r="L100" s="8">
        <v>2.13</v>
      </c>
      <c r="M100" s="8">
        <f>VLOOKUP('Pit League Rates'!B100,'Pit Adv'!B:V,20,FALSE)</f>
        <v>4.58</v>
      </c>
      <c r="N100" s="8">
        <f>VLOOKUP('Pit League Rates'!B100,'Pit Adv'!B:V,21,FALSE)</f>
        <v>4.8</v>
      </c>
      <c r="O100" s="8">
        <f>VLOOKUP(B100,'Pit Statcast'!B:M,5,FALSE)</f>
        <v>88.4</v>
      </c>
      <c r="P100" s="8">
        <f>VLOOKUP(B100,'Pit Statcast'!B:M,7,FALSE)</f>
        <v>8</v>
      </c>
      <c r="Q100" s="46">
        <f>VLOOKUP(B100,'Pit Statcast'!B:M,9,FALSE)</f>
        <v>6.9000000000000006E-2</v>
      </c>
      <c r="R100" s="46">
        <f>VLOOKUP(B100,'Pit Statcast'!B:M,11,FALSE)</f>
        <v>0.38600000000000001</v>
      </c>
      <c r="S100" s="8">
        <v>3.21</v>
      </c>
      <c r="T100" s="8">
        <v>0</v>
      </c>
      <c r="U100" s="10">
        <v>9.5000000000000001E-2</v>
      </c>
      <c r="V100" s="50">
        <f>VLOOKUP(B100,'Pit Adv'!B:V,7,FALSE)</f>
        <v>0.17799999999999999</v>
      </c>
      <c r="W100" s="50">
        <f>VLOOKUP(B100,'Pit Adv'!B:V,8,FALSE)</f>
        <v>8.3000000000000004E-2</v>
      </c>
      <c r="X100" s="21">
        <f>VLOOKUP(B100,'Pit PD'!$B:$M,3,FALSE)</f>
        <v>9.6000000000000002E-2</v>
      </c>
      <c r="Y100" s="21">
        <f>VLOOKUP($B100,'Pit PD'!$B:$M,4,FALSE)</f>
        <v>0.27400000000000002</v>
      </c>
      <c r="Z100" s="21">
        <f>VLOOKUP($B100,'Pit PD'!$B:$M,5,FALSE)</f>
        <v>0.66900000000000004</v>
      </c>
      <c r="AA100" s="21">
        <f>VLOOKUP($B100,'Pit PD'!$B:$M,6,FALSE)</f>
        <v>0.48</v>
      </c>
      <c r="AB100" s="21">
        <f>VLOOKUP($B100,'Pit PD'!$B:$M,7,FALSE)</f>
        <v>0.56299999999999994</v>
      </c>
      <c r="AC100" s="21">
        <f>VLOOKUP($B100,'Pit PD'!$B:$M,8,FALSE)</f>
        <v>0.88600000000000001</v>
      </c>
      <c r="AD100" s="21">
        <f>VLOOKUP($B100,'Pit PD'!$B:$M,9,FALSE)</f>
        <v>0.79800000000000004</v>
      </c>
      <c r="AE100" s="21">
        <f>VLOOKUP($B100,'Pit PD'!$B:$M,10,FALSE)</f>
        <v>0.52200000000000002</v>
      </c>
      <c r="AF100" s="21">
        <f>VLOOKUP($B100,'Pit PD'!$B:$M,11,FALSE)</f>
        <v>0.16600000000000001</v>
      </c>
      <c r="AG100" s="21">
        <f>VLOOKUP($B100,'Pit PD'!$B:$M,12,FALSE)</f>
        <v>0.26200000000000001</v>
      </c>
      <c r="AH100">
        <f>VLOOKUP(B100,'[1]SGP Pitchers'!$B:$P,10,FALSE)</f>
        <v>-1.2529356604866386</v>
      </c>
    </row>
    <row r="101" spans="1:34" ht="15" thickBot="1">
      <c r="A101" s="5">
        <v>100</v>
      </c>
      <c r="B101" s="22" t="s">
        <v>386</v>
      </c>
      <c r="C101" s="22" t="s">
        <v>58</v>
      </c>
      <c r="D101" s="8">
        <f t="shared" si="1"/>
        <v>34</v>
      </c>
      <c r="E101" s="8">
        <v>33</v>
      </c>
      <c r="F101" s="8">
        <v>110</v>
      </c>
      <c r="G101" s="8" t="str">
        <f>VLOOKUP(B101,[1]Pitchers!$B:$P,15,FALSE)</f>
        <v/>
      </c>
      <c r="H101" s="8">
        <f>IF(D101&gt;0,(D101)/(D101+VLOOKUP(B101,'Blown Saves Pitch'!B:F,4,FALSE)),"")</f>
        <v>0.85</v>
      </c>
      <c r="I101" s="8">
        <v>16.23</v>
      </c>
      <c r="J101" s="8">
        <v>1.48</v>
      </c>
      <c r="K101" s="8">
        <v>0.92</v>
      </c>
      <c r="L101" s="8">
        <v>4.2300000000000004</v>
      </c>
      <c r="M101" s="8">
        <f>VLOOKUP('Pit League Rates'!B101,'Pit Adv'!B:V,20,FALSE)</f>
        <v>2.2999999999999998</v>
      </c>
      <c r="N101" s="8">
        <f>VLOOKUP('Pit League Rates'!B101,'Pit Adv'!B:V,21,FALSE)</f>
        <v>2.06</v>
      </c>
      <c r="O101" s="8">
        <f>VLOOKUP(B101,'Pit Statcast'!B:M,5,FALSE)</f>
        <v>88.6</v>
      </c>
      <c r="P101" s="8">
        <f>VLOOKUP(B101,'Pit Statcast'!B:M,7,FALSE)</f>
        <v>21.4</v>
      </c>
      <c r="Q101" s="46">
        <f>VLOOKUP(B101,'Pit Statcast'!B:M,9,FALSE)</f>
        <v>8.1000000000000003E-2</v>
      </c>
      <c r="R101" s="46">
        <f>VLOOKUP(B101,'Pit Statcast'!B:M,11,FALSE)</f>
        <v>0.33300000000000002</v>
      </c>
      <c r="S101" s="8">
        <v>3.84</v>
      </c>
      <c r="T101" s="8">
        <v>1</v>
      </c>
      <c r="U101" s="10">
        <v>0.35399999999999998</v>
      </c>
      <c r="V101" s="50">
        <f>VLOOKUP(B101,'Pit Adv'!B:V,7,FALSE)</f>
        <v>0.46400000000000002</v>
      </c>
      <c r="W101" s="50">
        <f>VLOOKUP(B101,'Pit Adv'!B:V,8,FALSE)</f>
        <v>0.11</v>
      </c>
      <c r="X101" s="21">
        <f>VLOOKUP(B101,'Pit PD'!$B:$M,3,FALSE)</f>
        <v>0.20899999999999999</v>
      </c>
      <c r="Y101" s="21">
        <f>VLOOKUP($B101,'Pit PD'!$B:$M,4,FALSE)</f>
        <v>0.35599999999999998</v>
      </c>
      <c r="Z101" s="21">
        <f>VLOOKUP($B101,'Pit PD'!$B:$M,5,FALSE)</f>
        <v>0.69899999999999995</v>
      </c>
      <c r="AA101" s="21">
        <f>VLOOKUP($B101,'Pit PD'!$B:$M,6,FALSE)</f>
        <v>0.51200000000000001</v>
      </c>
      <c r="AB101" s="21">
        <f>VLOOKUP($B101,'Pit PD'!$B:$M,7,FALSE)</f>
        <v>0.41399999999999998</v>
      </c>
      <c r="AC101" s="21">
        <f>VLOOKUP($B101,'Pit PD'!$B:$M,8,FALSE)</f>
        <v>0.70299999999999996</v>
      </c>
      <c r="AD101" s="21">
        <f>VLOOKUP($B101,'Pit PD'!$B:$M,9,FALSE)</f>
        <v>0.59299999999999997</v>
      </c>
      <c r="AE101" s="21">
        <f>VLOOKUP($B101,'Pit PD'!$B:$M,10,FALSE)</f>
        <v>0.45500000000000002</v>
      </c>
      <c r="AF101" s="21">
        <f>VLOOKUP($B101,'Pit PD'!$B:$M,11,FALSE)</f>
        <v>0.14199999999999999</v>
      </c>
      <c r="AG101" s="21">
        <f>VLOOKUP($B101,'Pit PD'!$B:$M,12,FALSE)</f>
        <v>0.35</v>
      </c>
      <c r="AH101">
        <f>VLOOKUP(B101,'[1]SGP Pitchers'!$B:$P,10,FALSE)</f>
        <v>12.870987590338567</v>
      </c>
    </row>
    <row r="102" spans="1:34" ht="15" thickBot="1">
      <c r="A102" s="5">
        <v>101</v>
      </c>
      <c r="B102" s="22" t="s">
        <v>762</v>
      </c>
      <c r="C102" s="22" t="s">
        <v>50</v>
      </c>
      <c r="D102" s="8">
        <f t="shared" si="1"/>
        <v>0</v>
      </c>
      <c r="E102" s="8">
        <v>0</v>
      </c>
      <c r="F102" s="8">
        <v>108</v>
      </c>
      <c r="G102" s="8">
        <f>VLOOKUP(B102,[1]Pitchers!$B:$P,15,FALSE)</f>
        <v>0.42</v>
      </c>
      <c r="H102" s="8" t="str">
        <f>IF(D102&gt;0,(D102)/(D102+VLOOKUP(B102,'Blown Saves Pitch'!B:F,4,FALSE)),"")</f>
        <v/>
      </c>
      <c r="I102" s="8">
        <v>7.5</v>
      </c>
      <c r="J102" s="8">
        <v>3.4</v>
      </c>
      <c r="K102" s="8">
        <v>1.17</v>
      </c>
      <c r="L102" s="8">
        <v>2.84</v>
      </c>
      <c r="M102" s="8">
        <f>VLOOKUP('Pit League Rates'!B102,'Pit Adv'!B:V,20,FALSE)</f>
        <v>5.17</v>
      </c>
      <c r="N102" s="8">
        <f>VLOOKUP('Pit League Rates'!B102,'Pit Adv'!B:V,21,FALSE)</f>
        <v>4.8</v>
      </c>
      <c r="O102" s="8">
        <f>VLOOKUP(B102,'Pit Statcast'!B:M,5,FALSE)</f>
        <v>87.9</v>
      </c>
      <c r="P102" s="8">
        <f>VLOOKUP(B102,'Pit Statcast'!B:M,7,FALSE)</f>
        <v>21.8</v>
      </c>
      <c r="Q102" s="46">
        <f>VLOOKUP(B102,'Pit Statcast'!B:M,9,FALSE)</f>
        <v>7.3999999999999996E-2</v>
      </c>
      <c r="R102" s="46">
        <f>VLOOKUP(B102,'Pit Statcast'!B:M,11,FALSE)</f>
        <v>0.35</v>
      </c>
      <c r="S102" s="8">
        <v>2.64</v>
      </c>
      <c r="T102" s="8">
        <v>0</v>
      </c>
      <c r="U102" s="10">
        <v>0.13100000000000001</v>
      </c>
      <c r="V102" s="50">
        <f>VLOOKUP(B102,'Pit Adv'!B:V,7,FALSE)</f>
        <v>0.20200000000000001</v>
      </c>
      <c r="W102" s="50">
        <f>VLOOKUP(B102,'Pit Adv'!B:V,8,FALSE)</f>
        <v>7.0999999999999994E-2</v>
      </c>
      <c r="X102" s="21">
        <f>VLOOKUP(B102,'Pit PD'!$B:$M,3,FALSE)</f>
        <v>0.1</v>
      </c>
      <c r="Y102" s="21">
        <f>VLOOKUP($B102,'Pit PD'!$B:$M,4,FALSE)</f>
        <v>0.26300000000000001</v>
      </c>
      <c r="Z102" s="21">
        <f>VLOOKUP($B102,'Pit PD'!$B:$M,5,FALSE)</f>
        <v>0.69</v>
      </c>
      <c r="AA102" s="21">
        <f>VLOOKUP($B102,'Pit PD'!$B:$M,6,FALSE)</f>
        <v>0.49099999999999999</v>
      </c>
      <c r="AB102" s="21">
        <f>VLOOKUP($B102,'Pit PD'!$B:$M,7,FALSE)</f>
        <v>0.56599999999999995</v>
      </c>
      <c r="AC102" s="21">
        <f>VLOOKUP($B102,'Pit PD'!$B:$M,8,FALSE)</f>
        <v>0.872</v>
      </c>
      <c r="AD102" s="21">
        <f>VLOOKUP($B102,'Pit PD'!$B:$M,9,FALSE)</f>
        <v>0.79500000000000004</v>
      </c>
      <c r="AE102" s="21">
        <f>VLOOKUP($B102,'Pit PD'!$B:$M,10,FALSE)</f>
        <v>0.53400000000000003</v>
      </c>
      <c r="AF102" s="21">
        <f>VLOOKUP($B102,'Pit PD'!$B:$M,11,FALSE)</f>
        <v>0.16300000000000001</v>
      </c>
      <c r="AG102" s="21">
        <f>VLOOKUP($B102,'Pit PD'!$B:$M,12,FALSE)</f>
        <v>0.26300000000000001</v>
      </c>
      <c r="AH102">
        <f>VLOOKUP(B102,'[1]SGP Pitchers'!$B:$P,10,FALSE)</f>
        <v>3.9822444143480094</v>
      </c>
    </row>
    <row r="103" spans="1:34" ht="15" thickBot="1">
      <c r="A103" s="5">
        <v>102</v>
      </c>
      <c r="B103" s="22" t="s">
        <v>774</v>
      </c>
      <c r="C103" s="6" t="s">
        <v>103</v>
      </c>
      <c r="D103" s="8">
        <f t="shared" si="1"/>
        <v>1</v>
      </c>
      <c r="E103" s="8">
        <v>1</v>
      </c>
      <c r="F103" s="8">
        <v>108</v>
      </c>
      <c r="G103" s="8">
        <f>VLOOKUP(B103,[1]Pitchers!$B:$P,15,FALSE)</f>
        <v>0.44</v>
      </c>
      <c r="H103" s="8">
        <f>IF(D103&gt;0,(D103)/(D103+VLOOKUP(B103,'Blown Saves Pitch'!B:F,4,FALSE)),"")</f>
        <v>1</v>
      </c>
      <c r="I103" s="8">
        <v>6.48</v>
      </c>
      <c r="J103" s="8">
        <v>4.26</v>
      </c>
      <c r="K103" s="8">
        <v>1.21</v>
      </c>
      <c r="L103" s="8">
        <v>2.35</v>
      </c>
      <c r="M103" s="8">
        <f>VLOOKUP('Pit League Rates'!B103,'Pit Adv'!B:V,20,FALSE)</f>
        <v>4.7</v>
      </c>
      <c r="N103" s="8">
        <f>VLOOKUP('Pit League Rates'!B103,'Pit Adv'!B:V,21,FALSE)</f>
        <v>4.8899999999999997</v>
      </c>
      <c r="O103" s="8">
        <f>VLOOKUP(B103,'Pit Statcast'!B:M,5,FALSE)</f>
        <v>90.2</v>
      </c>
      <c r="P103" s="8">
        <f>VLOOKUP(B103,'Pit Statcast'!B:M,7,FALSE)</f>
        <v>13.8</v>
      </c>
      <c r="Q103" s="46">
        <f>VLOOKUP(B103,'Pit Statcast'!B:M,9,FALSE)</f>
        <v>7.9000000000000001E-2</v>
      </c>
      <c r="R103" s="46">
        <f>VLOOKUP(B103,'Pit Statcast'!B:M,11,FALSE)</f>
        <v>0.40400000000000003</v>
      </c>
      <c r="S103" s="8">
        <v>2.76</v>
      </c>
      <c r="T103" s="8">
        <v>0</v>
      </c>
      <c r="U103" s="10">
        <v>0.10100000000000001</v>
      </c>
      <c r="V103" s="50">
        <f>VLOOKUP(B103,'Pit Adv'!B:V,7,FALSE)</f>
        <v>0.17699999999999999</v>
      </c>
      <c r="W103" s="50">
        <f>VLOOKUP(B103,'Pit Adv'!B:V,8,FALSE)</f>
        <v>7.4999999999999997E-2</v>
      </c>
      <c r="X103" s="21">
        <f>VLOOKUP(B103,'Pit PD'!$B:$M,3,FALSE)</f>
        <v>9.4E-2</v>
      </c>
      <c r="Y103" s="21">
        <f>VLOOKUP($B103,'Pit PD'!$B:$M,4,FALSE)</f>
        <v>0.29399999999999998</v>
      </c>
      <c r="Z103" s="21">
        <f>VLOOKUP($B103,'Pit PD'!$B:$M,5,FALSE)</f>
        <v>0.67100000000000004</v>
      </c>
      <c r="AA103" s="21">
        <f>VLOOKUP($B103,'Pit PD'!$B:$M,6,FALSE)</f>
        <v>0.49199999999999999</v>
      </c>
      <c r="AB103" s="21">
        <f>VLOOKUP($B103,'Pit PD'!$B:$M,7,FALSE)</f>
        <v>0.64700000000000002</v>
      </c>
      <c r="AC103" s="21">
        <f>VLOOKUP($B103,'Pit PD'!$B:$M,8,FALSE)</f>
        <v>0.873</v>
      </c>
      <c r="AD103" s="21">
        <f>VLOOKUP($B103,'Pit PD'!$B:$M,9,FALSE)</f>
        <v>0.80900000000000005</v>
      </c>
      <c r="AE103" s="21">
        <f>VLOOKUP($B103,'Pit PD'!$B:$M,10,FALSE)</f>
        <v>0.52400000000000002</v>
      </c>
      <c r="AF103" s="21">
        <f>VLOOKUP($B103,'Pit PD'!$B:$M,11,FALSE)</f>
        <v>0.16400000000000001</v>
      </c>
      <c r="AG103" s="21">
        <f>VLOOKUP($B103,'Pit PD'!$B:$M,12,FALSE)</f>
        <v>0.25700000000000001</v>
      </c>
      <c r="AH103">
        <f>VLOOKUP(B103,'[1]SGP Pitchers'!$B:$P,10,FALSE)</f>
        <v>2.6845221942609063</v>
      </c>
    </row>
    <row r="104" spans="1:34" ht="15" thickBot="1">
      <c r="A104" s="5">
        <v>103</v>
      </c>
      <c r="B104" s="22" t="s">
        <v>561</v>
      </c>
      <c r="C104" s="22" t="s">
        <v>100</v>
      </c>
      <c r="D104" s="8">
        <f t="shared" si="1"/>
        <v>0</v>
      </c>
      <c r="E104" s="8">
        <v>0</v>
      </c>
      <c r="F104" s="8">
        <v>108</v>
      </c>
      <c r="G104" s="8">
        <f>VLOOKUP(B104,[1]Pitchers!$B:$P,15,FALSE)</f>
        <v>0.32</v>
      </c>
      <c r="H104" s="8" t="str">
        <f>IF(D104&gt;0,(D104)/(D104+VLOOKUP(B104,'Blown Saves Pitch'!B:F,4,FALSE)),"")</f>
        <v/>
      </c>
      <c r="I104" s="8">
        <v>10.64</v>
      </c>
      <c r="J104" s="8">
        <v>3.15</v>
      </c>
      <c r="K104" s="8">
        <v>1.1299999999999999</v>
      </c>
      <c r="L104" s="8">
        <v>3.48</v>
      </c>
      <c r="M104" s="8">
        <f>VLOOKUP('Pit League Rates'!B104,'Pit Adv'!B:V,20,FALSE)</f>
        <v>4.25</v>
      </c>
      <c r="N104" s="8">
        <f>VLOOKUP('Pit League Rates'!B104,'Pit Adv'!B:V,21,FALSE)</f>
        <v>3.94</v>
      </c>
      <c r="O104" s="8">
        <f>VLOOKUP(B104,'Pit Statcast'!B:M,5,FALSE)</f>
        <v>89.8</v>
      </c>
      <c r="P104" s="8">
        <f>VLOOKUP(B104,'Pit Statcast'!B:M,7,FALSE)</f>
        <v>23.5</v>
      </c>
      <c r="Q104" s="46">
        <f>VLOOKUP(B104,'Pit Statcast'!B:M,9,FALSE)</f>
        <v>0.107</v>
      </c>
      <c r="R104" s="46">
        <f>VLOOKUP(B104,'Pit Statcast'!B:M,11,FALSE)</f>
        <v>0.40300000000000002</v>
      </c>
      <c r="S104" s="8">
        <v>3.05</v>
      </c>
      <c r="T104" s="8">
        <v>0</v>
      </c>
      <c r="U104" s="10">
        <v>0.20599999999999999</v>
      </c>
      <c r="V104" s="50">
        <f>VLOOKUP(B104,'Pit Adv'!B:V,7,FALSE)</f>
        <v>0.28899999999999998</v>
      </c>
      <c r="W104" s="50">
        <f>VLOOKUP(B104,'Pit Adv'!B:V,8,FALSE)</f>
        <v>8.3000000000000004E-2</v>
      </c>
      <c r="X104" s="21">
        <f>VLOOKUP(B104,'Pit PD'!$B:$M,3,FALSE)</f>
        <v>0.157</v>
      </c>
      <c r="Y104" s="21">
        <f>VLOOKUP($B104,'Pit PD'!$B:$M,4,FALSE)</f>
        <v>0.315</v>
      </c>
      <c r="Z104" s="21">
        <f>VLOOKUP($B104,'Pit PD'!$B:$M,5,FALSE)</f>
        <v>0.69499999999999995</v>
      </c>
      <c r="AA104" s="21">
        <f>VLOOKUP($B104,'Pit PD'!$B:$M,6,FALSE)</f>
        <v>0.497</v>
      </c>
      <c r="AB104" s="21">
        <f>VLOOKUP($B104,'Pit PD'!$B:$M,7,FALSE)</f>
        <v>0.47899999999999998</v>
      </c>
      <c r="AC104" s="21">
        <f>VLOOKUP($B104,'Pit PD'!$B:$M,8,FALSE)</f>
        <v>0.8</v>
      </c>
      <c r="AD104" s="21">
        <f>VLOOKUP($B104,'Pit PD'!$B:$M,9,FALSE)</f>
        <v>0.69299999999999995</v>
      </c>
      <c r="AE104" s="21">
        <f>VLOOKUP($B104,'Pit PD'!$B:$M,10,FALSE)</f>
        <v>0.47699999999999998</v>
      </c>
      <c r="AF104" s="21">
        <f>VLOOKUP($B104,'Pit PD'!$B:$M,11,FALSE)</f>
        <v>0.13700000000000001</v>
      </c>
      <c r="AG104" s="21">
        <f>VLOOKUP($B104,'Pit PD'!$B:$M,12,FALSE)</f>
        <v>0.29299999999999998</v>
      </c>
      <c r="AH104">
        <f>VLOOKUP(B104,'[1]SGP Pitchers'!$B:$P,10,FALSE)</f>
        <v>6.3675286177347381</v>
      </c>
    </row>
    <row r="105" spans="1:34" ht="15" thickBot="1">
      <c r="A105" s="5">
        <v>104</v>
      </c>
      <c r="B105" s="22" t="s">
        <v>803</v>
      </c>
      <c r="C105" s="22" t="s">
        <v>129</v>
      </c>
      <c r="D105" s="8">
        <f t="shared" si="1"/>
        <v>0</v>
      </c>
      <c r="E105" s="8">
        <v>0</v>
      </c>
      <c r="F105" s="8">
        <v>107</v>
      </c>
      <c r="G105" s="8">
        <f>VLOOKUP(B105,[1]Pitchers!$B:$P,15,FALSE)</f>
        <v>0.17</v>
      </c>
      <c r="H105" s="8" t="str">
        <f>IF(D105&gt;0,(D105)/(D105+VLOOKUP(B105,'Blown Saves Pitch'!B:F,4,FALSE)),"")</f>
        <v/>
      </c>
      <c r="I105" s="8">
        <v>6.83</v>
      </c>
      <c r="J105" s="8">
        <v>5.55</v>
      </c>
      <c r="K105" s="8">
        <v>1.57</v>
      </c>
      <c r="L105" s="8">
        <v>2.1</v>
      </c>
      <c r="M105" s="8">
        <f>VLOOKUP('Pit League Rates'!B105,'Pit Adv'!B:V,20,FALSE)</f>
        <v>5.26</v>
      </c>
      <c r="N105" s="8">
        <f>VLOOKUP('Pit League Rates'!B105,'Pit Adv'!B:V,21,FALSE)</f>
        <v>5.12</v>
      </c>
      <c r="O105" s="8">
        <f>VLOOKUP(B105,'Pit Statcast'!B:M,5,FALSE)</f>
        <v>88.3</v>
      </c>
      <c r="P105" s="8">
        <f>VLOOKUP(B105,'Pit Statcast'!B:M,7,FALSE)</f>
        <v>16.600000000000001</v>
      </c>
      <c r="Q105" s="46">
        <f>VLOOKUP(B105,'Pit Statcast'!B:M,9,FALSE)</f>
        <v>0.105</v>
      </c>
      <c r="R105" s="46">
        <f>VLOOKUP(B105,'Pit Statcast'!B:M,11,FALSE)</f>
        <v>0.38200000000000001</v>
      </c>
      <c r="S105" s="8">
        <v>3.26</v>
      </c>
      <c r="T105" s="8">
        <v>0</v>
      </c>
      <c r="U105" s="10">
        <v>8.7999999999999995E-2</v>
      </c>
      <c r="V105" s="50">
        <f>VLOOKUP(B105,'Pit Adv'!B:V,7,FALSE)</f>
        <v>0.16700000000000001</v>
      </c>
      <c r="W105" s="50">
        <f>VLOOKUP(B105,'Pit Adv'!B:V,8,FALSE)</f>
        <v>0.08</v>
      </c>
      <c r="X105" s="21">
        <f>VLOOKUP(B105,'Pit PD'!$B:$M,3,FALSE)</f>
        <v>7.9000000000000001E-2</v>
      </c>
      <c r="Y105" s="21">
        <f>VLOOKUP($B105,'Pit PD'!$B:$M,4,FALSE)</f>
        <v>0.28100000000000003</v>
      </c>
      <c r="Z105" s="21">
        <f>VLOOKUP($B105,'Pit PD'!$B:$M,5,FALSE)</f>
        <v>0.67500000000000004</v>
      </c>
      <c r="AA105" s="21">
        <f>VLOOKUP($B105,'Pit PD'!$B:$M,6,FALSE)</f>
        <v>0.46700000000000003</v>
      </c>
      <c r="AB105" s="21">
        <f>VLOOKUP($B105,'Pit PD'!$B:$M,7,FALSE)</f>
        <v>0.69899999999999995</v>
      </c>
      <c r="AC105" s="21">
        <f>VLOOKUP($B105,'Pit PD'!$B:$M,8,FALSE)</f>
        <v>0.89700000000000002</v>
      </c>
      <c r="AD105" s="21">
        <f>VLOOKUP($B105,'Pit PD'!$B:$M,9,FALSE)</f>
        <v>0.83399999999999996</v>
      </c>
      <c r="AE105" s="21">
        <f>VLOOKUP($B105,'Pit PD'!$B:$M,10,FALSE)</f>
        <v>0.47299999999999998</v>
      </c>
      <c r="AF105" s="21">
        <f>VLOOKUP($B105,'Pit PD'!$B:$M,11,FALSE)</f>
        <v>0.14499999999999999</v>
      </c>
      <c r="AG105" s="21">
        <f>VLOOKUP($B105,'Pit PD'!$B:$M,12,FALSE)</f>
        <v>0.224</v>
      </c>
      <c r="AH105">
        <f>VLOOKUP(B105,'[1]SGP Pitchers'!$B:$P,10,FALSE)</f>
        <v>-8.9299327466816898</v>
      </c>
    </row>
    <row r="106" spans="1:34" ht="15" thickBot="1">
      <c r="A106" s="5">
        <v>105</v>
      </c>
      <c r="B106" s="22" t="s">
        <v>660</v>
      </c>
      <c r="C106" s="22" t="s">
        <v>48</v>
      </c>
      <c r="D106" s="8">
        <f t="shared" si="1"/>
        <v>0</v>
      </c>
      <c r="E106" s="8">
        <v>0</v>
      </c>
      <c r="F106" s="8">
        <v>107</v>
      </c>
      <c r="G106" s="8">
        <f>VLOOKUP(B106,[1]Pitchers!$B:$P,15,FALSE)</f>
        <v>0.56999999999999995</v>
      </c>
      <c r="H106" s="8" t="str">
        <f>IF(D106&gt;0,(D106)/(D106+VLOOKUP(B106,'Blown Saves Pitch'!B:F,4,FALSE)),"")</f>
        <v/>
      </c>
      <c r="I106" s="8">
        <v>7.52</v>
      </c>
      <c r="J106" s="8">
        <v>3.8</v>
      </c>
      <c r="K106" s="8">
        <v>1.23</v>
      </c>
      <c r="L106" s="8">
        <v>3.15</v>
      </c>
      <c r="M106" s="8">
        <f>VLOOKUP('Pit League Rates'!B106,'Pit Adv'!B:V,20,FALSE)</f>
        <v>3.95</v>
      </c>
      <c r="N106" s="8">
        <f>VLOOKUP('Pit League Rates'!B106,'Pit Adv'!B:V,21,FALSE)</f>
        <v>4.29</v>
      </c>
      <c r="O106" s="8">
        <f>VLOOKUP(B106,'Pit Statcast'!B:M,5,FALSE)</f>
        <v>91.6</v>
      </c>
      <c r="P106" s="8">
        <f>VLOOKUP(B106,'Pit Statcast'!B:M,7,FALSE)</f>
        <v>9.5</v>
      </c>
      <c r="Q106" s="46">
        <f>VLOOKUP(B106,'Pit Statcast'!B:M,9,FALSE)</f>
        <v>7.6999999999999999E-2</v>
      </c>
      <c r="R106" s="46">
        <f>VLOOKUP(B106,'Pit Statcast'!B:M,11,FALSE)</f>
        <v>0.47599999999999998</v>
      </c>
      <c r="S106" s="8">
        <v>2.39</v>
      </c>
      <c r="T106" s="8">
        <v>0</v>
      </c>
      <c r="U106" s="10">
        <v>0.13700000000000001</v>
      </c>
      <c r="V106" s="50">
        <f>VLOOKUP(B106,'Pit Adv'!B:V,7,FALSE)</f>
        <v>0.20100000000000001</v>
      </c>
      <c r="W106" s="50">
        <f>VLOOKUP(B106,'Pit Adv'!B:V,8,FALSE)</f>
        <v>6.4000000000000001E-2</v>
      </c>
      <c r="X106" s="21">
        <f>VLOOKUP(B106,'Pit PD'!$B:$M,3,FALSE)</f>
        <v>0.105</v>
      </c>
      <c r="Y106" s="21">
        <f>VLOOKUP($B106,'Pit PD'!$B:$M,4,FALSE)</f>
        <v>0.28899999999999998</v>
      </c>
      <c r="Z106" s="21">
        <f>VLOOKUP($B106,'Pit PD'!$B:$M,5,FALSE)</f>
        <v>0.61899999999999999</v>
      </c>
      <c r="AA106" s="21">
        <f>VLOOKUP($B106,'Pit PD'!$B:$M,6,FALSE)</f>
        <v>0.45800000000000002</v>
      </c>
      <c r="AB106" s="21">
        <f>VLOOKUP($B106,'Pit PD'!$B:$M,7,FALSE)</f>
        <v>0.502</v>
      </c>
      <c r="AC106" s="21">
        <f>VLOOKUP($B106,'Pit PD'!$B:$M,8,FALSE)</f>
        <v>0.89100000000000001</v>
      </c>
      <c r="AD106" s="21">
        <f>VLOOKUP($B106,'Pit PD'!$B:$M,9,FALSE)</f>
        <v>0.77100000000000002</v>
      </c>
      <c r="AE106" s="21">
        <f>VLOOKUP($B106,'Pit PD'!$B:$M,10,FALSE)</f>
        <v>0.51</v>
      </c>
      <c r="AF106" s="21">
        <f>VLOOKUP($B106,'Pit PD'!$B:$M,11,FALSE)</f>
        <v>0.192</v>
      </c>
      <c r="AG106" s="21">
        <f>VLOOKUP($B106,'Pit PD'!$B:$M,12,FALSE)</f>
        <v>0.29699999999999999</v>
      </c>
      <c r="AH106">
        <f>VLOOKUP(B106,'[1]SGP Pitchers'!$B:$P,10,FALSE)</f>
        <v>5.1041200638889883</v>
      </c>
    </row>
    <row r="107" spans="1:34" ht="15" thickBot="1">
      <c r="A107" s="5">
        <v>106</v>
      </c>
      <c r="B107" s="22" t="s">
        <v>395</v>
      </c>
      <c r="C107" s="22" t="s">
        <v>35</v>
      </c>
      <c r="D107" s="8">
        <f t="shared" si="1"/>
        <v>28</v>
      </c>
      <c r="E107" s="8">
        <v>4</v>
      </c>
      <c r="F107" s="8">
        <v>106</v>
      </c>
      <c r="G107" s="8" t="str">
        <f>VLOOKUP(B107,[1]Pitchers!$B:$P,15,FALSE)</f>
        <v/>
      </c>
      <c r="H107" s="8">
        <f>IF(D107&gt;0,(D107)/(D107+VLOOKUP(B107,'Blown Saves Pitch'!B:F,4,FALSE)),"")</f>
        <v>0.84848484848484851</v>
      </c>
      <c r="I107" s="8">
        <v>13.69</v>
      </c>
      <c r="J107" s="8">
        <v>2.97</v>
      </c>
      <c r="K107" s="8">
        <v>1.31</v>
      </c>
      <c r="L107" s="8">
        <v>3.93</v>
      </c>
      <c r="M107" s="8">
        <f>VLOOKUP('Pit League Rates'!B107,'Pit Adv'!B:V,20,FALSE)</f>
        <v>2.92</v>
      </c>
      <c r="N107" s="8">
        <f>VLOOKUP('Pit League Rates'!B107,'Pit Adv'!B:V,21,FALSE)</f>
        <v>2.76</v>
      </c>
      <c r="O107" s="8">
        <f>VLOOKUP(B107,'Pit Statcast'!B:M,5,FALSE)</f>
        <v>88.2</v>
      </c>
      <c r="P107" s="8">
        <f>VLOOKUP(B107,'Pit Statcast'!B:M,7,FALSE)</f>
        <v>12.3</v>
      </c>
      <c r="Q107" s="46">
        <f>VLOOKUP(B107,'Pit Statcast'!B:M,9,FALSE)</f>
        <v>4.9000000000000002E-2</v>
      </c>
      <c r="R107" s="46">
        <f>VLOOKUP(B107,'Pit Statcast'!B:M,11,FALSE)</f>
        <v>0.34399999999999997</v>
      </c>
      <c r="S107" s="8">
        <v>3.49</v>
      </c>
      <c r="T107" s="8">
        <v>24</v>
      </c>
      <c r="U107" s="10">
        <v>0.26200000000000001</v>
      </c>
      <c r="V107" s="50">
        <f>VLOOKUP(B107,'Pit Adv'!B:V,7,FALSE)</f>
        <v>0.35199999999999998</v>
      </c>
      <c r="W107" s="50">
        <f>VLOOKUP(B107,'Pit Adv'!B:V,8,FALSE)</f>
        <v>0.09</v>
      </c>
      <c r="X107" s="21">
        <f>VLOOKUP(B107,'Pit PD'!$B:$M,3,FALSE)</f>
        <v>0.157</v>
      </c>
      <c r="Y107" s="21">
        <f>VLOOKUP($B107,'Pit PD'!$B:$M,4,FALSE)</f>
        <v>0.3</v>
      </c>
      <c r="Z107" s="21">
        <f>VLOOKUP($B107,'Pit PD'!$B:$M,5,FALSE)</f>
        <v>0.59699999999999998</v>
      </c>
      <c r="AA107" s="21">
        <f>VLOOKUP($B107,'Pit PD'!$B:$M,6,FALSE)</f>
        <v>0.443</v>
      </c>
      <c r="AB107" s="21">
        <f>VLOOKUP($B107,'Pit PD'!$B:$M,7,FALSE)</f>
        <v>0.374</v>
      </c>
      <c r="AC107" s="21">
        <f>VLOOKUP($B107,'Pit PD'!$B:$M,8,FALSE)</f>
        <v>0.79400000000000004</v>
      </c>
      <c r="AD107" s="21">
        <f>VLOOKUP($B107,'Pit PD'!$B:$M,9,FALSE)</f>
        <v>0.64600000000000002</v>
      </c>
      <c r="AE107" s="21">
        <f>VLOOKUP($B107,'Pit PD'!$B:$M,10,FALSE)</f>
        <v>0.48099999999999998</v>
      </c>
      <c r="AF107" s="21">
        <f>VLOOKUP($B107,'Pit PD'!$B:$M,11,FALSE)</f>
        <v>0.17499999999999999</v>
      </c>
      <c r="AG107" s="21">
        <f>VLOOKUP($B107,'Pit PD'!$B:$M,12,FALSE)</f>
        <v>0.33200000000000002</v>
      </c>
      <c r="AH107">
        <f>VLOOKUP(B107,'[1]SGP Pitchers'!$B:$P,10,FALSE)</f>
        <v>6.676076589732773</v>
      </c>
    </row>
    <row r="108" spans="1:34" ht="15" thickBot="1">
      <c r="A108" s="5">
        <v>107</v>
      </c>
      <c r="B108" s="22" t="s">
        <v>421</v>
      </c>
      <c r="C108" s="22" t="s">
        <v>89</v>
      </c>
      <c r="D108" s="8">
        <f t="shared" si="1"/>
        <v>13</v>
      </c>
      <c r="E108" s="8">
        <v>2</v>
      </c>
      <c r="F108" s="8">
        <v>105</v>
      </c>
      <c r="G108" s="8" t="str">
        <f>VLOOKUP(B108,[1]Pitchers!$B:$P,15,FALSE)</f>
        <v/>
      </c>
      <c r="H108" s="8">
        <f>IF(D108&gt;0,(D108)/(D108+VLOOKUP(B108,'Blown Saves Pitch'!B:F,4,FALSE)),"")</f>
        <v>0.8125</v>
      </c>
      <c r="I108" s="8">
        <v>11.03</v>
      </c>
      <c r="J108" s="8">
        <v>3.15</v>
      </c>
      <c r="K108" s="8">
        <v>1</v>
      </c>
      <c r="L108" s="8">
        <v>5</v>
      </c>
      <c r="M108" s="8">
        <f>VLOOKUP('Pit League Rates'!B108,'Pit Adv'!B:V,20,FALSE)</f>
        <v>3.56</v>
      </c>
      <c r="N108" s="8">
        <f>VLOOKUP('Pit League Rates'!B108,'Pit Adv'!B:V,21,FALSE)</f>
        <v>3.13</v>
      </c>
      <c r="O108" s="8">
        <f>VLOOKUP(B108,'Pit Statcast'!B:M,5,FALSE)</f>
        <v>90.2</v>
      </c>
      <c r="P108" s="8">
        <f>VLOOKUP(B108,'Pit Statcast'!B:M,7,FALSE)</f>
        <v>20.100000000000001</v>
      </c>
      <c r="Q108" s="46">
        <f>VLOOKUP(B108,'Pit Statcast'!B:M,9,FALSE)</f>
        <v>8.5000000000000006E-2</v>
      </c>
      <c r="R108" s="46">
        <f>VLOOKUP(B108,'Pit Statcast'!B:M,11,FALSE)</f>
        <v>0.41299999999999998</v>
      </c>
      <c r="S108" s="8">
        <v>2.21</v>
      </c>
      <c r="T108" s="8">
        <v>11</v>
      </c>
      <c r="U108" s="10">
        <v>0.246</v>
      </c>
      <c r="V108" s="50">
        <f>VLOOKUP(B108,'Pit Adv'!B:V,7,FALSE)</f>
        <v>0.307</v>
      </c>
      <c r="W108" s="50">
        <f>VLOOKUP(B108,'Pit Adv'!B:V,8,FALSE)</f>
        <v>6.0999999999999999E-2</v>
      </c>
      <c r="X108" s="21">
        <f>VLOOKUP(B108,'Pit PD'!$B:$M,3,FALSE)</f>
        <v>0.129</v>
      </c>
      <c r="Y108" s="21">
        <f>VLOOKUP($B108,'Pit PD'!$B:$M,4,FALSE)</f>
        <v>0.311</v>
      </c>
      <c r="Z108" s="21">
        <f>VLOOKUP($B108,'Pit PD'!$B:$M,5,FALSE)</f>
        <v>0.64700000000000002</v>
      </c>
      <c r="AA108" s="21">
        <f>VLOOKUP($B108,'Pit PD'!$B:$M,6,FALSE)</f>
        <v>0.501</v>
      </c>
      <c r="AB108" s="21">
        <f>VLOOKUP($B108,'Pit PD'!$B:$M,7,FALSE)</f>
        <v>0.55900000000000005</v>
      </c>
      <c r="AC108" s="21">
        <f>VLOOKUP($B108,'Pit PD'!$B:$M,8,FALSE)</f>
        <v>0.81100000000000005</v>
      </c>
      <c r="AD108" s="21">
        <f>VLOOKUP($B108,'Pit PD'!$B:$M,9,FALSE)</f>
        <v>0.74299999999999999</v>
      </c>
      <c r="AE108" s="21">
        <f>VLOOKUP($B108,'Pit PD'!$B:$M,10,FALSE)</f>
        <v>0.56699999999999995</v>
      </c>
      <c r="AF108" s="21">
        <f>VLOOKUP($B108,'Pit PD'!$B:$M,11,FALSE)</f>
        <v>0.17</v>
      </c>
      <c r="AG108" s="21">
        <f>VLOOKUP($B108,'Pit PD'!$B:$M,12,FALSE)</f>
        <v>0.29799999999999999</v>
      </c>
      <c r="AH108">
        <f>VLOOKUP(B108,'[1]SGP Pitchers'!$B:$P,10,FALSE)</f>
        <v>9.3169835336048692</v>
      </c>
    </row>
    <row r="109" spans="1:34" ht="15" thickBot="1">
      <c r="A109" s="5">
        <v>108</v>
      </c>
      <c r="B109" s="22" t="s">
        <v>540</v>
      </c>
      <c r="C109" s="6" t="s">
        <v>103</v>
      </c>
      <c r="D109" s="8">
        <f t="shared" si="1"/>
        <v>3</v>
      </c>
      <c r="E109" s="8">
        <v>0</v>
      </c>
      <c r="F109" s="8">
        <v>105</v>
      </c>
      <c r="G109" s="8">
        <f>VLOOKUP(B109,[1]Pitchers!$B:$P,15,FALSE)</f>
        <v>0.57999999999999996</v>
      </c>
      <c r="H109" s="8">
        <f>IF(D109&gt;0,(D109)/(D109+VLOOKUP(B109,'Blown Saves Pitch'!B:F,4,FALSE)),"")</f>
        <v>1</v>
      </c>
      <c r="I109" s="8">
        <v>10.54</v>
      </c>
      <c r="J109" s="8">
        <v>3.31</v>
      </c>
      <c r="K109" s="8">
        <v>1.1399999999999999</v>
      </c>
      <c r="L109" s="8">
        <v>2.84</v>
      </c>
      <c r="M109" s="8">
        <f>VLOOKUP('Pit League Rates'!B109,'Pit Adv'!B:V,20,FALSE)</f>
        <v>3.7</v>
      </c>
      <c r="N109" s="8">
        <f>VLOOKUP('Pit League Rates'!B109,'Pit Adv'!B:V,21,FALSE)</f>
        <v>3.82</v>
      </c>
      <c r="O109" s="8">
        <f>VLOOKUP(B109,'Pit Statcast'!B:M,5,FALSE)</f>
        <v>88</v>
      </c>
      <c r="P109" s="8">
        <f>VLOOKUP(B109,'Pit Statcast'!B:M,7,FALSE)</f>
        <v>10.7</v>
      </c>
      <c r="Q109" s="46">
        <f>VLOOKUP(B109,'Pit Statcast'!B:M,9,FALSE)</f>
        <v>6.3E-2</v>
      </c>
      <c r="R109" s="46">
        <f>VLOOKUP(B109,'Pit Statcast'!B:M,11,FALSE)</f>
        <v>0.371</v>
      </c>
      <c r="S109" s="8">
        <v>3.71</v>
      </c>
      <c r="T109" s="8">
        <v>3</v>
      </c>
      <c r="U109" s="10">
        <v>0.186</v>
      </c>
      <c r="V109" s="50">
        <f>VLOOKUP(B109,'Pit Adv'!B:V,7,FALSE)</f>
        <v>0.28799999999999998</v>
      </c>
      <c r="W109" s="50">
        <f>VLOOKUP(B109,'Pit Adv'!B:V,8,FALSE)</f>
        <v>0.10100000000000001</v>
      </c>
      <c r="X109" s="21">
        <f>VLOOKUP(B109,'Pit PD'!$B:$M,3,FALSE)</f>
        <v>0.14399999999999999</v>
      </c>
      <c r="Y109" s="21">
        <f>VLOOKUP($B109,'Pit PD'!$B:$M,4,FALSE)</f>
        <v>0.309</v>
      </c>
      <c r="Z109" s="21">
        <f>VLOOKUP($B109,'Pit PD'!$B:$M,5,FALSE)</f>
        <v>0.68899999999999995</v>
      </c>
      <c r="AA109" s="21">
        <f>VLOOKUP($B109,'Pit PD'!$B:$M,6,FALSE)</f>
        <v>0.49399999999999999</v>
      </c>
      <c r="AB109" s="21">
        <f>VLOOKUP($B109,'Pit PD'!$B:$M,7,FALSE)</f>
        <v>0.53</v>
      </c>
      <c r="AC109" s="21">
        <f>VLOOKUP($B109,'Pit PD'!$B:$M,8,FALSE)</f>
        <v>0.79200000000000004</v>
      </c>
      <c r="AD109" s="21">
        <f>VLOOKUP($B109,'Pit PD'!$B:$M,9,FALSE)</f>
        <v>0.70699999999999996</v>
      </c>
      <c r="AE109" s="21">
        <f>VLOOKUP($B109,'Pit PD'!$B:$M,10,FALSE)</f>
        <v>0.48699999999999999</v>
      </c>
      <c r="AF109" s="21">
        <f>VLOOKUP($B109,'Pit PD'!$B:$M,11,FALSE)</f>
        <v>0.14499999999999999</v>
      </c>
      <c r="AG109" s="21">
        <f>VLOOKUP($B109,'Pit PD'!$B:$M,12,FALSE)</f>
        <v>0.28799999999999998</v>
      </c>
      <c r="AH109">
        <f>VLOOKUP(B109,'[1]SGP Pitchers'!$B:$P,10,FALSE)</f>
        <v>4.8733472875682367</v>
      </c>
    </row>
    <row r="110" spans="1:34" ht="15" thickBot="1">
      <c r="A110" s="5">
        <v>109</v>
      </c>
      <c r="B110" s="22" t="s">
        <v>702</v>
      </c>
      <c r="C110" s="22" t="s">
        <v>45</v>
      </c>
      <c r="D110" s="8">
        <f t="shared" si="1"/>
        <v>0</v>
      </c>
      <c r="E110" s="8">
        <v>0</v>
      </c>
      <c r="F110" s="8">
        <v>104</v>
      </c>
      <c r="G110" s="8">
        <f>VLOOKUP(B110,[1]Pitchers!$B:$P,15,FALSE)</f>
        <v>0.18</v>
      </c>
      <c r="H110" s="8" t="str">
        <f>IF(D110&gt;0,(D110)/(D110+VLOOKUP(B110,'Blown Saves Pitch'!B:F,4,FALSE)),"")</f>
        <v/>
      </c>
      <c r="I110" s="8">
        <v>7.82</v>
      </c>
      <c r="J110" s="8">
        <v>4.74</v>
      </c>
      <c r="K110" s="8">
        <v>1.22</v>
      </c>
      <c r="L110" s="8">
        <v>2.74</v>
      </c>
      <c r="M110" s="8">
        <f>VLOOKUP('Pit League Rates'!B110,'Pit Adv'!B:V,20,FALSE)</f>
        <v>4.4000000000000004</v>
      </c>
      <c r="N110" s="8">
        <f>VLOOKUP('Pit League Rates'!B110,'Pit Adv'!B:V,21,FALSE)</f>
        <v>4.46</v>
      </c>
      <c r="O110" s="8">
        <f>VLOOKUP(B110,'Pit Statcast'!B:M,5,FALSE)</f>
        <v>90.5</v>
      </c>
      <c r="P110" s="8">
        <f>VLOOKUP(B110,'Pit Statcast'!B:M,7,FALSE)</f>
        <v>12.9</v>
      </c>
      <c r="Q110" s="46">
        <f>VLOOKUP(B110,'Pit Statcast'!B:M,9,FALSE)</f>
        <v>7.9000000000000001E-2</v>
      </c>
      <c r="R110" s="46">
        <f>VLOOKUP(B110,'Pit Statcast'!B:M,11,FALSE)</f>
        <v>0.43099999999999999</v>
      </c>
      <c r="S110" s="8">
        <v>2.86</v>
      </c>
      <c r="T110" s="8">
        <v>0</v>
      </c>
      <c r="U110" s="10">
        <v>0.13200000000000001</v>
      </c>
      <c r="V110" s="50">
        <f>VLOOKUP(B110,'Pit Adv'!B:V,7,FALSE)</f>
        <v>0.20799999999999999</v>
      </c>
      <c r="W110" s="50">
        <f>VLOOKUP(B110,'Pit Adv'!B:V,8,FALSE)</f>
        <v>7.5999999999999998E-2</v>
      </c>
      <c r="X110" s="21">
        <f>VLOOKUP(B110,'Pit PD'!$B:$M,3,FALSE)</f>
        <v>0.1</v>
      </c>
      <c r="Y110" s="21">
        <f>VLOOKUP($B110,'Pit PD'!$B:$M,4,FALSE)</f>
        <v>0.27700000000000002</v>
      </c>
      <c r="Z110" s="21">
        <f>VLOOKUP($B110,'Pit PD'!$B:$M,5,FALSE)</f>
        <v>0.65300000000000002</v>
      </c>
      <c r="AA110" s="21">
        <f>VLOOKUP($B110,'Pit PD'!$B:$M,6,FALSE)</f>
        <v>0.47599999999999998</v>
      </c>
      <c r="AB110" s="21">
        <f>VLOOKUP($B110,'Pit PD'!$B:$M,7,FALSE)</f>
        <v>0.60199999999999998</v>
      </c>
      <c r="AC110" s="21">
        <f>VLOOKUP($B110,'Pit PD'!$B:$M,8,FALSE)</f>
        <v>0.85899999999999999</v>
      </c>
      <c r="AD110" s="21">
        <f>VLOOKUP($B110,'Pit PD'!$B:$M,9,FALSE)</f>
        <v>0.78900000000000003</v>
      </c>
      <c r="AE110" s="21">
        <f>VLOOKUP($B110,'Pit PD'!$B:$M,10,FALSE)</f>
        <v>0.53</v>
      </c>
      <c r="AF110" s="21">
        <f>VLOOKUP($B110,'Pit PD'!$B:$M,11,FALSE)</f>
        <v>0.17699999999999999</v>
      </c>
      <c r="AG110" s="21">
        <f>VLOOKUP($B110,'Pit PD'!$B:$M,12,FALSE)</f>
        <v>0.27700000000000002</v>
      </c>
      <c r="AH110">
        <f>VLOOKUP(B110,'[1]SGP Pitchers'!$B:$P,10,FALSE)</f>
        <v>1.9256913000194609</v>
      </c>
    </row>
    <row r="111" spans="1:34" ht="15" thickBot="1">
      <c r="A111" s="5">
        <v>110</v>
      </c>
      <c r="B111" s="22" t="s">
        <v>715</v>
      </c>
      <c r="C111" s="22" t="s">
        <v>169</v>
      </c>
      <c r="D111" s="8">
        <f t="shared" si="1"/>
        <v>0</v>
      </c>
      <c r="E111" s="8">
        <v>0</v>
      </c>
      <c r="F111" s="8">
        <v>104</v>
      </c>
      <c r="G111" s="8">
        <f>VLOOKUP(B111,[1]Pitchers!$B:$P,15,FALSE)</f>
        <v>0.3</v>
      </c>
      <c r="H111" s="8" t="str">
        <f>IF(D111&gt;0,(D111)/(D111+VLOOKUP(B111,'Blown Saves Pitch'!B:F,4,FALSE)),"")</f>
        <v/>
      </c>
      <c r="I111" s="8">
        <v>9.0299999999999994</v>
      </c>
      <c r="J111" s="8">
        <v>4.43</v>
      </c>
      <c r="K111" s="8">
        <v>1.54</v>
      </c>
      <c r="L111" s="8">
        <v>2.42</v>
      </c>
      <c r="M111" s="8">
        <f>VLOOKUP('Pit League Rates'!B111,'Pit Adv'!B:V,20,FALSE)</f>
        <v>4.34</v>
      </c>
      <c r="N111" s="8">
        <f>VLOOKUP('Pit League Rates'!B111,'Pit Adv'!B:V,21,FALSE)</f>
        <v>4.51</v>
      </c>
      <c r="O111" s="8">
        <f>VLOOKUP(B111,'Pit Statcast'!B:M,5,FALSE)</f>
        <v>87.2</v>
      </c>
      <c r="P111" s="8">
        <f>VLOOKUP(B111,'Pit Statcast'!B:M,7,FALSE)</f>
        <v>12.2</v>
      </c>
      <c r="Q111" s="46">
        <f>VLOOKUP(B111,'Pit Statcast'!B:M,9,FALSE)</f>
        <v>5.7000000000000002E-2</v>
      </c>
      <c r="R111" s="46">
        <f>VLOOKUP(B111,'Pit Statcast'!B:M,11,FALSE)</f>
        <v>0.32800000000000001</v>
      </c>
      <c r="S111" s="8">
        <v>3.73</v>
      </c>
      <c r="T111" s="8">
        <v>0</v>
      </c>
      <c r="U111" s="10">
        <v>0.13100000000000001</v>
      </c>
      <c r="V111" s="50">
        <f>VLOOKUP(B111,'Pit Adv'!B:V,7,FALSE)</f>
        <v>0.224</v>
      </c>
      <c r="W111" s="50">
        <f>VLOOKUP(B111,'Pit Adv'!B:V,8,FALSE)</f>
        <v>9.2999999999999999E-2</v>
      </c>
      <c r="X111" s="21">
        <f>VLOOKUP(B111,'Pit PD'!$B:$M,3,FALSE)</f>
        <v>0.10100000000000001</v>
      </c>
      <c r="Y111" s="21">
        <f>VLOOKUP($B111,'Pit PD'!$B:$M,4,FALSE)</f>
        <v>0.29399999999999998</v>
      </c>
      <c r="Z111" s="21">
        <f>VLOOKUP($B111,'Pit PD'!$B:$M,5,FALSE)</f>
        <v>0.63700000000000001</v>
      </c>
      <c r="AA111" s="21">
        <f>VLOOKUP($B111,'Pit PD'!$B:$M,6,FALSE)</f>
        <v>0.45600000000000002</v>
      </c>
      <c r="AB111" s="21">
        <f>VLOOKUP($B111,'Pit PD'!$B:$M,7,FALSE)</f>
        <v>0.59499999999999997</v>
      </c>
      <c r="AC111" s="21">
        <f>VLOOKUP($B111,'Pit PD'!$B:$M,8,FALSE)</f>
        <v>0.874</v>
      </c>
      <c r="AD111" s="21">
        <f>VLOOKUP($B111,'Pit PD'!$B:$M,9,FALSE)</f>
        <v>0.77900000000000003</v>
      </c>
      <c r="AE111" s="21">
        <f>VLOOKUP($B111,'Pit PD'!$B:$M,10,FALSE)</f>
        <v>0.47199999999999998</v>
      </c>
      <c r="AF111" s="21">
        <f>VLOOKUP($B111,'Pit PD'!$B:$M,11,FALSE)</f>
        <v>0.155</v>
      </c>
      <c r="AG111" s="21">
        <f>VLOOKUP($B111,'Pit PD'!$B:$M,12,FALSE)</f>
        <v>0.25600000000000001</v>
      </c>
      <c r="AH111">
        <f>VLOOKUP(B111,'[1]SGP Pitchers'!$B:$P,10,FALSE)</f>
        <v>-2.7143796506033695</v>
      </c>
    </row>
    <row r="112" spans="1:34" ht="15" thickBot="1">
      <c r="A112" s="5">
        <v>111</v>
      </c>
      <c r="B112" s="22" t="s">
        <v>401</v>
      </c>
      <c r="C112" s="6" t="s">
        <v>103</v>
      </c>
      <c r="D112" s="8">
        <f t="shared" si="1"/>
        <v>20</v>
      </c>
      <c r="E112" s="8">
        <v>6</v>
      </c>
      <c r="F112" s="8">
        <v>103</v>
      </c>
      <c r="G112" s="8" t="str">
        <f>VLOOKUP(B112,[1]Pitchers!$B:$P,15,FALSE)</f>
        <v/>
      </c>
      <c r="H112" s="8">
        <f>IF(D112&gt;0,(D112)/(D112+VLOOKUP(B112,'Blown Saves Pitch'!B:F,4,FALSE)),"")</f>
        <v>0.8</v>
      </c>
      <c r="I112" s="8">
        <v>15.89</v>
      </c>
      <c r="J112" s="8">
        <v>2.78</v>
      </c>
      <c r="K112" s="8">
        <v>1.2</v>
      </c>
      <c r="L112" s="8">
        <v>2.94</v>
      </c>
      <c r="M112" s="8">
        <f>VLOOKUP('Pit League Rates'!B112,'Pit Adv'!B:V,20,FALSE)</f>
        <v>2.54</v>
      </c>
      <c r="N112" s="8">
        <f>VLOOKUP('Pit League Rates'!B112,'Pit Adv'!B:V,21,FALSE)</f>
        <v>2.88</v>
      </c>
      <c r="O112" s="8">
        <f>VLOOKUP(B112,'Pit Statcast'!B:M,5,FALSE)</f>
        <v>86.5</v>
      </c>
      <c r="P112" s="8">
        <f>VLOOKUP(B112,'Pit Statcast'!B:M,7,FALSE)</f>
        <v>10.5</v>
      </c>
      <c r="Q112" s="46">
        <f>VLOOKUP(B112,'Pit Statcast'!B:M,9,FALSE)</f>
        <v>9.2999999999999999E-2</v>
      </c>
      <c r="R112" s="46">
        <f>VLOOKUP(B112,'Pit Statcast'!B:M,11,FALSE)</f>
        <v>0.33600000000000002</v>
      </c>
      <c r="S112" s="8">
        <v>5.4</v>
      </c>
      <c r="T112" s="8">
        <v>14</v>
      </c>
      <c r="U112" s="10">
        <v>0.27600000000000002</v>
      </c>
      <c r="V112" s="50">
        <f>VLOOKUP(B112,'Pit Adv'!B:V,7,FALSE)</f>
        <v>0.41899999999999998</v>
      </c>
      <c r="W112" s="50">
        <f>VLOOKUP(B112,'Pit Adv'!B:V,8,FALSE)</f>
        <v>0.14199999999999999</v>
      </c>
      <c r="X112" s="21">
        <f>VLOOKUP(B112,'Pit PD'!$B:$M,3,FALSE)</f>
        <v>0.17599999999999999</v>
      </c>
      <c r="Y112" s="21">
        <f>VLOOKUP($B112,'Pit PD'!$B:$M,4,FALSE)</f>
        <v>0.249</v>
      </c>
      <c r="Z112" s="21">
        <f>VLOOKUP($B112,'Pit PD'!$B:$M,5,FALSE)</f>
        <v>0.625</v>
      </c>
      <c r="AA112" s="21">
        <f>VLOOKUP($B112,'Pit PD'!$B:$M,6,FALSE)</f>
        <v>0.45100000000000001</v>
      </c>
      <c r="AB112" s="21">
        <f>VLOOKUP($B112,'Pit PD'!$B:$M,7,FALSE)</f>
        <v>0.374</v>
      </c>
      <c r="AC112" s="21">
        <f>VLOOKUP($B112,'Pit PD'!$B:$M,8,FALSE)</f>
        <v>0.68799999999999994</v>
      </c>
      <c r="AD112" s="21">
        <f>VLOOKUP($B112,'Pit PD'!$B:$M,9,FALSE)</f>
        <v>0.60799999999999998</v>
      </c>
      <c r="AE112" s="21">
        <f>VLOOKUP($B112,'Pit PD'!$B:$M,10,FALSE)</f>
        <v>0.53800000000000003</v>
      </c>
      <c r="AF112" s="21">
        <f>VLOOKUP($B112,'Pit PD'!$B:$M,11,FALSE)</f>
        <v>0.189</v>
      </c>
      <c r="AG112" s="21">
        <f>VLOOKUP($B112,'Pit PD'!$B:$M,12,FALSE)</f>
        <v>0.36499999999999999</v>
      </c>
      <c r="AH112">
        <f>VLOOKUP(B112,'[1]SGP Pitchers'!$B:$P,10,FALSE)</f>
        <v>4.6771688960495261</v>
      </c>
    </row>
    <row r="113" spans="1:34" ht="15" thickBot="1">
      <c r="A113" s="5">
        <v>112</v>
      </c>
      <c r="B113" s="22" t="s">
        <v>751</v>
      </c>
      <c r="C113" s="6" t="s">
        <v>292</v>
      </c>
      <c r="D113" s="8">
        <f t="shared" si="1"/>
        <v>0</v>
      </c>
      <c r="E113" s="8">
        <v>0</v>
      </c>
      <c r="F113" s="8">
        <v>103</v>
      </c>
      <c r="G113" s="8">
        <f>VLOOKUP(B113,[1]Pitchers!$B:$P,15,FALSE)</f>
        <v>0.08</v>
      </c>
      <c r="H113" s="8" t="str">
        <f>IF(D113&gt;0,(D113)/(D113+VLOOKUP(B113,'Blown Saves Pitch'!B:F,4,FALSE)),"")</f>
        <v/>
      </c>
      <c r="I113" s="8">
        <v>7.75</v>
      </c>
      <c r="J113" s="8">
        <v>6.47</v>
      </c>
      <c r="K113" s="8">
        <v>1.57</v>
      </c>
      <c r="L113" s="8">
        <v>2.64</v>
      </c>
      <c r="M113" s="8">
        <f>VLOOKUP('Pit League Rates'!B113,'Pit Adv'!B:V,20,FALSE)</f>
        <v>4.76</v>
      </c>
      <c r="N113" s="8">
        <f>VLOOKUP('Pit League Rates'!B113,'Pit Adv'!B:V,21,FALSE)</f>
        <v>4.72</v>
      </c>
      <c r="O113" s="8">
        <f>VLOOKUP(B113,'Pit Statcast'!B:M,5,FALSE)</f>
        <v>89.2</v>
      </c>
      <c r="P113" s="8">
        <f>VLOOKUP(B113,'Pit Statcast'!B:M,7,FALSE)</f>
        <v>15.3</v>
      </c>
      <c r="Q113" s="46">
        <f>VLOOKUP(B113,'Pit Statcast'!B:M,9,FALSE)</f>
        <v>9.5000000000000001E-2</v>
      </c>
      <c r="R113" s="46">
        <f>VLOOKUP(B113,'Pit Statcast'!B:M,11,FALSE)</f>
        <v>0.41699999999999998</v>
      </c>
      <c r="S113" s="8">
        <v>2.93</v>
      </c>
      <c r="T113" s="8">
        <v>0</v>
      </c>
      <c r="U113" s="10">
        <v>0.11799999999999999</v>
      </c>
      <c r="V113" s="50">
        <f>VLOOKUP(B113,'Pit Adv'!B:V,7,FALSE)</f>
        <v>0.189</v>
      </c>
      <c r="W113" s="50">
        <f>VLOOKUP(B113,'Pit Adv'!B:V,8,FALSE)</f>
        <v>7.1999999999999995E-2</v>
      </c>
      <c r="X113" s="21">
        <f>VLOOKUP(B113,'Pit PD'!$B:$M,3,FALSE)</f>
        <v>9.1999999999999998E-2</v>
      </c>
      <c r="Y113" s="21">
        <f>VLOOKUP($B113,'Pit PD'!$B:$M,4,FALSE)</f>
        <v>0.245</v>
      </c>
      <c r="Z113" s="21">
        <f>VLOOKUP($B113,'Pit PD'!$B:$M,5,FALSE)</f>
        <v>0.66700000000000004</v>
      </c>
      <c r="AA113" s="21">
        <f>VLOOKUP($B113,'Pit PD'!$B:$M,6,FALSE)</f>
        <v>0.47</v>
      </c>
      <c r="AB113" s="21">
        <f>VLOOKUP($B113,'Pit PD'!$B:$M,7,FALSE)</f>
        <v>0.63500000000000001</v>
      </c>
      <c r="AC113" s="21">
        <f>VLOOKUP($B113,'Pit PD'!$B:$M,8,FALSE)</f>
        <v>0.85599999999999998</v>
      </c>
      <c r="AD113" s="21">
        <f>VLOOKUP($B113,'Pit PD'!$B:$M,9,FALSE)</f>
        <v>0.80200000000000005</v>
      </c>
      <c r="AE113" s="21">
        <f>VLOOKUP($B113,'Pit PD'!$B:$M,10,FALSE)</f>
        <v>0.53400000000000003</v>
      </c>
      <c r="AF113" s="21">
        <f>VLOOKUP($B113,'Pit PD'!$B:$M,11,FALSE)</f>
        <v>0.16</v>
      </c>
      <c r="AG113" s="21">
        <f>VLOOKUP($B113,'Pit PD'!$B:$M,12,FALSE)</f>
        <v>0.252</v>
      </c>
      <c r="AH113">
        <f>VLOOKUP(B113,'[1]SGP Pitchers'!$B:$P,10,FALSE)</f>
        <v>-8.11151926437031</v>
      </c>
    </row>
    <row r="114" spans="1:34" ht="15" thickBot="1">
      <c r="A114" s="5">
        <v>113</v>
      </c>
      <c r="B114" s="22" t="s">
        <v>440</v>
      </c>
      <c r="C114" s="22" t="s">
        <v>97</v>
      </c>
      <c r="D114" s="8">
        <f t="shared" si="1"/>
        <v>11</v>
      </c>
      <c r="E114" s="8">
        <v>0</v>
      </c>
      <c r="F114" s="8">
        <v>103</v>
      </c>
      <c r="G114" s="8" t="str">
        <f>VLOOKUP(B114,[1]Pitchers!$B:$P,15,FALSE)</f>
        <v/>
      </c>
      <c r="H114" s="8">
        <f>IF(D114&gt;0,(D114)/(D114+VLOOKUP(B114,'Blown Saves Pitch'!B:F,4,FALSE)),"")</f>
        <v>0.84615384615384615</v>
      </c>
      <c r="I114" s="8">
        <v>13.24</v>
      </c>
      <c r="J114" s="8">
        <v>4.76</v>
      </c>
      <c r="K114" s="8">
        <v>1.34</v>
      </c>
      <c r="L114" s="8">
        <v>3.03</v>
      </c>
      <c r="M114" s="8">
        <f>VLOOKUP('Pit League Rates'!B114,'Pit Adv'!B:V,20,FALSE)</f>
        <v>3.75</v>
      </c>
      <c r="N114" s="8">
        <f>VLOOKUP('Pit League Rates'!B114,'Pit Adv'!B:V,21,FALSE)</f>
        <v>3.27</v>
      </c>
      <c r="O114" s="8">
        <f>VLOOKUP(B114,'Pit Statcast'!B:M,5,FALSE)</f>
        <v>88.6</v>
      </c>
      <c r="P114" s="8">
        <f>VLOOKUP(B114,'Pit Statcast'!B:M,7,FALSE)</f>
        <v>17.5</v>
      </c>
      <c r="Q114" s="46">
        <f>VLOOKUP(B114,'Pit Statcast'!B:M,9,FALSE)</f>
        <v>0.104</v>
      </c>
      <c r="R114" s="46">
        <f>VLOOKUP(B114,'Pit Statcast'!B:M,11,FALSE)</f>
        <v>0.372</v>
      </c>
      <c r="S114" s="8">
        <v>4.37</v>
      </c>
      <c r="T114" s="8">
        <v>11</v>
      </c>
      <c r="U114" s="10">
        <v>0.22800000000000001</v>
      </c>
      <c r="V114" s="50">
        <f>VLOOKUP(B114,'Pit Adv'!B:V,7,FALSE)</f>
        <v>0.34</v>
      </c>
      <c r="W114" s="50">
        <f>VLOOKUP(B114,'Pit Adv'!B:V,8,FALSE)</f>
        <v>0.112</v>
      </c>
      <c r="X114" s="21">
        <f>VLOOKUP(B114,'Pit PD'!$B:$M,3,FALSE)</f>
        <v>0.16700000000000001</v>
      </c>
      <c r="Y114" s="21">
        <f>VLOOKUP($B114,'Pit PD'!$B:$M,4,FALSE)</f>
        <v>0.38</v>
      </c>
      <c r="Z114" s="21">
        <f>VLOOKUP($B114,'Pit PD'!$B:$M,5,FALSE)</f>
        <v>0.60399999999999998</v>
      </c>
      <c r="AA114" s="21">
        <f>VLOOKUP($B114,'Pit PD'!$B:$M,6,FALSE)</f>
        <v>0.47199999999999998</v>
      </c>
      <c r="AB114" s="21">
        <f>VLOOKUP($B114,'Pit PD'!$B:$M,7,FALSE)</f>
        <v>0.47899999999999998</v>
      </c>
      <c r="AC114" s="21">
        <f>VLOOKUP($B114,'Pit PD'!$B:$M,8,FALSE)</f>
        <v>0.78900000000000003</v>
      </c>
      <c r="AD114" s="21">
        <f>VLOOKUP($B114,'Pit PD'!$B:$M,9,FALSE)</f>
        <v>0.64300000000000002</v>
      </c>
      <c r="AE114" s="21">
        <f>VLOOKUP($B114,'Pit PD'!$B:$M,10,FALSE)</f>
        <v>0.41199999999999998</v>
      </c>
      <c r="AF114" s="21">
        <f>VLOOKUP($B114,'Pit PD'!$B:$M,11,FALSE)</f>
        <v>0.16400000000000001</v>
      </c>
      <c r="AG114" s="21">
        <f>VLOOKUP($B114,'Pit PD'!$B:$M,12,FALSE)</f>
        <v>0.33100000000000002</v>
      </c>
      <c r="AH114">
        <f>VLOOKUP(B114,'[1]SGP Pitchers'!$B:$P,10,FALSE)</f>
        <v>0.7976062819550892</v>
      </c>
    </row>
    <row r="115" spans="1:34" ht="15" thickBot="1">
      <c r="A115" s="5">
        <v>114</v>
      </c>
      <c r="B115" s="22" t="s">
        <v>591</v>
      </c>
      <c r="C115" s="22" t="s">
        <v>153</v>
      </c>
      <c r="D115" s="8">
        <f t="shared" si="1"/>
        <v>1</v>
      </c>
      <c r="E115" s="8">
        <v>0</v>
      </c>
      <c r="F115" s="8">
        <v>103</v>
      </c>
      <c r="G115" s="8">
        <f>VLOOKUP(B115,[1]Pitchers!$B:$P,15,FALSE)</f>
        <v>0.33</v>
      </c>
      <c r="H115" s="8">
        <f>IF(D115&gt;0,(D115)/(D115+VLOOKUP(B115,'Blown Saves Pitch'!B:F,4,FALSE)),"")</f>
        <v>1</v>
      </c>
      <c r="I115" s="8">
        <v>8.94</v>
      </c>
      <c r="J115" s="8">
        <v>3.99</v>
      </c>
      <c r="K115" s="8">
        <v>1.1200000000000001</v>
      </c>
      <c r="L115" s="8">
        <v>3.12</v>
      </c>
      <c r="M115" s="8">
        <f>VLOOKUP('Pit League Rates'!B115,'Pit Adv'!B:V,20,FALSE)</f>
        <v>3.92</v>
      </c>
      <c r="N115" s="8">
        <f>VLOOKUP('Pit League Rates'!B115,'Pit Adv'!B:V,21,FALSE)</f>
        <v>4.0599999999999996</v>
      </c>
      <c r="O115" s="8">
        <f>VLOOKUP(B115,'Pit Statcast'!B:M,5,FALSE)</f>
        <v>90.8</v>
      </c>
      <c r="P115" s="8">
        <f>VLOOKUP(B115,'Pit Statcast'!B:M,7,FALSE)</f>
        <v>12.8</v>
      </c>
      <c r="Q115" s="46">
        <f>VLOOKUP(B115,'Pit Statcast'!B:M,9,FALSE)</f>
        <v>0.105</v>
      </c>
      <c r="R115" s="46">
        <f>VLOOKUP(B115,'Pit Statcast'!B:M,11,FALSE)</f>
        <v>0.42099999999999999</v>
      </c>
      <c r="S115" s="8">
        <v>2.86</v>
      </c>
      <c r="T115" s="8">
        <v>1</v>
      </c>
      <c r="U115" s="10">
        <v>0.16600000000000001</v>
      </c>
      <c r="V115" s="50">
        <f>VLOOKUP(B115,'Pit Adv'!B:V,7,FALSE)</f>
        <v>0.24399999999999999</v>
      </c>
      <c r="W115" s="50">
        <f>VLOOKUP(B115,'Pit Adv'!B:V,8,FALSE)</f>
        <v>7.8E-2</v>
      </c>
      <c r="X115" s="21">
        <f>VLOOKUP(B115,'Pit PD'!$B:$M,3,FALSE)</f>
        <v>0.11899999999999999</v>
      </c>
      <c r="Y115" s="21">
        <f>VLOOKUP($B115,'Pit PD'!$B:$M,4,FALSE)</f>
        <v>0.29099999999999998</v>
      </c>
      <c r="Z115" s="21">
        <f>VLOOKUP($B115,'Pit PD'!$B:$M,5,FALSE)</f>
        <v>0.63900000000000001</v>
      </c>
      <c r="AA115" s="21">
        <f>VLOOKUP($B115,'Pit PD'!$B:$M,6,FALSE)</f>
        <v>0.46</v>
      </c>
      <c r="AB115" s="21">
        <f>VLOOKUP($B115,'Pit PD'!$B:$M,7,FALSE)</f>
        <v>0.47499999999999998</v>
      </c>
      <c r="AC115" s="21">
        <f>VLOOKUP($B115,'Pit PD'!$B:$M,8,FALSE)</f>
        <v>0.875</v>
      </c>
      <c r="AD115" s="21">
        <f>VLOOKUP($B115,'Pit PD'!$B:$M,9,FALSE)</f>
        <v>0.74399999999999999</v>
      </c>
      <c r="AE115" s="21">
        <f>VLOOKUP($B115,'Pit PD'!$B:$M,10,FALSE)</f>
        <v>0.48399999999999999</v>
      </c>
      <c r="AF115" s="21">
        <f>VLOOKUP($B115,'Pit PD'!$B:$M,11,FALSE)</f>
        <v>0.16700000000000001</v>
      </c>
      <c r="AG115" s="21">
        <f>VLOOKUP($B115,'Pit PD'!$B:$M,12,FALSE)</f>
        <v>0.28599999999999998</v>
      </c>
      <c r="AH115">
        <f>VLOOKUP(B115,'[1]SGP Pitchers'!$B:$P,10,FALSE)</f>
        <v>4.6814313481719685</v>
      </c>
    </row>
    <row r="116" spans="1:34" ht="15" thickBot="1">
      <c r="A116" s="5">
        <v>115</v>
      </c>
      <c r="B116" s="22" t="s">
        <v>758</v>
      </c>
      <c r="C116" s="22" t="s">
        <v>169</v>
      </c>
      <c r="D116" s="8">
        <f t="shared" si="1"/>
        <v>0</v>
      </c>
      <c r="E116" s="8">
        <v>0</v>
      </c>
      <c r="F116" s="8">
        <v>102</v>
      </c>
      <c r="G116" s="8">
        <f>VLOOKUP(B116,[1]Pitchers!$B:$P,15,FALSE)</f>
        <v>0.18</v>
      </c>
      <c r="H116" s="8" t="str">
        <f>IF(D116&gt;0,(D116)/(D116+VLOOKUP(B116,'Blown Saves Pitch'!B:F,4,FALSE)),"")</f>
        <v/>
      </c>
      <c r="I116" s="8">
        <v>8.86</v>
      </c>
      <c r="J116" s="8">
        <v>5.64</v>
      </c>
      <c r="K116" s="8">
        <v>1.54</v>
      </c>
      <c r="L116" s="8">
        <v>1.89</v>
      </c>
      <c r="M116" s="8">
        <f>VLOOKUP('Pit League Rates'!B116,'Pit Adv'!B:V,20,FALSE)</f>
        <v>4.7300000000000004</v>
      </c>
      <c r="N116" s="8">
        <f>VLOOKUP('Pit League Rates'!B116,'Pit Adv'!B:V,21,FALSE)</f>
        <v>4.7699999999999996</v>
      </c>
      <c r="O116" s="8">
        <f>VLOOKUP(B116,'Pit Statcast'!B:M,5,FALSE)</f>
        <v>89.2</v>
      </c>
      <c r="P116" s="8">
        <f>VLOOKUP(B116,'Pit Statcast'!B:M,7,FALSE)</f>
        <v>11.8</v>
      </c>
      <c r="Q116" s="46">
        <f>VLOOKUP(B116,'Pit Statcast'!B:M,9,FALSE)</f>
        <v>6.2E-2</v>
      </c>
      <c r="R116" s="46">
        <f>VLOOKUP(B116,'Pit Statcast'!B:M,11,FALSE)</f>
        <v>0.40600000000000003</v>
      </c>
      <c r="S116" s="8">
        <v>4.6900000000000004</v>
      </c>
      <c r="T116" s="8">
        <v>0</v>
      </c>
      <c r="U116" s="10">
        <v>0.10199999999999999</v>
      </c>
      <c r="V116" s="50">
        <f>VLOOKUP(B116,'Pit Adv'!B:V,7,FALSE)</f>
        <v>0.217</v>
      </c>
      <c r="W116" s="50">
        <f>VLOOKUP(B116,'Pit Adv'!B:V,8,FALSE)</f>
        <v>0.115</v>
      </c>
      <c r="X116" s="21">
        <f>VLOOKUP(B116,'Pit PD'!$B:$M,3,FALSE)</f>
        <v>0.11</v>
      </c>
      <c r="Y116" s="21">
        <f>VLOOKUP($B116,'Pit PD'!$B:$M,4,FALSE)</f>
        <v>0.27400000000000002</v>
      </c>
      <c r="Z116" s="21">
        <f>VLOOKUP($B116,'Pit PD'!$B:$M,5,FALSE)</f>
        <v>0.66300000000000003</v>
      </c>
      <c r="AA116" s="21">
        <f>VLOOKUP($B116,'Pit PD'!$B:$M,6,FALSE)</f>
        <v>0.46400000000000002</v>
      </c>
      <c r="AB116" s="21">
        <f>VLOOKUP($B116,'Pit PD'!$B:$M,7,FALSE)</f>
        <v>0.56399999999999995</v>
      </c>
      <c r="AC116" s="21">
        <f>VLOOKUP($B116,'Pit PD'!$B:$M,8,FALSE)</f>
        <v>0.84899999999999998</v>
      </c>
      <c r="AD116" s="21">
        <f>VLOOKUP($B116,'Pit PD'!$B:$M,9,FALSE)</f>
        <v>0.76300000000000001</v>
      </c>
      <c r="AE116" s="21">
        <f>VLOOKUP($B116,'Pit PD'!$B:$M,10,FALSE)</f>
        <v>0.48899999999999999</v>
      </c>
      <c r="AF116" s="21">
        <f>VLOOKUP($B116,'Pit PD'!$B:$M,11,FALSE)</f>
        <v>0.14599999999999999</v>
      </c>
      <c r="AG116" s="21">
        <f>VLOOKUP($B116,'Pit PD'!$B:$M,12,FALSE)</f>
        <v>0.25600000000000001</v>
      </c>
      <c r="AH116">
        <f>VLOOKUP(B116,'[1]SGP Pitchers'!$B:$P,10,FALSE)</f>
        <v>-6.9848887464222909</v>
      </c>
    </row>
    <row r="117" spans="1:34" ht="15" thickBot="1">
      <c r="A117" s="5">
        <v>116</v>
      </c>
      <c r="B117" s="22" t="s">
        <v>397</v>
      </c>
      <c r="C117" s="22" t="s">
        <v>153</v>
      </c>
      <c r="D117" s="8">
        <f t="shared" si="1"/>
        <v>0</v>
      </c>
      <c r="E117" s="8">
        <v>0</v>
      </c>
      <c r="F117" s="8">
        <v>102</v>
      </c>
      <c r="G117" s="8">
        <f>VLOOKUP(B117,[1]Pitchers!$B:$P,15,FALSE)</f>
        <v>0.33</v>
      </c>
      <c r="H117" s="8" t="str">
        <f>IF(D117&gt;0,(D117)/(D117+VLOOKUP(B117,'Blown Saves Pitch'!B:F,4,FALSE)),"")</f>
        <v/>
      </c>
      <c r="I117" s="8">
        <v>11.43</v>
      </c>
      <c r="J117" s="8">
        <v>2.8</v>
      </c>
      <c r="K117" s="8">
        <v>0.9</v>
      </c>
      <c r="L117" s="8">
        <v>7.29</v>
      </c>
      <c r="M117" s="8">
        <f>VLOOKUP('Pit League Rates'!B117,'Pit Adv'!B:V,20,FALSE)</f>
        <v>2.57</v>
      </c>
      <c r="N117" s="8">
        <f>VLOOKUP('Pit League Rates'!B117,'Pit Adv'!B:V,21,FALSE)</f>
        <v>2.78</v>
      </c>
      <c r="O117" s="8">
        <f>VLOOKUP(B117,'Pit Statcast'!B:M,5,FALSE)</f>
        <v>88.4</v>
      </c>
      <c r="P117" s="8">
        <f>VLOOKUP(B117,'Pit Statcast'!B:M,7,FALSE)</f>
        <v>8.9</v>
      </c>
      <c r="Q117" s="46">
        <f>VLOOKUP(B117,'Pit Statcast'!B:M,9,FALSE)</f>
        <v>4.2000000000000003E-2</v>
      </c>
      <c r="R117" s="46">
        <f>VLOOKUP(B117,'Pit Statcast'!B:M,11,FALSE)</f>
        <v>0.377</v>
      </c>
      <c r="S117" s="8">
        <v>1.57</v>
      </c>
      <c r="T117" s="8">
        <v>0</v>
      </c>
      <c r="U117" s="10">
        <v>0.28399999999999997</v>
      </c>
      <c r="V117" s="50">
        <f>VLOOKUP(B117,'Pit Adv'!B:V,7,FALSE)</f>
        <v>0.32900000000000001</v>
      </c>
      <c r="W117" s="50">
        <f>VLOOKUP(B117,'Pit Adv'!B:V,8,FALSE)</f>
        <v>4.4999999999999998E-2</v>
      </c>
      <c r="X117" s="21">
        <f>VLOOKUP(B117,'Pit PD'!$B:$M,3,FALSE)</f>
        <v>0.14899999999999999</v>
      </c>
      <c r="Y117" s="21">
        <f>VLOOKUP($B117,'Pit PD'!$B:$M,4,FALSE)</f>
        <v>0.35399999999999998</v>
      </c>
      <c r="Z117" s="21">
        <f>VLOOKUP($B117,'Pit PD'!$B:$M,5,FALSE)</f>
        <v>0.66600000000000004</v>
      </c>
      <c r="AA117" s="21">
        <f>VLOOKUP($B117,'Pit PD'!$B:$M,6,FALSE)</f>
        <v>0.52500000000000002</v>
      </c>
      <c r="AB117" s="21">
        <f>VLOOKUP($B117,'Pit PD'!$B:$M,7,FALSE)</f>
        <v>0.51300000000000001</v>
      </c>
      <c r="AC117" s="21">
        <f>VLOOKUP($B117,'Pit PD'!$B:$M,8,FALSE)</f>
        <v>0.81399999999999995</v>
      </c>
      <c r="AD117" s="21">
        <f>VLOOKUP($B117,'Pit PD'!$B:$M,9,FALSE)</f>
        <v>0.72199999999999998</v>
      </c>
      <c r="AE117" s="21">
        <f>VLOOKUP($B117,'Pit PD'!$B:$M,10,FALSE)</f>
        <v>0.54700000000000004</v>
      </c>
      <c r="AF117" s="21">
        <f>VLOOKUP($B117,'Pit PD'!$B:$M,11,FALSE)</f>
        <v>0.16200000000000001</v>
      </c>
      <c r="AG117" s="21">
        <f>VLOOKUP($B117,'Pit PD'!$B:$M,12,FALSE)</f>
        <v>0.312</v>
      </c>
      <c r="AH117">
        <f>VLOOKUP(B117,'[1]SGP Pitchers'!$B:$P,10,FALSE)</f>
        <v>11.294647846374325</v>
      </c>
    </row>
    <row r="118" spans="1:34" ht="15" thickBot="1">
      <c r="A118" s="5">
        <v>117</v>
      </c>
      <c r="B118" s="22" t="s">
        <v>601</v>
      </c>
      <c r="C118" s="22" t="s">
        <v>116</v>
      </c>
      <c r="D118" s="8">
        <f t="shared" si="1"/>
        <v>0</v>
      </c>
      <c r="E118" s="8">
        <v>0</v>
      </c>
      <c r="F118" s="8">
        <v>101</v>
      </c>
      <c r="G118" s="8">
        <f>VLOOKUP(B118,[1]Pitchers!$B:$P,15,FALSE)</f>
        <v>0.42</v>
      </c>
      <c r="H118" s="8" t="str">
        <f>IF(D118&gt;0,(D118)/(D118+VLOOKUP(B118,'Blown Saves Pitch'!B:F,4,FALSE)),"")</f>
        <v/>
      </c>
      <c r="I118" s="8">
        <v>9.4700000000000006</v>
      </c>
      <c r="J118" s="8">
        <v>4.5</v>
      </c>
      <c r="K118" s="8">
        <v>1.31</v>
      </c>
      <c r="L118" s="8">
        <v>3.06</v>
      </c>
      <c r="M118" s="8">
        <f>VLOOKUP('Pit League Rates'!B118,'Pit Adv'!B:V,20,FALSE)</f>
        <v>3.99</v>
      </c>
      <c r="N118" s="8">
        <f>VLOOKUP('Pit League Rates'!B118,'Pit Adv'!B:V,21,FALSE)</f>
        <v>4.12</v>
      </c>
      <c r="O118" s="8">
        <f>VLOOKUP(B118,'Pit Statcast'!B:M,5,FALSE)</f>
        <v>89.3</v>
      </c>
      <c r="P118" s="8">
        <f>VLOOKUP(B118,'Pit Statcast'!B:M,7,FALSE)</f>
        <v>13.8</v>
      </c>
      <c r="Q118" s="46">
        <f>VLOOKUP(B118,'Pit Statcast'!B:M,9,FALSE)</f>
        <v>9.0999999999999998E-2</v>
      </c>
      <c r="R118" s="46">
        <f>VLOOKUP(B118,'Pit Statcast'!B:M,11,FALSE)</f>
        <v>0.39600000000000002</v>
      </c>
      <c r="S118" s="8">
        <v>3.09</v>
      </c>
      <c r="T118" s="8">
        <v>0</v>
      </c>
      <c r="U118" s="10">
        <v>0.16500000000000001</v>
      </c>
      <c r="V118" s="50">
        <f>VLOOKUP(B118,'Pit Adv'!B:V,7,FALSE)</f>
        <v>0.246</v>
      </c>
      <c r="W118" s="50">
        <f>VLOOKUP(B118,'Pit Adv'!B:V,8,FALSE)</f>
        <v>0.08</v>
      </c>
      <c r="X118" s="21">
        <f>VLOOKUP(B118,'Pit PD'!$B:$M,3,FALSE)</f>
        <v>0.127</v>
      </c>
      <c r="Y118" s="21">
        <f>VLOOKUP($B118,'Pit PD'!$B:$M,4,FALSE)</f>
        <v>0.32</v>
      </c>
      <c r="Z118" s="21">
        <f>VLOOKUP($B118,'Pit PD'!$B:$M,5,FALSE)</f>
        <v>0.67900000000000005</v>
      </c>
      <c r="AA118" s="21">
        <f>VLOOKUP($B118,'Pit PD'!$B:$M,6,FALSE)</f>
        <v>0.499</v>
      </c>
      <c r="AB118" s="21">
        <f>VLOOKUP($B118,'Pit PD'!$B:$M,7,FALSE)</f>
        <v>0.51700000000000002</v>
      </c>
      <c r="AC118" s="21">
        <f>VLOOKUP($B118,'Pit PD'!$B:$M,8,FALSE)</f>
        <v>0.85099999999999998</v>
      </c>
      <c r="AD118" s="21">
        <f>VLOOKUP($B118,'Pit PD'!$B:$M,9,FALSE)</f>
        <v>0.74399999999999999</v>
      </c>
      <c r="AE118" s="21">
        <f>VLOOKUP($B118,'Pit PD'!$B:$M,10,FALSE)</f>
        <v>0.499</v>
      </c>
      <c r="AF118" s="21">
        <f>VLOOKUP($B118,'Pit PD'!$B:$M,11,FALSE)</f>
        <v>0.14499999999999999</v>
      </c>
      <c r="AG118" s="21">
        <f>VLOOKUP($B118,'Pit PD'!$B:$M,12,FALSE)</f>
        <v>0.27200000000000002</v>
      </c>
      <c r="AH118">
        <f>VLOOKUP(B118,'[1]SGP Pitchers'!$B:$P,10,FALSE)</f>
        <v>1.7977649607345749</v>
      </c>
    </row>
    <row r="119" spans="1:34" ht="15" thickBot="1">
      <c r="A119" s="5">
        <v>118</v>
      </c>
      <c r="B119" s="22" t="s">
        <v>391</v>
      </c>
      <c r="C119" s="22" t="s">
        <v>100</v>
      </c>
      <c r="D119" s="8">
        <f t="shared" si="1"/>
        <v>34</v>
      </c>
      <c r="E119" s="8">
        <v>10</v>
      </c>
      <c r="F119" s="8">
        <v>101</v>
      </c>
      <c r="G119" s="8" t="str">
        <f>VLOOKUP(B119,[1]Pitchers!$B:$P,15,FALSE)</f>
        <v/>
      </c>
      <c r="H119" s="8">
        <f>IF(D119&gt;0,(D119)/(D119+VLOOKUP(B119,'Blown Saves Pitch'!B:F,4,FALSE)),"")</f>
        <v>0.89473684210526316</v>
      </c>
      <c r="I119" s="8">
        <v>12.01</v>
      </c>
      <c r="J119" s="8">
        <v>2.38</v>
      </c>
      <c r="K119" s="8">
        <v>1.02</v>
      </c>
      <c r="L119" s="8">
        <v>4.21</v>
      </c>
      <c r="M119" s="8">
        <f>VLOOKUP('Pit League Rates'!B119,'Pit Adv'!B:V,20,FALSE)</f>
        <v>2.73</v>
      </c>
      <c r="N119" s="8">
        <f>VLOOKUP('Pit League Rates'!B119,'Pit Adv'!B:V,21,FALSE)</f>
        <v>2.72</v>
      </c>
      <c r="O119" s="8">
        <f>VLOOKUP(B119,'Pit Statcast'!B:M,5,FALSE)</f>
        <v>85.1</v>
      </c>
      <c r="P119" s="8">
        <f>VLOOKUP(B119,'Pit Statcast'!B:M,7,FALSE)</f>
        <v>9.5</v>
      </c>
      <c r="Q119" s="46">
        <f>VLOOKUP(B119,'Pit Statcast'!B:M,9,FALSE)</f>
        <v>3.5000000000000003E-2</v>
      </c>
      <c r="R119" s="46">
        <f>VLOOKUP(B119,'Pit Statcast'!B:M,11,FALSE)</f>
        <v>0.25700000000000001</v>
      </c>
      <c r="S119" s="8">
        <v>2.85</v>
      </c>
      <c r="T119" s="8">
        <v>24</v>
      </c>
      <c r="U119" s="10">
        <v>0.25700000000000001</v>
      </c>
      <c r="V119" s="50">
        <f>VLOOKUP(B119,'Pit Adv'!B:V,7,FALSE)</f>
        <v>0.33700000000000002</v>
      </c>
      <c r="W119" s="50">
        <f>VLOOKUP(B119,'Pit Adv'!B:V,8,FALSE)</f>
        <v>0.08</v>
      </c>
      <c r="X119" s="21">
        <f>VLOOKUP(B119,'Pit PD'!$B:$M,3,FALSE)</f>
        <v>0.17299999999999999</v>
      </c>
      <c r="Y119" s="21">
        <f>VLOOKUP($B119,'Pit PD'!$B:$M,4,FALSE)</f>
        <v>0.36499999999999999</v>
      </c>
      <c r="Z119" s="21">
        <f>VLOOKUP($B119,'Pit PD'!$B:$M,5,FALSE)</f>
        <v>0.63300000000000001</v>
      </c>
      <c r="AA119" s="21">
        <f>VLOOKUP($B119,'Pit PD'!$B:$M,6,FALSE)</f>
        <v>0.51100000000000001</v>
      </c>
      <c r="AB119" s="21">
        <f>VLOOKUP($B119,'Pit PD'!$B:$M,7,FALSE)</f>
        <v>0.442</v>
      </c>
      <c r="AC119" s="21">
        <f>VLOOKUP($B119,'Pit PD'!$B:$M,8,FALSE)</f>
        <v>0.76500000000000001</v>
      </c>
      <c r="AD119" s="21">
        <f>VLOOKUP($B119,'Pit PD'!$B:$M,9,FALSE)</f>
        <v>0.65900000000000003</v>
      </c>
      <c r="AE119" s="21">
        <f>VLOOKUP($B119,'Pit PD'!$B:$M,10,FALSE)</f>
        <v>0.54300000000000004</v>
      </c>
      <c r="AF119" s="21">
        <f>VLOOKUP($B119,'Pit PD'!$B:$M,11,FALSE)</f>
        <v>0.17299999999999999</v>
      </c>
      <c r="AG119" s="21">
        <f>VLOOKUP($B119,'Pit PD'!$B:$M,12,FALSE)</f>
        <v>0.34599999999999997</v>
      </c>
      <c r="AH119">
        <f>VLOOKUP(B119,'[1]SGP Pitchers'!$B:$P,10,FALSE)</f>
        <v>12.524658449698514</v>
      </c>
    </row>
    <row r="120" spans="1:34" ht="15" thickBot="1">
      <c r="A120" s="5">
        <v>119</v>
      </c>
      <c r="B120" s="22" t="s">
        <v>780</v>
      </c>
      <c r="C120" s="22" t="s">
        <v>52</v>
      </c>
      <c r="D120" s="8">
        <f t="shared" si="1"/>
        <v>0</v>
      </c>
      <c r="E120" s="8">
        <v>0</v>
      </c>
      <c r="F120" s="8">
        <v>101</v>
      </c>
      <c r="G120" s="8">
        <f>VLOOKUP(B120,[1]Pitchers!$B:$P,15,FALSE)</f>
        <v>0.56999999999999995</v>
      </c>
      <c r="H120" s="8" t="str">
        <f>IF(D120&gt;0,(D120)/(D120+VLOOKUP(B120,'Blown Saves Pitch'!B:F,4,FALSE)),"")</f>
        <v/>
      </c>
      <c r="I120" s="8">
        <v>6.67</v>
      </c>
      <c r="J120" s="8">
        <v>3.83</v>
      </c>
      <c r="K120" s="8">
        <v>1.36</v>
      </c>
      <c r="L120" s="8">
        <v>2.15</v>
      </c>
      <c r="M120" s="8">
        <f>VLOOKUP('Pit League Rates'!B120,'Pit Adv'!B:V,20,FALSE)</f>
        <v>4.8099999999999996</v>
      </c>
      <c r="N120" s="8">
        <f>VLOOKUP('Pit League Rates'!B120,'Pit Adv'!B:V,21,FALSE)</f>
        <v>4.96</v>
      </c>
      <c r="O120" s="8">
        <f>VLOOKUP(B120,'Pit Statcast'!B:M,5,FALSE)</f>
        <v>89.6</v>
      </c>
      <c r="P120" s="8">
        <f>VLOOKUP(B120,'Pit Statcast'!B:M,7,FALSE)</f>
        <v>13.1</v>
      </c>
      <c r="Q120" s="46">
        <f>VLOOKUP(B120,'Pit Statcast'!B:M,9,FALSE)</f>
        <v>8.1000000000000003E-2</v>
      </c>
      <c r="R120" s="46">
        <f>VLOOKUP(B120,'Pit Statcast'!B:M,11,FALSE)</f>
        <v>0.38500000000000001</v>
      </c>
      <c r="S120" s="8">
        <v>3.1</v>
      </c>
      <c r="T120" s="8">
        <v>0</v>
      </c>
      <c r="U120" s="10">
        <v>9.2999999999999999E-2</v>
      </c>
      <c r="V120" s="50">
        <f>VLOOKUP(B120,'Pit Adv'!B:V,7,FALSE)</f>
        <v>0.17399999999999999</v>
      </c>
      <c r="W120" s="50">
        <f>VLOOKUP(B120,'Pit Adv'!B:V,8,FALSE)</f>
        <v>8.1000000000000003E-2</v>
      </c>
      <c r="X120" s="21">
        <f>VLOOKUP(B120,'Pit PD'!$B:$M,3,FALSE)</f>
        <v>9.0999999999999998E-2</v>
      </c>
      <c r="Y120" s="21">
        <f>VLOOKUP($B120,'Pit PD'!$B:$M,4,FALSE)</f>
        <v>0.24</v>
      </c>
      <c r="Z120" s="21">
        <f>VLOOKUP($B120,'Pit PD'!$B:$M,5,FALSE)</f>
        <v>0.63300000000000001</v>
      </c>
      <c r="AA120" s="21">
        <f>VLOOKUP($B120,'Pit PD'!$B:$M,6,FALSE)</f>
        <v>0.44800000000000001</v>
      </c>
      <c r="AB120" s="21">
        <f>VLOOKUP($B120,'Pit PD'!$B:$M,7,FALSE)</f>
        <v>0.59399999999999997</v>
      </c>
      <c r="AC120" s="21">
        <f>VLOOKUP($B120,'Pit PD'!$B:$M,8,FALSE)</f>
        <v>0.86199999999999999</v>
      </c>
      <c r="AD120" s="21">
        <f>VLOOKUP($B120,'Pit PD'!$B:$M,9,FALSE)</f>
        <v>0.79400000000000004</v>
      </c>
      <c r="AE120" s="21">
        <f>VLOOKUP($B120,'Pit PD'!$B:$M,10,FALSE)</f>
        <v>0.52900000000000003</v>
      </c>
      <c r="AF120" s="21">
        <f>VLOOKUP($B120,'Pit PD'!$B:$M,11,FALSE)</f>
        <v>0.17399999999999999</v>
      </c>
      <c r="AG120" s="21">
        <f>VLOOKUP($B120,'Pit PD'!$B:$M,12,FALSE)</f>
        <v>0.26500000000000001</v>
      </c>
      <c r="AH120">
        <f>VLOOKUP(B120,'[1]SGP Pitchers'!$B:$P,10,FALSE)</f>
        <v>0.84831506696703585</v>
      </c>
    </row>
    <row r="121" spans="1:34" ht="15" thickBot="1">
      <c r="A121" s="5">
        <v>120</v>
      </c>
      <c r="B121" s="22" t="s">
        <v>407</v>
      </c>
      <c r="C121" s="22" t="s">
        <v>52</v>
      </c>
      <c r="D121" s="8">
        <f t="shared" si="1"/>
        <v>28</v>
      </c>
      <c r="E121" s="8">
        <v>4</v>
      </c>
      <c r="F121" s="8">
        <v>99</v>
      </c>
      <c r="G121" s="8" t="str">
        <f>VLOOKUP(B121,[1]Pitchers!$B:$P,15,FALSE)</f>
        <v/>
      </c>
      <c r="H121" s="8">
        <f>IF(D121&gt;0,(D121)/(D121+VLOOKUP(B121,'Blown Saves Pitch'!B:F,4,FALSE)),"")</f>
        <v>0.875</v>
      </c>
      <c r="I121" s="8">
        <v>12.55</v>
      </c>
      <c r="J121" s="8">
        <v>1.77</v>
      </c>
      <c r="K121" s="8">
        <v>1.03</v>
      </c>
      <c r="L121" s="8">
        <v>3.3</v>
      </c>
      <c r="M121" s="8">
        <f>VLOOKUP('Pit League Rates'!B121,'Pit Adv'!B:V,20,FALSE)</f>
        <v>3.29</v>
      </c>
      <c r="N121" s="8">
        <f>VLOOKUP('Pit League Rates'!B121,'Pit Adv'!B:V,21,FALSE)</f>
        <v>3.01</v>
      </c>
      <c r="O121" s="8">
        <f>VLOOKUP(B121,'Pit Statcast'!B:M,5,FALSE)</f>
        <v>90.1</v>
      </c>
      <c r="P121" s="8">
        <f>VLOOKUP(B121,'Pit Statcast'!B:M,7,FALSE)</f>
        <v>14.7</v>
      </c>
      <c r="Q121" s="46">
        <f>VLOOKUP(B121,'Pit Statcast'!B:M,9,FALSE)</f>
        <v>9.9000000000000005E-2</v>
      </c>
      <c r="R121" s="46">
        <f>VLOOKUP(B121,'Pit Statcast'!B:M,11,FALSE)</f>
        <v>0.34399999999999997</v>
      </c>
      <c r="S121" s="8">
        <v>3.8</v>
      </c>
      <c r="T121" s="8">
        <v>24</v>
      </c>
      <c r="U121" s="10">
        <v>0.24399999999999999</v>
      </c>
      <c r="V121" s="50">
        <f>VLOOKUP(B121,'Pit Adv'!B:V,7,FALSE)</f>
        <v>0.35</v>
      </c>
      <c r="W121" s="50">
        <f>VLOOKUP(B121,'Pit Adv'!B:V,8,FALSE)</f>
        <v>0.106</v>
      </c>
      <c r="X121" s="21">
        <f>VLOOKUP(B121,'Pit PD'!$B:$M,3,FALSE)</f>
        <v>0.16800000000000001</v>
      </c>
      <c r="Y121" s="21">
        <f>VLOOKUP($B121,'Pit PD'!$B:$M,4,FALSE)</f>
        <v>0.27400000000000002</v>
      </c>
      <c r="Z121" s="21">
        <f>VLOOKUP($B121,'Pit PD'!$B:$M,5,FALSE)</f>
        <v>0.623</v>
      </c>
      <c r="AA121" s="21">
        <f>VLOOKUP($B121,'Pit PD'!$B:$M,6,FALSE)</f>
        <v>0.44900000000000001</v>
      </c>
      <c r="AB121" s="21">
        <f>VLOOKUP($B121,'Pit PD'!$B:$M,7,FALSE)</f>
        <v>0.33700000000000002</v>
      </c>
      <c r="AC121" s="21">
        <f>VLOOKUP($B121,'Pit PD'!$B:$M,8,FALSE)</f>
        <v>0.75</v>
      </c>
      <c r="AD121" s="21">
        <f>VLOOKUP($B121,'Pit PD'!$B:$M,9,FALSE)</f>
        <v>0.624</v>
      </c>
      <c r="AE121" s="21">
        <f>VLOOKUP($B121,'Pit PD'!$B:$M,10,FALSE)</f>
        <v>0.501</v>
      </c>
      <c r="AF121" s="21">
        <f>VLOOKUP($B121,'Pit PD'!$B:$M,11,FALSE)</f>
        <v>0.17399999999999999</v>
      </c>
      <c r="AG121" s="21">
        <f>VLOOKUP($B121,'Pit PD'!$B:$M,12,FALSE)</f>
        <v>0.34100000000000003</v>
      </c>
      <c r="AH121">
        <f>VLOOKUP(B121,'[1]SGP Pitchers'!$B:$P,10,FALSE)</f>
        <v>10.11648476482385</v>
      </c>
    </row>
    <row r="122" spans="1:34" ht="15" thickBot="1">
      <c r="A122" s="5">
        <v>121</v>
      </c>
      <c r="B122" s="22" t="s">
        <v>798</v>
      </c>
      <c r="C122" s="22" t="s">
        <v>129</v>
      </c>
      <c r="D122" s="8">
        <f t="shared" si="1"/>
        <v>0</v>
      </c>
      <c r="E122" s="8">
        <v>0</v>
      </c>
      <c r="F122" s="8">
        <v>99</v>
      </c>
      <c r="G122" s="8">
        <f>VLOOKUP(B122,[1]Pitchers!$B:$P,15,FALSE)</f>
        <v>0.33</v>
      </c>
      <c r="H122" s="8" t="str">
        <f>IF(D122&gt;0,(D122)/(D122+VLOOKUP(B122,'Blown Saves Pitch'!B:F,4,FALSE)),"")</f>
        <v/>
      </c>
      <c r="I122" s="8">
        <v>7.36</v>
      </c>
      <c r="J122" s="8">
        <v>4.6100000000000003</v>
      </c>
      <c r="K122" s="8">
        <v>1.42</v>
      </c>
      <c r="L122" s="8">
        <v>1.83</v>
      </c>
      <c r="M122" s="8">
        <f>VLOOKUP('Pit League Rates'!B122,'Pit Adv'!B:V,20,FALSE)</f>
        <v>5.14</v>
      </c>
      <c r="N122" s="8">
        <f>VLOOKUP('Pit League Rates'!B122,'Pit Adv'!B:V,21,FALSE)</f>
        <v>5.0999999999999996</v>
      </c>
      <c r="O122" s="8">
        <f>VLOOKUP(B122,'Pit Statcast'!B:M,5,FALSE)</f>
        <v>90.4</v>
      </c>
      <c r="P122" s="8">
        <f>VLOOKUP(B122,'Pit Statcast'!B:M,7,FALSE)</f>
        <v>14.7</v>
      </c>
      <c r="Q122" s="46">
        <f>VLOOKUP(B122,'Pit Statcast'!B:M,9,FALSE)</f>
        <v>0.10299999999999999</v>
      </c>
      <c r="R122" s="46">
        <f>VLOOKUP(B122,'Pit Statcast'!B:M,11,FALSE)</f>
        <v>0.39600000000000002</v>
      </c>
      <c r="S122" s="8">
        <v>4.0199999999999996</v>
      </c>
      <c r="T122" s="8">
        <v>0</v>
      </c>
      <c r="U122" s="10">
        <v>8.5000000000000006E-2</v>
      </c>
      <c r="V122" s="50">
        <f>VLOOKUP(B122,'Pit Adv'!B:V,7,FALSE)</f>
        <v>0.187</v>
      </c>
      <c r="W122" s="50">
        <f>VLOOKUP(B122,'Pit Adv'!B:V,8,FALSE)</f>
        <v>0.10199999999999999</v>
      </c>
      <c r="X122" s="21">
        <f>VLOOKUP(B122,'Pit PD'!$B:$M,3,FALSE)</f>
        <v>7.0000000000000007E-2</v>
      </c>
      <c r="Y122" s="21">
        <f>VLOOKUP($B122,'Pit PD'!$B:$M,4,FALSE)</f>
        <v>0.22600000000000001</v>
      </c>
      <c r="Z122" s="21">
        <f>VLOOKUP($B122,'Pit PD'!$B:$M,5,FALSE)</f>
        <v>0.61</v>
      </c>
      <c r="AA122" s="21">
        <f>VLOOKUP($B122,'Pit PD'!$B:$M,6,FALSE)</f>
        <v>0.436</v>
      </c>
      <c r="AB122" s="21">
        <f>VLOOKUP($B122,'Pit PD'!$B:$M,7,FALSE)</f>
        <v>0.65900000000000003</v>
      </c>
      <c r="AC122" s="21">
        <f>VLOOKUP($B122,'Pit PD'!$B:$M,8,FALSE)</f>
        <v>0.89100000000000001</v>
      </c>
      <c r="AD122" s="21">
        <f>VLOOKUP($B122,'Pit PD'!$B:$M,9,FALSE)</f>
        <v>0.83599999999999997</v>
      </c>
      <c r="AE122" s="21">
        <f>VLOOKUP($B122,'Pit PD'!$B:$M,10,FALSE)</f>
        <v>0.54600000000000004</v>
      </c>
      <c r="AF122" s="21">
        <f>VLOOKUP($B122,'Pit PD'!$B:$M,11,FALSE)</f>
        <v>0.186</v>
      </c>
      <c r="AG122" s="21">
        <f>VLOOKUP($B122,'Pit PD'!$B:$M,12,FALSE)</f>
        <v>0.25600000000000001</v>
      </c>
      <c r="AH122">
        <f>VLOOKUP(B122,'[1]SGP Pitchers'!$B:$P,10,FALSE)</f>
        <v>-3.6463936228933318</v>
      </c>
    </row>
    <row r="123" spans="1:34" ht="15" thickBot="1">
      <c r="A123" s="5">
        <v>122</v>
      </c>
      <c r="B123" s="22" t="s">
        <v>403</v>
      </c>
      <c r="C123" s="22" t="s">
        <v>74</v>
      </c>
      <c r="D123" s="8">
        <f t="shared" si="1"/>
        <v>7</v>
      </c>
      <c r="E123" s="8">
        <v>0</v>
      </c>
      <c r="F123" s="8">
        <v>98</v>
      </c>
      <c r="G123" s="8" t="str">
        <f>VLOOKUP(B123,[1]Pitchers!$B:$P,15,FALSE)</f>
        <v/>
      </c>
      <c r="H123" s="8">
        <f>IF(D123&gt;0,(D123)/(D123+VLOOKUP(B123,'Blown Saves Pitch'!B:F,4,FALSE)),"")</f>
        <v>1</v>
      </c>
      <c r="I123" s="8">
        <v>13.57</v>
      </c>
      <c r="J123" s="8">
        <v>4.29</v>
      </c>
      <c r="K123" s="8">
        <v>1.1399999999999999</v>
      </c>
      <c r="L123" s="8">
        <v>3.5</v>
      </c>
      <c r="M123" s="8">
        <f>VLOOKUP('Pit League Rates'!B123,'Pit Adv'!B:V,20,FALSE)</f>
        <v>3.41</v>
      </c>
      <c r="N123" s="8">
        <f>VLOOKUP('Pit League Rates'!B123,'Pit Adv'!B:V,21,FALSE)</f>
        <v>2.91</v>
      </c>
      <c r="O123" s="8">
        <f>VLOOKUP(B123,'Pit Statcast'!B:M,5,FALSE)</f>
        <v>88.5</v>
      </c>
      <c r="P123" s="8">
        <f>VLOOKUP(B123,'Pit Statcast'!B:M,7,FALSE)</f>
        <v>17</v>
      </c>
      <c r="Q123" s="46">
        <f>VLOOKUP(B123,'Pit Statcast'!B:M,9,FALSE)</f>
        <v>7.6999999999999999E-2</v>
      </c>
      <c r="R123" s="46">
        <f>VLOOKUP(B123,'Pit Statcast'!B:M,11,FALSE)</f>
        <v>0.39400000000000002</v>
      </c>
      <c r="S123" s="8">
        <v>3.88</v>
      </c>
      <c r="T123" s="8">
        <v>7</v>
      </c>
      <c r="U123" s="10">
        <v>0.25900000000000001</v>
      </c>
      <c r="V123" s="50">
        <f>VLOOKUP(B123,'Pit Adv'!B:V,7,FALSE)</f>
        <v>0.36299999999999999</v>
      </c>
      <c r="W123" s="50">
        <f>VLOOKUP(B123,'Pit Adv'!B:V,8,FALSE)</f>
        <v>0.104</v>
      </c>
      <c r="X123" s="21">
        <f>VLOOKUP(B123,'Pit PD'!$B:$M,3,FALSE)</f>
        <v>0.16700000000000001</v>
      </c>
      <c r="Y123" s="21">
        <f>VLOOKUP($B123,'Pit PD'!$B:$M,4,FALSE)</f>
        <v>0.315</v>
      </c>
      <c r="Z123" s="21">
        <f>VLOOKUP($B123,'Pit PD'!$B:$M,5,FALSE)</f>
        <v>0.68400000000000005</v>
      </c>
      <c r="AA123" s="21">
        <f>VLOOKUP($B123,'Pit PD'!$B:$M,6,FALSE)</f>
        <v>0.49</v>
      </c>
      <c r="AB123" s="21">
        <f>VLOOKUP($B123,'Pit PD'!$B:$M,7,FALSE)</f>
        <v>0.41199999999999998</v>
      </c>
      <c r="AC123" s="21">
        <f>VLOOKUP($B123,'Pit PD'!$B:$M,8,FALSE)</f>
        <v>0.79200000000000004</v>
      </c>
      <c r="AD123" s="21">
        <f>VLOOKUP($B123,'Pit PD'!$B:$M,9,FALSE)</f>
        <v>0.66300000000000003</v>
      </c>
      <c r="AE123" s="21">
        <f>VLOOKUP($B123,'Pit PD'!$B:$M,10,FALSE)</f>
        <v>0.47399999999999998</v>
      </c>
      <c r="AF123" s="21">
        <f>VLOOKUP($B123,'Pit PD'!$B:$M,11,FALSE)</f>
        <v>0.13600000000000001</v>
      </c>
      <c r="AG123" s="21">
        <f>VLOOKUP($B123,'Pit PD'!$B:$M,12,FALSE)</f>
        <v>0.30299999999999999</v>
      </c>
      <c r="AH123">
        <f>VLOOKUP(B123,'[1]SGP Pitchers'!$B:$P,10,FALSE)</f>
        <v>2.3484173979224305</v>
      </c>
    </row>
    <row r="124" spans="1:34" ht="15" thickBot="1">
      <c r="A124" s="5">
        <v>123</v>
      </c>
      <c r="B124" s="22" t="s">
        <v>569</v>
      </c>
      <c r="C124" s="22" t="s">
        <v>41</v>
      </c>
      <c r="D124" s="8">
        <f t="shared" si="1"/>
        <v>16</v>
      </c>
      <c r="E124" s="8">
        <v>1</v>
      </c>
      <c r="F124" s="8">
        <v>98</v>
      </c>
      <c r="G124" s="8">
        <f>VLOOKUP(B124,[1]Pitchers!$B:$P,15,FALSE)</f>
        <v>0.22</v>
      </c>
      <c r="H124" s="8">
        <f>IF(D124&gt;0,(D124)/(D124+VLOOKUP(B124,'Blown Saves Pitch'!B:F,4,FALSE)),"")</f>
        <v>0.72727272727272729</v>
      </c>
      <c r="I124" s="8">
        <v>8.3699999999999992</v>
      </c>
      <c r="J124" s="8">
        <v>3.59</v>
      </c>
      <c r="K124" s="8">
        <v>1.28</v>
      </c>
      <c r="L124" s="8">
        <v>2.58</v>
      </c>
      <c r="M124" s="8">
        <f>VLOOKUP('Pit League Rates'!B124,'Pit Adv'!B:V,20,FALSE)</f>
        <v>3.85</v>
      </c>
      <c r="N124" s="8">
        <f>VLOOKUP('Pit League Rates'!B124,'Pit Adv'!B:V,21,FALSE)</f>
        <v>3.97</v>
      </c>
      <c r="O124" s="8">
        <f>VLOOKUP(B124,'Pit Statcast'!B:M,5,FALSE)</f>
        <v>84.7</v>
      </c>
      <c r="P124" s="8">
        <f>VLOOKUP(B124,'Pit Statcast'!B:M,7,FALSE)</f>
        <v>6.2</v>
      </c>
      <c r="Q124" s="46">
        <f>VLOOKUP(B124,'Pit Statcast'!B:M,9,FALSE)</f>
        <v>6.9000000000000006E-2</v>
      </c>
      <c r="R124" s="46">
        <f>VLOOKUP(B124,'Pit Statcast'!B:M,11,FALSE)</f>
        <v>0.29399999999999998</v>
      </c>
      <c r="S124" s="8">
        <v>3.25</v>
      </c>
      <c r="T124" s="8">
        <v>15</v>
      </c>
      <c r="U124" s="10">
        <v>0.13600000000000001</v>
      </c>
      <c r="V124" s="50">
        <f>VLOOKUP(B124,'Pit Adv'!B:V,7,FALSE)</f>
        <v>0.222</v>
      </c>
      <c r="W124" s="50">
        <f>VLOOKUP(B124,'Pit Adv'!B:V,8,FALSE)</f>
        <v>8.5999999999999993E-2</v>
      </c>
      <c r="X124" s="21">
        <f>VLOOKUP(B124,'Pit PD'!$B:$M,3,FALSE)</f>
        <v>0.126</v>
      </c>
      <c r="Y124" s="21">
        <f>VLOOKUP($B124,'Pit PD'!$B:$M,4,FALSE)</f>
        <v>0.309</v>
      </c>
      <c r="Z124" s="21">
        <f>VLOOKUP($B124,'Pit PD'!$B:$M,5,FALSE)</f>
        <v>0.63300000000000001</v>
      </c>
      <c r="AA124" s="21">
        <f>VLOOKUP($B124,'Pit PD'!$B:$M,6,FALSE)</f>
        <v>0.46800000000000003</v>
      </c>
      <c r="AB124" s="21">
        <f>VLOOKUP($B124,'Pit PD'!$B:$M,7,FALSE)</f>
        <v>0.49</v>
      </c>
      <c r="AC124" s="21">
        <f>VLOOKUP($B124,'Pit PD'!$B:$M,8,FALSE)</f>
        <v>0.85199999999999998</v>
      </c>
      <c r="AD124" s="21">
        <f>VLOOKUP($B124,'Pit PD'!$B:$M,9,FALSE)</f>
        <v>0.73099999999999998</v>
      </c>
      <c r="AE124" s="21">
        <f>VLOOKUP($B124,'Pit PD'!$B:$M,10,FALSE)</f>
        <v>0.49099999999999999</v>
      </c>
      <c r="AF124" s="21">
        <f>VLOOKUP($B124,'Pit PD'!$B:$M,11,FALSE)</f>
        <v>0.17699999999999999</v>
      </c>
      <c r="AG124" s="21">
        <f>VLOOKUP($B124,'Pit PD'!$B:$M,12,FALSE)</f>
        <v>0.30199999999999999</v>
      </c>
      <c r="AH124">
        <f>VLOOKUP(B124,'[1]SGP Pitchers'!$B:$P,10,FALSE)</f>
        <v>4.1283430865075061</v>
      </c>
    </row>
    <row r="125" spans="1:34" ht="15" thickBot="1">
      <c r="A125" s="5">
        <v>124</v>
      </c>
      <c r="B125" s="22" t="s">
        <v>628</v>
      </c>
      <c r="C125" s="22" t="s">
        <v>95</v>
      </c>
      <c r="D125" s="8">
        <f t="shared" si="1"/>
        <v>0</v>
      </c>
      <c r="E125" s="8">
        <v>0</v>
      </c>
      <c r="F125" s="8">
        <v>98</v>
      </c>
      <c r="G125" s="8">
        <f>VLOOKUP(B125,[1]Pitchers!$B:$P,15,FALSE)</f>
        <v>0.24</v>
      </c>
      <c r="H125" s="8" t="str">
        <f>IF(D125&gt;0,(D125)/(D125+VLOOKUP(B125,'Blown Saves Pitch'!B:F,4,FALSE)),"")</f>
        <v/>
      </c>
      <c r="I125" s="8">
        <v>8.4</v>
      </c>
      <c r="J125" s="8">
        <v>3.86</v>
      </c>
      <c r="K125" s="8">
        <v>1.33</v>
      </c>
      <c r="L125" s="8">
        <v>3.06</v>
      </c>
      <c r="M125" s="8">
        <f>VLOOKUP('Pit League Rates'!B125,'Pit Adv'!B:V,20,FALSE)</f>
        <v>3.97</v>
      </c>
      <c r="N125" s="8">
        <f>VLOOKUP('Pit League Rates'!B125,'Pit Adv'!B:V,21,FALSE)</f>
        <v>4.1900000000000004</v>
      </c>
      <c r="O125" s="8">
        <f>VLOOKUP(B125,'Pit Statcast'!B:M,5,FALSE)</f>
        <v>89.1</v>
      </c>
      <c r="P125" s="8">
        <f>VLOOKUP(B125,'Pit Statcast'!B:M,7,FALSE)</f>
        <v>11.8</v>
      </c>
      <c r="Q125" s="46">
        <f>VLOOKUP(B125,'Pit Statcast'!B:M,9,FALSE)</f>
        <v>4.7E-2</v>
      </c>
      <c r="R125" s="46">
        <f>VLOOKUP(B125,'Pit Statcast'!B:M,11,FALSE)</f>
        <v>0.377</v>
      </c>
      <c r="S125" s="8">
        <v>2.74</v>
      </c>
      <c r="T125" s="8">
        <v>0</v>
      </c>
      <c r="U125" s="10">
        <v>0.14699999999999999</v>
      </c>
      <c r="V125" s="50">
        <f>VLOOKUP(B125,'Pit Adv'!B:V,7,FALSE)</f>
        <v>0.218</v>
      </c>
      <c r="W125" s="50">
        <f>VLOOKUP(B125,'Pit Adv'!B:V,8,FALSE)</f>
        <v>7.0999999999999994E-2</v>
      </c>
      <c r="X125" s="21">
        <f>VLOOKUP(B125,'Pit PD'!$B:$M,3,FALSE)</f>
        <v>0.107</v>
      </c>
      <c r="Y125" s="21">
        <f>VLOOKUP($B125,'Pit PD'!$B:$M,4,FALSE)</f>
        <v>0.28599999999999998</v>
      </c>
      <c r="Z125" s="21">
        <f>VLOOKUP($B125,'Pit PD'!$B:$M,5,FALSE)</f>
        <v>0.63400000000000001</v>
      </c>
      <c r="AA125" s="21">
        <f>VLOOKUP($B125,'Pit PD'!$B:$M,6,FALSE)</f>
        <v>0.47699999999999998</v>
      </c>
      <c r="AB125" s="21">
        <f>VLOOKUP($B125,'Pit PD'!$B:$M,7,FALSE)</f>
        <v>0.61</v>
      </c>
      <c r="AC125" s="21">
        <f>VLOOKUP($B125,'Pit PD'!$B:$M,8,FALSE)</f>
        <v>0.83399999999999996</v>
      </c>
      <c r="AD125" s="21">
        <f>VLOOKUP($B125,'Pit PD'!$B:$M,9,FALSE)</f>
        <v>0.77300000000000002</v>
      </c>
      <c r="AE125" s="21">
        <f>VLOOKUP($B125,'Pit PD'!$B:$M,10,FALSE)</f>
        <v>0.54900000000000004</v>
      </c>
      <c r="AF125" s="21">
        <f>VLOOKUP($B125,'Pit PD'!$B:$M,11,FALSE)</f>
        <v>0.17499999999999999</v>
      </c>
      <c r="AG125" s="21">
        <f>VLOOKUP($B125,'Pit PD'!$B:$M,12,FALSE)</f>
        <v>0.28100000000000003</v>
      </c>
      <c r="AH125">
        <f>VLOOKUP(B125,'[1]SGP Pitchers'!$B:$P,10,FALSE)</f>
        <v>1.7212440659767694</v>
      </c>
    </row>
    <row r="126" spans="1:34" ht="15" thickBot="1">
      <c r="A126" s="5">
        <v>125</v>
      </c>
      <c r="B126" s="22" t="s">
        <v>806</v>
      </c>
      <c r="C126" s="22" t="s">
        <v>43</v>
      </c>
      <c r="D126" s="8">
        <f t="shared" si="1"/>
        <v>0</v>
      </c>
      <c r="E126" s="8">
        <v>0</v>
      </c>
      <c r="F126" s="8">
        <v>98</v>
      </c>
      <c r="G126" s="8">
        <f>VLOOKUP(B126,[1]Pitchers!$B:$P,15,FALSE)</f>
        <v>0.24</v>
      </c>
      <c r="H126" s="8" t="str">
        <f>IF(D126&gt;0,(D126)/(D126+VLOOKUP(B126,'Blown Saves Pitch'!B:F,4,FALSE)),"")</f>
        <v/>
      </c>
      <c r="I126" s="8">
        <v>7.41</v>
      </c>
      <c r="J126" s="8">
        <v>4.92</v>
      </c>
      <c r="K126" s="8">
        <v>1.62</v>
      </c>
      <c r="L126" s="8">
        <v>1.75</v>
      </c>
      <c r="M126" s="8">
        <f>VLOOKUP('Pit League Rates'!B126,'Pit Adv'!B:V,20,FALSE)</f>
        <v>5.01</v>
      </c>
      <c r="N126" s="8">
        <f>VLOOKUP('Pit League Rates'!B126,'Pit Adv'!B:V,21,FALSE)</f>
        <v>5.14</v>
      </c>
      <c r="O126" s="8">
        <f>VLOOKUP(B126,'Pit Statcast'!B:M,5,FALSE)</f>
        <v>89.8</v>
      </c>
      <c r="P126" s="8">
        <f>VLOOKUP(B126,'Pit Statcast'!B:M,7,FALSE)</f>
        <v>11.7</v>
      </c>
      <c r="Q126" s="46">
        <f>VLOOKUP(B126,'Pit Statcast'!B:M,9,FALSE)</f>
        <v>9.5000000000000001E-2</v>
      </c>
      <c r="R126" s="46">
        <f>VLOOKUP(B126,'Pit Statcast'!B:M,11,FALSE)</f>
        <v>0.42599999999999999</v>
      </c>
      <c r="S126" s="8">
        <v>4.24</v>
      </c>
      <c r="T126" s="8">
        <v>0</v>
      </c>
      <c r="U126" s="10">
        <v>7.8E-2</v>
      </c>
      <c r="V126" s="50">
        <f>VLOOKUP(B126,'Pit Adv'!B:V,7,FALSE)</f>
        <v>0.18099999999999999</v>
      </c>
      <c r="W126" s="50">
        <f>VLOOKUP(B126,'Pit Adv'!B:V,8,FALSE)</f>
        <v>0.104</v>
      </c>
      <c r="X126" s="21">
        <f>VLOOKUP(B126,'Pit PD'!$B:$M,3,FALSE)</f>
        <v>9.4E-2</v>
      </c>
      <c r="Y126" s="21">
        <f>VLOOKUP($B126,'Pit PD'!$B:$M,4,FALSE)</f>
        <v>0.23699999999999999</v>
      </c>
      <c r="Z126" s="21">
        <f>VLOOKUP($B126,'Pit PD'!$B:$M,5,FALSE)</f>
        <v>0.65400000000000003</v>
      </c>
      <c r="AA126" s="21">
        <f>VLOOKUP($B126,'Pit PD'!$B:$M,6,FALSE)</f>
        <v>0.44600000000000001</v>
      </c>
      <c r="AB126" s="21">
        <f>VLOOKUP($B126,'Pit PD'!$B:$M,7,FALSE)</f>
        <v>0.57099999999999995</v>
      </c>
      <c r="AC126" s="21">
        <f>VLOOKUP($B126,'Pit PD'!$B:$M,8,FALSE)</f>
        <v>0.86699999999999999</v>
      </c>
      <c r="AD126" s="21">
        <f>VLOOKUP($B126,'Pit PD'!$B:$M,9,FALSE)</f>
        <v>0.78900000000000003</v>
      </c>
      <c r="AE126" s="21">
        <f>VLOOKUP($B126,'Pit PD'!$B:$M,10,FALSE)</f>
        <v>0.501</v>
      </c>
      <c r="AF126" s="21">
        <f>VLOOKUP($B126,'Pit PD'!$B:$M,11,FALSE)</f>
        <v>0.153</v>
      </c>
      <c r="AG126" s="21">
        <f>VLOOKUP($B126,'Pit PD'!$B:$M,12,FALSE)</f>
        <v>0.247</v>
      </c>
      <c r="AH126">
        <f>VLOOKUP(B126,'[1]SGP Pitchers'!$B:$P,10,FALSE)</f>
        <v>-6.7729242216248933</v>
      </c>
    </row>
    <row r="127" spans="1:34" ht="15" thickBot="1">
      <c r="A127" s="5">
        <v>126</v>
      </c>
      <c r="B127" s="22" t="s">
        <v>524</v>
      </c>
      <c r="C127" s="22" t="s">
        <v>41</v>
      </c>
      <c r="D127" s="8">
        <f t="shared" si="1"/>
        <v>0</v>
      </c>
      <c r="E127" s="8">
        <v>0</v>
      </c>
      <c r="F127" s="8">
        <v>97</v>
      </c>
      <c r="G127" s="8">
        <f>VLOOKUP(B127,[1]Pitchers!$B:$P,15,FALSE)</f>
        <v>0.65</v>
      </c>
      <c r="H127" s="8" t="str">
        <f>IF(D127&gt;0,(D127)/(D127+VLOOKUP(B127,'Blown Saves Pitch'!B:F,4,FALSE)),"")</f>
        <v/>
      </c>
      <c r="I127" s="8">
        <v>8.9700000000000006</v>
      </c>
      <c r="J127" s="8">
        <v>3.05</v>
      </c>
      <c r="K127" s="8">
        <v>1.1399999999999999</v>
      </c>
      <c r="L127" s="8">
        <v>4.62</v>
      </c>
      <c r="M127" s="8">
        <f>VLOOKUP('Pit League Rates'!B127,'Pit Adv'!B:V,20,FALSE)</f>
        <v>3.7</v>
      </c>
      <c r="N127" s="8">
        <f>VLOOKUP('Pit League Rates'!B127,'Pit Adv'!B:V,21,FALSE)</f>
        <v>3.77</v>
      </c>
      <c r="O127" s="8">
        <f>VLOOKUP(B127,'Pit Statcast'!B:M,5,FALSE)</f>
        <v>87.5</v>
      </c>
      <c r="P127" s="8">
        <f>VLOOKUP(B127,'Pit Statcast'!B:M,7,FALSE)</f>
        <v>11.1</v>
      </c>
      <c r="Q127" s="46">
        <f>VLOOKUP(B127,'Pit Statcast'!B:M,9,FALSE)</f>
        <v>5.0999999999999997E-2</v>
      </c>
      <c r="R127" s="46">
        <f>VLOOKUP(B127,'Pit Statcast'!B:M,11,FALSE)</f>
        <v>0.33100000000000002</v>
      </c>
      <c r="S127" s="8">
        <v>1.94</v>
      </c>
      <c r="T127" s="8">
        <v>0</v>
      </c>
      <c r="U127" s="10">
        <v>0.19</v>
      </c>
      <c r="V127" s="50">
        <f>VLOOKUP(B127,'Pit Adv'!B:V,7,FALSE)</f>
        <v>0.24299999999999999</v>
      </c>
      <c r="W127" s="50">
        <f>VLOOKUP(B127,'Pit Adv'!B:V,8,FALSE)</f>
        <v>5.2999999999999999E-2</v>
      </c>
      <c r="X127" s="21">
        <f>VLOOKUP(B127,'Pit PD'!$B:$M,3,FALSE)</f>
        <v>0.114</v>
      </c>
      <c r="Y127" s="21">
        <f>VLOOKUP($B127,'Pit PD'!$B:$M,4,FALSE)</f>
        <v>0.36299999999999999</v>
      </c>
      <c r="Z127" s="21">
        <f>VLOOKUP($B127,'Pit PD'!$B:$M,5,FALSE)</f>
        <v>0.623</v>
      </c>
      <c r="AA127" s="21">
        <f>VLOOKUP($B127,'Pit PD'!$B:$M,6,FALSE)</f>
        <v>0.49299999999999999</v>
      </c>
      <c r="AB127" s="21">
        <f>VLOOKUP($B127,'Pit PD'!$B:$M,7,FALSE)</f>
        <v>0.54800000000000004</v>
      </c>
      <c r="AC127" s="21">
        <f>VLOOKUP($B127,'Pit PD'!$B:$M,8,FALSE)</f>
        <v>0.89400000000000002</v>
      </c>
      <c r="AD127" s="21">
        <f>VLOOKUP($B127,'Pit PD'!$B:$M,9,FALSE)</f>
        <v>0.76700000000000002</v>
      </c>
      <c r="AE127" s="21">
        <f>VLOOKUP($B127,'Pit PD'!$B:$M,10,FALSE)</f>
        <v>0.5</v>
      </c>
      <c r="AF127" s="21">
        <f>VLOOKUP($B127,'Pit PD'!$B:$M,11,FALSE)</f>
        <v>0.17</v>
      </c>
      <c r="AG127" s="21">
        <f>VLOOKUP($B127,'Pit PD'!$B:$M,12,FALSE)</f>
        <v>0.28399999999999997</v>
      </c>
      <c r="AH127">
        <f>VLOOKUP(B127,'[1]SGP Pitchers'!$B:$P,10,FALSE)</f>
        <v>8.6205475971934966</v>
      </c>
    </row>
    <row r="128" spans="1:34" ht="15" thickBot="1">
      <c r="A128" s="5">
        <v>127</v>
      </c>
      <c r="B128" s="22" t="s">
        <v>453</v>
      </c>
      <c r="C128" s="22" t="s">
        <v>86</v>
      </c>
      <c r="D128" s="8">
        <f t="shared" si="1"/>
        <v>3</v>
      </c>
      <c r="E128" s="8">
        <v>1</v>
      </c>
      <c r="F128" s="8">
        <v>96</v>
      </c>
      <c r="G128" s="8" t="str">
        <f>VLOOKUP(B128,[1]Pitchers!$B:$P,15,FALSE)</f>
        <v/>
      </c>
      <c r="H128" s="8">
        <f>IF(D128&gt;0,(D128)/(D128+VLOOKUP(B128,'Blown Saves Pitch'!B:F,4,FALSE)),"")</f>
        <v>1</v>
      </c>
      <c r="I128" s="8">
        <v>10.050000000000001</v>
      </c>
      <c r="J128" s="8">
        <v>3.87</v>
      </c>
      <c r="K128" s="8">
        <v>1.29</v>
      </c>
      <c r="L128" s="8">
        <v>4.57</v>
      </c>
      <c r="M128" s="8">
        <f>VLOOKUP('Pit League Rates'!B128,'Pit Adv'!B:V,20,FALSE)</f>
        <v>3.67</v>
      </c>
      <c r="N128" s="8">
        <f>VLOOKUP('Pit League Rates'!B128,'Pit Adv'!B:V,21,FALSE)</f>
        <v>3.37</v>
      </c>
      <c r="O128" s="8">
        <f>VLOOKUP(B128,'Pit Statcast'!B:M,5,FALSE)</f>
        <v>88.5</v>
      </c>
      <c r="P128" s="8">
        <f>VLOOKUP(B128,'Pit Statcast'!B:M,7,FALSE)</f>
        <v>13.1</v>
      </c>
      <c r="Q128" s="46">
        <f>VLOOKUP(B128,'Pit Statcast'!B:M,9,FALSE)</f>
        <v>8.2000000000000003E-2</v>
      </c>
      <c r="R128" s="46">
        <f>VLOOKUP(B128,'Pit Statcast'!B:M,11,FALSE)</f>
        <v>0.35099999999999998</v>
      </c>
      <c r="S128" s="8">
        <v>2.2000000000000002</v>
      </c>
      <c r="T128" s="8">
        <v>2</v>
      </c>
      <c r="U128" s="10">
        <v>0.20399999999999999</v>
      </c>
      <c r="V128" s="50">
        <f>VLOOKUP(B128,'Pit Adv'!B:V,7,FALSE)</f>
        <v>0.26200000000000001</v>
      </c>
      <c r="W128" s="50">
        <f>VLOOKUP(B128,'Pit Adv'!B:V,8,FALSE)</f>
        <v>5.7000000000000002E-2</v>
      </c>
      <c r="X128" s="21">
        <f>VLOOKUP(B128,'Pit PD'!$B:$M,3,FALSE)</f>
        <v>0.113</v>
      </c>
      <c r="Y128" s="21">
        <f>VLOOKUP($B128,'Pit PD'!$B:$M,4,FALSE)</f>
        <v>0.32</v>
      </c>
      <c r="Z128" s="21">
        <f>VLOOKUP($B128,'Pit PD'!$B:$M,5,FALSE)</f>
        <v>0.6</v>
      </c>
      <c r="AA128" s="21">
        <f>VLOOKUP($B128,'Pit PD'!$B:$M,6,FALSE)</f>
        <v>0.46400000000000002</v>
      </c>
      <c r="AB128" s="21">
        <f>VLOOKUP($B128,'Pit PD'!$B:$M,7,FALSE)</f>
        <v>0.5</v>
      </c>
      <c r="AC128" s="21">
        <f>VLOOKUP($B128,'Pit PD'!$B:$M,8,FALSE)</f>
        <v>0.874</v>
      </c>
      <c r="AD128" s="21">
        <f>VLOOKUP($B128,'Pit PD'!$B:$M,9,FALSE)</f>
        <v>0.748</v>
      </c>
      <c r="AE128" s="21">
        <f>VLOOKUP($B128,'Pit PD'!$B:$M,10,FALSE)</f>
        <v>0.51400000000000001</v>
      </c>
      <c r="AF128" s="21">
        <f>VLOOKUP($B128,'Pit PD'!$B:$M,11,FALSE)</f>
        <v>0.20699999999999999</v>
      </c>
      <c r="AG128" s="21">
        <f>VLOOKUP($B128,'Pit PD'!$B:$M,12,FALSE)</f>
        <v>0.32</v>
      </c>
      <c r="AH128">
        <f>VLOOKUP(B128,'[1]SGP Pitchers'!$B:$P,10,FALSE)</f>
        <v>3.5628092259988349</v>
      </c>
    </row>
    <row r="129" spans="1:34" ht="15" thickBot="1">
      <c r="A129" s="5">
        <v>128</v>
      </c>
      <c r="B129" s="22" t="s">
        <v>474</v>
      </c>
      <c r="C129" s="22" t="s">
        <v>56</v>
      </c>
      <c r="D129" s="8">
        <f t="shared" si="1"/>
        <v>19</v>
      </c>
      <c r="E129" s="8">
        <v>2</v>
      </c>
      <c r="F129" s="8">
        <v>96</v>
      </c>
      <c r="G129" s="8" t="str">
        <f>VLOOKUP(B129,[1]Pitchers!$B:$P,15,FALSE)</f>
        <v/>
      </c>
      <c r="H129" s="8">
        <f>IF(D129&gt;0,(D129)/(D129+VLOOKUP(B129,'Blown Saves Pitch'!B:F,4,FALSE)),"")</f>
        <v>0.90476190476190477</v>
      </c>
      <c r="I129" s="8">
        <v>12.28</v>
      </c>
      <c r="J129" s="8">
        <v>3.45</v>
      </c>
      <c r="K129" s="8">
        <v>1.34</v>
      </c>
      <c r="L129" s="8">
        <v>2.67</v>
      </c>
      <c r="M129" s="8">
        <f>VLOOKUP('Pit League Rates'!B129,'Pit Adv'!B:V,20,FALSE)</f>
        <v>3.68</v>
      </c>
      <c r="N129" s="8">
        <f>VLOOKUP('Pit League Rates'!B129,'Pit Adv'!B:V,21,FALSE)</f>
        <v>3.47</v>
      </c>
      <c r="O129" s="8">
        <f>VLOOKUP(B129,'Pit Statcast'!B:M,5,FALSE)</f>
        <v>89.8</v>
      </c>
      <c r="P129" s="8">
        <f>VLOOKUP(B129,'Pit Statcast'!B:M,7,FALSE)</f>
        <v>14.7</v>
      </c>
      <c r="Q129" s="46">
        <f>VLOOKUP(B129,'Pit Statcast'!B:M,9,FALSE)</f>
        <v>7.2999999999999995E-2</v>
      </c>
      <c r="R129" s="46">
        <f>VLOOKUP(B129,'Pit Statcast'!B:M,11,FALSE)</f>
        <v>0.4</v>
      </c>
      <c r="S129" s="8">
        <v>4.6100000000000003</v>
      </c>
      <c r="T129" s="8">
        <v>17</v>
      </c>
      <c r="U129" s="10">
        <v>0.20100000000000001</v>
      </c>
      <c r="V129" s="50">
        <f>VLOOKUP(B129,'Pit Adv'!B:V,7,FALSE)</f>
        <v>0.32200000000000001</v>
      </c>
      <c r="W129" s="50">
        <f>VLOOKUP(B129,'Pit Adv'!B:V,8,FALSE)</f>
        <v>0.121</v>
      </c>
      <c r="X129" s="21">
        <f>VLOOKUP(B129,'Pit PD'!$B:$M,3,FALSE)</f>
        <v>0.152</v>
      </c>
      <c r="Y129" s="21">
        <f>VLOOKUP($B129,'Pit PD'!$B:$M,4,FALSE)</f>
        <v>0.316</v>
      </c>
      <c r="Z129" s="21">
        <f>VLOOKUP($B129,'Pit PD'!$B:$M,5,FALSE)</f>
        <v>0.64100000000000001</v>
      </c>
      <c r="AA129" s="21">
        <f>VLOOKUP($B129,'Pit PD'!$B:$M,6,FALSE)</f>
        <v>0.47</v>
      </c>
      <c r="AB129" s="21">
        <f>VLOOKUP($B129,'Pit PD'!$B:$M,7,FALSE)</f>
        <v>0.39100000000000001</v>
      </c>
      <c r="AC129" s="21">
        <f>VLOOKUP($B129,'Pit PD'!$B:$M,8,FALSE)</f>
        <v>0.83199999999999996</v>
      </c>
      <c r="AD129" s="21">
        <f>VLOOKUP($B129,'Pit PD'!$B:$M,9,FALSE)</f>
        <v>0.67600000000000005</v>
      </c>
      <c r="AE129" s="21">
        <f>VLOOKUP($B129,'Pit PD'!$B:$M,10,FALSE)</f>
        <v>0.47399999999999998</v>
      </c>
      <c r="AF129" s="21">
        <f>VLOOKUP($B129,'Pit PD'!$B:$M,11,FALSE)</f>
        <v>0.16800000000000001</v>
      </c>
      <c r="AG129" s="21">
        <f>VLOOKUP($B129,'Pit PD'!$B:$M,12,FALSE)</f>
        <v>0.32</v>
      </c>
      <c r="AH129">
        <f>VLOOKUP(B129,'[1]SGP Pitchers'!$B:$P,10,FALSE)</f>
        <v>3.5103453822149411</v>
      </c>
    </row>
    <row r="130" spans="1:34" ht="15" thickBot="1">
      <c r="A130" s="5">
        <v>129</v>
      </c>
      <c r="B130" s="22" t="s">
        <v>759</v>
      </c>
      <c r="C130" s="22" t="s">
        <v>153</v>
      </c>
      <c r="D130" s="8">
        <f t="shared" ref="D130:D193" si="2">E130+T130</f>
        <v>0</v>
      </c>
      <c r="E130" s="8">
        <v>0</v>
      </c>
      <c r="F130" s="8">
        <v>96</v>
      </c>
      <c r="G130" s="8">
        <f>VLOOKUP(B130,[1]Pitchers!$B:$P,15,FALSE)</f>
        <v>0.05</v>
      </c>
      <c r="H130" s="8" t="str">
        <f>IF(D130&gt;0,(D130)/(D130+VLOOKUP(B130,'Blown Saves Pitch'!B:F,4,FALSE)),"")</f>
        <v/>
      </c>
      <c r="I130" s="8">
        <v>8.36</v>
      </c>
      <c r="J130" s="8">
        <v>6.45</v>
      </c>
      <c r="K130" s="8">
        <v>1.62</v>
      </c>
      <c r="L130" s="8">
        <v>2.1800000000000002</v>
      </c>
      <c r="M130" s="8">
        <f>VLOOKUP('Pit League Rates'!B130,'Pit Adv'!B:V,20,FALSE)</f>
        <v>5.08</v>
      </c>
      <c r="N130" s="8">
        <f>VLOOKUP('Pit League Rates'!B130,'Pit Adv'!B:V,21,FALSE)</f>
        <v>4.78</v>
      </c>
      <c r="O130" s="8">
        <f>VLOOKUP(B130,'Pit Statcast'!B:M,5,FALSE)</f>
        <v>89.9</v>
      </c>
      <c r="P130" s="8">
        <f>VLOOKUP(B130,'Pit Statcast'!B:M,7,FALSE)</f>
        <v>17.5</v>
      </c>
      <c r="Q130" s="46">
        <f>VLOOKUP(B130,'Pit Statcast'!B:M,9,FALSE)</f>
        <v>0.111</v>
      </c>
      <c r="R130" s="46">
        <f>VLOOKUP(B130,'Pit Statcast'!B:M,11,FALSE)</f>
        <v>0.41299999999999998</v>
      </c>
      <c r="S130" s="8">
        <v>3.83</v>
      </c>
      <c r="T130" s="8">
        <v>0</v>
      </c>
      <c r="U130" s="10">
        <v>0.11</v>
      </c>
      <c r="V130" s="50">
        <f>VLOOKUP(B130,'Pit Adv'!B:V,7,FALSE)</f>
        <v>0.20300000000000001</v>
      </c>
      <c r="W130" s="50">
        <f>VLOOKUP(B130,'Pit Adv'!B:V,8,FALSE)</f>
        <v>9.2999999999999999E-2</v>
      </c>
      <c r="X130" s="21">
        <f>VLOOKUP(B130,'Pit PD'!$B:$M,3,FALSE)</f>
        <v>0.111</v>
      </c>
      <c r="Y130" s="21">
        <f>VLOOKUP($B130,'Pit PD'!$B:$M,4,FALSE)</f>
        <v>0.27</v>
      </c>
      <c r="Z130" s="21">
        <f>VLOOKUP($B130,'Pit PD'!$B:$M,5,FALSE)</f>
        <v>0.66900000000000004</v>
      </c>
      <c r="AA130" s="21">
        <f>VLOOKUP($B130,'Pit PD'!$B:$M,6,FALSE)</f>
        <v>0.47499999999999998</v>
      </c>
      <c r="AB130" s="21">
        <f>VLOOKUP($B130,'Pit PD'!$B:$M,7,FALSE)</f>
        <v>0.56699999999999995</v>
      </c>
      <c r="AC130" s="21">
        <f>VLOOKUP($B130,'Pit PD'!$B:$M,8,FALSE)</f>
        <v>0.84399999999999997</v>
      </c>
      <c r="AD130" s="21">
        <f>VLOOKUP($B130,'Pit PD'!$B:$M,9,FALSE)</f>
        <v>0.76800000000000002</v>
      </c>
      <c r="AE130" s="21">
        <f>VLOOKUP($B130,'Pit PD'!$B:$M,10,FALSE)</f>
        <v>0.51300000000000001</v>
      </c>
      <c r="AF130" s="21">
        <f>VLOOKUP($B130,'Pit PD'!$B:$M,11,FALSE)</f>
        <v>0.158</v>
      </c>
      <c r="AG130" s="21">
        <f>VLOOKUP($B130,'Pit PD'!$B:$M,12,FALSE)</f>
        <v>0.26900000000000002</v>
      </c>
      <c r="AH130">
        <f>VLOOKUP(B130,'[1]SGP Pitchers'!$B:$P,10,FALSE)</f>
        <v>-11.067595264414521</v>
      </c>
    </row>
    <row r="131" spans="1:34" ht="15" thickBot="1">
      <c r="A131" s="5">
        <v>130</v>
      </c>
      <c r="B131" s="22" t="s">
        <v>743</v>
      </c>
      <c r="C131" s="22" t="s">
        <v>74</v>
      </c>
      <c r="D131" s="8">
        <f t="shared" si="2"/>
        <v>0</v>
      </c>
      <c r="E131" s="8">
        <v>0</v>
      </c>
      <c r="F131" s="8">
        <v>96</v>
      </c>
      <c r="G131" s="8">
        <f>VLOOKUP(B131,[1]Pitchers!$B:$P,15,FALSE)</f>
        <v>0.3</v>
      </c>
      <c r="H131" s="8" t="str">
        <f>IF(D131&gt;0,(D131)/(D131+VLOOKUP(B131,'Blown Saves Pitch'!B:F,4,FALSE)),"")</f>
        <v/>
      </c>
      <c r="I131" s="8">
        <v>7.78</v>
      </c>
      <c r="J131" s="8">
        <v>4.54</v>
      </c>
      <c r="K131" s="8">
        <v>1.29</v>
      </c>
      <c r="L131" s="8">
        <v>2.59</v>
      </c>
      <c r="M131" s="8">
        <f>VLOOKUP('Pit League Rates'!B131,'Pit Adv'!B:V,20,FALSE)</f>
        <v>4.67</v>
      </c>
      <c r="N131" s="8">
        <f>VLOOKUP('Pit League Rates'!B131,'Pit Adv'!B:V,21,FALSE)</f>
        <v>4.6500000000000004</v>
      </c>
      <c r="O131" s="8">
        <f>VLOOKUP(B131,'Pit Statcast'!B:M,5,FALSE)</f>
        <v>90.3</v>
      </c>
      <c r="P131" s="8">
        <f>VLOOKUP(B131,'Pit Statcast'!B:M,7,FALSE)</f>
        <v>16.8</v>
      </c>
      <c r="Q131" s="46">
        <f>VLOOKUP(B131,'Pit Statcast'!B:M,9,FALSE)</f>
        <v>8.4000000000000005E-2</v>
      </c>
      <c r="R131" s="46">
        <f>VLOOKUP(B131,'Pit Statcast'!B:M,11,FALSE)</f>
        <v>0.42499999999999999</v>
      </c>
      <c r="S131" s="8">
        <v>3</v>
      </c>
      <c r="T131" s="8">
        <v>0</v>
      </c>
      <c r="U131" s="10">
        <v>0.126</v>
      </c>
      <c r="V131" s="50">
        <f>VLOOKUP(B131,'Pit Adv'!B:V,7,FALSE)</f>
        <v>0.20599999999999999</v>
      </c>
      <c r="W131" s="50">
        <f>VLOOKUP(B131,'Pit Adv'!B:V,8,FALSE)</f>
        <v>7.9000000000000001E-2</v>
      </c>
      <c r="X131" s="21">
        <f>VLOOKUP(B131,'Pit PD'!$B:$M,3,FALSE)</f>
        <v>9.2999999999999999E-2</v>
      </c>
      <c r="Y131" s="21">
        <f>VLOOKUP($B131,'Pit PD'!$B:$M,4,FALSE)</f>
        <v>0.25600000000000001</v>
      </c>
      <c r="Z131" s="21">
        <f>VLOOKUP($B131,'Pit PD'!$B:$M,5,FALSE)</f>
        <v>0.66</v>
      </c>
      <c r="AA131" s="21">
        <f>VLOOKUP($B131,'Pit PD'!$B:$M,6,FALSE)</f>
        <v>0.46600000000000003</v>
      </c>
      <c r="AB131" s="21">
        <f>VLOOKUP($B131,'Pit PD'!$B:$M,7,FALSE)</f>
        <v>0.60099999999999998</v>
      </c>
      <c r="AC131" s="21">
        <f>VLOOKUP($B131,'Pit PD'!$B:$M,8,FALSE)</f>
        <v>0.873</v>
      </c>
      <c r="AD131" s="21">
        <f>VLOOKUP($B131,'Pit PD'!$B:$M,9,FALSE)</f>
        <v>0.80100000000000005</v>
      </c>
      <c r="AE131" s="21">
        <f>VLOOKUP($B131,'Pit PD'!$B:$M,10,FALSE)</f>
        <v>0.52</v>
      </c>
      <c r="AF131" s="21">
        <f>VLOOKUP($B131,'Pit PD'!$B:$M,11,FALSE)</f>
        <v>0.17100000000000001</v>
      </c>
      <c r="AG131" s="21">
        <f>VLOOKUP($B131,'Pit PD'!$B:$M,12,FALSE)</f>
        <v>0.26300000000000001</v>
      </c>
      <c r="AH131">
        <f>VLOOKUP(B131,'[1]SGP Pitchers'!$B:$P,10,FALSE)</f>
        <v>0.56000794976993018</v>
      </c>
    </row>
    <row r="132" spans="1:34" ht="15" thickBot="1">
      <c r="A132" s="5">
        <v>131</v>
      </c>
      <c r="B132" s="22" t="s">
        <v>723</v>
      </c>
      <c r="C132" s="22" t="s">
        <v>39</v>
      </c>
      <c r="D132" s="8">
        <f t="shared" si="2"/>
        <v>0</v>
      </c>
      <c r="E132" s="8">
        <v>0</v>
      </c>
      <c r="F132" s="8">
        <v>95</v>
      </c>
      <c r="G132" s="8">
        <f>VLOOKUP(B132,[1]Pitchers!$B:$P,15,FALSE)</f>
        <v>7.0000000000000007E-2</v>
      </c>
      <c r="H132" s="8" t="str">
        <f>IF(D132&gt;0,(D132)/(D132+VLOOKUP(B132,'Blown Saves Pitch'!B:F,4,FALSE)),"")</f>
        <v/>
      </c>
      <c r="I132" s="8">
        <v>6.23</v>
      </c>
      <c r="J132" s="8">
        <v>5.18</v>
      </c>
      <c r="K132" s="8">
        <v>1.27</v>
      </c>
      <c r="L132" s="8">
        <v>4.5199999999999996</v>
      </c>
      <c r="M132" s="8">
        <f>VLOOKUP('Pit League Rates'!B132,'Pit Adv'!B:V,20,FALSE)</f>
        <v>4.42</v>
      </c>
      <c r="N132" s="8">
        <f>VLOOKUP('Pit League Rates'!B132,'Pit Adv'!B:V,21,FALSE)</f>
        <v>4.54</v>
      </c>
      <c r="O132" s="8">
        <f>VLOOKUP(B132,'Pit Statcast'!B:M,5,FALSE)</f>
        <v>89.4</v>
      </c>
      <c r="P132" s="8">
        <f>VLOOKUP(B132,'Pit Statcast'!B:M,7,FALSE)</f>
        <v>12</v>
      </c>
      <c r="Q132" s="46">
        <f>VLOOKUP(B132,'Pit Statcast'!B:M,9,FALSE)</f>
        <v>7.9000000000000001E-2</v>
      </c>
      <c r="R132" s="46">
        <f>VLOOKUP(B132,'Pit Statcast'!B:M,11,FALSE)</f>
        <v>0.372</v>
      </c>
      <c r="S132" s="8">
        <v>1.38</v>
      </c>
      <c r="T132" s="8">
        <v>0</v>
      </c>
      <c r="U132" s="10">
        <v>0.129</v>
      </c>
      <c r="V132" s="50">
        <f>VLOOKUP(B132,'Pit Adv'!B:V,7,FALSE)</f>
        <v>0.16600000000000001</v>
      </c>
      <c r="W132" s="50">
        <f>VLOOKUP(B132,'Pit Adv'!B:V,8,FALSE)</f>
        <v>3.6999999999999998E-2</v>
      </c>
      <c r="X132" s="21">
        <f>VLOOKUP(B132,'Pit PD'!$B:$M,3,FALSE)</f>
        <v>7.1999999999999995E-2</v>
      </c>
      <c r="Y132" s="21">
        <f>VLOOKUP($B132,'Pit PD'!$B:$M,4,FALSE)</f>
        <v>0.27500000000000002</v>
      </c>
      <c r="Z132" s="21">
        <f>VLOOKUP($B132,'Pit PD'!$B:$M,5,FALSE)</f>
        <v>0.64400000000000002</v>
      </c>
      <c r="AA132" s="21">
        <f>VLOOKUP($B132,'Pit PD'!$B:$M,6,FALSE)</f>
        <v>0.46600000000000003</v>
      </c>
      <c r="AB132" s="21">
        <f>VLOOKUP($B132,'Pit PD'!$B:$M,7,FALSE)</f>
        <v>0.68799999999999994</v>
      </c>
      <c r="AC132" s="21">
        <f>VLOOKUP($B132,'Pit PD'!$B:$M,8,FALSE)</f>
        <v>0.90900000000000003</v>
      </c>
      <c r="AD132" s="21">
        <f>VLOOKUP($B132,'Pit PD'!$B:$M,9,FALSE)</f>
        <v>0.84599999999999997</v>
      </c>
      <c r="AE132" s="21">
        <f>VLOOKUP($B132,'Pit PD'!$B:$M,10,FALSE)</f>
        <v>0.51700000000000002</v>
      </c>
      <c r="AF132" s="21">
        <f>VLOOKUP($B132,'Pit PD'!$B:$M,11,FALSE)</f>
        <v>0.17599999999999999</v>
      </c>
      <c r="AG132" s="21">
        <f>VLOOKUP($B132,'Pit PD'!$B:$M,12,FALSE)</f>
        <v>0.247</v>
      </c>
      <c r="AH132">
        <f>VLOOKUP(B132,'[1]SGP Pitchers'!$B:$P,10,FALSE)</f>
        <v>0.68863294745273118</v>
      </c>
    </row>
    <row r="133" spans="1:34" ht="15" thickBot="1">
      <c r="A133" s="5">
        <v>132</v>
      </c>
      <c r="B133" s="22" t="s">
        <v>447</v>
      </c>
      <c r="C133" s="22" t="s">
        <v>89</v>
      </c>
      <c r="D133" s="8">
        <f t="shared" si="2"/>
        <v>0</v>
      </c>
      <c r="E133" s="8">
        <v>0</v>
      </c>
      <c r="F133" s="8">
        <v>95</v>
      </c>
      <c r="G133" s="8">
        <f>VLOOKUP(B133,[1]Pitchers!$B:$P,15,FALSE)</f>
        <v>0.39</v>
      </c>
      <c r="H133" s="8" t="str">
        <f>IF(D133&gt;0,(D133)/(D133+VLOOKUP(B133,'Blown Saves Pitch'!B:F,4,FALSE)),"")</f>
        <v/>
      </c>
      <c r="I133" s="8">
        <v>8.69</v>
      </c>
      <c r="J133" s="8">
        <v>3.48</v>
      </c>
      <c r="K133" s="8">
        <v>1.06</v>
      </c>
      <c r="L133" s="8">
        <v>5.94</v>
      </c>
      <c r="M133" s="8">
        <f>VLOOKUP('Pit League Rates'!B133,'Pit Adv'!B:V,20,FALSE)</f>
        <v>3.1</v>
      </c>
      <c r="N133" s="8">
        <f>VLOOKUP('Pit League Rates'!B133,'Pit Adv'!B:V,21,FALSE)</f>
        <v>3.34</v>
      </c>
      <c r="O133" s="8">
        <f>VLOOKUP(B133,'Pit Statcast'!B:M,5,FALSE)</f>
        <v>88.9</v>
      </c>
      <c r="P133" s="8">
        <f>VLOOKUP(B133,'Pit Statcast'!B:M,7,FALSE)</f>
        <v>4</v>
      </c>
      <c r="Q133" s="46">
        <f>VLOOKUP(B133,'Pit Statcast'!B:M,9,FALSE)</f>
        <v>8.2000000000000003E-2</v>
      </c>
      <c r="R133" s="46">
        <f>VLOOKUP(B133,'Pit Statcast'!B:M,11,FALSE)</f>
        <v>0.40500000000000003</v>
      </c>
      <c r="S133" s="8">
        <v>1.46</v>
      </c>
      <c r="T133" s="8">
        <v>0</v>
      </c>
      <c r="U133" s="10">
        <v>0.20100000000000001</v>
      </c>
      <c r="V133" s="50">
        <f>VLOOKUP(B133,'Pit Adv'!B:V,7,FALSE)</f>
        <v>0.24199999999999999</v>
      </c>
      <c r="W133" s="50">
        <f>VLOOKUP(B133,'Pit Adv'!B:V,8,FALSE)</f>
        <v>4.1000000000000002E-2</v>
      </c>
      <c r="X133" s="21">
        <f>VLOOKUP(B133,'Pit PD'!$B:$M,3,FALSE)</f>
        <v>0.114</v>
      </c>
      <c r="Y133" s="21">
        <f>VLOOKUP($B133,'Pit PD'!$B:$M,4,FALSE)</f>
        <v>0.35599999999999998</v>
      </c>
      <c r="Z133" s="21">
        <f>VLOOKUP($B133,'Pit PD'!$B:$M,5,FALSE)</f>
        <v>0.59499999999999997</v>
      </c>
      <c r="AA133" s="21">
        <f>VLOOKUP($B133,'Pit PD'!$B:$M,6,FALSE)</f>
        <v>0.47899999999999998</v>
      </c>
      <c r="AB133" s="21">
        <f>VLOOKUP($B133,'Pit PD'!$B:$M,7,FALSE)</f>
        <v>0.55000000000000004</v>
      </c>
      <c r="AC133" s="21">
        <f>VLOOKUP($B133,'Pit PD'!$B:$M,8,FALSE)</f>
        <v>0.88</v>
      </c>
      <c r="AD133" s="21">
        <f>VLOOKUP($B133,'Pit PD'!$B:$M,9,FALSE)</f>
        <v>0.76100000000000001</v>
      </c>
      <c r="AE133" s="21">
        <f>VLOOKUP($B133,'Pit PD'!$B:$M,10,FALSE)</f>
        <v>0.51400000000000001</v>
      </c>
      <c r="AF133" s="21">
        <f>VLOOKUP($B133,'Pit PD'!$B:$M,11,FALSE)</f>
        <v>0.19400000000000001</v>
      </c>
      <c r="AG133" s="21">
        <f>VLOOKUP($B133,'Pit PD'!$B:$M,12,FALSE)</f>
        <v>0.309</v>
      </c>
      <c r="AH133">
        <f>VLOOKUP(B133,'[1]SGP Pitchers'!$B:$P,10,FALSE)</f>
        <v>9.0581740264363386</v>
      </c>
    </row>
    <row r="134" spans="1:34" ht="15" thickBot="1">
      <c r="A134" s="5">
        <v>133</v>
      </c>
      <c r="B134" s="22" t="s">
        <v>825</v>
      </c>
      <c r="C134" s="22" t="s">
        <v>37</v>
      </c>
      <c r="D134" s="8">
        <f t="shared" si="2"/>
        <v>0</v>
      </c>
      <c r="E134" s="8">
        <v>0</v>
      </c>
      <c r="F134" s="8">
        <v>95</v>
      </c>
      <c r="G134" s="8">
        <f>VLOOKUP(B134,[1]Pitchers!$B:$P,15,FALSE)</f>
        <v>0.26</v>
      </c>
      <c r="H134" s="8" t="str">
        <f>IF(D134&gt;0,(D134)/(D134+VLOOKUP(B134,'Blown Saves Pitch'!B:F,4,FALSE)),"")</f>
        <v/>
      </c>
      <c r="I134" s="8">
        <v>5.98</v>
      </c>
      <c r="J134" s="8">
        <v>5.35</v>
      </c>
      <c r="K134" s="8">
        <v>1.43</v>
      </c>
      <c r="L134" s="8">
        <v>2.0699999999999998</v>
      </c>
      <c r="M134" s="8">
        <f>VLOOKUP('Pit League Rates'!B134,'Pit Adv'!B:V,20,FALSE)</f>
        <v>5.31</v>
      </c>
      <c r="N134" s="8">
        <f>VLOOKUP('Pit League Rates'!B134,'Pit Adv'!B:V,21,FALSE)</f>
        <v>5.26</v>
      </c>
      <c r="O134" s="8">
        <f>VLOOKUP(B134,'Pit Statcast'!B:M,5,FALSE)</f>
        <v>90.8</v>
      </c>
      <c r="P134" s="8">
        <f>VLOOKUP(B134,'Pit Statcast'!B:M,7,FALSE)</f>
        <v>16.2</v>
      </c>
      <c r="Q134" s="46">
        <f>VLOOKUP(B134,'Pit Statcast'!B:M,9,FALSE)</f>
        <v>0.114</v>
      </c>
      <c r="R134" s="46">
        <f>VLOOKUP(B134,'Pit Statcast'!B:M,11,FALSE)</f>
        <v>0.42599999999999999</v>
      </c>
      <c r="S134" s="8">
        <v>2.9</v>
      </c>
      <c r="T134" s="8">
        <v>0</v>
      </c>
      <c r="U134" s="10">
        <v>0.08</v>
      </c>
      <c r="V134" s="50">
        <f>VLOOKUP(B134,'Pit Adv'!B:V,7,FALSE)</f>
        <v>0.154</v>
      </c>
      <c r="W134" s="50">
        <f>VLOOKUP(B134,'Pit Adv'!B:V,8,FALSE)</f>
        <v>7.4999999999999997E-2</v>
      </c>
      <c r="X134" s="21">
        <f>VLOOKUP(B134,'Pit PD'!$B:$M,3,FALSE)</f>
        <v>8.6999999999999994E-2</v>
      </c>
      <c r="Y134" s="21">
        <f>VLOOKUP($B134,'Pit PD'!$B:$M,4,FALSE)</f>
        <v>0.26700000000000002</v>
      </c>
      <c r="Z134" s="21">
        <f>VLOOKUP($B134,'Pit PD'!$B:$M,5,FALSE)</f>
        <v>0.68700000000000006</v>
      </c>
      <c r="AA134" s="21">
        <f>VLOOKUP($B134,'Pit PD'!$B:$M,6,FALSE)</f>
        <v>0.496</v>
      </c>
      <c r="AB134" s="21">
        <f>VLOOKUP($B134,'Pit PD'!$B:$M,7,FALSE)</f>
        <v>0.64600000000000002</v>
      </c>
      <c r="AC134" s="21">
        <f>VLOOKUP($B134,'Pit PD'!$B:$M,8,FALSE)</f>
        <v>0.88200000000000001</v>
      </c>
      <c r="AD134" s="21">
        <f>VLOOKUP($B134,'Pit PD'!$B:$M,9,FALSE)</f>
        <v>0.82399999999999995</v>
      </c>
      <c r="AE134" s="21">
        <f>VLOOKUP($B134,'Pit PD'!$B:$M,10,FALSE)</f>
        <v>0.54500000000000004</v>
      </c>
      <c r="AF134" s="21">
        <f>VLOOKUP($B134,'Pit PD'!$B:$M,11,FALSE)</f>
        <v>0.14899999999999999</v>
      </c>
      <c r="AG134" s="21">
        <f>VLOOKUP($B134,'Pit PD'!$B:$M,12,FALSE)</f>
        <v>0.23599999999999999</v>
      </c>
      <c r="AH134">
        <f>VLOOKUP(B134,'[1]SGP Pitchers'!$B:$P,10,FALSE)</f>
        <v>-5.1323144264632532</v>
      </c>
    </row>
    <row r="135" spans="1:34" ht="15" thickBot="1">
      <c r="A135" s="5">
        <v>134</v>
      </c>
      <c r="B135" s="22" t="s">
        <v>824</v>
      </c>
      <c r="C135" s="22" t="s">
        <v>109</v>
      </c>
      <c r="D135" s="8">
        <f t="shared" si="2"/>
        <v>0</v>
      </c>
      <c r="E135" s="8">
        <v>0</v>
      </c>
      <c r="F135" s="8">
        <v>94</v>
      </c>
      <c r="G135" s="8">
        <f>VLOOKUP(B135,[1]Pitchers!$B:$P,15,FALSE)</f>
        <v>0.41</v>
      </c>
      <c r="H135" s="8" t="str">
        <f>IF(D135&gt;0,(D135)/(D135+VLOOKUP(B135,'Blown Saves Pitch'!B:F,4,FALSE)),"")</f>
        <v/>
      </c>
      <c r="I135" s="8">
        <v>5.43</v>
      </c>
      <c r="J135" s="8">
        <v>5.03</v>
      </c>
      <c r="K135" s="8">
        <v>1.47</v>
      </c>
      <c r="L135" s="8">
        <v>2.2400000000000002</v>
      </c>
      <c r="M135" s="8">
        <f>VLOOKUP('Pit League Rates'!B135,'Pit Adv'!B:V,20,FALSE)</f>
        <v>5.14</v>
      </c>
      <c r="N135" s="8">
        <f>VLOOKUP('Pit League Rates'!B135,'Pit Adv'!B:V,21,FALSE)</f>
        <v>5.25</v>
      </c>
      <c r="O135" s="8">
        <f>VLOOKUP(B135,'Pit Statcast'!B:M,5,FALSE)</f>
        <v>90.2</v>
      </c>
      <c r="P135" s="8">
        <f>VLOOKUP(B135,'Pit Statcast'!B:M,7,FALSE)</f>
        <v>14.3</v>
      </c>
      <c r="Q135" s="46">
        <f>VLOOKUP(B135,'Pit Statcast'!B:M,9,FALSE)</f>
        <v>8.6999999999999994E-2</v>
      </c>
      <c r="R135" s="46">
        <f>VLOOKUP(B135,'Pit Statcast'!B:M,11,FALSE)</f>
        <v>0.433</v>
      </c>
      <c r="S135" s="8">
        <v>2.4300000000000002</v>
      </c>
      <c r="T135" s="8">
        <v>0</v>
      </c>
      <c r="U135" s="10">
        <v>7.6999999999999999E-2</v>
      </c>
      <c r="V135" s="50">
        <f>VLOOKUP(B135,'Pit Adv'!B:V,7,FALSE)</f>
        <v>0.13900000000000001</v>
      </c>
      <c r="W135" s="50">
        <f>VLOOKUP(B135,'Pit Adv'!B:V,8,FALSE)</f>
        <v>6.2E-2</v>
      </c>
      <c r="X135" s="21">
        <f>VLOOKUP(B135,'Pit PD'!$B:$M,3,FALSE)</f>
        <v>7.8E-2</v>
      </c>
      <c r="Y135" s="21">
        <f>VLOOKUP($B135,'Pit PD'!$B:$M,4,FALSE)</f>
        <v>0.28100000000000003</v>
      </c>
      <c r="Z135" s="21">
        <f>VLOOKUP($B135,'Pit PD'!$B:$M,5,FALSE)</f>
        <v>0.69099999999999995</v>
      </c>
      <c r="AA135" s="21">
        <f>VLOOKUP($B135,'Pit PD'!$B:$M,6,FALSE)</f>
        <v>0.50700000000000001</v>
      </c>
      <c r="AB135" s="21">
        <f>VLOOKUP($B135,'Pit PD'!$B:$M,7,FALSE)</f>
        <v>0.62</v>
      </c>
      <c r="AC135" s="21">
        <f>VLOOKUP($B135,'Pit PD'!$B:$M,8,FALSE)</f>
        <v>0.91600000000000004</v>
      </c>
      <c r="AD135" s="21">
        <f>VLOOKUP($B135,'Pit PD'!$B:$M,9,FALSE)</f>
        <v>0.84299999999999997</v>
      </c>
      <c r="AE135" s="21">
        <f>VLOOKUP($B135,'Pit PD'!$B:$M,10,FALSE)</f>
        <v>0.55300000000000005</v>
      </c>
      <c r="AF135" s="21">
        <f>VLOOKUP($B135,'Pit PD'!$B:$M,11,FALSE)</f>
        <v>0.14599999999999999</v>
      </c>
      <c r="AG135" s="21">
        <f>VLOOKUP($B135,'Pit PD'!$B:$M,12,FALSE)</f>
        <v>0.224</v>
      </c>
      <c r="AH135">
        <f>VLOOKUP(B135,'[1]SGP Pitchers'!$B:$P,10,FALSE)</f>
        <v>-4.1090829680535457</v>
      </c>
    </row>
    <row r="136" spans="1:34" ht="15" thickBot="1">
      <c r="A136" s="5">
        <v>135</v>
      </c>
      <c r="B136" s="22" t="s">
        <v>654</v>
      </c>
      <c r="C136" s="22" t="s">
        <v>37</v>
      </c>
      <c r="D136" s="8">
        <f t="shared" si="2"/>
        <v>0</v>
      </c>
      <c r="E136" s="8">
        <v>0</v>
      </c>
      <c r="F136" s="8">
        <v>94</v>
      </c>
      <c r="G136" s="8">
        <f>VLOOKUP(B136,[1]Pitchers!$B:$P,15,FALSE)</f>
        <v>0.17</v>
      </c>
      <c r="H136" s="8" t="str">
        <f>IF(D136&gt;0,(D136)/(D136+VLOOKUP(B136,'Blown Saves Pitch'!B:F,4,FALSE)),"")</f>
        <v/>
      </c>
      <c r="I136" s="8">
        <v>8.81</v>
      </c>
      <c r="J136" s="8">
        <v>5.72</v>
      </c>
      <c r="K136" s="8">
        <v>1.41</v>
      </c>
      <c r="L136" s="8">
        <v>3.62</v>
      </c>
      <c r="M136" s="8">
        <f>VLOOKUP('Pit League Rates'!B136,'Pit Adv'!B:V,20,FALSE)</f>
        <v>4.45</v>
      </c>
      <c r="N136" s="8">
        <f>VLOOKUP('Pit League Rates'!B136,'Pit Adv'!B:V,21,FALSE)</f>
        <v>4.28</v>
      </c>
      <c r="O136" s="8">
        <f>VLOOKUP(B136,'Pit Statcast'!B:M,5,FALSE)</f>
        <v>90.1</v>
      </c>
      <c r="P136" s="8">
        <f>VLOOKUP(B136,'Pit Statcast'!B:M,7,FALSE)</f>
        <v>18.2</v>
      </c>
      <c r="Q136" s="46">
        <f>VLOOKUP(B136,'Pit Statcast'!B:M,9,FALSE)</f>
        <v>0.11700000000000001</v>
      </c>
      <c r="R136" s="46">
        <f>VLOOKUP(B136,'Pit Statcast'!B:M,11,FALSE)</f>
        <v>0.436</v>
      </c>
      <c r="S136" s="8">
        <v>2.44</v>
      </c>
      <c r="T136" s="8">
        <v>0</v>
      </c>
      <c r="U136" s="10">
        <v>0.16200000000000001</v>
      </c>
      <c r="V136" s="50">
        <f>VLOOKUP(B136,'Pit Adv'!B:V,7,FALSE)</f>
        <v>0.223</v>
      </c>
      <c r="W136" s="50">
        <f>VLOOKUP(B136,'Pit Adv'!B:V,8,FALSE)</f>
        <v>6.2E-2</v>
      </c>
      <c r="X136" s="21">
        <f>VLOOKUP(B136,'Pit PD'!$B:$M,3,FALSE)</f>
        <v>0.113</v>
      </c>
      <c r="Y136" s="21">
        <f>VLOOKUP($B136,'Pit PD'!$B:$M,4,FALSE)</f>
        <v>0.28000000000000003</v>
      </c>
      <c r="Z136" s="21">
        <f>VLOOKUP($B136,'Pit PD'!$B:$M,5,FALSE)</f>
        <v>0.65600000000000003</v>
      </c>
      <c r="AA136" s="21">
        <f>VLOOKUP($B136,'Pit PD'!$B:$M,6,FALSE)</f>
        <v>0.49099999999999999</v>
      </c>
      <c r="AB136" s="21">
        <f>VLOOKUP($B136,'Pit PD'!$B:$M,7,FALSE)</f>
        <v>0.503</v>
      </c>
      <c r="AC136" s="21">
        <f>VLOOKUP($B136,'Pit PD'!$B:$M,8,FALSE)</f>
        <v>0.85599999999999998</v>
      </c>
      <c r="AD136" s="21">
        <f>VLOOKUP($B136,'Pit PD'!$B:$M,9,FALSE)</f>
        <v>0.76700000000000002</v>
      </c>
      <c r="AE136" s="21">
        <f>VLOOKUP($B136,'Pit PD'!$B:$M,10,FALSE)</f>
        <v>0.56000000000000005</v>
      </c>
      <c r="AF136" s="21">
        <f>VLOOKUP($B136,'Pit PD'!$B:$M,11,FALSE)</f>
        <v>0.16500000000000001</v>
      </c>
      <c r="AG136" s="21">
        <f>VLOOKUP($B136,'Pit PD'!$B:$M,12,FALSE)</f>
        <v>0.27800000000000002</v>
      </c>
      <c r="AH136">
        <f>VLOOKUP(B136,'[1]SGP Pitchers'!$B:$P,10,FALSE)</f>
        <v>-1.6979159564884507</v>
      </c>
    </row>
    <row r="137" spans="1:34" ht="15" thickBot="1">
      <c r="A137" s="5">
        <v>136</v>
      </c>
      <c r="B137" s="22" t="s">
        <v>669</v>
      </c>
      <c r="C137" s="22" t="s">
        <v>116</v>
      </c>
      <c r="D137" s="8">
        <f t="shared" si="2"/>
        <v>0</v>
      </c>
      <c r="E137" s="8">
        <v>0</v>
      </c>
      <c r="F137" s="8">
        <v>93</v>
      </c>
      <c r="G137" s="8">
        <f>VLOOKUP(B137,[1]Pitchers!$B:$P,15,FALSE)</f>
        <v>0.24</v>
      </c>
      <c r="H137" s="8" t="str">
        <f>IF(D137&gt;0,(D137)/(D137+VLOOKUP(B137,'Blown Saves Pitch'!B:F,4,FALSE)),"")</f>
        <v/>
      </c>
      <c r="I137" s="8">
        <v>8.3699999999999992</v>
      </c>
      <c r="J137" s="8">
        <v>5.31</v>
      </c>
      <c r="K137" s="8">
        <v>1.41</v>
      </c>
      <c r="L137" s="8">
        <v>2.4500000000000002</v>
      </c>
      <c r="M137" s="8">
        <f>VLOOKUP('Pit League Rates'!B137,'Pit Adv'!B:V,20,FALSE)</f>
        <v>4.09</v>
      </c>
      <c r="N137" s="8">
        <f>VLOOKUP('Pit League Rates'!B137,'Pit Adv'!B:V,21,FALSE)</f>
        <v>4.34</v>
      </c>
      <c r="O137" s="8">
        <f>VLOOKUP(B137,'Pit Statcast'!B:M,5,FALSE)</f>
        <v>90.2</v>
      </c>
      <c r="P137" s="8">
        <f>VLOOKUP(B137,'Pit Statcast'!B:M,7,FALSE)</f>
        <v>6.4</v>
      </c>
      <c r="Q137" s="46">
        <f>VLOOKUP(B137,'Pit Statcast'!B:M,9,FALSE)</f>
        <v>6.9000000000000006E-2</v>
      </c>
      <c r="R137" s="46">
        <f>VLOOKUP(B137,'Pit Statcast'!B:M,11,FALSE)</f>
        <v>0.438</v>
      </c>
      <c r="S137" s="8">
        <v>3.42</v>
      </c>
      <c r="T137" s="8">
        <v>0</v>
      </c>
      <c r="U137" s="10">
        <v>0.125</v>
      </c>
      <c r="V137" s="50">
        <f>VLOOKUP(B137,'Pit Adv'!B:V,7,FALSE)</f>
        <v>0.21099999999999999</v>
      </c>
      <c r="W137" s="50">
        <f>VLOOKUP(B137,'Pit Adv'!B:V,8,FALSE)</f>
        <v>8.5999999999999993E-2</v>
      </c>
      <c r="X137" s="21">
        <f>VLOOKUP(B137,'Pit PD'!$B:$M,3,FALSE)</f>
        <v>0.126</v>
      </c>
      <c r="Y137" s="21">
        <f>VLOOKUP($B137,'Pit PD'!$B:$M,4,FALSE)</f>
        <v>0.26300000000000001</v>
      </c>
      <c r="Z137" s="21">
        <f>VLOOKUP($B137,'Pit PD'!$B:$M,5,FALSE)</f>
        <v>0.65400000000000003</v>
      </c>
      <c r="AA137" s="21">
        <f>VLOOKUP($B137,'Pit PD'!$B:$M,6,FALSE)</f>
        <v>0.47</v>
      </c>
      <c r="AB137" s="21">
        <f>VLOOKUP($B137,'Pit PD'!$B:$M,7,FALSE)</f>
        <v>0.44600000000000001</v>
      </c>
      <c r="AC137" s="21">
        <f>VLOOKUP($B137,'Pit PD'!$B:$M,8,FALSE)</f>
        <v>0.83399999999999996</v>
      </c>
      <c r="AD137" s="21">
        <f>VLOOKUP($B137,'Pit PD'!$B:$M,9,FALSE)</f>
        <v>0.73199999999999998</v>
      </c>
      <c r="AE137" s="21">
        <f>VLOOKUP($B137,'Pit PD'!$B:$M,10,FALSE)</f>
        <v>0.53</v>
      </c>
      <c r="AF137" s="21">
        <f>VLOOKUP($B137,'Pit PD'!$B:$M,11,FALSE)</f>
        <v>0.16400000000000001</v>
      </c>
      <c r="AG137" s="21">
        <f>VLOOKUP($B137,'Pit PD'!$B:$M,12,FALSE)</f>
        <v>0.29099999999999998</v>
      </c>
      <c r="AH137">
        <f>VLOOKUP(B137,'[1]SGP Pitchers'!$B:$P,10,FALSE)</f>
        <v>-2.0784271685493385</v>
      </c>
    </row>
    <row r="138" spans="1:34" ht="15" thickBot="1">
      <c r="A138" s="5">
        <v>137</v>
      </c>
      <c r="B138" s="22" t="s">
        <v>729</v>
      </c>
      <c r="C138" s="22" t="s">
        <v>56</v>
      </c>
      <c r="D138" s="8">
        <f t="shared" si="2"/>
        <v>0</v>
      </c>
      <c r="E138" s="8">
        <v>0</v>
      </c>
      <c r="F138" s="8">
        <v>91</v>
      </c>
      <c r="G138" s="8">
        <f>VLOOKUP(B138,[1]Pitchers!$B:$P,15,FALSE)</f>
        <v>0.5</v>
      </c>
      <c r="H138" s="8" t="str">
        <f>IF(D138&gt;0,(D138)/(D138+VLOOKUP(B138,'Blown Saves Pitch'!B:F,4,FALSE)),"")</f>
        <v/>
      </c>
      <c r="I138" s="8">
        <v>6.17</v>
      </c>
      <c r="J138" s="8">
        <v>3.66</v>
      </c>
      <c r="K138" s="8">
        <v>1.18</v>
      </c>
      <c r="L138" s="8">
        <v>3.79</v>
      </c>
      <c r="M138" s="8">
        <f>VLOOKUP('Pit League Rates'!B138,'Pit Adv'!B:V,20,FALSE)</f>
        <v>4.3899999999999997</v>
      </c>
      <c r="N138" s="8">
        <f>VLOOKUP('Pit League Rates'!B138,'Pit Adv'!B:V,21,FALSE)</f>
        <v>4.59</v>
      </c>
      <c r="O138" s="8">
        <f>VLOOKUP(B138,'Pit Statcast'!B:M,5,FALSE)</f>
        <v>85.2</v>
      </c>
      <c r="P138" s="8">
        <f>VLOOKUP(B138,'Pit Statcast'!B:M,7,FALSE)</f>
        <v>11.5</v>
      </c>
      <c r="Q138" s="46">
        <f>VLOOKUP(B138,'Pit Statcast'!B:M,9,FALSE)</f>
        <v>6.4000000000000001E-2</v>
      </c>
      <c r="R138" s="46">
        <f>VLOOKUP(B138,'Pit Statcast'!B:M,11,FALSE)</f>
        <v>0.311</v>
      </c>
      <c r="S138" s="8">
        <v>1.63</v>
      </c>
      <c r="T138" s="8">
        <v>0</v>
      </c>
      <c r="U138" s="10">
        <v>0.12</v>
      </c>
      <c r="V138" s="50">
        <f>VLOOKUP(B138,'Pit Adv'!B:V,7,FALSE)</f>
        <v>0.16300000000000001</v>
      </c>
      <c r="W138" s="50">
        <f>VLOOKUP(B138,'Pit Adv'!B:V,8,FALSE)</f>
        <v>4.2999999999999997E-2</v>
      </c>
      <c r="X138" s="21">
        <f>VLOOKUP(B138,'Pit PD'!$B:$M,3,FALSE)</f>
        <v>9.1999999999999998E-2</v>
      </c>
      <c r="Y138" s="21">
        <f>VLOOKUP($B138,'Pit PD'!$B:$M,4,FALSE)</f>
        <v>0.32100000000000001</v>
      </c>
      <c r="Z138" s="21">
        <f>VLOOKUP($B138,'Pit PD'!$B:$M,5,FALSE)</f>
        <v>0.61099999999999999</v>
      </c>
      <c r="AA138" s="21">
        <f>VLOOKUP($B138,'Pit PD'!$B:$M,6,FALSE)</f>
        <v>0.46600000000000003</v>
      </c>
      <c r="AB138" s="21">
        <f>VLOOKUP($B138,'Pit PD'!$B:$M,7,FALSE)</f>
        <v>0.65</v>
      </c>
      <c r="AC138" s="21">
        <f>VLOOKUP($B138,'Pit PD'!$B:$M,8,FALSE)</f>
        <v>0.88100000000000001</v>
      </c>
      <c r="AD138" s="21">
        <f>VLOOKUP($B138,'Pit PD'!$B:$M,9,FALSE)</f>
        <v>0.80200000000000005</v>
      </c>
      <c r="AE138" s="21">
        <f>VLOOKUP($B138,'Pit PD'!$B:$M,10,FALSE)</f>
        <v>0.501</v>
      </c>
      <c r="AF138" s="21">
        <f>VLOOKUP($B138,'Pit PD'!$B:$M,11,FALSE)</f>
        <v>0.19400000000000001</v>
      </c>
      <c r="AG138" s="21">
        <f>VLOOKUP($B138,'Pit PD'!$B:$M,12,FALSE)</f>
        <v>0.28599999999999998</v>
      </c>
      <c r="AH138">
        <f>VLOOKUP(B138,'[1]SGP Pitchers'!$B:$P,10,FALSE)</f>
        <v>5.8982269155789062</v>
      </c>
    </row>
    <row r="139" spans="1:34" ht="15" thickBot="1">
      <c r="A139" s="5">
        <v>138</v>
      </c>
      <c r="B139" s="22" t="s">
        <v>701</v>
      </c>
      <c r="C139" s="22" t="s">
        <v>45</v>
      </c>
      <c r="D139" s="8">
        <f t="shared" si="2"/>
        <v>0</v>
      </c>
      <c r="E139" s="8">
        <v>0</v>
      </c>
      <c r="F139" s="8">
        <v>91</v>
      </c>
      <c r="G139" s="8">
        <f>VLOOKUP(B139,[1]Pitchers!$B:$P,15,FALSE)</f>
        <v>0.28999999999999998</v>
      </c>
      <c r="H139" s="8" t="str">
        <f>IF(D139&gt;0,(D139)/(D139+VLOOKUP(B139,'Blown Saves Pitch'!B:F,4,FALSE)),"")</f>
        <v/>
      </c>
      <c r="I139" s="8">
        <v>7.7</v>
      </c>
      <c r="J139" s="8">
        <v>4.32</v>
      </c>
      <c r="K139" s="8">
        <v>1.41</v>
      </c>
      <c r="L139" s="8">
        <v>2.84</v>
      </c>
      <c r="M139" s="8">
        <f>VLOOKUP('Pit League Rates'!B139,'Pit Adv'!B:V,20,FALSE)</f>
        <v>4.3</v>
      </c>
      <c r="N139" s="8">
        <f>VLOOKUP('Pit League Rates'!B139,'Pit Adv'!B:V,21,FALSE)</f>
        <v>4.46</v>
      </c>
      <c r="O139" s="8">
        <f>VLOOKUP(B139,'Pit Statcast'!B:M,5,FALSE)</f>
        <v>90.4</v>
      </c>
      <c r="P139" s="8">
        <f>VLOOKUP(B139,'Pit Statcast'!B:M,7,FALSE)</f>
        <v>10.9</v>
      </c>
      <c r="Q139" s="46">
        <f>VLOOKUP(B139,'Pit Statcast'!B:M,9,FALSE)</f>
        <v>7.0999999999999994E-2</v>
      </c>
      <c r="R139" s="46">
        <f>VLOOKUP(B139,'Pit Statcast'!B:M,11,FALSE)</f>
        <v>0.45700000000000002</v>
      </c>
      <c r="S139" s="8">
        <v>2.71</v>
      </c>
      <c r="T139" s="8">
        <v>0</v>
      </c>
      <c r="U139" s="10">
        <v>0.128</v>
      </c>
      <c r="V139" s="50">
        <f>VLOOKUP(B139,'Pit Adv'!B:V,7,FALSE)</f>
        <v>0.19700000000000001</v>
      </c>
      <c r="W139" s="50">
        <f>VLOOKUP(B139,'Pit Adv'!B:V,8,FALSE)</f>
        <v>6.9000000000000006E-2</v>
      </c>
      <c r="X139" s="21">
        <f>VLOOKUP(B139,'Pit PD'!$B:$M,3,FALSE)</f>
        <v>6.9000000000000006E-2</v>
      </c>
      <c r="Y139" s="21">
        <f>VLOOKUP($B139,'Pit PD'!$B:$M,4,FALSE)</f>
        <v>0.26100000000000001</v>
      </c>
      <c r="Z139" s="21">
        <f>VLOOKUP($B139,'Pit PD'!$B:$M,5,FALSE)</f>
        <v>0.63</v>
      </c>
      <c r="AA139" s="21">
        <f>VLOOKUP($B139,'Pit PD'!$B:$M,6,FALSE)</f>
        <v>0.44800000000000001</v>
      </c>
      <c r="AB139" s="21">
        <f>VLOOKUP($B139,'Pit PD'!$B:$M,7,FALSE)</f>
        <v>0.70899999999999996</v>
      </c>
      <c r="AC139" s="21">
        <f>VLOOKUP($B139,'Pit PD'!$B:$M,8,FALSE)</f>
        <v>0.90200000000000002</v>
      </c>
      <c r="AD139" s="21">
        <f>VLOOKUP($B139,'Pit PD'!$B:$M,9,FALSE)</f>
        <v>0.84599999999999997</v>
      </c>
      <c r="AE139" s="21">
        <f>VLOOKUP($B139,'Pit PD'!$B:$M,10,FALSE)</f>
        <v>0.50600000000000001</v>
      </c>
      <c r="AF139" s="21">
        <f>VLOOKUP($B139,'Pit PD'!$B:$M,11,FALSE)</f>
        <v>0.186</v>
      </c>
      <c r="AG139" s="21">
        <f>VLOOKUP($B139,'Pit PD'!$B:$M,12,FALSE)</f>
        <v>0.255</v>
      </c>
      <c r="AH139">
        <f>VLOOKUP(B139,'[1]SGP Pitchers'!$B:$P,10,FALSE)</f>
        <v>0.35898185576851049</v>
      </c>
    </row>
    <row r="140" spans="1:34" ht="15" thickBot="1">
      <c r="A140" s="5">
        <v>139</v>
      </c>
      <c r="B140" s="22" t="s">
        <v>433</v>
      </c>
      <c r="C140" s="22" t="s">
        <v>89</v>
      </c>
      <c r="D140" s="8">
        <f t="shared" si="2"/>
        <v>30</v>
      </c>
      <c r="E140" s="8">
        <v>23</v>
      </c>
      <c r="F140" s="8">
        <v>89</v>
      </c>
      <c r="G140" s="8" t="str">
        <f>VLOOKUP(B140,[1]Pitchers!$B:$P,15,FALSE)</f>
        <v/>
      </c>
      <c r="H140" s="8">
        <f>IF(D140&gt;0,(D140)/(D140+VLOOKUP(B140,'Blown Saves Pitch'!B:F,4,FALSE)),"")</f>
        <v>0.8571428571428571</v>
      </c>
      <c r="I140" s="8">
        <v>11.96</v>
      </c>
      <c r="J140" s="8">
        <v>3.36</v>
      </c>
      <c r="K140" s="8">
        <v>1.07</v>
      </c>
      <c r="L140" s="8">
        <v>3.18</v>
      </c>
      <c r="M140" s="8">
        <f>VLOOKUP('Pit League Rates'!B140,'Pit Adv'!B:V,20,FALSE)</f>
        <v>3.72</v>
      </c>
      <c r="N140" s="8">
        <f>VLOOKUP('Pit League Rates'!B140,'Pit Adv'!B:V,21,FALSE)</f>
        <v>3.22</v>
      </c>
      <c r="O140" s="8">
        <f>VLOOKUP(B140,'Pit Statcast'!B:M,5,FALSE)</f>
        <v>90.1</v>
      </c>
      <c r="P140" s="8">
        <f>VLOOKUP(B140,'Pit Statcast'!B:M,7,FALSE)</f>
        <v>18.2</v>
      </c>
      <c r="Q140" s="46">
        <f>VLOOKUP(B140,'Pit Statcast'!B:M,9,FALSE)</f>
        <v>9.9000000000000005E-2</v>
      </c>
      <c r="R140" s="46">
        <f>VLOOKUP(B140,'Pit Statcast'!B:M,11,FALSE)</f>
        <v>0.47</v>
      </c>
      <c r="S140" s="8">
        <v>3.76</v>
      </c>
      <c r="T140" s="8">
        <v>7</v>
      </c>
      <c r="U140" s="10">
        <v>0.224</v>
      </c>
      <c r="V140" s="50">
        <f>VLOOKUP(B140,'Pit Adv'!B:V,7,FALSE)</f>
        <v>0.32700000000000001</v>
      </c>
      <c r="W140" s="50">
        <f>VLOOKUP(B140,'Pit Adv'!B:V,8,FALSE)</f>
        <v>0.10299999999999999</v>
      </c>
      <c r="X140" s="21">
        <f>VLOOKUP(B140,'Pit PD'!$B:$M,3,FALSE)</f>
        <v>0.13400000000000001</v>
      </c>
      <c r="Y140" s="21">
        <f>VLOOKUP($B140,'Pit PD'!$B:$M,4,FALSE)</f>
        <v>0.28000000000000003</v>
      </c>
      <c r="Z140" s="21">
        <f>VLOOKUP($B140,'Pit PD'!$B:$M,5,FALSE)</f>
        <v>0.622</v>
      </c>
      <c r="AA140" s="21">
        <f>VLOOKUP($B140,'Pit PD'!$B:$M,6,FALSE)</f>
        <v>0.46600000000000003</v>
      </c>
      <c r="AB140" s="21">
        <f>VLOOKUP($B140,'Pit PD'!$B:$M,7,FALSE)</f>
        <v>0.48599999999999999</v>
      </c>
      <c r="AC140" s="21">
        <f>VLOOKUP($B140,'Pit PD'!$B:$M,8,FALSE)</f>
        <v>0.79</v>
      </c>
      <c r="AD140" s="21">
        <f>VLOOKUP($B140,'Pit PD'!$B:$M,9,FALSE)</f>
        <v>0.70599999999999996</v>
      </c>
      <c r="AE140" s="21">
        <f>VLOOKUP($B140,'Pit PD'!$B:$M,10,FALSE)</f>
        <v>0.54400000000000004</v>
      </c>
      <c r="AF140" s="21">
        <f>VLOOKUP($B140,'Pit PD'!$B:$M,11,FALSE)</f>
        <v>0.17399999999999999</v>
      </c>
      <c r="AG140" s="21">
        <f>VLOOKUP($B140,'Pit PD'!$B:$M,12,FALSE)</f>
        <v>0.308</v>
      </c>
      <c r="AH140">
        <f>VLOOKUP(B140,'[1]SGP Pitchers'!$B:$P,10,FALSE)</f>
        <v>8.2429706757386398</v>
      </c>
    </row>
    <row r="141" spans="1:34" ht="15" thickBot="1">
      <c r="A141" s="5">
        <v>140</v>
      </c>
      <c r="B141" s="22" t="s">
        <v>808</v>
      </c>
      <c r="C141" s="22" t="s">
        <v>32</v>
      </c>
      <c r="D141" s="8">
        <f t="shared" si="2"/>
        <v>2</v>
      </c>
      <c r="E141" s="8">
        <v>0</v>
      </c>
      <c r="F141" s="8">
        <v>89</v>
      </c>
      <c r="G141" s="8">
        <f>VLOOKUP(B141,[1]Pitchers!$B:$P,15,FALSE)</f>
        <v>0.4</v>
      </c>
      <c r="H141" s="8">
        <f>IF(D141&gt;0,(D141)/(D141+VLOOKUP(B141,'Blown Saves Pitch'!B:F,4,FALSE)),"")</f>
        <v>1</v>
      </c>
      <c r="I141" s="8">
        <v>5.8</v>
      </c>
      <c r="J141" s="8">
        <v>4.57</v>
      </c>
      <c r="K141" s="8">
        <v>1.44</v>
      </c>
      <c r="L141" s="8">
        <v>1.82</v>
      </c>
      <c r="M141" s="8">
        <f>VLOOKUP('Pit League Rates'!B141,'Pit Adv'!B:V,20,FALSE)</f>
        <v>5.01</v>
      </c>
      <c r="N141" s="8">
        <f>VLOOKUP('Pit League Rates'!B141,'Pit Adv'!B:V,21,FALSE)</f>
        <v>5.16</v>
      </c>
      <c r="O141" s="8">
        <f>VLOOKUP(B141,'Pit Statcast'!B:M,5,FALSE)</f>
        <v>89.1</v>
      </c>
      <c r="P141" s="8">
        <f>VLOOKUP(B141,'Pit Statcast'!B:M,7,FALSE)</f>
        <v>10.9</v>
      </c>
      <c r="Q141" s="46">
        <f>VLOOKUP(B141,'Pit Statcast'!B:M,9,FALSE)</f>
        <v>7.4999999999999997E-2</v>
      </c>
      <c r="R141" s="46">
        <f>VLOOKUP(B141,'Pit Statcast'!B:M,11,FALSE)</f>
        <v>0.374</v>
      </c>
      <c r="S141" s="8">
        <v>3.2</v>
      </c>
      <c r="T141" s="8">
        <v>2</v>
      </c>
      <c r="U141" s="10">
        <v>6.7000000000000004E-2</v>
      </c>
      <c r="V141" s="50">
        <f>VLOOKUP(B141,'Pit Adv'!B:V,7,FALSE)</f>
        <v>0.14899999999999999</v>
      </c>
      <c r="W141" s="50">
        <f>VLOOKUP(B141,'Pit Adv'!B:V,8,FALSE)</f>
        <v>8.2000000000000003E-2</v>
      </c>
      <c r="X141" s="21">
        <f>VLOOKUP(B141,'Pit PD'!$B:$M,3,FALSE)</f>
        <v>7.0999999999999994E-2</v>
      </c>
      <c r="Y141" s="21">
        <f>VLOOKUP($B141,'Pit PD'!$B:$M,4,FALSE)</f>
        <v>0.27500000000000002</v>
      </c>
      <c r="Z141" s="21">
        <f>VLOOKUP($B141,'Pit PD'!$B:$M,5,FALSE)</f>
        <v>0.624</v>
      </c>
      <c r="AA141" s="21">
        <f>VLOOKUP($B141,'Pit PD'!$B:$M,6,FALSE)</f>
        <v>0.45</v>
      </c>
      <c r="AB141" s="21">
        <f>VLOOKUP($B141,'Pit PD'!$B:$M,7,FALSE)</f>
        <v>0.7</v>
      </c>
      <c r="AC141" s="21">
        <f>VLOOKUP($B141,'Pit PD'!$B:$M,8,FALSE)</f>
        <v>0.90300000000000002</v>
      </c>
      <c r="AD141" s="21">
        <f>VLOOKUP($B141,'Pit PD'!$B:$M,9,FALSE)</f>
        <v>0.84099999999999997</v>
      </c>
      <c r="AE141" s="21">
        <f>VLOOKUP($B141,'Pit PD'!$B:$M,10,FALSE)</f>
        <v>0.5</v>
      </c>
      <c r="AF141" s="21">
        <f>VLOOKUP($B141,'Pit PD'!$B:$M,11,FALSE)</f>
        <v>0.184</v>
      </c>
      <c r="AG141" s="21">
        <f>VLOOKUP($B141,'Pit PD'!$B:$M,12,FALSE)</f>
        <v>0.255</v>
      </c>
      <c r="AH141">
        <f>VLOOKUP(B141,'[1]SGP Pitchers'!$B:$P,10,FALSE)</f>
        <v>-2.9155034629458676</v>
      </c>
    </row>
    <row r="142" spans="1:34" ht="15" thickBot="1">
      <c r="A142" s="5">
        <v>141</v>
      </c>
      <c r="B142" s="22" t="s">
        <v>596</v>
      </c>
      <c r="C142" s="22" t="s">
        <v>35</v>
      </c>
      <c r="D142" s="8">
        <f t="shared" si="2"/>
        <v>0</v>
      </c>
      <c r="E142" s="8">
        <v>0</v>
      </c>
      <c r="F142" s="8">
        <v>88</v>
      </c>
      <c r="G142" s="8">
        <f>VLOOKUP(B142,[1]Pitchers!$B:$P,15,FALSE)</f>
        <v>0.22</v>
      </c>
      <c r="H142" s="8" t="str">
        <f>IF(D142&gt;0,(D142)/(D142+VLOOKUP(B142,'Blown Saves Pitch'!B:F,4,FALSE)),"")</f>
        <v/>
      </c>
      <c r="I142" s="8">
        <v>9.43</v>
      </c>
      <c r="J142" s="8">
        <v>4.3899999999999997</v>
      </c>
      <c r="K142" s="8">
        <v>1.2</v>
      </c>
      <c r="L142" s="8">
        <v>3.14</v>
      </c>
      <c r="M142" s="8">
        <f>VLOOKUP('Pit League Rates'!B142,'Pit Adv'!B:V,20,FALSE)</f>
        <v>4.1900000000000004</v>
      </c>
      <c r="N142" s="8">
        <f>VLOOKUP('Pit League Rates'!B142,'Pit Adv'!B:V,21,FALSE)</f>
        <v>4.0999999999999996</v>
      </c>
      <c r="O142" s="8">
        <f>VLOOKUP(B142,'Pit Statcast'!B:M,5,FALSE)</f>
        <v>87.3</v>
      </c>
      <c r="P142" s="8">
        <f>VLOOKUP(B142,'Pit Statcast'!B:M,7,FALSE)</f>
        <v>13.4</v>
      </c>
      <c r="Q142" s="46">
        <f>VLOOKUP(B142,'Pit Statcast'!B:M,9,FALSE)</f>
        <v>6.5000000000000002E-2</v>
      </c>
      <c r="R142" s="46">
        <f>VLOOKUP(B142,'Pit Statcast'!B:M,11,FALSE)</f>
        <v>0.33200000000000002</v>
      </c>
      <c r="S142" s="8">
        <v>3</v>
      </c>
      <c r="T142" s="8">
        <v>0</v>
      </c>
      <c r="U142" s="10">
        <v>0.16900000000000001</v>
      </c>
      <c r="V142" s="50">
        <f>VLOOKUP(B142,'Pit Adv'!B:V,7,FALSE)</f>
        <v>0.249</v>
      </c>
      <c r="W142" s="50">
        <f>VLOOKUP(B142,'Pit Adv'!B:V,8,FALSE)</f>
        <v>7.9000000000000001E-2</v>
      </c>
      <c r="X142" s="21">
        <f>VLOOKUP(B142,'Pit PD'!$B:$M,3,FALSE)</f>
        <v>0.124</v>
      </c>
      <c r="Y142" s="21">
        <f>VLOOKUP($B142,'Pit PD'!$B:$M,4,FALSE)</f>
        <v>0.27700000000000002</v>
      </c>
      <c r="Z142" s="21">
        <f>VLOOKUP($B142,'Pit PD'!$B:$M,5,FALSE)</f>
        <v>0.7</v>
      </c>
      <c r="AA142" s="21">
        <f>VLOOKUP($B142,'Pit PD'!$B:$M,6,FALSE)</f>
        <v>0.51500000000000001</v>
      </c>
      <c r="AB142" s="21">
        <f>VLOOKUP($B142,'Pit PD'!$B:$M,7,FALSE)</f>
        <v>0.61199999999999999</v>
      </c>
      <c r="AC142" s="21">
        <f>VLOOKUP($B142,'Pit PD'!$B:$M,8,FALSE)</f>
        <v>0.80100000000000005</v>
      </c>
      <c r="AD142" s="21">
        <f>VLOOKUP($B142,'Pit PD'!$B:$M,9,FALSE)</f>
        <v>0.75700000000000001</v>
      </c>
      <c r="AE142" s="21">
        <f>VLOOKUP($B142,'Pit PD'!$B:$M,10,FALSE)</f>
        <v>0.56399999999999995</v>
      </c>
      <c r="AF142" s="21">
        <f>VLOOKUP($B142,'Pit PD'!$B:$M,11,FALSE)</f>
        <v>0.151</v>
      </c>
      <c r="AG142" s="21">
        <f>VLOOKUP($B142,'Pit PD'!$B:$M,12,FALSE)</f>
        <v>0.27500000000000002</v>
      </c>
      <c r="AH142">
        <f>VLOOKUP(B142,'[1]SGP Pitchers'!$B:$P,10,FALSE)</f>
        <v>2.3078226482741089</v>
      </c>
    </row>
    <row r="143" spans="1:34" ht="15" thickBot="1">
      <c r="A143" s="5">
        <v>142</v>
      </c>
      <c r="B143" s="22" t="s">
        <v>454</v>
      </c>
      <c r="C143" s="6" t="s">
        <v>103</v>
      </c>
      <c r="D143" s="8">
        <f t="shared" si="2"/>
        <v>24</v>
      </c>
      <c r="E143" s="8">
        <v>13</v>
      </c>
      <c r="F143" s="8">
        <v>87</v>
      </c>
      <c r="G143" s="8" t="str">
        <f>VLOOKUP(B143,[1]Pitchers!$B:$P,15,FALSE)</f>
        <v/>
      </c>
      <c r="H143" s="8">
        <f>IF(D143&gt;0,(D143)/(D143+VLOOKUP(B143,'Blown Saves Pitch'!B:F,4,FALSE)),"")</f>
        <v>0.88888888888888884</v>
      </c>
      <c r="I143" s="8">
        <v>12.7</v>
      </c>
      <c r="J143" s="8">
        <v>4.09</v>
      </c>
      <c r="K143" s="8">
        <v>1.51</v>
      </c>
      <c r="L143" s="8">
        <v>2.9</v>
      </c>
      <c r="M143" s="8">
        <f>VLOOKUP('Pit League Rates'!B143,'Pit Adv'!B:V,20,FALSE)</f>
        <v>3.37</v>
      </c>
      <c r="N143" s="8">
        <f>VLOOKUP('Pit League Rates'!B143,'Pit Adv'!B:V,21,FALSE)</f>
        <v>3.37</v>
      </c>
      <c r="O143" s="8">
        <f>VLOOKUP(B143,'Pit Statcast'!B:M,5,FALSE)</f>
        <v>90.7</v>
      </c>
      <c r="P143" s="8">
        <f>VLOOKUP(B143,'Pit Statcast'!B:M,7,FALSE)</f>
        <v>13.1</v>
      </c>
      <c r="Q143" s="46">
        <f>VLOOKUP(B143,'Pit Statcast'!B:M,9,FALSE)</f>
        <v>6.4000000000000001E-2</v>
      </c>
      <c r="R143" s="46">
        <f>VLOOKUP(B143,'Pit Statcast'!B:M,11,FALSE)</f>
        <v>0.47099999999999997</v>
      </c>
      <c r="S143" s="8">
        <v>4.38</v>
      </c>
      <c r="T143" s="8">
        <v>11</v>
      </c>
      <c r="U143" s="10">
        <v>0.20799999999999999</v>
      </c>
      <c r="V143" s="50">
        <f>VLOOKUP(B143,'Pit Adv'!B:V,7,FALSE)</f>
        <v>0.318</v>
      </c>
      <c r="W143" s="50">
        <f>VLOOKUP(B143,'Pit Adv'!B:V,8,FALSE)</f>
        <v>0.109</v>
      </c>
      <c r="X143" s="21">
        <f>VLOOKUP(B143,'Pit PD'!$B:$M,3,FALSE)</f>
        <v>0.13900000000000001</v>
      </c>
      <c r="Y143" s="21">
        <f>VLOOKUP($B143,'Pit PD'!$B:$M,4,FALSE)</f>
        <v>0.33600000000000002</v>
      </c>
      <c r="Z143" s="21">
        <f>VLOOKUP($B143,'Pit PD'!$B:$M,5,FALSE)</f>
        <v>0.60199999999999998</v>
      </c>
      <c r="AA143" s="21">
        <f>VLOOKUP($B143,'Pit PD'!$B:$M,6,FALSE)</f>
        <v>0.46300000000000002</v>
      </c>
      <c r="AB143" s="21">
        <f>VLOOKUP($B143,'Pit PD'!$B:$M,7,FALSE)</f>
        <v>0.45500000000000002</v>
      </c>
      <c r="AC143" s="21">
        <f>VLOOKUP($B143,'Pit PD'!$B:$M,8,FALSE)</f>
        <v>0.83399999999999996</v>
      </c>
      <c r="AD143" s="21">
        <f>VLOOKUP($B143,'Pit PD'!$B:$M,9,FALSE)</f>
        <v>0.69099999999999995</v>
      </c>
      <c r="AE143" s="21">
        <f>VLOOKUP($B143,'Pit PD'!$B:$M,10,FALSE)</f>
        <v>0.47899999999999998</v>
      </c>
      <c r="AF143" s="21">
        <f>VLOOKUP($B143,'Pit PD'!$B:$M,11,FALSE)</f>
        <v>0.19</v>
      </c>
      <c r="AG143" s="21">
        <f>VLOOKUP($B143,'Pit PD'!$B:$M,12,FALSE)</f>
        <v>0.32900000000000001</v>
      </c>
      <c r="AH143">
        <f>VLOOKUP(B143,'[1]SGP Pitchers'!$B:$P,10,FALSE)</f>
        <v>2.6098832465221742</v>
      </c>
    </row>
    <row r="144" spans="1:34" ht="15" thickBot="1">
      <c r="A144" s="5">
        <v>143</v>
      </c>
      <c r="B144" s="22" t="s">
        <v>823</v>
      </c>
      <c r="C144" s="22" t="s">
        <v>109</v>
      </c>
      <c r="D144" s="8">
        <f t="shared" si="2"/>
        <v>0</v>
      </c>
      <c r="E144" s="8">
        <v>0</v>
      </c>
      <c r="F144" s="8">
        <v>87</v>
      </c>
      <c r="G144" s="8">
        <f>VLOOKUP(B144,[1]Pitchers!$B:$P,15,FALSE)</f>
        <v>0.44</v>
      </c>
      <c r="H144" s="8" t="str">
        <f>IF(D144&gt;0,(D144)/(D144+VLOOKUP(B144,'Blown Saves Pitch'!B:F,4,FALSE)),"")</f>
        <v/>
      </c>
      <c r="I144" s="8">
        <v>5.63</v>
      </c>
      <c r="J144" s="8">
        <v>5.5</v>
      </c>
      <c r="K144" s="8">
        <v>1.49</v>
      </c>
      <c r="L144" s="8">
        <v>2.02</v>
      </c>
      <c r="M144" s="8">
        <f>VLOOKUP('Pit League Rates'!B144,'Pit Adv'!B:V,20,FALSE)</f>
        <v>5.09</v>
      </c>
      <c r="N144" s="8">
        <f>VLOOKUP('Pit League Rates'!B144,'Pit Adv'!B:V,21,FALSE)</f>
        <v>5.25</v>
      </c>
      <c r="O144" s="8">
        <f>VLOOKUP(B144,'Pit Statcast'!B:M,5,FALSE)</f>
        <v>90.5</v>
      </c>
      <c r="P144" s="8">
        <f>VLOOKUP(B144,'Pit Statcast'!B:M,7,FALSE)</f>
        <v>12.8</v>
      </c>
      <c r="Q144" s="46">
        <f>VLOOKUP(B144,'Pit Statcast'!B:M,9,FALSE)</f>
        <v>8.8999999999999996E-2</v>
      </c>
      <c r="R144" s="46">
        <f>VLOOKUP(B144,'Pit Statcast'!B:M,11,FALSE)</f>
        <v>0.443</v>
      </c>
      <c r="S144" s="8">
        <v>2.78</v>
      </c>
      <c r="T144" s="8">
        <v>0</v>
      </c>
      <c r="U144" s="10">
        <v>7.2999999999999995E-2</v>
      </c>
      <c r="V144" s="50">
        <f>VLOOKUP(B144,'Pit Adv'!B:V,7,FALSE)</f>
        <v>0.14399999999999999</v>
      </c>
      <c r="W144" s="50">
        <f>VLOOKUP(B144,'Pit Adv'!B:V,8,FALSE)</f>
        <v>7.0999999999999994E-2</v>
      </c>
      <c r="X144" s="21">
        <f>VLOOKUP(B144,'Pit PD'!$B:$M,3,FALSE)</f>
        <v>8.1000000000000003E-2</v>
      </c>
      <c r="Y144" s="21">
        <f>VLOOKUP($B144,'Pit PD'!$B:$M,4,FALSE)</f>
        <v>0.245</v>
      </c>
      <c r="Z144" s="21">
        <f>VLOOKUP($B144,'Pit PD'!$B:$M,5,FALSE)</f>
        <v>0.66200000000000003</v>
      </c>
      <c r="AA144" s="21">
        <f>VLOOKUP($B144,'Pit PD'!$B:$M,6,FALSE)</f>
        <v>0.47499999999999998</v>
      </c>
      <c r="AB144" s="21">
        <f>VLOOKUP($B144,'Pit PD'!$B:$M,7,FALSE)</f>
        <v>0.65100000000000002</v>
      </c>
      <c r="AC144" s="21">
        <f>VLOOKUP($B144,'Pit PD'!$B:$M,8,FALSE)</f>
        <v>0.88100000000000001</v>
      </c>
      <c r="AD144" s="21">
        <f>VLOOKUP($B144,'Pit PD'!$B:$M,9,FALSE)</f>
        <v>0.82699999999999996</v>
      </c>
      <c r="AE144" s="21">
        <f>VLOOKUP($B144,'Pit PD'!$B:$M,10,FALSE)</f>
        <v>0.55000000000000004</v>
      </c>
      <c r="AF144" s="21">
        <f>VLOOKUP($B144,'Pit PD'!$B:$M,11,FALSE)</f>
        <v>0.16300000000000001</v>
      </c>
      <c r="AG144" s="21">
        <f>VLOOKUP($B144,'Pit PD'!$B:$M,12,FALSE)</f>
        <v>0.24399999999999999</v>
      </c>
      <c r="AH144">
        <f>VLOOKUP(B144,'[1]SGP Pitchers'!$B:$P,10,FALSE)</f>
        <v>-5.5878909774235286</v>
      </c>
    </row>
    <row r="145" spans="1:34" ht="15" thickBot="1">
      <c r="A145" s="5">
        <v>144</v>
      </c>
      <c r="B145" s="22" t="s">
        <v>721</v>
      </c>
      <c r="C145" s="22" t="s">
        <v>56</v>
      </c>
      <c r="D145" s="8">
        <f t="shared" si="2"/>
        <v>2</v>
      </c>
      <c r="E145" s="8">
        <v>0</v>
      </c>
      <c r="F145" s="8">
        <v>87</v>
      </c>
      <c r="G145" s="8">
        <f>VLOOKUP(B145,[1]Pitchers!$B:$P,15,FALSE)</f>
        <v>0.4</v>
      </c>
      <c r="H145" s="8">
        <f>IF(D145&gt;0,(D145)/(D145+VLOOKUP(B145,'Blown Saves Pitch'!B:F,4,FALSE)),"")</f>
        <v>0.66666666666666663</v>
      </c>
      <c r="I145" s="8">
        <v>7.41</v>
      </c>
      <c r="J145" s="8">
        <v>3.07</v>
      </c>
      <c r="K145" s="8">
        <v>1.23</v>
      </c>
      <c r="L145" s="8">
        <v>2.1800000000000002</v>
      </c>
      <c r="M145" s="8">
        <f>VLOOKUP('Pit League Rates'!B145,'Pit Adv'!B:V,20,FALSE)</f>
        <v>4.42</v>
      </c>
      <c r="N145" s="8">
        <f>VLOOKUP('Pit League Rates'!B145,'Pit Adv'!B:V,21,FALSE)</f>
        <v>4.53</v>
      </c>
      <c r="O145" s="8">
        <f>VLOOKUP(B145,'Pit Statcast'!B:M,5,FALSE)</f>
        <v>87.8</v>
      </c>
      <c r="P145" s="8">
        <f>VLOOKUP(B145,'Pit Statcast'!B:M,7,FALSE)</f>
        <v>11.2</v>
      </c>
      <c r="Q145" s="46">
        <f>VLOOKUP(B145,'Pit Statcast'!B:M,9,FALSE)</f>
        <v>8.8999999999999996E-2</v>
      </c>
      <c r="R145" s="46">
        <f>VLOOKUP(B145,'Pit Statcast'!B:M,11,FALSE)</f>
        <v>0.41399999999999998</v>
      </c>
      <c r="S145" s="8">
        <v>3.41</v>
      </c>
      <c r="T145" s="8">
        <v>2</v>
      </c>
      <c r="U145" s="10">
        <v>0.109</v>
      </c>
      <c r="V145" s="50">
        <f>VLOOKUP(B145,'Pit Adv'!B:V,7,FALSE)</f>
        <v>0.20100000000000001</v>
      </c>
      <c r="W145" s="50">
        <f>VLOOKUP(B145,'Pit Adv'!B:V,8,FALSE)</f>
        <v>9.1999999999999998E-2</v>
      </c>
      <c r="X145" s="21">
        <f>VLOOKUP(B145,'Pit PD'!$B:$M,3,FALSE)</f>
        <v>7.1999999999999995E-2</v>
      </c>
      <c r="Y145" s="21">
        <f>VLOOKUP($B145,'Pit PD'!$B:$M,4,FALSE)</f>
        <v>0.22500000000000001</v>
      </c>
      <c r="Z145" s="21">
        <f>VLOOKUP($B145,'Pit PD'!$B:$M,5,FALSE)</f>
        <v>0.63500000000000001</v>
      </c>
      <c r="AA145" s="21">
        <f>VLOOKUP($B145,'Pit PD'!$B:$M,6,FALSE)</f>
        <v>0.42599999999999999</v>
      </c>
      <c r="AB145" s="21">
        <f>VLOOKUP($B145,'Pit PD'!$B:$M,7,FALSE)</f>
        <v>0.64900000000000002</v>
      </c>
      <c r="AC145" s="21">
        <f>VLOOKUP($B145,'Pit PD'!$B:$M,8,FALSE)</f>
        <v>0.89400000000000002</v>
      </c>
      <c r="AD145" s="21">
        <f>VLOOKUP($B145,'Pit PD'!$B:$M,9,FALSE)</f>
        <v>0.82799999999999996</v>
      </c>
      <c r="AE145" s="21">
        <f>VLOOKUP($B145,'Pit PD'!$B:$M,10,FALSE)</f>
        <v>0.49099999999999999</v>
      </c>
      <c r="AF145" s="21">
        <f>VLOOKUP($B145,'Pit PD'!$B:$M,11,FALSE)</f>
        <v>0.17799999999999999</v>
      </c>
      <c r="AG145" s="21">
        <f>VLOOKUP($B145,'Pit PD'!$B:$M,12,FALSE)</f>
        <v>0.25</v>
      </c>
      <c r="AH145">
        <f>VLOOKUP(B145,'[1]SGP Pitchers'!$B:$P,10,FALSE)</f>
        <v>2.9411510887233456</v>
      </c>
    </row>
    <row r="146" spans="1:34" ht="15" thickBot="1">
      <c r="A146" s="5">
        <v>145</v>
      </c>
      <c r="B146" s="22" t="s">
        <v>482</v>
      </c>
      <c r="C146" s="22" t="s">
        <v>37</v>
      </c>
      <c r="D146" s="8">
        <f t="shared" si="2"/>
        <v>23</v>
      </c>
      <c r="E146" s="8">
        <v>9</v>
      </c>
      <c r="F146" s="8">
        <v>86</v>
      </c>
      <c r="G146" s="8" t="str">
        <f>VLOOKUP(B146,[1]Pitchers!$B:$P,15,FALSE)</f>
        <v/>
      </c>
      <c r="H146" s="8">
        <f>IF(D146&gt;0,(D146)/(D146+VLOOKUP(B146,'Blown Saves Pitch'!B:F,4,FALSE)),"")</f>
        <v>0.8214285714285714</v>
      </c>
      <c r="I146" s="8">
        <v>11</v>
      </c>
      <c r="J146" s="8">
        <v>4.7300000000000004</v>
      </c>
      <c r="K146" s="8">
        <v>1.28</v>
      </c>
      <c r="L146" s="8">
        <v>2.87</v>
      </c>
      <c r="M146" s="8">
        <f>VLOOKUP('Pit League Rates'!B146,'Pit Adv'!B:V,20,FALSE)</f>
        <v>3.52</v>
      </c>
      <c r="N146" s="8">
        <f>VLOOKUP('Pit League Rates'!B146,'Pit Adv'!B:V,21,FALSE)</f>
        <v>3.5</v>
      </c>
      <c r="O146" s="8">
        <f>VLOOKUP(B146,'Pit Statcast'!B:M,5,FALSE)</f>
        <v>91.3</v>
      </c>
      <c r="P146" s="8">
        <f>VLOOKUP(B146,'Pit Statcast'!B:M,7,FALSE)</f>
        <v>10.5</v>
      </c>
      <c r="Q146" s="46">
        <f>VLOOKUP(B146,'Pit Statcast'!B:M,9,FALSE)</f>
        <v>0.104</v>
      </c>
      <c r="R146" s="46">
        <f>VLOOKUP(B146,'Pit Statcast'!B:M,11,FALSE)</f>
        <v>0.48599999999999999</v>
      </c>
      <c r="S146" s="8">
        <v>3.84</v>
      </c>
      <c r="T146" s="8">
        <v>14</v>
      </c>
      <c r="U146" s="10">
        <v>0.186</v>
      </c>
      <c r="V146" s="50">
        <f>VLOOKUP(B146,'Pit Adv'!B:V,7,FALSE)</f>
        <v>0.28599999999999998</v>
      </c>
      <c r="W146" s="50">
        <f>VLOOKUP(B146,'Pit Adv'!B:V,8,FALSE)</f>
        <v>0.1</v>
      </c>
      <c r="X146" s="21">
        <f>VLOOKUP(B146,'Pit PD'!$B:$M,3,FALSE)</f>
        <v>0.14299999999999999</v>
      </c>
      <c r="Y146" s="21">
        <f>VLOOKUP($B146,'Pit PD'!$B:$M,4,FALSE)</f>
        <v>0.314</v>
      </c>
      <c r="Z146" s="21">
        <f>VLOOKUP($B146,'Pit PD'!$B:$M,5,FALSE)</f>
        <v>0.63800000000000001</v>
      </c>
      <c r="AA146" s="21">
        <f>VLOOKUP($B146,'Pit PD'!$B:$M,6,FALSE)</f>
        <v>0.47399999999999998</v>
      </c>
      <c r="AB146" s="21">
        <f>VLOOKUP($B146,'Pit PD'!$B:$M,7,FALSE)</f>
        <v>0.47699999999999998</v>
      </c>
      <c r="AC146" s="21">
        <f>VLOOKUP($B146,'Pit PD'!$B:$M,8,FALSE)</f>
        <v>0.81</v>
      </c>
      <c r="AD146" s="21">
        <f>VLOOKUP($B146,'Pit PD'!$B:$M,9,FALSE)</f>
        <v>0.69899999999999995</v>
      </c>
      <c r="AE146" s="21">
        <f>VLOOKUP($B146,'Pit PD'!$B:$M,10,FALSE)</f>
        <v>0.496</v>
      </c>
      <c r="AF146" s="21">
        <f>VLOOKUP($B146,'Pit PD'!$B:$M,11,FALSE)</f>
        <v>0.16400000000000001</v>
      </c>
      <c r="AG146" s="21">
        <f>VLOOKUP($B146,'Pit PD'!$B:$M,12,FALSE)</f>
        <v>0.30599999999999999</v>
      </c>
      <c r="AH146">
        <f>VLOOKUP(B146,'[1]SGP Pitchers'!$B:$P,10,FALSE)</f>
        <v>2.6316355009359307</v>
      </c>
    </row>
    <row r="147" spans="1:34" ht="15" thickBot="1">
      <c r="A147" s="5">
        <v>146</v>
      </c>
      <c r="B147" s="22" t="s">
        <v>499</v>
      </c>
      <c r="C147" s="22" t="s">
        <v>74</v>
      </c>
      <c r="D147" s="8">
        <f t="shared" si="2"/>
        <v>39</v>
      </c>
      <c r="E147" s="8">
        <v>37</v>
      </c>
      <c r="F147" s="8">
        <v>86</v>
      </c>
      <c r="G147" s="8" t="str">
        <f>VLOOKUP(B147,[1]Pitchers!$B:$P,15,FALSE)</f>
        <v/>
      </c>
      <c r="H147" s="8">
        <f>IF(D147&gt;0,(D147)/(D147+VLOOKUP(B147,'Blown Saves Pitch'!B:F,4,FALSE)),"")</f>
        <v>0.9285714285714286</v>
      </c>
      <c r="I147" s="8">
        <v>11.5</v>
      </c>
      <c r="J147" s="8">
        <v>2.94</v>
      </c>
      <c r="K147" s="8">
        <v>1.1399999999999999</v>
      </c>
      <c r="L147" s="8">
        <v>2.5299999999999998</v>
      </c>
      <c r="M147" s="8">
        <f>VLOOKUP('Pit League Rates'!B147,'Pit Adv'!B:V,20,FALSE)</f>
        <v>4.12</v>
      </c>
      <c r="N147" s="8">
        <f>VLOOKUP('Pit League Rates'!B147,'Pit Adv'!B:V,21,FALSE)</f>
        <v>3.65</v>
      </c>
      <c r="O147" s="8">
        <f>VLOOKUP(B147,'Pit Statcast'!B:M,5,FALSE)</f>
        <v>89.8</v>
      </c>
      <c r="P147" s="8">
        <f>VLOOKUP(B147,'Pit Statcast'!B:M,7,FALSE)</f>
        <v>18</v>
      </c>
      <c r="Q147" s="46">
        <f>VLOOKUP(B147,'Pit Statcast'!B:M,9,FALSE)</f>
        <v>6.5000000000000002E-2</v>
      </c>
      <c r="R147" s="46">
        <f>VLOOKUP(B147,'Pit Statcast'!B:M,11,FALSE)</f>
        <v>0.41799999999999998</v>
      </c>
      <c r="S147" s="8">
        <v>4.54</v>
      </c>
      <c r="T147" s="8">
        <v>2</v>
      </c>
      <c r="U147" s="10">
        <v>0.184</v>
      </c>
      <c r="V147" s="50">
        <f>VLOOKUP(B147,'Pit Adv'!B:V,7,FALSE)</f>
        <v>0.30399999999999999</v>
      </c>
      <c r="W147" s="50">
        <f>VLOOKUP(B147,'Pit Adv'!B:V,8,FALSE)</f>
        <v>0.12</v>
      </c>
      <c r="X147" s="21">
        <f>VLOOKUP(B147,'Pit PD'!$B:$M,3,FALSE)</f>
        <v>0.14799999999999999</v>
      </c>
      <c r="Y147" s="21">
        <f>VLOOKUP($B147,'Pit PD'!$B:$M,4,FALSE)</f>
        <v>0.29899999999999999</v>
      </c>
      <c r="Z147" s="21">
        <f>VLOOKUP($B147,'Pit PD'!$B:$M,5,FALSE)</f>
        <v>0.66500000000000004</v>
      </c>
      <c r="AA147" s="21">
        <f>VLOOKUP($B147,'Pit PD'!$B:$M,6,FALSE)</f>
        <v>0.46800000000000003</v>
      </c>
      <c r="AB147" s="21">
        <f>VLOOKUP($B147,'Pit PD'!$B:$M,7,FALSE)</f>
        <v>0.49199999999999999</v>
      </c>
      <c r="AC147" s="21">
        <f>VLOOKUP($B147,'Pit PD'!$B:$M,8,FALSE)</f>
        <v>0.78100000000000003</v>
      </c>
      <c r="AD147" s="21">
        <f>VLOOKUP($B147,'Pit PD'!$B:$M,9,FALSE)</f>
        <v>0.68100000000000005</v>
      </c>
      <c r="AE147" s="21">
        <f>VLOOKUP($B147,'Pit PD'!$B:$M,10,FALSE)</f>
        <v>0.46100000000000002</v>
      </c>
      <c r="AF147" s="21">
        <f>VLOOKUP($B147,'Pit PD'!$B:$M,11,FALSE)</f>
        <v>0.127</v>
      </c>
      <c r="AG147" s="21">
        <f>VLOOKUP($B147,'Pit PD'!$B:$M,12,FALSE)</f>
        <v>0.27500000000000002</v>
      </c>
      <c r="AH147">
        <f>VLOOKUP(B147,'[1]SGP Pitchers'!$B:$P,10,FALSE)</f>
        <v>6.3653450820221895</v>
      </c>
    </row>
    <row r="148" spans="1:34" ht="15" thickBot="1">
      <c r="A148" s="5">
        <v>147</v>
      </c>
      <c r="B148" s="22" t="s">
        <v>422</v>
      </c>
      <c r="C148" s="22" t="s">
        <v>86</v>
      </c>
      <c r="D148" s="8">
        <f t="shared" si="2"/>
        <v>38</v>
      </c>
      <c r="E148" s="8">
        <v>38</v>
      </c>
      <c r="F148" s="8">
        <v>86</v>
      </c>
      <c r="G148" s="8" t="str">
        <f>VLOOKUP(B148,[1]Pitchers!$B:$P,15,FALSE)</f>
        <v/>
      </c>
      <c r="H148" s="8">
        <f>IF(D148&gt;0,(D148)/(D148+VLOOKUP(B148,'Blown Saves Pitch'!B:F,4,FALSE)),"")</f>
        <v>0.82608695652173914</v>
      </c>
      <c r="I148" s="8">
        <v>11.61</v>
      </c>
      <c r="J148" s="8">
        <v>2.97</v>
      </c>
      <c r="K148" s="8">
        <v>1.1399999999999999</v>
      </c>
      <c r="L148" s="8">
        <v>3.31</v>
      </c>
      <c r="M148" s="8">
        <f>VLOOKUP('Pit League Rates'!B148,'Pit Adv'!B:V,20,FALSE)</f>
        <v>3.38</v>
      </c>
      <c r="N148" s="8">
        <f>VLOOKUP('Pit League Rates'!B148,'Pit Adv'!B:V,21,FALSE)</f>
        <v>3.13</v>
      </c>
      <c r="O148" s="8">
        <f>VLOOKUP(B148,'Pit Statcast'!B:M,5,FALSE)</f>
        <v>88.9</v>
      </c>
      <c r="P148" s="8">
        <f>VLOOKUP(B148,'Pit Statcast'!B:M,7,FALSE)</f>
        <v>7.7</v>
      </c>
      <c r="Q148" s="46">
        <f>VLOOKUP(B148,'Pit Statcast'!B:M,9,FALSE)</f>
        <v>5.0999999999999997E-2</v>
      </c>
      <c r="R148" s="46">
        <f>VLOOKUP(B148,'Pit Statcast'!B:M,11,FALSE)</f>
        <v>0.41099999999999998</v>
      </c>
      <c r="S148" s="8">
        <v>3.51</v>
      </c>
      <c r="T148" s="8">
        <v>0</v>
      </c>
      <c r="U148" s="10">
        <v>0.216</v>
      </c>
      <c r="V148" s="50">
        <f>VLOOKUP(B148,'Pit Adv'!B:V,7,FALSE)</f>
        <v>0.309</v>
      </c>
      <c r="W148" s="50">
        <f>VLOOKUP(B148,'Pit Adv'!B:V,8,FALSE)</f>
        <v>9.4E-2</v>
      </c>
      <c r="X148" s="21">
        <f>VLOOKUP(B148,'Pit PD'!$B:$M,3,FALSE)</f>
        <v>0.14699999999999999</v>
      </c>
      <c r="Y148" s="21">
        <f>VLOOKUP($B148,'Pit PD'!$B:$M,4,FALSE)</f>
        <v>0.28199999999999997</v>
      </c>
      <c r="Z148" s="21">
        <f>VLOOKUP($B148,'Pit PD'!$B:$M,5,FALSE)</f>
        <v>0.66700000000000004</v>
      </c>
      <c r="AA148" s="21">
        <f>VLOOKUP($B148,'Pit PD'!$B:$M,6,FALSE)</f>
        <v>0.47499999999999998</v>
      </c>
      <c r="AB148" s="21">
        <f>VLOOKUP($B148,'Pit PD'!$B:$M,7,FALSE)</f>
        <v>0.45900000000000002</v>
      </c>
      <c r="AC148" s="21">
        <f>VLOOKUP($B148,'Pit PD'!$B:$M,8,FALSE)</f>
        <v>0.78200000000000003</v>
      </c>
      <c r="AD148" s="21">
        <f>VLOOKUP($B148,'Pit PD'!$B:$M,9,FALSE)</f>
        <v>0.68600000000000005</v>
      </c>
      <c r="AE148" s="21">
        <f>VLOOKUP($B148,'Pit PD'!$B:$M,10,FALSE)</f>
        <v>0.5</v>
      </c>
      <c r="AF148" s="21">
        <f>VLOOKUP($B148,'Pit PD'!$B:$M,11,FALSE)</f>
        <v>0.16</v>
      </c>
      <c r="AG148" s="21">
        <f>VLOOKUP($B148,'Pit PD'!$B:$M,12,FALSE)</f>
        <v>0.308</v>
      </c>
      <c r="AH148">
        <f>VLOOKUP(B148,'[1]SGP Pitchers'!$B:$P,10,FALSE)</f>
        <v>8.7223717588647354</v>
      </c>
    </row>
    <row r="149" spans="1:34" ht="15" thickBot="1">
      <c r="A149" s="5">
        <v>148</v>
      </c>
      <c r="B149" s="22" t="s">
        <v>404</v>
      </c>
      <c r="C149" s="22" t="s">
        <v>45</v>
      </c>
      <c r="D149" s="8">
        <f t="shared" si="2"/>
        <v>36</v>
      </c>
      <c r="E149" s="8">
        <v>36</v>
      </c>
      <c r="F149" s="8">
        <v>85</v>
      </c>
      <c r="G149" s="8" t="str">
        <f>VLOOKUP(B149,[1]Pitchers!$B:$P,15,FALSE)</f>
        <v/>
      </c>
      <c r="H149" s="8">
        <f>IF(D149&gt;0,(D149)/(D149+VLOOKUP(B149,'Blown Saves Pitch'!B:F,4,FALSE)),"")</f>
        <v>0.9</v>
      </c>
      <c r="I149" s="8">
        <v>13.27</v>
      </c>
      <c r="J149" s="8">
        <v>1.56</v>
      </c>
      <c r="K149" s="8">
        <v>0.94</v>
      </c>
      <c r="L149" s="8">
        <v>3.04</v>
      </c>
      <c r="M149" s="8">
        <f>VLOOKUP('Pit League Rates'!B149,'Pit Adv'!B:V,20,FALSE)</f>
        <v>2.82</v>
      </c>
      <c r="N149" s="8">
        <f>VLOOKUP('Pit League Rates'!B149,'Pit Adv'!B:V,21,FALSE)</f>
        <v>2.99</v>
      </c>
      <c r="O149" s="8">
        <f>VLOOKUP(B149,'Pit Statcast'!B:M,5,FALSE)</f>
        <v>85.8</v>
      </c>
      <c r="P149" s="8">
        <f>VLOOKUP(B149,'Pit Statcast'!B:M,7,FALSE)</f>
        <v>8.6999999999999993</v>
      </c>
      <c r="Q149" s="46">
        <f>VLOOKUP(B149,'Pit Statcast'!B:M,9,FALSE)</f>
        <v>7.0000000000000007E-2</v>
      </c>
      <c r="R149" s="46">
        <f>VLOOKUP(B149,'Pit Statcast'!B:M,11,FALSE)</f>
        <v>0.28899999999999998</v>
      </c>
      <c r="S149" s="8">
        <v>4.37</v>
      </c>
      <c r="T149" s="8">
        <v>0</v>
      </c>
      <c r="U149" s="10">
        <v>0.25</v>
      </c>
      <c r="V149" s="50">
        <f>VLOOKUP(B149,'Pit Adv'!B:V,7,FALSE)</f>
        <v>0.373</v>
      </c>
      <c r="W149" s="50">
        <f>VLOOKUP(B149,'Pit Adv'!B:V,8,FALSE)</f>
        <v>0.123</v>
      </c>
      <c r="X149" s="21">
        <f>VLOOKUP(B149,'Pit PD'!$B:$M,3,FALSE)</f>
        <v>0.17599999999999999</v>
      </c>
      <c r="Y149" s="21">
        <f>VLOOKUP($B149,'Pit PD'!$B:$M,4,FALSE)</f>
        <v>0.33500000000000002</v>
      </c>
      <c r="Z149" s="21">
        <f>VLOOKUP($B149,'Pit PD'!$B:$M,5,FALSE)</f>
        <v>0.63800000000000001</v>
      </c>
      <c r="AA149" s="21">
        <f>VLOOKUP($B149,'Pit PD'!$B:$M,6,FALSE)</f>
        <v>0.46200000000000002</v>
      </c>
      <c r="AB149" s="21">
        <f>VLOOKUP($B149,'Pit PD'!$B:$M,7,FALSE)</f>
        <v>0.45600000000000002</v>
      </c>
      <c r="AC149" s="21">
        <f>VLOOKUP($B149,'Pit PD'!$B:$M,8,FALSE)</f>
        <v>0.72799999999999998</v>
      </c>
      <c r="AD149" s="21">
        <f>VLOOKUP($B149,'Pit PD'!$B:$M,9,FALSE)</f>
        <v>0.61299999999999999</v>
      </c>
      <c r="AE149" s="21">
        <f>VLOOKUP($B149,'Pit PD'!$B:$M,10,FALSE)</f>
        <v>0.41899999999999998</v>
      </c>
      <c r="AF149" s="21">
        <f>VLOOKUP($B149,'Pit PD'!$B:$M,11,FALSE)</f>
        <v>0.152</v>
      </c>
      <c r="AG149" s="21">
        <f>VLOOKUP($B149,'Pit PD'!$B:$M,12,FALSE)</f>
        <v>0.32800000000000001</v>
      </c>
      <c r="AH149">
        <f>VLOOKUP(B149,'[1]SGP Pitchers'!$B:$P,10,FALSE)</f>
        <v>10.807899968818976</v>
      </c>
    </row>
    <row r="150" spans="1:34" ht="15" thickBot="1">
      <c r="A150" s="5">
        <v>149</v>
      </c>
      <c r="B150" s="22" t="s">
        <v>415</v>
      </c>
      <c r="C150" s="22" t="s">
        <v>41</v>
      </c>
      <c r="D150" s="8">
        <f t="shared" si="2"/>
        <v>32</v>
      </c>
      <c r="E150" s="8">
        <v>32</v>
      </c>
      <c r="F150" s="8">
        <v>84</v>
      </c>
      <c r="G150" s="8" t="str">
        <f>VLOOKUP(B150,[1]Pitchers!$B:$P,15,FALSE)</f>
        <v/>
      </c>
      <c r="H150" s="8">
        <f>IF(D150&gt;0,(D150)/(D150+VLOOKUP(B150,'Blown Saves Pitch'!B:F,4,FALSE)),"")</f>
        <v>0.86486486486486491</v>
      </c>
      <c r="I150" s="8">
        <v>13.91</v>
      </c>
      <c r="J150" s="8">
        <v>1.1599999999999999</v>
      </c>
      <c r="K150" s="8">
        <v>1.1000000000000001</v>
      </c>
      <c r="L150" s="8">
        <v>2.9</v>
      </c>
      <c r="M150" s="8">
        <f>VLOOKUP('Pit League Rates'!B150,'Pit Adv'!B:V,20,FALSE)</f>
        <v>3.34</v>
      </c>
      <c r="N150" s="8">
        <f>VLOOKUP('Pit League Rates'!B150,'Pit Adv'!B:V,21,FALSE)</f>
        <v>3.07</v>
      </c>
      <c r="O150" s="8">
        <f>VLOOKUP(B150,'Pit Statcast'!B:M,5,FALSE)</f>
        <v>87.2</v>
      </c>
      <c r="P150" s="8">
        <f>VLOOKUP(B150,'Pit Statcast'!B:M,7,FALSE)</f>
        <v>19.5</v>
      </c>
      <c r="Q150" s="46">
        <f>VLOOKUP(B150,'Pit Statcast'!B:M,9,FALSE)</f>
        <v>3.6999999999999998E-2</v>
      </c>
      <c r="R150" s="46">
        <f>VLOOKUP(B150,'Pit Statcast'!B:M,11,FALSE)</f>
        <v>0.28699999999999998</v>
      </c>
      <c r="S150" s="8">
        <v>4.8</v>
      </c>
      <c r="T150" s="8">
        <v>0</v>
      </c>
      <c r="U150" s="10">
        <v>0.247</v>
      </c>
      <c r="V150" s="50">
        <f>VLOOKUP(B150,'Pit Adv'!B:V,7,FALSE)</f>
        <v>0.377</v>
      </c>
      <c r="W150" s="50">
        <f>VLOOKUP(B150,'Pit Adv'!B:V,8,FALSE)</f>
        <v>0.13</v>
      </c>
      <c r="X150" s="21">
        <f>VLOOKUP(B150,'Pit PD'!$B:$M,3,FALSE)</f>
        <v>0.16200000000000001</v>
      </c>
      <c r="Y150" s="21">
        <f>VLOOKUP($B150,'Pit PD'!$B:$M,4,FALSE)</f>
        <v>0.34499999999999997</v>
      </c>
      <c r="Z150" s="21">
        <f>VLOOKUP($B150,'Pit PD'!$B:$M,5,FALSE)</f>
        <v>0.69299999999999995</v>
      </c>
      <c r="AA150" s="21">
        <f>VLOOKUP($B150,'Pit PD'!$B:$M,6,FALSE)</f>
        <v>0.503</v>
      </c>
      <c r="AB150" s="21">
        <f>VLOOKUP($B150,'Pit PD'!$B:$M,7,FALSE)</f>
        <v>0.53700000000000003</v>
      </c>
      <c r="AC150" s="21">
        <f>VLOOKUP($B150,'Pit PD'!$B:$M,8,FALSE)</f>
        <v>0.76600000000000001</v>
      </c>
      <c r="AD150" s="21">
        <f>VLOOKUP($B150,'Pit PD'!$B:$M,9,FALSE)</f>
        <v>0.68</v>
      </c>
      <c r="AE150" s="21">
        <f>VLOOKUP($B150,'Pit PD'!$B:$M,10,FALSE)</f>
        <v>0.45300000000000001</v>
      </c>
      <c r="AF150" s="21">
        <f>VLOOKUP($B150,'Pit PD'!$B:$M,11,FALSE)</f>
        <v>0.13200000000000001</v>
      </c>
      <c r="AG150" s="21">
        <f>VLOOKUP($B150,'Pit PD'!$B:$M,12,FALSE)</f>
        <v>0.29299999999999998</v>
      </c>
      <c r="AH150">
        <f>VLOOKUP(B150,'[1]SGP Pitchers'!$B:$P,10,FALSE)</f>
        <v>8.8187007304830214</v>
      </c>
    </row>
    <row r="151" spans="1:34" ht="15" thickBot="1">
      <c r="A151" s="5">
        <v>150</v>
      </c>
      <c r="B151" s="22" t="s">
        <v>392</v>
      </c>
      <c r="C151" s="22" t="s">
        <v>144</v>
      </c>
      <c r="D151" s="8">
        <f t="shared" si="2"/>
        <v>28</v>
      </c>
      <c r="E151" s="8">
        <v>27</v>
      </c>
      <c r="F151" s="8">
        <v>84</v>
      </c>
      <c r="G151" s="8" t="str">
        <f>VLOOKUP(B151,[1]Pitchers!$B:$P,15,FALSE)</f>
        <v/>
      </c>
      <c r="H151" s="8">
        <f>IF(D151&gt;0,(D151)/(D151+VLOOKUP(B151,'Blown Saves Pitch'!B:F,4,FALSE)),"")</f>
        <v>0.84848484848484851</v>
      </c>
      <c r="I151" s="8">
        <v>12.33</v>
      </c>
      <c r="J151" s="8">
        <v>2.4900000000000002</v>
      </c>
      <c r="K151" s="8">
        <v>1.1399999999999999</v>
      </c>
      <c r="L151" s="8">
        <v>3.5</v>
      </c>
      <c r="M151" s="8">
        <f>VLOOKUP('Pit League Rates'!B151,'Pit Adv'!B:V,20,FALSE)</f>
        <v>2.7</v>
      </c>
      <c r="N151" s="8">
        <f>VLOOKUP('Pit League Rates'!B151,'Pit Adv'!B:V,21,FALSE)</f>
        <v>2.73</v>
      </c>
      <c r="O151" s="8">
        <f>VLOOKUP(B151,'Pit Statcast'!B:M,5,FALSE)</f>
        <v>89.3</v>
      </c>
      <c r="P151" s="8">
        <f>VLOOKUP(B151,'Pit Statcast'!B:M,7,FALSE)</f>
        <v>-3.1</v>
      </c>
      <c r="Q151" s="46">
        <f>VLOOKUP(B151,'Pit Statcast'!B:M,9,FALSE)</f>
        <v>7.0999999999999994E-2</v>
      </c>
      <c r="R151" s="46">
        <f>VLOOKUP(B151,'Pit Statcast'!B:M,11,FALSE)</f>
        <v>0.371</v>
      </c>
      <c r="S151" s="8">
        <v>3.52</v>
      </c>
      <c r="T151" s="8">
        <v>1</v>
      </c>
      <c r="U151" s="10">
        <v>0.23799999999999999</v>
      </c>
      <c r="V151" s="50">
        <f>VLOOKUP(B151,'Pit Adv'!B:V,7,FALSE)</f>
        <v>0.33300000000000002</v>
      </c>
      <c r="W151" s="50">
        <f>VLOOKUP(B151,'Pit Adv'!B:V,8,FALSE)</f>
        <v>9.5000000000000001E-2</v>
      </c>
      <c r="X151" s="21">
        <f>VLOOKUP(B151,'Pit PD'!$B:$M,3,FALSE)</f>
        <v>0.16400000000000001</v>
      </c>
      <c r="Y151" s="21">
        <f>VLOOKUP($B151,'Pit PD'!$B:$M,4,FALSE)</f>
        <v>0.32800000000000001</v>
      </c>
      <c r="Z151" s="21">
        <f>VLOOKUP($B151,'Pit PD'!$B:$M,5,FALSE)</f>
        <v>0.70199999999999996</v>
      </c>
      <c r="AA151" s="21">
        <f>VLOOKUP($B151,'Pit PD'!$B:$M,6,FALSE)</f>
        <v>0.51400000000000001</v>
      </c>
      <c r="AB151" s="21">
        <f>VLOOKUP($B151,'Pit PD'!$B:$M,7,FALSE)</f>
        <v>0.41</v>
      </c>
      <c r="AC151" s="21">
        <f>VLOOKUP($B151,'Pit PD'!$B:$M,8,FALSE)</f>
        <v>0.80300000000000005</v>
      </c>
      <c r="AD151" s="21">
        <f>VLOOKUP($B151,'Pit PD'!$B:$M,9,FALSE)</f>
        <v>0.67700000000000005</v>
      </c>
      <c r="AE151" s="21">
        <f>VLOOKUP($B151,'Pit PD'!$B:$M,10,FALSE)</f>
        <v>0.497</v>
      </c>
      <c r="AF151" s="21">
        <f>VLOOKUP($B151,'Pit PD'!$B:$M,11,FALSE)</f>
        <v>0.13400000000000001</v>
      </c>
      <c r="AG151" s="21">
        <f>VLOOKUP($B151,'Pit PD'!$B:$M,12,FALSE)</f>
        <v>0.29699999999999999</v>
      </c>
      <c r="AH151">
        <f>VLOOKUP(B151,'[1]SGP Pitchers'!$B:$P,10,FALSE)</f>
        <v>7.7414451161722599</v>
      </c>
    </row>
    <row r="152" spans="1:34" ht="15" thickBot="1">
      <c r="A152" s="5">
        <v>151</v>
      </c>
      <c r="B152" s="22" t="s">
        <v>518</v>
      </c>
      <c r="C152" s="6" t="s">
        <v>292</v>
      </c>
      <c r="D152" s="8">
        <f t="shared" si="2"/>
        <v>27</v>
      </c>
      <c r="E152" s="8">
        <v>6</v>
      </c>
      <c r="F152" s="8">
        <v>82</v>
      </c>
      <c r="G152" s="8" t="str">
        <f>VLOOKUP(B152,[1]Pitchers!$B:$P,15,FALSE)</f>
        <v/>
      </c>
      <c r="H152" s="8">
        <f>IF(D152&gt;0,(D152)/(D152+VLOOKUP(B152,'Blown Saves Pitch'!B:F,4,FALSE)),"")</f>
        <v>0.81818181818181823</v>
      </c>
      <c r="I152" s="8">
        <v>11.35</v>
      </c>
      <c r="J152" s="8">
        <v>3.32</v>
      </c>
      <c r="K152" s="8">
        <v>1.26</v>
      </c>
      <c r="L152" s="8">
        <v>2.41</v>
      </c>
      <c r="M152" s="8">
        <f>VLOOKUP('Pit League Rates'!B152,'Pit Adv'!B:V,20,FALSE)</f>
        <v>4.0599999999999996</v>
      </c>
      <c r="N152" s="8">
        <f>VLOOKUP('Pit League Rates'!B152,'Pit Adv'!B:V,21,FALSE)</f>
        <v>3.75</v>
      </c>
      <c r="O152" s="8">
        <f>VLOOKUP(B152,'Pit Statcast'!B:M,5,FALSE)</f>
        <v>87.8</v>
      </c>
      <c r="P152" s="8">
        <f>VLOOKUP(B152,'Pit Statcast'!B:M,7,FALSE)</f>
        <v>14.2</v>
      </c>
      <c r="Q152" s="46">
        <f>VLOOKUP(B152,'Pit Statcast'!B:M,9,FALSE)</f>
        <v>0.09</v>
      </c>
      <c r="R152" s="46">
        <f>VLOOKUP(B152,'Pit Statcast'!B:M,11,FALSE)</f>
        <v>0.372</v>
      </c>
      <c r="S152" s="8">
        <v>4.71</v>
      </c>
      <c r="T152" s="8">
        <v>21</v>
      </c>
      <c r="U152" s="10">
        <v>0.17599999999999999</v>
      </c>
      <c r="V152" s="50">
        <f>VLOOKUP(B152,'Pit Adv'!B:V,7,FALSE)</f>
        <v>0.3</v>
      </c>
      <c r="W152" s="50">
        <f>VLOOKUP(B152,'Pit Adv'!B:V,8,FALSE)</f>
        <v>0.125</v>
      </c>
      <c r="X152" s="21">
        <f>VLOOKUP(B152,'Pit PD'!$B:$M,3,FALSE)</f>
        <v>0.14399999999999999</v>
      </c>
      <c r="Y152" s="21">
        <f>VLOOKUP($B152,'Pit PD'!$B:$M,4,FALSE)</f>
        <v>0.28999999999999998</v>
      </c>
      <c r="Z152" s="21">
        <f>VLOOKUP($B152,'Pit PD'!$B:$M,5,FALSE)</f>
        <v>0.72199999999999998</v>
      </c>
      <c r="AA152" s="21">
        <f>VLOOKUP($B152,'Pit PD'!$B:$M,6,FALSE)</f>
        <v>0.51</v>
      </c>
      <c r="AB152" s="21">
        <f>VLOOKUP($B152,'Pit PD'!$B:$M,7,FALSE)</f>
        <v>0.45800000000000002</v>
      </c>
      <c r="AC152" s="21">
        <f>VLOOKUP($B152,'Pit PD'!$B:$M,8,FALSE)</f>
        <v>0.81</v>
      </c>
      <c r="AD152" s="21">
        <f>VLOOKUP($B152,'Pit PD'!$B:$M,9,FALSE)</f>
        <v>0.71199999999999997</v>
      </c>
      <c r="AE152" s="21">
        <f>VLOOKUP($B152,'Pit PD'!$B:$M,10,FALSE)</f>
        <v>0.51</v>
      </c>
      <c r="AF152" s="21">
        <f>VLOOKUP($B152,'Pit PD'!$B:$M,11,FALSE)</f>
        <v>0.128</v>
      </c>
      <c r="AG152" s="21">
        <f>VLOOKUP($B152,'Pit PD'!$B:$M,12,FALSE)</f>
        <v>0.27200000000000002</v>
      </c>
      <c r="AH152">
        <f>VLOOKUP(B152,'[1]SGP Pitchers'!$B:$P,10,FALSE)</f>
        <v>4.2582954874451326</v>
      </c>
    </row>
    <row r="153" spans="1:34" ht="15" thickBot="1">
      <c r="A153" s="5">
        <v>152</v>
      </c>
      <c r="B153" s="22" t="s">
        <v>790</v>
      </c>
      <c r="C153" s="22" t="s">
        <v>24</v>
      </c>
      <c r="D153" s="8">
        <f t="shared" si="2"/>
        <v>0</v>
      </c>
      <c r="E153" s="8">
        <v>0</v>
      </c>
      <c r="F153" s="8">
        <v>82</v>
      </c>
      <c r="G153" s="8">
        <f>VLOOKUP(B153,[1]Pitchers!$B:$P,15,FALSE)</f>
        <v>0.2</v>
      </c>
      <c r="H153" s="8" t="str">
        <f>IF(D153&gt;0,(D153)/(D153+VLOOKUP(B153,'Blown Saves Pitch'!B:F,4,FALSE)),"")</f>
        <v/>
      </c>
      <c r="I153" s="8">
        <v>7.17</v>
      </c>
      <c r="J153" s="8">
        <v>4.9800000000000004</v>
      </c>
      <c r="K153" s="8">
        <v>1.22</v>
      </c>
      <c r="L153" s="8">
        <v>2.0499999999999998</v>
      </c>
      <c r="M153" s="8">
        <f>VLOOKUP('Pit League Rates'!B153,'Pit Adv'!B:V,20,FALSE)</f>
        <v>5.25</v>
      </c>
      <c r="N153" s="8">
        <f>VLOOKUP('Pit League Rates'!B153,'Pit Adv'!B:V,21,FALSE)</f>
        <v>5.05</v>
      </c>
      <c r="O153" s="8">
        <f>VLOOKUP(B153,'Pit Statcast'!B:M,5,FALSE)</f>
        <v>90.2</v>
      </c>
      <c r="P153" s="8">
        <f>VLOOKUP(B153,'Pit Statcast'!B:M,7,FALSE)</f>
        <v>16.2</v>
      </c>
      <c r="Q153" s="46">
        <f>VLOOKUP(B153,'Pit Statcast'!B:M,9,FALSE)</f>
        <v>0.114</v>
      </c>
      <c r="R153" s="46">
        <f>VLOOKUP(B153,'Pit Statcast'!B:M,11,FALSE)</f>
        <v>0.41499999999999998</v>
      </c>
      <c r="S153" s="8">
        <v>3.5</v>
      </c>
      <c r="T153" s="8">
        <v>0</v>
      </c>
      <c r="U153" s="10">
        <v>9.7000000000000003E-2</v>
      </c>
      <c r="V153" s="50">
        <f>VLOOKUP(B153,'Pit Adv'!B:V,7,FALSE)</f>
        <v>0.189</v>
      </c>
      <c r="W153" s="50">
        <f>VLOOKUP(B153,'Pit Adv'!B:V,8,FALSE)</f>
        <v>9.1999999999999998E-2</v>
      </c>
      <c r="X153" s="21">
        <f>VLOOKUP(B153,'Pit PD'!$B:$M,3,FALSE)</f>
        <v>9.7000000000000003E-2</v>
      </c>
      <c r="Y153" s="21">
        <f>VLOOKUP($B153,'Pit PD'!$B:$M,4,FALSE)</f>
        <v>0.312</v>
      </c>
      <c r="Z153" s="21">
        <f>VLOOKUP($B153,'Pit PD'!$B:$M,5,FALSE)</f>
        <v>0.69099999999999995</v>
      </c>
      <c r="AA153" s="21">
        <f>VLOOKUP($B153,'Pit PD'!$B:$M,6,FALSE)</f>
        <v>0.49199999999999999</v>
      </c>
      <c r="AB153" s="21">
        <f>VLOOKUP($B153,'Pit PD'!$B:$M,7,FALSE)</f>
        <v>0.60699999999999998</v>
      </c>
      <c r="AC153" s="21">
        <f>VLOOKUP($B153,'Pit PD'!$B:$M,8,FALSE)</f>
        <v>0.90100000000000002</v>
      </c>
      <c r="AD153" s="21">
        <f>VLOOKUP($B153,'Pit PD'!$B:$M,9,FALSE)</f>
        <v>0.80300000000000005</v>
      </c>
      <c r="AE153" s="21">
        <f>VLOOKUP($B153,'Pit PD'!$B:$M,10,FALSE)</f>
        <v>0.47599999999999998</v>
      </c>
      <c r="AF153" s="21">
        <f>VLOOKUP($B153,'Pit PD'!$B:$M,11,FALSE)</f>
        <v>0.14599999999999999</v>
      </c>
      <c r="AG153" s="21">
        <f>VLOOKUP($B153,'Pit PD'!$B:$M,12,FALSE)</f>
        <v>0.24199999999999999</v>
      </c>
      <c r="AH153">
        <f>VLOOKUP(B153,'[1]SGP Pitchers'!$B:$P,10,FALSE)</f>
        <v>-1.4454814710103832</v>
      </c>
    </row>
    <row r="154" spans="1:34" ht="15" thickBot="1">
      <c r="A154" s="5">
        <v>153</v>
      </c>
      <c r="B154" s="22" t="s">
        <v>724</v>
      </c>
      <c r="C154" s="6" t="s">
        <v>103</v>
      </c>
      <c r="D154" s="8">
        <f t="shared" si="2"/>
        <v>7</v>
      </c>
      <c r="E154" s="8">
        <v>2</v>
      </c>
      <c r="F154" s="8">
        <v>82</v>
      </c>
      <c r="G154" s="8">
        <f>VLOOKUP(B154,[1]Pitchers!$B:$P,15,FALSE)</f>
        <v>0.14000000000000001</v>
      </c>
      <c r="H154" s="8">
        <f>IF(D154&gt;0,(D154)/(D154+VLOOKUP(B154,'Blown Saves Pitch'!B:F,4,FALSE)),"")</f>
        <v>0.63636363636363635</v>
      </c>
      <c r="I154" s="8">
        <v>9.58</v>
      </c>
      <c r="J154" s="8">
        <v>7.25</v>
      </c>
      <c r="K154" s="8">
        <v>1.49</v>
      </c>
      <c r="L154" s="8">
        <v>1.91</v>
      </c>
      <c r="M154" s="8">
        <f>VLOOKUP('Pit League Rates'!B154,'Pit Adv'!B:V,20,FALSE)</f>
        <v>5.01</v>
      </c>
      <c r="N154" s="8">
        <f>VLOOKUP('Pit League Rates'!B154,'Pit Adv'!B:V,21,FALSE)</f>
        <v>4.54</v>
      </c>
      <c r="O154" s="8">
        <f>VLOOKUP(B154,'Pit Statcast'!B:M,5,FALSE)</f>
        <v>90.8</v>
      </c>
      <c r="P154" s="8">
        <f>VLOOKUP(B154,'Pit Statcast'!B:M,7,FALSE)</f>
        <v>14.2</v>
      </c>
      <c r="Q154" s="46">
        <f>VLOOKUP(B154,'Pit Statcast'!B:M,9,FALSE)</f>
        <v>7.9000000000000001E-2</v>
      </c>
      <c r="R154" s="46">
        <f>VLOOKUP(B154,'Pit Statcast'!B:M,11,FALSE)</f>
        <v>0.45100000000000001</v>
      </c>
      <c r="S154" s="8">
        <v>5.03</v>
      </c>
      <c r="T154" s="8">
        <v>5</v>
      </c>
      <c r="U154" s="10">
        <v>0.112</v>
      </c>
      <c r="V154" s="50">
        <f>VLOOKUP(B154,'Pit Adv'!B:V,7,FALSE)</f>
        <v>0.23599999999999999</v>
      </c>
      <c r="W154" s="50">
        <f>VLOOKUP(B154,'Pit Adv'!B:V,8,FALSE)</f>
        <v>0.124</v>
      </c>
      <c r="X154" s="21">
        <f>VLOOKUP(B154,'Pit PD'!$B:$M,3,FALSE)</f>
        <v>0.123</v>
      </c>
      <c r="Y154" s="21">
        <f>VLOOKUP($B154,'Pit PD'!$B:$M,4,FALSE)</f>
        <v>0.24</v>
      </c>
      <c r="Z154" s="21">
        <f>VLOOKUP($B154,'Pit PD'!$B:$M,5,FALSE)</f>
        <v>0.67200000000000004</v>
      </c>
      <c r="AA154" s="21">
        <f>VLOOKUP($B154,'Pit PD'!$B:$M,6,FALSE)</f>
        <v>0.45500000000000002</v>
      </c>
      <c r="AB154" s="21">
        <f>VLOOKUP($B154,'Pit PD'!$B:$M,7,FALSE)</f>
        <v>0.56100000000000005</v>
      </c>
      <c r="AC154" s="21">
        <f>VLOOKUP($B154,'Pit PD'!$B:$M,8,FALSE)</f>
        <v>0.78900000000000003</v>
      </c>
      <c r="AD154" s="21">
        <f>VLOOKUP($B154,'Pit PD'!$B:$M,9,FALSE)</f>
        <v>0.72799999999999998</v>
      </c>
      <c r="AE154" s="21">
        <f>VLOOKUP($B154,'Pit PD'!$B:$M,10,FALSE)</f>
        <v>0.497</v>
      </c>
      <c r="AF154" s="21">
        <f>VLOOKUP($B154,'Pit PD'!$B:$M,11,FALSE)</f>
        <v>0.14399999999999999</v>
      </c>
      <c r="AG154" s="21">
        <f>VLOOKUP($B154,'Pit PD'!$B:$M,12,FALSE)</f>
        <v>0.26700000000000002</v>
      </c>
      <c r="AH154">
        <f>VLOOKUP(B154,'[1]SGP Pitchers'!$B:$P,10,FALSE)</f>
        <v>-7.2308800638191073</v>
      </c>
    </row>
    <row r="155" spans="1:34" ht="15" thickBot="1">
      <c r="A155" s="5">
        <v>154</v>
      </c>
      <c r="B155" s="22" t="s">
        <v>541</v>
      </c>
      <c r="C155" s="6" t="s">
        <v>103</v>
      </c>
      <c r="D155" s="8">
        <f t="shared" si="2"/>
        <v>8</v>
      </c>
      <c r="E155" s="8">
        <v>1</v>
      </c>
      <c r="F155" s="8">
        <v>81</v>
      </c>
      <c r="G155" s="8" t="str">
        <f>VLOOKUP(B155,[1]Pitchers!$B:$P,15,FALSE)</f>
        <v/>
      </c>
      <c r="H155" s="8">
        <f>IF(D155&gt;0,(D155)/(D155+VLOOKUP(B155,'Blown Saves Pitch'!B:F,4,FALSE)),"")</f>
        <v>0.8</v>
      </c>
      <c r="I155" s="8">
        <v>8.82</v>
      </c>
      <c r="J155" s="8">
        <v>3.92</v>
      </c>
      <c r="K155" s="8">
        <v>1.1399999999999999</v>
      </c>
      <c r="L155" s="8">
        <v>3.24</v>
      </c>
      <c r="M155" s="8">
        <f>VLOOKUP('Pit League Rates'!B155,'Pit Adv'!B:V,20,FALSE)</f>
        <v>4.3600000000000003</v>
      </c>
      <c r="N155" s="8">
        <f>VLOOKUP('Pit League Rates'!B155,'Pit Adv'!B:V,21,FALSE)</f>
        <v>3.82</v>
      </c>
      <c r="O155" s="8">
        <f>VLOOKUP(B155,'Pit Statcast'!B:M,5,FALSE)</f>
        <v>89.7</v>
      </c>
      <c r="P155" s="8">
        <f>VLOOKUP(B155,'Pit Statcast'!B:M,7,FALSE)</f>
        <v>17.3</v>
      </c>
      <c r="Q155" s="46">
        <f>VLOOKUP(B155,'Pit Statcast'!B:M,9,FALSE)</f>
        <v>8.3000000000000004E-2</v>
      </c>
      <c r="R155" s="46">
        <f>VLOOKUP(B155,'Pit Statcast'!B:M,11,FALSE)</f>
        <v>0.39100000000000001</v>
      </c>
      <c r="S155" s="8">
        <v>2.72</v>
      </c>
      <c r="T155" s="8">
        <v>7</v>
      </c>
      <c r="U155" s="10">
        <v>0.16600000000000001</v>
      </c>
      <c r="V155" s="50">
        <f>VLOOKUP(B155,'Pit Adv'!B:V,7,FALSE)</f>
        <v>0.24</v>
      </c>
      <c r="W155" s="50">
        <f>VLOOKUP(B155,'Pit Adv'!B:V,8,FALSE)</f>
        <v>7.3999999999999996E-2</v>
      </c>
      <c r="X155" s="21">
        <f>VLOOKUP(B155,'Pit PD'!$B:$M,3,FALSE)</f>
        <v>9.1999999999999998E-2</v>
      </c>
      <c r="Y155" s="21">
        <f>VLOOKUP($B155,'Pit PD'!$B:$M,4,FALSE)</f>
        <v>0.28299999999999997</v>
      </c>
      <c r="Z155" s="21">
        <f>VLOOKUP($B155,'Pit PD'!$B:$M,5,FALSE)</f>
        <v>0.64900000000000002</v>
      </c>
      <c r="AA155" s="21">
        <f>VLOOKUP($B155,'Pit PD'!$B:$M,6,FALSE)</f>
        <v>0.47199999999999998</v>
      </c>
      <c r="AB155" s="21">
        <f>VLOOKUP($B155,'Pit PD'!$B:$M,7,FALSE)</f>
        <v>0.69399999999999995</v>
      </c>
      <c r="AC155" s="21">
        <f>VLOOKUP($B155,'Pit PD'!$B:$M,8,FALSE)</f>
        <v>0.85199999999999998</v>
      </c>
      <c r="AD155" s="21">
        <f>VLOOKUP($B155,'Pit PD'!$B:$M,9,FALSE)</f>
        <v>0.80600000000000005</v>
      </c>
      <c r="AE155" s="21">
        <f>VLOOKUP($B155,'Pit PD'!$B:$M,10,FALSE)</f>
        <v>0.51600000000000001</v>
      </c>
      <c r="AF155" s="21">
        <f>VLOOKUP($B155,'Pit PD'!$B:$M,11,FALSE)</f>
        <v>0.17599999999999999</v>
      </c>
      <c r="AG155" s="21">
        <f>VLOOKUP($B155,'Pit PD'!$B:$M,12,FALSE)</f>
        <v>0.26800000000000002</v>
      </c>
      <c r="AH155">
        <f>VLOOKUP(B155,'[1]SGP Pitchers'!$B:$P,10,FALSE)</f>
        <v>3.6920831367529385</v>
      </c>
    </row>
    <row r="156" spans="1:34" ht="15" thickBot="1">
      <c r="A156" s="5">
        <v>155</v>
      </c>
      <c r="B156" s="22" t="s">
        <v>813</v>
      </c>
      <c r="C156" s="6" t="s">
        <v>103</v>
      </c>
      <c r="D156" s="8">
        <f t="shared" si="2"/>
        <v>0</v>
      </c>
      <c r="E156" s="8">
        <v>0</v>
      </c>
      <c r="F156" s="8">
        <v>81</v>
      </c>
      <c r="G156" s="8">
        <f>VLOOKUP(B156,[1]Pitchers!$B:$P,15,FALSE)</f>
        <v>0.13</v>
      </c>
      <c r="H156" s="8" t="str">
        <f>IF(D156&gt;0,(D156)/(D156+VLOOKUP(B156,'Blown Saves Pitch'!B:F,4,FALSE)),"")</f>
        <v/>
      </c>
      <c r="I156" s="8">
        <v>8.7799999999999994</v>
      </c>
      <c r="J156" s="8">
        <v>5.0999999999999996</v>
      </c>
      <c r="K156" s="8">
        <v>1.45</v>
      </c>
      <c r="L156" s="8">
        <v>1.5</v>
      </c>
      <c r="M156" s="8">
        <f>VLOOKUP('Pit League Rates'!B156,'Pit Adv'!B:V,20,FALSE)</f>
        <v>4.8899999999999997</v>
      </c>
      <c r="N156" s="8">
        <f>VLOOKUP('Pit League Rates'!B156,'Pit Adv'!B:V,21,FALSE)</f>
        <v>5.18</v>
      </c>
      <c r="O156" s="8">
        <f>VLOOKUP(B156,'Pit Statcast'!B:M,5,FALSE)</f>
        <v>88.9</v>
      </c>
      <c r="P156" s="8">
        <f>VLOOKUP(B156,'Pit Statcast'!B:M,7,FALSE)</f>
        <v>7.2</v>
      </c>
      <c r="Q156" s="46">
        <f>VLOOKUP(B156,'Pit Statcast'!B:M,9,FALSE)</f>
        <v>7.5999999999999998E-2</v>
      </c>
      <c r="R156" s="46">
        <f>VLOOKUP(B156,'Pit Statcast'!B:M,11,FALSE)</f>
        <v>0.39300000000000002</v>
      </c>
      <c r="S156" s="8">
        <v>5.86</v>
      </c>
      <c r="T156" s="8">
        <v>0</v>
      </c>
      <c r="U156" s="10">
        <v>7.3999999999999996E-2</v>
      </c>
      <c r="V156" s="50">
        <f>VLOOKUP(B156,'Pit Adv'!B:V,7,FALSE)</f>
        <v>0.221</v>
      </c>
      <c r="W156" s="50">
        <f>VLOOKUP(B156,'Pit Adv'!B:V,8,FALSE)</f>
        <v>0.14799999999999999</v>
      </c>
      <c r="X156" s="21">
        <f>VLOOKUP(B156,'Pit PD'!$B:$M,3,FALSE)</f>
        <v>9.4E-2</v>
      </c>
      <c r="Y156" s="21">
        <f>VLOOKUP($B156,'Pit PD'!$B:$M,4,FALSE)</f>
        <v>0.25900000000000001</v>
      </c>
      <c r="Z156" s="21">
        <f>VLOOKUP($B156,'Pit PD'!$B:$M,5,FALSE)</f>
        <v>0.57099999999999995</v>
      </c>
      <c r="AA156" s="21">
        <f>VLOOKUP($B156,'Pit PD'!$B:$M,6,FALSE)</f>
        <v>0.4</v>
      </c>
      <c r="AB156" s="21">
        <f>VLOOKUP($B156,'Pit PD'!$B:$M,7,FALSE)</f>
        <v>0.56499999999999995</v>
      </c>
      <c r="AC156" s="21">
        <f>VLOOKUP($B156,'Pit PD'!$B:$M,8,FALSE)</f>
        <v>0.874</v>
      </c>
      <c r="AD156" s="21">
        <f>VLOOKUP($B156,'Pit PD'!$B:$M,9,FALSE)</f>
        <v>0.76500000000000001</v>
      </c>
      <c r="AE156" s="21">
        <f>VLOOKUP($B156,'Pit PD'!$B:$M,10,FALSE)</f>
        <v>0.45200000000000001</v>
      </c>
      <c r="AF156" s="21">
        <f>VLOOKUP($B156,'Pit PD'!$B:$M,11,FALSE)</f>
        <v>0.185</v>
      </c>
      <c r="AG156" s="21">
        <f>VLOOKUP($B156,'Pit PD'!$B:$M,12,FALSE)</f>
        <v>0.27900000000000003</v>
      </c>
      <c r="AH156">
        <f>VLOOKUP(B156,'[1]SGP Pitchers'!$B:$P,10,FALSE)</f>
        <v>-6.2105270970458202</v>
      </c>
    </row>
    <row r="157" spans="1:34" ht="15" thickBot="1">
      <c r="A157" s="5">
        <v>156</v>
      </c>
      <c r="B157" s="22" t="s">
        <v>736</v>
      </c>
      <c r="C157" s="22" t="s">
        <v>48</v>
      </c>
      <c r="D157" s="8">
        <f t="shared" si="2"/>
        <v>0</v>
      </c>
      <c r="E157" s="8">
        <v>0</v>
      </c>
      <c r="F157" s="8">
        <v>81</v>
      </c>
      <c r="G157" s="8">
        <f>VLOOKUP(B157,[1]Pitchers!$B:$P,15,FALSE)</f>
        <v>0.25</v>
      </c>
      <c r="H157" s="8" t="str">
        <f>IF(D157&gt;0,(D157)/(D157+VLOOKUP(B157,'Blown Saves Pitch'!B:F,4,FALSE)),"")</f>
        <v/>
      </c>
      <c r="I157" s="8">
        <v>8.89</v>
      </c>
      <c r="J157" s="8">
        <v>3.29</v>
      </c>
      <c r="K157" s="8">
        <v>1.26</v>
      </c>
      <c r="L157" s="8">
        <v>2.19</v>
      </c>
      <c r="M157" s="8">
        <f>VLOOKUP('Pit League Rates'!B157,'Pit Adv'!B:V,20,FALSE)</f>
        <v>4.54</v>
      </c>
      <c r="N157" s="8">
        <f>VLOOKUP('Pit League Rates'!B157,'Pit Adv'!B:V,21,FALSE)</f>
        <v>4.6100000000000003</v>
      </c>
      <c r="O157" s="8">
        <f>VLOOKUP(B157,'Pit Statcast'!B:M,5,FALSE)</f>
        <v>88</v>
      </c>
      <c r="P157" s="8">
        <f>VLOOKUP(B157,'Pit Statcast'!B:M,7,FALSE)</f>
        <v>14.6</v>
      </c>
      <c r="Q157" s="46">
        <f>VLOOKUP(B157,'Pit Statcast'!B:M,9,FALSE)</f>
        <v>5.3999999999999999E-2</v>
      </c>
      <c r="R157" s="46">
        <f>VLOOKUP(B157,'Pit Statcast'!B:M,11,FALSE)</f>
        <v>0.38600000000000001</v>
      </c>
      <c r="S157" s="8">
        <v>4.0599999999999996</v>
      </c>
      <c r="T157" s="8">
        <v>0</v>
      </c>
      <c r="U157" s="10">
        <v>0.128</v>
      </c>
      <c r="V157" s="50">
        <f>VLOOKUP(B157,'Pit Adv'!B:V,7,FALSE)</f>
        <v>0.23499999999999999</v>
      </c>
      <c r="W157" s="50">
        <f>VLOOKUP(B157,'Pit Adv'!B:V,8,FALSE)</f>
        <v>0.107</v>
      </c>
      <c r="X157" s="21">
        <f>VLOOKUP(B157,'Pit PD'!$B:$M,3,FALSE)</f>
        <v>0.121</v>
      </c>
      <c r="Y157" s="21">
        <f>VLOOKUP($B157,'Pit PD'!$B:$M,4,FALSE)</f>
        <v>0.25800000000000001</v>
      </c>
      <c r="Z157" s="21">
        <f>VLOOKUP($B157,'Pit PD'!$B:$M,5,FALSE)</f>
        <v>0.67200000000000004</v>
      </c>
      <c r="AA157" s="21">
        <f>VLOOKUP($B157,'Pit PD'!$B:$M,6,FALSE)</f>
        <v>0.47499999999999998</v>
      </c>
      <c r="AB157" s="21">
        <f>VLOOKUP($B157,'Pit PD'!$B:$M,7,FALSE)</f>
        <v>0.53500000000000003</v>
      </c>
      <c r="AC157" s="21">
        <f>VLOOKUP($B157,'Pit PD'!$B:$M,8,FALSE)</f>
        <v>0.81599999999999995</v>
      </c>
      <c r="AD157" s="21">
        <f>VLOOKUP($B157,'Pit PD'!$B:$M,9,FALSE)</f>
        <v>0.74399999999999999</v>
      </c>
      <c r="AE157" s="21">
        <f>VLOOKUP($B157,'Pit PD'!$B:$M,10,FALSE)</f>
        <v>0.52500000000000002</v>
      </c>
      <c r="AF157" s="21">
        <f>VLOOKUP($B157,'Pit PD'!$B:$M,11,FALSE)</f>
        <v>0.156</v>
      </c>
      <c r="AG157" s="21">
        <f>VLOOKUP($B157,'Pit PD'!$B:$M,12,FALSE)</f>
        <v>0.27800000000000002</v>
      </c>
      <c r="AH157">
        <f>VLOOKUP(B157,'[1]SGP Pitchers'!$B:$P,10,FALSE)</f>
        <v>1.3196568029472888</v>
      </c>
    </row>
    <row r="158" spans="1:34" ht="15" thickBot="1">
      <c r="A158" s="5">
        <v>157</v>
      </c>
      <c r="B158" s="22" t="s">
        <v>553</v>
      </c>
      <c r="C158" s="22" t="s">
        <v>26</v>
      </c>
      <c r="D158" s="8">
        <f t="shared" si="2"/>
        <v>13</v>
      </c>
      <c r="E158" s="8">
        <v>5</v>
      </c>
      <c r="F158" s="8">
        <v>80</v>
      </c>
      <c r="G158" s="8" t="str">
        <f>VLOOKUP(B158,[1]Pitchers!$B:$P,15,FALSE)</f>
        <v/>
      </c>
      <c r="H158" s="8">
        <f>IF(D158&gt;0,(D158)/(D158+VLOOKUP(B158,'Blown Saves Pitch'!B:F,4,FALSE)),"")</f>
        <v>0.8125</v>
      </c>
      <c r="I158" s="8">
        <v>12.13</v>
      </c>
      <c r="J158" s="8">
        <v>3.34</v>
      </c>
      <c r="K158" s="8">
        <v>1.21</v>
      </c>
      <c r="L158" s="8">
        <v>2.16</v>
      </c>
      <c r="M158" s="8">
        <f>VLOOKUP('Pit League Rates'!B158,'Pit Adv'!B:V,20,FALSE)</f>
        <v>4.3</v>
      </c>
      <c r="N158" s="8">
        <f>VLOOKUP('Pit League Rates'!B158,'Pit Adv'!B:V,21,FALSE)</f>
        <v>3.89</v>
      </c>
      <c r="O158" s="8">
        <f>VLOOKUP(B158,'Pit Statcast'!B:M,5,FALSE)</f>
        <v>90.6</v>
      </c>
      <c r="P158" s="8">
        <f>VLOOKUP(B158,'Pit Statcast'!B:M,7,FALSE)</f>
        <v>16.7</v>
      </c>
      <c r="Q158" s="46">
        <f>VLOOKUP(B158,'Pit Statcast'!B:M,9,FALSE)</f>
        <v>0.10100000000000001</v>
      </c>
      <c r="R158" s="46">
        <f>VLOOKUP(B158,'Pit Statcast'!B:M,11,FALSE)</f>
        <v>0.39500000000000002</v>
      </c>
      <c r="S158" s="8">
        <v>5.61</v>
      </c>
      <c r="T158" s="8">
        <v>8</v>
      </c>
      <c r="U158" s="10">
        <v>0.17100000000000001</v>
      </c>
      <c r="V158" s="50">
        <f>VLOOKUP(B158,'Pit Adv'!B:V,7,FALSE)</f>
        <v>0.31900000000000001</v>
      </c>
      <c r="W158" s="50">
        <f>VLOOKUP(B158,'Pit Adv'!B:V,8,FALSE)</f>
        <v>0.14699999999999999</v>
      </c>
      <c r="X158" s="21">
        <f>VLOOKUP(B158,'Pit PD'!$B:$M,3,FALSE)</f>
        <v>0.13200000000000001</v>
      </c>
      <c r="Y158" s="21">
        <f>VLOOKUP($B158,'Pit PD'!$B:$M,4,FALSE)</f>
        <v>0.29899999999999999</v>
      </c>
      <c r="Z158" s="21">
        <f>VLOOKUP($B158,'Pit PD'!$B:$M,5,FALSE)</f>
        <v>0.63500000000000001</v>
      </c>
      <c r="AA158" s="21">
        <f>VLOOKUP($B158,'Pit PD'!$B:$M,6,FALSE)</f>
        <v>0.45200000000000001</v>
      </c>
      <c r="AB158" s="21">
        <f>VLOOKUP($B158,'Pit PD'!$B:$M,7,FALSE)</f>
        <v>0.51800000000000002</v>
      </c>
      <c r="AC158" s="21">
        <f>VLOOKUP($B158,'Pit PD'!$B:$M,8,FALSE)</f>
        <v>0.81899999999999995</v>
      </c>
      <c r="AD158" s="21">
        <f>VLOOKUP($B158,'Pit PD'!$B:$M,9,FALSE)</f>
        <v>0.71099999999999997</v>
      </c>
      <c r="AE158" s="21">
        <f>VLOOKUP($B158,'Pit PD'!$B:$M,10,FALSE)</f>
        <v>0.45700000000000002</v>
      </c>
      <c r="AF158" s="21">
        <f>VLOOKUP($B158,'Pit PD'!$B:$M,11,FALSE)</f>
        <v>0.14399999999999999</v>
      </c>
      <c r="AG158" s="21">
        <f>VLOOKUP($B158,'Pit PD'!$B:$M,12,FALSE)</f>
        <v>0.27700000000000002</v>
      </c>
      <c r="AH158">
        <f>VLOOKUP(B158,'[1]SGP Pitchers'!$B:$P,10,FALSE)</f>
        <v>2.3950170176257686</v>
      </c>
    </row>
    <row r="159" spans="1:34" ht="15" thickBot="1">
      <c r="A159" s="5">
        <v>158</v>
      </c>
      <c r="B159" s="22" t="s">
        <v>458</v>
      </c>
      <c r="C159" s="22" t="s">
        <v>26</v>
      </c>
      <c r="D159" s="8">
        <f t="shared" si="2"/>
        <v>0</v>
      </c>
      <c r="E159" s="8">
        <v>0</v>
      </c>
      <c r="F159" s="8">
        <v>80</v>
      </c>
      <c r="G159" s="8">
        <f>VLOOKUP(B159,[1]Pitchers!$B:$P,15,FALSE)</f>
        <v>0.5</v>
      </c>
      <c r="H159" s="8" t="str">
        <f>IF(D159&gt;0,(D159)/(D159+VLOOKUP(B159,'Blown Saves Pitch'!B:F,4,FALSE)),"")</f>
        <v/>
      </c>
      <c r="I159" s="8">
        <v>9.27</v>
      </c>
      <c r="J159" s="8">
        <v>2.5499999999999998</v>
      </c>
      <c r="K159" s="8">
        <v>1.1299999999999999</v>
      </c>
      <c r="L159" s="8">
        <v>4.4400000000000004</v>
      </c>
      <c r="M159" s="8">
        <f>VLOOKUP('Pit League Rates'!B159,'Pit Adv'!B:V,20,FALSE)</f>
        <v>3.1</v>
      </c>
      <c r="N159" s="8">
        <f>VLOOKUP('Pit League Rates'!B159,'Pit Adv'!B:V,21,FALSE)</f>
        <v>3.39</v>
      </c>
      <c r="O159" s="8">
        <f>VLOOKUP(B159,'Pit Statcast'!B:M,5,FALSE)</f>
        <v>86.5</v>
      </c>
      <c r="P159" s="8">
        <f>VLOOKUP(B159,'Pit Statcast'!B:M,7,FALSE)</f>
        <v>4.8</v>
      </c>
      <c r="Q159" s="46">
        <f>VLOOKUP(B159,'Pit Statcast'!B:M,9,FALSE)</f>
        <v>3.7999999999999999E-2</v>
      </c>
      <c r="R159" s="46">
        <f>VLOOKUP(B159,'Pit Statcast'!B:M,11,FALSE)</f>
        <v>0.32700000000000001</v>
      </c>
      <c r="S159" s="8">
        <v>2.09</v>
      </c>
      <c r="T159" s="8">
        <v>0</v>
      </c>
      <c r="U159" s="10">
        <v>0.19900000000000001</v>
      </c>
      <c r="V159" s="50">
        <f>VLOOKUP(B159,'Pit Adv'!B:V,7,FALSE)</f>
        <v>0.25700000000000001</v>
      </c>
      <c r="W159" s="50">
        <f>VLOOKUP(B159,'Pit Adv'!B:V,8,FALSE)</f>
        <v>5.8000000000000003E-2</v>
      </c>
      <c r="X159" s="21">
        <f>VLOOKUP(B159,'Pit PD'!$B:$M,3,FALSE)</f>
        <v>0.11700000000000001</v>
      </c>
      <c r="Y159" s="21">
        <f>VLOOKUP($B159,'Pit PD'!$B:$M,4,FALSE)</f>
        <v>0.28499999999999998</v>
      </c>
      <c r="Z159" s="21">
        <f>VLOOKUP($B159,'Pit PD'!$B:$M,5,FALSE)</f>
        <v>0.63900000000000001</v>
      </c>
      <c r="AA159" s="21">
        <f>VLOOKUP($B159,'Pit PD'!$B:$M,6,FALSE)</f>
        <v>0.46100000000000002</v>
      </c>
      <c r="AB159" s="21">
        <f>VLOOKUP($B159,'Pit PD'!$B:$M,7,FALSE)</f>
        <v>0.48599999999999999</v>
      </c>
      <c r="AC159" s="21">
        <f>VLOOKUP($B159,'Pit PD'!$B:$M,8,FALSE)</f>
        <v>0.86</v>
      </c>
      <c r="AD159" s="21">
        <f>VLOOKUP($B159,'Pit PD'!$B:$M,9,FALSE)</f>
        <v>0.74299999999999999</v>
      </c>
      <c r="AE159" s="21">
        <f>VLOOKUP($B159,'Pit PD'!$B:$M,10,FALSE)</f>
        <v>0.496</v>
      </c>
      <c r="AF159" s="21">
        <f>VLOOKUP($B159,'Pit PD'!$B:$M,11,FALSE)</f>
        <v>0.16700000000000001</v>
      </c>
      <c r="AG159" s="21">
        <f>VLOOKUP($B159,'Pit PD'!$B:$M,12,FALSE)</f>
        <v>0.28399999999999997</v>
      </c>
      <c r="AH159">
        <f>VLOOKUP(B159,'[1]SGP Pitchers'!$B:$P,10,FALSE)</f>
        <v>7.3494549023073423</v>
      </c>
    </row>
    <row r="160" spans="1:34" ht="15" thickBot="1">
      <c r="A160" s="5">
        <v>159</v>
      </c>
      <c r="B160" s="22" t="s">
        <v>435</v>
      </c>
      <c r="C160" s="6" t="s">
        <v>103</v>
      </c>
      <c r="D160" s="8">
        <f t="shared" si="2"/>
        <v>34</v>
      </c>
      <c r="E160" s="8">
        <v>34</v>
      </c>
      <c r="F160" s="8">
        <v>80</v>
      </c>
      <c r="G160" s="8" t="str">
        <f>VLOOKUP(B160,[1]Pitchers!$B:$P,15,FALSE)</f>
        <v/>
      </c>
      <c r="H160" s="8">
        <f>IF(D160&gt;0,(D160)/(D160+VLOOKUP(B160,'Blown Saves Pitch'!B:F,4,FALSE)),"")</f>
        <v>0.87179487179487181</v>
      </c>
      <c r="I160" s="8">
        <v>11.87</v>
      </c>
      <c r="J160" s="8">
        <v>3.12</v>
      </c>
      <c r="K160" s="8">
        <v>1.1499999999999999</v>
      </c>
      <c r="L160" s="8">
        <v>3.33</v>
      </c>
      <c r="M160" s="8">
        <f>VLOOKUP('Pit League Rates'!B160,'Pit Adv'!B:V,20,FALSE)</f>
        <v>3.77</v>
      </c>
      <c r="N160" s="8">
        <f>VLOOKUP('Pit League Rates'!B160,'Pit Adv'!B:V,21,FALSE)</f>
        <v>3.24</v>
      </c>
      <c r="O160" s="8">
        <f>VLOOKUP(B160,'Pit Statcast'!B:M,5,FALSE)</f>
        <v>85.9</v>
      </c>
      <c r="P160" s="8">
        <f>VLOOKUP(B160,'Pit Statcast'!B:M,7,FALSE)</f>
        <v>20.9</v>
      </c>
      <c r="Q160" s="46">
        <f>VLOOKUP(B160,'Pit Statcast'!B:M,9,FALSE)</f>
        <v>5.6000000000000001E-2</v>
      </c>
      <c r="R160" s="46">
        <f>VLOOKUP(B160,'Pit Statcast'!B:M,11,FALSE)</f>
        <v>0.29899999999999999</v>
      </c>
      <c r="S160" s="8">
        <v>3.56</v>
      </c>
      <c r="T160" s="8">
        <v>0</v>
      </c>
      <c r="U160" s="10">
        <v>0.22500000000000001</v>
      </c>
      <c r="V160" s="50">
        <f>VLOOKUP(B160,'Pit Adv'!B:V,7,FALSE)</f>
        <v>0.32100000000000001</v>
      </c>
      <c r="W160" s="50">
        <f>VLOOKUP(B160,'Pit Adv'!B:V,8,FALSE)</f>
        <v>9.6000000000000002E-2</v>
      </c>
      <c r="X160" s="21">
        <f>VLOOKUP(B160,'Pit PD'!$B:$M,3,FALSE)</f>
        <v>0.13500000000000001</v>
      </c>
      <c r="Y160" s="21">
        <f>VLOOKUP($B160,'Pit PD'!$B:$M,4,FALSE)</f>
        <v>0.28100000000000003</v>
      </c>
      <c r="Z160" s="21">
        <f>VLOOKUP($B160,'Pit PD'!$B:$M,5,FALSE)</f>
        <v>0.67400000000000004</v>
      </c>
      <c r="AA160" s="21">
        <f>VLOOKUP($B160,'Pit PD'!$B:$M,6,FALSE)</f>
        <v>0.5</v>
      </c>
      <c r="AB160" s="21">
        <f>VLOOKUP($B160,'Pit PD'!$B:$M,7,FALSE)</f>
        <v>0.56299999999999994</v>
      </c>
      <c r="AC160" s="21">
        <f>VLOOKUP($B160,'Pit PD'!$B:$M,8,FALSE)</f>
        <v>0.78100000000000003</v>
      </c>
      <c r="AD160" s="21">
        <f>VLOOKUP($B160,'Pit PD'!$B:$M,9,FALSE)</f>
        <v>0.72699999999999998</v>
      </c>
      <c r="AE160" s="21">
        <f>VLOOKUP($B160,'Pit PD'!$B:$M,10,FALSE)</f>
        <v>0.55600000000000005</v>
      </c>
      <c r="AF160" s="21">
        <f>VLOOKUP($B160,'Pit PD'!$B:$M,11,FALSE)</f>
        <v>0.16900000000000001</v>
      </c>
      <c r="AG160" s="21">
        <f>VLOOKUP($B160,'Pit PD'!$B:$M,12,FALSE)</f>
        <v>0.30299999999999999</v>
      </c>
      <c r="AH160">
        <f>VLOOKUP(B160,'[1]SGP Pitchers'!$B:$P,10,FALSE)</f>
        <v>7.4676494139606033</v>
      </c>
    </row>
    <row r="161" spans="1:34" ht="15" thickBot="1">
      <c r="A161" s="5">
        <v>160</v>
      </c>
      <c r="B161" s="22" t="s">
        <v>414</v>
      </c>
      <c r="C161" s="22" t="s">
        <v>26</v>
      </c>
      <c r="D161" s="8">
        <f t="shared" si="2"/>
        <v>29</v>
      </c>
      <c r="E161" s="8">
        <v>10</v>
      </c>
      <c r="F161" s="8">
        <v>80</v>
      </c>
      <c r="G161" s="8" t="str">
        <f>VLOOKUP(B161,[1]Pitchers!$B:$P,15,FALSE)</f>
        <v/>
      </c>
      <c r="H161" s="8">
        <f>IF(D161&gt;0,(D161)/(D161+VLOOKUP(B161,'Blown Saves Pitch'!B:F,4,FALSE)),"")</f>
        <v>0.90625</v>
      </c>
      <c r="I161" s="8">
        <v>11.49</v>
      </c>
      <c r="J161" s="8">
        <v>3.73</v>
      </c>
      <c r="K161" s="8">
        <v>1.1299999999999999</v>
      </c>
      <c r="L161" s="8">
        <v>3.81</v>
      </c>
      <c r="M161" s="8">
        <f>VLOOKUP('Pit League Rates'!B161,'Pit Adv'!B:V,20,FALSE)</f>
        <v>3.4</v>
      </c>
      <c r="N161" s="8">
        <f>VLOOKUP('Pit League Rates'!B161,'Pit Adv'!B:V,21,FALSE)</f>
        <v>3.07</v>
      </c>
      <c r="O161" s="8">
        <f>VLOOKUP(B161,'Pit Statcast'!B:M,5,FALSE)</f>
        <v>87.7</v>
      </c>
      <c r="P161" s="8">
        <f>VLOOKUP(B161,'Pit Statcast'!B:M,7,FALSE)</f>
        <v>18.100000000000001</v>
      </c>
      <c r="Q161" s="46">
        <f>VLOOKUP(B161,'Pit Statcast'!B:M,9,FALSE)</f>
        <v>7.3999999999999996E-2</v>
      </c>
      <c r="R161" s="46">
        <f>VLOOKUP(B161,'Pit Statcast'!B:M,11,FALSE)</f>
        <v>0.36199999999999999</v>
      </c>
      <c r="S161" s="8">
        <v>3.02</v>
      </c>
      <c r="T161" s="8">
        <v>19</v>
      </c>
      <c r="U161" s="10">
        <v>0.23599999999999999</v>
      </c>
      <c r="V161" s="50">
        <f>VLOOKUP(B161,'Pit Adv'!B:V,7,FALSE)</f>
        <v>0.32</v>
      </c>
      <c r="W161" s="50">
        <f>VLOOKUP(B161,'Pit Adv'!B:V,8,FALSE)</f>
        <v>8.4000000000000005E-2</v>
      </c>
      <c r="X161" s="21">
        <f>VLOOKUP(B161,'Pit PD'!$B:$M,3,FALSE)</f>
        <v>0.14299999999999999</v>
      </c>
      <c r="Y161" s="21">
        <f>VLOOKUP($B161,'Pit PD'!$B:$M,4,FALSE)</f>
        <v>0.30599999999999999</v>
      </c>
      <c r="Z161" s="21">
        <f>VLOOKUP($B161,'Pit PD'!$B:$M,5,FALSE)</f>
        <v>0.68200000000000005</v>
      </c>
      <c r="AA161" s="21">
        <f>VLOOKUP($B161,'Pit PD'!$B:$M,6,FALSE)</f>
        <v>0.505</v>
      </c>
      <c r="AB161" s="21">
        <f>VLOOKUP($B161,'Pit PD'!$B:$M,7,FALSE)</f>
        <v>0.46899999999999997</v>
      </c>
      <c r="AC161" s="21">
        <f>VLOOKUP($B161,'Pit PD'!$B:$M,8,FALSE)</f>
        <v>0.81299999999999994</v>
      </c>
      <c r="AD161" s="21">
        <f>VLOOKUP($B161,'Pit PD'!$B:$M,9,FALSE)</f>
        <v>0.71499999999999997</v>
      </c>
      <c r="AE161" s="21">
        <f>VLOOKUP($B161,'Pit PD'!$B:$M,10,FALSE)</f>
        <v>0.52900000000000003</v>
      </c>
      <c r="AF161" s="21">
        <f>VLOOKUP($B161,'Pit PD'!$B:$M,11,FALSE)</f>
        <v>0.153</v>
      </c>
      <c r="AG161" s="21">
        <f>VLOOKUP($B161,'Pit PD'!$B:$M,12,FALSE)</f>
        <v>0.29599999999999999</v>
      </c>
      <c r="AH161">
        <f>VLOOKUP(B161,'[1]SGP Pitchers'!$B:$P,10,FALSE)</f>
        <v>6.8327839944579685</v>
      </c>
    </row>
    <row r="162" spans="1:34" ht="15" thickBot="1">
      <c r="A162" s="5">
        <v>161</v>
      </c>
      <c r="B162" s="22" t="s">
        <v>789</v>
      </c>
      <c r="C162" s="22" t="s">
        <v>45</v>
      </c>
      <c r="D162" s="8">
        <f t="shared" si="2"/>
        <v>0</v>
      </c>
      <c r="E162" s="8">
        <v>0</v>
      </c>
      <c r="F162" s="8">
        <v>79</v>
      </c>
      <c r="G162" s="8">
        <f>VLOOKUP(B162,[1]Pitchers!$B:$P,15,FALSE)</f>
        <v>0.39</v>
      </c>
      <c r="H162" s="8" t="str">
        <f>IF(D162&gt;0,(D162)/(D162+VLOOKUP(B162,'Blown Saves Pitch'!B:F,4,FALSE)),"")</f>
        <v/>
      </c>
      <c r="I162" s="8">
        <v>5.91</v>
      </c>
      <c r="J162" s="8">
        <v>3.14</v>
      </c>
      <c r="K162" s="8">
        <v>1.1399999999999999</v>
      </c>
      <c r="L162" s="8">
        <v>2.08</v>
      </c>
      <c r="M162" s="8">
        <f>VLOOKUP('Pit League Rates'!B162,'Pit Adv'!B:V,20,FALSE)</f>
        <v>4.8499999999999996</v>
      </c>
      <c r="N162" s="8">
        <f>VLOOKUP('Pit League Rates'!B162,'Pit Adv'!B:V,21,FALSE)</f>
        <v>5.05</v>
      </c>
      <c r="O162" s="8">
        <f>VLOOKUP(B162,'Pit Statcast'!B:M,5,FALSE)</f>
        <v>87.3</v>
      </c>
      <c r="P162" s="8">
        <f>VLOOKUP(B162,'Pit Statcast'!B:M,7,FALSE)</f>
        <v>10.8</v>
      </c>
      <c r="Q162" s="46">
        <f>VLOOKUP(B162,'Pit Statcast'!B:M,9,FALSE)</f>
        <v>7.5999999999999998E-2</v>
      </c>
      <c r="R162" s="46">
        <f>VLOOKUP(B162,'Pit Statcast'!B:M,11,FALSE)</f>
        <v>0.311</v>
      </c>
      <c r="S162" s="8">
        <v>2.84</v>
      </c>
      <c r="T162" s="8">
        <v>0</v>
      </c>
      <c r="U162" s="10">
        <v>8.4000000000000005E-2</v>
      </c>
      <c r="V162" s="50">
        <f>VLOOKUP(B162,'Pit Adv'!B:V,7,FALSE)</f>
        <v>0.161</v>
      </c>
      <c r="W162" s="50">
        <f>VLOOKUP(B162,'Pit Adv'!B:V,8,FALSE)</f>
        <v>7.8E-2</v>
      </c>
      <c r="X162" s="21">
        <f>VLOOKUP(B162,'Pit PD'!$B:$M,3,FALSE)</f>
        <v>7.6999999999999999E-2</v>
      </c>
      <c r="Y162" s="21">
        <f>VLOOKUP($B162,'Pit PD'!$B:$M,4,FALSE)</f>
        <v>0.249</v>
      </c>
      <c r="Z162" s="21">
        <f>VLOOKUP($B162,'Pit PD'!$B:$M,5,FALSE)</f>
        <v>0.63800000000000001</v>
      </c>
      <c r="AA162" s="21">
        <f>VLOOKUP($B162,'Pit PD'!$B:$M,6,FALSE)</f>
        <v>0.44700000000000001</v>
      </c>
      <c r="AB162" s="21">
        <f>VLOOKUP($B162,'Pit PD'!$B:$M,7,FALSE)</f>
        <v>0.67100000000000004</v>
      </c>
      <c r="AC162" s="21">
        <f>VLOOKUP($B162,'Pit PD'!$B:$M,8,FALSE)</f>
        <v>0.88700000000000001</v>
      </c>
      <c r="AD162" s="21">
        <f>VLOOKUP($B162,'Pit PD'!$B:$M,9,FALSE)</f>
        <v>0.82799999999999996</v>
      </c>
      <c r="AE162" s="21">
        <f>VLOOKUP($B162,'Pit PD'!$B:$M,10,FALSE)</f>
        <v>0.51</v>
      </c>
      <c r="AF162" s="21">
        <f>VLOOKUP($B162,'Pit PD'!$B:$M,11,FALSE)</f>
        <v>0.18099999999999999</v>
      </c>
      <c r="AG162" s="21">
        <f>VLOOKUP($B162,'Pit PD'!$B:$M,12,FALSE)</f>
        <v>0.25700000000000001</v>
      </c>
      <c r="AH162">
        <f>VLOOKUP(B162,'[1]SGP Pitchers'!$B:$P,10,FALSE)</f>
        <v>4.3295901927428879</v>
      </c>
    </row>
    <row r="163" spans="1:34" ht="15" thickBot="1">
      <c r="A163" s="5">
        <v>162</v>
      </c>
      <c r="B163" s="22" t="s">
        <v>681</v>
      </c>
      <c r="C163" s="22" t="s">
        <v>86</v>
      </c>
      <c r="D163" s="8">
        <f t="shared" si="2"/>
        <v>0</v>
      </c>
      <c r="E163" s="8">
        <v>0</v>
      </c>
      <c r="F163" s="8">
        <v>79</v>
      </c>
      <c r="G163" s="8">
        <f>VLOOKUP(B163,[1]Pitchers!$B:$P,15,FALSE)</f>
        <v>0.44</v>
      </c>
      <c r="H163" s="8" t="str">
        <f>IF(D163&gt;0,(D163)/(D163+VLOOKUP(B163,'Blown Saves Pitch'!B:F,4,FALSE)),"")</f>
        <v/>
      </c>
      <c r="I163" s="8">
        <v>7.13</v>
      </c>
      <c r="J163" s="8">
        <v>4.88</v>
      </c>
      <c r="K163" s="8">
        <v>1.25</v>
      </c>
      <c r="L163" s="8">
        <v>3.95</v>
      </c>
      <c r="M163" s="8">
        <f>VLOOKUP('Pit League Rates'!B163,'Pit Adv'!B:V,20,FALSE)</f>
        <v>4.16</v>
      </c>
      <c r="N163" s="8">
        <f>VLOOKUP('Pit League Rates'!B163,'Pit Adv'!B:V,21,FALSE)</f>
        <v>4.37</v>
      </c>
      <c r="O163" s="8">
        <f>VLOOKUP(B163,'Pit Statcast'!B:M,5,FALSE)</f>
        <v>90.1</v>
      </c>
      <c r="P163" s="8">
        <f>VLOOKUP(B163,'Pit Statcast'!B:M,7,FALSE)</f>
        <v>11.4</v>
      </c>
      <c r="Q163" s="46">
        <f>VLOOKUP(B163,'Pit Statcast'!B:M,9,FALSE)</f>
        <v>8.2000000000000003E-2</v>
      </c>
      <c r="R163" s="46">
        <f>VLOOKUP(B163,'Pit Statcast'!B:M,11,FALSE)</f>
        <v>0.44600000000000001</v>
      </c>
      <c r="S163" s="8">
        <v>1.81</v>
      </c>
      <c r="T163" s="8">
        <v>0</v>
      </c>
      <c r="U163" s="10">
        <v>0.14099999999999999</v>
      </c>
      <c r="V163" s="50">
        <f>VLOOKUP(B163,'Pit Adv'!B:V,7,FALSE)</f>
        <v>0.189</v>
      </c>
      <c r="W163" s="50">
        <f>VLOOKUP(B163,'Pit Adv'!B:V,8,FALSE)</f>
        <v>4.8000000000000001E-2</v>
      </c>
      <c r="X163" s="21">
        <f>VLOOKUP(B163,'Pit PD'!$B:$M,3,FALSE)</f>
        <v>8.4000000000000005E-2</v>
      </c>
      <c r="Y163" s="21">
        <f>VLOOKUP($B163,'Pit PD'!$B:$M,4,FALSE)</f>
        <v>0.26800000000000002</v>
      </c>
      <c r="Z163" s="21">
        <f>VLOOKUP($B163,'Pit PD'!$B:$M,5,FALSE)</f>
        <v>0.66600000000000004</v>
      </c>
      <c r="AA163" s="21">
        <f>VLOOKUP($B163,'Pit PD'!$B:$M,6,FALSE)</f>
        <v>0.46500000000000002</v>
      </c>
      <c r="AB163" s="21">
        <f>VLOOKUP($B163,'Pit PD'!$B:$M,7,FALSE)</f>
        <v>0.64300000000000002</v>
      </c>
      <c r="AC163" s="21">
        <f>VLOOKUP($B163,'Pit PD'!$B:$M,8,FALSE)</f>
        <v>0.89</v>
      </c>
      <c r="AD163" s="21">
        <f>VLOOKUP($B163,'Pit PD'!$B:$M,9,FALSE)</f>
        <v>0.81799999999999995</v>
      </c>
      <c r="AE163" s="21">
        <f>VLOOKUP($B163,'Pit PD'!$B:$M,10,FALSE)</f>
        <v>0.495</v>
      </c>
      <c r="AF163" s="21">
        <f>VLOOKUP($B163,'Pit PD'!$B:$M,11,FALSE)</f>
        <v>0.17499999999999999</v>
      </c>
      <c r="AG163" s="21">
        <f>VLOOKUP($B163,'Pit PD'!$B:$M,12,FALSE)</f>
        <v>0.25900000000000001</v>
      </c>
      <c r="AH163">
        <f>VLOOKUP(B163,'[1]SGP Pitchers'!$B:$P,10,FALSE)</f>
        <v>2.4453103747086802</v>
      </c>
    </row>
    <row r="164" spans="1:34" ht="15" thickBot="1">
      <c r="A164" s="5">
        <v>163</v>
      </c>
      <c r="B164" s="22" t="s">
        <v>645</v>
      </c>
      <c r="C164" s="22" t="s">
        <v>74</v>
      </c>
      <c r="D164" s="8">
        <f t="shared" si="2"/>
        <v>0</v>
      </c>
      <c r="E164" s="8">
        <v>0</v>
      </c>
      <c r="F164" s="8">
        <v>79</v>
      </c>
      <c r="G164" s="8">
        <f>VLOOKUP(B164,[1]Pitchers!$B:$P,15,FALSE)</f>
        <v>0.17</v>
      </c>
      <c r="H164" s="8" t="str">
        <f>IF(D164&gt;0,(D164)/(D164+VLOOKUP(B164,'Blown Saves Pitch'!B:F,4,FALSE)),"")</f>
        <v/>
      </c>
      <c r="I164" s="8">
        <v>8.27</v>
      </c>
      <c r="J164" s="8">
        <v>5.44</v>
      </c>
      <c r="K164" s="8">
        <v>1.36</v>
      </c>
      <c r="L164" s="8">
        <v>3.43</v>
      </c>
      <c r="M164" s="8">
        <f>VLOOKUP('Pit League Rates'!B164,'Pit Adv'!B:V,20,FALSE)</f>
        <v>4.37</v>
      </c>
      <c r="N164" s="8">
        <f>VLOOKUP('Pit League Rates'!B164,'Pit Adv'!B:V,21,FALSE)</f>
        <v>4.25</v>
      </c>
      <c r="O164" s="8">
        <f>VLOOKUP(B164,'Pit Statcast'!B:M,5,FALSE)</f>
        <v>89.1</v>
      </c>
      <c r="P164" s="8">
        <f>VLOOKUP(B164,'Pit Statcast'!B:M,7,FALSE)</f>
        <v>14.5</v>
      </c>
      <c r="Q164" s="46">
        <f>VLOOKUP(B164,'Pit Statcast'!B:M,9,FALSE)</f>
        <v>8.5999999999999993E-2</v>
      </c>
      <c r="R164" s="46">
        <f>VLOOKUP(B164,'Pit Statcast'!B:M,11,FALSE)</f>
        <v>0.35599999999999998</v>
      </c>
      <c r="S164" s="8">
        <v>2.41</v>
      </c>
      <c r="T164" s="8">
        <v>0</v>
      </c>
      <c r="U164" s="10">
        <v>0.151</v>
      </c>
      <c r="V164" s="50">
        <f>VLOOKUP(B164,'Pit Adv'!B:V,7,FALSE)</f>
        <v>0.21199999999999999</v>
      </c>
      <c r="W164" s="50">
        <f>VLOOKUP(B164,'Pit Adv'!B:V,8,FALSE)</f>
        <v>6.2E-2</v>
      </c>
      <c r="X164" s="21">
        <f>VLOOKUP(B164,'Pit PD'!$B:$M,3,FALSE)</f>
        <v>8.5999999999999993E-2</v>
      </c>
      <c r="Y164" s="21">
        <f>VLOOKUP($B164,'Pit PD'!$B:$M,4,FALSE)</f>
        <v>0.24299999999999999</v>
      </c>
      <c r="Z164" s="21">
        <f>VLOOKUP($B164,'Pit PD'!$B:$M,5,FALSE)</f>
        <v>0.624</v>
      </c>
      <c r="AA164" s="21">
        <f>VLOOKUP($B164,'Pit PD'!$B:$M,6,FALSE)</f>
        <v>0.45</v>
      </c>
      <c r="AB164" s="21">
        <f>VLOOKUP($B164,'Pit PD'!$B:$M,7,FALSE)</f>
        <v>0.57699999999999996</v>
      </c>
      <c r="AC164" s="21">
        <f>VLOOKUP($B164,'Pit PD'!$B:$M,8,FALSE)</f>
        <v>0.88400000000000001</v>
      </c>
      <c r="AD164" s="21">
        <f>VLOOKUP($B164,'Pit PD'!$B:$M,9,FALSE)</f>
        <v>0.80900000000000005</v>
      </c>
      <c r="AE164" s="21">
        <f>VLOOKUP($B164,'Pit PD'!$B:$M,10,FALSE)</f>
        <v>0.54400000000000004</v>
      </c>
      <c r="AF164" s="21">
        <f>VLOOKUP($B164,'Pit PD'!$B:$M,11,FALSE)</f>
        <v>0.186</v>
      </c>
      <c r="AG164" s="21">
        <f>VLOOKUP($B164,'Pit PD'!$B:$M,12,FALSE)</f>
        <v>0.27200000000000002</v>
      </c>
      <c r="AH164">
        <f>VLOOKUP(B164,'[1]SGP Pitchers'!$B:$P,10,FALSE)</f>
        <v>-1.4785807359349279</v>
      </c>
    </row>
    <row r="165" spans="1:34" ht="15" thickBot="1">
      <c r="A165" s="5">
        <v>164</v>
      </c>
      <c r="B165" s="22" t="s">
        <v>760</v>
      </c>
      <c r="C165" s="22" t="s">
        <v>54</v>
      </c>
      <c r="D165" s="8">
        <f t="shared" si="2"/>
        <v>0</v>
      </c>
      <c r="E165" s="8">
        <v>0</v>
      </c>
      <c r="F165" s="8">
        <v>79</v>
      </c>
      <c r="G165" s="8">
        <f>VLOOKUP(B165,[1]Pitchers!$B:$P,15,FALSE)</f>
        <v>0.28000000000000003</v>
      </c>
      <c r="H165" s="8" t="str">
        <f>IF(D165&gt;0,(D165)/(D165+VLOOKUP(B165,'Blown Saves Pitch'!B:F,4,FALSE)),"")</f>
        <v/>
      </c>
      <c r="I165" s="8">
        <v>7.96</v>
      </c>
      <c r="J165" s="8">
        <v>6.65</v>
      </c>
      <c r="K165" s="8">
        <v>1.65</v>
      </c>
      <c r="L165" s="8">
        <v>2.3199999999999998</v>
      </c>
      <c r="M165" s="8">
        <f>VLOOKUP('Pit League Rates'!B165,'Pit Adv'!B:V,20,FALSE)</f>
        <v>4.84</v>
      </c>
      <c r="N165" s="8">
        <f>VLOOKUP('Pit League Rates'!B165,'Pit Adv'!B:V,21,FALSE)</f>
        <v>4.78</v>
      </c>
      <c r="O165" s="8">
        <f>VLOOKUP(B165,'Pit Statcast'!B:M,5,FALSE)</f>
        <v>90.2</v>
      </c>
      <c r="P165" s="8">
        <f>VLOOKUP(B165,'Pit Statcast'!B:M,7,FALSE)</f>
        <v>13.6</v>
      </c>
      <c r="Q165" s="46">
        <f>VLOOKUP(B165,'Pit Statcast'!B:M,9,FALSE)</f>
        <v>0.104</v>
      </c>
      <c r="R165" s="46">
        <f>VLOOKUP(B165,'Pit Statcast'!B:M,11,FALSE)</f>
        <v>0.44500000000000001</v>
      </c>
      <c r="S165" s="8">
        <v>3.43</v>
      </c>
      <c r="T165" s="8">
        <v>0</v>
      </c>
      <c r="U165" s="10">
        <v>0.108</v>
      </c>
      <c r="V165" s="50">
        <f>VLOOKUP(B165,'Pit Adv'!B:V,7,FALSE)</f>
        <v>0.189</v>
      </c>
      <c r="W165" s="50">
        <f>VLOOKUP(B165,'Pit Adv'!B:V,8,FALSE)</f>
        <v>8.2000000000000003E-2</v>
      </c>
      <c r="X165" s="21">
        <f>VLOOKUP(B165,'Pit PD'!$B:$M,3,FALSE)</f>
        <v>9.0999999999999998E-2</v>
      </c>
      <c r="Y165" s="21">
        <f>VLOOKUP($B165,'Pit PD'!$B:$M,4,FALSE)</f>
        <v>0.28499999999999998</v>
      </c>
      <c r="Z165" s="21">
        <f>VLOOKUP($B165,'Pit PD'!$B:$M,5,FALSE)</f>
        <v>0.71299999999999997</v>
      </c>
      <c r="AA165" s="21">
        <f>VLOOKUP($B165,'Pit PD'!$B:$M,6,FALSE)</f>
        <v>0.51300000000000001</v>
      </c>
      <c r="AB165" s="21">
        <f>VLOOKUP($B165,'Pit PD'!$B:$M,7,FALSE)</f>
        <v>0.69299999999999995</v>
      </c>
      <c r="AC165" s="21">
        <f>VLOOKUP($B165,'Pit PD'!$B:$M,8,FALSE)</f>
        <v>0.86699999999999999</v>
      </c>
      <c r="AD165" s="21">
        <f>VLOOKUP($B165,'Pit PD'!$B:$M,9,FALSE)</f>
        <v>0.82099999999999995</v>
      </c>
      <c r="AE165" s="21">
        <f>VLOOKUP($B165,'Pit PD'!$B:$M,10,FALSE)</f>
        <v>0.53300000000000003</v>
      </c>
      <c r="AF165" s="21">
        <f>VLOOKUP($B165,'Pit PD'!$B:$M,11,FALSE)</f>
        <v>0.14799999999999999</v>
      </c>
      <c r="AG165" s="21">
        <f>VLOOKUP($B165,'Pit PD'!$B:$M,12,FALSE)</f>
        <v>0.23899999999999999</v>
      </c>
      <c r="AH165">
        <f>VLOOKUP(B165,'[1]SGP Pitchers'!$B:$P,10,FALSE)</f>
        <v>-7.4019541623568923</v>
      </c>
    </row>
    <row r="166" spans="1:34" ht="15" thickBot="1">
      <c r="A166" s="5">
        <v>165</v>
      </c>
      <c r="B166" s="22" t="s">
        <v>456</v>
      </c>
      <c r="C166" s="6" t="s">
        <v>103</v>
      </c>
      <c r="D166" s="8">
        <f t="shared" si="2"/>
        <v>25</v>
      </c>
      <c r="E166" s="8">
        <v>12</v>
      </c>
      <c r="F166" s="8">
        <v>79</v>
      </c>
      <c r="G166" s="8" t="str">
        <f>VLOOKUP(B166,[1]Pitchers!$B:$P,15,FALSE)</f>
        <v/>
      </c>
      <c r="H166" s="8">
        <f>IF(D166&gt;0,(D166)/(D166+VLOOKUP(B166,'Blown Saves Pitch'!B:F,4,FALSE)),"")</f>
        <v>0.8928571428571429</v>
      </c>
      <c r="I166" s="8">
        <v>11.17</v>
      </c>
      <c r="J166" s="8">
        <v>3.11</v>
      </c>
      <c r="K166" s="8">
        <v>1.32</v>
      </c>
      <c r="L166" s="8">
        <v>2.63</v>
      </c>
      <c r="M166" s="8">
        <f>VLOOKUP('Pit League Rates'!B166,'Pit Adv'!B:V,20,FALSE)</f>
        <v>3.29</v>
      </c>
      <c r="N166" s="8">
        <f>VLOOKUP('Pit League Rates'!B166,'Pit Adv'!B:V,21,FALSE)</f>
        <v>3.38</v>
      </c>
      <c r="O166" s="8">
        <f>VLOOKUP(B166,'Pit Statcast'!B:M,5,FALSE)</f>
        <v>86.6</v>
      </c>
      <c r="P166" s="8">
        <f>VLOOKUP(B166,'Pit Statcast'!B:M,7,FALSE)</f>
        <v>0.4</v>
      </c>
      <c r="Q166" s="46">
        <f>VLOOKUP(B166,'Pit Statcast'!B:M,9,FALSE)</f>
        <v>0.05</v>
      </c>
      <c r="R166" s="46">
        <f>VLOOKUP(B166,'Pit Statcast'!B:M,11,FALSE)</f>
        <v>0.35399999999999998</v>
      </c>
      <c r="S166" s="8">
        <v>4.24</v>
      </c>
      <c r="T166" s="8">
        <v>13</v>
      </c>
      <c r="U166" s="10">
        <v>0.17899999999999999</v>
      </c>
      <c r="V166" s="50">
        <f>VLOOKUP(B166,'Pit Adv'!B:V,7,FALSE)</f>
        <v>0.28799999999999998</v>
      </c>
      <c r="W166" s="50">
        <f>VLOOKUP(B166,'Pit Adv'!B:V,8,FALSE)</f>
        <v>0.109</v>
      </c>
      <c r="X166" s="21">
        <f>VLOOKUP(B166,'Pit PD'!$B:$M,3,FALSE)</f>
        <v>0.104</v>
      </c>
      <c r="Y166" s="21">
        <f>VLOOKUP($B166,'Pit PD'!$B:$M,4,FALSE)</f>
        <v>0.26900000000000002</v>
      </c>
      <c r="Z166" s="21">
        <f>VLOOKUP($B166,'Pit PD'!$B:$M,5,FALSE)</f>
        <v>0.54600000000000004</v>
      </c>
      <c r="AA166" s="21">
        <f>VLOOKUP($B166,'Pit PD'!$B:$M,6,FALSE)</f>
        <v>0.40899999999999997</v>
      </c>
      <c r="AB166" s="21">
        <f>VLOOKUP($B166,'Pit PD'!$B:$M,7,FALSE)</f>
        <v>0.56299999999999994</v>
      </c>
      <c r="AC166" s="21">
        <f>VLOOKUP($B166,'Pit PD'!$B:$M,8,FALSE)</f>
        <v>0.83599999999999997</v>
      </c>
      <c r="AD166" s="21">
        <f>VLOOKUP($B166,'Pit PD'!$B:$M,9,FALSE)</f>
        <v>0.747</v>
      </c>
      <c r="AE166" s="21">
        <f>VLOOKUP($B166,'Pit PD'!$B:$M,10,FALSE)</f>
        <v>0.505</v>
      </c>
      <c r="AF166" s="21">
        <f>VLOOKUP($B166,'Pit PD'!$B:$M,11,FALSE)</f>
        <v>0.20100000000000001</v>
      </c>
      <c r="AG166" s="21">
        <f>VLOOKUP($B166,'Pit PD'!$B:$M,12,FALSE)</f>
        <v>0.30499999999999999</v>
      </c>
      <c r="AH166">
        <f>VLOOKUP(B166,'[1]SGP Pitchers'!$B:$P,10,FALSE)</f>
        <v>3.3563856723711027</v>
      </c>
    </row>
    <row r="167" spans="1:34" ht="15" thickBot="1">
      <c r="A167" s="5">
        <v>166</v>
      </c>
      <c r="B167" s="22" t="s">
        <v>837</v>
      </c>
      <c r="C167" s="22" t="s">
        <v>97</v>
      </c>
      <c r="D167" s="8">
        <f t="shared" si="2"/>
        <v>0</v>
      </c>
      <c r="E167" s="8">
        <v>0</v>
      </c>
      <c r="F167" s="8">
        <v>79</v>
      </c>
      <c r="G167" s="8">
        <f>VLOOKUP(B167,[1]Pitchers!$B:$P,15,FALSE)</f>
        <v>0.21</v>
      </c>
      <c r="H167" s="8" t="str">
        <f>IF(D167&gt;0,(D167)/(D167+VLOOKUP(B167,'Blown Saves Pitch'!B:F,4,FALSE)),"")</f>
        <v/>
      </c>
      <c r="I167" s="8">
        <v>8.14</v>
      </c>
      <c r="J167" s="8">
        <v>5.87</v>
      </c>
      <c r="K167" s="8">
        <v>1.74</v>
      </c>
      <c r="L167" s="8">
        <v>1.34</v>
      </c>
      <c r="M167" s="8">
        <f>VLOOKUP('Pit League Rates'!B167,'Pit Adv'!B:V,20,FALSE)</f>
        <v>5.85</v>
      </c>
      <c r="N167" s="8">
        <f>VLOOKUP('Pit League Rates'!B167,'Pit Adv'!B:V,21,FALSE)</f>
        <v>5.66</v>
      </c>
      <c r="O167" s="8">
        <f>VLOOKUP(B167,'Pit Statcast'!B:M,5,FALSE)</f>
        <v>89.5</v>
      </c>
      <c r="P167" s="8">
        <f>VLOOKUP(B167,'Pit Statcast'!B:M,7,FALSE)</f>
        <v>16.3</v>
      </c>
      <c r="Q167" s="46">
        <f>VLOOKUP(B167,'Pit Statcast'!B:M,9,FALSE)</f>
        <v>0.09</v>
      </c>
      <c r="R167" s="46">
        <f>VLOOKUP(B167,'Pit Statcast'!B:M,11,FALSE)</f>
        <v>0.44400000000000001</v>
      </c>
      <c r="S167" s="8">
        <v>6.08</v>
      </c>
      <c r="T167" s="8">
        <v>0</v>
      </c>
      <c r="U167" s="10">
        <v>4.8000000000000001E-2</v>
      </c>
      <c r="V167" s="50">
        <f>VLOOKUP(B167,'Pit Adv'!B:V,7,FALSE)</f>
        <v>0.19</v>
      </c>
      <c r="W167" s="50">
        <f>VLOOKUP(B167,'Pit Adv'!B:V,8,FALSE)</f>
        <v>0.14199999999999999</v>
      </c>
      <c r="X167" s="21">
        <f>VLOOKUP(B167,'Pit PD'!$B:$M,3,FALSE)</f>
        <v>8.8999999999999996E-2</v>
      </c>
      <c r="Y167" s="21">
        <f>VLOOKUP($B167,'Pit PD'!$B:$M,4,FALSE)</f>
        <v>0.251</v>
      </c>
      <c r="Z167" s="21">
        <f>VLOOKUP($B167,'Pit PD'!$B:$M,5,FALSE)</f>
        <v>0.67800000000000005</v>
      </c>
      <c r="AA167" s="21">
        <f>VLOOKUP($B167,'Pit PD'!$B:$M,6,FALSE)</f>
        <v>0.45400000000000001</v>
      </c>
      <c r="AB167" s="21">
        <f>VLOOKUP($B167,'Pit PD'!$B:$M,7,FALSE)</f>
        <v>0.61399999999999999</v>
      </c>
      <c r="AC167" s="21">
        <f>VLOOKUP($B167,'Pit PD'!$B:$M,8,FALSE)</f>
        <v>0.88200000000000001</v>
      </c>
      <c r="AD167" s="21">
        <f>VLOOKUP($B167,'Pit PD'!$B:$M,9,FALSE)</f>
        <v>0.80400000000000005</v>
      </c>
      <c r="AE167" s="21">
        <f>VLOOKUP($B167,'Pit PD'!$B:$M,10,FALSE)</f>
        <v>0.47399999999999998</v>
      </c>
      <c r="AF167" s="21">
        <f>VLOOKUP($B167,'Pit PD'!$B:$M,11,FALSE)</f>
        <v>0.153</v>
      </c>
      <c r="AG167" s="21">
        <f>VLOOKUP($B167,'Pit PD'!$B:$M,12,FALSE)</f>
        <v>0.24199999999999999</v>
      </c>
      <c r="AH167">
        <f>VLOOKUP(B167,'[1]SGP Pitchers'!$B:$P,10,FALSE)</f>
        <v>-10.815507032546204</v>
      </c>
    </row>
    <row r="168" spans="1:34" ht="15" thickBot="1">
      <c r="A168" s="5">
        <v>167</v>
      </c>
      <c r="B168" s="22" t="s">
        <v>689</v>
      </c>
      <c r="C168" s="22" t="s">
        <v>39</v>
      </c>
      <c r="D168" s="8">
        <f t="shared" si="2"/>
        <v>0</v>
      </c>
      <c r="E168" s="8">
        <v>0</v>
      </c>
      <c r="F168" s="8">
        <v>79</v>
      </c>
      <c r="G168" s="8">
        <f>VLOOKUP(B168,[1]Pitchers!$B:$P,15,FALSE)</f>
        <v>0.13</v>
      </c>
      <c r="H168" s="8" t="str">
        <f>IF(D168&gt;0,(D168)/(D168+VLOOKUP(B168,'Blown Saves Pitch'!B:F,4,FALSE)),"")</f>
        <v/>
      </c>
      <c r="I168" s="8">
        <v>10.16</v>
      </c>
      <c r="J168" s="8">
        <v>5.66</v>
      </c>
      <c r="K168" s="8">
        <v>1.53</v>
      </c>
      <c r="L168" s="8">
        <v>2.19</v>
      </c>
      <c r="M168" s="8">
        <f>VLOOKUP('Pit League Rates'!B168,'Pit Adv'!B:V,20,FALSE)</f>
        <v>4.92</v>
      </c>
      <c r="N168" s="8">
        <f>VLOOKUP('Pit League Rates'!B168,'Pit Adv'!B:V,21,FALSE)</f>
        <v>4.4000000000000004</v>
      </c>
      <c r="O168" s="8">
        <f>VLOOKUP(B168,'Pit Statcast'!B:M,5,FALSE)</f>
        <v>89.4</v>
      </c>
      <c r="P168" s="8">
        <f>VLOOKUP(B168,'Pit Statcast'!B:M,7,FALSE)</f>
        <v>14.4</v>
      </c>
      <c r="Q168" s="46">
        <f>VLOOKUP(B168,'Pit Statcast'!B:M,9,FALSE)</f>
        <v>9.6000000000000002E-2</v>
      </c>
      <c r="R168" s="46">
        <f>VLOOKUP(B168,'Pit Statcast'!B:M,11,FALSE)</f>
        <v>0.41599999999999998</v>
      </c>
      <c r="S168" s="8">
        <v>4.63</v>
      </c>
      <c r="T168" s="8">
        <v>0</v>
      </c>
      <c r="U168" s="10">
        <v>0.13400000000000001</v>
      </c>
      <c r="V168" s="50">
        <f>VLOOKUP(B168,'Pit Adv'!B:V,7,FALSE)</f>
        <v>0.246</v>
      </c>
      <c r="W168" s="50">
        <f>VLOOKUP(B168,'Pit Adv'!B:V,8,FALSE)</f>
        <v>0.112</v>
      </c>
      <c r="X168" s="21">
        <f>VLOOKUP(B168,'Pit PD'!$B:$M,3,FALSE)</f>
        <v>0.125</v>
      </c>
      <c r="Y168" s="21">
        <f>VLOOKUP($B168,'Pit PD'!$B:$M,4,FALSE)</f>
        <v>0.28899999999999998</v>
      </c>
      <c r="Z168" s="21">
        <f>VLOOKUP($B168,'Pit PD'!$B:$M,5,FALSE)</f>
        <v>0.63800000000000001</v>
      </c>
      <c r="AA168" s="21">
        <f>VLOOKUP($B168,'Pit PD'!$B:$M,6,FALSE)</f>
        <v>0.45400000000000001</v>
      </c>
      <c r="AB168" s="21">
        <f>VLOOKUP($B168,'Pit PD'!$B:$M,7,FALSE)</f>
        <v>0.47899999999999998</v>
      </c>
      <c r="AC168" s="21">
        <f>VLOOKUP($B168,'Pit PD'!$B:$M,8,FALSE)</f>
        <v>0.84799999999999998</v>
      </c>
      <c r="AD168" s="21">
        <f>VLOOKUP($B168,'Pit PD'!$B:$M,9,FALSE)</f>
        <v>0.72399999999999998</v>
      </c>
      <c r="AE168" s="21">
        <f>VLOOKUP($B168,'Pit PD'!$B:$M,10,FALSE)</f>
        <v>0.47299999999999998</v>
      </c>
      <c r="AF168" s="21">
        <f>VLOOKUP($B168,'Pit PD'!$B:$M,11,FALSE)</f>
        <v>0.16500000000000001</v>
      </c>
      <c r="AG168" s="21">
        <f>VLOOKUP($B168,'Pit PD'!$B:$M,12,FALSE)</f>
        <v>0.28999999999999998</v>
      </c>
      <c r="AH168">
        <f>VLOOKUP(B168,'[1]SGP Pitchers'!$B:$P,10,FALSE)</f>
        <v>-5.2647857867552199</v>
      </c>
    </row>
    <row r="169" spans="1:34" ht="15" thickBot="1">
      <c r="A169" s="5">
        <v>168</v>
      </c>
      <c r="B169" s="22" t="s">
        <v>526</v>
      </c>
      <c r="C169" s="22" t="s">
        <v>52</v>
      </c>
      <c r="D169" s="8">
        <f t="shared" si="2"/>
        <v>11</v>
      </c>
      <c r="E169" s="8">
        <v>1</v>
      </c>
      <c r="F169" s="8">
        <v>78</v>
      </c>
      <c r="G169" s="8" t="str">
        <f>VLOOKUP(B169,[1]Pitchers!$B:$P,15,FALSE)</f>
        <v/>
      </c>
      <c r="H169" s="8">
        <f>IF(D169&gt;0,(D169)/(D169+VLOOKUP(B169,'Blown Saves Pitch'!B:F,4,FALSE)),"")</f>
        <v>0.6875</v>
      </c>
      <c r="I169" s="8">
        <v>10.58</v>
      </c>
      <c r="J169" s="8">
        <v>5.0199999999999996</v>
      </c>
      <c r="K169" s="8">
        <v>1.52</v>
      </c>
      <c r="L169" s="8">
        <v>2.69</v>
      </c>
      <c r="M169" s="8">
        <f>VLOOKUP('Pit League Rates'!B169,'Pit Adv'!B:V,20,FALSE)</f>
        <v>4.1500000000000004</v>
      </c>
      <c r="N169" s="8">
        <f>VLOOKUP('Pit League Rates'!B169,'Pit Adv'!B:V,21,FALSE)</f>
        <v>3.78</v>
      </c>
      <c r="O169" s="8">
        <f>VLOOKUP(B169,'Pit Statcast'!B:M,5,FALSE)</f>
        <v>88</v>
      </c>
      <c r="P169" s="8">
        <f>VLOOKUP(B169,'Pit Statcast'!B:M,7,FALSE)</f>
        <v>11.3</v>
      </c>
      <c r="Q169" s="46">
        <f>VLOOKUP(B169,'Pit Statcast'!B:M,9,FALSE)</f>
        <v>9.2999999999999999E-2</v>
      </c>
      <c r="R169" s="46">
        <f>VLOOKUP(B169,'Pit Statcast'!B:M,11,FALSE)</f>
        <v>0.41499999999999998</v>
      </c>
      <c r="S169" s="8">
        <v>3.93</v>
      </c>
      <c r="T169" s="8">
        <v>10</v>
      </c>
      <c r="U169" s="10">
        <v>0.16700000000000001</v>
      </c>
      <c r="V169" s="50">
        <f>VLOOKUP(B169,'Pit Adv'!B:V,7,FALSE)</f>
        <v>0.26600000000000001</v>
      </c>
      <c r="W169" s="50">
        <f>VLOOKUP(B169,'Pit Adv'!B:V,8,FALSE)</f>
        <v>9.9000000000000005E-2</v>
      </c>
      <c r="X169" s="21">
        <f>VLOOKUP(B169,'Pit PD'!$B:$M,3,FALSE)</f>
        <v>0.13100000000000001</v>
      </c>
      <c r="Y169" s="21">
        <f>VLOOKUP($B169,'Pit PD'!$B:$M,4,FALSE)</f>
        <v>0.28299999999999997</v>
      </c>
      <c r="Z169" s="21">
        <f>VLOOKUP($B169,'Pit PD'!$B:$M,5,FALSE)</f>
        <v>0.70599999999999996</v>
      </c>
      <c r="AA169" s="21">
        <f>VLOOKUP($B169,'Pit PD'!$B:$M,6,FALSE)</f>
        <v>0.48799999999999999</v>
      </c>
      <c r="AB169" s="21">
        <f>VLOOKUP($B169,'Pit PD'!$B:$M,7,FALSE)</f>
        <v>0.57199999999999995</v>
      </c>
      <c r="AC169" s="21">
        <f>VLOOKUP($B169,'Pit PD'!$B:$M,8,FALSE)</f>
        <v>0.8</v>
      </c>
      <c r="AD169" s="21">
        <f>VLOOKUP($B169,'Pit PD'!$B:$M,9,FALSE)</f>
        <v>0.73199999999999998</v>
      </c>
      <c r="AE169" s="21">
        <f>VLOOKUP($B169,'Pit PD'!$B:$M,10,FALSE)</f>
        <v>0.48399999999999999</v>
      </c>
      <c r="AF169" s="21">
        <f>VLOOKUP($B169,'Pit PD'!$B:$M,11,FALSE)</f>
        <v>0.13200000000000001</v>
      </c>
      <c r="AG169" s="21">
        <f>VLOOKUP($B169,'Pit PD'!$B:$M,12,FALSE)</f>
        <v>0.26400000000000001</v>
      </c>
      <c r="AH169">
        <f>VLOOKUP(B169,'[1]SGP Pitchers'!$B:$P,10,FALSE)</f>
        <v>-1.527389059750214</v>
      </c>
    </row>
    <row r="170" spans="1:34" ht="15" thickBot="1">
      <c r="A170" s="5">
        <v>169</v>
      </c>
      <c r="B170" s="22" t="s">
        <v>551</v>
      </c>
      <c r="C170" s="22" t="s">
        <v>29</v>
      </c>
      <c r="D170" s="8">
        <f t="shared" si="2"/>
        <v>33</v>
      </c>
      <c r="E170" s="8">
        <v>31</v>
      </c>
      <c r="F170" s="8">
        <v>78</v>
      </c>
      <c r="G170" s="8" t="str">
        <f>VLOOKUP(B170,[1]Pitchers!$B:$P,15,FALSE)</f>
        <v/>
      </c>
      <c r="H170" s="8">
        <f>IF(D170&gt;0,(D170)/(D170+VLOOKUP(B170,'Blown Saves Pitch'!B:F,4,FALSE)),"")</f>
        <v>0.89189189189189189</v>
      </c>
      <c r="I170" s="8">
        <v>11.26</v>
      </c>
      <c r="J170" s="8">
        <v>3.9</v>
      </c>
      <c r="K170" s="8">
        <v>1.49</v>
      </c>
      <c r="L170" s="8">
        <v>2.52</v>
      </c>
      <c r="M170" s="8">
        <f>VLOOKUP('Pit League Rates'!B170,'Pit Adv'!B:V,20,FALSE)</f>
        <v>4.5599999999999996</v>
      </c>
      <c r="N170" s="8">
        <f>VLOOKUP('Pit League Rates'!B170,'Pit Adv'!B:V,21,FALSE)</f>
        <v>3.88</v>
      </c>
      <c r="O170" s="8">
        <f>VLOOKUP(B170,'Pit Statcast'!B:M,5,FALSE)</f>
        <v>90.4</v>
      </c>
      <c r="P170" s="8">
        <f>VLOOKUP(B170,'Pit Statcast'!B:M,7,FALSE)</f>
        <v>20.399999999999999</v>
      </c>
      <c r="Q170" s="46">
        <f>VLOOKUP(B170,'Pit Statcast'!B:M,9,FALSE)</f>
        <v>6.6000000000000003E-2</v>
      </c>
      <c r="R170" s="46">
        <f>VLOOKUP(B170,'Pit Statcast'!B:M,11,FALSE)</f>
        <v>0.437</v>
      </c>
      <c r="S170" s="8">
        <v>4.4800000000000004</v>
      </c>
      <c r="T170" s="8">
        <v>2</v>
      </c>
      <c r="U170" s="10">
        <v>0.16700000000000001</v>
      </c>
      <c r="V170" s="50">
        <f>VLOOKUP(B170,'Pit Adv'!B:V,7,FALSE)</f>
        <v>0.27800000000000002</v>
      </c>
      <c r="W170" s="50">
        <f>VLOOKUP(B170,'Pit Adv'!B:V,8,FALSE)</f>
        <v>0.11</v>
      </c>
      <c r="X170" s="21">
        <f>VLOOKUP(B170,'Pit PD'!$B:$M,3,FALSE)</f>
        <v>0.125</v>
      </c>
      <c r="Y170" s="21">
        <f>VLOOKUP($B170,'Pit PD'!$B:$M,4,FALSE)</f>
        <v>0.29499999999999998</v>
      </c>
      <c r="Z170" s="21">
        <f>VLOOKUP($B170,'Pit PD'!$B:$M,5,FALSE)</f>
        <v>0.70199999999999996</v>
      </c>
      <c r="AA170" s="21">
        <f>VLOOKUP($B170,'Pit PD'!$B:$M,6,FALSE)</f>
        <v>0.51800000000000002</v>
      </c>
      <c r="AB170" s="21">
        <f>VLOOKUP($B170,'Pit PD'!$B:$M,7,FALSE)</f>
        <v>0.6</v>
      </c>
      <c r="AC170" s="21">
        <f>VLOOKUP($B170,'Pit PD'!$B:$M,8,FALSE)</f>
        <v>0.81100000000000005</v>
      </c>
      <c r="AD170" s="21">
        <f>VLOOKUP($B170,'Pit PD'!$B:$M,9,FALSE)</f>
        <v>0.75700000000000001</v>
      </c>
      <c r="AE170" s="21">
        <f>VLOOKUP($B170,'Pit PD'!$B:$M,10,FALSE)</f>
        <v>0.54800000000000004</v>
      </c>
      <c r="AF170" s="21">
        <f>VLOOKUP($B170,'Pit PD'!$B:$M,11,FALSE)</f>
        <v>0.14599999999999999</v>
      </c>
      <c r="AG170" s="21">
        <f>VLOOKUP($B170,'Pit PD'!$B:$M,12,FALSE)</f>
        <v>0.27100000000000002</v>
      </c>
      <c r="AH170">
        <f>VLOOKUP(B170,'[1]SGP Pitchers'!$B:$P,10,FALSE)</f>
        <v>2.5994742250271345</v>
      </c>
    </row>
    <row r="171" spans="1:34" ht="15" thickBot="1">
      <c r="A171" s="5">
        <v>170</v>
      </c>
      <c r="B171" s="22" t="s">
        <v>556</v>
      </c>
      <c r="C171" s="22" t="s">
        <v>116</v>
      </c>
      <c r="D171" s="8">
        <f t="shared" si="2"/>
        <v>21</v>
      </c>
      <c r="E171" s="8">
        <v>3</v>
      </c>
      <c r="F171" s="8">
        <v>78</v>
      </c>
      <c r="G171" s="8" t="str">
        <f>VLOOKUP(B171,[1]Pitchers!$B:$P,15,FALSE)</f>
        <v/>
      </c>
      <c r="H171" s="8">
        <f>IF(D171&gt;0,(D171)/(D171+VLOOKUP(B171,'Blown Saves Pitch'!B:F,4,FALSE)),"")</f>
        <v>0.84</v>
      </c>
      <c r="I171" s="8">
        <v>8.6</v>
      </c>
      <c r="J171" s="8">
        <v>2.87</v>
      </c>
      <c r="K171" s="8">
        <v>1.43</v>
      </c>
      <c r="L171" s="8">
        <v>2.52</v>
      </c>
      <c r="M171" s="8">
        <f>VLOOKUP('Pit League Rates'!B171,'Pit Adv'!B:V,20,FALSE)</f>
        <v>3.92</v>
      </c>
      <c r="N171" s="8">
        <f>VLOOKUP('Pit League Rates'!B171,'Pit Adv'!B:V,21,FALSE)</f>
        <v>3.91</v>
      </c>
      <c r="O171" s="8">
        <f>VLOOKUP(B171,'Pit Statcast'!B:M,5,FALSE)</f>
        <v>89.4</v>
      </c>
      <c r="P171" s="8">
        <f>VLOOKUP(B171,'Pit Statcast'!B:M,7,FALSE)</f>
        <v>8.4</v>
      </c>
      <c r="Q171" s="46">
        <f>VLOOKUP(B171,'Pit Statcast'!B:M,9,FALSE)</f>
        <v>6.6000000000000003E-2</v>
      </c>
      <c r="R171" s="46">
        <f>VLOOKUP(B171,'Pit Statcast'!B:M,11,FALSE)</f>
        <v>0.40600000000000003</v>
      </c>
      <c r="S171" s="8">
        <v>3.42</v>
      </c>
      <c r="T171" s="8">
        <v>18</v>
      </c>
      <c r="U171" s="10">
        <v>0.13200000000000001</v>
      </c>
      <c r="V171" s="50">
        <f>VLOOKUP(B171,'Pit Adv'!B:V,7,FALSE)</f>
        <v>0.22</v>
      </c>
      <c r="W171" s="50">
        <f>VLOOKUP(B171,'Pit Adv'!B:V,8,FALSE)</f>
        <v>8.6999999999999994E-2</v>
      </c>
      <c r="X171" s="21">
        <f>VLOOKUP(B171,'Pit PD'!$B:$M,3,FALSE)</f>
        <v>0.12</v>
      </c>
      <c r="Y171" s="21">
        <f>VLOOKUP($B171,'Pit PD'!$B:$M,4,FALSE)</f>
        <v>0.27600000000000002</v>
      </c>
      <c r="Z171" s="21">
        <f>VLOOKUP($B171,'Pit PD'!$B:$M,5,FALSE)</f>
        <v>0.67800000000000005</v>
      </c>
      <c r="AA171" s="21">
        <f>VLOOKUP($B171,'Pit PD'!$B:$M,6,FALSE)</f>
        <v>0.49</v>
      </c>
      <c r="AB171" s="21">
        <f>VLOOKUP($B171,'Pit PD'!$B:$M,7,FALSE)</f>
        <v>0.54300000000000004</v>
      </c>
      <c r="AC171" s="21">
        <f>VLOOKUP($B171,'Pit PD'!$B:$M,8,FALSE)</f>
        <v>0.82599999999999996</v>
      </c>
      <c r="AD171" s="21">
        <f>VLOOKUP($B171,'Pit PD'!$B:$M,9,FALSE)</f>
        <v>0.751</v>
      </c>
      <c r="AE171" s="21">
        <f>VLOOKUP($B171,'Pit PD'!$B:$M,10,FALSE)</f>
        <v>0.53200000000000003</v>
      </c>
      <c r="AF171" s="21">
        <f>VLOOKUP($B171,'Pit PD'!$B:$M,11,FALSE)</f>
        <v>0.16200000000000001</v>
      </c>
      <c r="AG171" s="21">
        <f>VLOOKUP($B171,'Pit PD'!$B:$M,12,FALSE)</f>
        <v>0.28199999999999997</v>
      </c>
      <c r="AH171">
        <f>VLOOKUP(B171,'[1]SGP Pitchers'!$B:$P,10,FALSE)</f>
        <v>3.1289774596692448</v>
      </c>
    </row>
    <row r="172" spans="1:34" ht="15" thickBot="1">
      <c r="A172" s="5">
        <v>171</v>
      </c>
      <c r="B172" s="22" t="s">
        <v>408</v>
      </c>
      <c r="C172" s="22" t="s">
        <v>97</v>
      </c>
      <c r="D172" s="8">
        <f t="shared" si="2"/>
        <v>22</v>
      </c>
      <c r="E172" s="8">
        <v>3</v>
      </c>
      <c r="F172" s="8">
        <v>77</v>
      </c>
      <c r="G172" s="8" t="str">
        <f>VLOOKUP(B172,[1]Pitchers!$B:$P,15,FALSE)</f>
        <v/>
      </c>
      <c r="H172" s="8">
        <f>IF(D172&gt;0,(D172)/(D172+VLOOKUP(B172,'Blown Saves Pitch'!B:F,4,FALSE)),"")</f>
        <v>0.84615384615384615</v>
      </c>
      <c r="I172" s="8">
        <v>10.88</v>
      </c>
      <c r="J172" s="8">
        <v>4.24</v>
      </c>
      <c r="K172" s="8">
        <v>1.29</v>
      </c>
      <c r="L172" s="8">
        <v>5.13</v>
      </c>
      <c r="M172" s="8">
        <f>VLOOKUP('Pit League Rates'!B172,'Pit Adv'!B:V,20,FALSE)</f>
        <v>3.16</v>
      </c>
      <c r="N172" s="8">
        <f>VLOOKUP('Pit League Rates'!B172,'Pit Adv'!B:V,21,FALSE)</f>
        <v>3.01</v>
      </c>
      <c r="O172" s="8">
        <f>VLOOKUP(B172,'Pit Statcast'!B:M,5,FALSE)</f>
        <v>87.6</v>
      </c>
      <c r="P172" s="8">
        <f>VLOOKUP(B172,'Pit Statcast'!B:M,7,FALSE)</f>
        <v>10.6</v>
      </c>
      <c r="Q172" s="46">
        <f>VLOOKUP(B172,'Pit Statcast'!B:M,9,FALSE)</f>
        <v>6.8000000000000005E-2</v>
      </c>
      <c r="R172" s="46">
        <f>VLOOKUP(B172,'Pit Statcast'!B:M,11,FALSE)</f>
        <v>0.36199999999999999</v>
      </c>
      <c r="S172" s="8">
        <v>2.12</v>
      </c>
      <c r="T172" s="8">
        <v>19</v>
      </c>
      <c r="U172" s="10">
        <v>0.22500000000000001</v>
      </c>
      <c r="V172" s="50">
        <f>VLOOKUP(B172,'Pit Adv'!B:V,7,FALSE)</f>
        <v>0.28000000000000003</v>
      </c>
      <c r="W172" s="50">
        <f>VLOOKUP(B172,'Pit Adv'!B:V,8,FALSE)</f>
        <v>5.5E-2</v>
      </c>
      <c r="X172" s="21">
        <f>VLOOKUP(B172,'Pit PD'!$B:$M,3,FALSE)</f>
        <v>0.13200000000000001</v>
      </c>
      <c r="Y172" s="21">
        <f>VLOOKUP($B172,'Pit PD'!$B:$M,4,FALSE)</f>
        <v>0.28499999999999998</v>
      </c>
      <c r="Z172" s="21">
        <f>VLOOKUP($B172,'Pit PD'!$B:$M,5,FALSE)</f>
        <v>0.66200000000000003</v>
      </c>
      <c r="AA172" s="21">
        <f>VLOOKUP($B172,'Pit PD'!$B:$M,6,FALSE)</f>
        <v>0.47799999999999998</v>
      </c>
      <c r="AB172" s="21">
        <f>VLOOKUP($B172,'Pit PD'!$B:$M,7,FALSE)</f>
        <v>0.54700000000000004</v>
      </c>
      <c r="AC172" s="21">
        <f>VLOOKUP($B172,'Pit PD'!$B:$M,8,FALSE)</f>
        <v>0.79600000000000004</v>
      </c>
      <c r="AD172" s="21">
        <f>VLOOKUP($B172,'Pit PD'!$B:$M,9,FALSE)</f>
        <v>0.72399999999999998</v>
      </c>
      <c r="AE172" s="21">
        <f>VLOOKUP($B172,'Pit PD'!$B:$M,10,FALSE)</f>
        <v>0.51300000000000001</v>
      </c>
      <c r="AF172" s="21">
        <f>VLOOKUP($B172,'Pit PD'!$B:$M,11,FALSE)</f>
        <v>0.155</v>
      </c>
      <c r="AG172" s="21">
        <f>VLOOKUP($B172,'Pit PD'!$B:$M,12,FALSE)</f>
        <v>0.28699999999999998</v>
      </c>
      <c r="AH172">
        <f>VLOOKUP(B172,'[1]SGP Pitchers'!$B:$P,10,FALSE)</f>
        <v>5.8769190782792107</v>
      </c>
    </row>
    <row r="173" spans="1:34" ht="15" thickBot="1">
      <c r="A173" s="5">
        <v>172</v>
      </c>
      <c r="B173" s="22" t="s">
        <v>563</v>
      </c>
      <c r="C173" s="6" t="s">
        <v>103</v>
      </c>
      <c r="D173" s="8">
        <f t="shared" si="2"/>
        <v>19</v>
      </c>
      <c r="E173" s="8">
        <v>13</v>
      </c>
      <c r="F173" s="8">
        <v>77</v>
      </c>
      <c r="G173" s="8" t="str">
        <f>VLOOKUP(B173,[1]Pitchers!$B:$P,15,FALSE)</f>
        <v/>
      </c>
      <c r="H173" s="8">
        <f>IF(D173&gt;0,(D173)/(D173+VLOOKUP(B173,'Blown Saves Pitch'!B:F,4,FALSE)),"")</f>
        <v>0.86363636363636365</v>
      </c>
      <c r="I173" s="8">
        <v>10.5</v>
      </c>
      <c r="J173" s="8">
        <v>4.5</v>
      </c>
      <c r="K173" s="8">
        <v>1.41</v>
      </c>
      <c r="L173" s="8">
        <v>2.33</v>
      </c>
      <c r="M173" s="8">
        <f>VLOOKUP('Pit League Rates'!B173,'Pit Adv'!B:V,20,FALSE)</f>
        <v>4.08</v>
      </c>
      <c r="N173" s="8">
        <f>VLOOKUP('Pit League Rates'!B173,'Pit Adv'!B:V,21,FALSE)</f>
        <v>3.95</v>
      </c>
      <c r="O173" s="8">
        <f>VLOOKUP(B173,'Pit Statcast'!B:M,5,FALSE)</f>
        <v>85.4</v>
      </c>
      <c r="P173" s="8">
        <f>VLOOKUP(B173,'Pit Statcast'!B:M,7,FALSE)</f>
        <v>11.3</v>
      </c>
      <c r="Q173" s="46">
        <f>VLOOKUP(B173,'Pit Statcast'!B:M,9,FALSE)</f>
        <v>0.04</v>
      </c>
      <c r="R173" s="46">
        <f>VLOOKUP(B173,'Pit Statcast'!B:M,11,FALSE)</f>
        <v>0.28999999999999998</v>
      </c>
      <c r="S173" s="8">
        <v>4.5</v>
      </c>
      <c r="T173" s="8">
        <v>6</v>
      </c>
      <c r="U173" s="10">
        <v>0.151</v>
      </c>
      <c r="V173" s="50">
        <f>VLOOKUP(B173,'Pit Adv'!B:V,7,FALSE)</f>
        <v>0.26500000000000001</v>
      </c>
      <c r="W173" s="50">
        <f>VLOOKUP(B173,'Pit Adv'!B:V,8,FALSE)</f>
        <v>0.113</v>
      </c>
      <c r="X173" s="21">
        <f>VLOOKUP(B173,'Pit PD'!$B:$M,3,FALSE)</f>
        <v>0.13</v>
      </c>
      <c r="Y173" s="21">
        <f>VLOOKUP($B173,'Pit PD'!$B:$M,4,FALSE)</f>
        <v>0.32500000000000001</v>
      </c>
      <c r="Z173" s="21">
        <f>VLOOKUP($B173,'Pit PD'!$B:$M,5,FALSE)</f>
        <v>0.57199999999999995</v>
      </c>
      <c r="AA173" s="21">
        <f>VLOOKUP($B173,'Pit PD'!$B:$M,6,FALSE)</f>
        <v>0.437</v>
      </c>
      <c r="AB173" s="21">
        <f>VLOOKUP($B173,'Pit PD'!$B:$M,7,FALSE)</f>
        <v>0.52</v>
      </c>
      <c r="AC173" s="21">
        <f>VLOOKUP($B173,'Pit PD'!$B:$M,8,FALSE)</f>
        <v>0.83599999999999997</v>
      </c>
      <c r="AD173" s="21">
        <f>VLOOKUP($B173,'Pit PD'!$B:$M,9,FALSE)</f>
        <v>0.70799999999999996</v>
      </c>
      <c r="AE173" s="21">
        <f>VLOOKUP($B173,'Pit PD'!$B:$M,10,FALSE)</f>
        <v>0.45400000000000001</v>
      </c>
      <c r="AF173" s="21">
        <f>VLOOKUP($B173,'Pit PD'!$B:$M,11,FALSE)</f>
        <v>0.19500000000000001</v>
      </c>
      <c r="AG173" s="21">
        <f>VLOOKUP($B173,'Pit PD'!$B:$M,12,FALSE)</f>
        <v>0.32400000000000001</v>
      </c>
      <c r="AH173">
        <f>VLOOKUP(B173,'[1]SGP Pitchers'!$B:$P,10,FALSE)</f>
        <v>0.61998866668229535</v>
      </c>
    </row>
    <row r="174" spans="1:34" ht="15" thickBot="1">
      <c r="A174" s="5">
        <v>173</v>
      </c>
      <c r="B174" s="22" t="s">
        <v>444</v>
      </c>
      <c r="C174" s="22" t="s">
        <v>56</v>
      </c>
      <c r="D174" s="8">
        <f t="shared" si="2"/>
        <v>32</v>
      </c>
      <c r="E174" s="8">
        <v>4</v>
      </c>
      <c r="F174" s="8">
        <v>77</v>
      </c>
      <c r="G174" s="8" t="str">
        <f>VLOOKUP(B174,[1]Pitchers!$B:$P,15,FALSE)</f>
        <v/>
      </c>
      <c r="H174" s="8">
        <f>IF(D174&gt;0,(D174)/(D174+VLOOKUP(B174,'Blown Saves Pitch'!B:F,4,FALSE)),"")</f>
        <v>0.88888888888888884</v>
      </c>
      <c r="I174" s="8">
        <v>10.88</v>
      </c>
      <c r="J174" s="8">
        <v>3.53</v>
      </c>
      <c r="K174" s="8">
        <v>1.1000000000000001</v>
      </c>
      <c r="L174" s="8">
        <v>3.35</v>
      </c>
      <c r="M174" s="8">
        <f>VLOOKUP('Pit League Rates'!B174,'Pit Adv'!B:V,20,FALSE)</f>
        <v>3.63</v>
      </c>
      <c r="N174" s="8">
        <f>VLOOKUP('Pit League Rates'!B174,'Pit Adv'!B:V,21,FALSE)</f>
        <v>3.32</v>
      </c>
      <c r="O174" s="8">
        <f>VLOOKUP(B174,'Pit Statcast'!B:M,5,FALSE)</f>
        <v>88.1</v>
      </c>
      <c r="P174" s="8">
        <f>VLOOKUP(B174,'Pit Statcast'!B:M,7,FALSE)</f>
        <v>10.3</v>
      </c>
      <c r="Q174" s="46">
        <f>VLOOKUP(B174,'Pit Statcast'!B:M,9,FALSE)</f>
        <v>8.8999999999999996E-2</v>
      </c>
      <c r="R174" s="46">
        <f>VLOOKUP(B174,'Pit Statcast'!B:M,11,FALSE)</f>
        <v>0.38600000000000001</v>
      </c>
      <c r="S174" s="8">
        <v>3.25</v>
      </c>
      <c r="T174" s="8">
        <v>28</v>
      </c>
      <c r="U174" s="10">
        <v>0.20300000000000001</v>
      </c>
      <c r="V174" s="50">
        <f>VLOOKUP(B174,'Pit Adv'!B:V,7,FALSE)</f>
        <v>0.28899999999999998</v>
      </c>
      <c r="W174" s="50">
        <f>VLOOKUP(B174,'Pit Adv'!B:V,8,FALSE)</f>
        <v>8.5999999999999993E-2</v>
      </c>
      <c r="X174" s="21">
        <f>VLOOKUP(B174,'Pit PD'!$B:$M,3,FALSE)</f>
        <v>0.13</v>
      </c>
      <c r="Y174" s="21">
        <f>VLOOKUP($B174,'Pit PD'!$B:$M,4,FALSE)</f>
        <v>0.27600000000000002</v>
      </c>
      <c r="Z174" s="21">
        <f>VLOOKUP($B174,'Pit PD'!$B:$M,5,FALSE)</f>
        <v>0.626</v>
      </c>
      <c r="AA174" s="21">
        <f>VLOOKUP($B174,'Pit PD'!$B:$M,6,FALSE)</f>
        <v>0.439</v>
      </c>
      <c r="AB174" s="21">
        <f>VLOOKUP($B174,'Pit PD'!$B:$M,7,FALSE)</f>
        <v>0.435</v>
      </c>
      <c r="AC174" s="21">
        <f>VLOOKUP($B174,'Pit PD'!$B:$M,8,FALSE)</f>
        <v>0.83499999999999996</v>
      </c>
      <c r="AD174" s="21">
        <f>VLOOKUP($B174,'Pit PD'!$B:$M,9,FALSE)</f>
        <v>0.7</v>
      </c>
      <c r="AE174" s="21">
        <f>VLOOKUP($B174,'Pit PD'!$B:$M,10,FALSE)</f>
        <v>0.46400000000000002</v>
      </c>
      <c r="AF174" s="21">
        <f>VLOOKUP($B174,'Pit PD'!$B:$M,11,FALSE)</f>
        <v>0.16300000000000001</v>
      </c>
      <c r="AG174" s="21">
        <f>VLOOKUP($B174,'Pit PD'!$B:$M,12,FALSE)</f>
        <v>0.29299999999999998</v>
      </c>
      <c r="AH174">
        <f>VLOOKUP(B174,'[1]SGP Pitchers'!$B:$P,10,FALSE)</f>
        <v>6.8757487614690742</v>
      </c>
    </row>
    <row r="175" spans="1:34" ht="15" thickBot="1">
      <c r="A175" s="5">
        <v>174</v>
      </c>
      <c r="B175" s="22" t="s">
        <v>522</v>
      </c>
      <c r="C175" s="22" t="s">
        <v>50</v>
      </c>
      <c r="D175" s="8">
        <f t="shared" si="2"/>
        <v>14</v>
      </c>
      <c r="E175" s="8">
        <v>0</v>
      </c>
      <c r="F175" s="8">
        <v>77</v>
      </c>
      <c r="G175" s="8" t="str">
        <f>VLOOKUP(B175,[1]Pitchers!$B:$P,15,FALSE)</f>
        <v/>
      </c>
      <c r="H175" s="8">
        <f>IF(D175&gt;0,(D175)/(D175+VLOOKUP(B175,'Blown Saves Pitch'!B:F,4,FALSE)),"")</f>
        <v>0.82352941176470584</v>
      </c>
      <c r="I175" s="8">
        <v>12.23</v>
      </c>
      <c r="J175" s="8">
        <v>6.99</v>
      </c>
      <c r="K175" s="8">
        <v>1.57</v>
      </c>
      <c r="L175" s="8">
        <v>2.14</v>
      </c>
      <c r="M175" s="8">
        <f>VLOOKUP('Pit League Rates'!B175,'Pit Adv'!B:V,20,FALSE)</f>
        <v>3.56</v>
      </c>
      <c r="N175" s="8">
        <f>VLOOKUP('Pit League Rates'!B175,'Pit Adv'!B:V,21,FALSE)</f>
        <v>3.77</v>
      </c>
      <c r="O175" s="8">
        <f>VLOOKUP(B175,'Pit Statcast'!B:M,5,FALSE)</f>
        <v>88.8</v>
      </c>
      <c r="P175" s="8">
        <f>VLOOKUP(B175,'Pit Statcast'!B:M,7,FALSE)</f>
        <v>-1.5</v>
      </c>
      <c r="Q175" s="46">
        <f>VLOOKUP(B175,'Pit Statcast'!B:M,9,FALSE)</f>
        <v>2.8000000000000001E-2</v>
      </c>
      <c r="R175" s="46">
        <f>VLOOKUP(B175,'Pit Statcast'!B:M,11,FALSE)</f>
        <v>0.438</v>
      </c>
      <c r="S175" s="8">
        <v>5.72</v>
      </c>
      <c r="T175" s="8">
        <v>14</v>
      </c>
      <c r="U175" s="10">
        <v>0.156</v>
      </c>
      <c r="V175" s="50">
        <f>VLOOKUP(B175,'Pit Adv'!B:V,7,FALSE)</f>
        <v>0.29399999999999998</v>
      </c>
      <c r="W175" s="50">
        <f>VLOOKUP(B175,'Pit Adv'!B:V,8,FALSE)</f>
        <v>0.13700000000000001</v>
      </c>
      <c r="X175" s="21">
        <f>VLOOKUP(B175,'Pit PD'!$B:$M,3,FALSE)</f>
        <v>0.11899999999999999</v>
      </c>
      <c r="Y175" s="21">
        <f>VLOOKUP($B175,'Pit PD'!$B:$M,4,FALSE)</f>
        <v>0.29299999999999998</v>
      </c>
      <c r="Z175" s="21">
        <f>VLOOKUP($B175,'Pit PD'!$B:$M,5,FALSE)</f>
        <v>0.504</v>
      </c>
      <c r="AA175" s="21">
        <f>VLOOKUP($B175,'Pit PD'!$B:$M,6,FALSE)</f>
        <v>0.39900000000000002</v>
      </c>
      <c r="AB175" s="21">
        <f>VLOOKUP($B175,'Pit PD'!$B:$M,7,FALSE)</f>
        <v>0.46800000000000003</v>
      </c>
      <c r="AC175" s="21">
        <f>VLOOKUP($B175,'Pit PD'!$B:$M,8,FALSE)</f>
        <v>0.83499999999999996</v>
      </c>
      <c r="AD175" s="21">
        <f>VLOOKUP($B175,'Pit PD'!$B:$M,9,FALSE)</f>
        <v>0.7</v>
      </c>
      <c r="AE175" s="21">
        <f>VLOOKUP($B175,'Pit PD'!$B:$M,10,FALSE)</f>
        <v>0.5</v>
      </c>
      <c r="AF175" s="21">
        <f>VLOOKUP($B175,'Pit PD'!$B:$M,11,FALSE)</f>
        <v>0.221</v>
      </c>
      <c r="AG175" s="21">
        <f>VLOOKUP($B175,'Pit PD'!$B:$M,12,FALSE)</f>
        <v>0.34</v>
      </c>
      <c r="AH175">
        <f>VLOOKUP(B175,'[1]SGP Pitchers'!$B:$P,10,FALSE)</f>
        <v>-3.6729692388331268</v>
      </c>
    </row>
    <row r="176" spans="1:34" ht="15" thickBot="1">
      <c r="A176" s="5">
        <v>175</v>
      </c>
      <c r="B176" s="22" t="s">
        <v>461</v>
      </c>
      <c r="C176" s="22" t="s">
        <v>86</v>
      </c>
      <c r="D176" s="8">
        <f t="shared" si="2"/>
        <v>3</v>
      </c>
      <c r="E176" s="8">
        <v>1</v>
      </c>
      <c r="F176" s="8">
        <v>77</v>
      </c>
      <c r="G176" s="8" t="str">
        <f>VLOOKUP(B176,[1]Pitchers!$B:$P,15,FALSE)</f>
        <v/>
      </c>
      <c r="H176" s="8">
        <f>IF(D176&gt;0,(D176)/(D176+VLOOKUP(B176,'Blown Saves Pitch'!B:F,4,FALSE)),"")</f>
        <v>0.75</v>
      </c>
      <c r="I176" s="8">
        <v>11.68</v>
      </c>
      <c r="J176" s="8">
        <v>3.34</v>
      </c>
      <c r="K176" s="8">
        <v>1.4</v>
      </c>
      <c r="L176" s="8">
        <v>3.35</v>
      </c>
      <c r="M176" s="8">
        <f>VLOOKUP('Pit League Rates'!B176,'Pit Adv'!B:V,20,FALSE)</f>
        <v>3.43</v>
      </c>
      <c r="N176" s="8">
        <f>VLOOKUP('Pit League Rates'!B176,'Pit Adv'!B:V,21,FALSE)</f>
        <v>3.41</v>
      </c>
      <c r="O176" s="8">
        <f>VLOOKUP(B176,'Pit Statcast'!B:M,5,FALSE)</f>
        <v>85.4</v>
      </c>
      <c r="P176" s="8">
        <f>VLOOKUP(B176,'Pit Statcast'!B:M,7,FALSE)</f>
        <v>11.8</v>
      </c>
      <c r="Q176" s="46">
        <f>VLOOKUP(B176,'Pit Statcast'!B:M,9,FALSE)</f>
        <v>4.4999999999999998E-2</v>
      </c>
      <c r="R176" s="46">
        <f>VLOOKUP(B176,'Pit Statcast'!B:M,11,FALSE)</f>
        <v>0.26600000000000001</v>
      </c>
      <c r="S176" s="8">
        <v>3.49</v>
      </c>
      <c r="T176" s="8">
        <v>2</v>
      </c>
      <c r="U176" s="10">
        <v>0.21099999999999999</v>
      </c>
      <c r="V176" s="50">
        <f>VLOOKUP(B176,'Pit Adv'!B:V,7,FALSE)</f>
        <v>0.30099999999999999</v>
      </c>
      <c r="W176" s="50">
        <f>VLOOKUP(B176,'Pit Adv'!B:V,8,FALSE)</f>
        <v>0.09</v>
      </c>
      <c r="X176" s="21">
        <f>VLOOKUP(B176,'Pit PD'!$B:$M,3,FALSE)</f>
        <v>0.13</v>
      </c>
      <c r="Y176" s="21">
        <f>VLOOKUP($B176,'Pit PD'!$B:$M,4,FALSE)</f>
        <v>0.32200000000000001</v>
      </c>
      <c r="Z176" s="21">
        <f>VLOOKUP($B176,'Pit PD'!$B:$M,5,FALSE)</f>
        <v>0.58699999999999997</v>
      </c>
      <c r="AA176" s="21">
        <f>VLOOKUP($B176,'Pit PD'!$B:$M,6,FALSE)</f>
        <v>0.45700000000000002</v>
      </c>
      <c r="AB176" s="21">
        <f>VLOOKUP($B176,'Pit PD'!$B:$M,7,FALSE)</f>
        <v>0.52100000000000002</v>
      </c>
      <c r="AC176" s="21">
        <f>VLOOKUP($B176,'Pit PD'!$B:$M,8,FALSE)</f>
        <v>0.80900000000000005</v>
      </c>
      <c r="AD176" s="21">
        <f>VLOOKUP($B176,'Pit PD'!$B:$M,9,FALSE)</f>
        <v>0.70899999999999996</v>
      </c>
      <c r="AE176" s="21">
        <f>VLOOKUP($B176,'Pit PD'!$B:$M,10,FALSE)</f>
        <v>0.50800000000000001</v>
      </c>
      <c r="AF176" s="21">
        <f>VLOOKUP($B176,'Pit PD'!$B:$M,11,FALSE)</f>
        <v>0.19500000000000001</v>
      </c>
      <c r="AG176" s="21">
        <f>VLOOKUP($B176,'Pit PD'!$B:$M,12,FALSE)</f>
        <v>0.32500000000000001</v>
      </c>
      <c r="AH176">
        <f>VLOOKUP(B176,'[1]SGP Pitchers'!$B:$P,10,FALSE)</f>
        <v>1.723682105915266</v>
      </c>
    </row>
    <row r="177" spans="1:34" ht="15" thickBot="1">
      <c r="A177" s="5">
        <v>176</v>
      </c>
      <c r="B177" s="22" t="s">
        <v>677</v>
      </c>
      <c r="C177" s="22" t="s">
        <v>56</v>
      </c>
      <c r="D177" s="8">
        <f t="shared" si="2"/>
        <v>2</v>
      </c>
      <c r="E177" s="8">
        <v>0</v>
      </c>
      <c r="F177" s="8">
        <v>77</v>
      </c>
      <c r="G177" s="8">
        <f>VLOOKUP(B177,[1]Pitchers!$B:$P,15,FALSE)</f>
        <v>0.27</v>
      </c>
      <c r="H177" s="8">
        <f>IF(D177&gt;0,(D177)/(D177+VLOOKUP(B177,'Blown Saves Pitch'!B:F,4,FALSE)),"")</f>
        <v>0.66666666666666663</v>
      </c>
      <c r="I177" s="8">
        <v>8.1199999999999992</v>
      </c>
      <c r="J177" s="8">
        <v>4.8499999999999996</v>
      </c>
      <c r="K177" s="8">
        <v>1.29</v>
      </c>
      <c r="L177" s="8">
        <v>2.66</v>
      </c>
      <c r="M177" s="8">
        <f>VLOOKUP('Pit League Rates'!B177,'Pit Adv'!B:V,20,FALSE)</f>
        <v>4.3600000000000003</v>
      </c>
      <c r="N177" s="8">
        <f>VLOOKUP('Pit League Rates'!B177,'Pit Adv'!B:V,21,FALSE)</f>
        <v>4.3499999999999996</v>
      </c>
      <c r="O177" s="8">
        <f>VLOOKUP(B177,'Pit Statcast'!B:M,5,FALSE)</f>
        <v>88.6</v>
      </c>
      <c r="P177" s="8">
        <f>VLOOKUP(B177,'Pit Statcast'!B:M,7,FALSE)</f>
        <v>13.8</v>
      </c>
      <c r="Q177" s="46">
        <f>VLOOKUP(B177,'Pit Statcast'!B:M,9,FALSE)</f>
        <v>0.122</v>
      </c>
      <c r="R177" s="46">
        <f>VLOOKUP(B177,'Pit Statcast'!B:M,11,FALSE)</f>
        <v>0.374</v>
      </c>
      <c r="S177" s="8">
        <v>3.06</v>
      </c>
      <c r="T177" s="8">
        <v>2</v>
      </c>
      <c r="U177" s="10">
        <v>0.13200000000000001</v>
      </c>
      <c r="V177" s="50">
        <f>VLOOKUP(B177,'Pit Adv'!B:V,7,FALSE)</f>
        <v>0.21199999999999999</v>
      </c>
      <c r="W177" s="50">
        <f>VLOOKUP(B177,'Pit Adv'!B:V,8,FALSE)</f>
        <v>0.08</v>
      </c>
      <c r="X177" s="21">
        <f>VLOOKUP(B177,'Pit PD'!$B:$M,3,FALSE)</f>
        <v>8.8999999999999996E-2</v>
      </c>
      <c r="Y177" s="21">
        <f>VLOOKUP($B177,'Pit PD'!$B:$M,4,FALSE)</f>
        <v>0.25900000000000001</v>
      </c>
      <c r="Z177" s="21">
        <f>VLOOKUP($B177,'Pit PD'!$B:$M,5,FALSE)</f>
        <v>0.61199999999999999</v>
      </c>
      <c r="AA177" s="21">
        <f>VLOOKUP($B177,'Pit PD'!$B:$M,6,FALSE)</f>
        <v>0.44700000000000001</v>
      </c>
      <c r="AB177" s="21">
        <f>VLOOKUP($B177,'Pit PD'!$B:$M,7,FALSE)</f>
        <v>0.624</v>
      </c>
      <c r="AC177" s="21">
        <f>VLOOKUP($B177,'Pit PD'!$B:$M,8,FALSE)</f>
        <v>0.86599999999999999</v>
      </c>
      <c r="AD177" s="21">
        <f>VLOOKUP($B177,'Pit PD'!$B:$M,9,FALSE)</f>
        <v>0.8</v>
      </c>
      <c r="AE177" s="21">
        <f>VLOOKUP($B177,'Pit PD'!$B:$M,10,FALSE)</f>
        <v>0.53200000000000003</v>
      </c>
      <c r="AF177" s="21">
        <f>VLOOKUP($B177,'Pit PD'!$B:$M,11,FALSE)</f>
        <v>0.185</v>
      </c>
      <c r="AG177" s="21">
        <f>VLOOKUP($B177,'Pit PD'!$B:$M,12,FALSE)</f>
        <v>0.27400000000000002</v>
      </c>
      <c r="AH177">
        <f>VLOOKUP(B177,'[1]SGP Pitchers'!$B:$P,10,FALSE)</f>
        <v>4.6899916794460039E-2</v>
      </c>
    </row>
    <row r="178" spans="1:34" ht="15" thickBot="1">
      <c r="A178" s="5">
        <v>177</v>
      </c>
      <c r="B178" s="22" t="s">
        <v>533</v>
      </c>
      <c r="C178" s="22" t="s">
        <v>52</v>
      </c>
      <c r="D178" s="8">
        <f t="shared" si="2"/>
        <v>31</v>
      </c>
      <c r="E178" s="8">
        <v>2</v>
      </c>
      <c r="F178" s="8">
        <v>76</v>
      </c>
      <c r="G178" s="8" t="str">
        <f>VLOOKUP(B178,[1]Pitchers!$B:$P,15,FALSE)</f>
        <v/>
      </c>
      <c r="H178" s="8">
        <f>IF(D178&gt;0,(D178)/(D178+VLOOKUP(B178,'Blown Saves Pitch'!B:F,4,FALSE)),"")</f>
        <v>0.96875</v>
      </c>
      <c r="I178" s="8">
        <v>10.42</v>
      </c>
      <c r="J178" s="8">
        <v>1.78</v>
      </c>
      <c r="K178" s="8">
        <v>1.05</v>
      </c>
      <c r="L178" s="8">
        <v>2.62</v>
      </c>
      <c r="M178" s="8">
        <f>VLOOKUP('Pit League Rates'!B178,'Pit Adv'!B:V,20,FALSE)</f>
        <v>4.42</v>
      </c>
      <c r="N178" s="8">
        <f>VLOOKUP('Pit League Rates'!B178,'Pit Adv'!B:V,21,FALSE)</f>
        <v>3.8</v>
      </c>
      <c r="O178" s="8">
        <f>VLOOKUP(B178,'Pit Statcast'!B:M,5,FALSE)</f>
        <v>86.5</v>
      </c>
      <c r="P178" s="8">
        <f>VLOOKUP(B178,'Pit Statcast'!B:M,7,FALSE)</f>
        <v>19.899999999999999</v>
      </c>
      <c r="Q178" s="46">
        <f>VLOOKUP(B178,'Pit Statcast'!B:M,9,FALSE)</f>
        <v>8.4000000000000005E-2</v>
      </c>
      <c r="R178" s="46">
        <f>VLOOKUP(B178,'Pit Statcast'!B:M,11,FALSE)</f>
        <v>0.27700000000000002</v>
      </c>
      <c r="S178" s="8">
        <v>3.97</v>
      </c>
      <c r="T178" s="8">
        <v>29</v>
      </c>
      <c r="U178" s="10">
        <v>0.17899999999999999</v>
      </c>
      <c r="V178" s="50">
        <f>VLOOKUP(B178,'Pit Adv'!B:V,7,FALSE)</f>
        <v>0.28899999999999998</v>
      </c>
      <c r="W178" s="50">
        <f>VLOOKUP(B178,'Pit Adv'!B:V,8,FALSE)</f>
        <v>0.11</v>
      </c>
      <c r="X178" s="21">
        <f>VLOOKUP(B178,'Pit PD'!$B:$M,3,FALSE)</f>
        <v>0.14199999999999999</v>
      </c>
      <c r="Y178" s="21">
        <f>VLOOKUP($B178,'Pit PD'!$B:$M,4,FALSE)</f>
        <v>0.316</v>
      </c>
      <c r="Z178" s="21">
        <f>VLOOKUP($B178,'Pit PD'!$B:$M,5,FALSE)</f>
        <v>0.68200000000000005</v>
      </c>
      <c r="AA178" s="21">
        <f>VLOOKUP($B178,'Pit PD'!$B:$M,6,FALSE)</f>
        <v>0.5</v>
      </c>
      <c r="AB178" s="21">
        <f>VLOOKUP($B178,'Pit PD'!$B:$M,7,FALSE)</f>
        <v>0.54500000000000004</v>
      </c>
      <c r="AC178" s="21">
        <f>VLOOKUP($B178,'Pit PD'!$B:$M,8,FALSE)</f>
        <v>0.79700000000000004</v>
      </c>
      <c r="AD178" s="21">
        <f>VLOOKUP($B178,'Pit PD'!$B:$M,9,FALSE)</f>
        <v>0.71799999999999997</v>
      </c>
      <c r="AE178" s="21">
        <f>VLOOKUP($B178,'Pit PD'!$B:$M,10,FALSE)</f>
        <v>0.503</v>
      </c>
      <c r="AF178" s="21">
        <f>VLOOKUP($B178,'Pit PD'!$B:$M,11,FALSE)</f>
        <v>0.14000000000000001</v>
      </c>
      <c r="AG178" s="21">
        <f>VLOOKUP($B178,'Pit PD'!$B:$M,12,FALSE)</f>
        <v>0.28199999999999997</v>
      </c>
      <c r="AH178">
        <f>VLOOKUP(B178,'[1]SGP Pitchers'!$B:$P,10,FALSE)</f>
        <v>8.6699396713886454</v>
      </c>
    </row>
    <row r="179" spans="1:34" ht="15" thickBot="1">
      <c r="A179" s="5">
        <v>178</v>
      </c>
      <c r="B179" s="22" t="s">
        <v>388</v>
      </c>
      <c r="C179" s="6" t="s">
        <v>103</v>
      </c>
      <c r="D179" s="8">
        <f t="shared" si="2"/>
        <v>16</v>
      </c>
      <c r="E179" s="8">
        <v>1</v>
      </c>
      <c r="F179" s="8">
        <v>76</v>
      </c>
      <c r="G179" s="8" t="str">
        <f>VLOOKUP(B179,[1]Pitchers!$B:$P,15,FALSE)</f>
        <v/>
      </c>
      <c r="H179" s="8">
        <f>IF(D179&gt;0,(D179)/(D179+VLOOKUP(B179,'Blown Saves Pitch'!B:F,4,FALSE)),"")</f>
        <v>0.76190476190476186</v>
      </c>
      <c r="I179" s="8">
        <v>13.32</v>
      </c>
      <c r="J179" s="8">
        <v>3.16</v>
      </c>
      <c r="K179" s="8">
        <v>0.9</v>
      </c>
      <c r="L179" s="8">
        <v>4.75</v>
      </c>
      <c r="M179" s="8">
        <f>VLOOKUP('Pit League Rates'!B179,'Pit Adv'!B:V,20,FALSE)</f>
        <v>2.85</v>
      </c>
      <c r="N179" s="8">
        <f>VLOOKUP('Pit League Rates'!B179,'Pit Adv'!B:V,21,FALSE)</f>
        <v>2.42</v>
      </c>
      <c r="O179" s="8">
        <f>VLOOKUP(B179,'Pit Statcast'!B:M,5,FALSE)</f>
        <v>87.1</v>
      </c>
      <c r="P179" s="8">
        <f>VLOOKUP(B179,'Pit Statcast'!B:M,7,FALSE)</f>
        <v>19.899999999999999</v>
      </c>
      <c r="Q179" s="46">
        <f>VLOOKUP(B179,'Pit Statcast'!B:M,9,FALSE)</f>
        <v>0.123</v>
      </c>
      <c r="R179" s="46">
        <f>VLOOKUP(B179,'Pit Statcast'!B:M,11,FALSE)</f>
        <v>0.33</v>
      </c>
      <c r="S179" s="8">
        <v>2.81</v>
      </c>
      <c r="T179" s="8">
        <v>15</v>
      </c>
      <c r="U179" s="10">
        <v>0.30299999999999999</v>
      </c>
      <c r="V179" s="50">
        <f>VLOOKUP(B179,'Pit Adv'!B:V,7,FALSE)</f>
        <v>0.38400000000000001</v>
      </c>
      <c r="W179" s="50">
        <f>VLOOKUP(B179,'Pit Adv'!B:V,8,FALSE)</f>
        <v>8.1000000000000003E-2</v>
      </c>
      <c r="X179" s="21">
        <f>VLOOKUP(B179,'Pit PD'!$B:$M,3,FALSE)</f>
        <v>0.247</v>
      </c>
      <c r="Y179" s="21">
        <f>VLOOKUP($B179,'Pit PD'!$B:$M,4,FALSE)</f>
        <v>0.42299999999999999</v>
      </c>
      <c r="Z179" s="21">
        <f>VLOOKUP($B179,'Pit PD'!$B:$M,5,FALSE)</f>
        <v>0.66100000000000003</v>
      </c>
      <c r="AA179" s="21">
        <f>VLOOKUP($B179,'Pit PD'!$B:$M,6,FALSE)</f>
        <v>0.53200000000000003</v>
      </c>
      <c r="AB179" s="21">
        <f>VLOOKUP($B179,'Pit PD'!$B:$M,7,FALSE)</f>
        <v>0.27200000000000002</v>
      </c>
      <c r="AC179" s="21">
        <f>VLOOKUP($B179,'Pit PD'!$B:$M,8,FALSE)</f>
        <v>0.73699999999999999</v>
      </c>
      <c r="AD179" s="21">
        <f>VLOOKUP($B179,'Pit PD'!$B:$M,9,FALSE)</f>
        <v>0.53600000000000003</v>
      </c>
      <c r="AE179" s="21">
        <f>VLOOKUP($B179,'Pit PD'!$B:$M,10,FALSE)</f>
        <v>0.45800000000000002</v>
      </c>
      <c r="AF179" s="21">
        <f>VLOOKUP($B179,'Pit PD'!$B:$M,11,FALSE)</f>
        <v>0.16</v>
      </c>
      <c r="AG179" s="21">
        <f>VLOOKUP($B179,'Pit PD'!$B:$M,12,FALSE)</f>
        <v>0.40699999999999997</v>
      </c>
      <c r="AH179">
        <f>VLOOKUP(B179,'[1]SGP Pitchers'!$B:$P,10,FALSE)</f>
        <v>8.0814659059237215</v>
      </c>
    </row>
    <row r="180" spans="1:34" ht="15" thickBot="1">
      <c r="A180" s="5">
        <v>179</v>
      </c>
      <c r="B180" s="22" t="s">
        <v>438</v>
      </c>
      <c r="C180" s="22" t="s">
        <v>45</v>
      </c>
      <c r="D180" s="8">
        <f t="shared" si="2"/>
        <v>30</v>
      </c>
      <c r="E180" s="8">
        <v>3</v>
      </c>
      <c r="F180" s="8">
        <v>76</v>
      </c>
      <c r="G180" s="8" t="str">
        <f>VLOOKUP(B180,[1]Pitchers!$B:$P,15,FALSE)</f>
        <v/>
      </c>
      <c r="H180" s="8">
        <f>IF(D180&gt;0,(D180)/(D180+VLOOKUP(B180,'Blown Saves Pitch'!B:F,4,FALSE)),"")</f>
        <v>0.90909090909090906</v>
      </c>
      <c r="I180" s="8">
        <v>9.82</v>
      </c>
      <c r="J180" s="8">
        <v>2.58</v>
      </c>
      <c r="K180" s="8">
        <v>1.06</v>
      </c>
      <c r="L180" s="8">
        <v>4.47</v>
      </c>
      <c r="M180" s="8">
        <f>VLOOKUP('Pit League Rates'!B180,'Pit Adv'!B:V,20,FALSE)</f>
        <v>3.66</v>
      </c>
      <c r="N180" s="8">
        <f>VLOOKUP('Pit League Rates'!B180,'Pit Adv'!B:V,21,FALSE)</f>
        <v>3.26</v>
      </c>
      <c r="O180" s="8">
        <f>VLOOKUP(B180,'Pit Statcast'!B:M,5,FALSE)</f>
        <v>87.8</v>
      </c>
      <c r="P180" s="8">
        <f>VLOOKUP(B180,'Pit Statcast'!B:M,7,FALSE)</f>
        <v>13.7</v>
      </c>
      <c r="Q180" s="46">
        <f>VLOOKUP(B180,'Pit Statcast'!B:M,9,FALSE)</f>
        <v>4.8000000000000001E-2</v>
      </c>
      <c r="R180" s="46">
        <f>VLOOKUP(B180,'Pit Statcast'!B:M,11,FALSE)</f>
        <v>0.33900000000000002</v>
      </c>
      <c r="S180" s="8">
        <v>2.2000000000000002</v>
      </c>
      <c r="T180" s="8">
        <v>27</v>
      </c>
      <c r="U180" s="10">
        <v>0.20799999999999999</v>
      </c>
      <c r="V180" s="50">
        <f>VLOOKUP(B180,'Pit Adv'!B:V,7,FALSE)</f>
        <v>0.26800000000000002</v>
      </c>
      <c r="W180" s="50">
        <f>VLOOKUP(B180,'Pit Adv'!B:V,8,FALSE)</f>
        <v>0.06</v>
      </c>
      <c r="X180" s="21">
        <f>VLOOKUP(B180,'Pit PD'!$B:$M,3,FALSE)</f>
        <v>0.105</v>
      </c>
      <c r="Y180" s="21">
        <f>VLOOKUP($B180,'Pit PD'!$B:$M,4,FALSE)</f>
        <v>0.254</v>
      </c>
      <c r="Z180" s="21">
        <f>VLOOKUP($B180,'Pit PD'!$B:$M,5,FALSE)</f>
        <v>0.61699999999999999</v>
      </c>
      <c r="AA180" s="21">
        <f>VLOOKUP($B180,'Pit PD'!$B:$M,6,FALSE)</f>
        <v>0.432</v>
      </c>
      <c r="AB180" s="21">
        <f>VLOOKUP($B180,'Pit PD'!$B:$M,7,FALSE)</f>
        <v>0.58299999999999996</v>
      </c>
      <c r="AC180" s="21">
        <f>VLOOKUP($B180,'Pit PD'!$B:$M,8,FALSE)</f>
        <v>0.81799999999999995</v>
      </c>
      <c r="AD180" s="21">
        <f>VLOOKUP($B180,'Pit PD'!$B:$M,9,FALSE)</f>
        <v>0.747</v>
      </c>
      <c r="AE180" s="21">
        <f>VLOOKUP($B180,'Pit PD'!$B:$M,10,FALSE)</f>
        <v>0.49</v>
      </c>
      <c r="AF180" s="21">
        <f>VLOOKUP($B180,'Pit PD'!$B:$M,11,FALSE)</f>
        <v>0.19400000000000001</v>
      </c>
      <c r="AG180" s="21">
        <f>VLOOKUP($B180,'Pit PD'!$B:$M,12,FALSE)</f>
        <v>0.29899999999999999</v>
      </c>
      <c r="AH180">
        <f>VLOOKUP(B180,'[1]SGP Pitchers'!$B:$P,10,FALSE)</f>
        <v>9.8661234317453044</v>
      </c>
    </row>
    <row r="181" spans="1:34" ht="15" thickBot="1">
      <c r="A181" s="5">
        <v>180</v>
      </c>
      <c r="B181" s="22" t="s">
        <v>449</v>
      </c>
      <c r="C181" s="22" t="s">
        <v>111</v>
      </c>
      <c r="D181" s="8">
        <f t="shared" si="2"/>
        <v>37</v>
      </c>
      <c r="E181" s="8">
        <v>37</v>
      </c>
      <c r="F181" s="8">
        <v>76</v>
      </c>
      <c r="G181" s="8" t="str">
        <f>VLOOKUP(B181,[1]Pitchers!$B:$P,15,FALSE)</f>
        <v/>
      </c>
      <c r="H181" s="8">
        <f>IF(D181&gt;0,(D181)/(D181+VLOOKUP(B181,'Blown Saves Pitch'!B:F,4,FALSE)),"")</f>
        <v>0.92500000000000004</v>
      </c>
      <c r="I181" s="8">
        <v>10.47</v>
      </c>
      <c r="J181" s="8">
        <v>2.0699999999999998</v>
      </c>
      <c r="K181" s="8">
        <v>1.1200000000000001</v>
      </c>
      <c r="L181" s="8">
        <v>3.8</v>
      </c>
      <c r="M181" s="8">
        <f>VLOOKUP('Pit League Rates'!B181,'Pit Adv'!B:V,20,FALSE)</f>
        <v>3.94</v>
      </c>
      <c r="N181" s="8">
        <f>VLOOKUP('Pit League Rates'!B181,'Pit Adv'!B:V,21,FALSE)</f>
        <v>3.34</v>
      </c>
      <c r="O181" s="8">
        <f>VLOOKUP(B181,'Pit Statcast'!B:M,5,FALSE)</f>
        <v>88.1</v>
      </c>
      <c r="P181" s="8">
        <f>VLOOKUP(B181,'Pit Statcast'!B:M,7,FALSE)</f>
        <v>15.7</v>
      </c>
      <c r="Q181" s="46">
        <f>VLOOKUP(B181,'Pit Statcast'!B:M,9,FALSE)</f>
        <v>5.2999999999999999E-2</v>
      </c>
      <c r="R181" s="46">
        <f>VLOOKUP(B181,'Pit Statcast'!B:M,11,FALSE)</f>
        <v>0.39800000000000002</v>
      </c>
      <c r="S181" s="8">
        <v>2.76</v>
      </c>
      <c r="T181" s="8">
        <v>0</v>
      </c>
      <c r="U181" s="10">
        <v>0.20699999999999999</v>
      </c>
      <c r="V181" s="50">
        <f>VLOOKUP(B181,'Pit Adv'!B:V,7,FALSE)</f>
        <v>0.28100000000000003</v>
      </c>
      <c r="W181" s="50">
        <f>VLOOKUP(B181,'Pit Adv'!B:V,8,FALSE)</f>
        <v>7.3999999999999996E-2</v>
      </c>
      <c r="X181" s="21">
        <f>VLOOKUP(B181,'Pit PD'!$B:$M,3,FALSE)</f>
        <v>0.158</v>
      </c>
      <c r="Y181" s="21">
        <f>VLOOKUP($B181,'Pit PD'!$B:$M,4,FALSE)</f>
        <v>0.35099999999999998</v>
      </c>
      <c r="Z181" s="21">
        <f>VLOOKUP($B181,'Pit PD'!$B:$M,5,FALSE)</f>
        <v>0.74299999999999999</v>
      </c>
      <c r="AA181" s="21">
        <f>VLOOKUP($B181,'Pit PD'!$B:$M,6,FALSE)</f>
        <v>0.54300000000000004</v>
      </c>
      <c r="AB181" s="21">
        <f>VLOOKUP($B181,'Pit PD'!$B:$M,7,FALSE)</f>
        <v>0.54500000000000004</v>
      </c>
      <c r="AC181" s="21">
        <f>VLOOKUP($B181,'Pit PD'!$B:$M,8,FALSE)</f>
        <v>0.77800000000000002</v>
      </c>
      <c r="AD181" s="21">
        <f>VLOOKUP($B181,'Pit PD'!$B:$M,9,FALSE)</f>
        <v>0.70099999999999996</v>
      </c>
      <c r="AE181" s="21">
        <f>VLOOKUP($B181,'Pit PD'!$B:$M,10,FALSE)</f>
        <v>0.49</v>
      </c>
      <c r="AF181" s="21">
        <f>VLOOKUP($B181,'Pit PD'!$B:$M,11,FALSE)</f>
        <v>0.128</v>
      </c>
      <c r="AG181" s="21">
        <f>VLOOKUP($B181,'Pit PD'!$B:$M,12,FALSE)</f>
        <v>0.28699999999999998</v>
      </c>
      <c r="AH181">
        <f>VLOOKUP(B181,'[1]SGP Pitchers'!$B:$P,10,FALSE)</f>
        <v>10.543747102222639</v>
      </c>
    </row>
    <row r="182" spans="1:34" ht="15" thickBot="1">
      <c r="A182" s="5">
        <v>181</v>
      </c>
      <c r="B182" s="22" t="s">
        <v>698</v>
      </c>
      <c r="C182" s="22" t="s">
        <v>153</v>
      </c>
      <c r="D182" s="8">
        <f t="shared" si="2"/>
        <v>30</v>
      </c>
      <c r="E182" s="8">
        <v>25</v>
      </c>
      <c r="F182" s="8">
        <v>76</v>
      </c>
      <c r="G182" s="8" t="str">
        <f>VLOOKUP(B182,[1]Pitchers!$B:$P,15,FALSE)</f>
        <v/>
      </c>
      <c r="H182" s="8">
        <f>IF(D182&gt;0,(D182)/(D182+VLOOKUP(B182,'Blown Saves Pitch'!B:F,4,FALSE)),"")</f>
        <v>0.83333333333333337</v>
      </c>
      <c r="I182" s="8">
        <v>10.8</v>
      </c>
      <c r="J182" s="8">
        <v>3.84</v>
      </c>
      <c r="K182" s="8">
        <v>1.36</v>
      </c>
      <c r="L182" s="8">
        <v>1.73</v>
      </c>
      <c r="M182" s="8">
        <f>VLOOKUP('Pit League Rates'!B182,'Pit Adv'!B:V,20,FALSE)</f>
        <v>4.38</v>
      </c>
      <c r="N182" s="8">
        <f>VLOOKUP('Pit League Rates'!B182,'Pit Adv'!B:V,21,FALSE)</f>
        <v>4.4400000000000004</v>
      </c>
      <c r="O182" s="8">
        <f>VLOOKUP(B182,'Pit Statcast'!B:M,5,FALSE)</f>
        <v>88.9</v>
      </c>
      <c r="P182" s="8">
        <f>VLOOKUP(B182,'Pit Statcast'!B:M,7,FALSE)</f>
        <v>7.6</v>
      </c>
      <c r="Q182" s="46">
        <f>VLOOKUP(B182,'Pit Statcast'!B:M,9,FALSE)</f>
        <v>7.1999999999999995E-2</v>
      </c>
      <c r="R182" s="46">
        <f>VLOOKUP(B182,'Pit Statcast'!B:M,11,FALSE)</f>
        <v>0.36799999999999999</v>
      </c>
      <c r="S182" s="8">
        <v>6.25</v>
      </c>
      <c r="T182" s="8">
        <v>5</v>
      </c>
      <c r="U182" s="10">
        <v>0.115</v>
      </c>
      <c r="V182" s="50">
        <f>VLOOKUP(B182,'Pit Adv'!B:V,7,FALSE)</f>
        <v>0.27300000000000002</v>
      </c>
      <c r="W182" s="50">
        <f>VLOOKUP(B182,'Pit Adv'!B:V,8,FALSE)</f>
        <v>0.158</v>
      </c>
      <c r="X182" s="21">
        <f>VLOOKUP(B182,'Pit PD'!$B:$M,3,FALSE)</f>
        <v>0.153</v>
      </c>
      <c r="Y182" s="21">
        <f>VLOOKUP($B182,'Pit PD'!$B:$M,4,FALSE)</f>
        <v>0.32400000000000001</v>
      </c>
      <c r="Z182" s="21">
        <f>VLOOKUP($B182,'Pit PD'!$B:$M,5,FALSE)</f>
        <v>0.55100000000000005</v>
      </c>
      <c r="AA182" s="21">
        <f>VLOOKUP($B182,'Pit PD'!$B:$M,6,FALSE)</f>
        <v>0.40699999999999997</v>
      </c>
      <c r="AB182" s="21">
        <f>VLOOKUP($B182,'Pit PD'!$B:$M,7,FALSE)</f>
        <v>0.41399999999999998</v>
      </c>
      <c r="AC182" s="21">
        <f>VLOOKUP($B182,'Pit PD'!$B:$M,8,FALSE)</f>
        <v>0.83299999999999996</v>
      </c>
      <c r="AD182" s="21">
        <f>VLOOKUP($B182,'Pit PD'!$B:$M,9,FALSE)</f>
        <v>0.621</v>
      </c>
      <c r="AE182" s="21">
        <f>VLOOKUP($B182,'Pit PD'!$B:$M,10,FALSE)</f>
        <v>0.36499999999999999</v>
      </c>
      <c r="AF182" s="21">
        <f>VLOOKUP($B182,'Pit PD'!$B:$M,11,FALSE)</f>
        <v>0.17199999999999999</v>
      </c>
      <c r="AG182" s="21">
        <f>VLOOKUP($B182,'Pit PD'!$B:$M,12,FALSE)</f>
        <v>0.32500000000000001</v>
      </c>
      <c r="AH182">
        <f>VLOOKUP(B182,'[1]SGP Pitchers'!$B:$P,10,FALSE)</f>
        <v>1.7762371359421794</v>
      </c>
    </row>
    <row r="183" spans="1:34" ht="15" thickBot="1">
      <c r="A183" s="5">
        <v>182</v>
      </c>
      <c r="B183" s="22" t="s">
        <v>573</v>
      </c>
      <c r="C183" s="22" t="s">
        <v>39</v>
      </c>
      <c r="D183" s="8">
        <f t="shared" si="2"/>
        <v>20</v>
      </c>
      <c r="E183" s="8">
        <v>4</v>
      </c>
      <c r="F183" s="8">
        <v>76</v>
      </c>
      <c r="G183" s="8" t="str">
        <f>VLOOKUP(B183,[1]Pitchers!$B:$P,15,FALSE)</f>
        <v/>
      </c>
      <c r="H183" s="8">
        <f>IF(D183&gt;0,(D183)/(D183+VLOOKUP(B183,'Blown Saves Pitch'!B:F,4,FALSE)),"")</f>
        <v>0.8</v>
      </c>
      <c r="I183" s="8">
        <v>9.9600000000000009</v>
      </c>
      <c r="J183" s="8">
        <v>4.9800000000000004</v>
      </c>
      <c r="K183" s="8">
        <v>1.28</v>
      </c>
      <c r="L183" s="8">
        <v>2.5299999999999998</v>
      </c>
      <c r="M183" s="8">
        <f>VLOOKUP('Pit League Rates'!B183,'Pit Adv'!B:V,20,FALSE)</f>
        <v>4.3099999999999996</v>
      </c>
      <c r="N183" s="8">
        <f>VLOOKUP('Pit League Rates'!B183,'Pit Adv'!B:V,21,FALSE)</f>
        <v>3.98</v>
      </c>
      <c r="O183" s="8">
        <f>VLOOKUP(B183,'Pit Statcast'!B:M,5,FALSE)</f>
        <v>90</v>
      </c>
      <c r="P183" s="8">
        <f>VLOOKUP(B183,'Pit Statcast'!B:M,7,FALSE)</f>
        <v>17.8</v>
      </c>
      <c r="Q183" s="46">
        <f>VLOOKUP(B183,'Pit Statcast'!B:M,9,FALSE)</f>
        <v>9.8000000000000004E-2</v>
      </c>
      <c r="R183" s="46">
        <f>VLOOKUP(B183,'Pit Statcast'!B:M,11,FALSE)</f>
        <v>0.44600000000000001</v>
      </c>
      <c r="S183" s="8">
        <v>3.93</v>
      </c>
      <c r="T183" s="8">
        <v>16</v>
      </c>
      <c r="U183" s="10">
        <v>0.158</v>
      </c>
      <c r="V183" s="50">
        <f>VLOOKUP(B183,'Pit Adv'!B:V,7,FALSE)</f>
        <v>0.26100000000000001</v>
      </c>
      <c r="W183" s="50">
        <f>VLOOKUP(B183,'Pit Adv'!B:V,8,FALSE)</f>
        <v>0.10299999999999999</v>
      </c>
      <c r="X183" s="21">
        <f>VLOOKUP(B183,'Pit PD'!$B:$M,3,FALSE)</f>
        <v>0.14000000000000001</v>
      </c>
      <c r="Y183" s="21">
        <f>VLOOKUP($B183,'Pit PD'!$B:$M,4,FALSE)</f>
        <v>0.307</v>
      </c>
      <c r="Z183" s="21">
        <f>VLOOKUP($B183,'Pit PD'!$B:$M,5,FALSE)</f>
        <v>0.72199999999999998</v>
      </c>
      <c r="AA183" s="21">
        <f>VLOOKUP($B183,'Pit PD'!$B:$M,6,FALSE)</f>
        <v>0.51600000000000001</v>
      </c>
      <c r="AB183" s="21">
        <f>VLOOKUP($B183,'Pit PD'!$B:$M,7,FALSE)</f>
        <v>0.53200000000000003</v>
      </c>
      <c r="AC183" s="21">
        <f>VLOOKUP($B183,'Pit PD'!$B:$M,8,FALSE)</f>
        <v>0.81299999999999994</v>
      </c>
      <c r="AD183" s="21">
        <f>VLOOKUP($B183,'Pit PD'!$B:$M,9,FALSE)</f>
        <v>0.73</v>
      </c>
      <c r="AE183" s="21">
        <f>VLOOKUP($B183,'Pit PD'!$B:$M,10,FALSE)</f>
        <v>0.504</v>
      </c>
      <c r="AF183" s="21">
        <f>VLOOKUP($B183,'Pit PD'!$B:$M,11,FALSE)</f>
        <v>0.124</v>
      </c>
      <c r="AG183" s="21">
        <f>VLOOKUP($B183,'Pit PD'!$B:$M,12,FALSE)</f>
        <v>0.26400000000000001</v>
      </c>
      <c r="AH183">
        <f>VLOOKUP(B183,'[1]SGP Pitchers'!$B:$P,10,FALSE)</f>
        <v>0.47293606331383442</v>
      </c>
    </row>
    <row r="184" spans="1:34" ht="15" thickBot="1">
      <c r="A184" s="5">
        <v>183</v>
      </c>
      <c r="B184" s="22" t="s">
        <v>484</v>
      </c>
      <c r="C184" s="6" t="s">
        <v>103</v>
      </c>
      <c r="D184" s="8">
        <f t="shared" si="2"/>
        <v>26</v>
      </c>
      <c r="E184" s="8">
        <v>18</v>
      </c>
      <c r="F184" s="8">
        <v>75</v>
      </c>
      <c r="G184" s="8" t="str">
        <f>VLOOKUP(B184,[1]Pitchers!$B:$P,15,FALSE)</f>
        <v/>
      </c>
      <c r="H184" s="8">
        <f>IF(D184&gt;0,(D184)/(D184+VLOOKUP(B184,'Blown Saves Pitch'!B:F,4,FALSE)),"")</f>
        <v>0.8125</v>
      </c>
      <c r="I184" s="8">
        <v>10.66</v>
      </c>
      <c r="J184" s="8">
        <v>3.13</v>
      </c>
      <c r="K184" s="8">
        <v>1.22</v>
      </c>
      <c r="L184" s="8">
        <v>3</v>
      </c>
      <c r="M184" s="8">
        <f>VLOOKUP('Pit League Rates'!B184,'Pit Adv'!B:V,20,FALSE)</f>
        <v>3.94</v>
      </c>
      <c r="N184" s="8">
        <f>VLOOKUP('Pit League Rates'!B184,'Pit Adv'!B:V,21,FALSE)</f>
        <v>3.52</v>
      </c>
      <c r="O184" s="8">
        <f>VLOOKUP(B184,'Pit Statcast'!B:M,5,FALSE)</f>
        <v>89.2</v>
      </c>
      <c r="P184" s="8">
        <f>VLOOKUP(B184,'Pit Statcast'!B:M,7,FALSE)</f>
        <v>15.4</v>
      </c>
      <c r="Q184" s="46">
        <f>VLOOKUP(B184,'Pit Statcast'!B:M,9,FALSE)</f>
        <v>6.3E-2</v>
      </c>
      <c r="R184" s="46">
        <f>VLOOKUP(B184,'Pit Statcast'!B:M,11,FALSE)</f>
        <v>0.375</v>
      </c>
      <c r="S184" s="8">
        <v>3.55</v>
      </c>
      <c r="T184" s="8">
        <v>8</v>
      </c>
      <c r="U184" s="10">
        <v>0.19</v>
      </c>
      <c r="V184" s="50">
        <f>VLOOKUP(B184,'Pit Adv'!B:V,7,FALSE)</f>
        <v>0.28499999999999998</v>
      </c>
      <c r="W184" s="50">
        <f>VLOOKUP(B184,'Pit Adv'!B:V,8,FALSE)</f>
        <v>9.5000000000000001E-2</v>
      </c>
      <c r="X184" s="21">
        <f>VLOOKUP(B184,'Pit PD'!$B:$M,3,FALSE)</f>
        <v>0.127</v>
      </c>
      <c r="Y184" s="21">
        <f>VLOOKUP($B184,'Pit PD'!$B:$M,4,FALSE)</f>
        <v>0.29499999999999998</v>
      </c>
      <c r="Z184" s="21">
        <f>VLOOKUP($B184,'Pit PD'!$B:$M,5,FALSE)</f>
        <v>0.61099999999999999</v>
      </c>
      <c r="AA184" s="21">
        <f>VLOOKUP($B184,'Pit PD'!$B:$M,6,FALSE)</f>
        <v>0.44900000000000001</v>
      </c>
      <c r="AB184" s="21">
        <f>VLOOKUP($B184,'Pit PD'!$B:$M,7,FALSE)</f>
        <v>0.49</v>
      </c>
      <c r="AC184" s="21">
        <f>VLOOKUP($B184,'Pit PD'!$B:$M,8,FALSE)</f>
        <v>0.82499999999999996</v>
      </c>
      <c r="AD184" s="21">
        <f>VLOOKUP($B184,'Pit PD'!$B:$M,9,FALSE)</f>
        <v>0.71199999999999997</v>
      </c>
      <c r="AE184" s="21">
        <f>VLOOKUP($B184,'Pit PD'!$B:$M,10,FALSE)</f>
        <v>0.48799999999999999</v>
      </c>
      <c r="AF184" s="21">
        <f>VLOOKUP($B184,'Pit PD'!$B:$M,11,FALSE)</f>
        <v>0.188</v>
      </c>
      <c r="AG184" s="21">
        <f>VLOOKUP($B184,'Pit PD'!$B:$M,12,FALSE)</f>
        <v>0.315</v>
      </c>
      <c r="AH184">
        <f>VLOOKUP(B184,'[1]SGP Pitchers'!$B:$P,10,FALSE)</f>
        <v>6.3283480041495004</v>
      </c>
    </row>
    <row r="185" spans="1:34" ht="15" thickBot="1">
      <c r="A185" s="5">
        <v>184</v>
      </c>
      <c r="B185" s="22" t="s">
        <v>512</v>
      </c>
      <c r="C185" s="22" t="s">
        <v>26</v>
      </c>
      <c r="D185" s="8">
        <f t="shared" si="2"/>
        <v>3</v>
      </c>
      <c r="E185" s="8">
        <v>1</v>
      </c>
      <c r="F185" s="8">
        <v>75</v>
      </c>
      <c r="G185" s="8" t="str">
        <f>VLOOKUP(B185,[1]Pitchers!$B:$P,15,FALSE)</f>
        <v/>
      </c>
      <c r="H185" s="8">
        <f>IF(D185&gt;0,(D185)/(D185+VLOOKUP(B185,'Blown Saves Pitch'!B:F,4,FALSE)),"")</f>
        <v>0.6</v>
      </c>
      <c r="I185" s="8">
        <v>8.5399999999999991</v>
      </c>
      <c r="J185" s="8">
        <v>3.99</v>
      </c>
      <c r="K185" s="8">
        <v>1.04</v>
      </c>
      <c r="L185" s="8">
        <v>3.75</v>
      </c>
      <c r="M185" s="8">
        <f>VLOOKUP('Pit League Rates'!B185,'Pit Adv'!B:V,20,FALSE)</f>
        <v>4.1900000000000004</v>
      </c>
      <c r="N185" s="8">
        <f>VLOOKUP('Pit League Rates'!B185,'Pit Adv'!B:V,21,FALSE)</f>
        <v>3.72</v>
      </c>
      <c r="O185" s="8">
        <f>VLOOKUP(B185,'Pit Statcast'!B:M,5,FALSE)</f>
        <v>89.7</v>
      </c>
      <c r="P185" s="8">
        <f>VLOOKUP(B185,'Pit Statcast'!B:M,7,FALSE)</f>
        <v>19.100000000000001</v>
      </c>
      <c r="Q185" s="46">
        <f>VLOOKUP(B185,'Pit Statcast'!B:M,9,FALSE)</f>
        <v>8.2000000000000003E-2</v>
      </c>
      <c r="R185" s="46">
        <f>VLOOKUP(B185,'Pit Statcast'!B:M,11,FALSE)</f>
        <v>0.4</v>
      </c>
      <c r="S185" s="8">
        <v>2.2799999999999998</v>
      </c>
      <c r="T185" s="8">
        <v>2</v>
      </c>
      <c r="U185" s="10">
        <v>0.17399999999999999</v>
      </c>
      <c r="V185" s="50">
        <f>VLOOKUP(B185,'Pit Adv'!B:V,7,FALSE)</f>
        <v>0.23699999999999999</v>
      </c>
      <c r="W185" s="50">
        <f>VLOOKUP(B185,'Pit Adv'!B:V,8,FALSE)</f>
        <v>6.3E-2</v>
      </c>
      <c r="X185" s="21">
        <f>VLOOKUP(B185,'Pit PD'!$B:$M,3,FALSE)</f>
        <v>0.11600000000000001</v>
      </c>
      <c r="Y185" s="21">
        <f>VLOOKUP($B185,'Pit PD'!$B:$M,4,FALSE)</f>
        <v>0.30499999999999999</v>
      </c>
      <c r="Z185" s="21">
        <f>VLOOKUP($B185,'Pit PD'!$B:$M,5,FALSE)</f>
        <v>0.66800000000000004</v>
      </c>
      <c r="AA185" s="21">
        <f>VLOOKUP($B185,'Pit PD'!$B:$M,6,FALSE)</f>
        <v>0.504</v>
      </c>
      <c r="AB185" s="21">
        <f>VLOOKUP($B185,'Pit PD'!$B:$M,7,FALSE)</f>
        <v>0.61</v>
      </c>
      <c r="AC185" s="21">
        <f>VLOOKUP($B185,'Pit PD'!$B:$M,8,FALSE)</f>
        <v>0.82799999999999996</v>
      </c>
      <c r="AD185" s="21">
        <f>VLOOKUP($B185,'Pit PD'!$B:$M,9,FALSE)</f>
        <v>0.76800000000000002</v>
      </c>
      <c r="AE185" s="21">
        <f>VLOOKUP($B185,'Pit PD'!$B:$M,10,FALSE)</f>
        <v>0.54900000000000004</v>
      </c>
      <c r="AF185" s="21">
        <f>VLOOKUP($B185,'Pit PD'!$B:$M,11,FALSE)</f>
        <v>0.16600000000000001</v>
      </c>
      <c r="AG185" s="21">
        <f>VLOOKUP($B185,'Pit PD'!$B:$M,12,FALSE)</f>
        <v>0.28199999999999997</v>
      </c>
      <c r="AH185">
        <f>VLOOKUP(B185,'[1]SGP Pitchers'!$B:$P,10,FALSE)</f>
        <v>2.9246334323133412</v>
      </c>
    </row>
    <row r="186" spans="1:34" ht="15" thickBot="1">
      <c r="A186" s="5">
        <v>185</v>
      </c>
      <c r="B186" s="22" t="s">
        <v>389</v>
      </c>
      <c r="C186" s="22" t="s">
        <v>100</v>
      </c>
      <c r="D186" s="8">
        <f t="shared" si="2"/>
        <v>17</v>
      </c>
      <c r="E186" s="8">
        <v>15</v>
      </c>
      <c r="F186" s="8">
        <v>75</v>
      </c>
      <c r="G186" s="8" t="str">
        <f>VLOOKUP(B186,[1]Pitchers!$B:$P,15,FALSE)</f>
        <v/>
      </c>
      <c r="H186" s="8">
        <f>IF(D186&gt;0,(D186)/(D186+VLOOKUP(B186,'Blown Saves Pitch'!B:F,4,FALSE)),"")</f>
        <v>0.68</v>
      </c>
      <c r="I186" s="8">
        <v>12.35</v>
      </c>
      <c r="J186" s="8">
        <v>3.95</v>
      </c>
      <c r="K186" s="8">
        <v>1.17</v>
      </c>
      <c r="L186" s="8">
        <v>5.77</v>
      </c>
      <c r="M186" s="8">
        <f>VLOOKUP('Pit League Rates'!B186,'Pit Adv'!B:V,20,FALSE)</f>
        <v>3.03</v>
      </c>
      <c r="N186" s="8">
        <f>VLOOKUP('Pit League Rates'!B186,'Pit Adv'!B:V,21,FALSE)</f>
        <v>2.69</v>
      </c>
      <c r="O186" s="8">
        <f>VLOOKUP(B186,'Pit Statcast'!B:M,5,FALSE)</f>
        <v>87.2</v>
      </c>
      <c r="P186" s="8">
        <f>VLOOKUP(B186,'Pit Statcast'!B:M,7,FALSE)</f>
        <v>12.5</v>
      </c>
      <c r="Q186" s="46">
        <f>VLOOKUP(B186,'Pit Statcast'!B:M,9,FALSE)</f>
        <v>8.4000000000000005E-2</v>
      </c>
      <c r="R186" s="46">
        <f>VLOOKUP(B186,'Pit Statcast'!B:M,11,FALSE)</f>
        <v>0.32200000000000001</v>
      </c>
      <c r="S186" s="8">
        <v>2.14</v>
      </c>
      <c r="T186" s="8">
        <v>2</v>
      </c>
      <c r="U186" s="10">
        <v>0.26600000000000001</v>
      </c>
      <c r="V186" s="50">
        <f>VLOOKUP(B186,'Pit Adv'!B:V,7,FALSE)</f>
        <v>0.32200000000000001</v>
      </c>
      <c r="W186" s="50">
        <f>VLOOKUP(B186,'Pit Adv'!B:V,8,FALSE)</f>
        <v>5.6000000000000001E-2</v>
      </c>
      <c r="X186" s="21">
        <f>VLOOKUP(B186,'Pit PD'!$B:$M,3,FALSE)</f>
        <v>0.14899999999999999</v>
      </c>
      <c r="Y186" s="21">
        <f>VLOOKUP($B186,'Pit PD'!$B:$M,4,FALSE)</f>
        <v>0.29499999999999998</v>
      </c>
      <c r="Z186" s="21">
        <f>VLOOKUP($B186,'Pit PD'!$B:$M,5,FALSE)</f>
        <v>0.621</v>
      </c>
      <c r="AA186" s="21">
        <f>VLOOKUP($B186,'Pit PD'!$B:$M,6,FALSE)</f>
        <v>0.48</v>
      </c>
      <c r="AB186" s="21">
        <f>VLOOKUP($B186,'Pit PD'!$B:$M,7,FALSE)</f>
        <v>0.44900000000000001</v>
      </c>
      <c r="AC186" s="21">
        <f>VLOOKUP($B186,'Pit PD'!$B:$M,8,FALSE)</f>
        <v>0.77600000000000002</v>
      </c>
      <c r="AD186" s="21">
        <f>VLOOKUP($B186,'Pit PD'!$B:$M,9,FALSE)</f>
        <v>0.68899999999999995</v>
      </c>
      <c r="AE186" s="21">
        <f>VLOOKUP($B186,'Pit PD'!$B:$M,10,FALSE)</f>
        <v>0.56799999999999995</v>
      </c>
      <c r="AF186" s="21">
        <f>VLOOKUP($B186,'Pit PD'!$B:$M,11,FALSE)</f>
        <v>0.2</v>
      </c>
      <c r="AG186" s="21">
        <f>VLOOKUP($B186,'Pit PD'!$B:$M,12,FALSE)</f>
        <v>0.34899999999999998</v>
      </c>
      <c r="AH186">
        <f>VLOOKUP(B186,'[1]SGP Pitchers'!$B:$P,10,FALSE)</f>
        <v>6.1380603305018644</v>
      </c>
    </row>
    <row r="187" spans="1:34" ht="15" thickBot="1">
      <c r="A187" s="5">
        <v>186</v>
      </c>
      <c r="B187" s="22" t="s">
        <v>550</v>
      </c>
      <c r="C187" s="22" t="s">
        <v>109</v>
      </c>
      <c r="D187" s="8">
        <f t="shared" si="2"/>
        <v>13</v>
      </c>
      <c r="E187" s="8">
        <v>0</v>
      </c>
      <c r="F187" s="8">
        <v>75</v>
      </c>
      <c r="G187" s="8" t="str">
        <f>VLOOKUP(B187,[1]Pitchers!$B:$P,15,FALSE)</f>
        <v/>
      </c>
      <c r="H187" s="8">
        <f>IF(D187&gt;0,(D187)/(D187+VLOOKUP(B187,'Blown Saves Pitch'!B:F,4,FALSE)),"")</f>
        <v>0.54166666666666663</v>
      </c>
      <c r="I187" s="8">
        <v>7.73</v>
      </c>
      <c r="J187" s="8">
        <v>4.33</v>
      </c>
      <c r="K187" s="8">
        <v>1.33</v>
      </c>
      <c r="L187" s="8">
        <v>2.88</v>
      </c>
      <c r="M187" s="8">
        <f>VLOOKUP('Pit League Rates'!B187,'Pit Adv'!B:V,20,FALSE)</f>
        <v>4.04</v>
      </c>
      <c r="N187" s="8">
        <f>VLOOKUP('Pit League Rates'!B187,'Pit Adv'!B:V,21,FALSE)</f>
        <v>3.87</v>
      </c>
      <c r="O187" s="8">
        <f>VLOOKUP(B187,'Pit Statcast'!B:M,5,FALSE)</f>
        <v>90</v>
      </c>
      <c r="P187" s="8">
        <f>VLOOKUP(B187,'Pit Statcast'!B:M,7,FALSE)</f>
        <v>5.6</v>
      </c>
      <c r="Q187" s="46">
        <f>VLOOKUP(B187,'Pit Statcast'!B:M,9,FALSE)</f>
        <v>8.4000000000000005E-2</v>
      </c>
      <c r="R187" s="46">
        <f>VLOOKUP(B187,'Pit Statcast'!B:M,11,FALSE)</f>
        <v>0.439</v>
      </c>
      <c r="S187" s="8">
        <v>2.68</v>
      </c>
      <c r="T187" s="8">
        <v>13</v>
      </c>
      <c r="U187" s="10">
        <v>0.13200000000000001</v>
      </c>
      <c r="V187" s="50">
        <f>VLOOKUP(B187,'Pit Adv'!B:V,7,FALSE)</f>
        <v>0.20300000000000001</v>
      </c>
      <c r="W187" s="50">
        <f>VLOOKUP(B187,'Pit Adv'!B:V,8,FALSE)</f>
        <v>7.0000000000000007E-2</v>
      </c>
      <c r="X187" s="21">
        <f>VLOOKUP(B187,'Pit PD'!$B:$M,3,FALSE)</f>
        <v>8.8999999999999996E-2</v>
      </c>
      <c r="Y187" s="21">
        <f>VLOOKUP($B187,'Pit PD'!$B:$M,4,FALSE)</f>
        <v>0.251</v>
      </c>
      <c r="Z187" s="21">
        <f>VLOOKUP($B187,'Pit PD'!$B:$M,5,FALSE)</f>
        <v>0.61699999999999999</v>
      </c>
      <c r="AA187" s="21">
        <f>VLOOKUP($B187,'Pit PD'!$B:$M,6,FALSE)</f>
        <v>0.45500000000000002</v>
      </c>
      <c r="AB187" s="21">
        <f>VLOOKUP($B187,'Pit PD'!$B:$M,7,FALSE)</f>
        <v>0.54300000000000004</v>
      </c>
      <c r="AC187" s="21">
        <f>VLOOKUP($B187,'Pit PD'!$B:$M,8,FALSE)</f>
        <v>0.88700000000000001</v>
      </c>
      <c r="AD187" s="21">
        <f>VLOOKUP($B187,'Pit PD'!$B:$M,9,FALSE)</f>
        <v>0.80300000000000005</v>
      </c>
      <c r="AE187" s="21">
        <f>VLOOKUP($B187,'Pit PD'!$B:$M,10,FALSE)</f>
        <v>0.55700000000000005</v>
      </c>
      <c r="AF187" s="21">
        <f>VLOOKUP($B187,'Pit PD'!$B:$M,11,FALSE)</f>
        <v>0.186</v>
      </c>
      <c r="AG187" s="21">
        <f>VLOOKUP($B187,'Pit PD'!$B:$M,12,FALSE)</f>
        <v>0.27500000000000002</v>
      </c>
      <c r="AH187">
        <f>VLOOKUP(B187,'[1]SGP Pitchers'!$B:$P,10,FALSE)</f>
        <v>0.90546726024786528</v>
      </c>
    </row>
    <row r="188" spans="1:34" ht="15" thickBot="1">
      <c r="A188" s="5">
        <v>187</v>
      </c>
      <c r="B188" s="22" t="s">
        <v>783</v>
      </c>
      <c r="C188" s="22" t="s">
        <v>86</v>
      </c>
      <c r="D188" s="8">
        <f t="shared" si="2"/>
        <v>1</v>
      </c>
      <c r="E188" s="8">
        <v>0</v>
      </c>
      <c r="F188" s="8">
        <v>74</v>
      </c>
      <c r="G188" s="8" t="str">
        <f>VLOOKUP(B188,[1]Pitchers!$B:$P,15,FALSE)</f>
        <v/>
      </c>
      <c r="H188" s="8">
        <f>IF(D188&gt;0,(D188)/(D188+VLOOKUP(B188,'Blown Saves Pitch'!B:F,4,FALSE)),"")</f>
        <v>1</v>
      </c>
      <c r="I188" s="8">
        <v>6.82</v>
      </c>
      <c r="J188" s="8">
        <v>4.33</v>
      </c>
      <c r="K188" s="8">
        <v>1.43</v>
      </c>
      <c r="L188" s="8">
        <v>1.76</v>
      </c>
      <c r="M188" s="8">
        <f>VLOOKUP('Pit League Rates'!B188,'Pit Adv'!B:V,20,FALSE)</f>
        <v>5.14</v>
      </c>
      <c r="N188" s="8">
        <f>VLOOKUP('Pit League Rates'!B188,'Pit Adv'!B:V,21,FALSE)</f>
        <v>4.99</v>
      </c>
      <c r="O188" s="8">
        <f>VLOOKUP(B188,'Pit Statcast'!B:M,5,FALSE)</f>
        <v>89.2</v>
      </c>
      <c r="P188" s="8">
        <f>VLOOKUP(B188,'Pit Statcast'!B:M,7,FALSE)</f>
        <v>11.7</v>
      </c>
      <c r="Q188" s="46">
        <f>VLOOKUP(B188,'Pit Statcast'!B:M,9,FALSE)</f>
        <v>5.6000000000000001E-2</v>
      </c>
      <c r="R188" s="46">
        <f>VLOOKUP(B188,'Pit Statcast'!B:M,11,FALSE)</f>
        <v>0.374</v>
      </c>
      <c r="S188" s="8">
        <v>3.87</v>
      </c>
      <c r="T188" s="8">
        <v>1</v>
      </c>
      <c r="U188" s="10">
        <v>7.4999999999999997E-2</v>
      </c>
      <c r="V188" s="50">
        <f>VLOOKUP(B188,'Pit Adv'!B:V,7,FALSE)</f>
        <v>0.17199999999999999</v>
      </c>
      <c r="W188" s="50">
        <f>VLOOKUP(B188,'Pit Adv'!B:V,8,FALSE)</f>
        <v>9.8000000000000004E-2</v>
      </c>
      <c r="X188" s="21">
        <f>VLOOKUP(B188,'Pit PD'!$B:$M,3,FALSE)</f>
        <v>0.09</v>
      </c>
      <c r="Y188" s="21">
        <f>VLOOKUP($B188,'Pit PD'!$B:$M,4,FALSE)</f>
        <v>0.26700000000000002</v>
      </c>
      <c r="Z188" s="21">
        <f>VLOOKUP($B188,'Pit PD'!$B:$M,5,FALSE)</f>
        <v>0.63700000000000001</v>
      </c>
      <c r="AA188" s="21">
        <f>VLOOKUP($B188,'Pit PD'!$B:$M,6,FALSE)</f>
        <v>0.45600000000000002</v>
      </c>
      <c r="AB188" s="21">
        <f>VLOOKUP($B188,'Pit PD'!$B:$M,7,FALSE)</f>
        <v>0.65</v>
      </c>
      <c r="AC188" s="21">
        <f>VLOOKUP($B188,'Pit PD'!$B:$M,8,FALSE)</f>
        <v>0.86399999999999999</v>
      </c>
      <c r="AD188" s="21">
        <f>VLOOKUP($B188,'Pit PD'!$B:$M,9,FALSE)</f>
        <v>0.80200000000000005</v>
      </c>
      <c r="AE188" s="21">
        <f>VLOOKUP($B188,'Pit PD'!$B:$M,10,FALSE)</f>
        <v>0.50900000000000001</v>
      </c>
      <c r="AF188" s="21">
        <f>VLOOKUP($B188,'Pit PD'!$B:$M,11,FALSE)</f>
        <v>0.17899999999999999</v>
      </c>
      <c r="AG188" s="21">
        <f>VLOOKUP($B188,'Pit PD'!$B:$M,12,FALSE)</f>
        <v>0.26900000000000002</v>
      </c>
      <c r="AH188">
        <f>VLOOKUP(B188,'[1]SGP Pitchers'!$B:$P,10,FALSE)</f>
        <v>-4.1954228770666999</v>
      </c>
    </row>
    <row r="189" spans="1:34" ht="15" thickBot="1">
      <c r="A189" s="5">
        <v>188</v>
      </c>
      <c r="B189" s="22" t="s">
        <v>469</v>
      </c>
      <c r="C189" s="22" t="s">
        <v>45</v>
      </c>
      <c r="D189" s="8">
        <f t="shared" si="2"/>
        <v>0</v>
      </c>
      <c r="E189" s="8">
        <v>0</v>
      </c>
      <c r="F189" s="8">
        <v>74</v>
      </c>
      <c r="G189" s="8">
        <f>VLOOKUP(B189,[1]Pitchers!$B:$P,15,FALSE)</f>
        <v>0.64</v>
      </c>
      <c r="H189" s="8" t="str">
        <f>IF(D189&gt;0,(D189)/(D189+VLOOKUP(B189,'Blown Saves Pitch'!B:F,4,FALSE)),"")</f>
        <v/>
      </c>
      <c r="I189" s="8">
        <v>9.94</v>
      </c>
      <c r="J189" s="8">
        <v>2.2799999999999998</v>
      </c>
      <c r="K189" s="8">
        <v>0.82</v>
      </c>
      <c r="L189" s="8">
        <v>4.93</v>
      </c>
      <c r="M189" s="8">
        <f>VLOOKUP('Pit League Rates'!B189,'Pit Adv'!B:V,20,FALSE)</f>
        <v>3.64</v>
      </c>
      <c r="N189" s="8">
        <f>VLOOKUP('Pit League Rates'!B189,'Pit Adv'!B:V,21,FALSE)</f>
        <v>3.45</v>
      </c>
      <c r="O189" s="8">
        <f>VLOOKUP(B189,'Pit Statcast'!B:M,5,FALSE)</f>
        <v>89</v>
      </c>
      <c r="P189" s="8">
        <f>VLOOKUP(B189,'Pit Statcast'!B:M,7,FALSE)</f>
        <v>18.3</v>
      </c>
      <c r="Q189" s="46">
        <f>VLOOKUP(B189,'Pit Statcast'!B:M,9,FALSE)</f>
        <v>6.8000000000000005E-2</v>
      </c>
      <c r="R189" s="46">
        <f>VLOOKUP(B189,'Pit Statcast'!B:M,11,FALSE)</f>
        <v>0.41599999999999998</v>
      </c>
      <c r="S189" s="8">
        <v>2.0099999999999998</v>
      </c>
      <c r="T189" s="8">
        <v>0</v>
      </c>
      <c r="U189" s="10">
        <v>0.23300000000000001</v>
      </c>
      <c r="V189" s="50">
        <f>VLOOKUP(B189,'Pit Adv'!B:V,7,FALSE)</f>
        <v>0.29199999999999998</v>
      </c>
      <c r="W189" s="50">
        <f>VLOOKUP(B189,'Pit Adv'!B:V,8,FALSE)</f>
        <v>5.8999999999999997E-2</v>
      </c>
      <c r="X189" s="21">
        <f>VLOOKUP(B189,'Pit PD'!$B:$M,3,FALSE)</f>
        <v>0.125</v>
      </c>
      <c r="Y189" s="21">
        <f>VLOOKUP($B189,'Pit PD'!$B:$M,4,FALSE)</f>
        <v>0.30399999999999999</v>
      </c>
      <c r="Z189" s="21">
        <f>VLOOKUP($B189,'Pit PD'!$B:$M,5,FALSE)</f>
        <v>0.65400000000000003</v>
      </c>
      <c r="AA189" s="21">
        <f>VLOOKUP($B189,'Pit PD'!$B:$M,6,FALSE)</f>
        <v>0.499</v>
      </c>
      <c r="AB189" s="21">
        <f>VLOOKUP($B189,'Pit PD'!$B:$M,7,FALSE)</f>
        <v>0.55700000000000005</v>
      </c>
      <c r="AC189" s="21">
        <f>VLOOKUP($B189,'Pit PD'!$B:$M,8,FALSE)</f>
        <v>0.82099999999999995</v>
      </c>
      <c r="AD189" s="21">
        <f>VLOOKUP($B189,'Pit PD'!$B:$M,9,FALSE)</f>
        <v>0.75</v>
      </c>
      <c r="AE189" s="21">
        <f>VLOOKUP($B189,'Pit PD'!$B:$M,10,FALSE)</f>
        <v>0.55800000000000005</v>
      </c>
      <c r="AF189" s="21">
        <f>VLOOKUP($B189,'Pit PD'!$B:$M,11,FALSE)</f>
        <v>0.17199999999999999</v>
      </c>
      <c r="AG189" s="21">
        <f>VLOOKUP($B189,'Pit PD'!$B:$M,12,FALSE)</f>
        <v>0.29799999999999999</v>
      </c>
      <c r="AH189">
        <f>VLOOKUP(B189,'[1]SGP Pitchers'!$B:$P,10,FALSE)</f>
        <v>9.8740891109818794</v>
      </c>
    </row>
    <row r="190" spans="1:34" ht="15" thickBot="1">
      <c r="A190" s="5">
        <v>189</v>
      </c>
      <c r="B190" s="22" t="s">
        <v>441</v>
      </c>
      <c r="C190" s="22" t="s">
        <v>97</v>
      </c>
      <c r="D190" s="8">
        <f t="shared" si="2"/>
        <v>33</v>
      </c>
      <c r="E190" s="8">
        <v>4</v>
      </c>
      <c r="F190" s="8">
        <v>74</v>
      </c>
      <c r="G190" s="8" t="str">
        <f>VLOOKUP(B190,[1]Pitchers!$B:$P,15,FALSE)</f>
        <v/>
      </c>
      <c r="H190" s="8">
        <f>IF(D190&gt;0,(D190)/(D190+VLOOKUP(B190,'Blown Saves Pitch'!B:F,4,FALSE)),"")</f>
        <v>0.94285714285714284</v>
      </c>
      <c r="I190" s="8">
        <v>10.3</v>
      </c>
      <c r="J190" s="8">
        <v>3.06</v>
      </c>
      <c r="K190" s="8">
        <v>1.08</v>
      </c>
      <c r="L190" s="8">
        <v>3.7</v>
      </c>
      <c r="M190" s="8">
        <f>VLOOKUP('Pit League Rates'!B190,'Pit Adv'!B:V,20,FALSE)</f>
        <v>3.79</v>
      </c>
      <c r="N190" s="8">
        <f>VLOOKUP('Pit League Rates'!B190,'Pit Adv'!B:V,21,FALSE)</f>
        <v>3.3</v>
      </c>
      <c r="O190" s="8">
        <f>VLOOKUP(B190,'Pit Statcast'!B:M,5,FALSE)</f>
        <v>89.3</v>
      </c>
      <c r="P190" s="8">
        <f>VLOOKUP(B190,'Pit Statcast'!B:M,7,FALSE)</f>
        <v>17.899999999999999</v>
      </c>
      <c r="Q190" s="46">
        <f>VLOOKUP(B190,'Pit Statcast'!B:M,9,FALSE)</f>
        <v>6.3E-2</v>
      </c>
      <c r="R190" s="46">
        <f>VLOOKUP(B190,'Pit Statcast'!B:M,11,FALSE)</f>
        <v>0.4</v>
      </c>
      <c r="S190" s="8">
        <v>2.78</v>
      </c>
      <c r="T190" s="8">
        <v>29</v>
      </c>
      <c r="U190" s="10">
        <v>0.21299999999999999</v>
      </c>
      <c r="V190" s="50">
        <f>VLOOKUP(B190,'Pit Adv'!B:V,7,FALSE)</f>
        <v>0.29099999999999998</v>
      </c>
      <c r="W190" s="50">
        <f>VLOOKUP(B190,'Pit Adv'!B:V,8,FALSE)</f>
        <v>7.9000000000000001E-2</v>
      </c>
      <c r="X190" s="21">
        <f>VLOOKUP(B190,'Pit PD'!$B:$M,3,FALSE)</f>
        <v>0.158</v>
      </c>
      <c r="Y190" s="21">
        <f>VLOOKUP($B190,'Pit PD'!$B:$M,4,FALSE)</f>
        <v>0.315</v>
      </c>
      <c r="Z190" s="21">
        <f>VLOOKUP($B190,'Pit PD'!$B:$M,5,FALSE)</f>
        <v>0.69199999999999995</v>
      </c>
      <c r="AA190" s="21">
        <f>VLOOKUP($B190,'Pit PD'!$B:$M,6,FALSE)</f>
        <v>0.499</v>
      </c>
      <c r="AB190" s="21">
        <f>VLOOKUP($B190,'Pit PD'!$B:$M,7,FALSE)</f>
        <v>0.55800000000000005</v>
      </c>
      <c r="AC190" s="21">
        <f>VLOOKUP($B190,'Pit PD'!$B:$M,8,FALSE)</f>
        <v>0.746</v>
      </c>
      <c r="AD190" s="21">
        <f>VLOOKUP($B190,'Pit PD'!$B:$M,9,FALSE)</f>
        <v>0.68500000000000005</v>
      </c>
      <c r="AE190" s="21">
        <f>VLOOKUP($B190,'Pit PD'!$B:$M,10,FALSE)</f>
        <v>0.48799999999999999</v>
      </c>
      <c r="AF190" s="21">
        <f>VLOOKUP($B190,'Pit PD'!$B:$M,11,FALSE)</f>
        <v>0.14899999999999999</v>
      </c>
      <c r="AG190" s="21">
        <f>VLOOKUP($B190,'Pit PD'!$B:$M,12,FALSE)</f>
        <v>0.307</v>
      </c>
      <c r="AH190">
        <f>VLOOKUP(B190,'[1]SGP Pitchers'!$B:$P,10,FALSE)</f>
        <v>8.2380972748107659</v>
      </c>
    </row>
    <row r="191" spans="1:34" ht="15" thickBot="1">
      <c r="A191" s="5">
        <v>190</v>
      </c>
      <c r="B191" s="22" t="s">
        <v>507</v>
      </c>
      <c r="C191" s="22" t="s">
        <v>48</v>
      </c>
      <c r="D191" s="8">
        <f t="shared" si="2"/>
        <v>8</v>
      </c>
      <c r="E191" s="8">
        <v>1</v>
      </c>
      <c r="F191" s="8">
        <v>74</v>
      </c>
      <c r="G191" s="8" t="str">
        <f>VLOOKUP(B191,[1]Pitchers!$B:$P,15,FALSE)</f>
        <v/>
      </c>
      <c r="H191" s="8">
        <f>IF(D191&gt;0,(D191)/(D191+VLOOKUP(B191,'Blown Saves Pitch'!B:F,4,FALSE)),"")</f>
        <v>0.8</v>
      </c>
      <c r="I191" s="8">
        <v>10.039999999999999</v>
      </c>
      <c r="J191" s="8">
        <v>3.8</v>
      </c>
      <c r="K191" s="8">
        <v>1.42</v>
      </c>
      <c r="L191" s="8">
        <v>3.08</v>
      </c>
      <c r="M191" s="8">
        <f>VLOOKUP('Pit League Rates'!B191,'Pit Adv'!B:V,20,FALSE)</f>
        <v>3.88</v>
      </c>
      <c r="N191" s="8">
        <f>VLOOKUP('Pit League Rates'!B191,'Pit Adv'!B:V,21,FALSE)</f>
        <v>3.69</v>
      </c>
      <c r="O191" s="8">
        <f>VLOOKUP(B191,'Pit Statcast'!B:M,5,FALSE)</f>
        <v>85.8</v>
      </c>
      <c r="P191" s="8">
        <f>VLOOKUP(B191,'Pit Statcast'!B:M,7,FALSE)</f>
        <v>12.5</v>
      </c>
      <c r="Q191" s="46">
        <f>VLOOKUP(B191,'Pit Statcast'!B:M,9,FALSE)</f>
        <v>9.2999999999999999E-2</v>
      </c>
      <c r="R191" s="46">
        <f>VLOOKUP(B191,'Pit Statcast'!B:M,11,FALSE)</f>
        <v>0.314</v>
      </c>
      <c r="S191" s="8">
        <v>3.26</v>
      </c>
      <c r="T191" s="8">
        <v>7</v>
      </c>
      <c r="U191" s="10">
        <v>0.17100000000000001</v>
      </c>
      <c r="V191" s="50">
        <f>VLOOKUP(B191,'Pit Adv'!B:V,7,FALSE)</f>
        <v>0.253</v>
      </c>
      <c r="W191" s="50">
        <f>VLOOKUP(B191,'Pit Adv'!B:V,8,FALSE)</f>
        <v>8.2000000000000003E-2</v>
      </c>
      <c r="X191" s="21">
        <f>VLOOKUP(B191,'Pit PD'!$B:$M,3,FALSE)</f>
        <v>0.13800000000000001</v>
      </c>
      <c r="Y191" s="21">
        <f>VLOOKUP($B191,'Pit PD'!$B:$M,4,FALSE)</f>
        <v>0.34899999999999998</v>
      </c>
      <c r="Z191" s="21">
        <f>VLOOKUP($B191,'Pit PD'!$B:$M,5,FALSE)</f>
        <v>0.69499999999999995</v>
      </c>
      <c r="AA191" s="21">
        <f>VLOOKUP($B191,'Pit PD'!$B:$M,6,FALSE)</f>
        <v>0.51800000000000002</v>
      </c>
      <c r="AB191" s="21">
        <f>VLOOKUP($B191,'Pit PD'!$B:$M,7,FALSE)</f>
        <v>0.54800000000000004</v>
      </c>
      <c r="AC191" s="21">
        <f>VLOOKUP($B191,'Pit PD'!$B:$M,8,FALSE)</f>
        <v>0.82</v>
      </c>
      <c r="AD191" s="21">
        <f>VLOOKUP($B191,'Pit PD'!$B:$M,9,FALSE)</f>
        <v>0.72599999999999998</v>
      </c>
      <c r="AE191" s="21">
        <f>VLOOKUP($B191,'Pit PD'!$B:$M,10,FALSE)</f>
        <v>0.48799999999999999</v>
      </c>
      <c r="AF191" s="21">
        <f>VLOOKUP($B191,'Pit PD'!$B:$M,11,FALSE)</f>
        <v>0.14299999999999999</v>
      </c>
      <c r="AG191" s="21">
        <f>VLOOKUP($B191,'Pit PD'!$B:$M,12,FALSE)</f>
        <v>0.28100000000000003</v>
      </c>
      <c r="AH191">
        <f>VLOOKUP(B191,'[1]SGP Pitchers'!$B:$P,10,FALSE)</f>
        <v>0.72053322442530932</v>
      </c>
    </row>
    <row r="192" spans="1:34" ht="15" thickBot="1">
      <c r="A192" s="5">
        <v>191</v>
      </c>
      <c r="B192" s="22" t="s">
        <v>487</v>
      </c>
      <c r="C192" s="22" t="s">
        <v>153</v>
      </c>
      <c r="D192" s="8">
        <f t="shared" si="2"/>
        <v>14</v>
      </c>
      <c r="E192" s="8">
        <v>1</v>
      </c>
      <c r="F192" s="8">
        <v>74</v>
      </c>
      <c r="G192" s="8" t="str">
        <f>VLOOKUP(B192,[1]Pitchers!$B:$P,15,FALSE)</f>
        <v/>
      </c>
      <c r="H192" s="8">
        <f>IF(D192&gt;0,(D192)/(D192+VLOOKUP(B192,'Blown Saves Pitch'!B:F,4,FALSE)),"")</f>
        <v>0.93333333333333335</v>
      </c>
      <c r="I192" s="8">
        <v>8.09</v>
      </c>
      <c r="J192" s="8">
        <v>2.19</v>
      </c>
      <c r="K192" s="8">
        <v>0.85</v>
      </c>
      <c r="L192" s="8">
        <v>4.3499999999999996</v>
      </c>
      <c r="M192" s="8">
        <f>VLOOKUP('Pit League Rates'!B192,'Pit Adv'!B:V,20,FALSE)</f>
        <v>3.73</v>
      </c>
      <c r="N192" s="8">
        <f>VLOOKUP('Pit League Rates'!B192,'Pit Adv'!B:V,21,FALSE)</f>
        <v>3.54</v>
      </c>
      <c r="O192" s="8">
        <f>VLOOKUP(B192,'Pit Statcast'!B:M,5,FALSE)</f>
        <v>86.2</v>
      </c>
      <c r="P192" s="8">
        <f>VLOOKUP(B192,'Pit Statcast'!B:M,7,FALSE)</f>
        <v>12.6</v>
      </c>
      <c r="Q192" s="46">
        <f>VLOOKUP(B192,'Pit Statcast'!B:M,9,FALSE)</f>
        <v>6.8000000000000005E-2</v>
      </c>
      <c r="R192" s="46">
        <f>VLOOKUP(B192,'Pit Statcast'!B:M,11,FALSE)</f>
        <v>0.318</v>
      </c>
      <c r="S192" s="8">
        <v>1.86</v>
      </c>
      <c r="T192" s="8">
        <v>13</v>
      </c>
      <c r="U192" s="10">
        <v>0.183</v>
      </c>
      <c r="V192" s="50">
        <f>VLOOKUP(B192,'Pit Adv'!B:V,7,FALSE)</f>
        <v>0.23699999999999999</v>
      </c>
      <c r="W192" s="50">
        <f>VLOOKUP(B192,'Pit Adv'!B:V,8,FALSE)</f>
        <v>5.3999999999999999E-2</v>
      </c>
      <c r="X192" s="21">
        <f>VLOOKUP(B192,'Pit PD'!$B:$M,3,FALSE)</f>
        <v>0.122</v>
      </c>
      <c r="Y192" s="21">
        <f>VLOOKUP($B192,'Pit PD'!$B:$M,4,FALSE)</f>
        <v>0.28100000000000003</v>
      </c>
      <c r="Z192" s="21">
        <f>VLOOKUP($B192,'Pit PD'!$B:$M,5,FALSE)</f>
        <v>0.67</v>
      </c>
      <c r="AA192" s="21">
        <f>VLOOKUP($B192,'Pit PD'!$B:$M,6,FALSE)</f>
        <v>0.48599999999999999</v>
      </c>
      <c r="AB192" s="21">
        <f>VLOOKUP($B192,'Pit PD'!$B:$M,7,FALSE)</f>
        <v>0.55200000000000005</v>
      </c>
      <c r="AC192" s="21">
        <f>VLOOKUP($B192,'Pit PD'!$B:$M,8,FALSE)</f>
        <v>0.82199999999999995</v>
      </c>
      <c r="AD192" s="21">
        <f>VLOOKUP($B192,'Pit PD'!$B:$M,9,FALSE)</f>
        <v>0.748</v>
      </c>
      <c r="AE192" s="21">
        <f>VLOOKUP($B192,'Pit PD'!$B:$M,10,FALSE)</f>
        <v>0.52800000000000002</v>
      </c>
      <c r="AF192" s="21">
        <f>VLOOKUP($B192,'Pit PD'!$B:$M,11,FALSE)</f>
        <v>0.17899999999999999</v>
      </c>
      <c r="AG192" s="21">
        <f>VLOOKUP($B192,'Pit PD'!$B:$M,12,FALSE)</f>
        <v>0.30199999999999999</v>
      </c>
      <c r="AH192">
        <f>VLOOKUP(B192,'[1]SGP Pitchers'!$B:$P,10,FALSE)</f>
        <v>10.739794112035757</v>
      </c>
    </row>
    <row r="193" spans="1:34" ht="15" thickBot="1">
      <c r="A193" s="5">
        <v>192</v>
      </c>
      <c r="B193" s="22" t="s">
        <v>405</v>
      </c>
      <c r="C193" s="22" t="s">
        <v>52</v>
      </c>
      <c r="D193" s="8">
        <f t="shared" si="2"/>
        <v>30</v>
      </c>
      <c r="E193" s="8">
        <v>30</v>
      </c>
      <c r="F193" s="8">
        <v>73</v>
      </c>
      <c r="G193" s="8" t="str">
        <f>VLOOKUP(B193,[1]Pitchers!$B:$P,15,FALSE)</f>
        <v/>
      </c>
      <c r="H193" s="8">
        <f>IF(D193&gt;0,(D193)/(D193+VLOOKUP(B193,'Blown Saves Pitch'!B:F,4,FALSE)),"")</f>
        <v>0.83333333333333337</v>
      </c>
      <c r="I193" s="8">
        <v>10.210000000000001</v>
      </c>
      <c r="J193" s="8">
        <v>3.64</v>
      </c>
      <c r="K193" s="8">
        <v>1.07</v>
      </c>
      <c r="L193" s="8">
        <v>4.5599999999999996</v>
      </c>
      <c r="M193" s="8">
        <f>VLOOKUP('Pit League Rates'!B193,'Pit Adv'!B:V,20,FALSE)</f>
        <v>3.15</v>
      </c>
      <c r="N193" s="8">
        <f>VLOOKUP('Pit League Rates'!B193,'Pit Adv'!B:V,21,FALSE)</f>
        <v>3</v>
      </c>
      <c r="O193" s="8">
        <f>VLOOKUP(B193,'Pit Statcast'!B:M,5,FALSE)</f>
        <v>91.3</v>
      </c>
      <c r="P193" s="8">
        <f>VLOOKUP(B193,'Pit Statcast'!B:M,7,FALSE)</f>
        <v>7.4</v>
      </c>
      <c r="Q193" s="46">
        <f>VLOOKUP(B193,'Pit Statcast'!B:M,9,FALSE)</f>
        <v>8.1000000000000003E-2</v>
      </c>
      <c r="R193" s="46">
        <f>VLOOKUP(B193,'Pit Statcast'!B:M,11,FALSE)</f>
        <v>0.434</v>
      </c>
      <c r="S193" s="8">
        <v>2.2400000000000002</v>
      </c>
      <c r="T193" s="8">
        <v>0</v>
      </c>
      <c r="U193" s="10">
        <v>0.217</v>
      </c>
      <c r="V193" s="50">
        <f>VLOOKUP(B193,'Pit Adv'!B:V,7,FALSE)</f>
        <v>0.27800000000000002</v>
      </c>
      <c r="W193" s="50">
        <f>VLOOKUP(B193,'Pit Adv'!B:V,8,FALSE)</f>
        <v>6.0999999999999999E-2</v>
      </c>
      <c r="X193" s="21">
        <f>VLOOKUP(B193,'Pit PD'!$B:$M,3,FALSE)</f>
        <v>0.155</v>
      </c>
      <c r="Y193" s="21">
        <f>VLOOKUP($B193,'Pit PD'!$B:$M,4,FALSE)</f>
        <v>0.35599999999999998</v>
      </c>
      <c r="Z193" s="21">
        <f>VLOOKUP($B193,'Pit PD'!$B:$M,5,FALSE)</f>
        <v>0.66</v>
      </c>
      <c r="AA193" s="21">
        <f>VLOOKUP($B193,'Pit PD'!$B:$M,6,FALSE)</f>
        <v>0.503</v>
      </c>
      <c r="AB193" s="21">
        <f>VLOOKUP($B193,'Pit PD'!$B:$M,7,FALSE)</f>
        <v>0.40799999999999997</v>
      </c>
      <c r="AC193" s="21">
        <f>VLOOKUP($B193,'Pit PD'!$B:$M,8,FALSE)</f>
        <v>0.85399999999999998</v>
      </c>
      <c r="AD193" s="21">
        <f>VLOOKUP($B193,'Pit PD'!$B:$M,9,FALSE)</f>
        <v>0.69199999999999995</v>
      </c>
      <c r="AE193" s="21">
        <f>VLOOKUP($B193,'Pit PD'!$B:$M,10,FALSE)</f>
        <v>0.48599999999999999</v>
      </c>
      <c r="AF193" s="21">
        <f>VLOOKUP($B193,'Pit PD'!$B:$M,11,FALSE)</f>
        <v>0.16300000000000001</v>
      </c>
      <c r="AG193" s="21">
        <f>VLOOKUP($B193,'Pit PD'!$B:$M,12,FALSE)</f>
        <v>0.318</v>
      </c>
      <c r="AH193">
        <f>VLOOKUP(B193,'[1]SGP Pitchers'!$B:$P,10,FALSE)</f>
        <v>8.3131997891950746</v>
      </c>
    </row>
    <row r="194" spans="1:34" ht="15" thickBot="1">
      <c r="A194" s="5">
        <v>193</v>
      </c>
      <c r="B194" s="22" t="s">
        <v>646</v>
      </c>
      <c r="C194" s="22" t="s">
        <v>153</v>
      </c>
      <c r="D194" s="8">
        <f t="shared" ref="D194:D257" si="3">E194+T194</f>
        <v>0</v>
      </c>
      <c r="E194" s="8">
        <v>0</v>
      </c>
      <c r="F194" s="8">
        <v>73</v>
      </c>
      <c r="G194" s="8">
        <f>VLOOKUP(B194,[1]Pitchers!$B:$P,15,FALSE)</f>
        <v>0.13</v>
      </c>
      <c r="H194" s="8" t="str">
        <f>IF(D194&gt;0,(D194)/(D194+VLOOKUP(B194,'Blown Saves Pitch'!B:F,4,FALSE)),"")</f>
        <v/>
      </c>
      <c r="I194" s="8">
        <v>9.25</v>
      </c>
      <c r="J194" s="8">
        <v>5.45</v>
      </c>
      <c r="K194" s="8">
        <v>1.32</v>
      </c>
      <c r="L194" s="8">
        <v>2.92</v>
      </c>
      <c r="M194" s="8">
        <f>VLOOKUP('Pit League Rates'!B194,'Pit Adv'!B:V,20,FALSE)</f>
        <v>4.37</v>
      </c>
      <c r="N194" s="8">
        <f>VLOOKUP('Pit League Rates'!B194,'Pit Adv'!B:V,21,FALSE)</f>
        <v>4.25</v>
      </c>
      <c r="O194" s="8">
        <f>VLOOKUP(B194,'Pit Statcast'!B:M,5,FALSE)</f>
        <v>89.3</v>
      </c>
      <c r="P194" s="8">
        <f>VLOOKUP(B194,'Pit Statcast'!B:M,7,FALSE)</f>
        <v>17.600000000000001</v>
      </c>
      <c r="Q194" s="46">
        <f>VLOOKUP(B194,'Pit Statcast'!B:M,9,FALSE)</f>
        <v>8.4000000000000005E-2</v>
      </c>
      <c r="R194" s="46">
        <f>VLOOKUP(B194,'Pit Statcast'!B:M,11,FALSE)</f>
        <v>0.35499999999999998</v>
      </c>
      <c r="S194" s="8">
        <v>3.17</v>
      </c>
      <c r="T194" s="8">
        <v>0</v>
      </c>
      <c r="U194" s="10">
        <v>0.158</v>
      </c>
      <c r="V194" s="50">
        <f>VLOOKUP(B194,'Pit Adv'!B:V,7,FALSE)</f>
        <v>0.24099999999999999</v>
      </c>
      <c r="W194" s="50">
        <f>VLOOKUP(B194,'Pit Adv'!B:V,8,FALSE)</f>
        <v>8.3000000000000004E-2</v>
      </c>
      <c r="X194" s="21">
        <f>VLOOKUP(B194,'Pit PD'!$B:$M,3,FALSE)</f>
        <v>0.14000000000000001</v>
      </c>
      <c r="Y194" s="21">
        <f>VLOOKUP($B194,'Pit PD'!$B:$M,4,FALSE)</f>
        <v>0.33200000000000002</v>
      </c>
      <c r="Z194" s="21">
        <f>VLOOKUP($B194,'Pit PD'!$B:$M,5,FALSE)</f>
        <v>0.66700000000000004</v>
      </c>
      <c r="AA194" s="21">
        <f>VLOOKUP($B194,'Pit PD'!$B:$M,6,FALSE)</f>
        <v>0.496</v>
      </c>
      <c r="AB194" s="21">
        <f>VLOOKUP($B194,'Pit PD'!$B:$M,7,FALSE)</f>
        <v>0.52</v>
      </c>
      <c r="AC194" s="21">
        <f>VLOOKUP($B194,'Pit PD'!$B:$M,8,FALSE)</f>
        <v>0.82</v>
      </c>
      <c r="AD194" s="21">
        <f>VLOOKUP($B194,'Pit PD'!$B:$M,9,FALSE)</f>
        <v>0.71699999999999997</v>
      </c>
      <c r="AE194" s="21">
        <f>VLOOKUP($B194,'Pit PD'!$B:$M,10,FALSE)</f>
        <v>0.48799999999999999</v>
      </c>
      <c r="AF194" s="21">
        <f>VLOOKUP($B194,'Pit PD'!$B:$M,11,FALSE)</f>
        <v>0.14399999999999999</v>
      </c>
      <c r="AG194" s="21">
        <f>VLOOKUP($B194,'Pit PD'!$B:$M,12,FALSE)</f>
        <v>0.28399999999999997</v>
      </c>
      <c r="AH194">
        <f>VLOOKUP(B194,'[1]SGP Pitchers'!$B:$P,10,FALSE)</f>
        <v>-1.0750046611151931</v>
      </c>
    </row>
    <row r="195" spans="1:34" ht="15" thickBot="1">
      <c r="A195" s="5">
        <v>194</v>
      </c>
      <c r="B195" s="22" t="s">
        <v>586</v>
      </c>
      <c r="C195" s="6" t="s">
        <v>103</v>
      </c>
      <c r="D195" s="8">
        <f t="shared" si="3"/>
        <v>0</v>
      </c>
      <c r="E195" s="8">
        <v>0</v>
      </c>
      <c r="F195" s="8">
        <v>73</v>
      </c>
      <c r="G195" s="8">
        <f>VLOOKUP(B195,[1]Pitchers!$B:$P,15,FALSE)</f>
        <v>0.28999999999999998</v>
      </c>
      <c r="H195" s="8" t="str">
        <f>IF(D195&gt;0,(D195)/(D195+VLOOKUP(B195,'Blown Saves Pitch'!B:F,4,FALSE)),"")</f>
        <v/>
      </c>
      <c r="I195" s="8">
        <v>7.41</v>
      </c>
      <c r="J195" s="8">
        <v>3.86</v>
      </c>
      <c r="K195" s="8">
        <v>1.1399999999999999</v>
      </c>
      <c r="L195" s="8">
        <v>7.3</v>
      </c>
      <c r="M195" s="8">
        <f>VLOOKUP('Pit League Rates'!B195,'Pit Adv'!B:V,20,FALSE)</f>
        <v>4.07</v>
      </c>
      <c r="N195" s="8">
        <f>VLOOKUP('Pit League Rates'!B195,'Pit Adv'!B:V,21,FALSE)</f>
        <v>4.03</v>
      </c>
      <c r="O195" s="8">
        <f>VLOOKUP(B195,'Pit Statcast'!B:M,5,FALSE)</f>
        <v>89.6</v>
      </c>
      <c r="P195" s="8">
        <f>VLOOKUP(B195,'Pit Statcast'!B:M,7,FALSE)</f>
        <v>12.6</v>
      </c>
      <c r="Q195" s="46">
        <f>VLOOKUP(B195,'Pit Statcast'!B:M,9,FALSE)</f>
        <v>8.5000000000000006E-2</v>
      </c>
      <c r="R195" s="46">
        <f>VLOOKUP(B195,'Pit Statcast'!B:M,11,FALSE)</f>
        <v>0.41799999999999998</v>
      </c>
      <c r="S195" s="8">
        <v>1.02</v>
      </c>
      <c r="T195" s="8">
        <v>0</v>
      </c>
      <c r="U195" s="10">
        <v>0.17100000000000001</v>
      </c>
      <c r="V195" s="50">
        <f>VLOOKUP(B195,'Pit Adv'!B:V,7,FALSE)</f>
        <v>0.19800000000000001</v>
      </c>
      <c r="W195" s="50">
        <f>VLOOKUP(B195,'Pit Adv'!B:V,8,FALSE)</f>
        <v>2.7E-2</v>
      </c>
      <c r="X195" s="21">
        <f>VLOOKUP(B195,'Pit PD'!$B:$M,3,FALSE)</f>
        <v>0.104</v>
      </c>
      <c r="Y195" s="21">
        <f>VLOOKUP($B195,'Pit PD'!$B:$M,4,FALSE)</f>
        <v>0.317</v>
      </c>
      <c r="Z195" s="21">
        <f>VLOOKUP($B195,'Pit PD'!$B:$M,5,FALSE)</f>
        <v>0.70499999999999996</v>
      </c>
      <c r="AA195" s="21">
        <f>VLOOKUP($B195,'Pit PD'!$B:$M,6,FALSE)</f>
        <v>0.53400000000000003</v>
      </c>
      <c r="AB195" s="21">
        <f>VLOOKUP($B195,'Pit PD'!$B:$M,7,FALSE)</f>
        <v>0.59599999999999997</v>
      </c>
      <c r="AC195" s="21">
        <f>VLOOKUP($B195,'Pit PD'!$B:$M,8,FALSE)</f>
        <v>0.877</v>
      </c>
      <c r="AD195" s="21">
        <f>VLOOKUP($B195,'Pit PD'!$B:$M,9,FALSE)</f>
        <v>0.80400000000000005</v>
      </c>
      <c r="AE195" s="21">
        <f>VLOOKUP($B195,'Pit PD'!$B:$M,10,FALSE)</f>
        <v>0.56000000000000005</v>
      </c>
      <c r="AF195" s="21">
        <f>VLOOKUP($B195,'Pit PD'!$B:$M,11,FALSE)</f>
        <v>0.158</v>
      </c>
      <c r="AG195" s="21">
        <f>VLOOKUP($B195,'Pit PD'!$B:$M,12,FALSE)</f>
        <v>0.26200000000000001</v>
      </c>
      <c r="AH195">
        <f>VLOOKUP(B195,'[1]SGP Pitchers'!$B:$P,10,FALSE)</f>
        <v>4.8589290667222738</v>
      </c>
    </row>
    <row r="196" spans="1:34" ht="15" thickBot="1">
      <c r="A196" s="5">
        <v>195</v>
      </c>
      <c r="B196" s="22" t="s">
        <v>622</v>
      </c>
      <c r="C196" s="22" t="s">
        <v>109</v>
      </c>
      <c r="D196" s="8">
        <f t="shared" si="3"/>
        <v>22</v>
      </c>
      <c r="E196" s="8">
        <v>11</v>
      </c>
      <c r="F196" s="8">
        <v>73</v>
      </c>
      <c r="G196" s="8" t="str">
        <f>VLOOKUP(B196,[1]Pitchers!$B:$P,15,FALSE)</f>
        <v/>
      </c>
      <c r="H196" s="8">
        <f>IF(D196&gt;0,(D196)/(D196+VLOOKUP(B196,'Blown Saves Pitch'!B:F,4,FALSE)),"")</f>
        <v>0.75862068965517238</v>
      </c>
      <c r="I196" s="8">
        <v>9.08</v>
      </c>
      <c r="J196" s="8">
        <v>3.86</v>
      </c>
      <c r="K196" s="8">
        <v>1.33</v>
      </c>
      <c r="L196" s="8">
        <v>2.15</v>
      </c>
      <c r="M196" s="8">
        <f>VLOOKUP('Pit League Rates'!B196,'Pit Adv'!B:V,20,FALSE)</f>
        <v>4.3600000000000003</v>
      </c>
      <c r="N196" s="8">
        <f>VLOOKUP('Pit League Rates'!B196,'Pit Adv'!B:V,21,FALSE)</f>
        <v>4.17</v>
      </c>
      <c r="O196" s="8">
        <f>VLOOKUP(B196,'Pit Statcast'!B:M,5,FALSE)</f>
        <v>89.3</v>
      </c>
      <c r="P196" s="8">
        <f>VLOOKUP(B196,'Pit Statcast'!B:M,7,FALSE)</f>
        <v>8</v>
      </c>
      <c r="Q196" s="46">
        <f>VLOOKUP(B196,'Pit Statcast'!B:M,9,FALSE)</f>
        <v>5.5E-2</v>
      </c>
      <c r="R196" s="46">
        <f>VLOOKUP(B196,'Pit Statcast'!B:M,11,FALSE)</f>
        <v>0.38300000000000001</v>
      </c>
      <c r="S196" s="8">
        <v>4.2300000000000004</v>
      </c>
      <c r="T196" s="8">
        <v>11</v>
      </c>
      <c r="U196" s="10">
        <v>0.124</v>
      </c>
      <c r="V196" s="50">
        <f>VLOOKUP(B196,'Pit Adv'!B:V,7,FALSE)</f>
        <v>0.23200000000000001</v>
      </c>
      <c r="W196" s="50">
        <f>VLOOKUP(B196,'Pit Adv'!B:V,8,FALSE)</f>
        <v>0.108</v>
      </c>
      <c r="X196" s="21">
        <f>VLOOKUP(B196,'Pit PD'!$B:$M,3,FALSE)</f>
        <v>9.7000000000000003E-2</v>
      </c>
      <c r="Y196" s="21">
        <f>VLOOKUP($B196,'Pit PD'!$B:$M,4,FALSE)</f>
        <v>0.22900000000000001</v>
      </c>
      <c r="Z196" s="21">
        <f>VLOOKUP($B196,'Pit PD'!$B:$M,5,FALSE)</f>
        <v>0.56000000000000005</v>
      </c>
      <c r="AA196" s="21">
        <f>VLOOKUP($B196,'Pit PD'!$B:$M,6,FALSE)</f>
        <v>0.41499999999999998</v>
      </c>
      <c r="AB196" s="21">
        <f>VLOOKUP($B196,'Pit PD'!$B:$M,7,FALSE)</f>
        <v>0.55300000000000005</v>
      </c>
      <c r="AC196" s="21">
        <f>VLOOKUP($B196,'Pit PD'!$B:$M,8,FALSE)</f>
        <v>0.83399999999999996</v>
      </c>
      <c r="AD196" s="21">
        <f>VLOOKUP($B196,'Pit PD'!$B:$M,9,FALSE)</f>
        <v>0.76600000000000001</v>
      </c>
      <c r="AE196" s="21">
        <f>VLOOKUP($B196,'Pit PD'!$B:$M,10,FALSE)</f>
        <v>0.56100000000000005</v>
      </c>
      <c r="AF196" s="21">
        <f>VLOOKUP($B196,'Pit PD'!$B:$M,11,FALSE)</f>
        <v>0.20899999999999999</v>
      </c>
      <c r="AG196" s="21">
        <f>VLOOKUP($B196,'Pit PD'!$B:$M,12,FALSE)</f>
        <v>0.30599999999999999</v>
      </c>
      <c r="AH196">
        <f>VLOOKUP(B196,'[1]SGP Pitchers'!$B:$P,10,FALSE)</f>
        <v>1.6256544996479274</v>
      </c>
    </row>
    <row r="197" spans="1:34" ht="15" thickBot="1">
      <c r="A197" s="5">
        <v>196</v>
      </c>
      <c r="B197" s="22" t="s">
        <v>728</v>
      </c>
      <c r="C197" s="6" t="s">
        <v>103</v>
      </c>
      <c r="D197" s="8">
        <f t="shared" si="3"/>
        <v>5</v>
      </c>
      <c r="E197" s="8">
        <v>1</v>
      </c>
      <c r="F197" s="8">
        <v>73</v>
      </c>
      <c r="G197" s="8" t="str">
        <f>VLOOKUP(B197,[1]Pitchers!$B:$P,15,FALSE)</f>
        <v/>
      </c>
      <c r="H197" s="8">
        <f>IF(D197&gt;0,(D197)/(D197+VLOOKUP(B197,'Blown Saves Pitch'!B:F,4,FALSE)),"")</f>
        <v>0.83333333333333337</v>
      </c>
      <c r="I197" s="8">
        <v>9.9</v>
      </c>
      <c r="J197" s="8">
        <v>5.0199999999999996</v>
      </c>
      <c r="K197" s="8">
        <v>1.48</v>
      </c>
      <c r="L197" s="8">
        <v>1.87</v>
      </c>
      <c r="M197" s="8">
        <f>VLOOKUP('Pit League Rates'!B197,'Pit Adv'!B:V,20,FALSE)</f>
        <v>5.13</v>
      </c>
      <c r="N197" s="8">
        <f>VLOOKUP('Pit League Rates'!B197,'Pit Adv'!B:V,21,FALSE)</f>
        <v>4.58</v>
      </c>
      <c r="O197" s="8">
        <f>VLOOKUP(B197,'Pit Statcast'!B:M,5,FALSE)</f>
        <v>90.9</v>
      </c>
      <c r="P197" s="8">
        <f>VLOOKUP(B197,'Pit Statcast'!B:M,7,FALSE)</f>
        <v>22.3</v>
      </c>
      <c r="Q197" s="46">
        <f>VLOOKUP(B197,'Pit Statcast'!B:M,9,FALSE)</f>
        <v>0.10299999999999999</v>
      </c>
      <c r="R197" s="46">
        <f>VLOOKUP(B197,'Pit Statcast'!B:M,11,FALSE)</f>
        <v>0.42199999999999999</v>
      </c>
      <c r="S197" s="8">
        <v>5.29</v>
      </c>
      <c r="T197" s="8">
        <v>4</v>
      </c>
      <c r="U197" s="10">
        <v>0.113</v>
      </c>
      <c r="V197" s="50">
        <f>VLOOKUP(B197,'Pit Adv'!B:V,7,FALSE)</f>
        <v>0.24299999999999999</v>
      </c>
      <c r="W197" s="50">
        <f>VLOOKUP(B197,'Pit Adv'!B:V,8,FALSE)</f>
        <v>0.13</v>
      </c>
      <c r="X197" s="21">
        <f>VLOOKUP(B197,'Pit PD'!$B:$M,3,FALSE)</f>
        <v>0.13</v>
      </c>
      <c r="Y197" s="21">
        <f>VLOOKUP($B197,'Pit PD'!$B:$M,4,FALSE)</f>
        <v>0.30299999999999999</v>
      </c>
      <c r="Z197" s="21">
        <f>VLOOKUP($B197,'Pit PD'!$B:$M,5,FALSE)</f>
        <v>0.69199999999999995</v>
      </c>
      <c r="AA197" s="21">
        <f>VLOOKUP($B197,'Pit PD'!$B:$M,6,FALSE)</f>
        <v>0.48599999999999999</v>
      </c>
      <c r="AB197" s="21">
        <f>VLOOKUP($B197,'Pit PD'!$B:$M,7,FALSE)</f>
        <v>0.53600000000000003</v>
      </c>
      <c r="AC197" s="21">
        <f>VLOOKUP($B197,'Pit PD'!$B:$M,8,FALSE)</f>
        <v>0.83</v>
      </c>
      <c r="AD197" s="21">
        <f>VLOOKUP($B197,'Pit PD'!$B:$M,9,FALSE)</f>
        <v>0.73299999999999998</v>
      </c>
      <c r="AE197" s="21">
        <f>VLOOKUP($B197,'Pit PD'!$B:$M,10,FALSE)</f>
        <v>0.47099999999999997</v>
      </c>
      <c r="AF197" s="21">
        <f>VLOOKUP($B197,'Pit PD'!$B:$M,11,FALSE)</f>
        <v>0.13900000000000001</v>
      </c>
      <c r="AG197" s="21">
        <f>VLOOKUP($B197,'Pit PD'!$B:$M,12,FALSE)</f>
        <v>0.26900000000000002</v>
      </c>
      <c r="AH197">
        <f>VLOOKUP(B197,'[1]SGP Pitchers'!$B:$P,10,FALSE)</f>
        <v>-3.3650360915017239</v>
      </c>
    </row>
    <row r="198" spans="1:34" ht="15" thickBot="1">
      <c r="A198" s="5">
        <v>197</v>
      </c>
      <c r="B198" s="22" t="s">
        <v>525</v>
      </c>
      <c r="C198" s="22" t="s">
        <v>48</v>
      </c>
      <c r="D198" s="8">
        <f t="shared" si="3"/>
        <v>30</v>
      </c>
      <c r="E198" s="8">
        <v>2</v>
      </c>
      <c r="F198" s="8">
        <v>73</v>
      </c>
      <c r="G198" s="8" t="str">
        <f>VLOOKUP(B198,[1]Pitchers!$B:$P,15,FALSE)</f>
        <v/>
      </c>
      <c r="H198" s="8">
        <f>IF(D198&gt;0,(D198)/(D198+VLOOKUP(B198,'Blown Saves Pitch'!B:F,4,FALSE)),"")</f>
        <v>0.78947368421052633</v>
      </c>
      <c r="I198" s="8">
        <v>9.7100000000000009</v>
      </c>
      <c r="J198" s="8">
        <v>4.12</v>
      </c>
      <c r="K198" s="8">
        <v>1.29</v>
      </c>
      <c r="L198" s="8">
        <v>2.92</v>
      </c>
      <c r="M198" s="8">
        <f>VLOOKUP('Pit League Rates'!B198,'Pit Adv'!B:V,20,FALSE)</f>
        <v>4.2699999999999996</v>
      </c>
      <c r="N198" s="8">
        <f>VLOOKUP('Pit League Rates'!B198,'Pit Adv'!B:V,21,FALSE)</f>
        <v>3.77</v>
      </c>
      <c r="O198" s="8">
        <f>VLOOKUP(B198,'Pit Statcast'!B:M,5,FALSE)</f>
        <v>89.1</v>
      </c>
      <c r="P198" s="8">
        <f>VLOOKUP(B198,'Pit Statcast'!B:M,7,FALSE)</f>
        <v>14.1</v>
      </c>
      <c r="Q198" s="46">
        <f>VLOOKUP(B198,'Pit Statcast'!B:M,9,FALSE)</f>
        <v>8.1000000000000003E-2</v>
      </c>
      <c r="R198" s="46">
        <f>VLOOKUP(B198,'Pit Statcast'!B:M,11,FALSE)</f>
        <v>0.38200000000000001</v>
      </c>
      <c r="S198" s="8">
        <v>3.33</v>
      </c>
      <c r="T198" s="8">
        <v>28</v>
      </c>
      <c r="U198" s="10">
        <v>0.16600000000000001</v>
      </c>
      <c r="V198" s="50">
        <f>VLOOKUP(B198,'Pit Adv'!B:V,7,FALSE)</f>
        <v>0.253</v>
      </c>
      <c r="W198" s="50">
        <f>VLOOKUP(B198,'Pit Adv'!B:V,8,FALSE)</f>
        <v>8.6999999999999994E-2</v>
      </c>
      <c r="X198" s="21">
        <f>VLOOKUP(B198,'Pit PD'!$B:$M,3,FALSE)</f>
        <v>0.14099999999999999</v>
      </c>
      <c r="Y198" s="21">
        <f>VLOOKUP($B198,'Pit PD'!$B:$M,4,FALSE)</f>
        <v>0.313</v>
      </c>
      <c r="Z198" s="21">
        <f>VLOOKUP($B198,'Pit PD'!$B:$M,5,FALSE)</f>
        <v>0.69699999999999995</v>
      </c>
      <c r="AA198" s="21">
        <f>VLOOKUP($B198,'Pit PD'!$B:$M,6,FALSE)</f>
        <v>0.498</v>
      </c>
      <c r="AB198" s="21">
        <f>VLOOKUP($B198,'Pit PD'!$B:$M,7,FALSE)</f>
        <v>0.50800000000000001</v>
      </c>
      <c r="AC198" s="21">
        <f>VLOOKUP($B198,'Pit PD'!$B:$M,8,FALSE)</f>
        <v>0.81200000000000006</v>
      </c>
      <c r="AD198" s="21">
        <f>VLOOKUP($B198,'Pit PD'!$B:$M,9,FALSE)</f>
        <v>0.71299999999999997</v>
      </c>
      <c r="AE198" s="21">
        <f>VLOOKUP($B198,'Pit PD'!$B:$M,10,FALSE)</f>
        <v>0.48299999999999998</v>
      </c>
      <c r="AF198" s="21">
        <f>VLOOKUP($B198,'Pit PD'!$B:$M,11,FALSE)</f>
        <v>0.126</v>
      </c>
      <c r="AG198" s="21">
        <f>VLOOKUP($B198,'Pit PD'!$B:$M,12,FALSE)</f>
        <v>0.26600000000000001</v>
      </c>
      <c r="AH198">
        <f>VLOOKUP(B198,'[1]SGP Pitchers'!$B:$P,10,FALSE)</f>
        <v>4.0549217611692532</v>
      </c>
    </row>
    <row r="199" spans="1:34" ht="15" thickBot="1">
      <c r="A199" s="5">
        <v>198</v>
      </c>
      <c r="B199" s="22" t="s">
        <v>785</v>
      </c>
      <c r="C199" s="22" t="s">
        <v>37</v>
      </c>
      <c r="D199" s="8">
        <f t="shared" si="3"/>
        <v>0</v>
      </c>
      <c r="E199" s="8">
        <v>0</v>
      </c>
      <c r="F199" s="8">
        <v>72</v>
      </c>
      <c r="G199" s="8">
        <f>VLOOKUP(B199,[1]Pitchers!$B:$P,15,FALSE)</f>
        <v>0.17</v>
      </c>
      <c r="H199" s="8" t="str">
        <f>IF(D199&gt;0,(D199)/(D199+VLOOKUP(B199,'Blown Saves Pitch'!B:F,4,FALSE)),"")</f>
        <v/>
      </c>
      <c r="I199" s="8">
        <v>7.87</v>
      </c>
      <c r="J199" s="8">
        <v>7</v>
      </c>
      <c r="K199" s="8">
        <v>1.66</v>
      </c>
      <c r="L199" s="8">
        <v>1.85</v>
      </c>
      <c r="M199" s="8">
        <f>VLOOKUP('Pit League Rates'!B199,'Pit Adv'!B:V,20,FALSE)</f>
        <v>4.79</v>
      </c>
      <c r="N199" s="8">
        <f>VLOOKUP('Pit League Rates'!B199,'Pit Adv'!B:V,21,FALSE)</f>
        <v>5</v>
      </c>
      <c r="O199" s="8">
        <f>VLOOKUP(B199,'Pit Statcast'!B:M,5,FALSE)</f>
        <v>89.7</v>
      </c>
      <c r="P199" s="8">
        <f>VLOOKUP(B199,'Pit Statcast'!B:M,7,FALSE)</f>
        <v>11</v>
      </c>
      <c r="Q199" s="46">
        <f>VLOOKUP(B199,'Pit Statcast'!B:M,9,FALSE)</f>
        <v>0.08</v>
      </c>
      <c r="R199" s="46">
        <f>VLOOKUP(B199,'Pit Statcast'!B:M,11,FALSE)</f>
        <v>0.42399999999999999</v>
      </c>
      <c r="S199" s="8">
        <v>4.26</v>
      </c>
      <c r="T199" s="8">
        <v>0</v>
      </c>
      <c r="U199" s="10">
        <v>8.7999999999999995E-2</v>
      </c>
      <c r="V199" s="50">
        <f>VLOOKUP(B199,'Pit Adv'!B:V,7,FALSE)</f>
        <v>0.191</v>
      </c>
      <c r="W199" s="50">
        <f>VLOOKUP(B199,'Pit Adv'!B:V,8,FALSE)</f>
        <v>0.10299999999999999</v>
      </c>
      <c r="X199" s="21">
        <f>VLOOKUP(B199,'Pit PD'!$B:$M,3,FALSE)</f>
        <v>8.1000000000000003E-2</v>
      </c>
      <c r="Y199" s="21">
        <f>VLOOKUP($B199,'Pit PD'!$B:$M,4,FALSE)</f>
        <v>0.22600000000000001</v>
      </c>
      <c r="Z199" s="21">
        <f>VLOOKUP($B199,'Pit PD'!$B:$M,5,FALSE)</f>
        <v>0.6</v>
      </c>
      <c r="AA199" s="21">
        <f>VLOOKUP($B199,'Pit PD'!$B:$M,6,FALSE)</f>
        <v>0.40200000000000002</v>
      </c>
      <c r="AB199" s="21">
        <f>VLOOKUP($B199,'Pit PD'!$B:$M,7,FALSE)</f>
        <v>0.56999999999999995</v>
      </c>
      <c r="AC199" s="21">
        <f>VLOOKUP($B199,'Pit PD'!$B:$M,8,FALSE)</f>
        <v>0.89600000000000002</v>
      </c>
      <c r="AD199" s="21">
        <f>VLOOKUP($B199,'Pit PD'!$B:$M,9,FALSE)</f>
        <v>0.79900000000000004</v>
      </c>
      <c r="AE199" s="21">
        <f>VLOOKUP($B199,'Pit PD'!$B:$M,10,FALSE)</f>
        <v>0.47</v>
      </c>
      <c r="AF199" s="21">
        <f>VLOOKUP($B199,'Pit PD'!$B:$M,11,FALSE)</f>
        <v>0.183</v>
      </c>
      <c r="AG199" s="21">
        <f>VLOOKUP($B199,'Pit PD'!$B:$M,12,FALSE)</f>
        <v>0.26400000000000001</v>
      </c>
      <c r="AH199">
        <f>VLOOKUP(B199,'[1]SGP Pitchers'!$B:$P,10,FALSE)</f>
        <v>-9.1353556857179523</v>
      </c>
    </row>
    <row r="200" spans="1:34" ht="15" thickBot="1">
      <c r="A200" s="5">
        <v>199</v>
      </c>
      <c r="B200" s="22" t="s">
        <v>494</v>
      </c>
      <c r="C200" s="22" t="s">
        <v>100</v>
      </c>
      <c r="D200" s="8">
        <f t="shared" si="3"/>
        <v>12</v>
      </c>
      <c r="E200" s="8">
        <v>0</v>
      </c>
      <c r="F200" s="8">
        <v>72</v>
      </c>
      <c r="G200" s="8" t="str">
        <f>VLOOKUP(B200,[1]Pitchers!$B:$P,15,FALSE)</f>
        <v/>
      </c>
      <c r="H200" s="8">
        <f>IF(D200&gt;0,(D200)/(D200+VLOOKUP(B200,'Blown Saves Pitch'!B:F,4,FALSE)),"")</f>
        <v>0.8</v>
      </c>
      <c r="I200" s="8">
        <v>11.37</v>
      </c>
      <c r="J200" s="8">
        <v>4.58</v>
      </c>
      <c r="K200" s="8">
        <v>1.26</v>
      </c>
      <c r="L200" s="8">
        <v>3</v>
      </c>
      <c r="M200" s="8">
        <f>VLOOKUP('Pit League Rates'!B200,'Pit Adv'!B:V,20,FALSE)</f>
        <v>4.22</v>
      </c>
      <c r="N200" s="8">
        <f>VLOOKUP('Pit League Rates'!B200,'Pit Adv'!B:V,21,FALSE)</f>
        <v>3.62</v>
      </c>
      <c r="O200" s="8">
        <f>VLOOKUP(B200,'Pit Statcast'!B:M,5,FALSE)</f>
        <v>88.3</v>
      </c>
      <c r="P200" s="8">
        <f>VLOOKUP(B200,'Pit Statcast'!B:M,7,FALSE)</f>
        <v>23.5</v>
      </c>
      <c r="Q200" s="46">
        <f>VLOOKUP(B200,'Pit Statcast'!B:M,9,FALSE)</f>
        <v>9.9000000000000005E-2</v>
      </c>
      <c r="R200" s="46">
        <f>VLOOKUP(B200,'Pit Statcast'!B:M,11,FALSE)</f>
        <v>0.34799999999999998</v>
      </c>
      <c r="S200" s="8">
        <v>3.79</v>
      </c>
      <c r="T200" s="8">
        <v>12</v>
      </c>
      <c r="U200" s="10">
        <v>0.20100000000000001</v>
      </c>
      <c r="V200" s="50">
        <f>VLOOKUP(B200,'Pit Adv'!B:V,7,FALSE)</f>
        <v>0.30099999999999999</v>
      </c>
      <c r="W200" s="50">
        <f>VLOOKUP(B200,'Pit Adv'!B:V,8,FALSE)</f>
        <v>0.1</v>
      </c>
      <c r="X200" s="21">
        <f>VLOOKUP(B200,'Pit PD'!$B:$M,3,FALSE)</f>
        <v>0.13400000000000001</v>
      </c>
      <c r="Y200" s="21">
        <f>VLOOKUP($B200,'Pit PD'!$B:$M,4,FALSE)</f>
        <v>0.26900000000000002</v>
      </c>
      <c r="Z200" s="21">
        <f>VLOOKUP($B200,'Pit PD'!$B:$M,5,FALSE)</f>
        <v>0.65800000000000003</v>
      </c>
      <c r="AA200" s="21">
        <f>VLOOKUP($B200,'Pit PD'!$B:$M,6,FALSE)</f>
        <v>0.47299999999999998</v>
      </c>
      <c r="AB200" s="21">
        <f>VLOOKUP($B200,'Pit PD'!$B:$M,7,FALSE)</f>
        <v>0.50800000000000001</v>
      </c>
      <c r="AC200" s="21">
        <f>VLOOKUP($B200,'Pit PD'!$B:$M,8,FALSE)</f>
        <v>0.79300000000000004</v>
      </c>
      <c r="AD200" s="21">
        <f>VLOOKUP($B200,'Pit PD'!$B:$M,9,FALSE)</f>
        <v>0.71599999999999997</v>
      </c>
      <c r="AE200" s="21">
        <f>VLOOKUP($B200,'Pit PD'!$B:$M,10,FALSE)</f>
        <v>0.52300000000000002</v>
      </c>
      <c r="AF200" s="21">
        <f>VLOOKUP($B200,'Pit PD'!$B:$M,11,FALSE)</f>
        <v>0.16500000000000001</v>
      </c>
      <c r="AG200" s="21">
        <f>VLOOKUP($B200,'Pit PD'!$B:$M,12,FALSE)</f>
        <v>0.29899999999999999</v>
      </c>
      <c r="AH200">
        <f>VLOOKUP(B200,'[1]SGP Pitchers'!$B:$P,10,FALSE)</f>
        <v>2.0326896429263468</v>
      </c>
    </row>
    <row r="201" spans="1:34" ht="15" thickBot="1">
      <c r="A201" s="5">
        <v>200</v>
      </c>
      <c r="B201" s="22" t="s">
        <v>481</v>
      </c>
      <c r="C201" s="22" t="s">
        <v>97</v>
      </c>
      <c r="D201" s="8">
        <f t="shared" si="3"/>
        <v>38</v>
      </c>
      <c r="E201" s="8">
        <v>36</v>
      </c>
      <c r="F201" s="8">
        <v>72</v>
      </c>
      <c r="G201" s="8" t="str">
        <f>VLOOKUP(B201,[1]Pitchers!$B:$P,15,FALSE)</f>
        <v/>
      </c>
      <c r="H201" s="8">
        <f>IF(D201&gt;0,(D201)/(D201+VLOOKUP(B201,'Blown Saves Pitch'!B:F,4,FALSE)),"")</f>
        <v>0.90476190476190477</v>
      </c>
      <c r="I201" s="8">
        <v>11.17</v>
      </c>
      <c r="J201" s="8">
        <v>2.95</v>
      </c>
      <c r="K201" s="8">
        <v>1.22</v>
      </c>
      <c r="L201" s="8">
        <v>3</v>
      </c>
      <c r="M201" s="8">
        <f>VLOOKUP('Pit League Rates'!B201,'Pit Adv'!B:V,20,FALSE)</f>
        <v>4.01</v>
      </c>
      <c r="N201" s="8">
        <f>VLOOKUP('Pit League Rates'!B201,'Pit Adv'!B:V,21,FALSE)</f>
        <v>3.49</v>
      </c>
      <c r="O201" s="8">
        <f>VLOOKUP(B201,'Pit Statcast'!B:M,5,FALSE)</f>
        <v>89</v>
      </c>
      <c r="P201" s="8">
        <f>VLOOKUP(B201,'Pit Statcast'!B:M,7,FALSE)</f>
        <v>17.3</v>
      </c>
      <c r="Q201" s="46">
        <f>VLOOKUP(B201,'Pit Statcast'!B:M,9,FALSE)</f>
        <v>7.4999999999999997E-2</v>
      </c>
      <c r="R201" s="46">
        <f>VLOOKUP(B201,'Pit Statcast'!B:M,11,FALSE)</f>
        <v>0.35599999999999998</v>
      </c>
      <c r="S201" s="8">
        <v>3.72</v>
      </c>
      <c r="T201" s="8">
        <v>2</v>
      </c>
      <c r="U201" s="10">
        <v>0.19700000000000001</v>
      </c>
      <c r="V201" s="50">
        <f>VLOOKUP(B201,'Pit Adv'!B:V,7,FALSE)</f>
        <v>0.29499999999999998</v>
      </c>
      <c r="W201" s="50">
        <f>VLOOKUP(B201,'Pit Adv'!B:V,8,FALSE)</f>
        <v>9.8000000000000004E-2</v>
      </c>
      <c r="X201" s="21">
        <f>VLOOKUP(B201,'Pit PD'!$B:$M,3,FALSE)</f>
        <v>0.17199999999999999</v>
      </c>
      <c r="Y201" s="21">
        <f>VLOOKUP($B201,'Pit PD'!$B:$M,4,FALSE)</f>
        <v>0.33800000000000002</v>
      </c>
      <c r="Z201" s="21">
        <f>VLOOKUP($B201,'Pit PD'!$B:$M,5,FALSE)</f>
        <v>0.66200000000000003</v>
      </c>
      <c r="AA201" s="21">
        <f>VLOOKUP($B201,'Pit PD'!$B:$M,6,FALSE)</f>
        <v>0.501</v>
      </c>
      <c r="AB201" s="21">
        <f>VLOOKUP($B201,'Pit PD'!$B:$M,7,FALSE)</f>
        <v>0.41699999999999998</v>
      </c>
      <c r="AC201" s="21">
        <f>VLOOKUP($B201,'Pit PD'!$B:$M,8,FALSE)</f>
        <v>0.77700000000000002</v>
      </c>
      <c r="AD201" s="21">
        <f>VLOOKUP($B201,'Pit PD'!$B:$M,9,FALSE)</f>
        <v>0.65600000000000003</v>
      </c>
      <c r="AE201" s="21">
        <f>VLOOKUP($B201,'Pit PD'!$B:$M,10,FALSE)</f>
        <v>0.503</v>
      </c>
      <c r="AF201" s="21">
        <f>VLOOKUP($B201,'Pit PD'!$B:$M,11,FALSE)</f>
        <v>0.153</v>
      </c>
      <c r="AG201" s="21">
        <f>VLOOKUP($B201,'Pit PD'!$B:$M,12,FALSE)</f>
        <v>0.32500000000000001</v>
      </c>
      <c r="AH201">
        <f>VLOOKUP(B201,'[1]SGP Pitchers'!$B:$P,10,FALSE)</f>
        <v>7.0481107384613964</v>
      </c>
    </row>
    <row r="202" spans="1:34" ht="15" thickBot="1">
      <c r="A202" s="5">
        <v>201</v>
      </c>
      <c r="B202" s="22" t="s">
        <v>500</v>
      </c>
      <c r="C202" s="22" t="s">
        <v>52</v>
      </c>
      <c r="D202" s="8">
        <f t="shared" si="3"/>
        <v>9</v>
      </c>
      <c r="E202" s="8">
        <v>1</v>
      </c>
      <c r="F202" s="8">
        <v>72</v>
      </c>
      <c r="G202" s="8" t="str">
        <f>VLOOKUP(B202,[1]Pitchers!$B:$P,15,FALSE)</f>
        <v/>
      </c>
      <c r="H202" s="8">
        <f>IF(D202&gt;0,(D202)/(D202+VLOOKUP(B202,'Blown Saves Pitch'!B:F,4,FALSE)),"")</f>
        <v>0.9</v>
      </c>
      <c r="I202" s="8">
        <v>10.130000000000001</v>
      </c>
      <c r="J202" s="8">
        <v>3.09</v>
      </c>
      <c r="K202" s="8">
        <v>1.1599999999999999</v>
      </c>
      <c r="L202" s="8">
        <v>2.88</v>
      </c>
      <c r="M202" s="8">
        <f>VLOOKUP('Pit League Rates'!B202,'Pit Adv'!B:V,20,FALSE)</f>
        <v>4.24</v>
      </c>
      <c r="N202" s="8">
        <f>VLOOKUP('Pit League Rates'!B202,'Pit Adv'!B:V,21,FALSE)</f>
        <v>3.67</v>
      </c>
      <c r="O202" s="8">
        <f>VLOOKUP(B202,'Pit Statcast'!B:M,5,FALSE)</f>
        <v>84.4</v>
      </c>
      <c r="P202" s="8">
        <f>VLOOKUP(B202,'Pit Statcast'!B:M,7,FALSE)</f>
        <v>11.6</v>
      </c>
      <c r="Q202" s="46">
        <f>VLOOKUP(B202,'Pit Statcast'!B:M,9,FALSE)</f>
        <v>7.3999999999999996E-2</v>
      </c>
      <c r="R202" s="46">
        <f>VLOOKUP(B202,'Pit Statcast'!B:M,11,FALSE)</f>
        <v>0.22800000000000001</v>
      </c>
      <c r="S202" s="8">
        <v>3.52</v>
      </c>
      <c r="T202" s="8">
        <v>8</v>
      </c>
      <c r="U202" s="10">
        <v>0.17599999999999999</v>
      </c>
      <c r="V202" s="50">
        <f>VLOOKUP(B202,'Pit Adv'!B:V,7,FALSE)</f>
        <v>0.27</v>
      </c>
      <c r="W202" s="50">
        <f>VLOOKUP(B202,'Pit Adv'!B:V,8,FALSE)</f>
        <v>9.4E-2</v>
      </c>
      <c r="X202" s="21">
        <f>VLOOKUP(B202,'Pit PD'!$B:$M,3,FALSE)</f>
        <v>0.14899999999999999</v>
      </c>
      <c r="Y202" s="21">
        <f>VLOOKUP($B202,'Pit PD'!$B:$M,4,FALSE)</f>
        <v>0.32200000000000001</v>
      </c>
      <c r="Z202" s="21">
        <f>VLOOKUP($B202,'Pit PD'!$B:$M,5,FALSE)</f>
        <v>0.67800000000000005</v>
      </c>
      <c r="AA202" s="21">
        <f>VLOOKUP($B202,'Pit PD'!$B:$M,6,FALSE)</f>
        <v>0.497</v>
      </c>
      <c r="AB202" s="21">
        <f>VLOOKUP($B202,'Pit PD'!$B:$M,7,FALSE)</f>
        <v>0.50900000000000001</v>
      </c>
      <c r="AC202" s="21">
        <f>VLOOKUP($B202,'Pit PD'!$B:$M,8,FALSE)</f>
        <v>0.79100000000000004</v>
      </c>
      <c r="AD202" s="21">
        <f>VLOOKUP($B202,'Pit PD'!$B:$M,9,FALSE)</f>
        <v>0.69799999999999995</v>
      </c>
      <c r="AE202" s="21">
        <f>VLOOKUP($B202,'Pit PD'!$B:$M,10,FALSE)</f>
        <v>0.49099999999999999</v>
      </c>
      <c r="AF202" s="21">
        <f>VLOOKUP($B202,'Pit PD'!$B:$M,11,FALSE)</f>
        <v>0.14799999999999999</v>
      </c>
      <c r="AG202" s="21">
        <f>VLOOKUP($B202,'Pit PD'!$B:$M,12,FALSE)</f>
        <v>0.29599999999999999</v>
      </c>
      <c r="AH202">
        <f>VLOOKUP(B202,'[1]SGP Pitchers'!$B:$P,10,FALSE)</f>
        <v>4.5925798318828299</v>
      </c>
    </row>
    <row r="203" spans="1:34" ht="15" thickBot="1">
      <c r="A203" s="5">
        <v>202</v>
      </c>
      <c r="B203" s="22" t="s">
        <v>450</v>
      </c>
      <c r="C203" s="22" t="s">
        <v>111</v>
      </c>
      <c r="D203" s="8">
        <f t="shared" si="3"/>
        <v>5</v>
      </c>
      <c r="E203" s="8">
        <v>1</v>
      </c>
      <c r="F203" s="8">
        <v>72</v>
      </c>
      <c r="G203" s="8" t="str">
        <f>VLOOKUP(B203,[1]Pitchers!$B:$P,15,FALSE)</f>
        <v/>
      </c>
      <c r="H203" s="8">
        <f>IF(D203&gt;0,(D203)/(D203+VLOOKUP(B203,'Blown Saves Pitch'!B:F,4,FALSE)),"")</f>
        <v>0.7142857142857143</v>
      </c>
      <c r="I203" s="8">
        <v>11.78</v>
      </c>
      <c r="J203" s="8">
        <v>3.93</v>
      </c>
      <c r="K203" s="8">
        <v>1.1499999999999999</v>
      </c>
      <c r="L203" s="8">
        <v>3</v>
      </c>
      <c r="M203" s="8">
        <f>VLOOKUP('Pit League Rates'!B203,'Pit Adv'!B:V,20,FALSE)</f>
        <v>3.83</v>
      </c>
      <c r="N203" s="8">
        <f>VLOOKUP('Pit League Rates'!B203,'Pit Adv'!B:V,21,FALSE)</f>
        <v>3.35</v>
      </c>
      <c r="O203" s="8">
        <f>VLOOKUP(B203,'Pit Statcast'!B:M,5,FALSE)</f>
        <v>86.5</v>
      </c>
      <c r="P203" s="8">
        <f>VLOOKUP(B203,'Pit Statcast'!B:M,7,FALSE)</f>
        <v>12.8</v>
      </c>
      <c r="Q203" s="46">
        <f>VLOOKUP(B203,'Pit Statcast'!B:M,9,FALSE)</f>
        <v>8.5000000000000006E-2</v>
      </c>
      <c r="R203" s="46">
        <f>VLOOKUP(B203,'Pit Statcast'!B:M,11,FALSE)</f>
        <v>0.33800000000000002</v>
      </c>
      <c r="S203" s="8">
        <v>3.93</v>
      </c>
      <c r="T203" s="8">
        <v>4</v>
      </c>
      <c r="U203" s="10">
        <v>0.21</v>
      </c>
      <c r="V203" s="50">
        <f>VLOOKUP(B203,'Pit Adv'!B:V,7,FALSE)</f>
        <v>0.314</v>
      </c>
      <c r="W203" s="50">
        <f>VLOOKUP(B203,'Pit Adv'!B:V,8,FALSE)</f>
        <v>0.105</v>
      </c>
      <c r="X203" s="21">
        <f>VLOOKUP(B203,'Pit PD'!$B:$M,3,FALSE)</f>
        <v>0.13700000000000001</v>
      </c>
      <c r="Y203" s="21">
        <f>VLOOKUP($B203,'Pit PD'!$B:$M,4,FALSE)</f>
        <v>0.254</v>
      </c>
      <c r="Z203" s="21">
        <f>VLOOKUP($B203,'Pit PD'!$B:$M,5,FALSE)</f>
        <v>0.622</v>
      </c>
      <c r="AA203" s="21">
        <f>VLOOKUP($B203,'Pit PD'!$B:$M,6,FALSE)</f>
        <v>0.438</v>
      </c>
      <c r="AB203" s="21">
        <f>VLOOKUP($B203,'Pit PD'!$B:$M,7,FALSE)</f>
        <v>0.39700000000000002</v>
      </c>
      <c r="AC203" s="21">
        <f>VLOOKUP($B203,'Pit PD'!$B:$M,8,FALSE)</f>
        <v>0.81100000000000005</v>
      </c>
      <c r="AD203" s="21">
        <f>VLOOKUP($B203,'Pit PD'!$B:$M,9,FALSE)</f>
        <v>0.69199999999999995</v>
      </c>
      <c r="AE203" s="21">
        <f>VLOOKUP($B203,'Pit PD'!$B:$M,10,FALSE)</f>
        <v>0.502</v>
      </c>
      <c r="AF203" s="21">
        <f>VLOOKUP($B203,'Pit PD'!$B:$M,11,FALSE)</f>
        <v>0.19</v>
      </c>
      <c r="AG203" s="21">
        <f>VLOOKUP($B203,'Pit PD'!$B:$M,12,FALSE)</f>
        <v>0.32600000000000001</v>
      </c>
      <c r="AH203">
        <f>VLOOKUP(B203,'[1]SGP Pitchers'!$B:$P,10,FALSE)</f>
        <v>3.5072768604597799</v>
      </c>
    </row>
    <row r="204" spans="1:34" ht="15" thickBot="1">
      <c r="A204" s="5">
        <v>203</v>
      </c>
      <c r="B204" s="22" t="s">
        <v>554</v>
      </c>
      <c r="C204" s="22" t="s">
        <v>24</v>
      </c>
      <c r="D204" s="8">
        <f t="shared" si="3"/>
        <v>1</v>
      </c>
      <c r="E204" s="8">
        <v>0</v>
      </c>
      <c r="F204" s="8">
        <v>72</v>
      </c>
      <c r="G204" s="8" t="str">
        <f>VLOOKUP(B204,[1]Pitchers!$B:$P,15,FALSE)</f>
        <v/>
      </c>
      <c r="H204" s="8">
        <f>IF(D204&gt;0,(D204)/(D204+VLOOKUP(B204,'Blown Saves Pitch'!B:F,4,FALSE)),"")</f>
        <v>1</v>
      </c>
      <c r="I204" s="8">
        <v>9.6199999999999992</v>
      </c>
      <c r="J204" s="8">
        <v>6.28</v>
      </c>
      <c r="K204" s="8">
        <v>1.51</v>
      </c>
      <c r="L204" s="8">
        <v>3.79</v>
      </c>
      <c r="M204" s="8">
        <f>VLOOKUP('Pit League Rates'!B204,'Pit Adv'!B:V,20,FALSE)</f>
        <v>3.92</v>
      </c>
      <c r="N204" s="8">
        <f>VLOOKUP('Pit League Rates'!B204,'Pit Adv'!B:V,21,FALSE)</f>
        <v>3.9</v>
      </c>
      <c r="O204" s="8">
        <f>VLOOKUP(B204,'Pit Statcast'!B:M,5,FALSE)</f>
        <v>90.1</v>
      </c>
      <c r="P204" s="8">
        <f>VLOOKUP(B204,'Pit Statcast'!B:M,7,FALSE)</f>
        <v>12.5</v>
      </c>
      <c r="Q204" s="46">
        <f>VLOOKUP(B204,'Pit Statcast'!B:M,9,FALSE)</f>
        <v>9.4E-2</v>
      </c>
      <c r="R204" s="46">
        <f>VLOOKUP(B204,'Pit Statcast'!B:M,11,FALSE)</f>
        <v>0.42899999999999999</v>
      </c>
      <c r="S204" s="8">
        <v>2.54</v>
      </c>
      <c r="T204" s="8">
        <v>1</v>
      </c>
      <c r="U204" s="10">
        <v>0.17799999999999999</v>
      </c>
      <c r="V204" s="50">
        <f>VLOOKUP(B204,'Pit Adv'!B:V,7,FALSE)</f>
        <v>0.24199999999999999</v>
      </c>
      <c r="W204" s="50">
        <f>VLOOKUP(B204,'Pit Adv'!B:V,8,FALSE)</f>
        <v>6.4000000000000001E-2</v>
      </c>
      <c r="X204" s="21">
        <f>VLOOKUP(B204,'Pit PD'!$B:$M,3,FALSE)</f>
        <v>0.128</v>
      </c>
      <c r="Y204" s="21">
        <f>VLOOKUP($B204,'Pit PD'!$B:$M,4,FALSE)</f>
        <v>0.32600000000000001</v>
      </c>
      <c r="Z204" s="21">
        <f>VLOOKUP($B204,'Pit PD'!$B:$M,5,FALSE)</f>
        <v>0.65700000000000003</v>
      </c>
      <c r="AA204" s="21">
        <f>VLOOKUP($B204,'Pit PD'!$B:$M,6,FALSE)</f>
        <v>0.496</v>
      </c>
      <c r="AB204" s="21">
        <f>VLOOKUP($B204,'Pit PD'!$B:$M,7,FALSE)</f>
        <v>0.48899999999999999</v>
      </c>
      <c r="AC204" s="21">
        <f>VLOOKUP($B204,'Pit PD'!$B:$M,8,FALSE)</f>
        <v>0.86199999999999999</v>
      </c>
      <c r="AD204" s="21">
        <f>VLOOKUP($B204,'Pit PD'!$B:$M,9,FALSE)</f>
        <v>0.74299999999999999</v>
      </c>
      <c r="AE204" s="21">
        <f>VLOOKUP($B204,'Pit PD'!$B:$M,10,FALSE)</f>
        <v>0.51300000000000001</v>
      </c>
      <c r="AF204" s="21">
        <f>VLOOKUP($B204,'Pit PD'!$B:$M,11,FALSE)</f>
        <v>0.16500000000000001</v>
      </c>
      <c r="AG204" s="21">
        <f>VLOOKUP($B204,'Pit PD'!$B:$M,12,FALSE)</f>
        <v>0.29299999999999998</v>
      </c>
      <c r="AH204">
        <f>VLOOKUP(B204,'[1]SGP Pitchers'!$B:$P,10,FALSE)</f>
        <v>-2.3925974414227871</v>
      </c>
    </row>
    <row r="205" spans="1:34" ht="15" thickBot="1">
      <c r="A205" s="5">
        <v>204</v>
      </c>
      <c r="B205" s="22" t="s">
        <v>575</v>
      </c>
      <c r="C205" s="22" t="s">
        <v>95</v>
      </c>
      <c r="D205" s="8">
        <f t="shared" si="3"/>
        <v>1</v>
      </c>
      <c r="E205" s="8">
        <v>0</v>
      </c>
      <c r="F205" s="8">
        <v>72</v>
      </c>
      <c r="G205" s="8">
        <f>VLOOKUP(B205,[1]Pitchers!$B:$P,15,FALSE)</f>
        <v>0.11</v>
      </c>
      <c r="H205" s="8">
        <f>IF(D205&gt;0,(D205)/(D205+VLOOKUP(B205,'Blown Saves Pitch'!B:F,4,FALSE)),"")</f>
        <v>0.5</v>
      </c>
      <c r="I205" s="8">
        <v>9.77</v>
      </c>
      <c r="J205" s="8">
        <v>4.34</v>
      </c>
      <c r="K205" s="8">
        <v>1.42</v>
      </c>
      <c r="L205" s="8">
        <v>2.88</v>
      </c>
      <c r="M205" s="8">
        <f>VLOOKUP('Pit League Rates'!B205,'Pit Adv'!B:V,20,FALSE)</f>
        <v>3.83</v>
      </c>
      <c r="N205" s="8">
        <f>VLOOKUP('Pit League Rates'!B205,'Pit Adv'!B:V,21,FALSE)</f>
        <v>3.99</v>
      </c>
      <c r="O205" s="8">
        <f>VLOOKUP(B205,'Pit Statcast'!B:M,5,FALSE)</f>
        <v>90.3</v>
      </c>
      <c r="P205" s="8">
        <f>VLOOKUP(B205,'Pit Statcast'!B:M,7,FALSE)</f>
        <v>11.6</v>
      </c>
      <c r="Q205" s="46">
        <f>VLOOKUP(B205,'Pit Statcast'!B:M,9,FALSE)</f>
        <v>6.9000000000000006E-2</v>
      </c>
      <c r="R205" s="46">
        <f>VLOOKUP(B205,'Pit Statcast'!B:M,11,FALSE)</f>
        <v>0.43099999999999999</v>
      </c>
      <c r="S205" s="8">
        <v>3.39</v>
      </c>
      <c r="T205" s="8">
        <v>1</v>
      </c>
      <c r="U205" s="10">
        <v>0.16400000000000001</v>
      </c>
      <c r="V205" s="50">
        <f>VLOOKUP(B205,'Pit Adv'!B:V,7,FALSE)</f>
        <v>0.251</v>
      </c>
      <c r="W205" s="50">
        <f>VLOOKUP(B205,'Pit Adv'!B:V,8,FALSE)</f>
        <v>8.6999999999999994E-2</v>
      </c>
      <c r="X205" s="21">
        <f>VLOOKUP(B205,'Pit PD'!$B:$M,3,FALSE)</f>
        <v>9.6000000000000002E-2</v>
      </c>
      <c r="Y205" s="21">
        <f>VLOOKUP($B205,'Pit PD'!$B:$M,4,FALSE)</f>
        <v>0.25600000000000001</v>
      </c>
      <c r="Z205" s="21">
        <f>VLOOKUP($B205,'Pit PD'!$B:$M,5,FALSE)</f>
        <v>0.59299999999999997</v>
      </c>
      <c r="AA205" s="21">
        <f>VLOOKUP($B205,'Pit PD'!$B:$M,6,FALSE)</f>
        <v>0.434</v>
      </c>
      <c r="AB205" s="21">
        <f>VLOOKUP($B205,'Pit PD'!$B:$M,7,FALSE)</f>
        <v>0.55300000000000005</v>
      </c>
      <c r="AC205" s="21">
        <f>VLOOKUP($B205,'Pit PD'!$B:$M,8,FALSE)</f>
        <v>0.86799999999999999</v>
      </c>
      <c r="AD205" s="21">
        <f>VLOOKUP($B205,'Pit PD'!$B:$M,9,FALSE)</f>
        <v>0.78100000000000003</v>
      </c>
      <c r="AE205" s="21">
        <f>VLOOKUP($B205,'Pit PD'!$B:$M,10,FALSE)</f>
        <v>0.52800000000000002</v>
      </c>
      <c r="AF205" s="21">
        <f>VLOOKUP($B205,'Pit PD'!$B:$M,11,FALSE)</f>
        <v>0.19500000000000001</v>
      </c>
      <c r="AG205" s="21">
        <f>VLOOKUP($B205,'Pit PD'!$B:$M,12,FALSE)</f>
        <v>0.29099999999999998</v>
      </c>
      <c r="AH205">
        <f>VLOOKUP(B205,'[1]SGP Pitchers'!$B:$P,10,FALSE)</f>
        <v>-0.69756249145100357</v>
      </c>
    </row>
    <row r="206" spans="1:34" ht="15" thickBot="1">
      <c r="A206" s="5">
        <v>205</v>
      </c>
      <c r="B206" s="22" t="s">
        <v>733</v>
      </c>
      <c r="C206" s="22" t="s">
        <v>74</v>
      </c>
      <c r="D206" s="8">
        <f t="shared" si="3"/>
        <v>26</v>
      </c>
      <c r="E206" s="8">
        <v>3</v>
      </c>
      <c r="F206" s="8">
        <v>71</v>
      </c>
      <c r="G206" s="8" t="str">
        <f>VLOOKUP(B206,[1]Pitchers!$B:$P,15,FALSE)</f>
        <v/>
      </c>
      <c r="H206" s="8">
        <f>IF(D206&gt;0,(D206)/(D206+VLOOKUP(B206,'Blown Saves Pitch'!B:F,4,FALSE)),"")</f>
        <v>0.83870967741935487</v>
      </c>
      <c r="I206" s="8">
        <v>10.71</v>
      </c>
      <c r="J206" s="8">
        <v>3.17</v>
      </c>
      <c r="K206" s="8">
        <v>1.21</v>
      </c>
      <c r="L206" s="8">
        <v>1.82</v>
      </c>
      <c r="M206" s="8">
        <f>VLOOKUP('Pit League Rates'!B206,'Pit Adv'!B:V,20,FALSE)</f>
        <v>5.51</v>
      </c>
      <c r="N206" s="8">
        <f>VLOOKUP('Pit League Rates'!B206,'Pit Adv'!B:V,21,FALSE)</f>
        <v>4.6100000000000003</v>
      </c>
      <c r="O206" s="8">
        <f>VLOOKUP(B206,'Pit Statcast'!B:M,5,FALSE)</f>
        <v>87.7</v>
      </c>
      <c r="P206" s="8">
        <f>VLOOKUP(B206,'Pit Statcast'!B:M,7,FALSE)</f>
        <v>27.4</v>
      </c>
      <c r="Q206" s="46">
        <f>VLOOKUP(B206,'Pit Statcast'!B:M,9,FALSE)</f>
        <v>8.8999999999999996E-2</v>
      </c>
      <c r="R206" s="46">
        <f>VLOOKUP(B206,'Pit Statcast'!B:M,11,FALSE)</f>
        <v>0.32600000000000001</v>
      </c>
      <c r="S206" s="8">
        <v>5.88</v>
      </c>
      <c r="T206" s="8">
        <v>23</v>
      </c>
      <c r="U206" s="10">
        <v>0.126</v>
      </c>
      <c r="V206" s="50">
        <f>VLOOKUP(B206,'Pit Adv'!B:V,7,FALSE)</f>
        <v>0.28000000000000003</v>
      </c>
      <c r="W206" s="50">
        <f>VLOOKUP(B206,'Pit Adv'!B:V,8,FALSE)</f>
        <v>0.154</v>
      </c>
      <c r="X206" s="21">
        <f>VLOOKUP(B206,'Pit PD'!$B:$M,3,FALSE)</f>
        <v>0.14199999999999999</v>
      </c>
      <c r="Y206" s="21">
        <f>VLOOKUP($B206,'Pit PD'!$B:$M,4,FALSE)</f>
        <v>0.26700000000000002</v>
      </c>
      <c r="Z206" s="21">
        <f>VLOOKUP($B206,'Pit PD'!$B:$M,5,FALSE)</f>
        <v>0.65300000000000002</v>
      </c>
      <c r="AA206" s="21">
        <f>VLOOKUP($B206,'Pit PD'!$B:$M,6,FALSE)</f>
        <v>0.45400000000000001</v>
      </c>
      <c r="AB206" s="21">
        <f>VLOOKUP($B206,'Pit PD'!$B:$M,7,FALSE)</f>
        <v>0.46899999999999997</v>
      </c>
      <c r="AC206" s="21">
        <f>VLOOKUP($B206,'Pit PD'!$B:$M,8,FALSE)</f>
        <v>0.77800000000000002</v>
      </c>
      <c r="AD206" s="21">
        <f>VLOOKUP($B206,'Pit PD'!$B:$M,9,FALSE)</f>
        <v>0.68400000000000005</v>
      </c>
      <c r="AE206" s="21">
        <f>VLOOKUP($B206,'Pit PD'!$B:$M,10,FALSE)</f>
        <v>0.48499999999999999</v>
      </c>
      <c r="AF206" s="21">
        <f>VLOOKUP($B206,'Pit PD'!$B:$M,11,FALSE)</f>
        <v>0.14799999999999999</v>
      </c>
      <c r="AG206" s="21">
        <f>VLOOKUP($B206,'Pit PD'!$B:$M,12,FALSE)</f>
        <v>0.28999999999999998</v>
      </c>
      <c r="AH206">
        <f>VLOOKUP(B206,'[1]SGP Pitchers'!$B:$P,10,FALSE)</f>
        <v>3.2434736443094025</v>
      </c>
    </row>
    <row r="207" spans="1:34" ht="15" thickBot="1">
      <c r="A207" s="5">
        <v>206</v>
      </c>
      <c r="B207" s="22" t="s">
        <v>794</v>
      </c>
      <c r="C207" s="6" t="s">
        <v>103</v>
      </c>
      <c r="D207" s="8">
        <f t="shared" si="3"/>
        <v>0</v>
      </c>
      <c r="E207" s="8">
        <v>0</v>
      </c>
      <c r="F207" s="8">
        <v>71</v>
      </c>
      <c r="G207" s="8">
        <f>VLOOKUP(B207,[1]Pitchers!$B:$P,15,FALSE)</f>
        <v>0.13</v>
      </c>
      <c r="H207" s="8" t="str">
        <f>IF(D207&gt;0,(D207)/(D207+VLOOKUP(B207,'Blown Saves Pitch'!B:F,4,FALSE)),"")</f>
        <v/>
      </c>
      <c r="I207" s="8">
        <v>6.63</v>
      </c>
      <c r="J207" s="8">
        <v>7.01</v>
      </c>
      <c r="K207" s="8">
        <v>1.69</v>
      </c>
      <c r="L207" s="8">
        <v>1.97</v>
      </c>
      <c r="M207" s="8">
        <f>VLOOKUP('Pit League Rates'!B207,'Pit Adv'!B:V,20,FALSE)</f>
        <v>5.13</v>
      </c>
      <c r="N207" s="8">
        <f>VLOOKUP('Pit League Rates'!B207,'Pit Adv'!B:V,21,FALSE)</f>
        <v>5.08</v>
      </c>
      <c r="O207" s="8">
        <f>VLOOKUP(B207,'Pit Statcast'!B:M,5,FALSE)</f>
        <v>89.4</v>
      </c>
      <c r="P207" s="8">
        <f>VLOOKUP(B207,'Pit Statcast'!B:M,7,FALSE)</f>
        <v>15</v>
      </c>
      <c r="Q207" s="46">
        <f>VLOOKUP(B207,'Pit Statcast'!B:M,9,FALSE)</f>
        <v>9.4E-2</v>
      </c>
      <c r="R207" s="46">
        <f>VLOOKUP(B207,'Pit Statcast'!B:M,11,FALSE)</f>
        <v>0.41499999999999998</v>
      </c>
      <c r="S207" s="8">
        <v>3.36</v>
      </c>
      <c r="T207" s="8">
        <v>0</v>
      </c>
      <c r="U207" s="10">
        <v>7.9000000000000001E-2</v>
      </c>
      <c r="V207" s="50">
        <f>VLOOKUP(B207,'Pit Adv'!B:V,7,FALSE)</f>
        <v>0.161</v>
      </c>
      <c r="W207" s="50">
        <f>VLOOKUP(B207,'Pit Adv'!B:V,8,FALSE)</f>
        <v>8.2000000000000003E-2</v>
      </c>
      <c r="X207" s="21">
        <f>VLOOKUP(B207,'Pit PD'!$B:$M,3,FALSE)</f>
        <v>9.8000000000000004E-2</v>
      </c>
      <c r="Y207" s="21">
        <f>VLOOKUP($B207,'Pit PD'!$B:$M,4,FALSE)</f>
        <v>0.26800000000000002</v>
      </c>
      <c r="Z207" s="21">
        <f>VLOOKUP($B207,'Pit PD'!$B:$M,5,FALSE)</f>
        <v>0.7</v>
      </c>
      <c r="AA207" s="21">
        <f>VLOOKUP($B207,'Pit PD'!$B:$M,6,FALSE)</f>
        <v>0.47699999999999998</v>
      </c>
      <c r="AB207" s="21">
        <f>VLOOKUP($B207,'Pit PD'!$B:$M,7,FALSE)</f>
        <v>0.59799999999999998</v>
      </c>
      <c r="AC207" s="21">
        <f>VLOOKUP($B207,'Pit PD'!$B:$M,8,FALSE)</f>
        <v>0.872</v>
      </c>
      <c r="AD207" s="21">
        <f>VLOOKUP($B207,'Pit PD'!$B:$M,9,FALSE)</f>
        <v>0.79300000000000004</v>
      </c>
      <c r="AE207" s="21">
        <f>VLOOKUP($B207,'Pit PD'!$B:$M,10,FALSE)</f>
        <v>0.48399999999999999</v>
      </c>
      <c r="AF207" s="21">
        <f>VLOOKUP($B207,'Pit PD'!$B:$M,11,FALSE)</f>
        <v>0.14499999999999999</v>
      </c>
      <c r="AG207" s="21">
        <f>VLOOKUP($B207,'Pit PD'!$B:$M,12,FALSE)</f>
        <v>0.24199999999999999</v>
      </c>
      <c r="AH207">
        <f>VLOOKUP(B207,'[1]SGP Pitchers'!$B:$P,10,FALSE)</f>
        <v>-10.693705211505623</v>
      </c>
    </row>
    <row r="208" spans="1:34" ht="15" thickBot="1">
      <c r="A208" s="5">
        <v>207</v>
      </c>
      <c r="B208" s="22" t="s">
        <v>412</v>
      </c>
      <c r="C208" s="22" t="s">
        <v>26</v>
      </c>
      <c r="D208" s="8">
        <f t="shared" si="3"/>
        <v>12</v>
      </c>
      <c r="E208" s="8">
        <v>0</v>
      </c>
      <c r="F208" s="8">
        <v>71</v>
      </c>
      <c r="G208" s="8" t="str">
        <f>VLOOKUP(B208,[1]Pitchers!$B:$P,15,FALSE)</f>
        <v/>
      </c>
      <c r="H208" s="8">
        <f>IF(D208&gt;0,(D208)/(D208+VLOOKUP(B208,'Blown Saves Pitch'!B:F,4,FALSE)),"")</f>
        <v>0.8571428571428571</v>
      </c>
      <c r="I208" s="8">
        <v>11.69</v>
      </c>
      <c r="J208" s="8">
        <v>3.13</v>
      </c>
      <c r="K208" s="8">
        <v>1.1499999999999999</v>
      </c>
      <c r="L208" s="8">
        <v>5.07</v>
      </c>
      <c r="M208" s="8">
        <f>VLOOKUP('Pit League Rates'!B208,'Pit Adv'!B:V,20,FALSE)</f>
        <v>3.66</v>
      </c>
      <c r="N208" s="8">
        <f>VLOOKUP('Pit League Rates'!B208,'Pit Adv'!B:V,21,FALSE)</f>
        <v>3.05</v>
      </c>
      <c r="O208" s="8">
        <f>VLOOKUP(B208,'Pit Statcast'!B:M,5,FALSE)</f>
        <v>91.2</v>
      </c>
      <c r="P208" s="8">
        <f>VLOOKUP(B208,'Pit Statcast'!B:M,7,FALSE)</f>
        <v>19.899999999999999</v>
      </c>
      <c r="Q208" s="46">
        <f>VLOOKUP(B208,'Pit Statcast'!B:M,9,FALSE)</f>
        <v>0.11799999999999999</v>
      </c>
      <c r="R208" s="46">
        <f>VLOOKUP(B208,'Pit Statcast'!B:M,11,FALSE)</f>
        <v>0.44400000000000001</v>
      </c>
      <c r="S208" s="8">
        <v>2.2999999999999998</v>
      </c>
      <c r="T208" s="8">
        <v>12</v>
      </c>
      <c r="U208" s="10">
        <v>0.247</v>
      </c>
      <c r="V208" s="50">
        <f>VLOOKUP(B208,'Pit Adv'!B:V,7,FALSE)</f>
        <v>0.307</v>
      </c>
      <c r="W208" s="50">
        <f>VLOOKUP(B208,'Pit Adv'!B:V,8,FALSE)</f>
        <v>6.0999999999999999E-2</v>
      </c>
      <c r="X208" s="21">
        <f>VLOOKUP(B208,'Pit PD'!$B:$M,3,FALSE)</f>
        <v>0.154</v>
      </c>
      <c r="Y208" s="21">
        <f>VLOOKUP($B208,'Pit PD'!$B:$M,4,FALSE)</f>
        <v>0.31900000000000001</v>
      </c>
      <c r="Z208" s="21">
        <f>VLOOKUP($B208,'Pit PD'!$B:$M,5,FALSE)</f>
        <v>0.67200000000000004</v>
      </c>
      <c r="AA208" s="21">
        <f>VLOOKUP($B208,'Pit PD'!$B:$M,6,FALSE)</f>
        <v>0.51200000000000001</v>
      </c>
      <c r="AB208" s="21">
        <f>VLOOKUP($B208,'Pit PD'!$B:$M,7,FALSE)</f>
        <v>0.47299999999999998</v>
      </c>
      <c r="AC208" s="21">
        <f>VLOOKUP($B208,'Pit PD'!$B:$M,8,FALSE)</f>
        <v>0.78300000000000003</v>
      </c>
      <c r="AD208" s="21">
        <f>VLOOKUP($B208,'Pit PD'!$B:$M,9,FALSE)</f>
        <v>0.69499999999999995</v>
      </c>
      <c r="AE208" s="21">
        <f>VLOOKUP($B208,'Pit PD'!$B:$M,10,FALSE)</f>
        <v>0.54600000000000004</v>
      </c>
      <c r="AF208" s="21">
        <f>VLOOKUP($B208,'Pit PD'!$B:$M,11,FALSE)</f>
        <v>0.161</v>
      </c>
      <c r="AG208" s="21">
        <f>VLOOKUP($B208,'Pit PD'!$B:$M,12,FALSE)</f>
        <v>0.315</v>
      </c>
      <c r="AH208">
        <f>VLOOKUP(B208,'[1]SGP Pitchers'!$B:$P,10,FALSE)</f>
        <v>6.2519453588470766</v>
      </c>
    </row>
    <row r="209" spans="1:34" ht="15" thickBot="1">
      <c r="A209" s="5">
        <v>208</v>
      </c>
      <c r="B209" s="22" t="s">
        <v>644</v>
      </c>
      <c r="C209" s="6" t="s">
        <v>103</v>
      </c>
      <c r="D209" s="8">
        <f t="shared" si="3"/>
        <v>11</v>
      </c>
      <c r="E209" s="8">
        <v>1</v>
      </c>
      <c r="F209" s="8">
        <v>71</v>
      </c>
      <c r="G209" s="8" t="str">
        <f>VLOOKUP(B209,[1]Pitchers!$B:$P,15,FALSE)</f>
        <v/>
      </c>
      <c r="H209" s="8">
        <f>IF(D209&gt;0,(D209)/(D209+VLOOKUP(B209,'Blown Saves Pitch'!B:F,4,FALSE)),"")</f>
        <v>0.7857142857142857</v>
      </c>
      <c r="I209" s="8">
        <v>9.83</v>
      </c>
      <c r="J209" s="8">
        <v>4.0199999999999996</v>
      </c>
      <c r="K209" s="8">
        <v>1.49</v>
      </c>
      <c r="L209" s="8">
        <v>2.0299999999999998</v>
      </c>
      <c r="M209" s="8">
        <f>VLOOKUP('Pit League Rates'!B209,'Pit Adv'!B:V,20,FALSE)</f>
        <v>4.49</v>
      </c>
      <c r="N209" s="8">
        <f>VLOOKUP('Pit League Rates'!B209,'Pit Adv'!B:V,21,FALSE)</f>
        <v>4.25</v>
      </c>
      <c r="O209" s="8">
        <f>VLOOKUP(B209,'Pit Statcast'!B:M,5,FALSE)</f>
        <v>90</v>
      </c>
      <c r="P209" s="8">
        <f>VLOOKUP(B209,'Pit Statcast'!B:M,7,FALSE)</f>
        <v>10.199999999999999</v>
      </c>
      <c r="Q209" s="46">
        <f>VLOOKUP(B209,'Pit Statcast'!B:M,9,FALSE)</f>
        <v>0.11899999999999999</v>
      </c>
      <c r="R209" s="46">
        <f>VLOOKUP(B209,'Pit Statcast'!B:M,11,FALSE)</f>
        <v>0.41799999999999998</v>
      </c>
      <c r="S209" s="8">
        <v>4.8499999999999996</v>
      </c>
      <c r="T209" s="8">
        <v>10</v>
      </c>
      <c r="U209" s="10">
        <v>0.124</v>
      </c>
      <c r="V209" s="50">
        <f>VLOOKUP(B209,'Pit Adv'!B:V,7,FALSE)</f>
        <v>0.245</v>
      </c>
      <c r="W209" s="50">
        <f>VLOOKUP(B209,'Pit Adv'!B:V,8,FALSE)</f>
        <v>0.121</v>
      </c>
      <c r="X209" s="21">
        <f>VLOOKUP(B209,'Pit PD'!$B:$M,3,FALSE)</f>
        <v>0.127</v>
      </c>
      <c r="Y209" s="21">
        <f>VLOOKUP($B209,'Pit PD'!$B:$M,4,FALSE)</f>
        <v>0.27200000000000002</v>
      </c>
      <c r="Z209" s="21">
        <f>VLOOKUP($B209,'Pit PD'!$B:$M,5,FALSE)</f>
        <v>0.65</v>
      </c>
      <c r="AA209" s="21">
        <f>VLOOKUP($B209,'Pit PD'!$B:$M,6,FALSE)</f>
        <v>0.45100000000000001</v>
      </c>
      <c r="AB209" s="21">
        <f>VLOOKUP($B209,'Pit PD'!$B:$M,7,FALSE)</f>
        <v>0.50900000000000001</v>
      </c>
      <c r="AC209" s="21">
        <f>VLOOKUP($B209,'Pit PD'!$B:$M,8,FALSE)</f>
        <v>0.81100000000000005</v>
      </c>
      <c r="AD209" s="21">
        <f>VLOOKUP($B209,'Pit PD'!$B:$M,9,FALSE)</f>
        <v>0.71499999999999997</v>
      </c>
      <c r="AE209" s="21">
        <f>VLOOKUP($B209,'Pit PD'!$B:$M,10,FALSE)</f>
        <v>0.47399999999999998</v>
      </c>
      <c r="AF209" s="21">
        <f>VLOOKUP($B209,'Pit PD'!$B:$M,11,FALSE)</f>
        <v>0.156</v>
      </c>
      <c r="AG209" s="21">
        <f>VLOOKUP($B209,'Pit PD'!$B:$M,12,FALSE)</f>
        <v>0.28299999999999997</v>
      </c>
      <c r="AH209">
        <f>VLOOKUP(B209,'[1]SGP Pitchers'!$B:$P,10,FALSE)</f>
        <v>-1.4689843087684964</v>
      </c>
    </row>
    <row r="210" spans="1:34" ht="15" thickBot="1">
      <c r="A210" s="5">
        <v>209</v>
      </c>
      <c r="B210" s="22" t="s">
        <v>738</v>
      </c>
      <c r="C210" s="22" t="s">
        <v>109</v>
      </c>
      <c r="D210" s="8">
        <f t="shared" si="3"/>
        <v>0</v>
      </c>
      <c r="E210" s="8">
        <v>0</v>
      </c>
      <c r="F210" s="8">
        <v>71</v>
      </c>
      <c r="G210" s="8">
        <f>VLOOKUP(B210,[1]Pitchers!$B:$P,15,FALSE)</f>
        <v>0.27</v>
      </c>
      <c r="H210" s="8" t="str">
        <f>IF(D210&gt;0,(D210)/(D210+VLOOKUP(B210,'Blown Saves Pitch'!B:F,4,FALSE)),"")</f>
        <v/>
      </c>
      <c r="I210" s="8">
        <v>7.32</v>
      </c>
      <c r="J210" s="8">
        <v>5.36</v>
      </c>
      <c r="K210" s="8">
        <v>1.39</v>
      </c>
      <c r="L210" s="8">
        <v>2.54</v>
      </c>
      <c r="M210" s="8">
        <f>VLOOKUP('Pit League Rates'!B210,'Pit Adv'!B:V,20,FALSE)</f>
        <v>4.93</v>
      </c>
      <c r="N210" s="8">
        <f>VLOOKUP('Pit League Rates'!B210,'Pit Adv'!B:V,21,FALSE)</f>
        <v>4.62</v>
      </c>
      <c r="O210" s="8">
        <f>VLOOKUP(B210,'Pit Statcast'!B:M,5,FALSE)</f>
        <v>90.8</v>
      </c>
      <c r="P210" s="8">
        <f>VLOOKUP(B210,'Pit Statcast'!B:M,7,FALSE)</f>
        <v>14.6</v>
      </c>
      <c r="Q210" s="46">
        <f>VLOOKUP(B210,'Pit Statcast'!B:M,9,FALSE)</f>
        <v>0.111</v>
      </c>
      <c r="R210" s="46">
        <f>VLOOKUP(B210,'Pit Statcast'!B:M,11,FALSE)</f>
        <v>0.45800000000000002</v>
      </c>
      <c r="S210" s="8">
        <v>2.89</v>
      </c>
      <c r="T210" s="8">
        <v>0</v>
      </c>
      <c r="U210" s="10">
        <v>0.115</v>
      </c>
      <c r="V210" s="50">
        <f>VLOOKUP(B210,'Pit Adv'!B:V,7,FALSE)</f>
        <v>0.189</v>
      </c>
      <c r="W210" s="50">
        <f>VLOOKUP(B210,'Pit Adv'!B:V,8,FALSE)</f>
        <v>7.4999999999999997E-2</v>
      </c>
      <c r="X210" s="21">
        <f>VLOOKUP(B210,'Pit PD'!$B:$M,3,FALSE)</f>
        <v>9.6000000000000002E-2</v>
      </c>
      <c r="Y210" s="21">
        <f>VLOOKUP($B210,'Pit PD'!$B:$M,4,FALSE)</f>
        <v>0.26600000000000001</v>
      </c>
      <c r="Z210" s="21">
        <f>VLOOKUP($B210,'Pit PD'!$B:$M,5,FALSE)</f>
        <v>0.66800000000000004</v>
      </c>
      <c r="AA210" s="21">
        <f>VLOOKUP($B210,'Pit PD'!$B:$M,6,FALSE)</f>
        <v>0.47399999999999998</v>
      </c>
      <c r="AB210" s="21">
        <f>VLOOKUP($B210,'Pit PD'!$B:$M,7,FALSE)</f>
        <v>0.629</v>
      </c>
      <c r="AC210" s="21">
        <f>VLOOKUP($B210,'Pit PD'!$B:$M,8,FALSE)</f>
        <v>0.85599999999999998</v>
      </c>
      <c r="AD210" s="21">
        <f>VLOOKUP($B210,'Pit PD'!$B:$M,9,FALSE)</f>
        <v>0.79500000000000004</v>
      </c>
      <c r="AE210" s="21">
        <f>VLOOKUP($B210,'Pit PD'!$B:$M,10,FALSE)</f>
        <v>0.51700000000000002</v>
      </c>
      <c r="AF210" s="21">
        <f>VLOOKUP($B210,'Pit PD'!$B:$M,11,FALSE)</f>
        <v>0.155</v>
      </c>
      <c r="AG210" s="21">
        <f>VLOOKUP($B210,'Pit PD'!$B:$M,12,FALSE)</f>
        <v>0.252</v>
      </c>
      <c r="AH210">
        <f>VLOOKUP(B210,'[1]SGP Pitchers'!$B:$P,10,FALSE)</f>
        <v>-2.6072068266787167</v>
      </c>
    </row>
    <row r="211" spans="1:34" ht="15" thickBot="1">
      <c r="A211" s="5">
        <v>210</v>
      </c>
      <c r="B211" s="22" t="s">
        <v>426</v>
      </c>
      <c r="C211" s="22" t="s">
        <v>100</v>
      </c>
      <c r="D211" s="8">
        <f t="shared" si="3"/>
        <v>20</v>
      </c>
      <c r="E211" s="8">
        <v>3</v>
      </c>
      <c r="F211" s="8">
        <v>71</v>
      </c>
      <c r="G211" s="8" t="str">
        <f>VLOOKUP(B211,[1]Pitchers!$B:$P,15,FALSE)</f>
        <v/>
      </c>
      <c r="H211" s="8">
        <f>IF(D211&gt;0,(D211)/(D211+VLOOKUP(B211,'Blown Saves Pitch'!B:F,4,FALSE)),"")</f>
        <v>0.95238095238095233</v>
      </c>
      <c r="I211" s="8">
        <v>11.41</v>
      </c>
      <c r="J211" s="8">
        <v>2.57</v>
      </c>
      <c r="K211" s="8">
        <v>1.1100000000000001</v>
      </c>
      <c r="L211" s="8">
        <v>3.55</v>
      </c>
      <c r="M211" s="8">
        <f>VLOOKUP('Pit League Rates'!B211,'Pit Adv'!B:V,20,FALSE)</f>
        <v>3.46</v>
      </c>
      <c r="N211" s="8">
        <f>VLOOKUP('Pit League Rates'!B211,'Pit Adv'!B:V,21,FALSE)</f>
        <v>3.16</v>
      </c>
      <c r="O211" s="8">
        <f>VLOOKUP(B211,'Pit Statcast'!B:M,5,FALSE)</f>
        <v>84.8</v>
      </c>
      <c r="P211" s="8">
        <f>VLOOKUP(B211,'Pit Statcast'!B:M,7,FALSE)</f>
        <v>13</v>
      </c>
      <c r="Q211" s="46">
        <f>VLOOKUP(B211,'Pit Statcast'!B:M,9,FALSE)</f>
        <v>7.4999999999999997E-2</v>
      </c>
      <c r="R211" s="46">
        <f>VLOOKUP(B211,'Pit Statcast'!B:M,11,FALSE)</f>
        <v>0.27600000000000002</v>
      </c>
      <c r="S211" s="8">
        <v>3.21</v>
      </c>
      <c r="T211" s="8">
        <v>17</v>
      </c>
      <c r="U211" s="10">
        <v>0.223</v>
      </c>
      <c r="V211" s="50">
        <f>VLOOKUP(B211,'Pit Adv'!B:V,7,FALSE)</f>
        <v>0.31</v>
      </c>
      <c r="W211" s="50">
        <f>VLOOKUP(B211,'Pit Adv'!B:V,8,FALSE)</f>
        <v>8.6999999999999994E-2</v>
      </c>
      <c r="X211" s="21">
        <f>VLOOKUP(B211,'Pit PD'!$B:$M,3,FALSE)</f>
        <v>0.13600000000000001</v>
      </c>
      <c r="Y211" s="21">
        <f>VLOOKUP($B211,'Pit PD'!$B:$M,4,FALSE)</f>
        <v>0.314</v>
      </c>
      <c r="Z211" s="21">
        <f>VLOOKUP($B211,'Pit PD'!$B:$M,5,FALSE)</f>
        <v>0.68</v>
      </c>
      <c r="AA211" s="21">
        <f>VLOOKUP($B211,'Pit PD'!$B:$M,6,FALSE)</f>
        <v>0.499</v>
      </c>
      <c r="AB211" s="21">
        <f>VLOOKUP($B211,'Pit PD'!$B:$M,7,FALSE)</f>
        <v>0.51</v>
      </c>
      <c r="AC211" s="21">
        <f>VLOOKUP($B211,'Pit PD'!$B:$M,8,FALSE)</f>
        <v>0.82599999999999996</v>
      </c>
      <c r="AD211" s="21">
        <f>VLOOKUP($B211,'Pit PD'!$B:$M,9,FALSE)</f>
        <v>0.72799999999999998</v>
      </c>
      <c r="AE211" s="21">
        <f>VLOOKUP($B211,'Pit PD'!$B:$M,10,FALSE)</f>
        <v>0.505</v>
      </c>
      <c r="AF211" s="21">
        <f>VLOOKUP($B211,'Pit PD'!$B:$M,11,FALSE)</f>
        <v>0.152</v>
      </c>
      <c r="AG211" s="21">
        <f>VLOOKUP($B211,'Pit PD'!$B:$M,12,FALSE)</f>
        <v>0.28799999999999998</v>
      </c>
      <c r="AH211">
        <f>VLOOKUP(B211,'[1]SGP Pitchers'!$B:$P,10,FALSE)</f>
        <v>6.1922248680454288</v>
      </c>
    </row>
    <row r="212" spans="1:34" ht="15" thickBot="1">
      <c r="A212" s="5">
        <v>211</v>
      </c>
      <c r="B212" s="22" t="s">
        <v>429</v>
      </c>
      <c r="C212" s="22" t="s">
        <v>64</v>
      </c>
      <c r="D212" s="8">
        <f t="shared" si="3"/>
        <v>23</v>
      </c>
      <c r="E212" s="8">
        <v>12</v>
      </c>
      <c r="F212" s="8">
        <v>69</v>
      </c>
      <c r="G212" s="8" t="str">
        <f>VLOOKUP(B212,[1]Pitchers!$B:$P,15,FALSE)</f>
        <v/>
      </c>
      <c r="H212" s="8">
        <f>IF(D212&gt;0,(D212)/(D212+VLOOKUP(B212,'Blown Saves Pitch'!B:F,4,FALSE)),"")</f>
        <v>0.7931034482758621</v>
      </c>
      <c r="I212" s="8">
        <v>11.43</v>
      </c>
      <c r="J212" s="8">
        <v>2.98</v>
      </c>
      <c r="K212" s="8">
        <v>1.01</v>
      </c>
      <c r="L212" s="8">
        <v>3.45</v>
      </c>
      <c r="M212" s="8">
        <f>VLOOKUP('Pit League Rates'!B212,'Pit Adv'!B:V,20,FALSE)</f>
        <v>3.81</v>
      </c>
      <c r="N212" s="8">
        <f>VLOOKUP('Pit League Rates'!B212,'Pit Adv'!B:V,21,FALSE)</f>
        <v>3.19</v>
      </c>
      <c r="O212" s="8">
        <f>VLOOKUP(B212,'Pit Statcast'!B:M,5,FALSE)</f>
        <v>87.2</v>
      </c>
      <c r="P212" s="8">
        <f>VLOOKUP(B212,'Pit Statcast'!B:M,7,FALSE)</f>
        <v>14.4</v>
      </c>
      <c r="Q212" s="46">
        <f>VLOOKUP(B212,'Pit Statcast'!B:M,9,FALSE)</f>
        <v>0.121</v>
      </c>
      <c r="R212" s="46">
        <f>VLOOKUP(B212,'Pit Statcast'!B:M,11,FALSE)</f>
        <v>0.39500000000000002</v>
      </c>
      <c r="S212" s="8">
        <v>3.31</v>
      </c>
      <c r="T212" s="8">
        <v>11</v>
      </c>
      <c r="U212" s="10">
        <v>0.221</v>
      </c>
      <c r="V212" s="50">
        <f>VLOOKUP(B212,'Pit Adv'!B:V,7,FALSE)</f>
        <v>0.311</v>
      </c>
      <c r="W212" s="50">
        <f>VLOOKUP(B212,'Pit Adv'!B:V,8,FALSE)</f>
        <v>0.09</v>
      </c>
      <c r="X212" s="21">
        <f>VLOOKUP(B212,'Pit PD'!$B:$M,3,FALSE)</f>
        <v>0.14499999999999999</v>
      </c>
      <c r="Y212" s="21">
        <f>VLOOKUP($B212,'Pit PD'!$B:$M,4,FALSE)</f>
        <v>0.28899999999999998</v>
      </c>
      <c r="Z212" s="21">
        <f>VLOOKUP($B212,'Pit PD'!$B:$M,5,FALSE)</f>
        <v>0.64100000000000001</v>
      </c>
      <c r="AA212" s="21">
        <f>VLOOKUP($B212,'Pit PD'!$B:$M,6,FALSE)</f>
        <v>0.46</v>
      </c>
      <c r="AB212" s="21">
        <f>VLOOKUP($B212,'Pit PD'!$B:$M,7,FALSE)</f>
        <v>0.55200000000000005</v>
      </c>
      <c r="AC212" s="21">
        <f>VLOOKUP($B212,'Pit PD'!$B:$M,8,FALSE)</f>
        <v>0.73799999999999999</v>
      </c>
      <c r="AD212" s="21">
        <f>VLOOKUP($B212,'Pit PD'!$B:$M,9,FALSE)</f>
        <v>0.67800000000000005</v>
      </c>
      <c r="AE212" s="21">
        <f>VLOOKUP($B212,'Pit PD'!$B:$M,10,FALSE)</f>
        <v>0.48699999999999999</v>
      </c>
      <c r="AF212" s="21">
        <f>VLOOKUP($B212,'Pit PD'!$B:$M,11,FALSE)</f>
        <v>0.17599999999999999</v>
      </c>
      <c r="AG212" s="21">
        <f>VLOOKUP($B212,'Pit PD'!$B:$M,12,FALSE)</f>
        <v>0.32100000000000001</v>
      </c>
      <c r="AH212">
        <f>VLOOKUP(B212,'[1]SGP Pitchers'!$B:$P,10,FALSE)</f>
        <v>6.9363553913690899</v>
      </c>
    </row>
    <row r="213" spans="1:34" ht="15" thickBot="1">
      <c r="A213" s="5">
        <v>212</v>
      </c>
      <c r="B213" s="22" t="s">
        <v>410</v>
      </c>
      <c r="C213" s="22" t="s">
        <v>54</v>
      </c>
      <c r="D213" s="8">
        <f t="shared" si="3"/>
        <v>28</v>
      </c>
      <c r="E213" s="8">
        <v>23</v>
      </c>
      <c r="F213" s="8">
        <v>69</v>
      </c>
      <c r="G213" s="8" t="str">
        <f>VLOOKUP(B213,[1]Pitchers!$B:$P,15,FALSE)</f>
        <v/>
      </c>
      <c r="H213" s="8">
        <f>IF(D213&gt;0,(D213)/(D213+VLOOKUP(B213,'Blown Saves Pitch'!B:F,4,FALSE)),"")</f>
        <v>0.90322580645161288</v>
      </c>
      <c r="I213" s="8">
        <v>10.02</v>
      </c>
      <c r="J213" s="8">
        <v>2.9</v>
      </c>
      <c r="K213" s="8">
        <v>1.19</v>
      </c>
      <c r="L213" s="8">
        <v>3</v>
      </c>
      <c r="M213" s="8">
        <f>VLOOKUP('Pit League Rates'!B213,'Pit Adv'!B:V,20,FALSE)</f>
        <v>3.04</v>
      </c>
      <c r="N213" s="8">
        <f>VLOOKUP('Pit League Rates'!B213,'Pit Adv'!B:V,21,FALSE)</f>
        <v>3.03</v>
      </c>
      <c r="O213" s="8">
        <f>VLOOKUP(B213,'Pit Statcast'!B:M,5,FALSE)</f>
        <v>89.5</v>
      </c>
      <c r="P213" s="8">
        <f>VLOOKUP(B213,'Pit Statcast'!B:M,7,FALSE)</f>
        <v>-3.3</v>
      </c>
      <c r="Q213" s="46">
        <f>VLOOKUP(B213,'Pit Statcast'!B:M,9,FALSE)</f>
        <v>2.4E-2</v>
      </c>
      <c r="R213" s="46">
        <f>VLOOKUP(B213,'Pit Statcast'!B:M,11,FALSE)</f>
        <v>0.433</v>
      </c>
      <c r="S213" s="8">
        <v>3.34</v>
      </c>
      <c r="T213" s="8">
        <v>5</v>
      </c>
      <c r="U213" s="10">
        <v>0.17799999999999999</v>
      </c>
      <c r="V213" s="50">
        <f>VLOOKUP(B213,'Pit Adv'!B:V,7,FALSE)</f>
        <v>0.26600000000000001</v>
      </c>
      <c r="W213" s="50">
        <f>VLOOKUP(B213,'Pit Adv'!B:V,8,FALSE)</f>
        <v>8.8999999999999996E-2</v>
      </c>
      <c r="X213" s="21">
        <f>VLOOKUP(B213,'Pit PD'!$B:$M,3,FALSE)</f>
        <v>0.106</v>
      </c>
      <c r="Y213" s="21">
        <f>VLOOKUP($B213,'Pit PD'!$B:$M,4,FALSE)</f>
        <v>0.23899999999999999</v>
      </c>
      <c r="Z213" s="21">
        <f>VLOOKUP($B213,'Pit PD'!$B:$M,5,FALSE)</f>
        <v>0.61899999999999999</v>
      </c>
      <c r="AA213" s="21">
        <f>VLOOKUP($B213,'Pit PD'!$B:$M,6,FALSE)</f>
        <v>0.438</v>
      </c>
      <c r="AB213" s="21">
        <f>VLOOKUP($B213,'Pit PD'!$B:$M,7,FALSE)</f>
        <v>0.54800000000000004</v>
      </c>
      <c r="AC213" s="21">
        <f>VLOOKUP($B213,'Pit PD'!$B:$M,8,FALSE)</f>
        <v>0.83799999999999997</v>
      </c>
      <c r="AD213" s="21">
        <f>VLOOKUP($B213,'Pit PD'!$B:$M,9,FALSE)</f>
        <v>0.76300000000000001</v>
      </c>
      <c r="AE213" s="21">
        <f>VLOOKUP($B213,'Pit PD'!$B:$M,10,FALSE)</f>
        <v>0.52400000000000002</v>
      </c>
      <c r="AF213" s="21">
        <f>VLOOKUP($B213,'Pit PD'!$B:$M,11,FALSE)</f>
        <v>0.20100000000000001</v>
      </c>
      <c r="AG213" s="21">
        <f>VLOOKUP($B213,'Pit PD'!$B:$M,12,FALSE)</f>
        <v>0.307</v>
      </c>
      <c r="AH213">
        <f>VLOOKUP(B213,'[1]SGP Pitchers'!$B:$P,10,FALSE)</f>
        <v>6.5798094358276149</v>
      </c>
    </row>
    <row r="214" spans="1:34" ht="15" thickBot="1">
      <c r="A214" s="5">
        <v>213</v>
      </c>
      <c r="B214" s="22" t="s">
        <v>643</v>
      </c>
      <c r="C214" s="22" t="s">
        <v>74</v>
      </c>
      <c r="D214" s="8">
        <f t="shared" si="3"/>
        <v>12</v>
      </c>
      <c r="E214" s="8">
        <v>3</v>
      </c>
      <c r="F214" s="8">
        <v>69</v>
      </c>
      <c r="G214" s="8" t="str">
        <f>VLOOKUP(B214,[1]Pitchers!$B:$P,15,FALSE)</f>
        <v/>
      </c>
      <c r="H214" s="8">
        <f>IF(D214&gt;0,(D214)/(D214+VLOOKUP(B214,'Blown Saves Pitch'!B:F,4,FALSE)),"")</f>
        <v>0.66666666666666663</v>
      </c>
      <c r="I214" s="8">
        <v>8.39</v>
      </c>
      <c r="J214" s="8">
        <v>4.01</v>
      </c>
      <c r="K214" s="8">
        <v>1.1399999999999999</v>
      </c>
      <c r="L214" s="8">
        <v>2.46</v>
      </c>
      <c r="M214" s="8">
        <f>VLOOKUP('Pit League Rates'!B214,'Pit Adv'!B:V,20,FALSE)</f>
        <v>4.8600000000000003</v>
      </c>
      <c r="N214" s="8">
        <f>VLOOKUP('Pit League Rates'!B214,'Pit Adv'!B:V,21,FALSE)</f>
        <v>4.25</v>
      </c>
      <c r="O214" s="8">
        <f>VLOOKUP(B214,'Pit Statcast'!B:M,5,FALSE)</f>
        <v>87.7</v>
      </c>
      <c r="P214" s="8">
        <f>VLOOKUP(B214,'Pit Statcast'!B:M,7,FALSE)</f>
        <v>19.7</v>
      </c>
      <c r="Q214" s="46">
        <f>VLOOKUP(B214,'Pit Statcast'!B:M,9,FALSE)</f>
        <v>8.8999999999999996E-2</v>
      </c>
      <c r="R214" s="46">
        <f>VLOOKUP(B214,'Pit Statcast'!B:M,11,FALSE)</f>
        <v>0.34699999999999998</v>
      </c>
      <c r="S214" s="8">
        <v>3.41</v>
      </c>
      <c r="T214" s="8">
        <v>9</v>
      </c>
      <c r="U214" s="10">
        <v>0.13500000000000001</v>
      </c>
      <c r="V214" s="50">
        <f>VLOOKUP(B214,'Pit Adv'!B:V,7,FALSE)</f>
        <v>0.22800000000000001</v>
      </c>
      <c r="W214" s="50">
        <f>VLOOKUP(B214,'Pit Adv'!B:V,8,FALSE)</f>
        <v>9.1999999999999998E-2</v>
      </c>
      <c r="X214" s="21">
        <f>VLOOKUP(B214,'Pit PD'!$B:$M,3,FALSE)</f>
        <v>0.13300000000000001</v>
      </c>
      <c r="Y214" s="21">
        <f>VLOOKUP($B214,'Pit PD'!$B:$M,4,FALSE)</f>
        <v>0.30099999999999999</v>
      </c>
      <c r="Z214" s="21">
        <f>VLOOKUP($B214,'Pit PD'!$B:$M,5,FALSE)</f>
        <v>0.629</v>
      </c>
      <c r="AA214" s="21">
        <f>VLOOKUP($B214,'Pit PD'!$B:$M,6,FALSE)</f>
        <v>0.46300000000000002</v>
      </c>
      <c r="AB214" s="21">
        <f>VLOOKUP($B214,'Pit PD'!$B:$M,7,FALSE)</f>
        <v>0.58199999999999996</v>
      </c>
      <c r="AC214" s="21">
        <f>VLOOKUP($B214,'Pit PD'!$B:$M,8,FALSE)</f>
        <v>0.77900000000000003</v>
      </c>
      <c r="AD214" s="21">
        <f>VLOOKUP($B214,'Pit PD'!$B:$M,9,FALSE)</f>
        <v>0.71399999999999997</v>
      </c>
      <c r="AE214" s="21">
        <f>VLOOKUP($B214,'Pit PD'!$B:$M,10,FALSE)</f>
        <v>0.49399999999999999</v>
      </c>
      <c r="AF214" s="21">
        <f>VLOOKUP($B214,'Pit PD'!$B:$M,11,FALSE)</f>
        <v>0.16</v>
      </c>
      <c r="AG214" s="21">
        <f>VLOOKUP($B214,'Pit PD'!$B:$M,12,FALSE)</f>
        <v>0.29299999999999998</v>
      </c>
      <c r="AH214">
        <f>VLOOKUP(B214,'[1]SGP Pitchers'!$B:$P,10,FALSE)</f>
        <v>2.018451588167232</v>
      </c>
    </row>
    <row r="215" spans="1:34" ht="15" thickBot="1">
      <c r="A215" s="5">
        <v>214</v>
      </c>
      <c r="B215" s="22" t="s">
        <v>609</v>
      </c>
      <c r="C215" s="22" t="s">
        <v>74</v>
      </c>
      <c r="D215" s="8">
        <f t="shared" si="3"/>
        <v>25</v>
      </c>
      <c r="E215" s="8">
        <v>3</v>
      </c>
      <c r="F215" s="8">
        <v>69</v>
      </c>
      <c r="G215" s="8" t="str">
        <f>VLOOKUP(B215,[1]Pitchers!$B:$P,15,FALSE)</f>
        <v/>
      </c>
      <c r="H215" s="8">
        <f>IF(D215&gt;0,(D215)/(D215+VLOOKUP(B215,'Blown Saves Pitch'!B:F,4,FALSE)),"")</f>
        <v>0.80645161290322576</v>
      </c>
      <c r="I215" s="8">
        <v>8.2799999999999994</v>
      </c>
      <c r="J215" s="8">
        <v>3.24</v>
      </c>
      <c r="K215" s="8">
        <v>1.27</v>
      </c>
      <c r="L215" s="8">
        <v>2.56</v>
      </c>
      <c r="M215" s="8">
        <f>VLOOKUP('Pit League Rates'!B215,'Pit Adv'!B:V,20,FALSE)</f>
        <v>4.4000000000000004</v>
      </c>
      <c r="N215" s="8">
        <f>VLOOKUP('Pit League Rates'!B215,'Pit Adv'!B:V,21,FALSE)</f>
        <v>4.13</v>
      </c>
      <c r="O215" s="8">
        <f>VLOOKUP(B215,'Pit Statcast'!B:M,5,FALSE)</f>
        <v>87</v>
      </c>
      <c r="P215" s="8">
        <f>VLOOKUP(B215,'Pit Statcast'!B:M,7,FALSE)</f>
        <v>16.600000000000001</v>
      </c>
      <c r="Q215" s="46">
        <f>VLOOKUP(B215,'Pit Statcast'!B:M,9,FALSE)</f>
        <v>6.0999999999999999E-2</v>
      </c>
      <c r="R215" s="46">
        <f>VLOOKUP(B215,'Pit Statcast'!B:M,11,FALSE)</f>
        <v>0.31900000000000001</v>
      </c>
      <c r="S215" s="8">
        <v>3.24</v>
      </c>
      <c r="T215" s="8">
        <v>22</v>
      </c>
      <c r="U215" s="10">
        <v>0.13400000000000001</v>
      </c>
      <c r="V215" s="50">
        <f>VLOOKUP(B215,'Pit Adv'!B:V,7,FALSE)</f>
        <v>0.22</v>
      </c>
      <c r="W215" s="50">
        <f>VLOOKUP(B215,'Pit Adv'!B:V,8,FALSE)</f>
        <v>8.5999999999999993E-2</v>
      </c>
      <c r="X215" s="21">
        <f>VLOOKUP(B215,'Pit PD'!$B:$M,3,FALSE)</f>
        <v>0.123</v>
      </c>
      <c r="Y215" s="21">
        <f>VLOOKUP($B215,'Pit PD'!$B:$M,4,FALSE)</f>
        <v>0.29499999999999998</v>
      </c>
      <c r="Z215" s="21">
        <f>VLOOKUP($B215,'Pit PD'!$B:$M,5,FALSE)</f>
        <v>0.69299999999999995</v>
      </c>
      <c r="AA215" s="21">
        <f>VLOOKUP($B215,'Pit PD'!$B:$M,6,FALSE)</f>
        <v>0.51600000000000001</v>
      </c>
      <c r="AB215" s="21">
        <f>VLOOKUP($B215,'Pit PD'!$B:$M,7,FALSE)</f>
        <v>0.54500000000000004</v>
      </c>
      <c r="AC215" s="21">
        <f>VLOOKUP($B215,'Pit PD'!$B:$M,8,FALSE)</f>
        <v>0.83299999999999996</v>
      </c>
      <c r="AD215" s="21">
        <f>VLOOKUP($B215,'Pit PD'!$B:$M,9,FALSE)</f>
        <v>0.76</v>
      </c>
      <c r="AE215" s="21">
        <f>VLOOKUP($B215,'Pit PD'!$B:$M,10,FALSE)</f>
        <v>0.55700000000000005</v>
      </c>
      <c r="AF215" s="21">
        <f>VLOOKUP($B215,'Pit PD'!$B:$M,11,FALSE)</f>
        <v>0.151</v>
      </c>
      <c r="AG215" s="21">
        <f>VLOOKUP($B215,'Pit PD'!$B:$M,12,FALSE)</f>
        <v>0.27400000000000002</v>
      </c>
      <c r="AH215">
        <f>VLOOKUP(B215,'[1]SGP Pitchers'!$B:$P,10,FALSE)</f>
        <v>3.7982521539704726</v>
      </c>
    </row>
    <row r="216" spans="1:34" ht="15" thickBot="1">
      <c r="A216" s="5">
        <v>215</v>
      </c>
      <c r="B216" s="22" t="s">
        <v>476</v>
      </c>
      <c r="C216" s="22" t="s">
        <v>37</v>
      </c>
      <c r="D216" s="8">
        <f t="shared" si="3"/>
        <v>12</v>
      </c>
      <c r="E216" s="8">
        <v>4</v>
      </c>
      <c r="F216" s="8">
        <v>69</v>
      </c>
      <c r="G216" s="8" t="str">
        <f>VLOOKUP(B216,[1]Pitchers!$B:$P,15,FALSE)</f>
        <v/>
      </c>
      <c r="H216" s="8">
        <f>IF(D216&gt;0,(D216)/(D216+VLOOKUP(B216,'Blown Saves Pitch'!B:F,4,FALSE)),"")</f>
        <v>0.8571428571428571</v>
      </c>
      <c r="I216" s="8">
        <v>9.65</v>
      </c>
      <c r="J216" s="8">
        <v>2.52</v>
      </c>
      <c r="K216" s="8">
        <v>0.99</v>
      </c>
      <c r="L216" s="8">
        <v>3</v>
      </c>
      <c r="M216" s="8">
        <f>VLOOKUP('Pit League Rates'!B216,'Pit Adv'!B:V,20,FALSE)</f>
        <v>3.59</v>
      </c>
      <c r="N216" s="8">
        <f>VLOOKUP('Pit League Rates'!B216,'Pit Adv'!B:V,21,FALSE)</f>
        <v>3.47</v>
      </c>
      <c r="O216" s="8">
        <f>VLOOKUP(B216,'Pit Statcast'!B:M,5,FALSE)</f>
        <v>88.3</v>
      </c>
      <c r="P216" s="8">
        <f>VLOOKUP(B216,'Pit Statcast'!B:M,7,FALSE)</f>
        <v>9</v>
      </c>
      <c r="Q216" s="46">
        <f>VLOOKUP(B216,'Pit Statcast'!B:M,9,FALSE)</f>
        <v>7.5999999999999998E-2</v>
      </c>
      <c r="R216" s="46">
        <f>VLOOKUP(B216,'Pit Statcast'!B:M,11,FALSE)</f>
        <v>0.36899999999999999</v>
      </c>
      <c r="S216" s="8">
        <v>3.22</v>
      </c>
      <c r="T216" s="8">
        <v>8</v>
      </c>
      <c r="U216" s="10">
        <v>0.183</v>
      </c>
      <c r="V216" s="50">
        <f>VLOOKUP(B216,'Pit Adv'!B:V,7,FALSE)</f>
        <v>0.27500000000000002</v>
      </c>
      <c r="W216" s="50">
        <f>VLOOKUP(B216,'Pit Adv'!B:V,8,FALSE)</f>
        <v>9.1999999999999998E-2</v>
      </c>
      <c r="X216" s="21">
        <f>VLOOKUP(B216,'Pit PD'!$B:$M,3,FALSE)</f>
        <v>0.129</v>
      </c>
      <c r="Y216" s="21">
        <f>VLOOKUP($B216,'Pit PD'!$B:$M,4,FALSE)</f>
        <v>0.317</v>
      </c>
      <c r="Z216" s="21">
        <f>VLOOKUP($B216,'Pit PD'!$B:$M,5,FALSE)</f>
        <v>0.65</v>
      </c>
      <c r="AA216" s="21">
        <f>VLOOKUP($B216,'Pit PD'!$B:$M,6,FALSE)</f>
        <v>0.47299999999999998</v>
      </c>
      <c r="AB216" s="21">
        <f>VLOOKUP($B216,'Pit PD'!$B:$M,7,FALSE)</f>
        <v>0.44400000000000001</v>
      </c>
      <c r="AC216" s="21">
        <f>VLOOKUP($B216,'Pit PD'!$B:$M,8,FALSE)</f>
        <v>0.874</v>
      </c>
      <c r="AD216" s="21">
        <f>VLOOKUP($B216,'Pit PD'!$B:$M,9,FALSE)</f>
        <v>0.72099999999999997</v>
      </c>
      <c r="AE216" s="21">
        <f>VLOOKUP($B216,'Pit PD'!$B:$M,10,FALSE)</f>
        <v>0.46899999999999997</v>
      </c>
      <c r="AF216" s="21">
        <f>VLOOKUP($B216,'Pit PD'!$B:$M,11,FALSE)</f>
        <v>0.14599999999999999</v>
      </c>
      <c r="AG216" s="21">
        <f>VLOOKUP($B216,'Pit PD'!$B:$M,12,FALSE)</f>
        <v>0.27500000000000002</v>
      </c>
      <c r="AH216">
        <f>VLOOKUP(B216,'[1]SGP Pitchers'!$B:$P,10,FALSE)</f>
        <v>6.4596072413871717</v>
      </c>
    </row>
    <row r="217" spans="1:34" ht="15" thickBot="1">
      <c r="A217" s="5">
        <v>216</v>
      </c>
      <c r="B217" s="22" t="s">
        <v>516</v>
      </c>
      <c r="C217" s="22" t="s">
        <v>116</v>
      </c>
      <c r="D217" s="8">
        <f t="shared" si="3"/>
        <v>3</v>
      </c>
      <c r="E217" s="8">
        <v>0</v>
      </c>
      <c r="F217" s="8">
        <v>69</v>
      </c>
      <c r="G217" s="8">
        <f>VLOOKUP(B217,[1]Pitchers!$B:$P,15,FALSE)</f>
        <v>0.3</v>
      </c>
      <c r="H217" s="8">
        <f>IF(D217&gt;0,(D217)/(D217+VLOOKUP(B217,'Blown Saves Pitch'!B:F,4,FALSE)),"")</f>
        <v>0.75</v>
      </c>
      <c r="I217" s="8">
        <v>8.91</v>
      </c>
      <c r="J217" s="8">
        <v>5.3</v>
      </c>
      <c r="K217" s="8">
        <v>1.35</v>
      </c>
      <c r="L217" s="8">
        <v>5.31</v>
      </c>
      <c r="M217" s="8">
        <f>VLOOKUP('Pit League Rates'!B217,'Pit Adv'!B:V,20,FALSE)</f>
        <v>3.8</v>
      </c>
      <c r="N217" s="8">
        <f>VLOOKUP('Pit League Rates'!B217,'Pit Adv'!B:V,21,FALSE)</f>
        <v>3.75</v>
      </c>
      <c r="O217" s="8">
        <f>VLOOKUP(B217,'Pit Statcast'!B:M,5,FALSE)</f>
        <v>89.9</v>
      </c>
      <c r="P217" s="8">
        <f>VLOOKUP(B217,'Pit Statcast'!B:M,7,FALSE)</f>
        <v>11.7</v>
      </c>
      <c r="Q217" s="46">
        <f>VLOOKUP(B217,'Pit Statcast'!B:M,9,FALSE)</f>
        <v>0.104</v>
      </c>
      <c r="R217" s="46">
        <f>VLOOKUP(B217,'Pit Statcast'!B:M,11,FALSE)</f>
        <v>0.42</v>
      </c>
      <c r="S217" s="8">
        <v>1.68</v>
      </c>
      <c r="T217" s="8">
        <v>3</v>
      </c>
      <c r="U217" s="10">
        <v>0.189</v>
      </c>
      <c r="V217" s="50">
        <f>VLOOKUP(B217,'Pit Adv'!B:V,7,FALSE)</f>
        <v>0.23200000000000001</v>
      </c>
      <c r="W217" s="50">
        <f>VLOOKUP(B217,'Pit Adv'!B:V,8,FALSE)</f>
        <v>4.3999999999999997E-2</v>
      </c>
      <c r="X217" s="21">
        <f>VLOOKUP(B217,'Pit PD'!$B:$M,3,FALSE)</f>
        <v>0.127</v>
      </c>
      <c r="Y217" s="21">
        <f>VLOOKUP($B217,'Pit PD'!$B:$M,4,FALSE)</f>
        <v>0.33800000000000002</v>
      </c>
      <c r="Z217" s="21">
        <f>VLOOKUP($B217,'Pit PD'!$B:$M,5,FALSE)</f>
        <v>0.64900000000000002</v>
      </c>
      <c r="AA217" s="21">
        <f>VLOOKUP($B217,'Pit PD'!$B:$M,6,FALSE)</f>
        <v>0.50800000000000001</v>
      </c>
      <c r="AB217" s="21">
        <f>VLOOKUP($B217,'Pit PD'!$B:$M,7,FALSE)</f>
        <v>0.49199999999999999</v>
      </c>
      <c r="AC217" s="21">
        <f>VLOOKUP($B217,'Pit PD'!$B:$M,8,FALSE)</f>
        <v>0.85899999999999999</v>
      </c>
      <c r="AD217" s="21">
        <f>VLOOKUP($B217,'Pit PD'!$B:$M,9,FALSE)</f>
        <v>0.747</v>
      </c>
      <c r="AE217" s="21">
        <f>VLOOKUP($B217,'Pit PD'!$B:$M,10,FALSE)</f>
        <v>0.54500000000000004</v>
      </c>
      <c r="AF217" s="21">
        <f>VLOOKUP($B217,'Pit PD'!$B:$M,11,FALSE)</f>
        <v>0.17</v>
      </c>
      <c r="AG217" s="21">
        <f>VLOOKUP($B217,'Pit PD'!$B:$M,12,FALSE)</f>
        <v>0.29799999999999999</v>
      </c>
      <c r="AH217">
        <f>VLOOKUP(B217,'[1]SGP Pitchers'!$B:$P,10,FALSE)</f>
        <v>2.048492106965222</v>
      </c>
    </row>
    <row r="218" spans="1:34" ht="15" thickBot="1">
      <c r="A218" s="5">
        <v>217</v>
      </c>
      <c r="B218" s="22" t="s">
        <v>610</v>
      </c>
      <c r="C218" s="22" t="s">
        <v>86</v>
      </c>
      <c r="D218" s="8">
        <f t="shared" si="3"/>
        <v>0</v>
      </c>
      <c r="E218" s="8">
        <v>0</v>
      </c>
      <c r="F218" s="8">
        <v>68</v>
      </c>
      <c r="G218" s="8">
        <f>VLOOKUP(B218,[1]Pitchers!$B:$P,15,FALSE)</f>
        <v>0.18</v>
      </c>
      <c r="H218" s="8" t="str">
        <f>IF(D218&gt;0,(D218)/(D218+VLOOKUP(B218,'Blown Saves Pitch'!B:F,4,FALSE)),"")</f>
        <v/>
      </c>
      <c r="I218" s="8">
        <v>7.14</v>
      </c>
      <c r="J218" s="8">
        <v>5.57</v>
      </c>
      <c r="K218" s="8">
        <v>1.38</v>
      </c>
      <c r="L218" s="8">
        <v>4.25</v>
      </c>
      <c r="M218" s="8">
        <f>VLOOKUP('Pit League Rates'!B218,'Pit Adv'!B:V,20,FALSE)</f>
        <v>3.96</v>
      </c>
      <c r="N218" s="8">
        <f>VLOOKUP('Pit League Rates'!B218,'Pit Adv'!B:V,21,FALSE)</f>
        <v>4.1399999999999997</v>
      </c>
      <c r="O218" s="8">
        <f>VLOOKUP(B218,'Pit Statcast'!B:M,5,FALSE)</f>
        <v>89.5</v>
      </c>
      <c r="P218" s="8">
        <f>VLOOKUP(B218,'Pit Statcast'!B:M,7,FALSE)</f>
        <v>10.6</v>
      </c>
      <c r="Q218" s="46">
        <f>VLOOKUP(B218,'Pit Statcast'!B:M,9,FALSE)</f>
        <v>0.106</v>
      </c>
      <c r="R218" s="46">
        <f>VLOOKUP(B218,'Pit Statcast'!B:M,11,FALSE)</f>
        <v>0.40600000000000003</v>
      </c>
      <c r="S218" s="8">
        <v>1.68</v>
      </c>
      <c r="T218" s="8">
        <v>0</v>
      </c>
      <c r="U218" s="10">
        <v>0.14099999999999999</v>
      </c>
      <c r="V218" s="50">
        <f>VLOOKUP(B218,'Pit Adv'!B:V,7,FALSE)</f>
        <v>0.184</v>
      </c>
      <c r="W218" s="50">
        <f>VLOOKUP(B218,'Pit Adv'!B:V,8,FALSE)</f>
        <v>4.2999999999999997E-2</v>
      </c>
      <c r="X218" s="21">
        <f>VLOOKUP(B218,'Pit PD'!$B:$M,3,FALSE)</f>
        <v>0.10299999999999999</v>
      </c>
      <c r="Y218" s="21">
        <f>VLOOKUP($B218,'Pit PD'!$B:$M,4,FALSE)</f>
        <v>0.27300000000000002</v>
      </c>
      <c r="Z218" s="21">
        <f>VLOOKUP($B218,'Pit PD'!$B:$M,5,FALSE)</f>
        <v>0.67500000000000004</v>
      </c>
      <c r="AA218" s="21">
        <f>VLOOKUP($B218,'Pit PD'!$B:$M,6,FALSE)</f>
        <v>0.48099999999999998</v>
      </c>
      <c r="AB218" s="21">
        <f>VLOOKUP($B218,'Pit PD'!$B:$M,7,FALSE)</f>
        <v>0.65200000000000002</v>
      </c>
      <c r="AC218" s="21">
        <f>VLOOKUP($B218,'Pit PD'!$B:$M,8,FALSE)</f>
        <v>0.83399999999999996</v>
      </c>
      <c r="AD218" s="21">
        <f>VLOOKUP($B218,'Pit PD'!$B:$M,9,FALSE)</f>
        <v>0.78500000000000003</v>
      </c>
      <c r="AE218" s="21">
        <f>VLOOKUP($B218,'Pit PD'!$B:$M,10,FALSE)</f>
        <v>0.51800000000000002</v>
      </c>
      <c r="AF218" s="21">
        <f>VLOOKUP($B218,'Pit PD'!$B:$M,11,FALSE)</f>
        <v>0.17899999999999999</v>
      </c>
      <c r="AG218" s="21">
        <f>VLOOKUP($B218,'Pit PD'!$B:$M,12,FALSE)</f>
        <v>0.28199999999999997</v>
      </c>
      <c r="AH218">
        <f>VLOOKUP(B218,'[1]SGP Pitchers'!$B:$P,10,FALSE)</f>
        <v>-0.38734111132714455</v>
      </c>
    </row>
    <row r="219" spans="1:34" ht="15" thickBot="1">
      <c r="A219" s="5">
        <v>218</v>
      </c>
      <c r="B219" s="22" t="s">
        <v>406</v>
      </c>
      <c r="C219" s="22" t="s">
        <v>89</v>
      </c>
      <c r="D219" s="8">
        <f t="shared" si="3"/>
        <v>12</v>
      </c>
      <c r="E219" s="8">
        <v>1</v>
      </c>
      <c r="F219" s="8">
        <v>68</v>
      </c>
      <c r="G219" s="8" t="str">
        <f>VLOOKUP(B219,[1]Pitchers!$B:$P,15,FALSE)</f>
        <v/>
      </c>
      <c r="H219" s="8">
        <f>IF(D219&gt;0,(D219)/(D219+VLOOKUP(B219,'Blown Saves Pitch'!B:F,4,FALSE)),"")</f>
        <v>0.8571428571428571</v>
      </c>
      <c r="I219" s="8">
        <v>12</v>
      </c>
      <c r="J219" s="8">
        <v>2.4700000000000002</v>
      </c>
      <c r="K219" s="8">
        <v>0.92</v>
      </c>
      <c r="L219" s="8">
        <v>3.58</v>
      </c>
      <c r="M219" s="8">
        <f>VLOOKUP('Pit League Rates'!B219,'Pit Adv'!B:V,20,FALSE)</f>
        <v>3.26</v>
      </c>
      <c r="N219" s="8">
        <f>VLOOKUP('Pit League Rates'!B219,'Pit Adv'!B:V,21,FALSE)</f>
        <v>3</v>
      </c>
      <c r="O219" s="8">
        <f>VLOOKUP(B219,'Pit Statcast'!B:M,5,FALSE)</f>
        <v>88.1</v>
      </c>
      <c r="P219" s="8">
        <f>VLOOKUP(B219,'Pit Statcast'!B:M,7,FALSE)</f>
        <v>14.2</v>
      </c>
      <c r="Q219" s="46">
        <f>VLOOKUP(B219,'Pit Statcast'!B:M,9,FALSE)</f>
        <v>2.5999999999999999E-2</v>
      </c>
      <c r="R219" s="46">
        <f>VLOOKUP(B219,'Pit Statcast'!B:M,11,FALSE)</f>
        <v>0.28699999999999998</v>
      </c>
      <c r="S219" s="8">
        <v>3.35</v>
      </c>
      <c r="T219" s="8">
        <v>11</v>
      </c>
      <c r="U219" s="10">
        <v>0.24</v>
      </c>
      <c r="V219" s="50">
        <f>VLOOKUP(B219,'Pit Adv'!B:V,7,FALSE)</f>
        <v>0.33300000000000002</v>
      </c>
      <c r="W219" s="50">
        <f>VLOOKUP(B219,'Pit Adv'!B:V,8,FALSE)</f>
        <v>9.2999999999999999E-2</v>
      </c>
      <c r="X219" s="21">
        <f>VLOOKUP(B219,'Pit PD'!$B:$M,3,FALSE)</f>
        <v>0.159</v>
      </c>
      <c r="Y219" s="21">
        <f>VLOOKUP($B219,'Pit PD'!$B:$M,4,FALSE)</f>
        <v>0.35399999999999998</v>
      </c>
      <c r="Z219" s="21">
        <f>VLOOKUP($B219,'Pit PD'!$B:$M,5,FALSE)</f>
        <v>0.67300000000000004</v>
      </c>
      <c r="AA219" s="21">
        <f>VLOOKUP($B219,'Pit PD'!$B:$M,6,FALSE)</f>
        <v>0.50800000000000001</v>
      </c>
      <c r="AB219" s="21">
        <f>VLOOKUP($B219,'Pit PD'!$B:$M,7,FALSE)</f>
        <v>0.40400000000000003</v>
      </c>
      <c r="AC219" s="21">
        <f>VLOOKUP($B219,'Pit PD'!$B:$M,8,FALSE)</f>
        <v>0.83799999999999997</v>
      </c>
      <c r="AD219" s="21">
        <f>VLOOKUP($B219,'Pit PD'!$B:$M,9,FALSE)</f>
        <v>0.68200000000000005</v>
      </c>
      <c r="AE219" s="21">
        <f>VLOOKUP($B219,'Pit PD'!$B:$M,10,FALSE)</f>
        <v>0.48399999999999999</v>
      </c>
      <c r="AF219" s="21">
        <f>VLOOKUP($B219,'Pit PD'!$B:$M,11,FALSE)</f>
        <v>0.13900000000000001</v>
      </c>
      <c r="AG219" s="21">
        <f>VLOOKUP($B219,'Pit PD'!$B:$M,12,FALSE)</f>
        <v>0.29899999999999999</v>
      </c>
      <c r="AH219">
        <f>VLOOKUP(B219,'[1]SGP Pitchers'!$B:$P,10,FALSE)</f>
        <v>6.8432016640055888</v>
      </c>
    </row>
    <row r="220" spans="1:34" ht="15" thickBot="1">
      <c r="A220" s="5">
        <v>219</v>
      </c>
      <c r="B220" s="22" t="s">
        <v>390</v>
      </c>
      <c r="C220" s="22" t="s">
        <v>64</v>
      </c>
      <c r="D220" s="8">
        <f t="shared" si="3"/>
        <v>27</v>
      </c>
      <c r="E220" s="8">
        <v>25</v>
      </c>
      <c r="F220" s="8">
        <v>68</v>
      </c>
      <c r="G220" s="8" t="str">
        <f>VLOOKUP(B220,[1]Pitchers!$B:$P,15,FALSE)</f>
        <v/>
      </c>
      <c r="H220" s="8">
        <f>IF(D220&gt;0,(D220)/(D220+VLOOKUP(B220,'Blown Saves Pitch'!B:F,4,FALSE)),"")</f>
        <v>0.87096774193548387</v>
      </c>
      <c r="I220" s="8">
        <v>13.8</v>
      </c>
      <c r="J220" s="8">
        <v>2.64</v>
      </c>
      <c r="K220" s="8">
        <v>0.99</v>
      </c>
      <c r="L220" s="8">
        <v>3.58</v>
      </c>
      <c r="M220" s="8">
        <f>VLOOKUP('Pit League Rates'!B220,'Pit Adv'!B:V,20,FALSE)</f>
        <v>2.72</v>
      </c>
      <c r="N220" s="8">
        <f>VLOOKUP('Pit League Rates'!B220,'Pit Adv'!B:V,21,FALSE)</f>
        <v>2.71</v>
      </c>
      <c r="O220" s="8">
        <f>VLOOKUP(B220,'Pit Statcast'!B:M,5,FALSE)</f>
        <v>85.6</v>
      </c>
      <c r="P220" s="8">
        <f>VLOOKUP(B220,'Pit Statcast'!B:M,7,FALSE)</f>
        <v>10.3</v>
      </c>
      <c r="Q220" s="46">
        <f>VLOOKUP(B220,'Pit Statcast'!B:M,9,FALSE)</f>
        <v>3.4000000000000002E-2</v>
      </c>
      <c r="R220" s="46">
        <f>VLOOKUP(B220,'Pit Statcast'!B:M,11,FALSE)</f>
        <v>0.36</v>
      </c>
      <c r="S220" s="8">
        <v>3.86</v>
      </c>
      <c r="T220" s="8">
        <v>2</v>
      </c>
      <c r="U220" s="10">
        <v>0.27200000000000002</v>
      </c>
      <c r="V220" s="50">
        <f>VLOOKUP(B220,'Pit Adv'!B:V,7,FALSE)</f>
        <v>0.378</v>
      </c>
      <c r="W220" s="50">
        <f>VLOOKUP(B220,'Pit Adv'!B:V,8,FALSE)</f>
        <v>0.106</v>
      </c>
      <c r="X220" s="21">
        <f>VLOOKUP(B220,'Pit PD'!$B:$M,3,FALSE)</f>
        <v>0.13200000000000001</v>
      </c>
      <c r="Y220" s="21">
        <f>VLOOKUP($B220,'Pit PD'!$B:$M,4,FALSE)</f>
        <v>0.32700000000000001</v>
      </c>
      <c r="Z220" s="21">
        <f>VLOOKUP($B220,'Pit PD'!$B:$M,5,FALSE)</f>
        <v>0.58099999999999996</v>
      </c>
      <c r="AA220" s="21">
        <f>VLOOKUP($B220,'Pit PD'!$B:$M,6,FALSE)</f>
        <v>0.46700000000000003</v>
      </c>
      <c r="AB220" s="21">
        <f>VLOOKUP($B220,'Pit PD'!$B:$M,7,FALSE)</f>
        <v>0.58099999999999996</v>
      </c>
      <c r="AC220" s="21">
        <f>VLOOKUP($B220,'Pit PD'!$B:$M,8,FALSE)</f>
        <v>0.77300000000000002</v>
      </c>
      <c r="AD220" s="21">
        <f>VLOOKUP($B220,'Pit PD'!$B:$M,9,FALSE)</f>
        <v>0.71299999999999997</v>
      </c>
      <c r="AE220" s="21">
        <f>VLOOKUP($B220,'Pit PD'!$B:$M,10,FALSE)</f>
        <v>0.55100000000000005</v>
      </c>
      <c r="AF220" s="21">
        <f>VLOOKUP($B220,'Pit PD'!$B:$M,11,FALSE)</f>
        <v>0.219</v>
      </c>
      <c r="AG220" s="21">
        <f>VLOOKUP($B220,'Pit PD'!$B:$M,12,FALSE)</f>
        <v>0.35099999999999998</v>
      </c>
      <c r="AH220">
        <f>VLOOKUP(B220,'[1]SGP Pitchers'!$B:$P,10,FALSE)</f>
        <v>7.2840166645382691</v>
      </c>
    </row>
    <row r="221" spans="1:34" ht="15" thickBot="1">
      <c r="A221" s="5">
        <v>220</v>
      </c>
      <c r="B221" s="22" t="s">
        <v>466</v>
      </c>
      <c r="C221" s="22" t="s">
        <v>54</v>
      </c>
      <c r="D221" s="8">
        <f t="shared" si="3"/>
        <v>6</v>
      </c>
      <c r="E221" s="8">
        <v>2</v>
      </c>
      <c r="F221" s="8">
        <v>68</v>
      </c>
      <c r="G221" s="8" t="str">
        <f>VLOOKUP(B221,[1]Pitchers!$B:$P,15,FALSE)</f>
        <v/>
      </c>
      <c r="H221" s="8">
        <f>IF(D221&gt;0,(D221)/(D221+VLOOKUP(B221,'Blown Saves Pitch'!B:F,4,FALSE)),"")</f>
        <v>1</v>
      </c>
      <c r="I221" s="8">
        <v>10.93</v>
      </c>
      <c r="J221" s="8">
        <v>2.73</v>
      </c>
      <c r="K221" s="8">
        <v>1.23</v>
      </c>
      <c r="L221" s="8">
        <v>2.62</v>
      </c>
      <c r="M221" s="8">
        <f>VLOOKUP('Pit League Rates'!B221,'Pit Adv'!B:V,20,FALSE)</f>
        <v>3.24</v>
      </c>
      <c r="N221" s="8">
        <f>VLOOKUP('Pit League Rates'!B221,'Pit Adv'!B:V,21,FALSE)</f>
        <v>3.43</v>
      </c>
      <c r="O221" s="8">
        <f>VLOOKUP(B221,'Pit Statcast'!B:M,5,FALSE)</f>
        <v>86</v>
      </c>
      <c r="P221" s="8">
        <f>VLOOKUP(B221,'Pit Statcast'!B:M,7,FALSE)</f>
        <v>4.0999999999999996</v>
      </c>
      <c r="Q221" s="46">
        <f>VLOOKUP(B221,'Pit Statcast'!B:M,9,FALSE)</f>
        <v>5.8999999999999997E-2</v>
      </c>
      <c r="R221" s="46">
        <f>VLOOKUP(B221,'Pit Statcast'!B:M,11,FALSE)</f>
        <v>0.375</v>
      </c>
      <c r="S221" s="8">
        <v>4.18</v>
      </c>
      <c r="T221" s="8">
        <v>4</v>
      </c>
      <c r="U221" s="10">
        <v>0.18</v>
      </c>
      <c r="V221" s="50">
        <f>VLOOKUP(B221,'Pit Adv'!B:V,7,FALSE)</f>
        <v>0.29199999999999998</v>
      </c>
      <c r="W221" s="50">
        <f>VLOOKUP(B221,'Pit Adv'!B:V,8,FALSE)</f>
        <v>0.112</v>
      </c>
      <c r="X221" s="21">
        <f>VLOOKUP(B221,'Pit PD'!$B:$M,3,FALSE)</f>
        <v>0.154</v>
      </c>
      <c r="Y221" s="21">
        <f>VLOOKUP($B221,'Pit PD'!$B:$M,4,FALSE)</f>
        <v>0.307</v>
      </c>
      <c r="Z221" s="21">
        <f>VLOOKUP($B221,'Pit PD'!$B:$M,5,FALSE)</f>
        <v>0.65800000000000003</v>
      </c>
      <c r="AA221" s="21">
        <f>VLOOKUP($B221,'Pit PD'!$B:$M,6,FALSE)</f>
        <v>0.47</v>
      </c>
      <c r="AB221" s="21">
        <f>VLOOKUP($B221,'Pit PD'!$B:$M,7,FALSE)</f>
        <v>0.52200000000000002</v>
      </c>
      <c r="AC221" s="21">
        <f>VLOOKUP($B221,'Pit PD'!$B:$M,8,FALSE)</f>
        <v>0.752</v>
      </c>
      <c r="AD221" s="21">
        <f>VLOOKUP($B221,'Pit PD'!$B:$M,9,FALSE)</f>
        <v>0.67100000000000004</v>
      </c>
      <c r="AE221" s="21">
        <f>VLOOKUP($B221,'Pit PD'!$B:$M,10,FALSE)</f>
        <v>0.46300000000000002</v>
      </c>
      <c r="AF221" s="21">
        <f>VLOOKUP($B221,'Pit PD'!$B:$M,11,FALSE)</f>
        <v>0.161</v>
      </c>
      <c r="AG221" s="21">
        <f>VLOOKUP($B221,'Pit PD'!$B:$M,12,FALSE)</f>
        <v>0.315</v>
      </c>
      <c r="AH221">
        <f>VLOOKUP(B221,'[1]SGP Pitchers'!$B:$P,10,FALSE)</f>
        <v>3.0138055691559087</v>
      </c>
    </row>
    <row r="222" spans="1:34" ht="15" thickBot="1">
      <c r="A222" s="5">
        <v>221</v>
      </c>
      <c r="B222" s="22" t="s">
        <v>547</v>
      </c>
      <c r="C222" s="22" t="s">
        <v>144</v>
      </c>
      <c r="D222" s="8">
        <f t="shared" si="3"/>
        <v>2</v>
      </c>
      <c r="E222" s="8">
        <v>0</v>
      </c>
      <c r="F222" s="8">
        <v>68</v>
      </c>
      <c r="G222" s="8">
        <f>VLOOKUP(B222,[1]Pitchers!$B:$P,15,FALSE)</f>
        <v>0.5</v>
      </c>
      <c r="H222" s="8">
        <f>IF(D222&gt;0,(D222)/(D222+VLOOKUP(B222,'Blown Saves Pitch'!B:F,4,FALSE)),"")</f>
        <v>1</v>
      </c>
      <c r="I222" s="8">
        <v>9.23</v>
      </c>
      <c r="J222" s="8">
        <v>4.75</v>
      </c>
      <c r="K222" s="8">
        <v>1.25</v>
      </c>
      <c r="L222" s="8">
        <v>4</v>
      </c>
      <c r="M222" s="8">
        <f>VLOOKUP('Pit League Rates'!B222,'Pit Adv'!B:V,20,FALSE)</f>
        <v>3.92</v>
      </c>
      <c r="N222" s="8">
        <f>VLOOKUP('Pit League Rates'!B222,'Pit Adv'!B:V,21,FALSE)</f>
        <v>3.87</v>
      </c>
      <c r="O222" s="8">
        <f>VLOOKUP(B222,'Pit Statcast'!B:M,5,FALSE)</f>
        <v>90.9</v>
      </c>
      <c r="P222" s="8">
        <f>VLOOKUP(B222,'Pit Statcast'!B:M,7,FALSE)</f>
        <v>12.3</v>
      </c>
      <c r="Q222" s="46">
        <f>VLOOKUP(B222,'Pit Statcast'!B:M,9,FALSE)</f>
        <v>0.109</v>
      </c>
      <c r="R222" s="46">
        <f>VLOOKUP(B222,'Pit Statcast'!B:M,11,FALSE)</f>
        <v>0.432</v>
      </c>
      <c r="S222" s="8">
        <v>2.31</v>
      </c>
      <c r="T222" s="8">
        <v>2</v>
      </c>
      <c r="U222" s="10">
        <v>0.183</v>
      </c>
      <c r="V222" s="50">
        <f>VLOOKUP(B222,'Pit Adv'!B:V,7,FALSE)</f>
        <v>0.245</v>
      </c>
      <c r="W222" s="50">
        <f>VLOOKUP(B222,'Pit Adv'!B:V,8,FALSE)</f>
        <v>6.0999999999999999E-2</v>
      </c>
      <c r="X222" s="21">
        <f>VLOOKUP(B222,'Pit PD'!$B:$M,3,FALSE)</f>
        <v>0.125</v>
      </c>
      <c r="Y222" s="21">
        <f>VLOOKUP($B222,'Pit PD'!$B:$M,4,FALSE)</f>
        <v>0.32700000000000001</v>
      </c>
      <c r="Z222" s="21">
        <f>VLOOKUP($B222,'Pit PD'!$B:$M,5,FALSE)</f>
        <v>0.70699999999999996</v>
      </c>
      <c r="AA222" s="21">
        <f>VLOOKUP($B222,'Pit PD'!$B:$M,6,FALSE)</f>
        <v>0.53700000000000003</v>
      </c>
      <c r="AB222" s="21">
        <f>VLOOKUP($B222,'Pit PD'!$B:$M,7,FALSE)</f>
        <v>0.55800000000000005</v>
      </c>
      <c r="AC222" s="21">
        <f>VLOOKUP($B222,'Pit PD'!$B:$M,8,FALSE)</f>
        <v>0.84699999999999998</v>
      </c>
      <c r="AD222" s="21">
        <f>VLOOKUP($B222,'Pit PD'!$B:$M,9,FALSE)</f>
        <v>0.76800000000000002</v>
      </c>
      <c r="AE222" s="21">
        <f>VLOOKUP($B222,'Pit PD'!$B:$M,10,FALSE)</f>
        <v>0.55300000000000005</v>
      </c>
      <c r="AF222" s="21">
        <f>VLOOKUP($B222,'Pit PD'!$B:$M,11,FALSE)</f>
        <v>0.155</v>
      </c>
      <c r="AG222" s="21">
        <f>VLOOKUP($B222,'Pit PD'!$B:$M,12,FALSE)</f>
        <v>0.27900000000000003</v>
      </c>
      <c r="AH222">
        <f>VLOOKUP(B222,'[1]SGP Pitchers'!$B:$P,10,FALSE)</f>
        <v>3.0138899054356409</v>
      </c>
    </row>
    <row r="223" spans="1:34" ht="15" thickBot="1">
      <c r="A223" s="5">
        <v>222</v>
      </c>
      <c r="B223" s="22" t="s">
        <v>562</v>
      </c>
      <c r="C223" s="6" t="s">
        <v>103</v>
      </c>
      <c r="D223" s="8">
        <f t="shared" si="3"/>
        <v>9</v>
      </c>
      <c r="E223" s="8">
        <v>1</v>
      </c>
      <c r="F223" s="8">
        <v>67</v>
      </c>
      <c r="G223" s="8" t="str">
        <f>VLOOKUP(B223,[1]Pitchers!$B:$P,15,FALSE)</f>
        <v/>
      </c>
      <c r="H223" s="8">
        <f>IF(D223&gt;0,(D223)/(D223+VLOOKUP(B223,'Blown Saves Pitch'!B:F,4,FALSE)),"")</f>
        <v>0.75</v>
      </c>
      <c r="I223" s="8">
        <v>9.83</v>
      </c>
      <c r="J223" s="8">
        <v>3.08</v>
      </c>
      <c r="K223" s="8">
        <v>1.24</v>
      </c>
      <c r="L223" s="8">
        <v>2.31</v>
      </c>
      <c r="M223" s="8">
        <f>VLOOKUP('Pit League Rates'!B223,'Pit Adv'!B:V,20,FALSE)</f>
        <v>4.24</v>
      </c>
      <c r="N223" s="8">
        <f>VLOOKUP('Pit League Rates'!B223,'Pit Adv'!B:V,21,FALSE)</f>
        <v>3.94</v>
      </c>
      <c r="O223" s="8">
        <f>VLOOKUP(B223,'Pit Statcast'!B:M,5,FALSE)</f>
        <v>87.8</v>
      </c>
      <c r="P223" s="8">
        <f>VLOOKUP(B223,'Pit Statcast'!B:M,7,FALSE)</f>
        <v>7.9</v>
      </c>
      <c r="Q223" s="46">
        <f>VLOOKUP(B223,'Pit Statcast'!B:M,9,FALSE)</f>
        <v>2.5000000000000001E-2</v>
      </c>
      <c r="R223" s="46">
        <f>VLOOKUP(B223,'Pit Statcast'!B:M,11,FALSE)</f>
        <v>0.35399999999999998</v>
      </c>
      <c r="S223" s="8">
        <v>4.26</v>
      </c>
      <c r="T223" s="8">
        <v>8</v>
      </c>
      <c r="U223" s="10">
        <v>0.14399999999999999</v>
      </c>
      <c r="V223" s="50">
        <f>VLOOKUP(B223,'Pit Adv'!B:V,7,FALSE)</f>
        <v>0.254</v>
      </c>
      <c r="W223" s="50">
        <f>VLOOKUP(B223,'Pit Adv'!B:V,8,FALSE)</f>
        <v>0.11</v>
      </c>
      <c r="X223" s="21">
        <f>VLOOKUP(B223,'Pit PD'!$B:$M,3,FALSE)</f>
        <v>0.09</v>
      </c>
      <c r="Y223" s="21">
        <f>VLOOKUP($B223,'Pit PD'!$B:$M,4,FALSE)</f>
        <v>0.252</v>
      </c>
      <c r="Z223" s="21">
        <f>VLOOKUP($B223,'Pit PD'!$B:$M,5,FALSE)</f>
        <v>0.59799999999999998</v>
      </c>
      <c r="AA223" s="21">
        <f>VLOOKUP($B223,'Pit PD'!$B:$M,6,FALSE)</f>
        <v>0.44400000000000001</v>
      </c>
      <c r="AB223" s="21">
        <f>VLOOKUP($B223,'Pit PD'!$B:$M,7,FALSE)</f>
        <v>0.60199999999999998</v>
      </c>
      <c r="AC223" s="21">
        <f>VLOOKUP($B223,'Pit PD'!$B:$M,8,FALSE)</f>
        <v>0.86299999999999999</v>
      </c>
      <c r="AD223" s="21">
        <f>VLOOKUP($B223,'Pit PD'!$B:$M,9,FALSE)</f>
        <v>0.79700000000000004</v>
      </c>
      <c r="AE223" s="21">
        <f>VLOOKUP($B223,'Pit PD'!$B:$M,10,FALSE)</f>
        <v>0.55500000000000005</v>
      </c>
      <c r="AF223" s="21">
        <f>VLOOKUP($B223,'Pit PD'!$B:$M,11,FALSE)</f>
        <v>0.19600000000000001</v>
      </c>
      <c r="AG223" s="21">
        <f>VLOOKUP($B223,'Pit PD'!$B:$M,12,FALSE)</f>
        <v>0.28599999999999998</v>
      </c>
      <c r="AH223">
        <f>VLOOKUP(B223,'[1]SGP Pitchers'!$B:$P,10,FALSE)</f>
        <v>2.0136902966630252</v>
      </c>
    </row>
    <row r="224" spans="1:34" ht="15" thickBot="1">
      <c r="A224" s="5">
        <v>223</v>
      </c>
      <c r="B224" s="22" t="s">
        <v>679</v>
      </c>
      <c r="C224" s="22" t="s">
        <v>54</v>
      </c>
      <c r="D224" s="8">
        <f t="shared" si="3"/>
        <v>0</v>
      </c>
      <c r="E224" s="8">
        <v>0</v>
      </c>
      <c r="F224" s="8">
        <v>67</v>
      </c>
      <c r="G224" s="8">
        <f>VLOOKUP(B224,[1]Pitchers!$B:$P,15,FALSE)</f>
        <v>0.25</v>
      </c>
      <c r="H224" s="8" t="str">
        <f>IF(D224&gt;0,(D224)/(D224+VLOOKUP(B224,'Blown Saves Pitch'!B:F,4,FALSE)),"")</f>
        <v/>
      </c>
      <c r="I224" s="8">
        <v>9.52</v>
      </c>
      <c r="J224" s="8">
        <v>4.97</v>
      </c>
      <c r="K224" s="8">
        <v>1.25</v>
      </c>
      <c r="L224" s="8">
        <v>3.35</v>
      </c>
      <c r="M224" s="8">
        <f>VLOOKUP('Pit League Rates'!B224,'Pit Adv'!B:V,20,FALSE)</f>
        <v>4.8499999999999996</v>
      </c>
      <c r="N224" s="8">
        <f>VLOOKUP('Pit League Rates'!B224,'Pit Adv'!B:V,21,FALSE)</f>
        <v>4.3600000000000003</v>
      </c>
      <c r="O224" s="8">
        <f>VLOOKUP(B224,'Pit Statcast'!B:M,5,FALSE)</f>
        <v>89.6</v>
      </c>
      <c r="P224" s="8">
        <f>VLOOKUP(B224,'Pit Statcast'!B:M,7,FALSE)</f>
        <v>26.6</v>
      </c>
      <c r="Q224" s="46">
        <f>VLOOKUP(B224,'Pit Statcast'!B:M,9,FALSE)</f>
        <v>7.3999999999999996E-2</v>
      </c>
      <c r="R224" s="46">
        <f>VLOOKUP(B224,'Pit Statcast'!B:M,11,FALSE)</f>
        <v>0.40899999999999997</v>
      </c>
      <c r="S224" s="8">
        <v>2.84</v>
      </c>
      <c r="T224" s="8">
        <v>0</v>
      </c>
      <c r="U224" s="10">
        <v>0.17699999999999999</v>
      </c>
      <c r="V224" s="50">
        <f>VLOOKUP(B224,'Pit Adv'!B:V,7,FALSE)</f>
        <v>0.252</v>
      </c>
      <c r="W224" s="50">
        <f>VLOOKUP(B224,'Pit Adv'!B:V,8,FALSE)</f>
        <v>7.4999999999999997E-2</v>
      </c>
      <c r="X224" s="21">
        <f>VLOOKUP(B224,'Pit PD'!$B:$M,3,FALSE)</f>
        <v>0.104</v>
      </c>
      <c r="Y224" s="21">
        <f>VLOOKUP($B224,'Pit PD'!$B:$M,4,FALSE)</f>
        <v>0.26300000000000001</v>
      </c>
      <c r="Z224" s="21">
        <f>VLOOKUP($B224,'Pit PD'!$B:$M,5,FALSE)</f>
        <v>0.69199999999999995</v>
      </c>
      <c r="AA224" s="21">
        <f>VLOOKUP($B224,'Pit PD'!$B:$M,6,FALSE)</f>
        <v>0.49399999999999999</v>
      </c>
      <c r="AB224" s="21">
        <f>VLOOKUP($B224,'Pit PD'!$B:$M,7,FALSE)</f>
        <v>0.67400000000000004</v>
      </c>
      <c r="AC224" s="21">
        <f>VLOOKUP($B224,'Pit PD'!$B:$M,8,FALSE)</f>
        <v>0.82499999999999996</v>
      </c>
      <c r="AD224" s="21">
        <f>VLOOKUP($B224,'Pit PD'!$B:$M,9,FALSE)</f>
        <v>0.78800000000000003</v>
      </c>
      <c r="AE224" s="21">
        <f>VLOOKUP($B224,'Pit PD'!$B:$M,10,FALSE)</f>
        <v>0.54</v>
      </c>
      <c r="AF224" s="21">
        <f>VLOOKUP($B224,'Pit PD'!$B:$M,11,FALSE)</f>
        <v>0.16300000000000001</v>
      </c>
      <c r="AG224" s="21">
        <f>VLOOKUP($B224,'Pit PD'!$B:$M,12,FALSE)</f>
        <v>0.26600000000000001</v>
      </c>
      <c r="AH224">
        <f>VLOOKUP(B224,'[1]SGP Pitchers'!$B:$P,10,FALSE)</f>
        <v>0.90858046118023683</v>
      </c>
    </row>
    <row r="225" spans="1:34" ht="15" thickBot="1">
      <c r="A225" s="5">
        <v>224</v>
      </c>
      <c r="B225" s="22" t="s">
        <v>676</v>
      </c>
      <c r="C225" s="22" t="s">
        <v>58</v>
      </c>
      <c r="D225" s="8">
        <f t="shared" si="3"/>
        <v>1</v>
      </c>
      <c r="E225" s="8">
        <v>0</v>
      </c>
      <c r="F225" s="8">
        <v>67</v>
      </c>
      <c r="G225" s="8">
        <f>VLOOKUP(B225,[1]Pitchers!$B:$P,15,FALSE)</f>
        <v>0.08</v>
      </c>
      <c r="H225" s="8">
        <f>IF(D225&gt;0,(D225)/(D225+VLOOKUP(B225,'Blown Saves Pitch'!B:F,4,FALSE)),"")</f>
        <v>1</v>
      </c>
      <c r="I225" s="8">
        <v>8</v>
      </c>
      <c r="J225" s="8">
        <v>4.54</v>
      </c>
      <c r="K225" s="8">
        <v>1.31</v>
      </c>
      <c r="L225" s="8">
        <v>3.19</v>
      </c>
      <c r="M225" s="8">
        <f>VLOOKUP('Pit League Rates'!B225,'Pit Adv'!B:V,20,FALSE)</f>
        <v>4.53</v>
      </c>
      <c r="N225" s="8">
        <f>VLOOKUP('Pit League Rates'!B225,'Pit Adv'!B:V,21,FALSE)</f>
        <v>4.3499999999999996</v>
      </c>
      <c r="O225" s="8">
        <f>VLOOKUP(B225,'Pit Statcast'!B:M,5,FALSE)</f>
        <v>88.6</v>
      </c>
      <c r="P225" s="8">
        <f>VLOOKUP(B225,'Pit Statcast'!B:M,7,FALSE)</f>
        <v>12.8</v>
      </c>
      <c r="Q225" s="46">
        <f>VLOOKUP(B225,'Pit Statcast'!B:M,9,FALSE)</f>
        <v>0.111</v>
      </c>
      <c r="R225" s="46">
        <f>VLOOKUP(B225,'Pit Statcast'!B:M,11,FALSE)</f>
        <v>0.34899999999999998</v>
      </c>
      <c r="S225" s="8">
        <v>2.5099999999999998</v>
      </c>
      <c r="T225" s="8">
        <v>1</v>
      </c>
      <c r="U225" s="10">
        <v>0.13900000000000001</v>
      </c>
      <c r="V225" s="50">
        <f>VLOOKUP(B225,'Pit Adv'!B:V,7,FALSE)</f>
        <v>0.20300000000000001</v>
      </c>
      <c r="W225" s="50">
        <f>VLOOKUP(B225,'Pit Adv'!B:V,8,FALSE)</f>
        <v>6.4000000000000001E-2</v>
      </c>
      <c r="X225" s="21">
        <f>VLOOKUP(B225,'Pit PD'!$B:$M,3,FALSE)</f>
        <v>9.4E-2</v>
      </c>
      <c r="Y225" s="21">
        <f>VLOOKUP($B225,'Pit PD'!$B:$M,4,FALSE)</f>
        <v>0.309</v>
      </c>
      <c r="Z225" s="21">
        <f>VLOOKUP($B225,'Pit PD'!$B:$M,5,FALSE)</f>
        <v>0.66700000000000004</v>
      </c>
      <c r="AA225" s="21">
        <f>VLOOKUP($B225,'Pit PD'!$B:$M,6,FALSE)</f>
        <v>0.503</v>
      </c>
      <c r="AB225" s="21">
        <f>VLOOKUP($B225,'Pit PD'!$B:$M,7,FALSE)</f>
        <v>0.66700000000000004</v>
      </c>
      <c r="AC225" s="21">
        <f>VLOOKUP($B225,'Pit PD'!$B:$M,8,FALSE)</f>
        <v>0.871</v>
      </c>
      <c r="AD225" s="21">
        <f>VLOOKUP($B225,'Pit PD'!$B:$M,9,FALSE)</f>
        <v>0.81399999999999995</v>
      </c>
      <c r="AE225" s="21">
        <f>VLOOKUP($B225,'Pit PD'!$B:$M,10,FALSE)</f>
        <v>0.54100000000000004</v>
      </c>
      <c r="AF225" s="21">
        <f>VLOOKUP($B225,'Pit PD'!$B:$M,11,FALSE)</f>
        <v>0.16900000000000001</v>
      </c>
      <c r="AG225" s="21">
        <f>VLOOKUP($B225,'Pit PD'!$B:$M,12,FALSE)</f>
        <v>0.26300000000000001</v>
      </c>
      <c r="AH225">
        <f>VLOOKUP(B225,'[1]SGP Pitchers'!$B:$P,10,FALSE)</f>
        <v>0.7669365525217503</v>
      </c>
    </row>
    <row r="226" spans="1:34" ht="15" thickBot="1">
      <c r="A226" s="5">
        <v>225</v>
      </c>
      <c r="B226" s="22" t="s">
        <v>492</v>
      </c>
      <c r="C226" s="22" t="s">
        <v>24</v>
      </c>
      <c r="D226" s="8">
        <f t="shared" si="3"/>
        <v>20</v>
      </c>
      <c r="E226" s="8">
        <v>3</v>
      </c>
      <c r="F226" s="8">
        <v>67</v>
      </c>
      <c r="G226" s="8" t="str">
        <f>VLOOKUP(B226,[1]Pitchers!$B:$P,15,FALSE)</f>
        <v/>
      </c>
      <c r="H226" s="8">
        <f>IF(D226&gt;0,(D226)/(D226+VLOOKUP(B226,'Blown Saves Pitch'!B:F,4,FALSE)),"")</f>
        <v>0.8</v>
      </c>
      <c r="I226" s="8">
        <v>10.220000000000001</v>
      </c>
      <c r="J226" s="8">
        <v>2.9</v>
      </c>
      <c r="K226" s="8">
        <v>1.39</v>
      </c>
      <c r="L226" s="8">
        <v>2.91</v>
      </c>
      <c r="M226" s="8">
        <f>VLOOKUP('Pit League Rates'!B226,'Pit Adv'!B:V,20,FALSE)</f>
        <v>3.77</v>
      </c>
      <c r="N226" s="8">
        <f>VLOOKUP('Pit League Rates'!B226,'Pit Adv'!B:V,21,FALSE)</f>
        <v>3.62</v>
      </c>
      <c r="O226" s="8">
        <f>VLOOKUP(B226,'Pit Statcast'!B:M,5,FALSE)</f>
        <v>89.1</v>
      </c>
      <c r="P226" s="8">
        <f>VLOOKUP(B226,'Pit Statcast'!B:M,7,FALSE)</f>
        <v>9.6999999999999993</v>
      </c>
      <c r="Q226" s="46">
        <f>VLOOKUP(B226,'Pit Statcast'!B:M,9,FALSE)</f>
        <v>3.1E-2</v>
      </c>
      <c r="R226" s="46">
        <f>VLOOKUP(B226,'Pit Statcast'!B:M,11,FALSE)</f>
        <v>0.38900000000000001</v>
      </c>
      <c r="S226" s="8">
        <v>3.51</v>
      </c>
      <c r="T226" s="8">
        <v>17</v>
      </c>
      <c r="U226" s="10">
        <v>0.16900000000000001</v>
      </c>
      <c r="V226" s="50">
        <f>VLOOKUP(B226,'Pit Adv'!B:V,7,FALSE)</f>
        <v>0.25800000000000001</v>
      </c>
      <c r="W226" s="50">
        <f>VLOOKUP(B226,'Pit Adv'!B:V,8,FALSE)</f>
        <v>8.7999999999999995E-2</v>
      </c>
      <c r="X226" s="21">
        <f>VLOOKUP(B226,'Pit PD'!$B:$M,3,FALSE)</f>
        <v>0.114</v>
      </c>
      <c r="Y226" s="21">
        <f>VLOOKUP($B226,'Pit PD'!$B:$M,4,FALSE)</f>
        <v>0.30299999999999999</v>
      </c>
      <c r="Z226" s="21">
        <f>VLOOKUP($B226,'Pit PD'!$B:$M,5,FALSE)</f>
        <v>0.63300000000000001</v>
      </c>
      <c r="AA226" s="21">
        <f>VLOOKUP($B226,'Pit PD'!$B:$M,6,FALSE)</f>
        <v>0.48299999999999998</v>
      </c>
      <c r="AB226" s="21">
        <f>VLOOKUP($B226,'Pit PD'!$B:$M,7,FALSE)</f>
        <v>0.54</v>
      </c>
      <c r="AC226" s="21">
        <f>VLOOKUP($B226,'Pit PD'!$B:$M,8,FALSE)</f>
        <v>0.84899999999999998</v>
      </c>
      <c r="AD226" s="21">
        <f>VLOOKUP($B226,'Pit PD'!$B:$M,9,FALSE)</f>
        <v>0.76</v>
      </c>
      <c r="AE226" s="21">
        <f>VLOOKUP($B226,'Pit PD'!$B:$M,10,FALSE)</f>
        <v>0.54300000000000004</v>
      </c>
      <c r="AF226" s="21">
        <f>VLOOKUP($B226,'Pit PD'!$B:$M,11,FALSE)</f>
        <v>0.16700000000000001</v>
      </c>
      <c r="AG226" s="21">
        <f>VLOOKUP($B226,'Pit PD'!$B:$M,12,FALSE)</f>
        <v>0.28000000000000003</v>
      </c>
      <c r="AH226">
        <f>VLOOKUP(B226,'[1]SGP Pitchers'!$B:$P,10,FALSE)</f>
        <v>2.758789220901634</v>
      </c>
    </row>
    <row r="227" spans="1:34" ht="15" thickBot="1">
      <c r="A227" s="5">
        <v>226</v>
      </c>
      <c r="B227" s="22" t="s">
        <v>607</v>
      </c>
      <c r="C227" s="22" t="s">
        <v>169</v>
      </c>
      <c r="D227" s="8">
        <f t="shared" si="3"/>
        <v>11</v>
      </c>
      <c r="E227" s="8">
        <v>0</v>
      </c>
      <c r="F227" s="8">
        <v>67</v>
      </c>
      <c r="G227" s="8" t="str">
        <f>VLOOKUP(B227,[1]Pitchers!$B:$P,15,FALSE)</f>
        <v/>
      </c>
      <c r="H227" s="8">
        <f>IF(D227&gt;0,(D227)/(D227+VLOOKUP(B227,'Blown Saves Pitch'!B:F,4,FALSE)),"")</f>
        <v>0.84615384615384615</v>
      </c>
      <c r="I227" s="8">
        <v>11.17</v>
      </c>
      <c r="J227" s="8">
        <v>4.83</v>
      </c>
      <c r="K227" s="8">
        <v>1.56</v>
      </c>
      <c r="L227" s="8">
        <v>2.0299999999999998</v>
      </c>
      <c r="M227" s="8">
        <f>VLOOKUP('Pit League Rates'!B227,'Pit Adv'!B:V,20,FALSE)</f>
        <v>4.3899999999999997</v>
      </c>
      <c r="N227" s="8">
        <f>VLOOKUP('Pit League Rates'!B227,'Pit Adv'!B:V,21,FALSE)</f>
        <v>4.13</v>
      </c>
      <c r="O227" s="8">
        <f>VLOOKUP(B227,'Pit Statcast'!B:M,5,FALSE)</f>
        <v>85.8</v>
      </c>
      <c r="P227" s="8">
        <f>VLOOKUP(B227,'Pit Statcast'!B:M,7,FALSE)</f>
        <v>7.7</v>
      </c>
      <c r="Q227" s="46">
        <f>VLOOKUP(B227,'Pit Statcast'!B:M,9,FALSE)</f>
        <v>6.5000000000000002E-2</v>
      </c>
      <c r="R227" s="46">
        <f>VLOOKUP(B227,'Pit Statcast'!B:M,11,FALSE)</f>
        <v>0.32400000000000001</v>
      </c>
      <c r="S227" s="8">
        <v>5.5</v>
      </c>
      <c r="T227" s="8">
        <v>11</v>
      </c>
      <c r="U227" s="10">
        <v>0.13900000000000001</v>
      </c>
      <c r="V227" s="50">
        <f>VLOOKUP(B227,'Pit Adv'!B:V,7,FALSE)</f>
        <v>0.27300000000000002</v>
      </c>
      <c r="W227" s="50">
        <f>VLOOKUP(B227,'Pit Adv'!B:V,8,FALSE)</f>
        <v>0.13500000000000001</v>
      </c>
      <c r="X227" s="21">
        <f>VLOOKUP(B227,'Pit PD'!$B:$M,3,FALSE)</f>
        <v>0.108</v>
      </c>
      <c r="Y227" s="21">
        <f>VLOOKUP($B227,'Pit PD'!$B:$M,4,FALSE)</f>
        <v>0.22800000000000001</v>
      </c>
      <c r="Z227" s="21">
        <f>VLOOKUP($B227,'Pit PD'!$B:$M,5,FALSE)</f>
        <v>0.60499999999999998</v>
      </c>
      <c r="AA227" s="21">
        <f>VLOOKUP($B227,'Pit PD'!$B:$M,6,FALSE)</f>
        <v>0.41199999999999998</v>
      </c>
      <c r="AB227" s="21">
        <f>VLOOKUP($B227,'Pit PD'!$B:$M,7,FALSE)</f>
        <v>0.52900000000000003</v>
      </c>
      <c r="AC227" s="21">
        <f>VLOOKUP($B227,'Pit PD'!$B:$M,8,FALSE)</f>
        <v>0.81899999999999995</v>
      </c>
      <c r="AD227" s="21">
        <f>VLOOKUP($B227,'Pit PD'!$B:$M,9,FALSE)</f>
        <v>0.73699999999999999</v>
      </c>
      <c r="AE227" s="21">
        <f>VLOOKUP($B227,'Pit PD'!$B:$M,10,FALSE)</f>
        <v>0.48699999999999999</v>
      </c>
      <c r="AF227" s="21">
        <f>VLOOKUP($B227,'Pit PD'!$B:$M,11,FALSE)</f>
        <v>0.17699999999999999</v>
      </c>
      <c r="AG227" s="21">
        <f>VLOOKUP($B227,'Pit PD'!$B:$M,12,FALSE)</f>
        <v>0.28599999999999998</v>
      </c>
      <c r="AH227">
        <f>VLOOKUP(B227,'[1]SGP Pitchers'!$B:$P,10,FALSE)</f>
        <v>-2.8506679902138168</v>
      </c>
    </row>
    <row r="228" spans="1:34" ht="15" thickBot="1">
      <c r="A228" s="5">
        <v>227</v>
      </c>
      <c r="B228" s="22" t="s">
        <v>778</v>
      </c>
      <c r="C228" s="22" t="s">
        <v>48</v>
      </c>
      <c r="D228" s="8">
        <f t="shared" si="3"/>
        <v>0</v>
      </c>
      <c r="E228" s="8">
        <v>0</v>
      </c>
      <c r="F228" s="8">
        <v>67</v>
      </c>
      <c r="G228" s="8">
        <f>VLOOKUP(B228,[1]Pitchers!$B:$P,15,FALSE)</f>
        <v>0.11</v>
      </c>
      <c r="H228" s="8" t="str">
        <f>IF(D228&gt;0,(D228)/(D228+VLOOKUP(B228,'Blown Saves Pitch'!B:F,4,FALSE)),"")</f>
        <v/>
      </c>
      <c r="I228" s="8">
        <v>6.44</v>
      </c>
      <c r="J228" s="8">
        <v>4.04</v>
      </c>
      <c r="K228" s="8">
        <v>1.33</v>
      </c>
      <c r="L228" s="8">
        <v>2.31</v>
      </c>
      <c r="M228" s="8">
        <f>VLOOKUP('Pit League Rates'!B228,'Pit Adv'!B:V,20,FALSE)</f>
        <v>5.24</v>
      </c>
      <c r="N228" s="8">
        <f>VLOOKUP('Pit League Rates'!B228,'Pit Adv'!B:V,21,FALSE)</f>
        <v>4.93</v>
      </c>
      <c r="O228" s="8">
        <f>VLOOKUP(B228,'Pit Statcast'!B:M,5,FALSE)</f>
        <v>91.8</v>
      </c>
      <c r="P228" s="8">
        <f>VLOOKUP(B228,'Pit Statcast'!B:M,7,FALSE)</f>
        <v>19.600000000000001</v>
      </c>
      <c r="Q228" s="46">
        <f>VLOOKUP(B228,'Pit Statcast'!B:M,9,FALSE)</f>
        <v>7.6999999999999999E-2</v>
      </c>
      <c r="R228" s="46">
        <f>VLOOKUP(B228,'Pit Statcast'!B:M,11,FALSE)</f>
        <v>0.45800000000000002</v>
      </c>
      <c r="S228" s="8">
        <v>2.79</v>
      </c>
      <c r="T228" s="8">
        <v>0</v>
      </c>
      <c r="U228" s="10">
        <v>9.6000000000000002E-2</v>
      </c>
      <c r="V228" s="50">
        <f>VLOOKUP(B228,'Pit Adv'!B:V,7,FALSE)</f>
        <v>0.16900000000000001</v>
      </c>
      <c r="W228" s="50">
        <f>VLOOKUP(B228,'Pit Adv'!B:V,8,FALSE)</f>
        <v>7.2999999999999995E-2</v>
      </c>
      <c r="X228" s="21">
        <f>VLOOKUP(B228,'Pit PD'!$B:$M,3,FALSE)</f>
        <v>9.1999999999999998E-2</v>
      </c>
      <c r="Y228" s="21">
        <f>VLOOKUP($B228,'Pit PD'!$B:$M,4,FALSE)</f>
        <v>0.25900000000000001</v>
      </c>
      <c r="Z228" s="21">
        <f>VLOOKUP($B228,'Pit PD'!$B:$M,5,FALSE)</f>
        <v>0.68500000000000005</v>
      </c>
      <c r="AA228" s="21">
        <f>VLOOKUP($B228,'Pit PD'!$B:$M,6,FALSE)</f>
        <v>0.49199999999999999</v>
      </c>
      <c r="AB228" s="21">
        <f>VLOOKUP($B228,'Pit PD'!$B:$M,7,FALSE)</f>
        <v>0.69199999999999995</v>
      </c>
      <c r="AC228" s="21">
        <f>VLOOKUP($B228,'Pit PD'!$B:$M,8,FALSE)</f>
        <v>0.85099999999999998</v>
      </c>
      <c r="AD228" s="21">
        <f>VLOOKUP($B228,'Pit PD'!$B:$M,9,FALSE)</f>
        <v>0.81299999999999994</v>
      </c>
      <c r="AE228" s="21">
        <f>VLOOKUP($B228,'Pit PD'!$B:$M,10,FALSE)</f>
        <v>0.54700000000000004</v>
      </c>
      <c r="AF228" s="21">
        <f>VLOOKUP($B228,'Pit PD'!$B:$M,11,FALSE)</f>
        <v>0.159</v>
      </c>
      <c r="AG228" s="21">
        <f>VLOOKUP($B228,'Pit PD'!$B:$M,12,FALSE)</f>
        <v>0.251</v>
      </c>
      <c r="AH228">
        <f>VLOOKUP(B228,'[1]SGP Pitchers'!$B:$P,10,FALSE)</f>
        <v>-1.346232901995752</v>
      </c>
    </row>
    <row r="229" spans="1:34" ht="15" thickBot="1">
      <c r="A229" s="5">
        <v>228</v>
      </c>
      <c r="B229" s="22" t="s">
        <v>531</v>
      </c>
      <c r="C229" s="22" t="s">
        <v>153</v>
      </c>
      <c r="D229" s="8">
        <f t="shared" si="3"/>
        <v>16</v>
      </c>
      <c r="E229" s="8">
        <v>2</v>
      </c>
      <c r="F229" s="8">
        <v>66</v>
      </c>
      <c r="G229" s="8" t="str">
        <f>VLOOKUP(B229,[1]Pitchers!$B:$P,15,FALSE)</f>
        <v/>
      </c>
      <c r="H229" s="8">
        <f>IF(D229&gt;0,(D229)/(D229+VLOOKUP(B229,'Blown Saves Pitch'!B:F,4,FALSE)),"")</f>
        <v>0.88888888888888884</v>
      </c>
      <c r="I229" s="8">
        <v>10.54</v>
      </c>
      <c r="J229" s="8">
        <v>5.59</v>
      </c>
      <c r="K229" s="8">
        <v>1.53</v>
      </c>
      <c r="L229" s="8">
        <v>2.75</v>
      </c>
      <c r="M229" s="8">
        <f>VLOOKUP('Pit League Rates'!B229,'Pit Adv'!B:V,20,FALSE)</f>
        <v>4.3099999999999996</v>
      </c>
      <c r="N229" s="8">
        <f>VLOOKUP('Pit League Rates'!B229,'Pit Adv'!B:V,21,FALSE)</f>
        <v>3.79</v>
      </c>
      <c r="O229" s="8">
        <f>VLOOKUP(B229,'Pit Statcast'!B:M,5,FALSE)</f>
        <v>90.4</v>
      </c>
      <c r="P229" s="8">
        <f>VLOOKUP(B229,'Pit Statcast'!B:M,7,FALSE)</f>
        <v>14.7</v>
      </c>
      <c r="Q229" s="46">
        <f>VLOOKUP(B229,'Pit Statcast'!B:M,9,FALSE)</f>
        <v>9.9000000000000005E-2</v>
      </c>
      <c r="R229" s="46">
        <f>VLOOKUP(B229,'Pit Statcast'!B:M,11,FALSE)</f>
        <v>0.45300000000000001</v>
      </c>
      <c r="S229" s="8">
        <v>3.83</v>
      </c>
      <c r="T229" s="8">
        <v>14</v>
      </c>
      <c r="U229" s="10">
        <v>0.16400000000000001</v>
      </c>
      <c r="V229" s="50">
        <f>VLOOKUP(B229,'Pit Adv'!B:V,7,FALSE)</f>
        <v>0.25800000000000001</v>
      </c>
      <c r="W229" s="50">
        <f>VLOOKUP(B229,'Pit Adv'!B:V,8,FALSE)</f>
        <v>9.4E-2</v>
      </c>
      <c r="X229" s="21">
        <f>VLOOKUP(B229,'Pit PD'!$B:$M,3,FALSE)</f>
        <v>0.107</v>
      </c>
      <c r="Y229" s="21">
        <f>VLOOKUP($B229,'Pit PD'!$B:$M,4,FALSE)</f>
        <v>0.247</v>
      </c>
      <c r="Z229" s="21">
        <f>VLOOKUP($B229,'Pit PD'!$B:$M,5,FALSE)</f>
        <v>0.69299999999999995</v>
      </c>
      <c r="AA229" s="21">
        <f>VLOOKUP($B229,'Pit PD'!$B:$M,6,FALSE)</f>
        <v>0.47899999999999998</v>
      </c>
      <c r="AB229" s="21">
        <f>VLOOKUP($B229,'Pit PD'!$B:$M,7,FALSE)</f>
        <v>0.54500000000000004</v>
      </c>
      <c r="AC229" s="21">
        <f>VLOOKUP($B229,'Pit PD'!$B:$M,8,FALSE)</f>
        <v>0.84799999999999998</v>
      </c>
      <c r="AD229" s="21">
        <f>VLOOKUP($B229,'Pit PD'!$B:$M,9,FALSE)</f>
        <v>0.77400000000000002</v>
      </c>
      <c r="AE229" s="21">
        <f>VLOOKUP($B229,'Pit PD'!$B:$M,10,FALSE)</f>
        <v>0.52200000000000002</v>
      </c>
      <c r="AF229" s="21">
        <f>VLOOKUP($B229,'Pit PD'!$B:$M,11,FALSE)</f>
        <v>0.16400000000000001</v>
      </c>
      <c r="AG229" s="21">
        <f>VLOOKUP($B229,'Pit PD'!$B:$M,12,FALSE)</f>
        <v>0.27100000000000002</v>
      </c>
      <c r="AH229">
        <f>VLOOKUP(B229,'[1]SGP Pitchers'!$B:$P,10,FALSE)</f>
        <v>-0.40335464620486627</v>
      </c>
    </row>
    <row r="230" spans="1:34" ht="15" thickBot="1">
      <c r="A230" s="5">
        <v>229</v>
      </c>
      <c r="B230" s="22" t="s">
        <v>809</v>
      </c>
      <c r="C230" s="22" t="s">
        <v>43</v>
      </c>
      <c r="D230" s="8">
        <f t="shared" si="3"/>
        <v>0</v>
      </c>
      <c r="E230" s="8">
        <v>0</v>
      </c>
      <c r="F230" s="8">
        <v>66</v>
      </c>
      <c r="G230" s="8">
        <f>VLOOKUP(B230,[1]Pitchers!$B:$P,15,FALSE)</f>
        <v>0.15</v>
      </c>
      <c r="H230" s="8" t="str">
        <f>IF(D230&gt;0,(D230)/(D230+VLOOKUP(B230,'Blown Saves Pitch'!B:F,4,FALSE)),"")</f>
        <v/>
      </c>
      <c r="I230" s="8">
        <v>6.6</v>
      </c>
      <c r="J230" s="8">
        <v>6.8</v>
      </c>
      <c r="K230" s="8">
        <v>1.7</v>
      </c>
      <c r="L230" s="8">
        <v>1.74</v>
      </c>
      <c r="M230" s="8">
        <f>VLOOKUP('Pit League Rates'!B230,'Pit Adv'!B:V,20,FALSE)</f>
        <v>4.93</v>
      </c>
      <c r="N230" s="8">
        <f>VLOOKUP('Pit League Rates'!B230,'Pit Adv'!B:V,21,FALSE)</f>
        <v>5.16</v>
      </c>
      <c r="O230" s="8">
        <f>VLOOKUP(B230,'Pit Statcast'!B:M,5,FALSE)</f>
        <v>91.5</v>
      </c>
      <c r="P230" s="8">
        <f>VLOOKUP(B230,'Pit Statcast'!B:M,7,FALSE)</f>
        <v>8.6999999999999993</v>
      </c>
      <c r="Q230" s="46">
        <f>VLOOKUP(B230,'Pit Statcast'!B:M,9,FALSE)</f>
        <v>0.107</v>
      </c>
      <c r="R230" s="46">
        <f>VLOOKUP(B230,'Pit Statcast'!B:M,11,FALSE)</f>
        <v>0.48199999999999998</v>
      </c>
      <c r="S230" s="8">
        <v>3.8</v>
      </c>
      <c r="T230" s="8">
        <v>0</v>
      </c>
      <c r="U230" s="10">
        <v>6.7000000000000004E-2</v>
      </c>
      <c r="V230" s="50">
        <f>VLOOKUP(B230,'Pit Adv'!B:V,7,FALSE)</f>
        <v>0.158</v>
      </c>
      <c r="W230" s="50">
        <f>VLOOKUP(B230,'Pit Adv'!B:V,8,FALSE)</f>
        <v>9.0999999999999998E-2</v>
      </c>
      <c r="X230" s="21">
        <f>VLOOKUP(B230,'Pit PD'!$B:$M,3,FALSE)</f>
        <v>0.109</v>
      </c>
      <c r="Y230" s="21">
        <f>VLOOKUP($B230,'Pit PD'!$B:$M,4,FALSE)</f>
        <v>0.30199999999999999</v>
      </c>
      <c r="Z230" s="21">
        <f>VLOOKUP($B230,'Pit PD'!$B:$M,5,FALSE)</f>
        <v>0.66100000000000003</v>
      </c>
      <c r="AA230" s="21">
        <f>VLOOKUP($B230,'Pit PD'!$B:$M,6,FALSE)</f>
        <v>0.46600000000000003</v>
      </c>
      <c r="AB230" s="21">
        <f>VLOOKUP($B230,'Pit PD'!$B:$M,7,FALSE)</f>
        <v>0.53500000000000003</v>
      </c>
      <c r="AC230" s="21">
        <f>VLOOKUP($B230,'Pit PD'!$B:$M,8,FALSE)</f>
        <v>0.89</v>
      </c>
      <c r="AD230" s="21">
        <f>VLOOKUP($B230,'Pit PD'!$B:$M,9,FALSE)</f>
        <v>0.76500000000000001</v>
      </c>
      <c r="AE230" s="21">
        <f>VLOOKUP($B230,'Pit PD'!$B:$M,10,FALSE)</f>
        <v>0.45700000000000002</v>
      </c>
      <c r="AF230" s="21">
        <f>VLOOKUP($B230,'Pit PD'!$B:$M,11,FALSE)</f>
        <v>0.151</v>
      </c>
      <c r="AG230" s="21">
        <f>VLOOKUP($B230,'Pit PD'!$B:$M,12,FALSE)</f>
        <v>0.26100000000000001</v>
      </c>
      <c r="AH230">
        <f>VLOOKUP(B230,'[1]SGP Pitchers'!$B:$P,10,FALSE)</f>
        <v>-10.201090178400889</v>
      </c>
    </row>
    <row r="231" spans="1:34" ht="15" thickBot="1">
      <c r="A231" s="5">
        <v>230</v>
      </c>
      <c r="B231" s="22" t="s">
        <v>708</v>
      </c>
      <c r="C231" s="6" t="s">
        <v>103</v>
      </c>
      <c r="D231" s="8">
        <f t="shared" si="3"/>
        <v>20</v>
      </c>
      <c r="E231" s="8">
        <v>8</v>
      </c>
      <c r="F231" s="8">
        <v>66</v>
      </c>
      <c r="G231" s="8" t="str">
        <f>VLOOKUP(B231,[1]Pitchers!$B:$P,15,FALSE)</f>
        <v/>
      </c>
      <c r="H231" s="8">
        <f>IF(D231&gt;0,(D231)/(D231+VLOOKUP(B231,'Blown Saves Pitch'!B:F,4,FALSE)),"")</f>
        <v>0.83333333333333337</v>
      </c>
      <c r="I231" s="8">
        <v>9</v>
      </c>
      <c r="J231" s="8">
        <v>3.14</v>
      </c>
      <c r="K231" s="8">
        <v>1.27</v>
      </c>
      <c r="L231" s="8">
        <v>1.89</v>
      </c>
      <c r="M231" s="8">
        <f>VLOOKUP('Pit League Rates'!B231,'Pit Adv'!B:V,20,FALSE)</f>
        <v>4.78</v>
      </c>
      <c r="N231" s="8">
        <f>VLOOKUP('Pit League Rates'!B231,'Pit Adv'!B:V,21,FALSE)</f>
        <v>4.47</v>
      </c>
      <c r="O231" s="8">
        <f>VLOOKUP(B231,'Pit Statcast'!B:M,5,FALSE)</f>
        <v>88.8</v>
      </c>
      <c r="P231" s="8">
        <f>VLOOKUP(B231,'Pit Statcast'!B:M,7,FALSE)</f>
        <v>16.3</v>
      </c>
      <c r="Q231" s="46">
        <f>VLOOKUP(B231,'Pit Statcast'!B:M,9,FALSE)</f>
        <v>7.0000000000000007E-2</v>
      </c>
      <c r="R231" s="46">
        <f>VLOOKUP(B231,'Pit Statcast'!B:M,11,FALSE)</f>
        <v>0.36</v>
      </c>
      <c r="S231" s="8">
        <v>4.7699999999999996</v>
      </c>
      <c r="T231" s="8">
        <v>12</v>
      </c>
      <c r="U231" s="10">
        <v>0.112</v>
      </c>
      <c r="V231" s="50">
        <f>VLOOKUP(B231,'Pit Adv'!B:V,7,FALSE)</f>
        <v>0.23699999999999999</v>
      </c>
      <c r="W231" s="50">
        <f>VLOOKUP(B231,'Pit Adv'!B:V,8,FALSE)</f>
        <v>0.126</v>
      </c>
      <c r="X231" s="21">
        <f>VLOOKUP(B231,'Pit PD'!$B:$M,3,FALSE)</f>
        <v>0.121</v>
      </c>
      <c r="Y231" s="21">
        <f>VLOOKUP($B231,'Pit PD'!$B:$M,4,FALSE)</f>
        <v>0.25900000000000001</v>
      </c>
      <c r="Z231" s="21">
        <f>VLOOKUP($B231,'Pit PD'!$B:$M,5,FALSE)</f>
        <v>0.63800000000000001</v>
      </c>
      <c r="AA231" s="21">
        <f>VLOOKUP($B231,'Pit PD'!$B:$M,6,FALSE)</f>
        <v>0.433</v>
      </c>
      <c r="AB231" s="21">
        <f>VLOOKUP($B231,'Pit PD'!$B:$M,7,FALSE)</f>
        <v>0.5</v>
      </c>
      <c r="AC231" s="21">
        <f>VLOOKUP($B231,'Pit PD'!$B:$M,8,FALSE)</f>
        <v>0.82599999999999996</v>
      </c>
      <c r="AD231" s="21">
        <f>VLOOKUP($B231,'Pit PD'!$B:$M,9,FALSE)</f>
        <v>0.72099999999999997</v>
      </c>
      <c r="AE231" s="21">
        <f>VLOOKUP($B231,'Pit PD'!$B:$M,10,FALSE)</f>
        <v>0.45900000000000002</v>
      </c>
      <c r="AF231" s="21">
        <f>VLOOKUP($B231,'Pit PD'!$B:$M,11,FALSE)</f>
        <v>0.16300000000000001</v>
      </c>
      <c r="AG231" s="21">
        <f>VLOOKUP($B231,'Pit PD'!$B:$M,12,FALSE)</f>
        <v>0.28399999999999997</v>
      </c>
      <c r="AH231">
        <f>VLOOKUP(B231,'[1]SGP Pitchers'!$B:$P,10,FALSE)</f>
        <v>1.7467418197084339</v>
      </c>
    </row>
    <row r="232" spans="1:34" ht="15" thickBot="1">
      <c r="A232" s="5">
        <v>231</v>
      </c>
      <c r="B232" s="22" t="s">
        <v>417</v>
      </c>
      <c r="C232" s="22" t="s">
        <v>26</v>
      </c>
      <c r="D232" s="8">
        <f t="shared" si="3"/>
        <v>31</v>
      </c>
      <c r="E232" s="8">
        <v>31</v>
      </c>
      <c r="F232" s="8">
        <v>66</v>
      </c>
      <c r="G232" s="8" t="str">
        <f>VLOOKUP(B232,[1]Pitchers!$B:$P,15,FALSE)</f>
        <v/>
      </c>
      <c r="H232" s="8">
        <f>IF(D232&gt;0,(D232)/(D232+VLOOKUP(B232,'Blown Saves Pitch'!B:F,4,FALSE)),"")</f>
        <v>0.88571428571428568</v>
      </c>
      <c r="I232" s="8">
        <v>11.07</v>
      </c>
      <c r="J232" s="8">
        <v>2.85</v>
      </c>
      <c r="K232" s="8">
        <v>1.21</v>
      </c>
      <c r="L232" s="8">
        <v>4.4000000000000004</v>
      </c>
      <c r="M232" s="8">
        <f>VLOOKUP('Pit League Rates'!B232,'Pit Adv'!B:V,20,FALSE)</f>
        <v>3.33</v>
      </c>
      <c r="N232" s="8">
        <f>VLOOKUP('Pit League Rates'!B232,'Pit Adv'!B:V,21,FALSE)</f>
        <v>3.09</v>
      </c>
      <c r="O232" s="8">
        <f>VLOOKUP(B232,'Pit Statcast'!B:M,5,FALSE)</f>
        <v>89.1</v>
      </c>
      <c r="P232" s="8">
        <f>VLOOKUP(B232,'Pit Statcast'!B:M,7,FALSE)</f>
        <v>13.3</v>
      </c>
      <c r="Q232" s="46">
        <f>VLOOKUP(B232,'Pit Statcast'!B:M,9,FALSE)</f>
        <v>7.0000000000000007E-2</v>
      </c>
      <c r="R232" s="46">
        <f>VLOOKUP(B232,'Pit Statcast'!B:M,11,FALSE)</f>
        <v>0.378</v>
      </c>
      <c r="S232" s="8">
        <v>2.52</v>
      </c>
      <c r="T232" s="8">
        <v>0</v>
      </c>
      <c r="U232" s="10">
        <v>0.22800000000000001</v>
      </c>
      <c r="V232" s="50">
        <f>VLOOKUP(B232,'Pit Adv'!B:V,7,FALSE)</f>
        <v>0.29499999999999998</v>
      </c>
      <c r="W232" s="50">
        <f>VLOOKUP(B232,'Pit Adv'!B:V,8,FALSE)</f>
        <v>6.7000000000000004E-2</v>
      </c>
      <c r="X232" s="21">
        <f>VLOOKUP(B232,'Pit PD'!$B:$M,3,FALSE)</f>
        <v>0.16700000000000001</v>
      </c>
      <c r="Y232" s="21">
        <f>VLOOKUP($B232,'Pit PD'!$B:$M,4,FALSE)</f>
        <v>0.34200000000000003</v>
      </c>
      <c r="Z232" s="21">
        <f>VLOOKUP($B232,'Pit PD'!$B:$M,5,FALSE)</f>
        <v>0.72499999999999998</v>
      </c>
      <c r="AA232" s="21">
        <f>VLOOKUP($B232,'Pit PD'!$B:$M,6,FALSE)</f>
        <v>0.53400000000000003</v>
      </c>
      <c r="AB232" s="21">
        <f>VLOOKUP($B232,'Pit PD'!$B:$M,7,FALSE)</f>
        <v>0.44400000000000001</v>
      </c>
      <c r="AC232" s="21">
        <f>VLOOKUP($B232,'Pit PD'!$B:$M,8,FALSE)</f>
        <v>0.80200000000000005</v>
      </c>
      <c r="AD232" s="21">
        <f>VLOOKUP($B232,'Pit PD'!$B:$M,9,FALSE)</f>
        <v>0.68799999999999994</v>
      </c>
      <c r="AE232" s="21">
        <f>VLOOKUP($B232,'Pit PD'!$B:$M,10,FALSE)</f>
        <v>0.502</v>
      </c>
      <c r="AF232" s="21">
        <f>VLOOKUP($B232,'Pit PD'!$B:$M,11,FALSE)</f>
        <v>0.13700000000000001</v>
      </c>
      <c r="AG232" s="21">
        <f>VLOOKUP($B232,'Pit PD'!$B:$M,12,FALSE)</f>
        <v>0.30399999999999999</v>
      </c>
      <c r="AH232">
        <f>VLOOKUP(B232,'[1]SGP Pitchers'!$B:$P,10,FALSE)</f>
        <v>8.082349375363334</v>
      </c>
    </row>
    <row r="233" spans="1:34" ht="15" thickBot="1">
      <c r="A233" s="5">
        <v>232</v>
      </c>
      <c r="B233" s="22" t="s">
        <v>428</v>
      </c>
      <c r="C233" s="22" t="s">
        <v>56</v>
      </c>
      <c r="D233" s="8">
        <f t="shared" si="3"/>
        <v>28</v>
      </c>
      <c r="E233" s="8">
        <v>22</v>
      </c>
      <c r="F233" s="8">
        <v>66</v>
      </c>
      <c r="G233" s="8" t="str">
        <f>VLOOKUP(B233,[1]Pitchers!$B:$P,15,FALSE)</f>
        <v/>
      </c>
      <c r="H233" s="8">
        <f>IF(D233&gt;0,(D233)/(D233+VLOOKUP(B233,'Blown Saves Pitch'!B:F,4,FALSE)),"")</f>
        <v>0.90322580645161288</v>
      </c>
      <c r="I233" s="8">
        <v>9.43</v>
      </c>
      <c r="J233" s="8">
        <v>2.71</v>
      </c>
      <c r="K233" s="8">
        <v>1.02</v>
      </c>
      <c r="L233" s="8">
        <v>5.5</v>
      </c>
      <c r="M233" s="8">
        <f>VLOOKUP('Pit League Rates'!B233,'Pit Adv'!B:V,20,FALSE)</f>
        <v>3.52</v>
      </c>
      <c r="N233" s="8">
        <f>VLOOKUP('Pit League Rates'!B233,'Pit Adv'!B:V,21,FALSE)</f>
        <v>3.19</v>
      </c>
      <c r="O233" s="8">
        <f>VLOOKUP(B233,'Pit Statcast'!B:M,5,FALSE)</f>
        <v>89.3</v>
      </c>
      <c r="P233" s="8">
        <f>VLOOKUP(B233,'Pit Statcast'!B:M,7,FALSE)</f>
        <v>12.9</v>
      </c>
      <c r="Q233" s="46">
        <f>VLOOKUP(B233,'Pit Statcast'!B:M,9,FALSE)</f>
        <v>5.3999999999999999E-2</v>
      </c>
      <c r="R233" s="46">
        <f>VLOOKUP(B233,'Pit Statcast'!B:M,11,FALSE)</f>
        <v>0.36499999999999999</v>
      </c>
      <c r="S233" s="8">
        <v>1.71</v>
      </c>
      <c r="T233" s="8">
        <v>6</v>
      </c>
      <c r="U233" s="10">
        <v>0.216</v>
      </c>
      <c r="V233" s="50">
        <f>VLOOKUP(B233,'Pit Adv'!B:V,7,FALSE)</f>
        <v>0.26400000000000001</v>
      </c>
      <c r="W233" s="50">
        <f>VLOOKUP(B233,'Pit Adv'!B:V,8,FALSE)</f>
        <v>4.8000000000000001E-2</v>
      </c>
      <c r="X233" s="21">
        <f>VLOOKUP(B233,'Pit PD'!$B:$M,3,FALSE)</f>
        <v>0.13500000000000001</v>
      </c>
      <c r="Y233" s="21">
        <f>VLOOKUP($B233,'Pit PD'!$B:$M,4,FALSE)</f>
        <v>0.317</v>
      </c>
      <c r="Z233" s="21">
        <f>VLOOKUP($B233,'Pit PD'!$B:$M,5,FALSE)</f>
        <v>0.69199999999999995</v>
      </c>
      <c r="AA233" s="21">
        <f>VLOOKUP($B233,'Pit PD'!$B:$M,6,FALSE)</f>
        <v>0.51700000000000002</v>
      </c>
      <c r="AB233" s="21">
        <f>VLOOKUP($B233,'Pit PD'!$B:$M,7,FALSE)</f>
        <v>0.504</v>
      </c>
      <c r="AC233" s="21">
        <f>VLOOKUP($B233,'Pit PD'!$B:$M,8,FALSE)</f>
        <v>0.83099999999999996</v>
      </c>
      <c r="AD233" s="21">
        <f>VLOOKUP($B233,'Pit PD'!$B:$M,9,FALSE)</f>
        <v>0.73799999999999999</v>
      </c>
      <c r="AE233" s="21">
        <f>VLOOKUP($B233,'Pit PD'!$B:$M,10,FALSE)</f>
        <v>0.53500000000000003</v>
      </c>
      <c r="AF233" s="21">
        <f>VLOOKUP($B233,'Pit PD'!$B:$M,11,FALSE)</f>
        <v>0.157</v>
      </c>
      <c r="AG233" s="21">
        <f>VLOOKUP($B233,'Pit PD'!$B:$M,12,FALSE)</f>
        <v>0.29099999999999998</v>
      </c>
      <c r="AH233">
        <f>VLOOKUP(B233,'[1]SGP Pitchers'!$B:$P,10,FALSE)</f>
        <v>9.4061470012492325</v>
      </c>
    </row>
    <row r="234" spans="1:34" ht="15" thickBot="1">
      <c r="A234" s="5">
        <v>233</v>
      </c>
      <c r="B234" s="22" t="s">
        <v>452</v>
      </c>
      <c r="C234" s="22" t="s">
        <v>144</v>
      </c>
      <c r="D234" s="8">
        <f t="shared" si="3"/>
        <v>27</v>
      </c>
      <c r="E234" s="8">
        <v>4</v>
      </c>
      <c r="F234" s="8">
        <v>66</v>
      </c>
      <c r="G234" s="8" t="str">
        <f>VLOOKUP(B234,[1]Pitchers!$B:$P,15,FALSE)</f>
        <v/>
      </c>
      <c r="H234" s="8">
        <f>IF(D234&gt;0,(D234)/(D234+VLOOKUP(B234,'Blown Saves Pitch'!B:F,4,FALSE)),"")</f>
        <v>0.79411764705882348</v>
      </c>
      <c r="I234" s="8">
        <v>9.23</v>
      </c>
      <c r="J234" s="8">
        <v>3.92</v>
      </c>
      <c r="K234" s="8">
        <v>1.17</v>
      </c>
      <c r="L234" s="8">
        <v>3.67</v>
      </c>
      <c r="M234" s="8">
        <f>VLOOKUP('Pit League Rates'!B234,'Pit Adv'!B:V,20,FALSE)</f>
        <v>3.6</v>
      </c>
      <c r="N234" s="8">
        <f>VLOOKUP('Pit League Rates'!B234,'Pit Adv'!B:V,21,FALSE)</f>
        <v>3.36</v>
      </c>
      <c r="O234" s="8">
        <f>VLOOKUP(B234,'Pit Statcast'!B:M,5,FALSE)</f>
        <v>87</v>
      </c>
      <c r="P234" s="8">
        <f>VLOOKUP(B234,'Pit Statcast'!B:M,7,FALSE)</f>
        <v>7.1</v>
      </c>
      <c r="Q234" s="46">
        <f>VLOOKUP(B234,'Pit Statcast'!B:M,9,FALSE)</f>
        <v>3.3000000000000002E-2</v>
      </c>
      <c r="R234" s="46">
        <f>VLOOKUP(B234,'Pit Statcast'!B:M,11,FALSE)</f>
        <v>0.33700000000000002</v>
      </c>
      <c r="S234" s="8">
        <v>2.52</v>
      </c>
      <c r="T234" s="8">
        <v>23</v>
      </c>
      <c r="U234" s="10">
        <v>0.17799999999999999</v>
      </c>
      <c r="V234" s="50">
        <f>VLOOKUP(B234,'Pit Adv'!B:V,7,FALSE)</f>
        <v>0.245</v>
      </c>
      <c r="W234" s="50">
        <f>VLOOKUP(B234,'Pit Adv'!B:V,8,FALSE)</f>
        <v>6.7000000000000004E-2</v>
      </c>
      <c r="X234" s="21">
        <f>VLOOKUP(B234,'Pit PD'!$B:$M,3,FALSE)</f>
        <v>0.115</v>
      </c>
      <c r="Y234" s="21">
        <f>VLOOKUP($B234,'Pit PD'!$B:$M,4,FALSE)</f>
        <v>0.309</v>
      </c>
      <c r="Z234" s="21">
        <f>VLOOKUP($B234,'Pit PD'!$B:$M,5,FALSE)</f>
        <v>0.61099999999999999</v>
      </c>
      <c r="AA234" s="21">
        <f>VLOOKUP($B234,'Pit PD'!$B:$M,6,FALSE)</f>
        <v>0.47599999999999998</v>
      </c>
      <c r="AB234" s="21">
        <f>VLOOKUP($B234,'Pit PD'!$B:$M,7,FALSE)</f>
        <v>0.54200000000000004</v>
      </c>
      <c r="AC234" s="21">
        <f>VLOOKUP($B234,'Pit PD'!$B:$M,8,FALSE)</f>
        <v>0.85</v>
      </c>
      <c r="AD234" s="21">
        <f>VLOOKUP($B234,'Pit PD'!$B:$M,9,FALSE)</f>
        <v>0.76100000000000001</v>
      </c>
      <c r="AE234" s="21">
        <f>VLOOKUP($B234,'Pit PD'!$B:$M,10,FALSE)</f>
        <v>0.55300000000000005</v>
      </c>
      <c r="AF234" s="21">
        <f>VLOOKUP($B234,'Pit PD'!$B:$M,11,FALSE)</f>
        <v>0.19600000000000001</v>
      </c>
      <c r="AG234" s="21">
        <f>VLOOKUP($B234,'Pit PD'!$B:$M,12,FALSE)</f>
        <v>0.311</v>
      </c>
      <c r="AH234">
        <f>VLOOKUP(B234,'[1]SGP Pitchers'!$B:$P,10,FALSE)</f>
        <v>5.6263025147897556</v>
      </c>
    </row>
    <row r="235" spans="1:34" ht="15" thickBot="1">
      <c r="A235" s="5">
        <v>234</v>
      </c>
      <c r="B235" s="22" t="s">
        <v>445</v>
      </c>
      <c r="C235" s="22" t="s">
        <v>50</v>
      </c>
      <c r="D235" s="8">
        <f t="shared" si="3"/>
        <v>11</v>
      </c>
      <c r="E235" s="8">
        <v>5</v>
      </c>
      <c r="F235" s="8">
        <v>66</v>
      </c>
      <c r="G235" s="8" t="str">
        <f>VLOOKUP(B235,[1]Pitchers!$B:$P,15,FALSE)</f>
        <v/>
      </c>
      <c r="H235" s="8">
        <f>IF(D235&gt;0,(D235)/(D235+VLOOKUP(B235,'Blown Saves Pitch'!B:F,4,FALSE)),"")</f>
        <v>0.73333333333333328</v>
      </c>
      <c r="I235" s="8">
        <v>8.9499999999999993</v>
      </c>
      <c r="J235" s="8">
        <v>3.39</v>
      </c>
      <c r="K235" s="8">
        <v>1.3</v>
      </c>
      <c r="L235" s="8">
        <v>3.88</v>
      </c>
      <c r="M235" s="8">
        <f>VLOOKUP('Pit League Rates'!B235,'Pit Adv'!B:V,20,FALSE)</f>
        <v>3.31</v>
      </c>
      <c r="N235" s="8">
        <f>VLOOKUP('Pit League Rates'!B235,'Pit Adv'!B:V,21,FALSE)</f>
        <v>3.32</v>
      </c>
      <c r="O235" s="8">
        <f>VLOOKUP(B235,'Pit Statcast'!B:M,5,FALSE)</f>
        <v>88.9</v>
      </c>
      <c r="P235" s="8">
        <f>VLOOKUP(B235,'Pit Statcast'!B:M,7,FALSE)</f>
        <v>2.9</v>
      </c>
      <c r="Q235" s="46">
        <f>VLOOKUP(B235,'Pit Statcast'!B:M,9,FALSE)</f>
        <v>0.01</v>
      </c>
      <c r="R235" s="46">
        <f>VLOOKUP(B235,'Pit Statcast'!B:M,11,FALSE)</f>
        <v>0.34799999999999998</v>
      </c>
      <c r="S235" s="8">
        <v>2.31</v>
      </c>
      <c r="T235" s="8">
        <v>6</v>
      </c>
      <c r="U235" s="10">
        <v>0.17</v>
      </c>
      <c r="V235" s="50">
        <f>VLOOKUP(B235,'Pit Adv'!B:V,7,FALSE)</f>
        <v>0.22800000000000001</v>
      </c>
      <c r="W235" s="50">
        <f>VLOOKUP(B235,'Pit Adv'!B:V,8,FALSE)</f>
        <v>5.8999999999999997E-2</v>
      </c>
      <c r="X235" s="21">
        <f>VLOOKUP(B235,'Pit PD'!$B:$M,3,FALSE)</f>
        <v>0.13400000000000001</v>
      </c>
      <c r="Y235" s="21">
        <f>VLOOKUP($B235,'Pit PD'!$B:$M,4,FALSE)</f>
        <v>0.30399999999999999</v>
      </c>
      <c r="Z235" s="21">
        <f>VLOOKUP($B235,'Pit PD'!$B:$M,5,FALSE)</f>
        <v>0.64300000000000002</v>
      </c>
      <c r="AA235" s="21">
        <f>VLOOKUP($B235,'Pit PD'!$B:$M,6,FALSE)</f>
        <v>0.49099999999999999</v>
      </c>
      <c r="AB235" s="21">
        <f>VLOOKUP($B235,'Pit PD'!$B:$M,7,FALSE)</f>
        <v>0.441</v>
      </c>
      <c r="AC235" s="21">
        <f>VLOOKUP($B235,'Pit PD'!$B:$M,8,FALSE)</f>
        <v>0.83399999999999996</v>
      </c>
      <c r="AD235" s="21">
        <f>VLOOKUP($B235,'Pit PD'!$B:$M,9,FALSE)</f>
        <v>0.72499999999999998</v>
      </c>
      <c r="AE235" s="21">
        <f>VLOOKUP($B235,'Pit PD'!$B:$M,10,FALSE)</f>
        <v>0.55200000000000005</v>
      </c>
      <c r="AF235" s="21">
        <f>VLOOKUP($B235,'Pit PD'!$B:$M,11,FALSE)</f>
        <v>0.18</v>
      </c>
      <c r="AG235" s="21">
        <f>VLOOKUP($B235,'Pit PD'!$B:$M,12,FALSE)</f>
        <v>0.315</v>
      </c>
      <c r="AH235">
        <f>VLOOKUP(B235,'[1]SGP Pitchers'!$B:$P,10,FALSE)</f>
        <v>3.5505957926220195</v>
      </c>
    </row>
    <row r="236" spans="1:34" ht="15" thickBot="1">
      <c r="A236" s="5">
        <v>235</v>
      </c>
      <c r="B236" s="22" t="s">
        <v>748</v>
      </c>
      <c r="C236" s="22" t="s">
        <v>54</v>
      </c>
      <c r="D236" s="8">
        <f t="shared" si="3"/>
        <v>1</v>
      </c>
      <c r="E236" s="8">
        <v>1</v>
      </c>
      <c r="F236" s="8">
        <v>66</v>
      </c>
      <c r="G236" s="8" t="str">
        <f>VLOOKUP(B236,[1]Pitchers!$B:$P,15,FALSE)</f>
        <v/>
      </c>
      <c r="H236" s="8">
        <f>IF(D236&gt;0,(D236)/(D236+VLOOKUP(B236,'Blown Saves Pitch'!B:F,4,FALSE)),"")</f>
        <v>1</v>
      </c>
      <c r="I236" s="8">
        <v>6.8</v>
      </c>
      <c r="J236" s="8">
        <v>4.33</v>
      </c>
      <c r="K236" s="8">
        <v>1.23</v>
      </c>
      <c r="L236" s="8">
        <v>2.36</v>
      </c>
      <c r="M236" s="8">
        <f>VLOOKUP('Pit League Rates'!B236,'Pit Adv'!B:V,20,FALSE)</f>
        <v>4.84</v>
      </c>
      <c r="N236" s="8">
        <f>VLOOKUP('Pit League Rates'!B236,'Pit Adv'!B:V,21,FALSE)</f>
        <v>4.6900000000000004</v>
      </c>
      <c r="O236" s="8">
        <f>VLOOKUP(B236,'Pit Statcast'!B:M,5,FALSE)</f>
        <v>88.6</v>
      </c>
      <c r="P236" s="8">
        <f>VLOOKUP(B236,'Pit Statcast'!B:M,7,FALSE)</f>
        <v>14.4</v>
      </c>
      <c r="Q236" s="46">
        <f>VLOOKUP(B236,'Pit Statcast'!B:M,9,FALSE)</f>
        <v>9.1999999999999998E-2</v>
      </c>
      <c r="R236" s="46">
        <f>VLOOKUP(B236,'Pit Statcast'!B:M,11,FALSE)</f>
        <v>0.374</v>
      </c>
      <c r="S236" s="8">
        <v>2.89</v>
      </c>
      <c r="T236" s="8">
        <v>0</v>
      </c>
      <c r="U236" s="10">
        <v>0.106</v>
      </c>
      <c r="V236" s="50">
        <f>VLOOKUP(B236,'Pit Adv'!B:V,7,FALSE)</f>
        <v>0.183</v>
      </c>
      <c r="W236" s="50">
        <f>VLOOKUP(B236,'Pit Adv'!B:V,8,FALSE)</f>
        <v>7.8E-2</v>
      </c>
      <c r="X236" s="21">
        <f>VLOOKUP(B236,'Pit PD'!$B:$M,3,FALSE)</f>
        <v>8.8999999999999996E-2</v>
      </c>
      <c r="Y236" s="21">
        <f>VLOOKUP($B236,'Pit PD'!$B:$M,4,FALSE)</f>
        <v>0.29399999999999998</v>
      </c>
      <c r="Z236" s="21">
        <f>VLOOKUP($B236,'Pit PD'!$B:$M,5,FALSE)</f>
        <v>0.65600000000000003</v>
      </c>
      <c r="AA236" s="21">
        <f>VLOOKUP($B236,'Pit PD'!$B:$M,6,FALSE)</f>
        <v>0.48</v>
      </c>
      <c r="AB236" s="21">
        <f>VLOOKUP($B236,'Pit PD'!$B:$M,7,FALSE)</f>
        <v>0.68500000000000005</v>
      </c>
      <c r="AC236" s="21">
        <f>VLOOKUP($B236,'Pit PD'!$B:$M,8,FALSE)</f>
        <v>0.87</v>
      </c>
      <c r="AD236" s="21">
        <f>VLOOKUP($B236,'Pit PD'!$B:$M,9,FALSE)</f>
        <v>0.81499999999999995</v>
      </c>
      <c r="AE236" s="21">
        <f>VLOOKUP($B236,'Pit PD'!$B:$M,10,FALSE)</f>
        <v>0.51400000000000001</v>
      </c>
      <c r="AF236" s="21">
        <f>VLOOKUP($B236,'Pit PD'!$B:$M,11,FALSE)</f>
        <v>0.17299999999999999</v>
      </c>
      <c r="AG236" s="21">
        <f>VLOOKUP($B236,'Pit PD'!$B:$M,12,FALSE)</f>
        <v>0.26100000000000001</v>
      </c>
      <c r="AH236">
        <f>VLOOKUP(B236,'[1]SGP Pitchers'!$B:$P,10,FALSE)</f>
        <v>0.3398866445703298</v>
      </c>
    </row>
    <row r="237" spans="1:34" ht="15" thickBot="1">
      <c r="A237" s="5">
        <v>236</v>
      </c>
      <c r="B237" s="22" t="s">
        <v>565</v>
      </c>
      <c r="C237" s="22" t="s">
        <v>56</v>
      </c>
      <c r="D237" s="8">
        <f t="shared" si="3"/>
        <v>13</v>
      </c>
      <c r="E237" s="8">
        <v>2</v>
      </c>
      <c r="F237" s="8">
        <v>65</v>
      </c>
      <c r="G237" s="8" t="str">
        <f>VLOOKUP(B237,[1]Pitchers!$B:$P,15,FALSE)</f>
        <v/>
      </c>
      <c r="H237" s="8">
        <f>IF(D237&gt;0,(D237)/(D237+VLOOKUP(B237,'Blown Saves Pitch'!B:F,4,FALSE)),"")</f>
        <v>0.8125</v>
      </c>
      <c r="I237" s="8">
        <v>10.26</v>
      </c>
      <c r="J237" s="8">
        <v>4.42</v>
      </c>
      <c r="K237" s="8">
        <v>1.33</v>
      </c>
      <c r="L237" s="8">
        <v>2.3199999999999998</v>
      </c>
      <c r="M237" s="8">
        <f>VLOOKUP('Pit League Rates'!B237,'Pit Adv'!B:V,20,FALSE)</f>
        <v>4.18</v>
      </c>
      <c r="N237" s="8">
        <f>VLOOKUP('Pit League Rates'!B237,'Pit Adv'!B:V,21,FALSE)</f>
        <v>3.95</v>
      </c>
      <c r="O237" s="8">
        <f>VLOOKUP(B237,'Pit Statcast'!B:M,5,FALSE)</f>
        <v>86.4</v>
      </c>
      <c r="P237" s="8">
        <f>VLOOKUP(B237,'Pit Statcast'!B:M,7,FALSE)</f>
        <v>15.4</v>
      </c>
      <c r="Q237" s="46">
        <f>VLOOKUP(B237,'Pit Statcast'!B:M,9,FALSE)</f>
        <v>6.3E-2</v>
      </c>
      <c r="R237" s="46">
        <f>VLOOKUP(B237,'Pit Statcast'!B:M,11,FALSE)</f>
        <v>0.29599999999999999</v>
      </c>
      <c r="S237" s="8">
        <v>4.42</v>
      </c>
      <c r="T237" s="8">
        <v>11</v>
      </c>
      <c r="U237" s="10">
        <v>0.156</v>
      </c>
      <c r="V237" s="50">
        <f>VLOOKUP(B237,'Pit Adv'!B:V,7,FALSE)</f>
        <v>0.27400000000000002</v>
      </c>
      <c r="W237" s="50">
        <f>VLOOKUP(B237,'Pit Adv'!B:V,8,FALSE)</f>
        <v>0.11799999999999999</v>
      </c>
      <c r="X237" s="21">
        <f>VLOOKUP(B237,'Pit PD'!$B:$M,3,FALSE)</f>
        <v>0.14099999999999999</v>
      </c>
      <c r="Y237" s="21">
        <f>VLOOKUP($B237,'Pit PD'!$B:$M,4,FALSE)</f>
        <v>0.28100000000000003</v>
      </c>
      <c r="Z237" s="21">
        <f>VLOOKUP($B237,'Pit PD'!$B:$M,5,FALSE)</f>
        <v>0.63700000000000001</v>
      </c>
      <c r="AA237" s="21">
        <f>VLOOKUP($B237,'Pit PD'!$B:$M,6,FALSE)</f>
        <v>0.46100000000000002</v>
      </c>
      <c r="AB237" s="21">
        <f>VLOOKUP($B237,'Pit PD'!$B:$M,7,FALSE)</f>
        <v>0.371</v>
      </c>
      <c r="AC237" s="21">
        <f>VLOOKUP($B237,'Pit PD'!$B:$M,8,FALSE)</f>
        <v>0.83299999999999996</v>
      </c>
      <c r="AD237" s="21">
        <f>VLOOKUP($B237,'Pit PD'!$B:$M,9,FALSE)</f>
        <v>0.69399999999999995</v>
      </c>
      <c r="AE237" s="21">
        <f>VLOOKUP($B237,'Pit PD'!$B:$M,10,FALSE)</f>
        <v>0.505</v>
      </c>
      <c r="AF237" s="21">
        <f>VLOOKUP($B237,'Pit PD'!$B:$M,11,FALSE)</f>
        <v>0.157</v>
      </c>
      <c r="AG237" s="21">
        <f>VLOOKUP($B237,'Pit PD'!$B:$M,12,FALSE)</f>
        <v>0.29799999999999999</v>
      </c>
      <c r="AH237">
        <f>VLOOKUP(B237,'[1]SGP Pitchers'!$B:$P,10,FALSE)</f>
        <v>0.43352927443565092</v>
      </c>
    </row>
    <row r="238" spans="1:34" ht="15" thickBot="1">
      <c r="A238" s="5">
        <v>237</v>
      </c>
      <c r="B238" s="22" t="s">
        <v>638</v>
      </c>
      <c r="C238" s="6" t="s">
        <v>103</v>
      </c>
      <c r="D238" s="8">
        <f t="shared" si="3"/>
        <v>3</v>
      </c>
      <c r="E238" s="8">
        <v>2</v>
      </c>
      <c r="F238" s="8">
        <v>65</v>
      </c>
      <c r="G238" s="8">
        <f>VLOOKUP(B238,[1]Pitchers!$B:$P,15,FALSE)</f>
        <v>0.33</v>
      </c>
      <c r="H238" s="8">
        <f>IF(D238&gt;0,(D238)/(D238+VLOOKUP(B238,'Blown Saves Pitch'!B:F,4,FALSE)),"")</f>
        <v>0.75</v>
      </c>
      <c r="I238" s="8">
        <v>6.83</v>
      </c>
      <c r="J238" s="8">
        <v>3.78</v>
      </c>
      <c r="K238" s="8">
        <v>1.1399999999999999</v>
      </c>
      <c r="L238" s="8">
        <v>5</v>
      </c>
      <c r="M238" s="8">
        <f>VLOOKUP('Pit League Rates'!B238,'Pit Adv'!B:V,20,FALSE)</f>
        <v>4.55</v>
      </c>
      <c r="N238" s="8">
        <f>VLOOKUP('Pit League Rates'!B238,'Pit Adv'!B:V,21,FALSE)</f>
        <v>4.24</v>
      </c>
      <c r="O238" s="8">
        <f>VLOOKUP(B238,'Pit Statcast'!B:M,5,FALSE)</f>
        <v>85.4</v>
      </c>
      <c r="P238" s="8">
        <f>VLOOKUP(B238,'Pit Statcast'!B:M,7,FALSE)</f>
        <v>16.600000000000001</v>
      </c>
      <c r="Q238" s="46">
        <f>VLOOKUP(B238,'Pit Statcast'!B:M,9,FALSE)</f>
        <v>0.06</v>
      </c>
      <c r="R238" s="46">
        <f>VLOOKUP(B238,'Pit Statcast'!B:M,11,FALSE)</f>
        <v>0.29199999999999998</v>
      </c>
      <c r="S238" s="8">
        <v>1.37</v>
      </c>
      <c r="T238" s="8">
        <v>1</v>
      </c>
      <c r="U238" s="10">
        <v>0.14699999999999999</v>
      </c>
      <c r="V238" s="50">
        <f>VLOOKUP(B238,'Pit Adv'!B:V,7,FALSE)</f>
        <v>0.184</v>
      </c>
      <c r="W238" s="50">
        <f>VLOOKUP(B238,'Pit Adv'!B:V,8,FALSE)</f>
        <v>3.6999999999999998E-2</v>
      </c>
      <c r="X238" s="21">
        <f>VLOOKUP(B238,'Pit PD'!$B:$M,3,FALSE)</f>
        <v>0.109</v>
      </c>
      <c r="Y238" s="21">
        <f>VLOOKUP($B238,'Pit PD'!$B:$M,4,FALSE)</f>
        <v>0.32100000000000001</v>
      </c>
      <c r="Z238" s="21">
        <f>VLOOKUP($B238,'Pit PD'!$B:$M,5,FALSE)</f>
        <v>0.67100000000000004</v>
      </c>
      <c r="AA238" s="21">
        <f>VLOOKUP($B238,'Pit PD'!$B:$M,6,FALSE)</f>
        <v>0.51700000000000002</v>
      </c>
      <c r="AB238" s="21">
        <f>VLOOKUP($B238,'Pit PD'!$B:$M,7,FALSE)</f>
        <v>0.66500000000000004</v>
      </c>
      <c r="AC238" s="21">
        <f>VLOOKUP($B238,'Pit PD'!$B:$M,8,FALSE)</f>
        <v>0.83899999999999997</v>
      </c>
      <c r="AD238" s="21">
        <f>VLOOKUP($B238,'Pit PD'!$B:$M,9,FALSE)</f>
        <v>0.79200000000000004</v>
      </c>
      <c r="AE238" s="21">
        <f>VLOOKUP($B238,'Pit PD'!$B:$M,10,FALSE)</f>
        <v>0.55900000000000005</v>
      </c>
      <c r="AF238" s="21">
        <f>VLOOKUP($B238,'Pit PD'!$B:$M,11,FALSE)</f>
        <v>0.16200000000000001</v>
      </c>
      <c r="AG238" s="21">
        <f>VLOOKUP($B238,'Pit PD'!$B:$M,12,FALSE)</f>
        <v>0.27</v>
      </c>
      <c r="AH238">
        <f>VLOOKUP(B238,'[1]SGP Pitchers'!$B:$P,10,FALSE)</f>
        <v>2.8931040346418437</v>
      </c>
    </row>
    <row r="239" spans="1:34" ht="15" thickBot="1">
      <c r="A239" s="5">
        <v>238</v>
      </c>
      <c r="B239" s="22" t="s">
        <v>585</v>
      </c>
      <c r="C239" s="22" t="s">
        <v>39</v>
      </c>
      <c r="D239" s="8">
        <f t="shared" si="3"/>
        <v>15</v>
      </c>
      <c r="E239" s="8">
        <v>3</v>
      </c>
      <c r="F239" s="8">
        <v>65</v>
      </c>
      <c r="G239" s="8" t="str">
        <f>VLOOKUP(B239,[1]Pitchers!$B:$P,15,FALSE)</f>
        <v/>
      </c>
      <c r="H239" s="8">
        <f>IF(D239&gt;0,(D239)/(D239+VLOOKUP(B239,'Blown Saves Pitch'!B:F,4,FALSE)),"")</f>
        <v>0.83333333333333337</v>
      </c>
      <c r="I239" s="8">
        <v>10.09</v>
      </c>
      <c r="J239" s="8">
        <v>5.9</v>
      </c>
      <c r="K239" s="8">
        <v>1.6</v>
      </c>
      <c r="L239" s="8">
        <v>2.71</v>
      </c>
      <c r="M239" s="8">
        <f>VLOOKUP('Pit League Rates'!B239,'Pit Adv'!B:V,20,FALSE)</f>
        <v>4.7300000000000004</v>
      </c>
      <c r="N239" s="8">
        <f>VLOOKUP('Pit League Rates'!B239,'Pit Adv'!B:V,21,FALSE)</f>
        <v>4.0199999999999996</v>
      </c>
      <c r="O239" s="8">
        <f>VLOOKUP(B239,'Pit Statcast'!B:M,5,FALSE)</f>
        <v>89.5</v>
      </c>
      <c r="P239" s="8">
        <f>VLOOKUP(B239,'Pit Statcast'!B:M,7,FALSE)</f>
        <v>19.5</v>
      </c>
      <c r="Q239" s="46">
        <f>VLOOKUP(B239,'Pit Statcast'!B:M,9,FALSE)</f>
        <v>0.11799999999999999</v>
      </c>
      <c r="R239" s="46">
        <f>VLOOKUP(B239,'Pit Statcast'!B:M,11,FALSE)</f>
        <v>0.40200000000000002</v>
      </c>
      <c r="S239" s="8">
        <v>3.72</v>
      </c>
      <c r="T239" s="8">
        <v>12</v>
      </c>
      <c r="U239" s="10">
        <v>0.157</v>
      </c>
      <c r="V239" s="50">
        <f>VLOOKUP(B239,'Pit Adv'!B:V,7,FALSE)</f>
        <v>0.249</v>
      </c>
      <c r="W239" s="50">
        <f>VLOOKUP(B239,'Pit Adv'!B:V,8,FALSE)</f>
        <v>9.1999999999999998E-2</v>
      </c>
      <c r="X239" s="21">
        <f>VLOOKUP(B239,'Pit PD'!$B:$M,3,FALSE)</f>
        <v>0.123</v>
      </c>
      <c r="Y239" s="21">
        <f>VLOOKUP($B239,'Pit PD'!$B:$M,4,FALSE)</f>
        <v>0.34399999999999997</v>
      </c>
      <c r="Z239" s="21">
        <f>VLOOKUP($B239,'Pit PD'!$B:$M,5,FALSE)</f>
        <v>0.66700000000000004</v>
      </c>
      <c r="AA239" s="21">
        <f>VLOOKUP($B239,'Pit PD'!$B:$M,6,FALSE)</f>
        <v>0.5</v>
      </c>
      <c r="AB239" s="21">
        <f>VLOOKUP($B239,'Pit PD'!$B:$M,7,FALSE)</f>
        <v>0.58799999999999997</v>
      </c>
      <c r="AC239" s="21">
        <f>VLOOKUP($B239,'Pit PD'!$B:$M,8,FALSE)</f>
        <v>0.84299999999999997</v>
      </c>
      <c r="AD239" s="21">
        <f>VLOOKUP($B239,'Pit PD'!$B:$M,9,FALSE)</f>
        <v>0.752</v>
      </c>
      <c r="AE239" s="21">
        <f>VLOOKUP($B239,'Pit PD'!$B:$M,10,FALSE)</f>
        <v>0.48199999999999998</v>
      </c>
      <c r="AF239" s="21">
        <f>VLOOKUP($B239,'Pit PD'!$B:$M,11,FALSE)</f>
        <v>0.15</v>
      </c>
      <c r="AG239" s="21">
        <f>VLOOKUP($B239,'Pit PD'!$B:$M,12,FALSE)</f>
        <v>0.27200000000000002</v>
      </c>
      <c r="AH239">
        <f>VLOOKUP(B239,'[1]SGP Pitchers'!$B:$P,10,FALSE)</f>
        <v>-2.3250111122451926</v>
      </c>
    </row>
    <row r="240" spans="1:34" ht="15" thickBot="1">
      <c r="A240" s="5">
        <v>239</v>
      </c>
      <c r="B240" s="22" t="s">
        <v>409</v>
      </c>
      <c r="C240" s="22" t="s">
        <v>35</v>
      </c>
      <c r="D240" s="8">
        <f t="shared" si="3"/>
        <v>27</v>
      </c>
      <c r="E240" s="8">
        <v>13</v>
      </c>
      <c r="F240" s="8">
        <v>65</v>
      </c>
      <c r="G240" s="8" t="str">
        <f>VLOOKUP(B240,[1]Pitchers!$B:$P,15,FALSE)</f>
        <v/>
      </c>
      <c r="H240" s="8">
        <f>IF(D240&gt;0,(D240)/(D240+VLOOKUP(B240,'Blown Saves Pitch'!B:F,4,FALSE)),"")</f>
        <v>0.9</v>
      </c>
      <c r="I240" s="8">
        <v>12.27</v>
      </c>
      <c r="J240" s="8">
        <v>2.83</v>
      </c>
      <c r="K240" s="8">
        <v>1.26</v>
      </c>
      <c r="L240" s="8">
        <v>3.1</v>
      </c>
      <c r="M240" s="8">
        <f>VLOOKUP('Pit League Rates'!B240,'Pit Adv'!B:V,20,FALSE)</f>
        <v>3.07</v>
      </c>
      <c r="N240" s="8">
        <f>VLOOKUP('Pit League Rates'!B240,'Pit Adv'!B:V,21,FALSE)</f>
        <v>3.03</v>
      </c>
      <c r="O240" s="8">
        <f>VLOOKUP(B240,'Pit Statcast'!B:M,5,FALSE)</f>
        <v>88.2</v>
      </c>
      <c r="P240" s="8">
        <f>VLOOKUP(B240,'Pit Statcast'!B:M,7,FALSE)</f>
        <v>1.1000000000000001</v>
      </c>
      <c r="Q240" s="46">
        <f>VLOOKUP(B240,'Pit Statcast'!B:M,9,FALSE)</f>
        <v>5.2999999999999999E-2</v>
      </c>
      <c r="R240" s="46">
        <f>VLOOKUP(B240,'Pit Statcast'!B:M,11,FALSE)</f>
        <v>0.36</v>
      </c>
      <c r="S240" s="8">
        <v>3.97</v>
      </c>
      <c r="T240" s="8">
        <v>14</v>
      </c>
      <c r="U240" s="10">
        <v>0.215</v>
      </c>
      <c r="V240" s="50">
        <f>VLOOKUP(B240,'Pit Adv'!B:V,7,FALSE)</f>
        <v>0.317</v>
      </c>
      <c r="W240" s="50">
        <f>VLOOKUP(B240,'Pit Adv'!B:V,8,FALSE)</f>
        <v>0.10199999999999999</v>
      </c>
      <c r="X240" s="21">
        <f>VLOOKUP(B240,'Pit PD'!$B:$M,3,FALSE)</f>
        <v>0.185</v>
      </c>
      <c r="Y240" s="21">
        <f>VLOOKUP($B240,'Pit PD'!$B:$M,4,FALSE)</f>
        <v>0.34200000000000003</v>
      </c>
      <c r="Z240" s="21">
        <f>VLOOKUP($B240,'Pit PD'!$B:$M,5,FALSE)</f>
        <v>0.624</v>
      </c>
      <c r="AA240" s="21">
        <f>VLOOKUP($B240,'Pit PD'!$B:$M,6,FALSE)</f>
        <v>0.48199999999999998</v>
      </c>
      <c r="AB240" s="21">
        <f>VLOOKUP($B240,'Pit PD'!$B:$M,7,FALSE)</f>
        <v>0.42899999999999999</v>
      </c>
      <c r="AC240" s="21">
        <f>VLOOKUP($B240,'Pit PD'!$B:$M,8,FALSE)</f>
        <v>0.71699999999999997</v>
      </c>
      <c r="AD240" s="21">
        <f>VLOOKUP($B240,'Pit PD'!$B:$M,9,FALSE)</f>
        <v>0.61399999999999999</v>
      </c>
      <c r="AE240" s="21">
        <f>VLOOKUP($B240,'Pit PD'!$B:$M,10,FALSE)</f>
        <v>0.496</v>
      </c>
      <c r="AF240" s="21">
        <f>VLOOKUP($B240,'Pit PD'!$B:$M,11,FALSE)</f>
        <v>0.17499999999999999</v>
      </c>
      <c r="AG240" s="21">
        <f>VLOOKUP($B240,'Pit PD'!$B:$M,12,FALSE)</f>
        <v>0.36</v>
      </c>
      <c r="AH240">
        <f>VLOOKUP(B240,'[1]SGP Pitchers'!$B:$P,10,FALSE)</f>
        <v>5.1561000274818083</v>
      </c>
    </row>
    <row r="241" spans="1:34" ht="15" thickBot="1">
      <c r="A241" s="5">
        <v>240</v>
      </c>
      <c r="B241" s="22" t="s">
        <v>423</v>
      </c>
      <c r="C241" s="22" t="s">
        <v>37</v>
      </c>
      <c r="D241" s="8">
        <f t="shared" si="3"/>
        <v>11</v>
      </c>
      <c r="E241" s="8">
        <v>0</v>
      </c>
      <c r="F241" s="8">
        <v>65</v>
      </c>
      <c r="G241" s="8" t="str">
        <f>VLOOKUP(B241,[1]Pitchers!$B:$P,15,FALSE)</f>
        <v/>
      </c>
      <c r="H241" s="8">
        <f>IF(D241&gt;0,(D241)/(D241+VLOOKUP(B241,'Blown Saves Pitch'!B:F,4,FALSE)),"")</f>
        <v>0.73333333333333328</v>
      </c>
      <c r="I241" s="8">
        <v>10.7</v>
      </c>
      <c r="J241" s="8">
        <v>3.79</v>
      </c>
      <c r="K241" s="8">
        <v>1.24</v>
      </c>
      <c r="L241" s="8">
        <v>5</v>
      </c>
      <c r="M241" s="8">
        <f>VLOOKUP('Pit League Rates'!B241,'Pit Adv'!B:V,20,FALSE)</f>
        <v>3.44</v>
      </c>
      <c r="N241" s="8">
        <f>VLOOKUP('Pit League Rates'!B241,'Pit Adv'!B:V,21,FALSE)</f>
        <v>3.13</v>
      </c>
      <c r="O241" s="8">
        <f>VLOOKUP(B241,'Pit Statcast'!B:M,5,FALSE)</f>
        <v>89.5</v>
      </c>
      <c r="P241" s="8">
        <f>VLOOKUP(B241,'Pit Statcast'!B:M,7,FALSE)</f>
        <v>15.7</v>
      </c>
      <c r="Q241" s="46">
        <f>VLOOKUP(B241,'Pit Statcast'!B:M,9,FALSE)</f>
        <v>8.5999999999999993E-2</v>
      </c>
      <c r="R241" s="46">
        <f>VLOOKUP(B241,'Pit Statcast'!B:M,11,FALSE)</f>
        <v>0.39100000000000001</v>
      </c>
      <c r="S241" s="8">
        <v>2.14</v>
      </c>
      <c r="T241" s="8">
        <v>11</v>
      </c>
      <c r="U241" s="10">
        <v>0.22600000000000001</v>
      </c>
      <c r="V241" s="50">
        <f>VLOOKUP(B241,'Pit Adv'!B:V,7,FALSE)</f>
        <v>0.28299999999999997</v>
      </c>
      <c r="W241" s="50">
        <f>VLOOKUP(B241,'Pit Adv'!B:V,8,FALSE)</f>
        <v>5.7000000000000002E-2</v>
      </c>
      <c r="X241" s="21">
        <f>VLOOKUP(B241,'Pit PD'!$B:$M,3,FALSE)</f>
        <v>0.156</v>
      </c>
      <c r="Y241" s="21">
        <f>VLOOKUP($B241,'Pit PD'!$B:$M,4,FALSE)</f>
        <v>0.35699999999999998</v>
      </c>
      <c r="Z241" s="21">
        <f>VLOOKUP($B241,'Pit PD'!$B:$M,5,FALSE)</f>
        <v>0.68600000000000005</v>
      </c>
      <c r="AA241" s="21">
        <f>VLOOKUP($B241,'Pit PD'!$B:$M,6,FALSE)</f>
        <v>0.52200000000000002</v>
      </c>
      <c r="AB241" s="21">
        <f>VLOOKUP($B241,'Pit PD'!$B:$M,7,FALSE)</f>
        <v>0.44500000000000001</v>
      </c>
      <c r="AC241" s="21">
        <f>VLOOKUP($B241,'Pit PD'!$B:$M,8,FALSE)</f>
        <v>0.83</v>
      </c>
      <c r="AD241" s="21">
        <f>VLOOKUP($B241,'Pit PD'!$B:$M,9,FALSE)</f>
        <v>0.69899999999999995</v>
      </c>
      <c r="AE241" s="21">
        <f>VLOOKUP($B241,'Pit PD'!$B:$M,10,FALSE)</f>
        <v>0.501</v>
      </c>
      <c r="AF241" s="21">
        <f>VLOOKUP($B241,'Pit PD'!$B:$M,11,FALSE)</f>
        <v>0.151</v>
      </c>
      <c r="AG241" s="21">
        <f>VLOOKUP($B241,'Pit PD'!$B:$M,12,FALSE)</f>
        <v>0.307</v>
      </c>
      <c r="AH241">
        <f>VLOOKUP(B241,'[1]SGP Pitchers'!$B:$P,10,FALSE)</f>
        <v>3.3374919769439964</v>
      </c>
    </row>
    <row r="242" spans="1:34" ht="15" thickBot="1">
      <c r="A242" s="5">
        <v>241</v>
      </c>
      <c r="B242" s="22" t="s">
        <v>618</v>
      </c>
      <c r="C242" s="22" t="s">
        <v>86</v>
      </c>
      <c r="D242" s="8">
        <f t="shared" si="3"/>
        <v>4</v>
      </c>
      <c r="E242" s="8">
        <v>2</v>
      </c>
      <c r="F242" s="8">
        <v>65</v>
      </c>
      <c r="G242" s="8" t="str">
        <f>VLOOKUP(B242,[1]Pitchers!$B:$P,15,FALSE)</f>
        <v/>
      </c>
      <c r="H242" s="8">
        <f>IF(D242&gt;0,(D242)/(D242+VLOOKUP(B242,'Blown Saves Pitch'!B:F,4,FALSE)),"")</f>
        <v>0.8</v>
      </c>
      <c r="I242" s="8">
        <v>7.31</v>
      </c>
      <c r="J242" s="8">
        <v>4.05</v>
      </c>
      <c r="K242" s="8">
        <v>1.21</v>
      </c>
      <c r="L242" s="8">
        <v>3.25</v>
      </c>
      <c r="M242" s="8">
        <f>VLOOKUP('Pit League Rates'!B242,'Pit Adv'!B:V,20,FALSE)</f>
        <v>4.45</v>
      </c>
      <c r="N242" s="8">
        <f>VLOOKUP('Pit League Rates'!B242,'Pit Adv'!B:V,21,FALSE)</f>
        <v>4.16</v>
      </c>
      <c r="O242" s="8">
        <f>VLOOKUP(B242,'Pit Statcast'!B:M,5,FALSE)</f>
        <v>88.2</v>
      </c>
      <c r="P242" s="8">
        <f>VLOOKUP(B242,'Pit Statcast'!B:M,7,FALSE)</f>
        <v>14.3</v>
      </c>
      <c r="Q242" s="46">
        <f>VLOOKUP(B242,'Pit Statcast'!B:M,9,FALSE)</f>
        <v>7.6999999999999999E-2</v>
      </c>
      <c r="R242" s="46">
        <f>VLOOKUP(B242,'Pit Statcast'!B:M,11,FALSE)</f>
        <v>0.36599999999999999</v>
      </c>
      <c r="S242" s="8">
        <v>2.25</v>
      </c>
      <c r="T242" s="8">
        <v>2</v>
      </c>
      <c r="U242" s="10">
        <v>0.13500000000000001</v>
      </c>
      <c r="V242" s="50">
        <f>VLOOKUP(B242,'Pit Adv'!B:V,7,FALSE)</f>
        <v>0.19500000000000001</v>
      </c>
      <c r="W242" s="50">
        <f>VLOOKUP(B242,'Pit Adv'!B:V,8,FALSE)</f>
        <v>0.06</v>
      </c>
      <c r="X242" s="21">
        <f>VLOOKUP(B242,'Pit PD'!$B:$M,3,FALSE)</f>
        <v>0.108</v>
      </c>
      <c r="Y242" s="21">
        <f>VLOOKUP($B242,'Pit PD'!$B:$M,4,FALSE)</f>
        <v>0.30199999999999999</v>
      </c>
      <c r="Z242" s="21">
        <f>VLOOKUP($B242,'Pit PD'!$B:$M,5,FALSE)</f>
        <v>0.66400000000000003</v>
      </c>
      <c r="AA242" s="21">
        <f>VLOOKUP($B242,'Pit PD'!$B:$M,6,FALSE)</f>
        <v>0.49199999999999999</v>
      </c>
      <c r="AB242" s="21">
        <f>VLOOKUP($B242,'Pit PD'!$B:$M,7,FALSE)</f>
        <v>0.58499999999999996</v>
      </c>
      <c r="AC242" s="21">
        <f>VLOOKUP($B242,'Pit PD'!$B:$M,8,FALSE)</f>
        <v>0.86</v>
      </c>
      <c r="AD242" s="21">
        <f>VLOOKUP($B242,'Pit PD'!$B:$M,9,FALSE)</f>
        <v>0.78</v>
      </c>
      <c r="AE242" s="21">
        <f>VLOOKUP($B242,'Pit PD'!$B:$M,10,FALSE)</f>
        <v>0.52500000000000002</v>
      </c>
      <c r="AF242" s="21">
        <f>VLOOKUP($B242,'Pit PD'!$B:$M,11,FALSE)</f>
        <v>0.16200000000000001</v>
      </c>
      <c r="AG242" s="21">
        <f>VLOOKUP($B242,'Pit PD'!$B:$M,12,FALSE)</f>
        <v>0.27</v>
      </c>
      <c r="AH242">
        <f>VLOOKUP(B242,'[1]SGP Pitchers'!$B:$P,10,FALSE)</f>
        <v>2.1945100225029748</v>
      </c>
    </row>
    <row r="243" spans="1:34" ht="15" thickBot="1">
      <c r="A243" s="5">
        <v>242</v>
      </c>
      <c r="B243" s="22" t="s">
        <v>727</v>
      </c>
      <c r="C243" s="6" t="s">
        <v>103</v>
      </c>
      <c r="D243" s="8">
        <f t="shared" si="3"/>
        <v>8</v>
      </c>
      <c r="E243" s="8">
        <v>0</v>
      </c>
      <c r="F243" s="8">
        <v>64</v>
      </c>
      <c r="G243" s="8" t="str">
        <f>VLOOKUP(B243,[1]Pitchers!$B:$P,15,FALSE)</f>
        <v/>
      </c>
      <c r="H243" s="8">
        <f>IF(D243&gt;0,(D243)/(D243+VLOOKUP(B243,'Blown Saves Pitch'!B:F,4,FALSE)),"")</f>
        <v>0.8</v>
      </c>
      <c r="I243" s="8">
        <v>10.35</v>
      </c>
      <c r="J243" s="8">
        <v>3.4</v>
      </c>
      <c r="K243" s="8">
        <v>1.35</v>
      </c>
      <c r="L243" s="8">
        <v>1.68</v>
      </c>
      <c r="M243" s="8">
        <f>VLOOKUP('Pit League Rates'!B243,'Pit Adv'!B:V,20,FALSE)</f>
        <v>4.49</v>
      </c>
      <c r="N243" s="8">
        <f>VLOOKUP('Pit League Rates'!B243,'Pit Adv'!B:V,21,FALSE)</f>
        <v>4.57</v>
      </c>
      <c r="O243" s="8">
        <f>VLOOKUP(B243,'Pit Statcast'!B:M,5,FALSE)</f>
        <v>84.5</v>
      </c>
      <c r="P243" s="8">
        <f>VLOOKUP(B243,'Pit Statcast'!B:M,7,FALSE)</f>
        <v>11.7</v>
      </c>
      <c r="Q243" s="46">
        <f>VLOOKUP(B243,'Pit Statcast'!B:M,9,FALSE)</f>
        <v>5.0999999999999997E-2</v>
      </c>
      <c r="R243" s="46">
        <f>VLOOKUP(B243,'Pit Statcast'!B:M,11,FALSE)</f>
        <v>0.27</v>
      </c>
      <c r="S243" s="8">
        <v>6.14</v>
      </c>
      <c r="T243" s="8">
        <v>8</v>
      </c>
      <c r="U243" s="10">
        <v>0.108</v>
      </c>
      <c r="V243" s="50">
        <f>VLOOKUP(B243,'Pit Adv'!B:V,7,FALSE)</f>
        <v>0.26700000000000002</v>
      </c>
      <c r="W243" s="50">
        <f>VLOOKUP(B243,'Pit Adv'!B:V,8,FALSE)</f>
        <v>0.158</v>
      </c>
      <c r="X243" s="21">
        <f>VLOOKUP(B243,'Pit PD'!$B:$M,3,FALSE)</f>
        <v>9.8000000000000004E-2</v>
      </c>
      <c r="Y243" s="21">
        <f>VLOOKUP($B243,'Pit PD'!$B:$M,4,FALSE)</f>
        <v>0.22600000000000001</v>
      </c>
      <c r="Z243" s="21">
        <f>VLOOKUP($B243,'Pit PD'!$B:$M,5,FALSE)</f>
        <v>0.56499999999999995</v>
      </c>
      <c r="AA243" s="21">
        <f>VLOOKUP($B243,'Pit PD'!$B:$M,6,FALSE)</f>
        <v>0.41199999999999998</v>
      </c>
      <c r="AB243" s="21">
        <f>VLOOKUP($B243,'Pit PD'!$B:$M,7,FALSE)</f>
        <v>0.629</v>
      </c>
      <c r="AC243" s="21">
        <f>VLOOKUP($B243,'Pit PD'!$B:$M,8,FALSE)</f>
        <v>0.79900000000000004</v>
      </c>
      <c r="AD243" s="21">
        <f>VLOOKUP($B243,'Pit PD'!$B:$M,9,FALSE)</f>
        <v>0.75700000000000001</v>
      </c>
      <c r="AE243" s="21">
        <f>VLOOKUP($B243,'Pit PD'!$B:$M,10,FALSE)</f>
        <v>0.54800000000000004</v>
      </c>
      <c r="AF243" s="21">
        <f>VLOOKUP($B243,'Pit PD'!$B:$M,11,FALSE)</f>
        <v>0.193</v>
      </c>
      <c r="AG243" s="21">
        <f>VLOOKUP($B243,'Pit PD'!$B:$M,12,FALSE)</f>
        <v>0.29099999999999998</v>
      </c>
      <c r="AH243">
        <f>VLOOKUP(B243,'[1]SGP Pitchers'!$B:$P,10,FALSE)</f>
        <v>-0.63396707282194642</v>
      </c>
    </row>
    <row r="244" spans="1:34" ht="15" thickBot="1">
      <c r="A244" s="5">
        <v>243</v>
      </c>
      <c r="B244" s="22" t="s">
        <v>814</v>
      </c>
      <c r="C244" s="6" t="s">
        <v>103</v>
      </c>
      <c r="D244" s="8">
        <f t="shared" si="3"/>
        <v>1</v>
      </c>
      <c r="E244" s="8">
        <v>1</v>
      </c>
      <c r="F244" s="8">
        <v>64</v>
      </c>
      <c r="G244" s="8">
        <f>VLOOKUP(B244,[1]Pitchers!$B:$P,15,FALSE)</f>
        <v>0.24</v>
      </c>
      <c r="H244" s="8">
        <f>IF(D244&gt;0,(D244)/(D244+VLOOKUP(B244,'Blown Saves Pitch'!B:F,4,FALSE)),"")</f>
        <v>1</v>
      </c>
      <c r="I244" s="8">
        <v>6.67</v>
      </c>
      <c r="J244" s="8">
        <v>5.42</v>
      </c>
      <c r="K244" s="8">
        <v>1.42</v>
      </c>
      <c r="L244" s="8">
        <v>1.94</v>
      </c>
      <c r="M244" s="8">
        <f>VLOOKUP('Pit League Rates'!B244,'Pit Adv'!B:V,20,FALSE)</f>
        <v>5.35</v>
      </c>
      <c r="N244" s="8">
        <f>VLOOKUP('Pit League Rates'!B244,'Pit Adv'!B:V,21,FALSE)</f>
        <v>5.18</v>
      </c>
      <c r="O244" s="8">
        <f>VLOOKUP(B244,'Pit Statcast'!B:M,5,FALSE)</f>
        <v>87.4</v>
      </c>
      <c r="P244" s="8">
        <f>VLOOKUP(B244,'Pit Statcast'!B:M,7,FALSE)</f>
        <v>16.3</v>
      </c>
      <c r="Q244" s="46">
        <f>VLOOKUP(B244,'Pit Statcast'!B:M,9,FALSE)</f>
        <v>8.2000000000000003E-2</v>
      </c>
      <c r="R244" s="46">
        <f>VLOOKUP(B244,'Pit Statcast'!B:M,11,FALSE)</f>
        <v>0.317</v>
      </c>
      <c r="S244" s="8">
        <v>3.44</v>
      </c>
      <c r="T244" s="8">
        <v>0</v>
      </c>
      <c r="U244" s="10">
        <v>8.3000000000000004E-2</v>
      </c>
      <c r="V244" s="50">
        <f>VLOOKUP(B244,'Pit Adv'!B:V,7,FALSE)</f>
        <v>0.17199999999999999</v>
      </c>
      <c r="W244" s="50">
        <f>VLOOKUP(B244,'Pit Adv'!B:V,8,FALSE)</f>
        <v>8.8999999999999996E-2</v>
      </c>
      <c r="X244" s="21">
        <f>VLOOKUP(B244,'Pit PD'!$B:$M,3,FALSE)</f>
        <v>9.1999999999999998E-2</v>
      </c>
      <c r="Y244" s="21">
        <f>VLOOKUP($B244,'Pit PD'!$B:$M,4,FALSE)</f>
        <v>0.23699999999999999</v>
      </c>
      <c r="Z244" s="21">
        <f>VLOOKUP($B244,'Pit PD'!$B:$M,5,FALSE)</f>
        <v>0.67200000000000004</v>
      </c>
      <c r="AA244" s="21">
        <f>VLOOKUP($B244,'Pit PD'!$B:$M,6,FALSE)</f>
        <v>0.46</v>
      </c>
      <c r="AB244" s="21">
        <f>VLOOKUP($B244,'Pit PD'!$B:$M,7,FALSE)</f>
        <v>0.67700000000000005</v>
      </c>
      <c r="AC244" s="21">
        <f>VLOOKUP($B244,'Pit PD'!$B:$M,8,FALSE)</f>
        <v>0.84199999999999997</v>
      </c>
      <c r="AD244" s="21">
        <f>VLOOKUP($B244,'Pit PD'!$B:$M,9,FALSE)</f>
        <v>0.8</v>
      </c>
      <c r="AE244" s="21">
        <f>VLOOKUP($B244,'Pit PD'!$B:$M,10,FALSE)</f>
        <v>0.51300000000000001</v>
      </c>
      <c r="AF244" s="21">
        <f>VLOOKUP($B244,'Pit PD'!$B:$M,11,FALSE)</f>
        <v>0.14399999999999999</v>
      </c>
      <c r="AG244" s="21">
        <f>VLOOKUP($B244,'Pit PD'!$B:$M,12,FALSE)</f>
        <v>0.23599999999999999</v>
      </c>
      <c r="AH244">
        <f>VLOOKUP(B244,'[1]SGP Pitchers'!$B:$P,10,FALSE)</f>
        <v>-3.9742932441061223</v>
      </c>
    </row>
    <row r="245" spans="1:34" ht="15" thickBot="1">
      <c r="A245" s="5">
        <v>244</v>
      </c>
      <c r="B245" s="22" t="s">
        <v>595</v>
      </c>
      <c r="C245" s="22" t="s">
        <v>32</v>
      </c>
      <c r="D245" s="8">
        <f t="shared" si="3"/>
        <v>11</v>
      </c>
      <c r="E245" s="8">
        <v>4</v>
      </c>
      <c r="F245" s="8">
        <v>64</v>
      </c>
      <c r="G245" s="8" t="str">
        <f>VLOOKUP(B245,[1]Pitchers!$B:$P,15,FALSE)</f>
        <v/>
      </c>
      <c r="H245" s="8">
        <f>IF(D245&gt;0,(D245)/(D245+VLOOKUP(B245,'Blown Saves Pitch'!B:F,4,FALSE)),"")</f>
        <v>0.6875</v>
      </c>
      <c r="I245" s="8">
        <v>10.54</v>
      </c>
      <c r="J245" s="8">
        <v>2.8</v>
      </c>
      <c r="K245" s="8">
        <v>1.19</v>
      </c>
      <c r="L245" s="8">
        <v>2.29</v>
      </c>
      <c r="M245" s="8">
        <f>VLOOKUP('Pit League Rates'!B245,'Pit Adv'!B:V,20,FALSE)</f>
        <v>4.8099999999999996</v>
      </c>
      <c r="N245" s="8">
        <f>VLOOKUP('Pit League Rates'!B245,'Pit Adv'!B:V,21,FALSE)</f>
        <v>4.08</v>
      </c>
      <c r="O245" s="8">
        <f>VLOOKUP(B245,'Pit Statcast'!B:M,5,FALSE)</f>
        <v>85.7</v>
      </c>
      <c r="P245" s="8">
        <f>VLOOKUP(B245,'Pit Statcast'!B:M,7,FALSE)</f>
        <v>24.6</v>
      </c>
      <c r="Q245" s="46">
        <f>VLOOKUP(B245,'Pit Statcast'!B:M,9,FALSE)</f>
        <v>7.5999999999999998E-2</v>
      </c>
      <c r="R245" s="46">
        <f>VLOOKUP(B245,'Pit Statcast'!B:M,11,FALSE)</f>
        <v>0.318</v>
      </c>
      <c r="S245" s="8">
        <v>4.6100000000000003</v>
      </c>
      <c r="T245" s="8">
        <v>7</v>
      </c>
      <c r="U245" s="10">
        <v>0.159</v>
      </c>
      <c r="V245" s="50">
        <f>VLOOKUP(B245,'Pit Adv'!B:V,7,FALSE)</f>
        <v>0.28299999999999997</v>
      </c>
      <c r="W245" s="50">
        <f>VLOOKUP(B245,'Pit Adv'!B:V,8,FALSE)</f>
        <v>0.124</v>
      </c>
      <c r="X245" s="21">
        <f>VLOOKUP(B245,'Pit PD'!$B:$M,3,FALSE)</f>
        <v>0.16200000000000001</v>
      </c>
      <c r="Y245" s="21">
        <f>VLOOKUP($B245,'Pit PD'!$B:$M,4,FALSE)</f>
        <v>0.28799999999999998</v>
      </c>
      <c r="Z245" s="21">
        <f>VLOOKUP($B245,'Pit PD'!$B:$M,5,FALSE)</f>
        <v>0.71399999999999997</v>
      </c>
      <c r="AA245" s="21">
        <f>VLOOKUP($B245,'Pit PD'!$B:$M,6,FALSE)</f>
        <v>0.47399999999999998</v>
      </c>
      <c r="AB245" s="21">
        <f>VLOOKUP($B245,'Pit PD'!$B:$M,7,FALSE)</f>
        <v>0.47099999999999997</v>
      </c>
      <c r="AC245" s="21">
        <f>VLOOKUP($B245,'Pit PD'!$B:$M,8,FALSE)</f>
        <v>0.75800000000000001</v>
      </c>
      <c r="AD245" s="21">
        <f>VLOOKUP($B245,'Pit PD'!$B:$M,9,FALSE)</f>
        <v>0.65900000000000003</v>
      </c>
      <c r="AE245" s="21">
        <f>VLOOKUP($B245,'Pit PD'!$B:$M,10,FALSE)</f>
        <v>0.436</v>
      </c>
      <c r="AF245" s="21">
        <f>VLOOKUP($B245,'Pit PD'!$B:$M,11,FALSE)</f>
        <v>0.126</v>
      </c>
      <c r="AG245" s="21">
        <f>VLOOKUP($B245,'Pit PD'!$B:$M,12,FALSE)</f>
        <v>0.28799999999999998</v>
      </c>
      <c r="AH245">
        <f>VLOOKUP(B245,'[1]SGP Pitchers'!$B:$P,10,FALSE)</f>
        <v>3.5996570321770665</v>
      </c>
    </row>
    <row r="246" spans="1:34" ht="15" thickBot="1">
      <c r="A246" s="5">
        <v>245</v>
      </c>
      <c r="B246" s="22" t="s">
        <v>572</v>
      </c>
      <c r="C246" s="22" t="s">
        <v>144</v>
      </c>
      <c r="D246" s="8">
        <f t="shared" si="3"/>
        <v>8</v>
      </c>
      <c r="E246" s="8">
        <v>0</v>
      </c>
      <c r="F246" s="8">
        <v>64</v>
      </c>
      <c r="G246" s="8" t="str">
        <f>VLOOKUP(B246,[1]Pitchers!$B:$P,15,FALSE)</f>
        <v/>
      </c>
      <c r="H246" s="8">
        <f>IF(D246&gt;0,(D246)/(D246+VLOOKUP(B246,'Blown Saves Pitch'!B:F,4,FALSE)),"")</f>
        <v>0.61538461538461542</v>
      </c>
      <c r="I246" s="8">
        <v>8.5500000000000007</v>
      </c>
      <c r="J246" s="8">
        <v>3.07</v>
      </c>
      <c r="K246" s="8">
        <v>0.97</v>
      </c>
      <c r="L246" s="8">
        <v>3.05</v>
      </c>
      <c r="M246" s="8">
        <f>VLOOKUP('Pit League Rates'!B246,'Pit Adv'!B:V,20,FALSE)</f>
        <v>4.55</v>
      </c>
      <c r="N246" s="8">
        <f>VLOOKUP('Pit League Rates'!B246,'Pit Adv'!B:V,21,FALSE)</f>
        <v>3.98</v>
      </c>
      <c r="O246" s="8">
        <f>VLOOKUP(B246,'Pit Statcast'!B:M,5,FALSE)</f>
        <v>90.6</v>
      </c>
      <c r="P246" s="8">
        <f>VLOOKUP(B246,'Pit Statcast'!B:M,7,FALSE)</f>
        <v>19.399999999999999</v>
      </c>
      <c r="Q246" s="46">
        <f>VLOOKUP(B246,'Pit Statcast'!B:M,9,FALSE)</f>
        <v>7.8E-2</v>
      </c>
      <c r="R246" s="46">
        <f>VLOOKUP(B246,'Pit Statcast'!B:M,11,FALSE)</f>
        <v>0.45</v>
      </c>
      <c r="S246" s="8">
        <v>2.81</v>
      </c>
      <c r="T246" s="8">
        <v>8</v>
      </c>
      <c r="U246" s="10">
        <v>0.16200000000000001</v>
      </c>
      <c r="V246" s="50">
        <f>VLOOKUP(B246,'Pit Adv'!B:V,7,FALSE)</f>
        <v>0.24099999999999999</v>
      </c>
      <c r="W246" s="50">
        <f>VLOOKUP(B246,'Pit Adv'!B:V,8,FALSE)</f>
        <v>7.9000000000000001E-2</v>
      </c>
      <c r="X246" s="21">
        <f>VLOOKUP(B246,'Pit PD'!$B:$M,3,FALSE)</f>
        <v>0.121</v>
      </c>
      <c r="Y246" s="21">
        <f>VLOOKUP($B246,'Pit PD'!$B:$M,4,FALSE)</f>
        <v>0.30199999999999999</v>
      </c>
      <c r="Z246" s="21">
        <f>VLOOKUP($B246,'Pit PD'!$B:$M,5,FALSE)</f>
        <v>0.72899999999999998</v>
      </c>
      <c r="AA246" s="21">
        <f>VLOOKUP($B246,'Pit PD'!$B:$M,6,FALSE)</f>
        <v>0.54200000000000004</v>
      </c>
      <c r="AB246" s="21">
        <f>VLOOKUP($B246,'Pit PD'!$B:$M,7,FALSE)</f>
        <v>0.62</v>
      </c>
      <c r="AC246" s="21">
        <f>VLOOKUP($B246,'Pit PD'!$B:$M,8,FALSE)</f>
        <v>0.82099999999999995</v>
      </c>
      <c r="AD246" s="21">
        <f>VLOOKUP($B246,'Pit PD'!$B:$M,9,FALSE)</f>
        <v>0.77200000000000002</v>
      </c>
      <c r="AE246" s="21">
        <f>VLOOKUP($B246,'Pit PD'!$B:$M,10,FALSE)</f>
        <v>0.56299999999999994</v>
      </c>
      <c r="AF246" s="21">
        <f>VLOOKUP($B246,'Pit PD'!$B:$M,11,FALSE)</f>
        <v>0.123</v>
      </c>
      <c r="AG246" s="21">
        <f>VLOOKUP($B246,'Pit PD'!$B:$M,12,FALSE)</f>
        <v>0.24399999999999999</v>
      </c>
      <c r="AH246">
        <f>VLOOKUP(B246,'[1]SGP Pitchers'!$B:$P,10,FALSE)</f>
        <v>5.9037789190114207</v>
      </c>
    </row>
    <row r="247" spans="1:34" ht="15" thickBot="1">
      <c r="A247" s="5">
        <v>246</v>
      </c>
      <c r="B247" s="22" t="s">
        <v>436</v>
      </c>
      <c r="C247" s="6" t="s">
        <v>103</v>
      </c>
      <c r="D247" s="8">
        <f t="shared" si="3"/>
        <v>7</v>
      </c>
      <c r="E247" s="8">
        <v>2</v>
      </c>
      <c r="F247" s="8">
        <v>64</v>
      </c>
      <c r="G247" s="8" t="str">
        <f>VLOOKUP(B247,[1]Pitchers!$B:$P,15,FALSE)</f>
        <v/>
      </c>
      <c r="H247" s="8">
        <f>IF(D247&gt;0,(D247)/(D247+VLOOKUP(B247,'Blown Saves Pitch'!B:F,4,FALSE)),"")</f>
        <v>0.77777777777777779</v>
      </c>
      <c r="I247" s="8">
        <v>11.6</v>
      </c>
      <c r="J247" s="8">
        <v>3.08</v>
      </c>
      <c r="K247" s="8">
        <v>1.21</v>
      </c>
      <c r="L247" s="8">
        <v>2.91</v>
      </c>
      <c r="M247" s="8">
        <f>VLOOKUP('Pit League Rates'!B247,'Pit Adv'!B:V,20,FALSE)</f>
        <v>3.17</v>
      </c>
      <c r="N247" s="8">
        <f>VLOOKUP('Pit League Rates'!B247,'Pit Adv'!B:V,21,FALSE)</f>
        <v>3.24</v>
      </c>
      <c r="O247" s="8">
        <f>VLOOKUP(B247,'Pit Statcast'!B:M,5,FALSE)</f>
        <v>85.3</v>
      </c>
      <c r="P247" s="8">
        <f>VLOOKUP(B247,'Pit Statcast'!B:M,7,FALSE)</f>
        <v>4.4000000000000004</v>
      </c>
      <c r="Q247" s="46">
        <f>VLOOKUP(B247,'Pit Statcast'!B:M,9,FALSE)</f>
        <v>7.5999999999999998E-2</v>
      </c>
      <c r="R247" s="46">
        <f>VLOOKUP(B247,'Pit Statcast'!B:M,11,FALSE)</f>
        <v>0.311</v>
      </c>
      <c r="S247" s="8">
        <v>3.99</v>
      </c>
      <c r="T247" s="8">
        <v>5</v>
      </c>
      <c r="U247" s="10">
        <v>0.20399999999999999</v>
      </c>
      <c r="V247" s="50">
        <f>VLOOKUP(B247,'Pit Adv'!B:V,7,FALSE)</f>
        <v>0.311</v>
      </c>
      <c r="W247" s="50">
        <f>VLOOKUP(B247,'Pit Adv'!B:V,8,FALSE)</f>
        <v>0.107</v>
      </c>
      <c r="X247" s="21">
        <f>VLOOKUP(B247,'Pit PD'!$B:$M,3,FALSE)</f>
        <v>0.17199999999999999</v>
      </c>
      <c r="Y247" s="21">
        <f>VLOOKUP($B247,'Pit PD'!$B:$M,4,FALSE)</f>
        <v>0.316</v>
      </c>
      <c r="Z247" s="21">
        <f>VLOOKUP($B247,'Pit PD'!$B:$M,5,FALSE)</f>
        <v>0.71</v>
      </c>
      <c r="AA247" s="21">
        <f>VLOOKUP($B247,'Pit PD'!$B:$M,6,FALSE)</f>
        <v>0.51600000000000001</v>
      </c>
      <c r="AB247" s="21">
        <f>VLOOKUP($B247,'Pit PD'!$B:$M,7,FALSE)</f>
        <v>0.41499999999999998</v>
      </c>
      <c r="AC247" s="21">
        <f>VLOOKUP($B247,'Pit PD'!$B:$M,8,FALSE)</f>
        <v>0.77100000000000002</v>
      </c>
      <c r="AD247" s="21">
        <f>VLOOKUP($B247,'Pit PD'!$B:$M,9,FALSE)</f>
        <v>0.66400000000000003</v>
      </c>
      <c r="AE247" s="21">
        <f>VLOOKUP($B247,'Pit PD'!$B:$M,10,FALSE)</f>
        <v>0.50800000000000001</v>
      </c>
      <c r="AF247" s="21">
        <f>VLOOKUP($B247,'Pit PD'!$B:$M,11,FALSE)</f>
        <v>0.14000000000000001</v>
      </c>
      <c r="AG247" s="21">
        <f>VLOOKUP($B247,'Pit PD'!$B:$M,12,FALSE)</f>
        <v>0.312</v>
      </c>
      <c r="AH247">
        <f>VLOOKUP(B247,'[1]SGP Pitchers'!$B:$P,10,FALSE)</f>
        <v>2.1515389839745125</v>
      </c>
    </row>
    <row r="248" spans="1:34" ht="15" thickBot="1">
      <c r="A248" s="5">
        <v>247</v>
      </c>
      <c r="B248" s="22" t="s">
        <v>413</v>
      </c>
      <c r="C248" s="22" t="s">
        <v>129</v>
      </c>
      <c r="D248" s="8">
        <f t="shared" si="3"/>
        <v>29</v>
      </c>
      <c r="E248" s="8">
        <v>10</v>
      </c>
      <c r="F248" s="8">
        <v>64</v>
      </c>
      <c r="G248" s="8" t="str">
        <f>VLOOKUP(B248,[1]Pitchers!$B:$P,15,FALSE)</f>
        <v/>
      </c>
      <c r="H248" s="8">
        <f>IF(D248&gt;0,(D248)/(D248+VLOOKUP(B248,'Blown Saves Pitch'!B:F,4,FALSE)),"")</f>
        <v>0.8529411764705882</v>
      </c>
      <c r="I248" s="8">
        <v>9.93</v>
      </c>
      <c r="J248" s="8">
        <v>2.79</v>
      </c>
      <c r="K248" s="8">
        <v>0.91</v>
      </c>
      <c r="L248" s="8">
        <v>4.92</v>
      </c>
      <c r="M248" s="8">
        <f>VLOOKUP('Pit League Rates'!B248,'Pit Adv'!B:V,20,FALSE)</f>
        <v>3.37</v>
      </c>
      <c r="N248" s="8">
        <f>VLOOKUP('Pit League Rates'!B248,'Pit Adv'!B:V,21,FALSE)</f>
        <v>3.06</v>
      </c>
      <c r="O248" s="8">
        <f>VLOOKUP(B248,'Pit Statcast'!B:M,5,FALSE)</f>
        <v>89.5</v>
      </c>
      <c r="P248" s="8">
        <f>VLOOKUP(B248,'Pit Statcast'!B:M,7,FALSE)</f>
        <v>11.8</v>
      </c>
      <c r="Q248" s="46">
        <f>VLOOKUP(B248,'Pit Statcast'!B:M,9,FALSE)</f>
        <v>8.3000000000000004E-2</v>
      </c>
      <c r="R248" s="46">
        <f>VLOOKUP(B248,'Pit Statcast'!B:M,11,FALSE)</f>
        <v>0.41699999999999998</v>
      </c>
      <c r="S248" s="8">
        <v>2.02</v>
      </c>
      <c r="T248" s="8">
        <v>19</v>
      </c>
      <c r="U248" s="10">
        <v>0.22900000000000001</v>
      </c>
      <c r="V248" s="50">
        <f>VLOOKUP(B248,'Pit Adv'!B:V,7,FALSE)</f>
        <v>0.28699999999999998</v>
      </c>
      <c r="W248" s="50">
        <f>VLOOKUP(B248,'Pit Adv'!B:V,8,FALSE)</f>
        <v>5.8000000000000003E-2</v>
      </c>
      <c r="X248" s="21">
        <f>VLOOKUP(B248,'Pit PD'!$B:$M,3,FALSE)</f>
        <v>0.113</v>
      </c>
      <c r="Y248" s="21">
        <f>VLOOKUP($B248,'Pit PD'!$B:$M,4,FALSE)</f>
        <v>0.317</v>
      </c>
      <c r="Z248" s="21">
        <f>VLOOKUP($B248,'Pit PD'!$B:$M,5,FALSE)</f>
        <v>0.66400000000000003</v>
      </c>
      <c r="AA248" s="21">
        <f>VLOOKUP($B248,'Pit PD'!$B:$M,6,FALSE)</f>
        <v>0.50600000000000001</v>
      </c>
      <c r="AB248" s="21">
        <f>VLOOKUP($B248,'Pit PD'!$B:$M,7,FALSE)</f>
        <v>0.61699999999999999</v>
      </c>
      <c r="AC248" s="21">
        <f>VLOOKUP($B248,'Pit PD'!$B:$M,8,FALSE)</f>
        <v>0.83399999999999996</v>
      </c>
      <c r="AD248" s="21">
        <f>VLOOKUP($B248,'Pit PD'!$B:$M,9,FALSE)</f>
        <v>0.77200000000000002</v>
      </c>
      <c r="AE248" s="21">
        <f>VLOOKUP($B248,'Pit PD'!$B:$M,10,FALSE)</f>
        <v>0.54400000000000004</v>
      </c>
      <c r="AF248" s="21">
        <f>VLOOKUP($B248,'Pit PD'!$B:$M,11,FALSE)</f>
        <v>0.161</v>
      </c>
      <c r="AG248" s="21">
        <f>VLOOKUP($B248,'Pit PD'!$B:$M,12,FALSE)</f>
        <v>0.27400000000000002</v>
      </c>
      <c r="AH248">
        <f>VLOOKUP(B248,'[1]SGP Pitchers'!$B:$P,10,FALSE)</f>
        <v>9.7878616719917666</v>
      </c>
    </row>
    <row r="249" spans="1:34" ht="15" thickBot="1">
      <c r="A249" s="5">
        <v>248</v>
      </c>
      <c r="B249" s="22" t="s">
        <v>757</v>
      </c>
      <c r="C249" s="22" t="s">
        <v>54</v>
      </c>
      <c r="D249" s="8">
        <f t="shared" si="3"/>
        <v>0</v>
      </c>
      <c r="E249" s="8">
        <v>0</v>
      </c>
      <c r="F249" s="8">
        <v>64</v>
      </c>
      <c r="G249" s="8">
        <f>VLOOKUP(B249,[1]Pitchers!$B:$P,15,FALSE)</f>
        <v>0.21</v>
      </c>
      <c r="H249" s="8" t="str">
        <f>IF(D249&gt;0,(D249)/(D249+VLOOKUP(B249,'Blown Saves Pitch'!B:F,4,FALSE)),"")</f>
        <v/>
      </c>
      <c r="I249" s="8">
        <v>8.9499999999999993</v>
      </c>
      <c r="J249" s="8">
        <v>5.74</v>
      </c>
      <c r="K249" s="8">
        <v>1.32</v>
      </c>
      <c r="L249" s="8">
        <v>2.46</v>
      </c>
      <c r="M249" s="8">
        <f>VLOOKUP('Pit League Rates'!B249,'Pit Adv'!B:V,20,FALSE)</f>
        <v>5.17</v>
      </c>
      <c r="N249" s="8">
        <f>VLOOKUP('Pit League Rates'!B249,'Pit Adv'!B:V,21,FALSE)</f>
        <v>4.74</v>
      </c>
      <c r="O249" s="8">
        <f>VLOOKUP(B249,'Pit Statcast'!B:M,5,FALSE)</f>
        <v>91.4</v>
      </c>
      <c r="P249" s="8">
        <f>VLOOKUP(B249,'Pit Statcast'!B:M,7,FALSE)</f>
        <v>22.3</v>
      </c>
      <c r="Q249" s="46">
        <f>VLOOKUP(B249,'Pit Statcast'!B:M,9,FALSE)</f>
        <v>0.114</v>
      </c>
      <c r="R249" s="46">
        <f>VLOOKUP(B249,'Pit Statcast'!B:M,11,FALSE)</f>
        <v>0.40799999999999997</v>
      </c>
      <c r="S249" s="8">
        <v>3.64</v>
      </c>
      <c r="T249" s="8">
        <v>0</v>
      </c>
      <c r="U249" s="10">
        <v>0.13700000000000001</v>
      </c>
      <c r="V249" s="50">
        <f>VLOOKUP(B249,'Pit Adv'!B:V,7,FALSE)</f>
        <v>0.23</v>
      </c>
      <c r="W249" s="50">
        <f>VLOOKUP(B249,'Pit Adv'!B:V,8,FALSE)</f>
        <v>9.4E-2</v>
      </c>
      <c r="X249" s="21">
        <f>VLOOKUP(B249,'Pit PD'!$B:$M,3,FALSE)</f>
        <v>0.127</v>
      </c>
      <c r="Y249" s="21">
        <f>VLOOKUP($B249,'Pit PD'!$B:$M,4,FALSE)</f>
        <v>0.33</v>
      </c>
      <c r="Z249" s="21">
        <f>VLOOKUP($B249,'Pit PD'!$B:$M,5,FALSE)</f>
        <v>0.75</v>
      </c>
      <c r="AA249" s="21">
        <f>VLOOKUP($B249,'Pit PD'!$B:$M,6,FALSE)</f>
        <v>0.53300000000000003</v>
      </c>
      <c r="AB249" s="21">
        <f>VLOOKUP($B249,'Pit PD'!$B:$M,7,FALSE)</f>
        <v>0.58299999999999996</v>
      </c>
      <c r="AC249" s="21">
        <f>VLOOKUP($B249,'Pit PD'!$B:$M,8,FALSE)</f>
        <v>0.83799999999999997</v>
      </c>
      <c r="AD249" s="21">
        <f>VLOOKUP($B249,'Pit PD'!$B:$M,9,FALSE)</f>
        <v>0.75600000000000001</v>
      </c>
      <c r="AE249" s="21">
        <f>VLOOKUP($B249,'Pit PD'!$B:$M,10,FALSE)</f>
        <v>0.48299999999999998</v>
      </c>
      <c r="AF249" s="21">
        <f>VLOOKUP($B249,'Pit PD'!$B:$M,11,FALSE)</f>
        <v>0.11899999999999999</v>
      </c>
      <c r="AG249" s="21">
        <f>VLOOKUP($B249,'Pit PD'!$B:$M,12,FALSE)</f>
        <v>0.247</v>
      </c>
      <c r="AH249">
        <f>VLOOKUP(B249,'[1]SGP Pitchers'!$B:$P,10,FALSE)</f>
        <v>-4.4859862089461204</v>
      </c>
    </row>
    <row r="250" spans="1:34" ht="15" thickBot="1">
      <c r="A250" s="5">
        <v>249</v>
      </c>
      <c r="B250" s="22" t="s">
        <v>420</v>
      </c>
      <c r="C250" s="22" t="s">
        <v>24</v>
      </c>
      <c r="D250" s="8">
        <f t="shared" si="3"/>
        <v>29</v>
      </c>
      <c r="E250" s="8">
        <v>23</v>
      </c>
      <c r="F250" s="8">
        <v>64</v>
      </c>
      <c r="G250" s="8" t="str">
        <f>VLOOKUP(B250,[1]Pitchers!$B:$P,15,FALSE)</f>
        <v/>
      </c>
      <c r="H250" s="8">
        <f>IF(D250&gt;0,(D250)/(D250+VLOOKUP(B250,'Blown Saves Pitch'!B:F,4,FALSE)),"")</f>
        <v>0.90625</v>
      </c>
      <c r="I250" s="8">
        <v>9.65</v>
      </c>
      <c r="J250" s="8">
        <v>2.11</v>
      </c>
      <c r="K250" s="8">
        <v>0.85</v>
      </c>
      <c r="L250" s="8">
        <v>4.92</v>
      </c>
      <c r="M250" s="8">
        <f>VLOOKUP('Pit League Rates'!B250,'Pit Adv'!B:V,20,FALSE)</f>
        <v>3.44</v>
      </c>
      <c r="N250" s="8">
        <f>VLOOKUP('Pit League Rates'!B250,'Pit Adv'!B:V,21,FALSE)</f>
        <v>3.12</v>
      </c>
      <c r="O250" s="8">
        <f>VLOOKUP(B250,'Pit Statcast'!B:M,5,FALSE)</f>
        <v>88.5</v>
      </c>
      <c r="P250" s="8">
        <f>VLOOKUP(B250,'Pit Statcast'!B:M,7,FALSE)</f>
        <v>15</v>
      </c>
      <c r="Q250" s="46">
        <f>VLOOKUP(B250,'Pit Statcast'!B:M,9,FALSE)</f>
        <v>6.7000000000000004E-2</v>
      </c>
      <c r="R250" s="46">
        <f>VLOOKUP(B250,'Pit Statcast'!B:M,11,FALSE)</f>
        <v>0.36899999999999999</v>
      </c>
      <c r="S250" s="8">
        <v>1.96</v>
      </c>
      <c r="T250" s="8">
        <v>6</v>
      </c>
      <c r="U250" s="10">
        <v>0.223</v>
      </c>
      <c r="V250" s="50">
        <f>VLOOKUP(B250,'Pit Adv'!B:V,7,FALSE)</f>
        <v>0.27900000000000003</v>
      </c>
      <c r="W250" s="50">
        <f>VLOOKUP(B250,'Pit Adv'!B:V,8,FALSE)</f>
        <v>5.7000000000000002E-2</v>
      </c>
      <c r="X250" s="21">
        <f>VLOOKUP(B250,'Pit PD'!$B:$M,3,FALSE)</f>
        <v>0.124</v>
      </c>
      <c r="Y250" s="21">
        <f>VLOOKUP($B250,'Pit PD'!$B:$M,4,FALSE)</f>
        <v>0.28899999999999998</v>
      </c>
      <c r="Z250" s="21">
        <f>VLOOKUP($B250,'Pit PD'!$B:$M,5,FALSE)</f>
        <v>0.623</v>
      </c>
      <c r="AA250" s="21">
        <f>VLOOKUP($B250,'Pit PD'!$B:$M,6,FALSE)</f>
        <v>0.47199999999999998</v>
      </c>
      <c r="AB250" s="21">
        <f>VLOOKUP($B250,'Pit PD'!$B:$M,7,FALSE)</f>
        <v>0.45700000000000002</v>
      </c>
      <c r="AC250" s="21">
        <f>VLOOKUP($B250,'Pit PD'!$B:$M,8,FALSE)</f>
        <v>0.83799999999999997</v>
      </c>
      <c r="AD250" s="21">
        <f>VLOOKUP($B250,'Pit PD'!$B:$M,9,FALSE)</f>
        <v>0.73199999999999998</v>
      </c>
      <c r="AE250" s="21">
        <f>VLOOKUP($B250,'Pit PD'!$B:$M,10,FALSE)</f>
        <v>0.54700000000000004</v>
      </c>
      <c r="AF250" s="21">
        <f>VLOOKUP($B250,'Pit PD'!$B:$M,11,FALSE)</f>
        <v>0.19800000000000001</v>
      </c>
      <c r="AG250" s="21">
        <f>VLOOKUP($B250,'Pit PD'!$B:$M,12,FALSE)</f>
        <v>0.32300000000000001</v>
      </c>
      <c r="AH250">
        <f>VLOOKUP(B250,'[1]SGP Pitchers'!$B:$P,10,FALSE)</f>
        <v>11.537291468516594</v>
      </c>
    </row>
    <row r="251" spans="1:34" ht="15" thickBot="1">
      <c r="A251" s="5">
        <v>250</v>
      </c>
      <c r="B251" s="22" t="s">
        <v>517</v>
      </c>
      <c r="C251" s="22" t="s">
        <v>48</v>
      </c>
      <c r="D251" s="8">
        <f t="shared" si="3"/>
        <v>10</v>
      </c>
      <c r="E251" s="8">
        <v>0</v>
      </c>
      <c r="F251" s="8">
        <v>64</v>
      </c>
      <c r="G251" s="8" t="str">
        <f>VLOOKUP(B251,[1]Pitchers!$B:$P,15,FALSE)</f>
        <v/>
      </c>
      <c r="H251" s="8">
        <f>IF(D251&gt;0,(D251)/(D251+VLOOKUP(B251,'Blown Saves Pitch'!B:F,4,FALSE)),"")</f>
        <v>0.90909090909090906</v>
      </c>
      <c r="I251" s="8">
        <v>9.8699999999999992</v>
      </c>
      <c r="J251" s="8">
        <v>3.7</v>
      </c>
      <c r="K251" s="8">
        <v>1.05</v>
      </c>
      <c r="L251" s="8">
        <v>2.67</v>
      </c>
      <c r="M251" s="8">
        <f>VLOOKUP('Pit League Rates'!B251,'Pit Adv'!B:V,20,FALSE)</f>
        <v>4.16</v>
      </c>
      <c r="N251" s="8">
        <f>VLOOKUP('Pit League Rates'!B251,'Pit Adv'!B:V,21,FALSE)</f>
        <v>3.75</v>
      </c>
      <c r="O251" s="8">
        <f>VLOOKUP(B251,'Pit Statcast'!B:M,5,FALSE)</f>
        <v>86.8</v>
      </c>
      <c r="P251" s="8">
        <f>VLOOKUP(B251,'Pit Statcast'!B:M,7,FALSE)</f>
        <v>16.7</v>
      </c>
      <c r="Q251" s="46">
        <f>VLOOKUP(B251,'Pit Statcast'!B:M,9,FALSE)</f>
        <v>0.104</v>
      </c>
      <c r="R251" s="46">
        <f>VLOOKUP(B251,'Pit Statcast'!B:M,11,FALSE)</f>
        <v>0.40300000000000002</v>
      </c>
      <c r="S251" s="8">
        <v>3.7</v>
      </c>
      <c r="T251" s="8">
        <v>10</v>
      </c>
      <c r="U251" s="10">
        <v>0.17100000000000001</v>
      </c>
      <c r="V251" s="50">
        <f>VLOOKUP(B251,'Pit Adv'!B:V,7,FALSE)</f>
        <v>0.27400000000000002</v>
      </c>
      <c r="W251" s="50">
        <f>VLOOKUP(B251,'Pit Adv'!B:V,8,FALSE)</f>
        <v>0.10299999999999999</v>
      </c>
      <c r="X251" s="21">
        <f>VLOOKUP(B251,'Pit PD'!$B:$M,3,FALSE)</f>
        <v>0.13600000000000001</v>
      </c>
      <c r="Y251" s="21">
        <f>VLOOKUP($B251,'Pit PD'!$B:$M,4,FALSE)</f>
        <v>0.27200000000000002</v>
      </c>
      <c r="Z251" s="21">
        <f>VLOOKUP($B251,'Pit PD'!$B:$M,5,FALSE)</f>
        <v>0.64600000000000002</v>
      </c>
      <c r="AA251" s="21">
        <f>VLOOKUP($B251,'Pit PD'!$B:$M,6,FALSE)</f>
        <v>0.46300000000000002</v>
      </c>
      <c r="AB251" s="21">
        <f>VLOOKUP($B251,'Pit PD'!$B:$M,7,FALSE)</f>
        <v>0.52300000000000002</v>
      </c>
      <c r="AC251" s="21">
        <f>VLOOKUP($B251,'Pit PD'!$B:$M,8,FALSE)</f>
        <v>0.77700000000000002</v>
      </c>
      <c r="AD251" s="21">
        <f>VLOOKUP($B251,'Pit PD'!$B:$M,9,FALSE)</f>
        <v>0.70399999999999996</v>
      </c>
      <c r="AE251" s="21">
        <f>VLOOKUP($B251,'Pit PD'!$B:$M,10,FALSE)</f>
        <v>0.51100000000000001</v>
      </c>
      <c r="AF251" s="21">
        <f>VLOOKUP($B251,'Pit PD'!$B:$M,11,FALSE)</f>
        <v>0.16300000000000001</v>
      </c>
      <c r="AG251" s="21">
        <f>VLOOKUP($B251,'Pit PD'!$B:$M,12,FALSE)</f>
        <v>0.29899999999999999</v>
      </c>
      <c r="AH251">
        <f>VLOOKUP(B251,'[1]SGP Pitchers'!$B:$P,10,FALSE)</f>
        <v>3.6877034308024701</v>
      </c>
    </row>
    <row r="252" spans="1:34" ht="15" thickBot="1">
      <c r="A252" s="5">
        <v>251</v>
      </c>
      <c r="B252" s="22" t="s">
        <v>460</v>
      </c>
      <c r="C252" s="22" t="s">
        <v>48</v>
      </c>
      <c r="D252" s="8">
        <f t="shared" si="3"/>
        <v>43</v>
      </c>
      <c r="E252" s="8">
        <v>43</v>
      </c>
      <c r="F252" s="8">
        <v>64</v>
      </c>
      <c r="G252" s="8" t="str">
        <f>VLOOKUP(B252,[1]Pitchers!$B:$P,15,FALSE)</f>
        <v/>
      </c>
      <c r="H252" s="8">
        <f>IF(D252&gt;0,(D252)/(D252+VLOOKUP(B252,'Blown Saves Pitch'!B:F,4,FALSE)),"")</f>
        <v>0.78181818181818186</v>
      </c>
      <c r="I252" s="8">
        <v>8.0399999999999991</v>
      </c>
      <c r="J252" s="8">
        <v>3.14</v>
      </c>
      <c r="K252" s="8">
        <v>1.1599999999999999</v>
      </c>
      <c r="L252" s="8">
        <v>4</v>
      </c>
      <c r="M252" s="8">
        <f>VLOOKUP('Pit League Rates'!B252,'Pit Adv'!B:V,20,FALSE)</f>
        <v>3.41</v>
      </c>
      <c r="N252" s="8">
        <f>VLOOKUP('Pit League Rates'!B252,'Pit Adv'!B:V,21,FALSE)</f>
        <v>3.39</v>
      </c>
      <c r="O252" s="8">
        <f>VLOOKUP(B252,'Pit Statcast'!B:M,5,FALSE)</f>
        <v>88.3</v>
      </c>
      <c r="P252" s="8">
        <f>VLOOKUP(B252,'Pit Statcast'!B:M,7,FALSE)</f>
        <v>1.6</v>
      </c>
      <c r="Q252" s="46">
        <f>VLOOKUP(B252,'Pit Statcast'!B:M,9,FALSE)</f>
        <v>4.5999999999999999E-2</v>
      </c>
      <c r="R252" s="46">
        <f>VLOOKUP(B252,'Pit Statcast'!B:M,11,FALSE)</f>
        <v>0.36899999999999999</v>
      </c>
      <c r="S252" s="8">
        <v>2.0099999999999998</v>
      </c>
      <c r="T252" s="8">
        <v>0</v>
      </c>
      <c r="U252" s="10">
        <v>0.161</v>
      </c>
      <c r="V252" s="50">
        <f>VLOOKUP(B252,'Pit Adv'!B:V,7,FALSE)</f>
        <v>0.215</v>
      </c>
      <c r="W252" s="50">
        <f>VLOOKUP(B252,'Pit Adv'!B:V,8,FALSE)</f>
        <v>5.3999999999999999E-2</v>
      </c>
      <c r="X252" s="21">
        <f>VLOOKUP(B252,'Pit PD'!$B:$M,3,FALSE)</f>
        <v>0.13500000000000001</v>
      </c>
      <c r="Y252" s="21">
        <f>VLOOKUP($B252,'Pit PD'!$B:$M,4,FALSE)</f>
        <v>0.316</v>
      </c>
      <c r="Z252" s="21">
        <f>VLOOKUP($B252,'Pit PD'!$B:$M,5,FALSE)</f>
        <v>0.70899999999999996</v>
      </c>
      <c r="AA252" s="21">
        <f>VLOOKUP($B252,'Pit PD'!$B:$M,6,FALSE)</f>
        <v>0.53200000000000003</v>
      </c>
      <c r="AB252" s="21">
        <f>VLOOKUP($B252,'Pit PD'!$B:$M,7,FALSE)</f>
        <v>0.44900000000000001</v>
      </c>
      <c r="AC252" s="21">
        <f>VLOOKUP($B252,'Pit PD'!$B:$M,8,FALSE)</f>
        <v>0.85199999999999998</v>
      </c>
      <c r="AD252" s="21">
        <f>VLOOKUP($B252,'Pit PD'!$B:$M,9,FALSE)</f>
        <v>0.745</v>
      </c>
      <c r="AE252" s="21">
        <f>VLOOKUP($B252,'Pit PD'!$B:$M,10,FALSE)</f>
        <v>0.55000000000000004</v>
      </c>
      <c r="AF252" s="21">
        <f>VLOOKUP($B252,'Pit PD'!$B:$M,11,FALSE)</f>
        <v>0.14799999999999999</v>
      </c>
      <c r="AG252" s="21">
        <f>VLOOKUP($B252,'Pit PD'!$B:$M,12,FALSE)</f>
        <v>0.28299999999999997</v>
      </c>
      <c r="AH252">
        <f>VLOOKUP(B252,'[1]SGP Pitchers'!$B:$P,10,FALSE)</f>
        <v>8.9972198250538096</v>
      </c>
    </row>
    <row r="253" spans="1:34" ht="15" thickBot="1">
      <c r="A253" s="5">
        <v>252</v>
      </c>
      <c r="B253" s="22" t="s">
        <v>457</v>
      </c>
      <c r="C253" s="22" t="s">
        <v>24</v>
      </c>
      <c r="D253" s="8">
        <f t="shared" si="3"/>
        <v>10</v>
      </c>
      <c r="E253" s="8">
        <v>1</v>
      </c>
      <c r="F253" s="8">
        <v>64</v>
      </c>
      <c r="G253" s="8" t="str">
        <f>VLOOKUP(B253,[1]Pitchers!$B:$P,15,FALSE)</f>
        <v/>
      </c>
      <c r="H253" s="8">
        <f>IF(D253&gt;0,(D253)/(D253+VLOOKUP(B253,'Blown Saves Pitch'!B:F,4,FALSE)),"")</f>
        <v>0.90909090909090906</v>
      </c>
      <c r="I253" s="8">
        <v>11.6</v>
      </c>
      <c r="J253" s="8">
        <v>4.3499999999999996</v>
      </c>
      <c r="K253" s="8">
        <v>1.39</v>
      </c>
      <c r="L253" s="8">
        <v>3.76</v>
      </c>
      <c r="M253" s="8">
        <f>VLOOKUP('Pit League Rates'!B253,'Pit Adv'!B:V,20,FALSE)</f>
        <v>4.13</v>
      </c>
      <c r="N253" s="8">
        <f>VLOOKUP('Pit League Rates'!B253,'Pit Adv'!B:V,21,FALSE)</f>
        <v>3.38</v>
      </c>
      <c r="O253" s="8">
        <f>VLOOKUP(B253,'Pit Statcast'!B:M,5,FALSE)</f>
        <v>92.1</v>
      </c>
      <c r="P253" s="8">
        <f>VLOOKUP(B253,'Pit Statcast'!B:M,7,FALSE)</f>
        <v>23.8</v>
      </c>
      <c r="Q253" s="46">
        <f>VLOOKUP(B253,'Pit Statcast'!B:M,9,FALSE)</f>
        <v>8.2000000000000003E-2</v>
      </c>
      <c r="R253" s="46">
        <f>VLOOKUP(B253,'Pit Statcast'!B:M,11,FALSE)</f>
        <v>0.42499999999999999</v>
      </c>
      <c r="S253" s="8">
        <v>3.08</v>
      </c>
      <c r="T253" s="8">
        <v>9</v>
      </c>
      <c r="U253" s="10">
        <v>0.217</v>
      </c>
      <c r="V253" s="50">
        <f>VLOOKUP(B253,'Pit Adv'!B:V,7,FALSE)</f>
        <v>0.29499999999999998</v>
      </c>
      <c r="W253" s="50">
        <f>VLOOKUP(B253,'Pit Adv'!B:V,8,FALSE)</f>
        <v>7.8E-2</v>
      </c>
      <c r="X253" s="21">
        <f>VLOOKUP(B253,'Pit PD'!$B:$M,3,FALSE)</f>
        <v>0.13700000000000001</v>
      </c>
      <c r="Y253" s="21">
        <f>VLOOKUP($B253,'Pit PD'!$B:$M,4,FALSE)</f>
        <v>0.29599999999999999</v>
      </c>
      <c r="Z253" s="21">
        <f>VLOOKUP($B253,'Pit PD'!$B:$M,5,FALSE)</f>
        <v>0.69199999999999995</v>
      </c>
      <c r="AA253" s="21">
        <f>VLOOKUP($B253,'Pit PD'!$B:$M,6,FALSE)</f>
        <v>0.505</v>
      </c>
      <c r="AB253" s="21">
        <f>VLOOKUP($B253,'Pit PD'!$B:$M,7,FALSE)</f>
        <v>0.54600000000000004</v>
      </c>
      <c r="AC253" s="21">
        <f>VLOOKUP($B253,'Pit PD'!$B:$M,8,FALSE)</f>
        <v>0.80100000000000005</v>
      </c>
      <c r="AD253" s="21">
        <f>VLOOKUP($B253,'Pit PD'!$B:$M,9,FALSE)</f>
        <v>0.73099999999999998</v>
      </c>
      <c r="AE253" s="21">
        <f>VLOOKUP($B253,'Pit PD'!$B:$M,10,FALSE)</f>
        <v>0.52900000000000003</v>
      </c>
      <c r="AF253" s="21">
        <f>VLOOKUP($B253,'Pit PD'!$B:$M,11,FALSE)</f>
        <v>0.13800000000000001</v>
      </c>
      <c r="AG253" s="21">
        <f>VLOOKUP($B253,'Pit PD'!$B:$M,12,FALSE)</f>
        <v>0.27500000000000002</v>
      </c>
      <c r="AH253">
        <f>VLOOKUP(B253,'[1]SGP Pitchers'!$B:$P,10,FALSE)</f>
        <v>1.7748234145643118</v>
      </c>
    </row>
    <row r="254" spans="1:34" ht="15" thickBot="1">
      <c r="A254" s="5">
        <v>253</v>
      </c>
      <c r="B254" s="22" t="s">
        <v>827</v>
      </c>
      <c r="C254" s="22" t="s">
        <v>37</v>
      </c>
      <c r="D254" s="8">
        <f t="shared" si="3"/>
        <v>0</v>
      </c>
      <c r="E254" s="8">
        <v>0</v>
      </c>
      <c r="F254" s="8">
        <v>64</v>
      </c>
      <c r="G254" s="8">
        <f>VLOOKUP(B254,[1]Pitchers!$B:$P,15,FALSE)</f>
        <v>0.38</v>
      </c>
      <c r="H254" s="8" t="str">
        <f>IF(D254&gt;0,(D254)/(D254+VLOOKUP(B254,'Blown Saves Pitch'!B:F,4,FALSE)),"")</f>
        <v/>
      </c>
      <c r="I254" s="8">
        <v>6.47</v>
      </c>
      <c r="J254" s="8">
        <v>4.1500000000000004</v>
      </c>
      <c r="K254" s="8">
        <v>1.36</v>
      </c>
      <c r="L254" s="8">
        <v>1.83</v>
      </c>
      <c r="M254" s="8">
        <f>VLOOKUP('Pit League Rates'!B254,'Pit Adv'!B:V,20,FALSE)</f>
        <v>5.41</v>
      </c>
      <c r="N254" s="8">
        <f>VLOOKUP('Pit League Rates'!B254,'Pit Adv'!B:V,21,FALSE)</f>
        <v>5.3</v>
      </c>
      <c r="O254" s="8">
        <f>VLOOKUP(B254,'Pit Statcast'!B:M,5,FALSE)</f>
        <v>87.9</v>
      </c>
      <c r="P254" s="8">
        <f>VLOOKUP(B254,'Pit Statcast'!B:M,7,FALSE)</f>
        <v>16.8</v>
      </c>
      <c r="Q254" s="46">
        <f>VLOOKUP(B254,'Pit Statcast'!B:M,9,FALSE)</f>
        <v>7.5999999999999998E-2</v>
      </c>
      <c r="R254" s="46">
        <f>VLOOKUP(B254,'Pit Statcast'!B:M,11,FALSE)</f>
        <v>0.32400000000000001</v>
      </c>
      <c r="S254" s="8">
        <v>3.54</v>
      </c>
      <c r="T254" s="8">
        <v>0</v>
      </c>
      <c r="U254" s="10">
        <v>7.5999999999999998E-2</v>
      </c>
      <c r="V254" s="50">
        <f>VLOOKUP(B254,'Pit Adv'!B:V,7,FALSE)</f>
        <v>0.16800000000000001</v>
      </c>
      <c r="W254" s="50">
        <f>VLOOKUP(B254,'Pit Adv'!B:V,8,FALSE)</f>
        <v>9.1999999999999998E-2</v>
      </c>
      <c r="X254" s="21">
        <f>VLOOKUP(B254,'Pit PD'!$B:$M,3,FALSE)</f>
        <v>0.10299999999999999</v>
      </c>
      <c r="Y254" s="21">
        <f>VLOOKUP($B254,'Pit PD'!$B:$M,4,FALSE)</f>
        <v>0.30099999999999999</v>
      </c>
      <c r="Z254" s="21">
        <f>VLOOKUP($B254,'Pit PD'!$B:$M,5,FALSE)</f>
        <v>0.67</v>
      </c>
      <c r="AA254" s="21">
        <f>VLOOKUP($B254,'Pit PD'!$B:$M,6,FALSE)</f>
        <v>0.48499999999999999</v>
      </c>
      <c r="AB254" s="21">
        <f>VLOOKUP($B254,'Pit PD'!$B:$M,7,FALSE)</f>
        <v>0.629</v>
      </c>
      <c r="AC254" s="21">
        <f>VLOOKUP($B254,'Pit PD'!$B:$M,8,FALSE)</f>
        <v>0.86199999999999999</v>
      </c>
      <c r="AD254" s="21">
        <f>VLOOKUP($B254,'Pit PD'!$B:$M,9,FALSE)</f>
        <v>0.78900000000000003</v>
      </c>
      <c r="AE254" s="21">
        <f>VLOOKUP($B254,'Pit PD'!$B:$M,10,FALSE)</f>
        <v>0.497</v>
      </c>
      <c r="AF254" s="21">
        <f>VLOOKUP($B254,'Pit PD'!$B:$M,11,FALSE)</f>
        <v>0.14499999999999999</v>
      </c>
      <c r="AG254" s="21">
        <f>VLOOKUP($B254,'Pit PD'!$B:$M,12,FALSE)</f>
        <v>0.247</v>
      </c>
      <c r="AH254">
        <f>VLOOKUP(B254,'[1]SGP Pitchers'!$B:$P,10,FALSE)</f>
        <v>-1.4721032102800127</v>
      </c>
    </row>
    <row r="255" spans="1:34" ht="15" thickBot="1">
      <c r="A255" s="5">
        <v>254</v>
      </c>
      <c r="B255" s="22" t="s">
        <v>692</v>
      </c>
      <c r="C255" s="22" t="s">
        <v>24</v>
      </c>
      <c r="D255" s="8">
        <f t="shared" si="3"/>
        <v>1</v>
      </c>
      <c r="E255" s="8">
        <v>1</v>
      </c>
      <c r="F255" s="8">
        <v>64</v>
      </c>
      <c r="G255" s="8">
        <f>VLOOKUP(B255,[1]Pitchers!$B:$P,15,FALSE)</f>
        <v>0.27</v>
      </c>
      <c r="H255" s="8">
        <f>IF(D255&gt;0,(D255)/(D255+VLOOKUP(B255,'Blown Saves Pitch'!B:F,4,FALSE)),"")</f>
        <v>1</v>
      </c>
      <c r="I255" s="8">
        <v>9.5500000000000007</v>
      </c>
      <c r="J255" s="8">
        <v>4.92</v>
      </c>
      <c r="K255" s="8">
        <v>1.19</v>
      </c>
      <c r="L255" s="8">
        <v>2.46</v>
      </c>
      <c r="M255" s="8">
        <f>VLOOKUP('Pit League Rates'!B255,'Pit Adv'!B:V,20,FALSE)</f>
        <v>4.79</v>
      </c>
      <c r="N255" s="8">
        <f>VLOOKUP('Pit League Rates'!B255,'Pit Adv'!B:V,21,FALSE)</f>
        <v>4.41</v>
      </c>
      <c r="O255" s="8">
        <f>VLOOKUP(B255,'Pit Statcast'!B:M,5,FALSE)</f>
        <v>89.7</v>
      </c>
      <c r="P255" s="8">
        <f>VLOOKUP(B255,'Pit Statcast'!B:M,7,FALSE)</f>
        <v>20.8</v>
      </c>
      <c r="Q255" s="46">
        <f>VLOOKUP(B255,'Pit Statcast'!B:M,9,FALSE)</f>
        <v>0.108</v>
      </c>
      <c r="R255" s="46">
        <f>VLOOKUP(B255,'Pit Statcast'!B:M,11,FALSE)</f>
        <v>0.42</v>
      </c>
      <c r="S255" s="8">
        <v>3.88</v>
      </c>
      <c r="T255" s="8">
        <v>0</v>
      </c>
      <c r="U255" s="10">
        <v>0.153</v>
      </c>
      <c r="V255" s="50">
        <f>VLOOKUP(B255,'Pit Adv'!B:V,7,FALSE)</f>
        <v>0.25800000000000001</v>
      </c>
      <c r="W255" s="50">
        <f>VLOOKUP(B255,'Pit Adv'!B:V,8,FALSE)</f>
        <v>0.105</v>
      </c>
      <c r="X255" s="21">
        <f>VLOOKUP(B255,'Pit PD'!$B:$M,3,FALSE)</f>
        <v>0.13700000000000001</v>
      </c>
      <c r="Y255" s="21">
        <f>VLOOKUP($B255,'Pit PD'!$B:$M,4,FALSE)</f>
        <v>0.313</v>
      </c>
      <c r="Z255" s="21">
        <f>VLOOKUP($B255,'Pit PD'!$B:$M,5,FALSE)</f>
        <v>0.72899999999999998</v>
      </c>
      <c r="AA255" s="21">
        <f>VLOOKUP($B255,'Pit PD'!$B:$M,6,FALSE)</f>
        <v>0.51100000000000001</v>
      </c>
      <c r="AB255" s="21">
        <f>VLOOKUP($B255,'Pit PD'!$B:$M,7,FALSE)</f>
        <v>0.52700000000000002</v>
      </c>
      <c r="AC255" s="21">
        <f>VLOOKUP($B255,'Pit PD'!$B:$M,8,FALSE)</f>
        <v>0.82699999999999996</v>
      </c>
      <c r="AD255" s="21">
        <f>VLOOKUP($B255,'Pit PD'!$B:$M,9,FALSE)</f>
        <v>0.73099999999999998</v>
      </c>
      <c r="AE255" s="21">
        <f>VLOOKUP($B255,'Pit PD'!$B:$M,10,FALSE)</f>
        <v>0.47599999999999998</v>
      </c>
      <c r="AF255" s="21">
        <f>VLOOKUP($B255,'Pit PD'!$B:$M,11,FALSE)</f>
        <v>0.121</v>
      </c>
      <c r="AG255" s="21">
        <f>VLOOKUP($B255,'Pit PD'!$B:$M,12,FALSE)</f>
        <v>0.25800000000000001</v>
      </c>
      <c r="AH255">
        <f>VLOOKUP(B255,'[1]SGP Pitchers'!$B:$P,10,FALSE)</f>
        <v>0.28729594464974717</v>
      </c>
    </row>
    <row r="256" spans="1:34" ht="15" thickBot="1">
      <c r="A256" s="5">
        <v>255</v>
      </c>
      <c r="B256" s="22" t="s">
        <v>557</v>
      </c>
      <c r="C256" s="6" t="s">
        <v>103</v>
      </c>
      <c r="D256" s="8">
        <f t="shared" si="3"/>
        <v>21</v>
      </c>
      <c r="E256" s="8">
        <v>8</v>
      </c>
      <c r="F256" s="8">
        <v>63</v>
      </c>
      <c r="G256" s="8" t="str">
        <f>VLOOKUP(B256,[1]Pitchers!$B:$P,15,FALSE)</f>
        <v/>
      </c>
      <c r="H256" s="8">
        <f>IF(D256&gt;0,(D256)/(D256+VLOOKUP(B256,'Blown Saves Pitch'!B:F,4,FALSE)),"")</f>
        <v>0.80769230769230771</v>
      </c>
      <c r="I256" s="8">
        <v>11.34</v>
      </c>
      <c r="J256" s="8">
        <v>4.8600000000000003</v>
      </c>
      <c r="K256" s="8">
        <v>1.44</v>
      </c>
      <c r="L256" s="8">
        <v>2.25</v>
      </c>
      <c r="M256" s="8">
        <f>VLOOKUP('Pit League Rates'!B256,'Pit Adv'!B:V,20,FALSE)</f>
        <v>4</v>
      </c>
      <c r="N256" s="8">
        <f>VLOOKUP('Pit League Rates'!B256,'Pit Adv'!B:V,21,FALSE)</f>
        <v>3.92</v>
      </c>
      <c r="O256" s="8">
        <f>VLOOKUP(B256,'Pit Statcast'!B:M,5,FALSE)</f>
        <v>86.7</v>
      </c>
      <c r="P256" s="8">
        <f>VLOOKUP(B256,'Pit Statcast'!B:M,7,FALSE)</f>
        <v>13.4</v>
      </c>
      <c r="Q256" s="46">
        <f>VLOOKUP(B256,'Pit Statcast'!B:M,9,FALSE)</f>
        <v>0.10199999999999999</v>
      </c>
      <c r="R256" s="46">
        <f>VLOOKUP(B256,'Pit Statcast'!B:M,11,FALSE)</f>
        <v>0.33100000000000002</v>
      </c>
      <c r="S256" s="8">
        <v>5.04</v>
      </c>
      <c r="T256" s="8">
        <v>13</v>
      </c>
      <c r="U256" s="10">
        <v>0.16</v>
      </c>
      <c r="V256" s="50">
        <f>VLOOKUP(B256,'Pit Adv'!B:V,7,FALSE)</f>
        <v>0.28799999999999998</v>
      </c>
      <c r="W256" s="50">
        <f>VLOOKUP(B256,'Pit Adv'!B:V,8,FALSE)</f>
        <v>0.128</v>
      </c>
      <c r="X256" s="21">
        <f>VLOOKUP(B256,'Pit PD'!$B:$M,3,FALSE)</f>
        <v>0.13200000000000001</v>
      </c>
      <c r="Y256" s="21">
        <f>VLOOKUP($B256,'Pit PD'!$B:$M,4,FALSE)</f>
        <v>0.30199999999999999</v>
      </c>
      <c r="Z256" s="21">
        <f>VLOOKUP($B256,'Pit PD'!$B:$M,5,FALSE)</f>
        <v>0.61599999999999999</v>
      </c>
      <c r="AA256" s="21">
        <f>VLOOKUP($B256,'Pit PD'!$B:$M,6,FALSE)</f>
        <v>0.42899999999999999</v>
      </c>
      <c r="AB256" s="21">
        <f>VLOOKUP($B256,'Pit PD'!$B:$M,7,FALSE)</f>
        <v>0.47199999999999998</v>
      </c>
      <c r="AC256" s="21">
        <f>VLOOKUP($B256,'Pit PD'!$B:$M,8,FALSE)</f>
        <v>0.85</v>
      </c>
      <c r="AD256" s="21">
        <f>VLOOKUP($B256,'Pit PD'!$B:$M,9,FALSE)</f>
        <v>0.69199999999999995</v>
      </c>
      <c r="AE256" s="21">
        <f>VLOOKUP($B256,'Pit PD'!$B:$M,10,FALSE)</f>
        <v>0.40500000000000003</v>
      </c>
      <c r="AF256" s="21">
        <f>VLOOKUP($B256,'Pit PD'!$B:$M,11,FALSE)</f>
        <v>0.17</v>
      </c>
      <c r="AG256" s="21">
        <f>VLOOKUP($B256,'Pit PD'!$B:$M,12,FALSE)</f>
        <v>0.30199999999999999</v>
      </c>
      <c r="AH256">
        <f>VLOOKUP(B256,'[1]SGP Pitchers'!$B:$P,10,FALSE)</f>
        <v>0.60101548272208261</v>
      </c>
    </row>
    <row r="257" spans="1:34" ht="15" thickBot="1">
      <c r="A257" s="5">
        <v>256</v>
      </c>
      <c r="B257" s="22" t="s">
        <v>504</v>
      </c>
      <c r="C257" s="22" t="s">
        <v>86</v>
      </c>
      <c r="D257" s="8">
        <f t="shared" si="3"/>
        <v>14</v>
      </c>
      <c r="E257" s="8">
        <v>2</v>
      </c>
      <c r="F257" s="8">
        <v>63</v>
      </c>
      <c r="G257" s="8" t="str">
        <f>VLOOKUP(B257,[1]Pitchers!$B:$P,15,FALSE)</f>
        <v/>
      </c>
      <c r="H257" s="8">
        <f>IF(D257&gt;0,(D257)/(D257+VLOOKUP(B257,'Blown Saves Pitch'!B:F,4,FALSE)),"")</f>
        <v>1</v>
      </c>
      <c r="I257" s="8">
        <v>11.05</v>
      </c>
      <c r="J257" s="8">
        <v>3.33</v>
      </c>
      <c r="K257" s="8">
        <v>1.17</v>
      </c>
      <c r="L257" s="8">
        <v>2.52</v>
      </c>
      <c r="M257" s="8">
        <f>VLOOKUP('Pit League Rates'!B257,'Pit Adv'!B:V,20,FALSE)</f>
        <v>4.0199999999999996</v>
      </c>
      <c r="N257" s="8">
        <f>VLOOKUP('Pit League Rates'!B257,'Pit Adv'!B:V,21,FALSE)</f>
        <v>3.68</v>
      </c>
      <c r="O257" s="8">
        <f>VLOOKUP(B257,'Pit Statcast'!B:M,5,FALSE)</f>
        <v>89.5</v>
      </c>
      <c r="P257" s="8">
        <f>VLOOKUP(B257,'Pit Statcast'!B:M,7,FALSE)</f>
        <v>15.9</v>
      </c>
      <c r="Q257" s="46">
        <f>VLOOKUP(B257,'Pit Statcast'!B:M,9,FALSE)</f>
        <v>9.1999999999999998E-2</v>
      </c>
      <c r="R257" s="46">
        <f>VLOOKUP(B257,'Pit Statcast'!B:M,11,FALSE)</f>
        <v>0.442</v>
      </c>
      <c r="S257" s="8">
        <v>4.38</v>
      </c>
      <c r="T257" s="8">
        <v>12</v>
      </c>
      <c r="U257" s="10">
        <v>0.18</v>
      </c>
      <c r="V257" s="50">
        <f>VLOOKUP(B257,'Pit Adv'!B:V,7,FALSE)</f>
        <v>0.29899999999999999</v>
      </c>
      <c r="W257" s="50">
        <f>VLOOKUP(B257,'Pit Adv'!B:V,8,FALSE)</f>
        <v>0.11799999999999999</v>
      </c>
      <c r="X257" s="21">
        <f>VLOOKUP(B257,'Pit PD'!$B:$M,3,FALSE)</f>
        <v>0.105</v>
      </c>
      <c r="Y257" s="21">
        <f>VLOOKUP($B257,'Pit PD'!$B:$M,4,FALSE)</f>
        <v>0.26800000000000002</v>
      </c>
      <c r="Z257" s="21">
        <f>VLOOKUP($B257,'Pit PD'!$B:$M,5,FALSE)</f>
        <v>0.54200000000000004</v>
      </c>
      <c r="AA257" s="21">
        <f>VLOOKUP($B257,'Pit PD'!$B:$M,6,FALSE)</f>
        <v>0.41399999999999998</v>
      </c>
      <c r="AB257" s="21">
        <f>VLOOKUP($B257,'Pit PD'!$B:$M,7,FALSE)</f>
        <v>0.505</v>
      </c>
      <c r="AC257" s="21">
        <f>VLOOKUP($B257,'Pit PD'!$B:$M,8,FALSE)</f>
        <v>0.84799999999999998</v>
      </c>
      <c r="AD257" s="21">
        <f>VLOOKUP($B257,'Pit PD'!$B:$M,9,FALSE)</f>
        <v>0.74399999999999999</v>
      </c>
      <c r="AE257" s="21">
        <f>VLOOKUP($B257,'Pit PD'!$B:$M,10,FALSE)</f>
        <v>0.53200000000000003</v>
      </c>
      <c r="AF257" s="21">
        <f>VLOOKUP($B257,'Pit PD'!$B:$M,11,FALSE)</f>
        <v>0.22900000000000001</v>
      </c>
      <c r="AG257" s="21">
        <f>VLOOKUP($B257,'Pit PD'!$B:$M,12,FALSE)</f>
        <v>0.33300000000000002</v>
      </c>
      <c r="AH257">
        <f>VLOOKUP(B257,'[1]SGP Pitchers'!$B:$P,10,FALSE)</f>
        <v>2.2133103070199427</v>
      </c>
    </row>
    <row r="258" spans="1:34" ht="15" thickBot="1">
      <c r="A258" s="5">
        <v>257</v>
      </c>
      <c r="B258" s="22" t="s">
        <v>419</v>
      </c>
      <c r="C258" s="22" t="s">
        <v>32</v>
      </c>
      <c r="D258" s="8">
        <f t="shared" ref="D258:D321" si="4">E258+T258</f>
        <v>14</v>
      </c>
      <c r="E258" s="8">
        <v>0</v>
      </c>
      <c r="F258" s="8">
        <v>63</v>
      </c>
      <c r="G258" s="8" t="str">
        <f>VLOOKUP(B258,[1]Pitchers!$B:$P,15,FALSE)</f>
        <v/>
      </c>
      <c r="H258" s="8">
        <f>IF(D258&gt;0,(D258)/(D258+VLOOKUP(B258,'Blown Saves Pitch'!B:F,4,FALSE)),"")</f>
        <v>0.77777777777777779</v>
      </c>
      <c r="I258" s="8">
        <v>11.42</v>
      </c>
      <c r="J258" s="8">
        <v>5.8</v>
      </c>
      <c r="K258" s="8">
        <v>1.19</v>
      </c>
      <c r="L258" s="8">
        <v>3.71</v>
      </c>
      <c r="M258" s="8">
        <f>VLOOKUP('Pit League Rates'!B258,'Pit Adv'!B:V,20,FALSE)</f>
        <v>3.24</v>
      </c>
      <c r="N258" s="8">
        <f>VLOOKUP('Pit League Rates'!B258,'Pit Adv'!B:V,21,FALSE)</f>
        <v>3.11</v>
      </c>
      <c r="O258" s="8">
        <f>VLOOKUP(B258,'Pit Statcast'!B:M,5,FALSE)</f>
        <v>89.7</v>
      </c>
      <c r="P258" s="8">
        <f>VLOOKUP(B258,'Pit Statcast'!B:M,7,FALSE)</f>
        <v>11.8</v>
      </c>
      <c r="Q258" s="46">
        <f>VLOOKUP(B258,'Pit Statcast'!B:M,9,FALSE)</f>
        <v>8.7999999999999995E-2</v>
      </c>
      <c r="R258" s="46">
        <f>VLOOKUP(B258,'Pit Statcast'!B:M,11,FALSE)</f>
        <v>0.4</v>
      </c>
      <c r="S258" s="8">
        <v>3.08</v>
      </c>
      <c r="T258" s="8">
        <v>14</v>
      </c>
      <c r="U258" s="10">
        <v>0.223</v>
      </c>
      <c r="V258" s="50">
        <f>VLOOKUP(B258,'Pit Adv'!B:V,7,FALSE)</f>
        <v>0.30599999999999999</v>
      </c>
      <c r="W258" s="50">
        <f>VLOOKUP(B258,'Pit Adv'!B:V,8,FALSE)</f>
        <v>8.3000000000000004E-2</v>
      </c>
      <c r="X258" s="21">
        <f>VLOOKUP(B258,'Pit PD'!$B:$M,3,FALSE)</f>
        <v>0.159</v>
      </c>
      <c r="Y258" s="21">
        <f>VLOOKUP($B258,'Pit PD'!$B:$M,4,FALSE)</f>
        <v>0.315</v>
      </c>
      <c r="Z258" s="21">
        <f>VLOOKUP($B258,'Pit PD'!$B:$M,5,FALSE)</f>
        <v>0.64200000000000002</v>
      </c>
      <c r="AA258" s="21">
        <f>VLOOKUP($B258,'Pit PD'!$B:$M,6,FALSE)</f>
        <v>0.47</v>
      </c>
      <c r="AB258" s="21">
        <f>VLOOKUP($B258,'Pit PD'!$B:$M,7,FALSE)</f>
        <v>0.433</v>
      </c>
      <c r="AC258" s="21">
        <f>VLOOKUP($B258,'Pit PD'!$B:$M,8,FALSE)</f>
        <v>0.78700000000000003</v>
      </c>
      <c r="AD258" s="21">
        <f>VLOOKUP($B258,'Pit PD'!$B:$M,9,FALSE)</f>
        <v>0.66100000000000003</v>
      </c>
      <c r="AE258" s="21">
        <f>VLOOKUP($B258,'Pit PD'!$B:$M,10,FALSE)</f>
        <v>0.47199999999999998</v>
      </c>
      <c r="AF258" s="21">
        <f>VLOOKUP($B258,'Pit PD'!$B:$M,11,FALSE)</f>
        <v>0.17699999999999999</v>
      </c>
      <c r="AG258" s="21">
        <f>VLOOKUP($B258,'Pit PD'!$B:$M,12,FALSE)</f>
        <v>0.33600000000000002</v>
      </c>
      <c r="AH258">
        <f>VLOOKUP(B258,'[1]SGP Pitchers'!$B:$P,10,FALSE)</f>
        <v>2.745893150761832</v>
      </c>
    </row>
    <row r="259" spans="1:34" ht="15" thickBot="1">
      <c r="A259" s="5">
        <v>258</v>
      </c>
      <c r="B259" s="22" t="s">
        <v>502</v>
      </c>
      <c r="C259" s="22" t="s">
        <v>89</v>
      </c>
      <c r="D259" s="8">
        <f t="shared" si="4"/>
        <v>26</v>
      </c>
      <c r="E259" s="8">
        <v>3</v>
      </c>
      <c r="F259" s="8">
        <v>63</v>
      </c>
      <c r="G259" s="8" t="str">
        <f>VLOOKUP(B259,[1]Pitchers!$B:$P,15,FALSE)</f>
        <v/>
      </c>
      <c r="H259" s="8">
        <f>IF(D259&gt;0,(D259)/(D259+VLOOKUP(B259,'Blown Saves Pitch'!B:F,4,FALSE)),"")</f>
        <v>0.89655172413793105</v>
      </c>
      <c r="I259" s="8">
        <v>9.56</v>
      </c>
      <c r="J259" s="8">
        <v>4.7</v>
      </c>
      <c r="K259" s="8">
        <v>1.1599999999999999</v>
      </c>
      <c r="L259" s="8">
        <v>2.86</v>
      </c>
      <c r="M259" s="8">
        <f>VLOOKUP('Pit League Rates'!B259,'Pit Adv'!B:V,20,FALSE)</f>
        <v>3.91</v>
      </c>
      <c r="N259" s="8">
        <f>VLOOKUP('Pit League Rates'!B259,'Pit Adv'!B:V,21,FALSE)</f>
        <v>3.68</v>
      </c>
      <c r="O259" s="8">
        <f>VLOOKUP(B259,'Pit Statcast'!B:M,5,FALSE)</f>
        <v>87.5</v>
      </c>
      <c r="P259" s="8">
        <f>VLOOKUP(B259,'Pit Statcast'!B:M,7,FALSE)</f>
        <v>8.4</v>
      </c>
      <c r="Q259" s="46">
        <f>VLOOKUP(B259,'Pit Statcast'!B:M,9,FALSE)</f>
        <v>5.6000000000000001E-2</v>
      </c>
      <c r="R259" s="46">
        <f>VLOOKUP(B259,'Pit Statcast'!B:M,11,FALSE)</f>
        <v>0.35</v>
      </c>
      <c r="S259" s="8">
        <v>3.34</v>
      </c>
      <c r="T259" s="8">
        <v>23</v>
      </c>
      <c r="U259" s="10">
        <v>0.16600000000000001</v>
      </c>
      <c r="V259" s="50">
        <f>VLOOKUP(B259,'Pit Adv'!B:V,7,FALSE)</f>
        <v>0.255</v>
      </c>
      <c r="W259" s="50">
        <f>VLOOKUP(B259,'Pit Adv'!B:V,8,FALSE)</f>
        <v>8.8999999999999996E-2</v>
      </c>
      <c r="X259" s="21">
        <f>VLOOKUP(B259,'Pit PD'!$B:$M,3,FALSE)</f>
        <v>0.157</v>
      </c>
      <c r="Y259" s="21">
        <f>VLOOKUP($B259,'Pit PD'!$B:$M,4,FALSE)</f>
        <v>0.32400000000000001</v>
      </c>
      <c r="Z259" s="21">
        <f>VLOOKUP($B259,'Pit PD'!$B:$M,5,FALSE)</f>
        <v>0.61899999999999999</v>
      </c>
      <c r="AA259" s="21">
        <f>VLOOKUP($B259,'Pit PD'!$B:$M,6,FALSE)</f>
        <v>0.48099999999999998</v>
      </c>
      <c r="AB259" s="21">
        <f>VLOOKUP($B259,'Pit PD'!$B:$M,7,FALSE)</f>
        <v>0.46600000000000003</v>
      </c>
      <c r="AC259" s="21">
        <f>VLOOKUP($B259,'Pit PD'!$B:$M,8,FALSE)</f>
        <v>0.77100000000000002</v>
      </c>
      <c r="AD259" s="21">
        <f>VLOOKUP($B259,'Pit PD'!$B:$M,9,FALSE)</f>
        <v>0.67400000000000004</v>
      </c>
      <c r="AE259" s="21">
        <f>VLOOKUP($B259,'Pit PD'!$B:$M,10,FALSE)</f>
        <v>0.53</v>
      </c>
      <c r="AF259" s="21">
        <f>VLOOKUP($B259,'Pit PD'!$B:$M,11,FALSE)</f>
        <v>0.17399999999999999</v>
      </c>
      <c r="AG259" s="21">
        <f>VLOOKUP($B259,'Pit PD'!$B:$M,12,FALSE)</f>
        <v>0.33100000000000002</v>
      </c>
      <c r="AH259">
        <f>VLOOKUP(B259,'[1]SGP Pitchers'!$B:$P,10,FALSE)</f>
        <v>4.2461043398439502</v>
      </c>
    </row>
    <row r="260" spans="1:34" ht="15" thickBot="1">
      <c r="A260" s="5">
        <v>259</v>
      </c>
      <c r="B260" s="22" t="s">
        <v>411</v>
      </c>
      <c r="C260" s="22" t="s">
        <v>58</v>
      </c>
      <c r="D260" s="8">
        <f t="shared" si="4"/>
        <v>38</v>
      </c>
      <c r="E260" s="8">
        <v>8</v>
      </c>
      <c r="F260" s="8">
        <v>63</v>
      </c>
      <c r="G260" s="8" t="str">
        <f>VLOOKUP(B260,[1]Pitchers!$B:$P,15,FALSE)</f>
        <v/>
      </c>
      <c r="H260" s="8">
        <f>IF(D260&gt;0,(D260)/(D260+VLOOKUP(B260,'Blown Saves Pitch'!B:F,4,FALSE)),"")</f>
        <v>0.86363636363636365</v>
      </c>
      <c r="I260" s="8">
        <v>7.91</v>
      </c>
      <c r="J260" s="8">
        <v>2.13</v>
      </c>
      <c r="K260" s="8">
        <v>1</v>
      </c>
      <c r="L260" s="8">
        <v>4.8499999999999996</v>
      </c>
      <c r="M260" s="8">
        <f>VLOOKUP('Pit League Rates'!B260,'Pit Adv'!B:V,20,FALSE)</f>
        <v>3.07</v>
      </c>
      <c r="N260" s="8">
        <f>VLOOKUP('Pit League Rates'!B260,'Pit Adv'!B:V,21,FALSE)</f>
        <v>3.04</v>
      </c>
      <c r="O260" s="8">
        <f>VLOOKUP(B260,'Pit Statcast'!B:M,5,FALSE)</f>
        <v>88.4</v>
      </c>
      <c r="P260" s="8">
        <f>VLOOKUP(B260,'Pit Statcast'!B:M,7,FALSE)</f>
        <v>-2.2999999999999998</v>
      </c>
      <c r="Q260" s="46">
        <f>VLOOKUP(B260,'Pit Statcast'!B:M,9,FALSE)</f>
        <v>5.5E-2</v>
      </c>
      <c r="R260" s="46">
        <f>VLOOKUP(B260,'Pit Statcast'!B:M,11,FALSE)</f>
        <v>0.375</v>
      </c>
      <c r="S260" s="8">
        <v>1.63</v>
      </c>
      <c r="T260" s="8">
        <v>30</v>
      </c>
      <c r="U260" s="10">
        <v>0.17899999999999999</v>
      </c>
      <c r="V260" s="50">
        <f>VLOOKUP(B260,'Pit Adv'!B:V,7,FALSE)</f>
        <v>0.22600000000000001</v>
      </c>
      <c r="W260" s="50">
        <f>VLOOKUP(B260,'Pit Adv'!B:V,8,FALSE)</f>
        <v>4.7E-2</v>
      </c>
      <c r="X260" s="21">
        <f>VLOOKUP(B260,'Pit PD'!$B:$M,3,FALSE)</f>
        <v>0.11799999999999999</v>
      </c>
      <c r="Y260" s="21">
        <f>VLOOKUP($B260,'Pit PD'!$B:$M,4,FALSE)</f>
        <v>0.34300000000000003</v>
      </c>
      <c r="Z260" s="21">
        <f>VLOOKUP($B260,'Pit PD'!$B:$M,5,FALSE)</f>
        <v>0.64900000000000002</v>
      </c>
      <c r="AA260" s="21">
        <f>VLOOKUP($B260,'Pit PD'!$B:$M,6,FALSE)</f>
        <v>0.501</v>
      </c>
      <c r="AB260" s="21">
        <f>VLOOKUP($B260,'Pit PD'!$B:$M,7,FALSE)</f>
        <v>0.57799999999999996</v>
      </c>
      <c r="AC260" s="21">
        <f>VLOOKUP($B260,'Pit PD'!$B:$M,8,FALSE)</f>
        <v>0.85399999999999998</v>
      </c>
      <c r="AD260" s="21">
        <f>VLOOKUP($B260,'Pit PD'!$B:$M,9,FALSE)</f>
        <v>0.76300000000000001</v>
      </c>
      <c r="AE260" s="21">
        <f>VLOOKUP($B260,'Pit PD'!$B:$M,10,FALSE)</f>
        <v>0.51700000000000002</v>
      </c>
      <c r="AF260" s="21">
        <f>VLOOKUP($B260,'Pit PD'!$B:$M,11,FALSE)</f>
        <v>0.16200000000000001</v>
      </c>
      <c r="AG260" s="21">
        <f>VLOOKUP($B260,'Pit PD'!$B:$M,12,FALSE)</f>
        <v>0.27900000000000003</v>
      </c>
      <c r="AH260">
        <f>VLOOKUP(B260,'[1]SGP Pitchers'!$B:$P,10,FALSE)</f>
        <v>11.888394557353623</v>
      </c>
    </row>
    <row r="261" spans="1:34" ht="15" thickBot="1">
      <c r="A261" s="5">
        <v>260</v>
      </c>
      <c r="B261" s="22" t="s">
        <v>523</v>
      </c>
      <c r="C261" s="6" t="s">
        <v>103</v>
      </c>
      <c r="D261" s="8">
        <f t="shared" si="4"/>
        <v>11</v>
      </c>
      <c r="E261" s="8">
        <v>1</v>
      </c>
      <c r="F261" s="8">
        <v>62</v>
      </c>
      <c r="G261" s="8" t="str">
        <f>VLOOKUP(B261,[1]Pitchers!$B:$P,15,FALSE)</f>
        <v/>
      </c>
      <c r="H261" s="8">
        <f>IF(D261&gt;0,(D261)/(D261+VLOOKUP(B261,'Blown Saves Pitch'!B:F,4,FALSE)),"")</f>
        <v>0.6470588235294118</v>
      </c>
      <c r="I261" s="8">
        <v>9.6199999999999992</v>
      </c>
      <c r="J261" s="8">
        <v>4.1900000000000004</v>
      </c>
      <c r="K261" s="8">
        <v>1.41</v>
      </c>
      <c r="L261" s="8">
        <v>3.26</v>
      </c>
      <c r="M261" s="8">
        <f>VLOOKUP('Pit League Rates'!B261,'Pit Adv'!B:V,20,FALSE)</f>
        <v>4.17</v>
      </c>
      <c r="N261" s="8">
        <f>VLOOKUP('Pit League Rates'!B261,'Pit Adv'!B:V,21,FALSE)</f>
        <v>3.77</v>
      </c>
      <c r="O261" s="8">
        <f>VLOOKUP(B261,'Pit Statcast'!B:M,5,FALSE)</f>
        <v>88.2</v>
      </c>
      <c r="P261" s="8">
        <f>VLOOKUP(B261,'Pit Statcast'!B:M,7,FALSE)</f>
        <v>13.4</v>
      </c>
      <c r="Q261" s="46">
        <f>VLOOKUP(B261,'Pit Statcast'!B:M,9,FALSE)</f>
        <v>4.4999999999999998E-2</v>
      </c>
      <c r="R261" s="46">
        <f>VLOOKUP(B261,'Pit Statcast'!B:M,11,FALSE)</f>
        <v>0.36399999999999999</v>
      </c>
      <c r="S261" s="8">
        <v>2.95</v>
      </c>
      <c r="T261" s="8">
        <v>10</v>
      </c>
      <c r="U261" s="10">
        <v>0.16500000000000001</v>
      </c>
      <c r="V261" s="50">
        <f>VLOOKUP(B261,'Pit Adv'!B:V,7,FALSE)</f>
        <v>0.23799999999999999</v>
      </c>
      <c r="W261" s="50">
        <f>VLOOKUP(B261,'Pit Adv'!B:V,8,FALSE)</f>
        <v>7.2999999999999995E-2</v>
      </c>
      <c r="X261" s="21">
        <f>VLOOKUP(B261,'Pit PD'!$B:$M,3,FALSE)</f>
        <v>9.2999999999999999E-2</v>
      </c>
      <c r="Y261" s="21">
        <f>VLOOKUP($B261,'Pit PD'!$B:$M,4,FALSE)</f>
        <v>0.247</v>
      </c>
      <c r="Z261" s="21">
        <f>VLOOKUP($B261,'Pit PD'!$B:$M,5,FALSE)</f>
        <v>0.61799999999999999</v>
      </c>
      <c r="AA261" s="21">
        <f>VLOOKUP($B261,'Pit PD'!$B:$M,6,FALSE)</f>
        <v>0.44400000000000001</v>
      </c>
      <c r="AB261" s="21">
        <f>VLOOKUP($B261,'Pit PD'!$B:$M,7,FALSE)</f>
        <v>0.68100000000000005</v>
      </c>
      <c r="AC261" s="21">
        <f>VLOOKUP($B261,'Pit PD'!$B:$M,8,FALSE)</f>
        <v>0.83199999999999996</v>
      </c>
      <c r="AD261" s="21">
        <f>VLOOKUP($B261,'Pit PD'!$B:$M,9,FALSE)</f>
        <v>0.79300000000000004</v>
      </c>
      <c r="AE261" s="21">
        <f>VLOOKUP($B261,'Pit PD'!$B:$M,10,FALSE)</f>
        <v>0.53100000000000003</v>
      </c>
      <c r="AF261" s="21">
        <f>VLOOKUP($B261,'Pit PD'!$B:$M,11,FALSE)</f>
        <v>0.19400000000000001</v>
      </c>
      <c r="AG261" s="21">
        <f>VLOOKUP($B261,'Pit PD'!$B:$M,12,FALSE)</f>
        <v>0.28699999999999998</v>
      </c>
      <c r="AH261">
        <f>VLOOKUP(B261,'[1]SGP Pitchers'!$B:$P,10,FALSE)</f>
        <v>1.2184799388257279</v>
      </c>
    </row>
    <row r="262" spans="1:34" ht="15" thickBot="1">
      <c r="A262" s="5">
        <v>261</v>
      </c>
      <c r="B262" s="22" t="s">
        <v>394</v>
      </c>
      <c r="C262" s="22" t="s">
        <v>89</v>
      </c>
      <c r="D262" s="8">
        <f t="shared" si="4"/>
        <v>21</v>
      </c>
      <c r="E262" s="8">
        <v>10</v>
      </c>
      <c r="F262" s="8">
        <v>62</v>
      </c>
      <c r="G262" s="8" t="str">
        <f>VLOOKUP(B262,[1]Pitchers!$B:$P,15,FALSE)</f>
        <v/>
      </c>
      <c r="H262" s="8">
        <f>IF(D262&gt;0,(D262)/(D262+VLOOKUP(B262,'Blown Saves Pitch'!B:F,4,FALSE)),"")</f>
        <v>0.91304347826086951</v>
      </c>
      <c r="I262" s="8">
        <v>13.83</v>
      </c>
      <c r="J262" s="8">
        <v>1.79</v>
      </c>
      <c r="K262" s="8">
        <v>1.19</v>
      </c>
      <c r="L262" s="8">
        <v>3.44</v>
      </c>
      <c r="M262" s="8">
        <f>VLOOKUP('Pit League Rates'!B262,'Pit Adv'!B:V,20,FALSE)</f>
        <v>2.4300000000000002</v>
      </c>
      <c r="N262" s="8">
        <f>VLOOKUP('Pit League Rates'!B262,'Pit Adv'!B:V,21,FALSE)</f>
        <v>2.76</v>
      </c>
      <c r="O262" s="8">
        <f>VLOOKUP(B262,'Pit Statcast'!B:M,5,FALSE)</f>
        <v>91.3</v>
      </c>
      <c r="P262" s="8">
        <f>VLOOKUP(B262,'Pit Statcast'!B:M,7,FALSE)</f>
        <v>8.8000000000000007</v>
      </c>
      <c r="Q262" s="46">
        <f>VLOOKUP(B262,'Pit Statcast'!B:M,9,FALSE)</f>
        <v>4.4999999999999998E-2</v>
      </c>
      <c r="R262" s="46">
        <f>VLOOKUP(B262,'Pit Statcast'!B:M,11,FALSE)</f>
        <v>0.46100000000000002</v>
      </c>
      <c r="S262" s="8">
        <v>4.0199999999999996</v>
      </c>
      <c r="T262" s="8">
        <v>11</v>
      </c>
      <c r="U262" s="10">
        <v>0.26</v>
      </c>
      <c r="V262" s="50">
        <f>VLOOKUP(B262,'Pit Adv'!B:V,7,FALSE)</f>
        <v>0.36699999999999999</v>
      </c>
      <c r="W262" s="50">
        <f>VLOOKUP(B262,'Pit Adv'!B:V,8,FALSE)</f>
        <v>0.107</v>
      </c>
      <c r="X262" s="21">
        <f>VLOOKUP(B262,'Pit PD'!$B:$M,3,FALSE)</f>
        <v>0.151</v>
      </c>
      <c r="Y262" s="21">
        <f>VLOOKUP($B262,'Pit PD'!$B:$M,4,FALSE)</f>
        <v>0.315</v>
      </c>
      <c r="Z262" s="21">
        <f>VLOOKUP($B262,'Pit PD'!$B:$M,5,FALSE)</f>
        <v>0.66500000000000004</v>
      </c>
      <c r="AA262" s="21">
        <f>VLOOKUP($B262,'Pit PD'!$B:$M,6,FALSE)</f>
        <v>0.49399999999999999</v>
      </c>
      <c r="AB262" s="21">
        <f>VLOOKUP($B262,'Pit PD'!$B:$M,7,FALSE)</f>
        <v>0.50900000000000001</v>
      </c>
      <c r="AC262" s="21">
        <f>VLOOKUP($B262,'Pit PD'!$B:$M,8,FALSE)</f>
        <v>0.77400000000000002</v>
      </c>
      <c r="AD262" s="21">
        <f>VLOOKUP($B262,'Pit PD'!$B:$M,9,FALSE)</f>
        <v>0.69199999999999995</v>
      </c>
      <c r="AE262" s="21">
        <f>VLOOKUP($B262,'Pit PD'!$B:$M,10,FALSE)</f>
        <v>0.51200000000000001</v>
      </c>
      <c r="AF262" s="21">
        <f>VLOOKUP($B262,'Pit PD'!$B:$M,11,FALSE)</f>
        <v>0.153</v>
      </c>
      <c r="AG262" s="21">
        <f>VLOOKUP($B262,'Pit PD'!$B:$M,12,FALSE)</f>
        <v>0.30399999999999999</v>
      </c>
      <c r="AH262">
        <f>VLOOKUP(B262,'[1]SGP Pitchers'!$B:$P,10,FALSE)</f>
        <v>6.3104333452314165</v>
      </c>
    </row>
    <row r="263" spans="1:34" ht="15" thickBot="1">
      <c r="A263" s="5">
        <v>262</v>
      </c>
      <c r="B263" s="22" t="s">
        <v>776</v>
      </c>
      <c r="C263" s="22" t="s">
        <v>29</v>
      </c>
      <c r="D263" s="8">
        <f t="shared" si="4"/>
        <v>2</v>
      </c>
      <c r="E263" s="8">
        <v>0</v>
      </c>
      <c r="F263" s="8">
        <v>62</v>
      </c>
      <c r="G263" s="8" t="str">
        <f>VLOOKUP(B263,[1]Pitchers!$B:$P,15,FALSE)</f>
        <v/>
      </c>
      <c r="H263" s="8">
        <f>IF(D263&gt;0,(D263)/(D263+VLOOKUP(B263,'Blown Saves Pitch'!B:F,4,FALSE)),"")</f>
        <v>0.5</v>
      </c>
      <c r="I263" s="8">
        <v>6.78</v>
      </c>
      <c r="J263" s="8">
        <v>5.68</v>
      </c>
      <c r="K263" s="8">
        <v>1.47</v>
      </c>
      <c r="L263" s="8">
        <v>2.0699999999999998</v>
      </c>
      <c r="M263" s="8">
        <f>VLOOKUP('Pit League Rates'!B263,'Pit Adv'!B:V,20,FALSE)</f>
        <v>5.33</v>
      </c>
      <c r="N263" s="8">
        <f>VLOOKUP('Pit League Rates'!B263,'Pit Adv'!B:V,21,FALSE)</f>
        <v>4.92</v>
      </c>
      <c r="O263" s="8">
        <f>VLOOKUP(B263,'Pit Statcast'!B:M,5,FALSE)</f>
        <v>87.6</v>
      </c>
      <c r="P263" s="8">
        <f>VLOOKUP(B263,'Pit Statcast'!B:M,7,FALSE)</f>
        <v>16.600000000000001</v>
      </c>
      <c r="Q263" s="46">
        <f>VLOOKUP(B263,'Pit Statcast'!B:M,9,FALSE)</f>
        <v>0.104</v>
      </c>
      <c r="R263" s="46">
        <f>VLOOKUP(B263,'Pit Statcast'!B:M,11,FALSE)</f>
        <v>0.33600000000000002</v>
      </c>
      <c r="S263" s="8">
        <v>3.28</v>
      </c>
      <c r="T263" s="8">
        <v>2</v>
      </c>
      <c r="U263" s="10">
        <v>8.7999999999999995E-2</v>
      </c>
      <c r="V263" s="50">
        <f>VLOOKUP(B263,'Pit Adv'!B:V,7,FALSE)</f>
        <v>0.17100000000000001</v>
      </c>
      <c r="W263" s="50">
        <f>VLOOKUP(B263,'Pit Adv'!B:V,8,FALSE)</f>
        <v>8.3000000000000004E-2</v>
      </c>
      <c r="X263" s="21">
        <f>VLOOKUP(B263,'Pit PD'!$B:$M,3,FALSE)</f>
        <v>0.10299999999999999</v>
      </c>
      <c r="Y263" s="21">
        <f>VLOOKUP($B263,'Pit PD'!$B:$M,4,FALSE)</f>
        <v>0.26600000000000001</v>
      </c>
      <c r="Z263" s="21">
        <f>VLOOKUP($B263,'Pit PD'!$B:$M,5,FALSE)</f>
        <v>0.69299999999999995</v>
      </c>
      <c r="AA263" s="21">
        <f>VLOOKUP($B263,'Pit PD'!$B:$M,6,FALSE)</f>
        <v>0.48399999999999999</v>
      </c>
      <c r="AB263" s="21">
        <f>VLOOKUP($B263,'Pit PD'!$B:$M,7,FALSE)</f>
        <v>0.60599999999999998</v>
      </c>
      <c r="AC263" s="21">
        <f>VLOOKUP($B263,'Pit PD'!$B:$M,8,FALSE)</f>
        <v>0.85</v>
      </c>
      <c r="AD263" s="21">
        <f>VLOOKUP($B263,'Pit PD'!$B:$M,9,FALSE)</f>
        <v>0.78400000000000003</v>
      </c>
      <c r="AE263" s="21">
        <f>VLOOKUP($B263,'Pit PD'!$B:$M,10,FALSE)</f>
        <v>0.51200000000000001</v>
      </c>
      <c r="AF263" s="21">
        <f>VLOOKUP($B263,'Pit PD'!$B:$M,11,FALSE)</f>
        <v>0.152</v>
      </c>
      <c r="AG263" s="21">
        <f>VLOOKUP($B263,'Pit PD'!$B:$M,12,FALSE)</f>
        <v>0.255</v>
      </c>
      <c r="AH263">
        <f>VLOOKUP(B263,'[1]SGP Pitchers'!$B:$P,10,FALSE)</f>
        <v>-5.0540410143538912</v>
      </c>
    </row>
    <row r="264" spans="1:34" ht="15" thickBot="1">
      <c r="A264" s="5">
        <v>263</v>
      </c>
      <c r="B264" s="22" t="s">
        <v>810</v>
      </c>
      <c r="C264" s="22" t="s">
        <v>109</v>
      </c>
      <c r="D264" s="8">
        <f t="shared" si="4"/>
        <v>0</v>
      </c>
      <c r="E264" s="8">
        <v>0</v>
      </c>
      <c r="F264" s="8">
        <v>62</v>
      </c>
      <c r="G264" s="8">
        <f>VLOOKUP(B264,[1]Pitchers!$B:$P,15,FALSE)</f>
        <v>0.15</v>
      </c>
      <c r="H264" s="8" t="str">
        <f>IF(D264&gt;0,(D264)/(D264+VLOOKUP(B264,'Blown Saves Pitch'!B:F,4,FALSE)),"")</f>
        <v/>
      </c>
      <c r="I264" s="8">
        <v>6.78</v>
      </c>
      <c r="J264" s="8">
        <v>7.65</v>
      </c>
      <c r="K264" s="8">
        <v>1.63</v>
      </c>
      <c r="L264" s="8">
        <v>2.2999999999999998</v>
      </c>
      <c r="M264" s="8">
        <f>VLOOKUP('Pit League Rates'!B264,'Pit Adv'!B:V,20,FALSE)</f>
        <v>5.79</v>
      </c>
      <c r="N264" s="8">
        <f>VLOOKUP('Pit League Rates'!B264,'Pit Adv'!B:V,21,FALSE)</f>
        <v>5.17</v>
      </c>
      <c r="O264" s="8">
        <f>VLOOKUP(B264,'Pit Statcast'!B:M,5,FALSE)</f>
        <v>89.7</v>
      </c>
      <c r="P264" s="8">
        <f>VLOOKUP(B264,'Pit Statcast'!B:M,7,FALSE)</f>
        <v>17.5</v>
      </c>
      <c r="Q264" s="46">
        <f>VLOOKUP(B264,'Pit Statcast'!B:M,9,FALSE)</f>
        <v>0.107</v>
      </c>
      <c r="R264" s="46">
        <f>VLOOKUP(B264,'Pit Statcast'!B:M,11,FALSE)</f>
        <v>0.41199999999999998</v>
      </c>
      <c r="S264" s="8">
        <v>2.95</v>
      </c>
      <c r="T264" s="8">
        <v>0</v>
      </c>
      <c r="U264" s="10">
        <v>9.0999999999999998E-2</v>
      </c>
      <c r="V264" s="50">
        <f>VLOOKUP(B264,'Pit Adv'!B:V,7,FALSE)</f>
        <v>0.161</v>
      </c>
      <c r="W264" s="50">
        <f>VLOOKUP(B264,'Pit Adv'!B:V,8,FALSE)</f>
        <v>7.0000000000000007E-2</v>
      </c>
      <c r="X264" s="21">
        <f>VLOOKUP(B264,'Pit PD'!$B:$M,3,FALSE)</f>
        <v>9.8000000000000004E-2</v>
      </c>
      <c r="Y264" s="21">
        <f>VLOOKUP($B264,'Pit PD'!$B:$M,4,FALSE)</f>
        <v>0.23799999999999999</v>
      </c>
      <c r="Z264" s="21">
        <f>VLOOKUP($B264,'Pit PD'!$B:$M,5,FALSE)</f>
        <v>0.70699999999999996</v>
      </c>
      <c r="AA264" s="21">
        <f>VLOOKUP($B264,'Pit PD'!$B:$M,6,FALSE)</f>
        <v>0.501</v>
      </c>
      <c r="AB264" s="21">
        <f>VLOOKUP($B264,'Pit PD'!$B:$M,7,FALSE)</f>
        <v>0.627</v>
      </c>
      <c r="AC264" s="21">
        <f>VLOOKUP($B264,'Pit PD'!$B:$M,8,FALSE)</f>
        <v>0.84899999999999998</v>
      </c>
      <c r="AD264" s="21">
        <f>VLOOKUP($B264,'Pit PD'!$B:$M,9,FALSE)</f>
        <v>0.80300000000000005</v>
      </c>
      <c r="AE264" s="21">
        <f>VLOOKUP($B264,'Pit PD'!$B:$M,10,FALSE)</f>
        <v>0.56100000000000005</v>
      </c>
      <c r="AF264" s="21">
        <f>VLOOKUP($B264,'Pit PD'!$B:$M,11,FALSE)</f>
        <v>0.157</v>
      </c>
      <c r="AG264" s="21">
        <f>VLOOKUP($B264,'Pit PD'!$B:$M,12,FALSE)</f>
        <v>0.255</v>
      </c>
      <c r="AH264">
        <f>VLOOKUP(B264,'[1]SGP Pitchers'!$B:$P,10,FALSE)</f>
        <v>-9.1000755584175899</v>
      </c>
    </row>
    <row r="265" spans="1:34" ht="15" thickBot="1">
      <c r="A265" s="5">
        <v>264</v>
      </c>
      <c r="B265" s="22" t="s">
        <v>788</v>
      </c>
      <c r="C265" s="22" t="s">
        <v>52</v>
      </c>
      <c r="D265" s="8">
        <f t="shared" si="4"/>
        <v>0</v>
      </c>
      <c r="E265" s="8">
        <v>0</v>
      </c>
      <c r="F265" s="8">
        <v>62</v>
      </c>
      <c r="G265" s="8">
        <f>VLOOKUP(B265,[1]Pitchers!$B:$P,15,FALSE)</f>
        <v>0.15</v>
      </c>
      <c r="H265" s="8" t="str">
        <f>IF(D265&gt;0,(D265)/(D265+VLOOKUP(B265,'Blown Saves Pitch'!B:F,4,FALSE)),"")</f>
        <v/>
      </c>
      <c r="I265" s="8">
        <v>6.98</v>
      </c>
      <c r="J265" s="8">
        <v>3.83</v>
      </c>
      <c r="K265" s="8">
        <v>1.53</v>
      </c>
      <c r="L265" s="8">
        <v>1.72</v>
      </c>
      <c r="M265" s="8">
        <f>VLOOKUP('Pit League Rates'!B265,'Pit Adv'!B:V,20,FALSE)</f>
        <v>4.9000000000000004</v>
      </c>
      <c r="N265" s="8">
        <f>VLOOKUP('Pit League Rates'!B265,'Pit Adv'!B:V,21,FALSE)</f>
        <v>5.03</v>
      </c>
      <c r="O265" s="8">
        <f>VLOOKUP(B265,'Pit Statcast'!B:M,5,FALSE)</f>
        <v>90.5</v>
      </c>
      <c r="P265" s="8">
        <f>VLOOKUP(B265,'Pit Statcast'!B:M,7,FALSE)</f>
        <v>8.8000000000000007</v>
      </c>
      <c r="Q265" s="46">
        <f>VLOOKUP(B265,'Pit Statcast'!B:M,9,FALSE)</f>
        <v>0.104</v>
      </c>
      <c r="R265" s="46">
        <f>VLOOKUP(B265,'Pit Statcast'!B:M,11,FALSE)</f>
        <v>0.48399999999999999</v>
      </c>
      <c r="S265" s="8">
        <v>4.05</v>
      </c>
      <c r="T265" s="8">
        <v>0</v>
      </c>
      <c r="U265" s="10">
        <v>7.3999999999999996E-2</v>
      </c>
      <c r="V265" s="50">
        <f>VLOOKUP(B265,'Pit Adv'!B:V,7,FALSE)</f>
        <v>0.17599999999999999</v>
      </c>
      <c r="W265" s="50">
        <f>VLOOKUP(B265,'Pit Adv'!B:V,8,FALSE)</f>
        <v>0.10199999999999999</v>
      </c>
      <c r="X265" s="21">
        <f>VLOOKUP(B265,'Pit PD'!$B:$M,3,FALSE)</f>
        <v>9.7000000000000003E-2</v>
      </c>
      <c r="Y265" s="21">
        <f>VLOOKUP($B265,'Pit PD'!$B:$M,4,FALSE)</f>
        <v>0.24</v>
      </c>
      <c r="Z265" s="21">
        <f>VLOOKUP($B265,'Pit PD'!$B:$M,5,FALSE)</f>
        <v>0.66400000000000003</v>
      </c>
      <c r="AA265" s="21">
        <f>VLOOKUP($B265,'Pit PD'!$B:$M,6,FALSE)</f>
        <v>0.45</v>
      </c>
      <c r="AB265" s="21">
        <f>VLOOKUP($B265,'Pit PD'!$B:$M,7,FALSE)</f>
        <v>0.59799999999999998</v>
      </c>
      <c r="AC265" s="21">
        <f>VLOOKUP($B265,'Pit PD'!$B:$M,8,FALSE)</f>
        <v>0.85799999999999998</v>
      </c>
      <c r="AD265" s="21">
        <f>VLOOKUP($B265,'Pit PD'!$B:$M,9,FALSE)</f>
        <v>0.78800000000000003</v>
      </c>
      <c r="AE265" s="21">
        <f>VLOOKUP($B265,'Pit PD'!$B:$M,10,FALSE)</f>
        <v>0.495</v>
      </c>
      <c r="AF265" s="21">
        <f>VLOOKUP($B265,'Pit PD'!$B:$M,11,FALSE)</f>
        <v>0.14000000000000001</v>
      </c>
      <c r="AG265" s="21">
        <f>VLOOKUP($B265,'Pit PD'!$B:$M,12,FALSE)</f>
        <v>0.23699999999999999</v>
      </c>
      <c r="AH265">
        <f>VLOOKUP(B265,'[1]SGP Pitchers'!$B:$P,10,FALSE)</f>
        <v>-3.6096106650070716</v>
      </c>
    </row>
    <row r="266" spans="1:34" ht="15" thickBot="1">
      <c r="A266" s="5">
        <v>265</v>
      </c>
      <c r="B266" s="22" t="s">
        <v>576</v>
      </c>
      <c r="C266" s="22" t="s">
        <v>43</v>
      </c>
      <c r="D266" s="8">
        <f t="shared" si="4"/>
        <v>23</v>
      </c>
      <c r="E266" s="8">
        <v>11</v>
      </c>
      <c r="F266" s="8">
        <v>61</v>
      </c>
      <c r="G266" s="8" t="str">
        <f>VLOOKUP(B266,[1]Pitchers!$B:$P,15,FALSE)</f>
        <v/>
      </c>
      <c r="H266" s="8">
        <f>IF(D266&gt;0,(D266)/(D266+VLOOKUP(B266,'Blown Saves Pitch'!B:F,4,FALSE)),"")</f>
        <v>0.88461538461538458</v>
      </c>
      <c r="I266" s="8">
        <v>9.0500000000000007</v>
      </c>
      <c r="J266" s="8">
        <v>2.97</v>
      </c>
      <c r="K266" s="8">
        <v>1.19</v>
      </c>
      <c r="L266" s="8">
        <v>2.1800000000000002</v>
      </c>
      <c r="M266" s="8">
        <f>VLOOKUP('Pit League Rates'!B266,'Pit Adv'!B:V,20,FALSE)</f>
        <v>4.28</v>
      </c>
      <c r="N266" s="8">
        <f>VLOOKUP('Pit League Rates'!B266,'Pit Adv'!B:V,21,FALSE)</f>
        <v>4</v>
      </c>
      <c r="O266" s="8">
        <f>VLOOKUP(B266,'Pit Statcast'!B:M,5,FALSE)</f>
        <v>88.5</v>
      </c>
      <c r="P266" s="8">
        <f>VLOOKUP(B266,'Pit Statcast'!B:M,7,FALSE)</f>
        <v>7.1</v>
      </c>
      <c r="Q266" s="46">
        <f>VLOOKUP(B266,'Pit Statcast'!B:M,9,FALSE)</f>
        <v>3.7999999999999999E-2</v>
      </c>
      <c r="R266" s="46">
        <f>VLOOKUP(B266,'Pit Statcast'!B:M,11,FALSE)</f>
        <v>0.40500000000000003</v>
      </c>
      <c r="S266" s="8">
        <v>4.1500000000000004</v>
      </c>
      <c r="T266" s="8">
        <v>12</v>
      </c>
      <c r="U266" s="10">
        <v>0.129</v>
      </c>
      <c r="V266" s="50">
        <f>VLOOKUP(B266,'Pit Adv'!B:V,7,FALSE)</f>
        <v>0.23899999999999999</v>
      </c>
      <c r="W266" s="50">
        <f>VLOOKUP(B266,'Pit Adv'!B:V,8,FALSE)</f>
        <v>0.11</v>
      </c>
      <c r="X266" s="21">
        <f>VLOOKUP(B266,'Pit PD'!$B:$M,3,FALSE)</f>
        <v>9.8000000000000004E-2</v>
      </c>
      <c r="Y266" s="21">
        <f>VLOOKUP($B266,'Pit PD'!$B:$M,4,FALSE)</f>
        <v>0.25700000000000001</v>
      </c>
      <c r="Z266" s="21">
        <f>VLOOKUP($B266,'Pit PD'!$B:$M,5,FALSE)</f>
        <v>0.57799999999999996</v>
      </c>
      <c r="AA266" s="21">
        <f>VLOOKUP($B266,'Pit PD'!$B:$M,6,FALSE)</f>
        <v>0.42099999999999999</v>
      </c>
      <c r="AB266" s="21">
        <f>VLOOKUP($B266,'Pit PD'!$B:$M,7,FALSE)</f>
        <v>0.51600000000000001</v>
      </c>
      <c r="AC266" s="21">
        <f>VLOOKUP($B266,'Pit PD'!$B:$M,8,FALSE)</f>
        <v>0.86799999999999999</v>
      </c>
      <c r="AD266" s="21">
        <f>VLOOKUP($B266,'Pit PD'!$B:$M,9,FALSE)</f>
        <v>0.76200000000000001</v>
      </c>
      <c r="AE266" s="21">
        <f>VLOOKUP($B266,'Pit PD'!$B:$M,10,FALSE)</f>
        <v>0.51</v>
      </c>
      <c r="AF266" s="21">
        <f>VLOOKUP($B266,'Pit PD'!$B:$M,11,FALSE)</f>
        <v>0.20699999999999999</v>
      </c>
      <c r="AG266" s="21">
        <f>VLOOKUP($B266,'Pit PD'!$B:$M,12,FALSE)</f>
        <v>0.30499999999999999</v>
      </c>
      <c r="AH266">
        <f>VLOOKUP(B266,'[1]SGP Pitchers'!$B:$P,10,FALSE)</f>
        <v>3.4739991783830901</v>
      </c>
    </row>
    <row r="267" spans="1:34" ht="15" thickBot="1">
      <c r="A267" s="5">
        <v>266</v>
      </c>
      <c r="B267" s="22" t="s">
        <v>584</v>
      </c>
      <c r="C267" s="22" t="s">
        <v>129</v>
      </c>
      <c r="D267" s="8">
        <f t="shared" si="4"/>
        <v>35</v>
      </c>
      <c r="E267" s="8">
        <v>27</v>
      </c>
      <c r="F267" s="8">
        <v>61</v>
      </c>
      <c r="G267" s="8" t="str">
        <f>VLOOKUP(B267,[1]Pitchers!$B:$P,15,FALSE)</f>
        <v/>
      </c>
      <c r="H267" s="8">
        <f>IF(D267&gt;0,(D267)/(D267+VLOOKUP(B267,'Blown Saves Pitch'!B:F,4,FALSE)),"")</f>
        <v>0.81395348837209303</v>
      </c>
      <c r="I267" s="8">
        <v>8.15</v>
      </c>
      <c r="J267" s="8">
        <v>3.74</v>
      </c>
      <c r="K267" s="8">
        <v>1.29</v>
      </c>
      <c r="L267" s="8">
        <v>2.54</v>
      </c>
      <c r="M267" s="8">
        <f>VLOOKUP('Pit League Rates'!B267,'Pit Adv'!B:V,20,FALSE)</f>
        <v>4.04</v>
      </c>
      <c r="N267" s="8">
        <f>VLOOKUP('Pit League Rates'!B267,'Pit Adv'!B:V,21,FALSE)</f>
        <v>4.0199999999999996</v>
      </c>
      <c r="O267" s="8">
        <f>VLOOKUP(B267,'Pit Statcast'!B:M,5,FALSE)</f>
        <v>92</v>
      </c>
      <c r="P267" s="8">
        <f>VLOOKUP(B267,'Pit Statcast'!B:M,7,FALSE)</f>
        <v>9.3000000000000007</v>
      </c>
      <c r="Q267" s="46">
        <f>VLOOKUP(B267,'Pit Statcast'!B:M,9,FALSE)</f>
        <v>8.3000000000000004E-2</v>
      </c>
      <c r="R267" s="46">
        <f>VLOOKUP(B267,'Pit Statcast'!B:M,11,FALSE)</f>
        <v>0.47199999999999998</v>
      </c>
      <c r="S267" s="8">
        <v>3.21</v>
      </c>
      <c r="T267" s="8">
        <v>8</v>
      </c>
      <c r="U267" s="10">
        <v>0.13300000000000001</v>
      </c>
      <c r="V267" s="50">
        <f>VLOOKUP(B267,'Pit Adv'!B:V,7,FALSE)</f>
        <v>0.219</v>
      </c>
      <c r="W267" s="50">
        <f>VLOOKUP(B267,'Pit Adv'!B:V,8,FALSE)</f>
        <v>8.5999999999999993E-2</v>
      </c>
      <c r="X267" s="21">
        <f>VLOOKUP(B267,'Pit PD'!$B:$M,3,FALSE)</f>
        <v>0.108</v>
      </c>
      <c r="Y267" s="21">
        <f>VLOOKUP($B267,'Pit PD'!$B:$M,4,FALSE)</f>
        <v>0.253</v>
      </c>
      <c r="Z267" s="21">
        <f>VLOOKUP($B267,'Pit PD'!$B:$M,5,FALSE)</f>
        <v>0.68600000000000005</v>
      </c>
      <c r="AA267" s="21">
        <f>VLOOKUP($B267,'Pit PD'!$B:$M,6,FALSE)</f>
        <v>0.49199999999999999</v>
      </c>
      <c r="AB267" s="21">
        <f>VLOOKUP($B267,'Pit PD'!$B:$M,7,FALSE)</f>
        <v>0.54900000000000004</v>
      </c>
      <c r="AC267" s="21">
        <f>VLOOKUP($B267,'Pit PD'!$B:$M,8,FALSE)</f>
        <v>0.84699999999999998</v>
      </c>
      <c r="AD267" s="21">
        <f>VLOOKUP($B267,'Pit PD'!$B:$M,9,FALSE)</f>
        <v>0.77800000000000002</v>
      </c>
      <c r="AE267" s="21">
        <f>VLOOKUP($B267,'Pit PD'!$B:$M,10,FALSE)</f>
        <v>0.55100000000000005</v>
      </c>
      <c r="AF267" s="21">
        <f>VLOOKUP($B267,'Pit PD'!$B:$M,11,FALSE)</f>
        <v>0.156</v>
      </c>
      <c r="AG267" s="21">
        <f>VLOOKUP($B267,'Pit PD'!$B:$M,12,FALSE)</f>
        <v>0.26400000000000001</v>
      </c>
      <c r="AH267">
        <f>VLOOKUP(B267,'[1]SGP Pitchers'!$B:$P,10,FALSE)</f>
        <v>4.6027461402908001</v>
      </c>
    </row>
    <row r="268" spans="1:34" ht="15" thickBot="1">
      <c r="A268" s="5">
        <v>267</v>
      </c>
      <c r="B268" s="22" t="s">
        <v>732</v>
      </c>
      <c r="C268" s="22" t="s">
        <v>54</v>
      </c>
      <c r="D268" s="8">
        <f t="shared" si="4"/>
        <v>3</v>
      </c>
      <c r="E268" s="8">
        <v>0</v>
      </c>
      <c r="F268" s="8">
        <v>61</v>
      </c>
      <c r="G268" s="8" t="str">
        <f>VLOOKUP(B268,[1]Pitchers!$B:$P,15,FALSE)</f>
        <v/>
      </c>
      <c r="H268" s="8">
        <f>IF(D268&gt;0,(D268)/(D268+VLOOKUP(B268,'Blown Saves Pitch'!B:F,4,FALSE)),"")</f>
        <v>1</v>
      </c>
      <c r="I268" s="8">
        <v>9.31</v>
      </c>
      <c r="J268" s="8">
        <v>4.7300000000000004</v>
      </c>
      <c r="K268" s="8">
        <v>1.47</v>
      </c>
      <c r="L268" s="8">
        <v>1.74</v>
      </c>
      <c r="M268" s="8">
        <f>VLOOKUP('Pit League Rates'!B268,'Pit Adv'!B:V,20,FALSE)</f>
        <v>4.99</v>
      </c>
      <c r="N268" s="8">
        <f>VLOOKUP('Pit League Rates'!B268,'Pit Adv'!B:V,21,FALSE)</f>
        <v>4.5999999999999996</v>
      </c>
      <c r="O268" s="8">
        <f>VLOOKUP(B268,'Pit Statcast'!B:M,5,FALSE)</f>
        <v>89</v>
      </c>
      <c r="P268" s="8">
        <f>VLOOKUP(B268,'Pit Statcast'!B:M,7,FALSE)</f>
        <v>12.6</v>
      </c>
      <c r="Q268" s="46">
        <f>VLOOKUP(B268,'Pit Statcast'!B:M,9,FALSE)</f>
        <v>7.1999999999999995E-2</v>
      </c>
      <c r="R268" s="46">
        <f>VLOOKUP(B268,'Pit Statcast'!B:M,11,FALSE)</f>
        <v>0.41599999999999998</v>
      </c>
      <c r="S268" s="8">
        <v>5.34</v>
      </c>
      <c r="T268" s="8">
        <v>3</v>
      </c>
      <c r="U268" s="10">
        <v>9.7000000000000003E-2</v>
      </c>
      <c r="V268" s="50">
        <f>VLOOKUP(B268,'Pit Adv'!B:V,7,FALSE)</f>
        <v>0.22800000000000001</v>
      </c>
      <c r="W268" s="50">
        <f>VLOOKUP(B268,'Pit Adv'!B:V,8,FALSE)</f>
        <v>0.13100000000000001</v>
      </c>
      <c r="X268" s="21">
        <f>VLOOKUP(B268,'Pit PD'!$B:$M,3,FALSE)</f>
        <v>9.8000000000000004E-2</v>
      </c>
      <c r="Y268" s="21">
        <f>VLOOKUP($B268,'Pit PD'!$B:$M,4,FALSE)</f>
        <v>0.23200000000000001</v>
      </c>
      <c r="Z268" s="21">
        <f>VLOOKUP($B268,'Pit PD'!$B:$M,5,FALSE)</f>
        <v>0.60199999999999998</v>
      </c>
      <c r="AA268" s="21">
        <f>VLOOKUP($B268,'Pit PD'!$B:$M,6,FALSE)</f>
        <v>0.41899999999999998</v>
      </c>
      <c r="AB268" s="21">
        <f>VLOOKUP($B268,'Pit PD'!$B:$M,7,FALSE)</f>
        <v>0.55800000000000005</v>
      </c>
      <c r="AC268" s="21">
        <f>VLOOKUP($B268,'Pit PD'!$B:$M,8,FALSE)</f>
        <v>0.84199999999999997</v>
      </c>
      <c r="AD268" s="21">
        <f>VLOOKUP($B268,'Pit PD'!$B:$M,9,FALSE)</f>
        <v>0.76400000000000001</v>
      </c>
      <c r="AE268" s="21">
        <f>VLOOKUP($B268,'Pit PD'!$B:$M,10,FALSE)</f>
        <v>0.505</v>
      </c>
      <c r="AF268" s="21">
        <f>VLOOKUP($B268,'Pit PD'!$B:$M,11,FALSE)</f>
        <v>0.184</v>
      </c>
      <c r="AG268" s="21">
        <f>VLOOKUP($B268,'Pit PD'!$B:$M,12,FALSE)</f>
        <v>0.28199999999999997</v>
      </c>
      <c r="AH268">
        <f>VLOOKUP(B268,'[1]SGP Pitchers'!$B:$P,10,FALSE)</f>
        <v>-3.557917106075124</v>
      </c>
    </row>
    <row r="269" spans="1:34" ht="15" thickBot="1">
      <c r="A269" s="5">
        <v>268</v>
      </c>
      <c r="B269" s="22" t="s">
        <v>583</v>
      </c>
      <c r="C269" s="22" t="s">
        <v>48</v>
      </c>
      <c r="D269" s="8">
        <f t="shared" si="4"/>
        <v>15</v>
      </c>
      <c r="E269" s="8">
        <v>0</v>
      </c>
      <c r="F269" s="8">
        <v>61</v>
      </c>
      <c r="G269" s="8" t="str">
        <f>VLOOKUP(B269,[1]Pitchers!$B:$P,15,FALSE)</f>
        <v/>
      </c>
      <c r="H269" s="8">
        <f>IF(D269&gt;0,(D269)/(D269+VLOOKUP(B269,'Blown Saves Pitch'!B:F,4,FALSE)),"")</f>
        <v>0.83333333333333337</v>
      </c>
      <c r="I269" s="8">
        <v>8.6199999999999992</v>
      </c>
      <c r="J269" s="8">
        <v>3.39</v>
      </c>
      <c r="K269" s="8">
        <v>1.1299999999999999</v>
      </c>
      <c r="L269" s="8">
        <v>2.54</v>
      </c>
      <c r="M269" s="8">
        <f>VLOOKUP('Pit League Rates'!B269,'Pit Adv'!B:V,20,FALSE)</f>
        <v>4.4000000000000004</v>
      </c>
      <c r="N269" s="8">
        <f>VLOOKUP('Pit League Rates'!B269,'Pit Adv'!B:V,21,FALSE)</f>
        <v>4.0199999999999996</v>
      </c>
      <c r="O269" s="8">
        <f>VLOOKUP(B269,'Pit Statcast'!B:M,5,FALSE)</f>
        <v>88.5</v>
      </c>
      <c r="P269" s="8">
        <f>VLOOKUP(B269,'Pit Statcast'!B:M,7,FALSE)</f>
        <v>14.5</v>
      </c>
      <c r="Q269" s="46">
        <f>VLOOKUP(B269,'Pit Statcast'!B:M,9,FALSE)</f>
        <v>8.5000000000000006E-2</v>
      </c>
      <c r="R269" s="46">
        <f>VLOOKUP(B269,'Pit Statcast'!B:M,11,FALSE)</f>
        <v>0.32100000000000001</v>
      </c>
      <c r="S269" s="8">
        <v>3.39</v>
      </c>
      <c r="T269" s="8">
        <v>15</v>
      </c>
      <c r="U269" s="10">
        <v>0.14599999999999999</v>
      </c>
      <c r="V269" s="50">
        <f>VLOOKUP(B269,'Pit Adv'!B:V,7,FALSE)</f>
        <v>0.24</v>
      </c>
      <c r="W269" s="50">
        <f>VLOOKUP(B269,'Pit Adv'!B:V,8,FALSE)</f>
        <v>9.4E-2</v>
      </c>
      <c r="X269" s="21">
        <f>VLOOKUP(B269,'Pit PD'!$B:$M,3,FALSE)</f>
        <v>0.127</v>
      </c>
      <c r="Y269" s="21">
        <f>VLOOKUP($B269,'Pit PD'!$B:$M,4,FALSE)</f>
        <v>0.29899999999999999</v>
      </c>
      <c r="Z269" s="21">
        <f>VLOOKUP($B269,'Pit PD'!$B:$M,5,FALSE)</f>
        <v>0.66500000000000004</v>
      </c>
      <c r="AA269" s="21">
        <f>VLOOKUP($B269,'Pit PD'!$B:$M,6,FALSE)</f>
        <v>0.495</v>
      </c>
      <c r="AB269" s="21">
        <f>VLOOKUP($B269,'Pit PD'!$B:$M,7,FALSE)</f>
        <v>0.46100000000000002</v>
      </c>
      <c r="AC269" s="21">
        <f>VLOOKUP($B269,'Pit PD'!$B:$M,8,FALSE)</f>
        <v>0.85299999999999998</v>
      </c>
      <c r="AD269" s="21">
        <f>VLOOKUP($B269,'Pit PD'!$B:$M,9,FALSE)</f>
        <v>0.74299999999999999</v>
      </c>
      <c r="AE269" s="21">
        <f>VLOOKUP($B269,'Pit PD'!$B:$M,10,FALSE)</f>
        <v>0.53600000000000003</v>
      </c>
      <c r="AF269" s="21">
        <f>VLOOKUP($B269,'Pit PD'!$B:$M,11,FALSE)</f>
        <v>0.14599999999999999</v>
      </c>
      <c r="AG269" s="21">
        <f>VLOOKUP($B269,'Pit PD'!$B:$M,12,FALSE)</f>
        <v>0.27300000000000002</v>
      </c>
      <c r="AH269">
        <f>VLOOKUP(B269,'[1]SGP Pitchers'!$B:$P,10,FALSE)</f>
        <v>3.7855462736352754</v>
      </c>
    </row>
    <row r="270" spans="1:34" ht="15" thickBot="1">
      <c r="A270" s="5">
        <v>269</v>
      </c>
      <c r="B270" s="22" t="s">
        <v>725</v>
      </c>
      <c r="C270" s="22" t="s">
        <v>58</v>
      </c>
      <c r="D270" s="8">
        <f t="shared" si="4"/>
        <v>6</v>
      </c>
      <c r="E270" s="8">
        <v>0</v>
      </c>
      <c r="F270" s="8">
        <v>61</v>
      </c>
      <c r="G270" s="8" t="str">
        <f>VLOOKUP(B270,[1]Pitchers!$B:$P,15,FALSE)</f>
        <v/>
      </c>
      <c r="H270" s="8">
        <f>IF(D270&gt;0,(D270)/(D270+VLOOKUP(B270,'Blown Saves Pitch'!B:F,4,FALSE)),"")</f>
        <v>0.66666666666666663</v>
      </c>
      <c r="I270" s="8">
        <v>8.49</v>
      </c>
      <c r="J270" s="8">
        <v>3.76</v>
      </c>
      <c r="K270" s="8">
        <v>1.31</v>
      </c>
      <c r="L270" s="8">
        <v>1.85</v>
      </c>
      <c r="M270" s="8">
        <f>VLOOKUP('Pit League Rates'!B270,'Pit Adv'!B:V,20,FALSE)</f>
        <v>4.8099999999999996</v>
      </c>
      <c r="N270" s="8">
        <f>VLOOKUP('Pit League Rates'!B270,'Pit Adv'!B:V,21,FALSE)</f>
        <v>4.55</v>
      </c>
      <c r="O270" s="8">
        <f>VLOOKUP(B270,'Pit Statcast'!B:M,5,FALSE)</f>
        <v>91.3</v>
      </c>
      <c r="P270" s="8">
        <f>VLOOKUP(B270,'Pit Statcast'!B:M,7,FALSE)</f>
        <v>12.4</v>
      </c>
      <c r="Q270" s="46">
        <f>VLOOKUP(B270,'Pit Statcast'!B:M,9,FALSE)</f>
        <v>0.09</v>
      </c>
      <c r="R270" s="46">
        <f>VLOOKUP(B270,'Pit Statcast'!B:M,11,FALSE)</f>
        <v>0.45800000000000002</v>
      </c>
      <c r="S270" s="8">
        <v>4.59</v>
      </c>
      <c r="T270" s="8">
        <v>6</v>
      </c>
      <c r="U270" s="10">
        <v>0.10299999999999999</v>
      </c>
      <c r="V270" s="50">
        <f>VLOOKUP(B270,'Pit Adv'!B:V,7,FALSE)</f>
        <v>0.223</v>
      </c>
      <c r="W270" s="50">
        <f>VLOOKUP(B270,'Pit Adv'!B:V,8,FALSE)</f>
        <v>0.121</v>
      </c>
      <c r="X270" s="21">
        <f>VLOOKUP(B270,'Pit PD'!$B:$M,3,FALSE)</f>
        <v>0.106</v>
      </c>
      <c r="Y270" s="21">
        <f>VLOOKUP($B270,'Pit PD'!$B:$M,4,FALSE)</f>
        <v>0.28499999999999998</v>
      </c>
      <c r="Z270" s="21">
        <f>VLOOKUP($B270,'Pit PD'!$B:$M,5,FALSE)</f>
        <v>0.68600000000000005</v>
      </c>
      <c r="AA270" s="21">
        <f>VLOOKUP($B270,'Pit PD'!$B:$M,6,FALSE)</f>
        <v>0.48299999999999998</v>
      </c>
      <c r="AB270" s="21">
        <f>VLOOKUP($B270,'Pit PD'!$B:$M,7,FALSE)</f>
        <v>0.59099999999999997</v>
      </c>
      <c r="AC270" s="21">
        <f>VLOOKUP($B270,'Pit PD'!$B:$M,8,FALSE)</f>
        <v>0.85699999999999998</v>
      </c>
      <c r="AD270" s="21">
        <f>VLOOKUP($B270,'Pit PD'!$B:$M,9,FALSE)</f>
        <v>0.77800000000000002</v>
      </c>
      <c r="AE270" s="21">
        <f>VLOOKUP($B270,'Pit PD'!$B:$M,10,FALSE)</f>
        <v>0.49399999999999999</v>
      </c>
      <c r="AF270" s="21">
        <f>VLOOKUP($B270,'Pit PD'!$B:$M,11,FALSE)</f>
        <v>0.14499999999999999</v>
      </c>
      <c r="AG270" s="21">
        <f>VLOOKUP($B270,'Pit PD'!$B:$M,12,FALSE)</f>
        <v>0.252</v>
      </c>
      <c r="AH270">
        <f>VLOOKUP(B270,'[1]SGP Pitchers'!$B:$P,10,FALSE)</f>
        <v>-0.70569788215435181</v>
      </c>
    </row>
    <row r="271" spans="1:34" ht="15" thickBot="1">
      <c r="A271" s="5">
        <v>270</v>
      </c>
      <c r="B271" s="22" t="s">
        <v>640</v>
      </c>
      <c r="C271" s="22" t="s">
        <v>100</v>
      </c>
      <c r="D271" s="8">
        <f t="shared" si="4"/>
        <v>13</v>
      </c>
      <c r="E271" s="8">
        <v>0</v>
      </c>
      <c r="F271" s="8">
        <v>60</v>
      </c>
      <c r="G271" s="8" t="str">
        <f>VLOOKUP(B271,[1]Pitchers!$B:$P,15,FALSE)</f>
        <v/>
      </c>
      <c r="H271" s="8">
        <f>IF(D271&gt;0,(D271)/(D271+VLOOKUP(B271,'Blown Saves Pitch'!B:F,4,FALSE)),"")</f>
        <v>0.8125</v>
      </c>
      <c r="I271" s="8">
        <v>9.5299999999999994</v>
      </c>
      <c r="J271" s="8">
        <v>4.29</v>
      </c>
      <c r="K271" s="8">
        <v>1.46</v>
      </c>
      <c r="L271" s="8">
        <v>1.94</v>
      </c>
      <c r="M271" s="8">
        <f>VLOOKUP('Pit League Rates'!B271,'Pit Adv'!B:V,20,FALSE)</f>
        <v>4.28</v>
      </c>
      <c r="N271" s="8">
        <f>VLOOKUP('Pit League Rates'!B271,'Pit Adv'!B:V,21,FALSE)</f>
        <v>4.24</v>
      </c>
      <c r="O271" s="8">
        <f>VLOOKUP(B271,'Pit Statcast'!B:M,5,FALSE)</f>
        <v>85.2</v>
      </c>
      <c r="P271" s="8">
        <f>VLOOKUP(B271,'Pit Statcast'!B:M,7,FALSE)</f>
        <v>7.9</v>
      </c>
      <c r="Q271" s="46">
        <f>VLOOKUP(B271,'Pit Statcast'!B:M,9,FALSE)</f>
        <v>7.0999999999999994E-2</v>
      </c>
      <c r="R271" s="46">
        <f>VLOOKUP(B271,'Pit Statcast'!B:M,11,FALSE)</f>
        <v>0.27100000000000002</v>
      </c>
      <c r="S271" s="8">
        <v>4.92</v>
      </c>
      <c r="T271" s="8">
        <v>13</v>
      </c>
      <c r="U271" s="10">
        <v>0.11600000000000001</v>
      </c>
      <c r="V271" s="50">
        <f>VLOOKUP(B271,'Pit Adv'!B:V,7,FALSE)</f>
        <v>0.24</v>
      </c>
      <c r="W271" s="50">
        <f>VLOOKUP(B271,'Pit Adv'!B:V,8,FALSE)</f>
        <v>0.124</v>
      </c>
      <c r="X271" s="21">
        <f>VLOOKUP(B271,'Pit PD'!$B:$M,3,FALSE)</f>
        <v>0.13800000000000001</v>
      </c>
      <c r="Y271" s="21">
        <f>VLOOKUP($B271,'Pit PD'!$B:$M,4,FALSE)</f>
        <v>0.311</v>
      </c>
      <c r="Z271" s="21">
        <f>VLOOKUP($B271,'Pit PD'!$B:$M,5,FALSE)</f>
        <v>0.65500000000000003</v>
      </c>
      <c r="AA271" s="21">
        <f>VLOOKUP($B271,'Pit PD'!$B:$M,6,FALSE)</f>
        <v>0.47099999999999997</v>
      </c>
      <c r="AB271" s="21">
        <f>VLOOKUP($B271,'Pit PD'!$B:$M,7,FALSE)</f>
        <v>0.51900000000000002</v>
      </c>
      <c r="AC271" s="21">
        <f>VLOOKUP($B271,'Pit PD'!$B:$M,8,FALSE)</f>
        <v>0.80900000000000005</v>
      </c>
      <c r="AD271" s="21">
        <f>VLOOKUP($B271,'Pit PD'!$B:$M,9,FALSE)</f>
        <v>0.70699999999999996</v>
      </c>
      <c r="AE271" s="21">
        <f>VLOOKUP($B271,'Pit PD'!$B:$M,10,FALSE)</f>
        <v>0.46600000000000003</v>
      </c>
      <c r="AF271" s="21">
        <f>VLOOKUP($B271,'Pit PD'!$B:$M,11,FALSE)</f>
        <v>0.157</v>
      </c>
      <c r="AG271" s="21">
        <f>VLOOKUP($B271,'Pit PD'!$B:$M,12,FALSE)</f>
        <v>0.29499999999999998</v>
      </c>
      <c r="AH271">
        <f>VLOOKUP(B271,'[1]SGP Pitchers'!$B:$P,10,FALSE)</f>
        <v>-0.49575226618345236</v>
      </c>
    </row>
    <row r="272" spans="1:34" ht="15" thickBot="1">
      <c r="A272" s="5">
        <v>271</v>
      </c>
      <c r="B272" s="22" t="s">
        <v>684</v>
      </c>
      <c r="C272" s="22" t="s">
        <v>43</v>
      </c>
      <c r="D272" s="8">
        <f t="shared" si="4"/>
        <v>15</v>
      </c>
      <c r="E272" s="8">
        <v>3</v>
      </c>
      <c r="F272" s="8">
        <v>60</v>
      </c>
      <c r="G272" s="8" t="str">
        <f>VLOOKUP(B272,[1]Pitchers!$B:$P,15,FALSE)</f>
        <v/>
      </c>
      <c r="H272" s="8">
        <f>IF(D272&gt;0,(D272)/(D272+VLOOKUP(B272,'Blown Saves Pitch'!B:F,4,FALSE)),"")</f>
        <v>0.88235294117647056</v>
      </c>
      <c r="I272" s="8">
        <v>9.76</v>
      </c>
      <c r="J272" s="8">
        <v>4.2300000000000004</v>
      </c>
      <c r="K272" s="8">
        <v>1.43</v>
      </c>
      <c r="L272" s="8">
        <v>2.0699999999999998</v>
      </c>
      <c r="M272" s="8">
        <f>VLOOKUP('Pit League Rates'!B272,'Pit Adv'!B:V,20,FALSE)</f>
        <v>5.18</v>
      </c>
      <c r="N272" s="8">
        <f>VLOOKUP('Pit League Rates'!B272,'Pit Adv'!B:V,21,FALSE)</f>
        <v>4.3899999999999997</v>
      </c>
      <c r="O272" s="8">
        <f>VLOOKUP(B272,'Pit Statcast'!B:M,5,FALSE)</f>
        <v>89.6</v>
      </c>
      <c r="P272" s="8">
        <f>VLOOKUP(B272,'Pit Statcast'!B:M,7,FALSE)</f>
        <v>21.9</v>
      </c>
      <c r="Q272" s="46">
        <f>VLOOKUP(B272,'Pit Statcast'!B:M,9,FALSE)</f>
        <v>0.109</v>
      </c>
      <c r="R272" s="46">
        <f>VLOOKUP(B272,'Pit Statcast'!B:M,11,FALSE)</f>
        <v>0.39500000000000002</v>
      </c>
      <c r="S272" s="8">
        <v>4.72</v>
      </c>
      <c r="T272" s="8">
        <v>12</v>
      </c>
      <c r="U272" s="10">
        <v>0.129</v>
      </c>
      <c r="V272" s="50">
        <f>VLOOKUP(B272,'Pit Adv'!B:V,7,FALSE)</f>
        <v>0.249</v>
      </c>
      <c r="W272" s="50">
        <f>VLOOKUP(B272,'Pit Adv'!B:V,8,FALSE)</f>
        <v>0.12</v>
      </c>
      <c r="X272" s="21">
        <f>VLOOKUP(B272,'Pit PD'!$B:$M,3,FALSE)</f>
        <v>9.9000000000000005E-2</v>
      </c>
      <c r="Y272" s="21">
        <f>VLOOKUP($B272,'Pit PD'!$B:$M,4,FALSE)</f>
        <v>0.27200000000000002</v>
      </c>
      <c r="Z272" s="21">
        <f>VLOOKUP($B272,'Pit PD'!$B:$M,5,FALSE)</f>
        <v>0.67300000000000004</v>
      </c>
      <c r="AA272" s="21">
        <f>VLOOKUP($B272,'Pit PD'!$B:$M,6,FALSE)</f>
        <v>0.46100000000000002</v>
      </c>
      <c r="AB272" s="21">
        <f>VLOOKUP($B272,'Pit PD'!$B:$M,7,FALSE)</f>
        <v>0.63</v>
      </c>
      <c r="AC272" s="21">
        <f>VLOOKUP($B272,'Pit PD'!$B:$M,8,FALSE)</f>
        <v>0.85899999999999999</v>
      </c>
      <c r="AD272" s="21">
        <f>VLOOKUP($B272,'Pit PD'!$B:$M,9,FALSE)</f>
        <v>0.78700000000000003</v>
      </c>
      <c r="AE272" s="21">
        <f>VLOOKUP($B272,'Pit PD'!$B:$M,10,FALSE)</f>
        <v>0.47099999999999997</v>
      </c>
      <c r="AF272" s="21">
        <f>VLOOKUP($B272,'Pit PD'!$B:$M,11,FALSE)</f>
        <v>0.14799999999999999</v>
      </c>
      <c r="AG272" s="21">
        <f>VLOOKUP($B272,'Pit PD'!$B:$M,12,FALSE)</f>
        <v>0.247</v>
      </c>
      <c r="AH272">
        <f>VLOOKUP(B272,'[1]SGP Pitchers'!$B:$P,10,FALSE)</f>
        <v>-4.6587399979590494E-2</v>
      </c>
    </row>
    <row r="273" spans="1:34" ht="15" thickBot="1">
      <c r="A273" s="5">
        <v>272</v>
      </c>
      <c r="B273" s="22" t="s">
        <v>672</v>
      </c>
      <c r="C273" s="22" t="s">
        <v>45</v>
      </c>
      <c r="D273" s="8">
        <f t="shared" si="4"/>
        <v>7</v>
      </c>
      <c r="E273" s="8">
        <v>3</v>
      </c>
      <c r="F273" s="8">
        <v>60</v>
      </c>
      <c r="G273" s="8" t="str">
        <f>VLOOKUP(B273,[1]Pitchers!$B:$P,15,FALSE)</f>
        <v/>
      </c>
      <c r="H273" s="8">
        <f>IF(D273&gt;0,(D273)/(D273+VLOOKUP(B273,'Blown Saves Pitch'!B:F,4,FALSE)),"")</f>
        <v>0.875</v>
      </c>
      <c r="I273" s="8">
        <v>7.14</v>
      </c>
      <c r="J273" s="8">
        <v>2.62</v>
      </c>
      <c r="K273" s="8">
        <v>1.07</v>
      </c>
      <c r="L273" s="8">
        <v>2.73</v>
      </c>
      <c r="M273" s="8">
        <f>VLOOKUP('Pit League Rates'!B273,'Pit Adv'!B:V,20,FALSE)</f>
        <v>4.75</v>
      </c>
      <c r="N273" s="8">
        <f>VLOOKUP('Pit League Rates'!B273,'Pit Adv'!B:V,21,FALSE)</f>
        <v>4.34</v>
      </c>
      <c r="O273" s="8">
        <f>VLOOKUP(B273,'Pit Statcast'!B:M,5,FALSE)</f>
        <v>88.5</v>
      </c>
      <c r="P273" s="8">
        <f>VLOOKUP(B273,'Pit Statcast'!B:M,7,FALSE)</f>
        <v>17.100000000000001</v>
      </c>
      <c r="Q273" s="46">
        <f>VLOOKUP(B273,'Pit Statcast'!B:M,9,FALSE)</f>
        <v>7.0999999999999994E-2</v>
      </c>
      <c r="R273" s="46">
        <f>VLOOKUP(B273,'Pit Statcast'!B:M,11,FALSE)</f>
        <v>0.35399999999999998</v>
      </c>
      <c r="S273" s="8">
        <v>2.62</v>
      </c>
      <c r="T273" s="8">
        <v>4</v>
      </c>
      <c r="U273" s="10">
        <v>0.123</v>
      </c>
      <c r="V273" s="50">
        <f>VLOOKUP(B273,'Pit Adv'!B:V,7,FALSE)</f>
        <v>0.19400000000000001</v>
      </c>
      <c r="W273" s="50">
        <f>VLOOKUP(B273,'Pit Adv'!B:V,8,FALSE)</f>
        <v>7.0999999999999994E-2</v>
      </c>
      <c r="X273" s="21">
        <f>VLOOKUP(B273,'Pit PD'!$B:$M,3,FALSE)</f>
        <v>8.4000000000000005E-2</v>
      </c>
      <c r="Y273" s="21">
        <f>VLOOKUP($B273,'Pit PD'!$B:$M,4,FALSE)</f>
        <v>0.24</v>
      </c>
      <c r="Z273" s="21">
        <f>VLOOKUP($B273,'Pit PD'!$B:$M,5,FALSE)</f>
        <v>0.69</v>
      </c>
      <c r="AA273" s="21">
        <f>VLOOKUP($B273,'Pit PD'!$B:$M,6,FALSE)</f>
        <v>0.48199999999999998</v>
      </c>
      <c r="AB273" s="21">
        <f>VLOOKUP($B273,'Pit PD'!$B:$M,7,FALSE)</f>
        <v>0.64300000000000002</v>
      </c>
      <c r="AC273" s="21">
        <f>VLOOKUP($B273,'Pit PD'!$B:$M,8,FALSE)</f>
        <v>0.88100000000000001</v>
      </c>
      <c r="AD273" s="21">
        <f>VLOOKUP($B273,'Pit PD'!$B:$M,9,FALSE)</f>
        <v>0.82599999999999996</v>
      </c>
      <c r="AE273" s="21">
        <f>VLOOKUP($B273,'Pit PD'!$B:$M,10,FALSE)</f>
        <v>0.53700000000000003</v>
      </c>
      <c r="AF273" s="21">
        <f>VLOOKUP($B273,'Pit PD'!$B:$M,11,FALSE)</f>
        <v>0.16400000000000001</v>
      </c>
      <c r="AG273" s="21">
        <f>VLOOKUP($B273,'Pit PD'!$B:$M,12,FALSE)</f>
        <v>0.247</v>
      </c>
      <c r="AH273">
        <f>VLOOKUP(B273,'[1]SGP Pitchers'!$B:$P,10,FALSE)</f>
        <v>5.132543984911349</v>
      </c>
    </row>
    <row r="274" spans="1:34" ht="15" thickBot="1">
      <c r="A274" s="5">
        <v>273</v>
      </c>
      <c r="B274" s="22" t="s">
        <v>744</v>
      </c>
      <c r="C274" s="6" t="s">
        <v>103</v>
      </c>
      <c r="D274" s="8">
        <f t="shared" si="4"/>
        <v>0</v>
      </c>
      <c r="E274" s="8">
        <v>0</v>
      </c>
      <c r="F274" s="8">
        <v>60</v>
      </c>
      <c r="G274" s="8">
        <f>VLOOKUP(B274,[1]Pitchers!$B:$P,15,FALSE)</f>
        <v>0.21</v>
      </c>
      <c r="H274" s="8" t="str">
        <f>IF(D274&gt;0,(D274)/(D274+VLOOKUP(B274,'Blown Saves Pitch'!B:F,4,FALSE)),"")</f>
        <v/>
      </c>
      <c r="I274" s="8">
        <v>6.69</v>
      </c>
      <c r="J274" s="8">
        <v>5.36</v>
      </c>
      <c r="K274" s="8">
        <v>1.41</v>
      </c>
      <c r="L274" s="8">
        <v>3</v>
      </c>
      <c r="M274" s="8">
        <f>VLOOKUP('Pit League Rates'!B274,'Pit Adv'!B:V,20,FALSE)</f>
        <v>4.57</v>
      </c>
      <c r="N274" s="8">
        <f>VLOOKUP('Pit League Rates'!B274,'Pit Adv'!B:V,21,FALSE)</f>
        <v>4.66</v>
      </c>
      <c r="O274" s="8">
        <f>VLOOKUP(B274,'Pit Statcast'!B:M,5,FALSE)</f>
        <v>89.6</v>
      </c>
      <c r="P274" s="8">
        <f>VLOOKUP(B274,'Pit Statcast'!B:M,7,FALSE)</f>
        <v>14.8</v>
      </c>
      <c r="Q274" s="46">
        <f>VLOOKUP(B274,'Pit Statcast'!B:M,9,FALSE)</f>
        <v>0.09</v>
      </c>
      <c r="R274" s="46">
        <f>VLOOKUP(B274,'Pit Statcast'!B:M,11,FALSE)</f>
        <v>0.39</v>
      </c>
      <c r="S274" s="8">
        <v>2.23</v>
      </c>
      <c r="T274" s="8">
        <v>0</v>
      </c>
      <c r="U274" s="10">
        <v>0.115</v>
      </c>
      <c r="V274" s="50">
        <f>VLOOKUP(B274,'Pit Adv'!B:V,7,FALSE)</f>
        <v>0.17299999999999999</v>
      </c>
      <c r="W274" s="50">
        <f>VLOOKUP(B274,'Pit Adv'!B:V,8,FALSE)</f>
        <v>5.8000000000000003E-2</v>
      </c>
      <c r="X274" s="21">
        <f>VLOOKUP(B274,'Pit PD'!$B:$M,3,FALSE)</f>
        <v>7.9000000000000001E-2</v>
      </c>
      <c r="Y274" s="21">
        <f>VLOOKUP($B274,'Pit PD'!$B:$M,4,FALSE)</f>
        <v>0.28999999999999998</v>
      </c>
      <c r="Z274" s="21">
        <f>VLOOKUP($B274,'Pit PD'!$B:$M,5,FALSE)</f>
        <v>0.68</v>
      </c>
      <c r="AA274" s="21">
        <f>VLOOKUP($B274,'Pit PD'!$B:$M,6,FALSE)</f>
        <v>0.505</v>
      </c>
      <c r="AB274" s="21">
        <f>VLOOKUP($B274,'Pit PD'!$B:$M,7,FALSE)</f>
        <v>0.63900000000000001</v>
      </c>
      <c r="AC274" s="21">
        <f>VLOOKUP($B274,'Pit PD'!$B:$M,8,FALSE)</f>
        <v>0.91500000000000004</v>
      </c>
      <c r="AD274" s="21">
        <f>VLOOKUP($B274,'Pit PD'!$B:$M,9,FALSE)</f>
        <v>0.84399999999999997</v>
      </c>
      <c r="AE274" s="21">
        <f>VLOOKUP($B274,'Pit PD'!$B:$M,10,FALSE)</f>
        <v>0.55100000000000005</v>
      </c>
      <c r="AF274" s="21">
        <f>VLOOKUP($B274,'Pit PD'!$B:$M,11,FALSE)</f>
        <v>0.16200000000000001</v>
      </c>
      <c r="AG274" s="21">
        <f>VLOOKUP($B274,'Pit PD'!$B:$M,12,FALSE)</f>
        <v>0.24099999999999999</v>
      </c>
      <c r="AH274">
        <f>VLOOKUP(B274,'[1]SGP Pitchers'!$B:$P,10,FALSE)</f>
        <v>-1.9687656329311432</v>
      </c>
    </row>
    <row r="275" spans="1:34" ht="15" thickBot="1">
      <c r="A275" s="5">
        <v>274</v>
      </c>
      <c r="B275" s="22" t="s">
        <v>495</v>
      </c>
      <c r="C275" s="22" t="s">
        <v>111</v>
      </c>
      <c r="D275" s="8">
        <f t="shared" si="4"/>
        <v>4</v>
      </c>
      <c r="E275" s="8">
        <v>0</v>
      </c>
      <c r="F275" s="8">
        <v>60</v>
      </c>
      <c r="G275" s="8" t="str">
        <f>VLOOKUP(B275,[1]Pitchers!$B:$P,15,FALSE)</f>
        <v/>
      </c>
      <c r="H275" s="8">
        <f>IF(D275&gt;0,(D275)/(D275+VLOOKUP(B275,'Blown Saves Pitch'!B:F,4,FALSE)),"")</f>
        <v>0.66666666666666663</v>
      </c>
      <c r="I275" s="8">
        <v>11.1</v>
      </c>
      <c r="J275" s="8">
        <v>4.8099999999999996</v>
      </c>
      <c r="K275" s="8">
        <v>1.36</v>
      </c>
      <c r="L275" s="8">
        <v>2.86</v>
      </c>
      <c r="M275" s="8">
        <f>VLOOKUP('Pit League Rates'!B275,'Pit Adv'!B:V,20,FALSE)</f>
        <v>3.99</v>
      </c>
      <c r="N275" s="8">
        <f>VLOOKUP('Pit League Rates'!B275,'Pit Adv'!B:V,21,FALSE)</f>
        <v>3.62</v>
      </c>
      <c r="O275" s="8">
        <f>VLOOKUP(B275,'Pit Statcast'!B:M,5,FALSE)</f>
        <v>89.1</v>
      </c>
      <c r="P275" s="8">
        <f>VLOOKUP(B275,'Pit Statcast'!B:M,7,FALSE)</f>
        <v>16.7</v>
      </c>
      <c r="Q275" s="46">
        <f>VLOOKUP(B275,'Pit Statcast'!B:M,9,FALSE)</f>
        <v>8.3000000000000004E-2</v>
      </c>
      <c r="R275" s="46">
        <f>VLOOKUP(B275,'Pit Statcast'!B:M,11,FALSE)</f>
        <v>0.34799999999999998</v>
      </c>
      <c r="S275" s="8">
        <v>3.88</v>
      </c>
      <c r="T275" s="8">
        <v>4</v>
      </c>
      <c r="U275" s="10">
        <v>0.182</v>
      </c>
      <c r="V275" s="50">
        <f>VLOOKUP(B275,'Pit Adv'!B:V,7,FALSE)</f>
        <v>0.28000000000000003</v>
      </c>
      <c r="W275" s="50">
        <f>VLOOKUP(B275,'Pit Adv'!B:V,8,FALSE)</f>
        <v>9.8000000000000004E-2</v>
      </c>
      <c r="X275" s="21">
        <f>VLOOKUP(B275,'Pit PD'!$B:$M,3,FALSE)</f>
        <v>0.122</v>
      </c>
      <c r="Y275" s="21">
        <f>VLOOKUP($B275,'Pit PD'!$B:$M,4,FALSE)</f>
        <v>0.27600000000000002</v>
      </c>
      <c r="Z275" s="21">
        <f>VLOOKUP($B275,'Pit PD'!$B:$M,5,FALSE)</f>
        <v>0.61599999999999999</v>
      </c>
      <c r="AA275" s="21">
        <f>VLOOKUP($B275,'Pit PD'!$B:$M,6,FALSE)</f>
        <v>0.45</v>
      </c>
      <c r="AB275" s="21">
        <f>VLOOKUP($B275,'Pit PD'!$B:$M,7,FALSE)</f>
        <v>0.51800000000000002</v>
      </c>
      <c r="AC275" s="21">
        <f>VLOOKUP($B275,'Pit PD'!$B:$M,8,FALSE)</f>
        <v>0.81699999999999995</v>
      </c>
      <c r="AD275" s="21">
        <f>VLOOKUP($B275,'Pit PD'!$B:$M,9,FALSE)</f>
        <v>0.72699999999999998</v>
      </c>
      <c r="AE275" s="21">
        <f>VLOOKUP($B275,'Pit PD'!$B:$M,10,FALSE)</f>
        <v>0.51100000000000001</v>
      </c>
      <c r="AF275" s="21">
        <f>VLOOKUP($B275,'Pit PD'!$B:$M,11,FALSE)</f>
        <v>0.188</v>
      </c>
      <c r="AG275" s="21">
        <f>VLOOKUP($B275,'Pit PD'!$B:$M,12,FALSE)</f>
        <v>0.311</v>
      </c>
      <c r="AH275">
        <f>VLOOKUP(B275,'[1]SGP Pitchers'!$B:$P,10,FALSE)</f>
        <v>-0.43438391157316736</v>
      </c>
    </row>
    <row r="276" spans="1:34" ht="15" thickBot="1">
      <c r="A276" s="5">
        <v>275</v>
      </c>
      <c r="B276" s="22" t="s">
        <v>459</v>
      </c>
      <c r="C276" s="6" t="s">
        <v>292</v>
      </c>
      <c r="D276" s="8">
        <f t="shared" si="4"/>
        <v>21</v>
      </c>
      <c r="E276" s="8">
        <v>0</v>
      </c>
      <c r="F276" s="8">
        <v>59</v>
      </c>
      <c r="G276" s="8" t="str">
        <f>VLOOKUP(B276,[1]Pitchers!$B:$P,15,FALSE)</f>
        <v/>
      </c>
      <c r="H276" s="8">
        <f>IF(D276&gt;0,(D276)/(D276+VLOOKUP(B276,'Blown Saves Pitch'!B:F,4,FALSE)),"")</f>
        <v>0.875</v>
      </c>
      <c r="I276" s="8">
        <v>10.28</v>
      </c>
      <c r="J276" s="8">
        <v>2.61</v>
      </c>
      <c r="K276" s="8">
        <v>1.1599999999999999</v>
      </c>
      <c r="L276" s="8">
        <v>3.93</v>
      </c>
      <c r="M276" s="8">
        <f>VLOOKUP('Pit League Rates'!B276,'Pit Adv'!B:V,20,FALSE)</f>
        <v>3.95</v>
      </c>
      <c r="N276" s="8">
        <f>VLOOKUP('Pit League Rates'!B276,'Pit Adv'!B:V,21,FALSE)</f>
        <v>3.39</v>
      </c>
      <c r="O276" s="8">
        <f>VLOOKUP(B276,'Pit Statcast'!B:M,5,FALSE)</f>
        <v>88.3</v>
      </c>
      <c r="P276" s="8">
        <f>VLOOKUP(B276,'Pit Statcast'!B:M,7,FALSE)</f>
        <v>17</v>
      </c>
      <c r="Q276" s="46">
        <f>VLOOKUP(B276,'Pit Statcast'!B:M,9,FALSE)</f>
        <v>0.08</v>
      </c>
      <c r="R276" s="46">
        <f>VLOOKUP(B276,'Pit Statcast'!B:M,11,FALSE)</f>
        <v>0.35799999999999998</v>
      </c>
      <c r="S276" s="8">
        <v>2.61</v>
      </c>
      <c r="T276" s="8">
        <v>21</v>
      </c>
      <c r="U276" s="10">
        <v>0.20699999999999999</v>
      </c>
      <c r="V276" s="50">
        <f>VLOOKUP(B276,'Pit Adv'!B:V,7,FALSE)</f>
        <v>0.27700000000000002</v>
      </c>
      <c r="W276" s="50">
        <f>VLOOKUP(B276,'Pit Adv'!B:V,8,FALSE)</f>
        <v>7.0000000000000007E-2</v>
      </c>
      <c r="X276" s="21">
        <f>VLOOKUP(B276,'Pit PD'!$B:$M,3,FALSE)</f>
        <v>0.13900000000000001</v>
      </c>
      <c r="Y276" s="21">
        <f>VLOOKUP($B276,'Pit PD'!$B:$M,4,FALSE)</f>
        <v>0.34200000000000003</v>
      </c>
      <c r="Z276" s="21">
        <f>VLOOKUP($B276,'Pit PD'!$B:$M,5,FALSE)</f>
        <v>0.68899999999999995</v>
      </c>
      <c r="AA276" s="21">
        <f>VLOOKUP($B276,'Pit PD'!$B:$M,6,FALSE)</f>
        <v>0.52600000000000002</v>
      </c>
      <c r="AB276" s="21">
        <f>VLOOKUP($B276,'Pit PD'!$B:$M,7,FALSE)</f>
        <v>0.55800000000000005</v>
      </c>
      <c r="AC276" s="21">
        <f>VLOOKUP($B276,'Pit PD'!$B:$M,8,FALSE)</f>
        <v>0.81599999999999995</v>
      </c>
      <c r="AD276" s="21">
        <f>VLOOKUP($B276,'Pit PD'!$B:$M,9,FALSE)</f>
        <v>0.73699999999999999</v>
      </c>
      <c r="AE276" s="21">
        <f>VLOOKUP($B276,'Pit PD'!$B:$M,10,FALSE)</f>
        <v>0.53</v>
      </c>
      <c r="AF276" s="21">
        <f>VLOOKUP($B276,'Pit PD'!$B:$M,11,FALSE)</f>
        <v>0.14099999999999999</v>
      </c>
      <c r="AG276" s="21">
        <f>VLOOKUP($B276,'Pit PD'!$B:$M,12,FALSE)</f>
        <v>0.28000000000000003</v>
      </c>
      <c r="AH276">
        <f>VLOOKUP(B276,'[1]SGP Pitchers'!$B:$P,10,FALSE)</f>
        <v>6.4359239497332057</v>
      </c>
    </row>
    <row r="277" spans="1:34" ht="15" thickBot="1">
      <c r="A277" s="5">
        <v>276</v>
      </c>
      <c r="B277" s="22" t="s">
        <v>393</v>
      </c>
      <c r="C277" s="6" t="s">
        <v>103</v>
      </c>
      <c r="D277" s="8">
        <f t="shared" si="4"/>
        <v>14</v>
      </c>
      <c r="E277" s="8">
        <v>1</v>
      </c>
      <c r="F277" s="8">
        <v>59</v>
      </c>
      <c r="G277" s="8" t="str">
        <f>VLOOKUP(B277,[1]Pitchers!$B:$P,15,FALSE)</f>
        <v/>
      </c>
      <c r="H277" s="8">
        <f>IF(D277&gt;0,(D277)/(D277+VLOOKUP(B277,'Blown Saves Pitch'!B:F,4,FALSE)),"")</f>
        <v>0.7</v>
      </c>
      <c r="I277" s="8">
        <v>13.85</v>
      </c>
      <c r="J277" s="8">
        <v>4.2300000000000004</v>
      </c>
      <c r="K277" s="8">
        <v>1.2</v>
      </c>
      <c r="L277" s="8">
        <v>3.47</v>
      </c>
      <c r="M277" s="8">
        <f>VLOOKUP('Pit League Rates'!B277,'Pit Adv'!B:V,20,FALSE)</f>
        <v>2.57</v>
      </c>
      <c r="N277" s="8">
        <f>VLOOKUP('Pit League Rates'!B277,'Pit Adv'!B:V,21,FALSE)</f>
        <v>2.73</v>
      </c>
      <c r="O277" s="8">
        <f>VLOOKUP(B277,'Pit Statcast'!B:M,5,FALSE)</f>
        <v>85.2</v>
      </c>
      <c r="P277" s="8">
        <f>VLOOKUP(B277,'Pit Statcast'!B:M,7,FALSE)</f>
        <v>1.2</v>
      </c>
      <c r="Q277" s="46">
        <f>VLOOKUP(B277,'Pit Statcast'!B:M,9,FALSE)</f>
        <v>7.0000000000000007E-2</v>
      </c>
      <c r="R277" s="46">
        <f>VLOOKUP(B277,'Pit Statcast'!B:M,11,FALSE)</f>
        <v>0.372</v>
      </c>
      <c r="S277" s="8">
        <v>3.99</v>
      </c>
      <c r="T277" s="8">
        <v>13</v>
      </c>
      <c r="U277" s="10">
        <v>0.25600000000000001</v>
      </c>
      <c r="V277" s="50">
        <f>VLOOKUP(B277,'Pit Adv'!B:V,7,FALSE)</f>
        <v>0.36</v>
      </c>
      <c r="W277" s="50">
        <f>VLOOKUP(B277,'Pit Adv'!B:V,8,FALSE)</f>
        <v>0.104</v>
      </c>
      <c r="X277" s="21">
        <f>VLOOKUP(B277,'Pit PD'!$B:$M,3,FALSE)</f>
        <v>0.121</v>
      </c>
      <c r="Y277" s="21">
        <f>VLOOKUP($B277,'Pit PD'!$B:$M,4,FALSE)</f>
        <v>0.32500000000000001</v>
      </c>
      <c r="Z277" s="21">
        <f>VLOOKUP($B277,'Pit PD'!$B:$M,5,FALSE)</f>
        <v>0.55900000000000005</v>
      </c>
      <c r="AA277" s="21">
        <f>VLOOKUP($B277,'Pit PD'!$B:$M,6,FALSE)</f>
        <v>0.442</v>
      </c>
      <c r="AB277" s="21">
        <f>VLOOKUP($B277,'Pit PD'!$B:$M,7,FALSE)</f>
        <v>0.51300000000000001</v>
      </c>
      <c r="AC277" s="21">
        <f>VLOOKUP($B277,'Pit PD'!$B:$M,8,FALSE)</f>
        <v>0.84599999999999997</v>
      </c>
      <c r="AD277" s="21">
        <f>VLOOKUP($B277,'Pit PD'!$B:$M,9,FALSE)</f>
        <v>0.72399999999999998</v>
      </c>
      <c r="AE277" s="21">
        <f>VLOOKUP($B277,'Pit PD'!$B:$M,10,FALSE)</f>
        <v>0.501</v>
      </c>
      <c r="AF277" s="21">
        <f>VLOOKUP($B277,'Pit PD'!$B:$M,11,FALSE)</f>
        <v>0.21299999999999999</v>
      </c>
      <c r="AG277" s="21">
        <f>VLOOKUP($B277,'Pit PD'!$B:$M,12,FALSE)</f>
        <v>0.33400000000000002</v>
      </c>
      <c r="AH277">
        <f>VLOOKUP(B277,'[1]SGP Pitchers'!$B:$P,10,FALSE)</f>
        <v>3.14526089447619</v>
      </c>
    </row>
    <row r="278" spans="1:34" ht="15" thickBot="1">
      <c r="A278" s="5">
        <v>277</v>
      </c>
      <c r="B278" s="22" t="s">
        <v>580</v>
      </c>
      <c r="C278" s="22" t="s">
        <v>43</v>
      </c>
      <c r="D278" s="8">
        <f t="shared" si="4"/>
        <v>27</v>
      </c>
      <c r="E278" s="8">
        <v>3</v>
      </c>
      <c r="F278" s="8">
        <v>59</v>
      </c>
      <c r="G278" s="8" t="str">
        <f>VLOOKUP(B278,[1]Pitchers!$B:$P,15,FALSE)</f>
        <v/>
      </c>
      <c r="H278" s="8">
        <f>IF(D278&gt;0,(D278)/(D278+VLOOKUP(B278,'Blown Saves Pitch'!B:F,4,FALSE)),"")</f>
        <v>0.9</v>
      </c>
      <c r="I278" s="8">
        <v>9.83</v>
      </c>
      <c r="J278" s="8">
        <v>2.83</v>
      </c>
      <c r="K278" s="8">
        <v>1.26</v>
      </c>
      <c r="L278" s="8">
        <v>2.36</v>
      </c>
      <c r="M278" s="8">
        <f>VLOOKUP('Pit League Rates'!B278,'Pit Adv'!B:V,20,FALSE)</f>
        <v>4.45</v>
      </c>
      <c r="N278" s="8">
        <f>VLOOKUP('Pit League Rates'!B278,'Pit Adv'!B:V,21,FALSE)</f>
        <v>4.01</v>
      </c>
      <c r="O278" s="8">
        <f>VLOOKUP(B278,'Pit Statcast'!B:M,5,FALSE)</f>
        <v>85.9</v>
      </c>
      <c r="P278" s="8">
        <f>VLOOKUP(B278,'Pit Statcast'!B:M,7,FALSE)</f>
        <v>15.5</v>
      </c>
      <c r="Q278" s="46">
        <f>VLOOKUP(B278,'Pit Statcast'!B:M,9,FALSE)</f>
        <v>4.9000000000000002E-2</v>
      </c>
      <c r="R278" s="46">
        <f>VLOOKUP(B278,'Pit Statcast'!B:M,11,FALSE)</f>
        <v>0.29399999999999998</v>
      </c>
      <c r="S278" s="8">
        <v>4.17</v>
      </c>
      <c r="T278" s="8">
        <v>24</v>
      </c>
      <c r="U278" s="10">
        <v>0.14599999999999999</v>
      </c>
      <c r="V278" s="50">
        <f>VLOOKUP(B278,'Pit Adv'!B:V,7,FALSE)</f>
        <v>0.253</v>
      </c>
      <c r="W278" s="50">
        <f>VLOOKUP(B278,'Pit Adv'!B:V,8,FALSE)</f>
        <v>0.107</v>
      </c>
      <c r="X278" s="21">
        <f>VLOOKUP(B278,'Pit PD'!$B:$M,3,FALSE)</f>
        <v>0.11600000000000001</v>
      </c>
      <c r="Y278" s="21">
        <f>VLOOKUP($B278,'Pit PD'!$B:$M,4,FALSE)</f>
        <v>0.27</v>
      </c>
      <c r="Z278" s="21">
        <f>VLOOKUP($B278,'Pit PD'!$B:$M,5,FALSE)</f>
        <v>0.60099999999999998</v>
      </c>
      <c r="AA278" s="21">
        <f>VLOOKUP($B278,'Pit PD'!$B:$M,6,FALSE)</f>
        <v>0.43099999999999999</v>
      </c>
      <c r="AB278" s="21">
        <f>VLOOKUP($B278,'Pit PD'!$B:$M,7,FALSE)</f>
        <v>0.44800000000000001</v>
      </c>
      <c r="AC278" s="21">
        <f>VLOOKUP($B278,'Pit PD'!$B:$M,8,FALSE)</f>
        <v>0.86199999999999999</v>
      </c>
      <c r="AD278" s="21">
        <f>VLOOKUP($B278,'Pit PD'!$B:$M,9,FALSE)</f>
        <v>0.72799999999999998</v>
      </c>
      <c r="AE278" s="21">
        <f>VLOOKUP($B278,'Pit PD'!$B:$M,10,FALSE)</f>
        <v>0.48599999999999999</v>
      </c>
      <c r="AF278" s="21">
        <f>VLOOKUP($B278,'Pit PD'!$B:$M,11,FALSE)</f>
        <v>0.17899999999999999</v>
      </c>
      <c r="AG278" s="21">
        <f>VLOOKUP($B278,'Pit PD'!$B:$M,12,FALSE)</f>
        <v>0.29399999999999998</v>
      </c>
      <c r="AH278">
        <f>VLOOKUP(B278,'[1]SGP Pitchers'!$B:$P,10,FALSE)</f>
        <v>4.5975076531176988</v>
      </c>
    </row>
    <row r="279" spans="1:34" ht="15" thickBot="1">
      <c r="A279" s="5">
        <v>278</v>
      </c>
      <c r="B279" s="22" t="s">
        <v>649</v>
      </c>
      <c r="C279" s="22" t="s">
        <v>95</v>
      </c>
      <c r="D279" s="8">
        <f t="shared" si="4"/>
        <v>14</v>
      </c>
      <c r="E279" s="8">
        <v>0</v>
      </c>
      <c r="F279" s="8">
        <v>59</v>
      </c>
      <c r="G279" s="8" t="str">
        <f>VLOOKUP(B279,[1]Pitchers!$B:$P,15,FALSE)</f>
        <v/>
      </c>
      <c r="H279" s="8">
        <f>IF(D279&gt;0,(D279)/(D279+VLOOKUP(B279,'Blown Saves Pitch'!B:F,4,FALSE)),"")</f>
        <v>0.93333333333333335</v>
      </c>
      <c r="I279" s="8">
        <v>8.85</v>
      </c>
      <c r="J279" s="8">
        <v>3.9</v>
      </c>
      <c r="K279" s="8">
        <v>1.28</v>
      </c>
      <c r="L279" s="8">
        <v>2.27</v>
      </c>
      <c r="M279" s="8">
        <f>VLOOKUP('Pit League Rates'!B279,'Pit Adv'!B:V,20,FALSE)</f>
        <v>5.0599999999999996</v>
      </c>
      <c r="N279" s="8">
        <f>VLOOKUP('Pit League Rates'!B279,'Pit Adv'!B:V,21,FALSE)</f>
        <v>4.26</v>
      </c>
      <c r="O279" s="8">
        <f>VLOOKUP(B279,'Pit Statcast'!B:M,5,FALSE)</f>
        <v>87.9</v>
      </c>
      <c r="P279" s="8">
        <f>VLOOKUP(B279,'Pit Statcast'!B:M,7,FALSE)</f>
        <v>15.1</v>
      </c>
      <c r="Q279" s="46">
        <f>VLOOKUP(B279,'Pit Statcast'!B:M,9,FALSE)</f>
        <v>8.2000000000000003E-2</v>
      </c>
      <c r="R279" s="46">
        <f>VLOOKUP(B279,'Pit Statcast'!B:M,11,FALSE)</f>
        <v>0.35299999999999998</v>
      </c>
      <c r="S279" s="8">
        <v>3.9</v>
      </c>
      <c r="T279" s="8">
        <v>14</v>
      </c>
      <c r="U279" s="10">
        <v>0.125</v>
      </c>
      <c r="V279" s="50">
        <f>VLOOKUP(B279,'Pit Adv'!B:V,7,FALSE)</f>
        <v>0.223</v>
      </c>
      <c r="W279" s="50">
        <f>VLOOKUP(B279,'Pit Adv'!B:V,8,FALSE)</f>
        <v>9.8000000000000004E-2</v>
      </c>
      <c r="X279" s="21">
        <f>VLOOKUP(B279,'Pit PD'!$B:$M,3,FALSE)</f>
        <v>0.128</v>
      </c>
      <c r="Y279" s="21">
        <f>VLOOKUP($B279,'Pit PD'!$B:$M,4,FALSE)</f>
        <v>0.26900000000000002</v>
      </c>
      <c r="Z279" s="21">
        <f>VLOOKUP($B279,'Pit PD'!$B:$M,5,FALSE)</f>
        <v>0.64600000000000002</v>
      </c>
      <c r="AA279" s="21">
        <f>VLOOKUP($B279,'Pit PD'!$B:$M,6,FALSE)</f>
        <v>0.46200000000000002</v>
      </c>
      <c r="AB279" s="21">
        <f>VLOOKUP($B279,'Pit PD'!$B:$M,7,FALSE)</f>
        <v>0.44400000000000001</v>
      </c>
      <c r="AC279" s="21">
        <f>VLOOKUP($B279,'Pit PD'!$B:$M,8,FALSE)</f>
        <v>0.83199999999999996</v>
      </c>
      <c r="AD279" s="21">
        <f>VLOOKUP($B279,'Pit PD'!$B:$M,9,FALSE)</f>
        <v>0.72199999999999998</v>
      </c>
      <c r="AE279" s="21">
        <f>VLOOKUP($B279,'Pit PD'!$B:$M,10,FALSE)</f>
        <v>0.51100000000000001</v>
      </c>
      <c r="AF279" s="21">
        <f>VLOOKUP($B279,'Pit PD'!$B:$M,11,FALSE)</f>
        <v>0.16200000000000001</v>
      </c>
      <c r="AG279" s="21">
        <f>VLOOKUP($B279,'Pit PD'!$B:$M,12,FALSE)</f>
        <v>0.28999999999999998</v>
      </c>
      <c r="AH279">
        <f>VLOOKUP(B279,'[1]SGP Pitchers'!$B:$P,10,FALSE)</f>
        <v>1.3131621301232643</v>
      </c>
    </row>
    <row r="280" spans="1:34" ht="15" thickBot="1">
      <c r="A280" s="5">
        <v>279</v>
      </c>
      <c r="B280" s="22" t="s">
        <v>463</v>
      </c>
      <c r="C280" s="22" t="s">
        <v>95</v>
      </c>
      <c r="D280" s="8">
        <f t="shared" si="4"/>
        <v>30</v>
      </c>
      <c r="E280" s="8">
        <v>10</v>
      </c>
      <c r="F280" s="8">
        <v>59</v>
      </c>
      <c r="G280" s="8" t="str">
        <f>VLOOKUP(B280,[1]Pitchers!$B:$P,15,FALSE)</f>
        <v/>
      </c>
      <c r="H280" s="8">
        <f>IF(D280&gt;0,(D280)/(D280+VLOOKUP(B280,'Blown Saves Pitch'!B:F,4,FALSE)),"")</f>
        <v>0.83333333333333337</v>
      </c>
      <c r="I280" s="8">
        <v>9.65</v>
      </c>
      <c r="J280" s="8">
        <v>4.42</v>
      </c>
      <c r="K280" s="8">
        <v>1.2</v>
      </c>
      <c r="L280" s="8">
        <v>4.92</v>
      </c>
      <c r="M280" s="8">
        <f>VLOOKUP('Pit League Rates'!B280,'Pit Adv'!B:V,20,FALSE)</f>
        <v>3.94</v>
      </c>
      <c r="N280" s="8">
        <f>VLOOKUP('Pit League Rates'!B280,'Pit Adv'!B:V,21,FALSE)</f>
        <v>3.42</v>
      </c>
      <c r="O280" s="8">
        <f>VLOOKUP(B280,'Pit Statcast'!B:M,5,FALSE)</f>
        <v>90.5</v>
      </c>
      <c r="P280" s="8">
        <f>VLOOKUP(B280,'Pit Statcast'!B:M,7,FALSE)</f>
        <v>16.3</v>
      </c>
      <c r="Q280" s="46">
        <f>VLOOKUP(B280,'Pit Statcast'!B:M,9,FALSE)</f>
        <v>0.10100000000000001</v>
      </c>
      <c r="R280" s="46">
        <f>VLOOKUP(B280,'Pit Statcast'!B:M,11,FALSE)</f>
        <v>0.46200000000000002</v>
      </c>
      <c r="S280" s="8">
        <v>1.96</v>
      </c>
      <c r="T280" s="8">
        <v>20</v>
      </c>
      <c r="U280" s="10">
        <v>0.20499999999999999</v>
      </c>
      <c r="V280" s="50">
        <f>VLOOKUP(B280,'Pit Adv'!B:V,7,FALSE)</f>
        <v>0.25800000000000001</v>
      </c>
      <c r="W280" s="50">
        <f>VLOOKUP(B280,'Pit Adv'!B:V,8,FALSE)</f>
        <v>5.1999999999999998E-2</v>
      </c>
      <c r="X280" s="21">
        <f>VLOOKUP(B280,'Pit PD'!$B:$M,3,FALSE)</f>
        <v>0.17499999999999999</v>
      </c>
      <c r="Y280" s="21">
        <f>VLOOKUP($B280,'Pit PD'!$B:$M,4,FALSE)</f>
        <v>0.36899999999999999</v>
      </c>
      <c r="Z280" s="21">
        <f>VLOOKUP($B280,'Pit PD'!$B:$M,5,FALSE)</f>
        <v>0.69099999999999995</v>
      </c>
      <c r="AA280" s="21">
        <f>VLOOKUP($B280,'Pit PD'!$B:$M,6,FALSE)</f>
        <v>0.51900000000000002</v>
      </c>
      <c r="AB280" s="21">
        <f>VLOOKUP($B280,'Pit PD'!$B:$M,7,FALSE)</f>
        <v>0.36799999999999999</v>
      </c>
      <c r="AC280" s="21">
        <f>VLOOKUP($B280,'Pit PD'!$B:$M,8,FALSE)</f>
        <v>0.83799999999999997</v>
      </c>
      <c r="AD280" s="21">
        <f>VLOOKUP($B280,'Pit PD'!$B:$M,9,FALSE)</f>
        <v>0.65900000000000003</v>
      </c>
      <c r="AE280" s="21">
        <f>VLOOKUP($B280,'Pit PD'!$B:$M,10,FALSE)</f>
        <v>0.46500000000000002</v>
      </c>
      <c r="AF280" s="21">
        <f>VLOOKUP($B280,'Pit PD'!$B:$M,11,FALSE)</f>
        <v>0.14000000000000001</v>
      </c>
      <c r="AG280" s="21">
        <f>VLOOKUP($B280,'Pit PD'!$B:$M,12,FALSE)</f>
        <v>0.315</v>
      </c>
      <c r="AH280">
        <f>VLOOKUP(B280,'[1]SGP Pitchers'!$B:$P,10,FALSE)</f>
        <v>5.8121872704566488</v>
      </c>
    </row>
    <row r="281" spans="1:34" ht="15" thickBot="1">
      <c r="A281" s="5">
        <v>280</v>
      </c>
      <c r="B281" s="22" t="s">
        <v>485</v>
      </c>
      <c r="C281" s="22" t="s">
        <v>35</v>
      </c>
      <c r="D281" s="8">
        <f t="shared" si="4"/>
        <v>26</v>
      </c>
      <c r="E281" s="8">
        <v>3</v>
      </c>
      <c r="F281" s="8">
        <v>59</v>
      </c>
      <c r="G281" s="8" t="str">
        <f>VLOOKUP(B281,[1]Pitchers!$B:$P,15,FALSE)</f>
        <v/>
      </c>
      <c r="H281" s="8">
        <f>IF(D281&gt;0,(D281)/(D281+VLOOKUP(B281,'Blown Saves Pitch'!B:F,4,FALSE)),"")</f>
        <v>0.9285714285714286</v>
      </c>
      <c r="I281" s="8">
        <v>7.81</v>
      </c>
      <c r="J281" s="8">
        <v>2.65</v>
      </c>
      <c r="K281" s="8">
        <v>1.1499999999999999</v>
      </c>
      <c r="L281" s="8">
        <v>3.28</v>
      </c>
      <c r="M281" s="8">
        <f>VLOOKUP('Pit League Rates'!B281,'Pit Adv'!B:V,20,FALSE)</f>
        <v>3.62</v>
      </c>
      <c r="N281" s="8">
        <f>VLOOKUP('Pit League Rates'!B281,'Pit Adv'!B:V,21,FALSE)</f>
        <v>3.53</v>
      </c>
      <c r="O281" s="8">
        <f>VLOOKUP(B281,'Pit Statcast'!B:M,5,FALSE)</f>
        <v>87.7</v>
      </c>
      <c r="P281" s="8">
        <f>VLOOKUP(B281,'Pit Statcast'!B:M,7,FALSE)</f>
        <v>2.5</v>
      </c>
      <c r="Q281" s="46">
        <f>VLOOKUP(B281,'Pit Statcast'!B:M,9,FALSE)</f>
        <v>3.1E-2</v>
      </c>
      <c r="R281" s="46">
        <f>VLOOKUP(B281,'Pit Statcast'!B:M,11,FALSE)</f>
        <v>0.36899999999999999</v>
      </c>
      <c r="S281" s="8">
        <v>2.38</v>
      </c>
      <c r="T281" s="8">
        <v>23</v>
      </c>
      <c r="U281" s="10">
        <v>0.14899999999999999</v>
      </c>
      <c r="V281" s="50">
        <f>VLOOKUP(B281,'Pit Adv'!B:V,7,FALSE)</f>
        <v>0.215</v>
      </c>
      <c r="W281" s="50">
        <f>VLOOKUP(B281,'Pit Adv'!B:V,8,FALSE)</f>
        <v>6.5000000000000002E-2</v>
      </c>
      <c r="X281" s="21">
        <f>VLOOKUP(B281,'Pit PD'!$B:$M,3,FALSE)</f>
        <v>8.5000000000000006E-2</v>
      </c>
      <c r="Y281" s="21">
        <f>VLOOKUP($B281,'Pit PD'!$B:$M,4,FALSE)</f>
        <v>0.26600000000000001</v>
      </c>
      <c r="Z281" s="21">
        <f>VLOOKUP($B281,'Pit PD'!$B:$M,5,FALSE)</f>
        <v>0.60499999999999998</v>
      </c>
      <c r="AA281" s="21">
        <f>VLOOKUP($B281,'Pit PD'!$B:$M,6,FALSE)</f>
        <v>0.46500000000000002</v>
      </c>
      <c r="AB281" s="21">
        <f>VLOOKUP($B281,'Pit PD'!$B:$M,7,FALSE)</f>
        <v>0.65800000000000003</v>
      </c>
      <c r="AC281" s="21">
        <f>VLOOKUP($B281,'Pit PD'!$B:$M,8,FALSE)</f>
        <v>0.86799999999999999</v>
      </c>
      <c r="AD281" s="21">
        <f>VLOOKUP($B281,'Pit PD'!$B:$M,9,FALSE)</f>
        <v>0.81799999999999995</v>
      </c>
      <c r="AE281" s="21">
        <f>VLOOKUP($B281,'Pit PD'!$B:$M,10,FALSE)</f>
        <v>0.58499999999999996</v>
      </c>
      <c r="AF281" s="21">
        <f>VLOOKUP($B281,'Pit PD'!$B:$M,11,FALSE)</f>
        <v>0.21299999999999999</v>
      </c>
      <c r="AG281" s="21">
        <f>VLOOKUP($B281,'Pit PD'!$B:$M,12,FALSE)</f>
        <v>0.29899999999999999</v>
      </c>
      <c r="AH281">
        <f>VLOOKUP(B281,'[1]SGP Pitchers'!$B:$P,10,FALSE)</f>
        <v>7.0880843430006681</v>
      </c>
    </row>
    <row r="282" spans="1:34" ht="15" thickBot="1">
      <c r="A282" s="5">
        <v>281</v>
      </c>
      <c r="B282" s="22" t="s">
        <v>574</v>
      </c>
      <c r="C282" s="22" t="s">
        <v>86</v>
      </c>
      <c r="D282" s="8">
        <f t="shared" si="4"/>
        <v>31</v>
      </c>
      <c r="E282" s="8">
        <v>2</v>
      </c>
      <c r="F282" s="8">
        <v>59</v>
      </c>
      <c r="G282" s="8" t="str">
        <f>VLOOKUP(B282,[1]Pitchers!$B:$P,15,FALSE)</f>
        <v/>
      </c>
      <c r="H282" s="8">
        <f>IF(D282&gt;0,(D282)/(D282+VLOOKUP(B282,'Blown Saves Pitch'!B:F,4,FALSE)),"")</f>
        <v>0.83783783783783783</v>
      </c>
      <c r="I282" s="8">
        <v>7.27</v>
      </c>
      <c r="J282" s="8">
        <v>3.08</v>
      </c>
      <c r="K282" s="8">
        <v>1.1599999999999999</v>
      </c>
      <c r="L282" s="8">
        <v>3.11</v>
      </c>
      <c r="M282" s="8">
        <f>VLOOKUP('Pit League Rates'!B282,'Pit Adv'!B:V,20,FALSE)</f>
        <v>4.18</v>
      </c>
      <c r="N282" s="8">
        <f>VLOOKUP('Pit League Rates'!B282,'Pit Adv'!B:V,21,FALSE)</f>
        <v>3.99</v>
      </c>
      <c r="O282" s="8">
        <f>VLOOKUP(B282,'Pit Statcast'!B:M,5,FALSE)</f>
        <v>84.2</v>
      </c>
      <c r="P282" s="8">
        <f>VLOOKUP(B282,'Pit Statcast'!B:M,7,FALSE)</f>
        <v>8.9</v>
      </c>
      <c r="Q282" s="46">
        <f>VLOOKUP(B282,'Pit Statcast'!B:M,9,FALSE)</f>
        <v>2.1999999999999999E-2</v>
      </c>
      <c r="R282" s="46">
        <f>VLOOKUP(B282,'Pit Statcast'!B:M,11,FALSE)</f>
        <v>0.27100000000000002</v>
      </c>
      <c r="S282" s="8">
        <v>2.34</v>
      </c>
      <c r="T282" s="8">
        <v>29</v>
      </c>
      <c r="U282" s="10">
        <v>0.13100000000000001</v>
      </c>
      <c r="V282" s="50">
        <f>VLOOKUP(B282,'Pit Adv'!B:V,7,FALSE)</f>
        <v>0.193</v>
      </c>
      <c r="W282" s="50">
        <f>VLOOKUP(B282,'Pit Adv'!B:V,8,FALSE)</f>
        <v>6.2E-2</v>
      </c>
      <c r="X282" s="21">
        <f>VLOOKUP(B282,'Pit PD'!$B:$M,3,FALSE)</f>
        <v>0.10299999999999999</v>
      </c>
      <c r="Y282" s="21">
        <f>VLOOKUP($B282,'Pit PD'!$B:$M,4,FALSE)</f>
        <v>0.27300000000000002</v>
      </c>
      <c r="Z282" s="21">
        <f>VLOOKUP($B282,'Pit PD'!$B:$M,5,FALSE)</f>
        <v>0.68799999999999994</v>
      </c>
      <c r="AA282" s="21">
        <f>VLOOKUP($B282,'Pit PD'!$B:$M,6,FALSE)</f>
        <v>0.51</v>
      </c>
      <c r="AB282" s="21">
        <f>VLOOKUP($B282,'Pit PD'!$B:$M,7,FALSE)</f>
        <v>0.72499999999999998</v>
      </c>
      <c r="AC282" s="21">
        <f>VLOOKUP($B282,'Pit PD'!$B:$M,8,FALSE)</f>
        <v>0.81699999999999995</v>
      </c>
      <c r="AD282" s="21">
        <f>VLOOKUP($B282,'Pit PD'!$B:$M,9,FALSE)</f>
        <v>0.79600000000000004</v>
      </c>
      <c r="AE282" s="21">
        <f>VLOOKUP($B282,'Pit PD'!$B:$M,10,FALSE)</f>
        <v>0.56999999999999995</v>
      </c>
      <c r="AF282" s="21">
        <f>VLOOKUP($B282,'Pit PD'!$B:$M,11,FALSE)</f>
        <v>0.17799999999999999</v>
      </c>
      <c r="AG282" s="21">
        <f>VLOOKUP($B282,'Pit PD'!$B:$M,12,FALSE)</f>
        <v>0.28199999999999997</v>
      </c>
      <c r="AH282">
        <f>VLOOKUP(B282,'[1]SGP Pitchers'!$B:$P,10,FALSE)</f>
        <v>7.0535345163143299</v>
      </c>
    </row>
    <row r="283" spans="1:34" ht="15" thickBot="1">
      <c r="A283" s="5">
        <v>282</v>
      </c>
      <c r="B283" s="22" t="s">
        <v>606</v>
      </c>
      <c r="C283" s="22" t="s">
        <v>64</v>
      </c>
      <c r="D283" s="8">
        <f t="shared" si="4"/>
        <v>23</v>
      </c>
      <c r="E283" s="8">
        <v>1</v>
      </c>
      <c r="F283" s="8">
        <v>59</v>
      </c>
      <c r="G283" s="8" t="str">
        <f>VLOOKUP(B283,[1]Pitchers!$B:$P,15,FALSE)</f>
        <v/>
      </c>
      <c r="H283" s="8">
        <f>IF(D283&gt;0,(D283)/(D283+VLOOKUP(B283,'Blown Saves Pitch'!B:F,4,FALSE)),"")</f>
        <v>0.85185185185185186</v>
      </c>
      <c r="I283" s="8">
        <v>8.9</v>
      </c>
      <c r="J283" s="8">
        <v>2.2599999999999998</v>
      </c>
      <c r="K283" s="8">
        <v>1.0900000000000001</v>
      </c>
      <c r="L283" s="8">
        <v>2.46</v>
      </c>
      <c r="M283" s="8">
        <f>VLOOKUP('Pit League Rates'!B283,'Pit Adv'!B:V,20,FALSE)</f>
        <v>4.62</v>
      </c>
      <c r="N283" s="8">
        <f>VLOOKUP('Pit League Rates'!B283,'Pit Adv'!B:V,21,FALSE)</f>
        <v>4.13</v>
      </c>
      <c r="O283" s="8">
        <f>VLOOKUP(B283,'Pit Statcast'!B:M,5,FALSE)</f>
        <v>87.1</v>
      </c>
      <c r="P283" s="8">
        <f>VLOOKUP(B283,'Pit Statcast'!B:M,7,FALSE)</f>
        <v>21</v>
      </c>
      <c r="Q283" s="46">
        <f>VLOOKUP(B283,'Pit Statcast'!B:M,9,FALSE)</f>
        <v>5.0999999999999997E-2</v>
      </c>
      <c r="R283" s="46">
        <f>VLOOKUP(B283,'Pit Statcast'!B:M,11,FALSE)</f>
        <v>0.31</v>
      </c>
      <c r="S283" s="8">
        <v>3.62</v>
      </c>
      <c r="T283" s="8">
        <v>22</v>
      </c>
      <c r="U283" s="10">
        <v>0.14499999999999999</v>
      </c>
      <c r="V283" s="50">
        <f>VLOOKUP(B283,'Pit Adv'!B:V,7,FALSE)</f>
        <v>0.24399999999999999</v>
      </c>
      <c r="W283" s="50">
        <f>VLOOKUP(B283,'Pit Adv'!B:V,8,FALSE)</f>
        <v>9.9000000000000005E-2</v>
      </c>
      <c r="X283" s="21">
        <f>VLOOKUP(B283,'Pit PD'!$B:$M,3,FALSE)</f>
        <v>0.129</v>
      </c>
      <c r="Y283" s="21">
        <f>VLOOKUP($B283,'Pit PD'!$B:$M,4,FALSE)</f>
        <v>0.31900000000000001</v>
      </c>
      <c r="Z283" s="21">
        <f>VLOOKUP($B283,'Pit PD'!$B:$M,5,FALSE)</f>
        <v>0.66400000000000003</v>
      </c>
      <c r="AA283" s="21">
        <f>VLOOKUP($B283,'Pit PD'!$B:$M,6,FALSE)</f>
        <v>0.48399999999999999</v>
      </c>
      <c r="AB283" s="21">
        <f>VLOOKUP($B283,'Pit PD'!$B:$M,7,FALSE)</f>
        <v>0.55300000000000005</v>
      </c>
      <c r="AC283" s="21">
        <f>VLOOKUP($B283,'Pit PD'!$B:$M,8,FALSE)</f>
        <v>0.83099999999999996</v>
      </c>
      <c r="AD283" s="21">
        <f>VLOOKUP($B283,'Pit PD'!$B:$M,9,FALSE)</f>
        <v>0.73499999999999999</v>
      </c>
      <c r="AE283" s="21">
        <f>VLOOKUP($B283,'Pit PD'!$B:$M,10,FALSE)</f>
        <v>0.47799999999999998</v>
      </c>
      <c r="AF283" s="21">
        <f>VLOOKUP($B283,'Pit PD'!$B:$M,11,FALSE)</f>
        <v>0.152</v>
      </c>
      <c r="AG283" s="21">
        <f>VLOOKUP($B283,'Pit PD'!$B:$M,12,FALSE)</f>
        <v>0.28100000000000003</v>
      </c>
      <c r="AH283">
        <f>VLOOKUP(B283,'[1]SGP Pitchers'!$B:$P,10,FALSE)</f>
        <v>6.160728715537088</v>
      </c>
    </row>
    <row r="284" spans="1:34" ht="15" thickBot="1">
      <c r="A284" s="5">
        <v>283</v>
      </c>
      <c r="B284" s="22" t="s">
        <v>597</v>
      </c>
      <c r="C284" s="22" t="s">
        <v>129</v>
      </c>
      <c r="D284" s="8">
        <f t="shared" si="4"/>
        <v>7</v>
      </c>
      <c r="E284" s="8">
        <v>0</v>
      </c>
      <c r="F284" s="8">
        <v>58</v>
      </c>
      <c r="G284" s="8" t="str">
        <f>VLOOKUP(B284,[1]Pitchers!$B:$P,15,FALSE)</f>
        <v/>
      </c>
      <c r="H284" s="8">
        <f>IF(D284&gt;0,(D284)/(D284+VLOOKUP(B284,'Blown Saves Pitch'!B:F,4,FALSE)),"")</f>
        <v>0.7</v>
      </c>
      <c r="I284" s="8">
        <v>9.7899999999999991</v>
      </c>
      <c r="J284" s="8">
        <v>3.21</v>
      </c>
      <c r="K284" s="8">
        <v>1.1299999999999999</v>
      </c>
      <c r="L284" s="8">
        <v>2.23</v>
      </c>
      <c r="M284" s="8">
        <f>VLOOKUP('Pit League Rates'!B284,'Pit Adv'!B:V,20,FALSE)</f>
        <v>4.58</v>
      </c>
      <c r="N284" s="8">
        <f>VLOOKUP('Pit League Rates'!B284,'Pit Adv'!B:V,21,FALSE)</f>
        <v>4.0999999999999996</v>
      </c>
      <c r="O284" s="8">
        <f>VLOOKUP(B284,'Pit Statcast'!B:M,5,FALSE)</f>
        <v>90.1</v>
      </c>
      <c r="P284" s="8">
        <f>VLOOKUP(B284,'Pit Statcast'!B:M,7,FALSE)</f>
        <v>16.2</v>
      </c>
      <c r="Q284" s="46">
        <f>VLOOKUP(B284,'Pit Statcast'!B:M,9,FALSE)</f>
        <v>0.111</v>
      </c>
      <c r="R284" s="46">
        <f>VLOOKUP(B284,'Pit Statcast'!B:M,11,FALSE)</f>
        <v>0.38500000000000001</v>
      </c>
      <c r="S284" s="8">
        <v>4.3899999999999997</v>
      </c>
      <c r="T284" s="8">
        <v>7</v>
      </c>
      <c r="U284" s="10">
        <v>0.14399999999999999</v>
      </c>
      <c r="V284" s="50">
        <f>VLOOKUP(B284,'Pit Adv'!B:V,7,FALSE)</f>
        <v>0.26100000000000001</v>
      </c>
      <c r="W284" s="50">
        <f>VLOOKUP(B284,'Pit Adv'!B:V,8,FALSE)</f>
        <v>0.11700000000000001</v>
      </c>
      <c r="X284" s="21">
        <f>VLOOKUP(B284,'Pit PD'!$B:$M,3,FALSE)</f>
        <v>0.10299999999999999</v>
      </c>
      <c r="Y284" s="21">
        <f>VLOOKUP($B284,'Pit PD'!$B:$M,4,FALSE)</f>
        <v>0.23</v>
      </c>
      <c r="Z284" s="21">
        <f>VLOOKUP($B284,'Pit PD'!$B:$M,5,FALSE)</f>
        <v>0.65200000000000002</v>
      </c>
      <c r="AA284" s="21">
        <f>VLOOKUP($B284,'Pit PD'!$B:$M,6,FALSE)</f>
        <v>0.443</v>
      </c>
      <c r="AB284" s="21">
        <f>VLOOKUP($B284,'Pit PD'!$B:$M,7,FALSE)</f>
        <v>0.54500000000000004</v>
      </c>
      <c r="AC284" s="21">
        <f>VLOOKUP($B284,'Pit PD'!$B:$M,8,FALSE)</f>
        <v>0.84199999999999997</v>
      </c>
      <c r="AD284" s="21">
        <f>VLOOKUP($B284,'Pit PD'!$B:$M,9,FALSE)</f>
        <v>0.76600000000000001</v>
      </c>
      <c r="AE284" s="21">
        <f>VLOOKUP($B284,'Pit PD'!$B:$M,10,FALSE)</f>
        <v>0.505</v>
      </c>
      <c r="AF284" s="21">
        <f>VLOOKUP($B284,'Pit PD'!$B:$M,11,FALSE)</f>
        <v>0.16200000000000001</v>
      </c>
      <c r="AG284" s="21">
        <f>VLOOKUP($B284,'Pit PD'!$B:$M,12,FALSE)</f>
        <v>0.26500000000000001</v>
      </c>
      <c r="AH284">
        <f>VLOOKUP(B284,'[1]SGP Pitchers'!$B:$P,10,FALSE)</f>
        <v>0.98944779075542433</v>
      </c>
    </row>
    <row r="285" spans="1:34" ht="15" thickBot="1">
      <c r="A285" s="5">
        <v>284</v>
      </c>
      <c r="B285" s="22" t="s">
        <v>464</v>
      </c>
      <c r="C285" s="22" t="s">
        <v>45</v>
      </c>
      <c r="D285" s="8">
        <f t="shared" si="4"/>
        <v>17</v>
      </c>
      <c r="E285" s="8">
        <v>0</v>
      </c>
      <c r="F285" s="8">
        <v>58</v>
      </c>
      <c r="G285" s="8" t="str">
        <f>VLOOKUP(B285,[1]Pitchers!$B:$P,15,FALSE)</f>
        <v/>
      </c>
      <c r="H285" s="8">
        <f>IF(D285&gt;0,(D285)/(D285+VLOOKUP(B285,'Blown Saves Pitch'!B:F,4,FALSE)),"")</f>
        <v>0.85</v>
      </c>
      <c r="I285" s="8">
        <v>8.24</v>
      </c>
      <c r="J285" s="8">
        <v>1.85</v>
      </c>
      <c r="K285" s="8">
        <v>0.96</v>
      </c>
      <c r="L285" s="8">
        <v>4.46</v>
      </c>
      <c r="M285" s="8">
        <f>VLOOKUP('Pit League Rates'!B285,'Pit Adv'!B:V,20,FALSE)</f>
        <v>3.65</v>
      </c>
      <c r="N285" s="8">
        <f>VLOOKUP('Pit League Rates'!B285,'Pit Adv'!B:V,21,FALSE)</f>
        <v>3.42</v>
      </c>
      <c r="O285" s="8">
        <f>VLOOKUP(B285,'Pit Statcast'!B:M,5,FALSE)</f>
        <v>86.5</v>
      </c>
      <c r="P285" s="8">
        <f>VLOOKUP(B285,'Pit Statcast'!B:M,7,FALSE)</f>
        <v>9.9</v>
      </c>
      <c r="Q285" s="46">
        <f>VLOOKUP(B285,'Pit Statcast'!B:M,9,FALSE)</f>
        <v>6.3E-2</v>
      </c>
      <c r="R285" s="46">
        <f>VLOOKUP(B285,'Pit Statcast'!B:M,11,FALSE)</f>
        <v>0.34899999999999998</v>
      </c>
      <c r="S285" s="8">
        <v>1.85</v>
      </c>
      <c r="T285" s="8">
        <v>17</v>
      </c>
      <c r="U285" s="10">
        <v>0.18099999999999999</v>
      </c>
      <c r="V285" s="50">
        <f>VLOOKUP(B285,'Pit Adv'!B:V,7,FALSE)</f>
        <v>0.23400000000000001</v>
      </c>
      <c r="W285" s="50">
        <f>VLOOKUP(B285,'Pit Adv'!B:V,8,FALSE)</f>
        <v>5.1999999999999998E-2</v>
      </c>
      <c r="X285" s="21">
        <f>VLOOKUP(B285,'Pit PD'!$B:$M,3,FALSE)</f>
        <v>8.3000000000000004E-2</v>
      </c>
      <c r="Y285" s="21">
        <f>VLOOKUP($B285,'Pit PD'!$B:$M,4,FALSE)</f>
        <v>0.27900000000000003</v>
      </c>
      <c r="Z285" s="21">
        <f>VLOOKUP($B285,'Pit PD'!$B:$M,5,FALSE)</f>
        <v>0.55400000000000005</v>
      </c>
      <c r="AA285" s="21">
        <f>VLOOKUP($B285,'Pit PD'!$B:$M,6,FALSE)</f>
        <v>0.42</v>
      </c>
      <c r="AB285" s="21">
        <f>VLOOKUP($B285,'Pit PD'!$B:$M,7,FALSE)</f>
        <v>0.68100000000000005</v>
      </c>
      <c r="AC285" s="21">
        <f>VLOOKUP($B285,'Pit PD'!$B:$M,8,FALSE)</f>
        <v>0.86</v>
      </c>
      <c r="AD285" s="21">
        <f>VLOOKUP($B285,'Pit PD'!$B:$M,9,FALSE)</f>
        <v>0.80200000000000005</v>
      </c>
      <c r="AE285" s="21">
        <f>VLOOKUP($B285,'Pit PD'!$B:$M,10,FALSE)</f>
        <v>0.51100000000000001</v>
      </c>
      <c r="AF285" s="21">
        <f>VLOOKUP($B285,'Pit PD'!$B:$M,11,FALSE)</f>
        <v>0.222</v>
      </c>
      <c r="AG285" s="21">
        <f>VLOOKUP($B285,'Pit PD'!$B:$M,12,FALSE)</f>
        <v>0.30499999999999999</v>
      </c>
      <c r="AH285">
        <f>VLOOKUP(B285,'[1]SGP Pitchers'!$B:$P,10,FALSE)</f>
        <v>8.9472338624439889</v>
      </c>
    </row>
    <row r="286" spans="1:34" ht="15" thickBot="1">
      <c r="A286" s="5">
        <v>285</v>
      </c>
      <c r="B286" s="22" t="s">
        <v>446</v>
      </c>
      <c r="C286" s="6" t="s">
        <v>103</v>
      </c>
      <c r="D286" s="8">
        <f t="shared" si="4"/>
        <v>16</v>
      </c>
      <c r="E286" s="8">
        <v>7</v>
      </c>
      <c r="F286" s="8">
        <v>58</v>
      </c>
      <c r="G286" s="8" t="str">
        <f>VLOOKUP(B286,[1]Pitchers!$B:$P,15,FALSE)</f>
        <v/>
      </c>
      <c r="H286" s="8">
        <f>IF(D286&gt;0,(D286)/(D286+VLOOKUP(B286,'Blown Saves Pitch'!B:F,4,FALSE)),"")</f>
        <v>0.84210526315789469</v>
      </c>
      <c r="I286" s="8">
        <v>9.2100000000000009</v>
      </c>
      <c r="J286" s="8">
        <v>4.76</v>
      </c>
      <c r="K286" s="8">
        <v>1.54</v>
      </c>
      <c r="L286" s="8">
        <v>3.41</v>
      </c>
      <c r="M286" s="8">
        <f>VLOOKUP('Pit League Rates'!B286,'Pit Adv'!B:V,20,FALSE)</f>
        <v>3.29</v>
      </c>
      <c r="N286" s="8">
        <f>VLOOKUP('Pit League Rates'!B286,'Pit Adv'!B:V,21,FALSE)</f>
        <v>3.34</v>
      </c>
      <c r="O286" s="8">
        <f>VLOOKUP(B286,'Pit Statcast'!B:M,5,FALSE)</f>
        <v>87.1</v>
      </c>
      <c r="P286" s="8">
        <f>VLOOKUP(B286,'Pit Statcast'!B:M,7,FALSE)</f>
        <v>5.2</v>
      </c>
      <c r="Q286" s="46">
        <f>VLOOKUP(B286,'Pit Statcast'!B:M,9,FALSE)</f>
        <v>2.9000000000000001E-2</v>
      </c>
      <c r="R286" s="46">
        <f>VLOOKUP(B286,'Pit Statcast'!B:M,11,FALSE)</f>
        <v>0.371</v>
      </c>
      <c r="S286" s="8">
        <v>2.7</v>
      </c>
      <c r="T286" s="8">
        <v>9</v>
      </c>
      <c r="U286" s="10">
        <v>0.16500000000000001</v>
      </c>
      <c r="V286" s="50">
        <f>VLOOKUP(B286,'Pit Adv'!B:V,7,FALSE)</f>
        <v>0.23400000000000001</v>
      </c>
      <c r="W286" s="50">
        <f>VLOOKUP(B286,'Pit Adv'!B:V,8,FALSE)</f>
        <v>6.9000000000000006E-2</v>
      </c>
      <c r="X286" s="21">
        <f>VLOOKUP(B286,'Pit PD'!$B:$M,3,FALSE)</f>
        <v>8.7999999999999995E-2</v>
      </c>
      <c r="Y286" s="21">
        <f>VLOOKUP($B286,'Pit PD'!$B:$M,4,FALSE)</f>
        <v>0.29399999999999998</v>
      </c>
      <c r="Z286" s="21">
        <f>VLOOKUP($B286,'Pit PD'!$B:$M,5,FALSE)</f>
        <v>0.627</v>
      </c>
      <c r="AA286" s="21">
        <f>VLOOKUP($B286,'Pit PD'!$B:$M,6,FALSE)</f>
        <v>0.45800000000000002</v>
      </c>
      <c r="AB286" s="21">
        <f>VLOOKUP($B286,'Pit PD'!$B:$M,7,FALSE)</f>
        <v>0.67400000000000004</v>
      </c>
      <c r="AC286" s="21">
        <f>VLOOKUP($B286,'Pit PD'!$B:$M,8,FALSE)</f>
        <v>0.872</v>
      </c>
      <c r="AD286" s="21">
        <f>VLOOKUP($B286,'Pit PD'!$B:$M,9,FALSE)</f>
        <v>0.80700000000000005</v>
      </c>
      <c r="AE286" s="21">
        <f>VLOOKUP($B286,'Pit PD'!$B:$M,10,FALSE)</f>
        <v>0.49099999999999999</v>
      </c>
      <c r="AF286" s="21">
        <f>VLOOKUP($B286,'Pit PD'!$B:$M,11,FALSE)</f>
        <v>0.191</v>
      </c>
      <c r="AG286" s="21">
        <f>VLOOKUP($B286,'Pit PD'!$B:$M,12,FALSE)</f>
        <v>0.28000000000000003</v>
      </c>
      <c r="AH286">
        <f>VLOOKUP(B286,'[1]SGP Pitchers'!$B:$P,10,FALSE)</f>
        <v>0.4169906154185421</v>
      </c>
    </row>
    <row r="287" spans="1:34" ht="15" thickBot="1">
      <c r="A287" s="5">
        <v>286</v>
      </c>
      <c r="B287" s="22" t="s">
        <v>398</v>
      </c>
      <c r="C287" s="22" t="s">
        <v>35</v>
      </c>
      <c r="D287" s="8">
        <f t="shared" si="4"/>
        <v>18</v>
      </c>
      <c r="E287" s="8">
        <v>1</v>
      </c>
      <c r="F287" s="8">
        <v>58</v>
      </c>
      <c r="G287" s="8" t="str">
        <f>VLOOKUP(B287,[1]Pitchers!$B:$P,15,FALSE)</f>
        <v/>
      </c>
      <c r="H287" s="8">
        <f>IF(D287&gt;0,(D287)/(D287+VLOOKUP(B287,'Blown Saves Pitch'!B:F,4,FALSE)),"")</f>
        <v>1</v>
      </c>
      <c r="I287" s="8">
        <v>10.1</v>
      </c>
      <c r="J287" s="8">
        <v>4.01</v>
      </c>
      <c r="K287" s="8">
        <v>1.1200000000000001</v>
      </c>
      <c r="L287" s="8">
        <v>5.27</v>
      </c>
      <c r="M287" s="8">
        <f>VLOOKUP('Pit League Rates'!B287,'Pit Adv'!B:V,20,FALSE)</f>
        <v>2.88</v>
      </c>
      <c r="N287" s="8">
        <f>VLOOKUP('Pit League Rates'!B287,'Pit Adv'!B:V,21,FALSE)</f>
        <v>2.79</v>
      </c>
      <c r="O287" s="8">
        <f>VLOOKUP(B287,'Pit Statcast'!B:M,5,FALSE)</f>
        <v>88.6</v>
      </c>
      <c r="P287" s="8">
        <f>VLOOKUP(B287,'Pit Statcast'!B:M,7,FALSE)</f>
        <v>7.1</v>
      </c>
      <c r="Q287" s="46">
        <f>VLOOKUP(B287,'Pit Statcast'!B:M,9,FALSE)</f>
        <v>8.8999999999999996E-2</v>
      </c>
      <c r="R287" s="46">
        <f>VLOOKUP(B287,'Pit Statcast'!B:M,11,FALSE)</f>
        <v>0.43</v>
      </c>
      <c r="S287" s="8">
        <v>1.92</v>
      </c>
      <c r="T287" s="8">
        <v>17</v>
      </c>
      <c r="U287" s="10">
        <v>0.22700000000000001</v>
      </c>
      <c r="V287" s="50">
        <f>VLOOKUP(B287,'Pit Adv'!B:V,7,FALSE)</f>
        <v>0.28000000000000003</v>
      </c>
      <c r="W287" s="50">
        <f>VLOOKUP(B287,'Pit Adv'!B:V,8,FALSE)</f>
        <v>5.2999999999999999E-2</v>
      </c>
      <c r="X287" s="21">
        <f>VLOOKUP(B287,'Pit PD'!$B:$M,3,FALSE)</f>
        <v>0.14199999999999999</v>
      </c>
      <c r="Y287" s="21">
        <f>VLOOKUP($B287,'Pit PD'!$B:$M,4,FALSE)</f>
        <v>0.38</v>
      </c>
      <c r="Z287" s="21">
        <f>VLOOKUP($B287,'Pit PD'!$B:$M,5,FALSE)</f>
        <v>0.65900000000000003</v>
      </c>
      <c r="AA287" s="21">
        <f>VLOOKUP($B287,'Pit PD'!$B:$M,6,FALSE)</f>
        <v>0.52100000000000002</v>
      </c>
      <c r="AB287" s="21">
        <f>VLOOKUP($B287,'Pit PD'!$B:$M,7,FALSE)</f>
        <v>0.52100000000000002</v>
      </c>
      <c r="AC287" s="21">
        <f>VLOOKUP($B287,'Pit PD'!$B:$M,8,FALSE)</f>
        <v>0.83899999999999997</v>
      </c>
      <c r="AD287" s="21">
        <f>VLOOKUP($B287,'Pit PD'!$B:$M,9,FALSE)</f>
        <v>0.72499999999999998</v>
      </c>
      <c r="AE287" s="21">
        <f>VLOOKUP($B287,'Pit PD'!$B:$M,10,FALSE)</f>
        <v>0.50700000000000001</v>
      </c>
      <c r="AF287" s="21">
        <f>VLOOKUP($B287,'Pit PD'!$B:$M,11,FALSE)</f>
        <v>0.161</v>
      </c>
      <c r="AG287" s="21">
        <f>VLOOKUP($B287,'Pit PD'!$B:$M,12,FALSE)</f>
        <v>0.30299999999999999</v>
      </c>
      <c r="AH287">
        <f>VLOOKUP(B287,'[1]SGP Pitchers'!$B:$P,10,FALSE)</f>
        <v>6.5264612039991388</v>
      </c>
    </row>
    <row r="288" spans="1:34" ht="15" thickBot="1">
      <c r="A288" s="5">
        <v>287</v>
      </c>
      <c r="B288" s="22" t="s">
        <v>802</v>
      </c>
      <c r="C288" s="22" t="s">
        <v>50</v>
      </c>
      <c r="D288" s="8">
        <f t="shared" si="4"/>
        <v>2</v>
      </c>
      <c r="E288" s="8">
        <v>1</v>
      </c>
      <c r="F288" s="8">
        <v>58</v>
      </c>
      <c r="G288" s="8">
        <f>VLOOKUP(B288,[1]Pitchers!$B:$P,15,FALSE)</f>
        <v>0.27</v>
      </c>
      <c r="H288" s="8">
        <f>IF(D288&gt;0,(D288)/(D288+VLOOKUP(B288,'Blown Saves Pitch'!B:F,4,FALSE)),"")</f>
        <v>1</v>
      </c>
      <c r="I288" s="8">
        <v>6.14</v>
      </c>
      <c r="J288" s="8">
        <v>5.29</v>
      </c>
      <c r="K288" s="8">
        <v>1.53</v>
      </c>
      <c r="L288" s="8">
        <v>1.93</v>
      </c>
      <c r="M288" s="8">
        <f>VLOOKUP('Pit League Rates'!B288,'Pit Adv'!B:V,20,FALSE)</f>
        <v>5.28</v>
      </c>
      <c r="N288" s="8">
        <f>VLOOKUP('Pit League Rates'!B288,'Pit Adv'!B:V,21,FALSE)</f>
        <v>5.12</v>
      </c>
      <c r="O288" s="8">
        <f>VLOOKUP(B288,'Pit Statcast'!B:M,5,FALSE)</f>
        <v>89.3</v>
      </c>
      <c r="P288" s="8">
        <f>VLOOKUP(B288,'Pit Statcast'!B:M,7,FALSE)</f>
        <v>14.1</v>
      </c>
      <c r="Q288" s="46">
        <f>VLOOKUP(B288,'Pit Statcast'!B:M,9,FALSE)</f>
        <v>0.08</v>
      </c>
      <c r="R288" s="46">
        <f>VLOOKUP(B288,'Pit Statcast'!B:M,11,FALSE)</f>
        <v>0.373</v>
      </c>
      <c r="S288" s="8">
        <v>3.18</v>
      </c>
      <c r="T288" s="8">
        <v>1</v>
      </c>
      <c r="U288" s="10">
        <v>7.3999999999999996E-2</v>
      </c>
      <c r="V288" s="50">
        <f>VLOOKUP(B288,'Pit Adv'!B:V,7,FALSE)</f>
        <v>0.154</v>
      </c>
      <c r="W288" s="50">
        <f>VLOOKUP(B288,'Pit Adv'!B:V,8,FALSE)</f>
        <v>0.08</v>
      </c>
      <c r="X288" s="21">
        <f>VLOOKUP(B288,'Pit PD'!$B:$M,3,FALSE)</f>
        <v>8.5999999999999993E-2</v>
      </c>
      <c r="Y288" s="21">
        <f>VLOOKUP($B288,'Pit PD'!$B:$M,4,FALSE)</f>
        <v>0.27300000000000002</v>
      </c>
      <c r="Z288" s="21">
        <f>VLOOKUP($B288,'Pit PD'!$B:$M,5,FALSE)</f>
        <v>0.64600000000000002</v>
      </c>
      <c r="AA288" s="21">
        <f>VLOOKUP($B288,'Pit PD'!$B:$M,6,FALSE)</f>
        <v>0.45</v>
      </c>
      <c r="AB288" s="21">
        <f>VLOOKUP($B288,'Pit PD'!$B:$M,7,FALSE)</f>
        <v>0.66300000000000003</v>
      </c>
      <c r="AC288" s="21">
        <f>VLOOKUP($B288,'Pit PD'!$B:$M,8,FALSE)</f>
        <v>0.876</v>
      </c>
      <c r="AD288" s="21">
        <f>VLOOKUP($B288,'Pit PD'!$B:$M,9,FALSE)</f>
        <v>0.80800000000000005</v>
      </c>
      <c r="AE288" s="21">
        <f>VLOOKUP($B288,'Pit PD'!$B:$M,10,FALSE)</f>
        <v>0.47399999999999998</v>
      </c>
      <c r="AF288" s="21">
        <f>VLOOKUP($B288,'Pit PD'!$B:$M,11,FALSE)</f>
        <v>0.16500000000000001</v>
      </c>
      <c r="AG288" s="21">
        <f>VLOOKUP($B288,'Pit PD'!$B:$M,12,FALSE)</f>
        <v>0.252</v>
      </c>
      <c r="AH288">
        <f>VLOOKUP(B288,'[1]SGP Pitchers'!$B:$P,10,FALSE)</f>
        <v>-4.8531559131804833</v>
      </c>
    </row>
    <row r="289" spans="1:34" ht="15" thickBot="1">
      <c r="A289" s="5">
        <v>288</v>
      </c>
      <c r="B289" s="22" t="s">
        <v>696</v>
      </c>
      <c r="C289" s="22" t="s">
        <v>153</v>
      </c>
      <c r="D289" s="8">
        <f t="shared" si="4"/>
        <v>1</v>
      </c>
      <c r="E289" s="8">
        <v>0</v>
      </c>
      <c r="F289" s="8">
        <v>58</v>
      </c>
      <c r="G289" s="8">
        <f>VLOOKUP(B289,[1]Pitchers!$B:$P,15,FALSE)</f>
        <v>0.33</v>
      </c>
      <c r="H289" s="8">
        <f>IF(D289&gt;0,(D289)/(D289+VLOOKUP(B289,'Blown Saves Pitch'!B:F,4,FALSE)),"")</f>
        <v>1</v>
      </c>
      <c r="I289" s="8">
        <v>8.07</v>
      </c>
      <c r="J289" s="8">
        <v>4.45</v>
      </c>
      <c r="K289" s="8">
        <v>1.05</v>
      </c>
      <c r="L289" s="8">
        <v>2.9</v>
      </c>
      <c r="M289" s="8">
        <f>VLOOKUP('Pit League Rates'!B289,'Pit Adv'!B:V,20,FALSE)</f>
        <v>4.59</v>
      </c>
      <c r="N289" s="8">
        <f>VLOOKUP('Pit League Rates'!B289,'Pit Adv'!B:V,21,FALSE)</f>
        <v>4.43</v>
      </c>
      <c r="O289" s="8">
        <f>VLOOKUP(B289,'Pit Statcast'!B:M,5,FALSE)</f>
        <v>88.8</v>
      </c>
      <c r="P289" s="8">
        <f>VLOOKUP(B289,'Pit Statcast'!B:M,7,FALSE)</f>
        <v>18.2</v>
      </c>
      <c r="Q289" s="46">
        <f>VLOOKUP(B289,'Pit Statcast'!B:M,9,FALSE)</f>
        <v>7.6999999999999999E-2</v>
      </c>
      <c r="R289" s="46">
        <f>VLOOKUP(B289,'Pit Statcast'!B:M,11,FALSE)</f>
        <v>0.33900000000000002</v>
      </c>
      <c r="S289" s="8">
        <v>2.78</v>
      </c>
      <c r="T289" s="8">
        <v>1</v>
      </c>
      <c r="U289" s="10">
        <v>0.14499999999999999</v>
      </c>
      <c r="V289" s="50">
        <f>VLOOKUP(B289,'Pit Adv'!B:V,7,FALSE)</f>
        <v>0.221</v>
      </c>
      <c r="W289" s="50">
        <f>VLOOKUP(B289,'Pit Adv'!B:V,8,FALSE)</f>
        <v>7.5999999999999998E-2</v>
      </c>
      <c r="X289" s="21">
        <f>VLOOKUP(B289,'Pit PD'!$B:$M,3,FALSE)</f>
        <v>0.104</v>
      </c>
      <c r="Y289" s="21">
        <f>VLOOKUP($B289,'Pit PD'!$B:$M,4,FALSE)</f>
        <v>0.28999999999999998</v>
      </c>
      <c r="Z289" s="21">
        <f>VLOOKUP($B289,'Pit PD'!$B:$M,5,FALSE)</f>
        <v>0.65</v>
      </c>
      <c r="AA289" s="21">
        <f>VLOOKUP($B289,'Pit PD'!$B:$M,6,FALSE)</f>
        <v>0.47599999999999998</v>
      </c>
      <c r="AB289" s="21">
        <f>VLOOKUP($B289,'Pit PD'!$B:$M,7,FALSE)</f>
        <v>0.56599999999999995</v>
      </c>
      <c r="AC289" s="21">
        <f>VLOOKUP($B289,'Pit PD'!$B:$M,8,FALSE)</f>
        <v>0.87</v>
      </c>
      <c r="AD289" s="21">
        <f>VLOOKUP($B289,'Pit PD'!$B:$M,9,FALSE)</f>
        <v>0.78</v>
      </c>
      <c r="AE289" s="21">
        <f>VLOOKUP($B289,'Pit PD'!$B:$M,10,FALSE)</f>
        <v>0.51600000000000001</v>
      </c>
      <c r="AF289" s="21">
        <f>VLOOKUP($B289,'Pit PD'!$B:$M,11,FALSE)</f>
        <v>0.17399999999999999</v>
      </c>
      <c r="AG289" s="21">
        <f>VLOOKUP($B289,'Pit PD'!$B:$M,12,FALSE)</f>
        <v>0.27800000000000002</v>
      </c>
      <c r="AH289">
        <f>VLOOKUP(B289,'[1]SGP Pitchers'!$B:$P,10,FALSE)</f>
        <v>2.6930160806965366</v>
      </c>
    </row>
    <row r="290" spans="1:34" ht="15" thickBot="1">
      <c r="A290" s="5">
        <v>289</v>
      </c>
      <c r="B290" s="22" t="s">
        <v>498</v>
      </c>
      <c r="C290" s="22" t="s">
        <v>111</v>
      </c>
      <c r="D290" s="8">
        <f t="shared" si="4"/>
        <v>29</v>
      </c>
      <c r="E290" s="8">
        <v>2</v>
      </c>
      <c r="F290" s="8">
        <v>58</v>
      </c>
      <c r="G290" s="8" t="str">
        <f>VLOOKUP(B290,[1]Pitchers!$B:$P,15,FALSE)</f>
        <v/>
      </c>
      <c r="H290" s="8">
        <f>IF(D290&gt;0,(D290)/(D290+VLOOKUP(B290,'Blown Saves Pitch'!B:F,4,FALSE)),"")</f>
        <v>0.87878787878787878</v>
      </c>
      <c r="I290" s="8">
        <v>9.32</v>
      </c>
      <c r="J290" s="8">
        <v>3.86</v>
      </c>
      <c r="K290" s="8">
        <v>1.34</v>
      </c>
      <c r="L290" s="8">
        <v>2.9</v>
      </c>
      <c r="M290" s="8">
        <f>VLOOKUP('Pit League Rates'!B290,'Pit Adv'!B:V,20,FALSE)</f>
        <v>3.73</v>
      </c>
      <c r="N290" s="8">
        <f>VLOOKUP('Pit League Rates'!B290,'Pit Adv'!B:V,21,FALSE)</f>
        <v>3.63</v>
      </c>
      <c r="O290" s="8">
        <f>VLOOKUP(B290,'Pit Statcast'!B:M,5,FALSE)</f>
        <v>89.1</v>
      </c>
      <c r="P290" s="8">
        <f>VLOOKUP(B290,'Pit Statcast'!B:M,7,FALSE)</f>
        <v>6.4</v>
      </c>
      <c r="Q290" s="46">
        <f>VLOOKUP(B290,'Pit Statcast'!B:M,9,FALSE)</f>
        <v>0.05</v>
      </c>
      <c r="R290" s="46">
        <f>VLOOKUP(B290,'Pit Statcast'!B:M,11,FALSE)</f>
        <v>0.43099999999999999</v>
      </c>
      <c r="S290" s="8">
        <v>3.21</v>
      </c>
      <c r="T290" s="8">
        <v>27</v>
      </c>
      <c r="U290" s="10">
        <v>0.158</v>
      </c>
      <c r="V290" s="50">
        <f>VLOOKUP(B290,'Pit Adv'!B:V,7,FALSE)</f>
        <v>0.24199999999999999</v>
      </c>
      <c r="W290" s="50">
        <f>VLOOKUP(B290,'Pit Adv'!B:V,8,FALSE)</f>
        <v>8.3000000000000004E-2</v>
      </c>
      <c r="X290" s="21">
        <f>VLOOKUP(B290,'Pit PD'!$B:$M,3,FALSE)</f>
        <v>0.10299999999999999</v>
      </c>
      <c r="Y290" s="21">
        <f>VLOOKUP($B290,'Pit PD'!$B:$M,4,FALSE)</f>
        <v>0.24399999999999999</v>
      </c>
      <c r="Z290" s="21">
        <f>VLOOKUP($B290,'Pit PD'!$B:$M,5,FALSE)</f>
        <v>0.68700000000000006</v>
      </c>
      <c r="AA290" s="21">
        <f>VLOOKUP($B290,'Pit PD'!$B:$M,6,FALSE)</f>
        <v>0.47499999999999998</v>
      </c>
      <c r="AB290" s="21">
        <f>VLOOKUP($B290,'Pit PD'!$B:$M,7,FALSE)</f>
        <v>0.51900000000000002</v>
      </c>
      <c r="AC290" s="21">
        <f>VLOOKUP($B290,'Pit PD'!$B:$M,8,FALSE)</f>
        <v>0.874</v>
      </c>
      <c r="AD290" s="21">
        <f>VLOOKUP($B290,'Pit PD'!$B:$M,9,FALSE)</f>
        <v>0.78700000000000003</v>
      </c>
      <c r="AE290" s="21">
        <f>VLOOKUP($B290,'Pit PD'!$B:$M,10,FALSE)</f>
        <v>0.52300000000000002</v>
      </c>
      <c r="AF290" s="21">
        <f>VLOOKUP($B290,'Pit PD'!$B:$M,11,FALSE)</f>
        <v>0.154</v>
      </c>
      <c r="AG290" s="21">
        <f>VLOOKUP($B290,'Pit PD'!$B:$M,12,FALSE)</f>
        <v>0.25700000000000001</v>
      </c>
      <c r="AH290">
        <f>VLOOKUP(B290,'[1]SGP Pitchers'!$B:$P,10,FALSE)</f>
        <v>3.7560445820989337</v>
      </c>
    </row>
    <row r="291" spans="1:34" ht="15" thickBot="1">
      <c r="A291" s="5">
        <v>290</v>
      </c>
      <c r="B291" s="22" t="s">
        <v>546</v>
      </c>
      <c r="C291" s="6" t="s">
        <v>103</v>
      </c>
      <c r="D291" s="8">
        <f t="shared" si="4"/>
        <v>5</v>
      </c>
      <c r="E291" s="8">
        <v>1</v>
      </c>
      <c r="F291" s="8">
        <v>57</v>
      </c>
      <c r="G291" s="8" t="str">
        <f>VLOOKUP(B291,[1]Pitchers!$B:$P,15,FALSE)</f>
        <v/>
      </c>
      <c r="H291" s="8">
        <f>IF(D291&gt;0,(D291)/(D291+VLOOKUP(B291,'Blown Saves Pitch'!B:F,4,FALSE)),"")</f>
        <v>0.83333333333333337</v>
      </c>
      <c r="I291" s="8">
        <v>9.74</v>
      </c>
      <c r="J291" s="8">
        <v>5.13</v>
      </c>
      <c r="K291" s="8">
        <v>1.37</v>
      </c>
      <c r="L291" s="8">
        <v>2.71</v>
      </c>
      <c r="M291" s="8">
        <f>VLOOKUP('Pit League Rates'!B291,'Pit Adv'!B:V,20,FALSE)</f>
        <v>3.99</v>
      </c>
      <c r="N291" s="8">
        <f>VLOOKUP('Pit League Rates'!B291,'Pit Adv'!B:V,21,FALSE)</f>
        <v>3.85</v>
      </c>
      <c r="O291" s="8">
        <f>VLOOKUP(B291,'Pit Statcast'!B:M,5,FALSE)</f>
        <v>88.9</v>
      </c>
      <c r="P291" s="8">
        <f>VLOOKUP(B291,'Pit Statcast'!B:M,7,FALSE)</f>
        <v>14</v>
      </c>
      <c r="Q291" s="46">
        <f>VLOOKUP(B291,'Pit Statcast'!B:M,9,FALSE)</f>
        <v>6.8000000000000005E-2</v>
      </c>
      <c r="R291" s="46">
        <f>VLOOKUP(B291,'Pit Statcast'!B:M,11,FALSE)</f>
        <v>0.377</v>
      </c>
      <c r="S291" s="8">
        <v>3.59</v>
      </c>
      <c r="T291" s="8">
        <v>4</v>
      </c>
      <c r="U291" s="10">
        <v>0.157</v>
      </c>
      <c r="V291" s="50">
        <f>VLOOKUP(B291,'Pit Adv'!B:V,7,FALSE)</f>
        <v>0.249</v>
      </c>
      <c r="W291" s="50">
        <f>VLOOKUP(B291,'Pit Adv'!B:V,8,FALSE)</f>
        <v>9.1999999999999998E-2</v>
      </c>
      <c r="X291" s="21">
        <f>VLOOKUP(B291,'Pit PD'!$B:$M,3,FALSE)</f>
        <v>9.1999999999999998E-2</v>
      </c>
      <c r="Y291" s="21">
        <f>VLOOKUP($B291,'Pit PD'!$B:$M,4,FALSE)</f>
        <v>0.28199999999999997</v>
      </c>
      <c r="Z291" s="21">
        <f>VLOOKUP($B291,'Pit PD'!$B:$M,5,FALSE)</f>
        <v>0.59199999999999997</v>
      </c>
      <c r="AA291" s="21">
        <f>VLOOKUP($B291,'Pit PD'!$B:$M,6,FALSE)</f>
        <v>0.44700000000000001</v>
      </c>
      <c r="AB291" s="21">
        <f>VLOOKUP($B291,'Pit PD'!$B:$M,7,FALSE)</f>
        <v>0.54900000000000004</v>
      </c>
      <c r="AC291" s="21">
        <f>VLOOKUP($B291,'Pit PD'!$B:$M,8,FALSE)</f>
        <v>0.89100000000000001</v>
      </c>
      <c r="AD291" s="21">
        <f>VLOOKUP($B291,'Pit PD'!$B:$M,9,FALSE)</f>
        <v>0.79100000000000004</v>
      </c>
      <c r="AE291" s="21">
        <f>VLOOKUP($B291,'Pit PD'!$B:$M,10,FALSE)</f>
        <v>0.53400000000000003</v>
      </c>
      <c r="AF291" s="21">
        <f>VLOOKUP($B291,'Pit PD'!$B:$M,11,FALSE)</f>
        <v>0.183</v>
      </c>
      <c r="AG291" s="21">
        <f>VLOOKUP($B291,'Pit PD'!$B:$M,12,FALSE)</f>
        <v>0.27500000000000002</v>
      </c>
      <c r="AH291">
        <f>VLOOKUP(B291,'[1]SGP Pitchers'!$B:$P,10,FALSE)</f>
        <v>-1.4591831763793659</v>
      </c>
    </row>
    <row r="292" spans="1:34" ht="15" thickBot="1">
      <c r="A292" s="5">
        <v>291</v>
      </c>
      <c r="B292" s="22" t="s">
        <v>816</v>
      </c>
      <c r="C292" s="22" t="s">
        <v>169</v>
      </c>
      <c r="D292" s="8">
        <f t="shared" si="4"/>
        <v>0</v>
      </c>
      <c r="E292" s="8">
        <v>0</v>
      </c>
      <c r="F292" s="8">
        <v>57</v>
      </c>
      <c r="G292" s="8">
        <f>VLOOKUP(B292,[1]Pitchers!$B:$P,15,FALSE)</f>
        <v>0.27</v>
      </c>
      <c r="H292" s="8" t="str">
        <f>IF(D292&gt;0,(D292)/(D292+VLOOKUP(B292,'Blown Saves Pitch'!B:F,4,FALSE)),"")</f>
        <v/>
      </c>
      <c r="I292" s="8">
        <v>8.41</v>
      </c>
      <c r="J292" s="8">
        <v>6.34</v>
      </c>
      <c r="K292" s="8">
        <v>1.59</v>
      </c>
      <c r="L292" s="8">
        <v>1.84</v>
      </c>
      <c r="M292" s="8">
        <f>VLOOKUP('Pit League Rates'!B292,'Pit Adv'!B:V,20,FALSE)</f>
        <v>5.66</v>
      </c>
      <c r="N292" s="8">
        <f>VLOOKUP('Pit League Rates'!B292,'Pit Adv'!B:V,21,FALSE)</f>
        <v>5.19</v>
      </c>
      <c r="O292" s="8">
        <f>VLOOKUP(B292,'Pit Statcast'!B:M,5,FALSE)</f>
        <v>89.6</v>
      </c>
      <c r="P292" s="8">
        <f>VLOOKUP(B292,'Pit Statcast'!B:M,7,FALSE)</f>
        <v>22.8</v>
      </c>
      <c r="Q292" s="46">
        <f>VLOOKUP(B292,'Pit Statcast'!B:M,9,FALSE)</f>
        <v>7.0000000000000007E-2</v>
      </c>
      <c r="R292" s="46">
        <f>VLOOKUP(B292,'Pit Statcast'!B:M,11,FALSE)</f>
        <v>0.38500000000000001</v>
      </c>
      <c r="S292" s="8">
        <v>4.57</v>
      </c>
      <c r="T292" s="8">
        <v>0</v>
      </c>
      <c r="U292" s="10">
        <v>9.2999999999999999E-2</v>
      </c>
      <c r="V292" s="50">
        <f>VLOOKUP(B292,'Pit Adv'!B:V,7,FALSE)</f>
        <v>0.20399999999999999</v>
      </c>
      <c r="W292" s="50">
        <f>VLOOKUP(B292,'Pit Adv'!B:V,8,FALSE)</f>
        <v>0.111</v>
      </c>
      <c r="X292" s="21">
        <f>VLOOKUP(B292,'Pit PD'!$B:$M,3,FALSE)</f>
        <v>0.113</v>
      </c>
      <c r="Y292" s="21">
        <f>VLOOKUP($B292,'Pit PD'!$B:$M,4,FALSE)</f>
        <v>0.29899999999999999</v>
      </c>
      <c r="Z292" s="21">
        <f>VLOOKUP($B292,'Pit PD'!$B:$M,5,FALSE)</f>
        <v>0.63900000000000001</v>
      </c>
      <c r="AA292" s="21">
        <f>VLOOKUP($B292,'Pit PD'!$B:$M,6,FALSE)</f>
        <v>0.48399999999999999</v>
      </c>
      <c r="AB292" s="21">
        <f>VLOOKUP($B292,'Pit PD'!$B:$M,7,FALSE)</f>
        <v>0.64400000000000002</v>
      </c>
      <c r="AC292" s="21">
        <f>VLOOKUP($B292,'Pit PD'!$B:$M,8,FALSE)</f>
        <v>0.81499999999999995</v>
      </c>
      <c r="AD292" s="21">
        <f>VLOOKUP($B292,'Pit PD'!$B:$M,9,FALSE)</f>
        <v>0.76700000000000002</v>
      </c>
      <c r="AE292" s="21">
        <f>VLOOKUP($B292,'Pit PD'!$B:$M,10,FALSE)</f>
        <v>0.54400000000000004</v>
      </c>
      <c r="AF292" s="21">
        <f>VLOOKUP($B292,'Pit PD'!$B:$M,11,FALSE)</f>
        <v>0.16700000000000001</v>
      </c>
      <c r="AG292" s="21">
        <f>VLOOKUP($B292,'Pit PD'!$B:$M,12,FALSE)</f>
        <v>0.27900000000000003</v>
      </c>
      <c r="AH292">
        <f>VLOOKUP(B292,'[1]SGP Pitchers'!$B:$P,10,FALSE)</f>
        <v>-5.7086998757390415</v>
      </c>
    </row>
    <row r="293" spans="1:34" ht="15" thickBot="1">
      <c r="A293" s="5">
        <v>292</v>
      </c>
      <c r="B293" s="22" t="s">
        <v>706</v>
      </c>
      <c r="C293" s="22" t="s">
        <v>41</v>
      </c>
      <c r="D293" s="8">
        <f t="shared" si="4"/>
        <v>22</v>
      </c>
      <c r="E293" s="8">
        <v>0</v>
      </c>
      <c r="F293" s="8">
        <v>57</v>
      </c>
      <c r="G293" s="8" t="str">
        <f>VLOOKUP(B293,[1]Pitchers!$B:$P,15,FALSE)</f>
        <v/>
      </c>
      <c r="H293" s="8">
        <f>IF(D293&gt;0,(D293)/(D293+VLOOKUP(B293,'Blown Saves Pitch'!B:F,4,FALSE)),"")</f>
        <v>0.91666666666666663</v>
      </c>
      <c r="I293" s="8">
        <v>9.68</v>
      </c>
      <c r="J293" s="8">
        <v>3.91</v>
      </c>
      <c r="K293" s="8">
        <v>1.17</v>
      </c>
      <c r="L293" s="8">
        <v>2.11</v>
      </c>
      <c r="M293" s="8">
        <f>VLOOKUP('Pit League Rates'!B293,'Pit Adv'!B:V,20,FALSE)</f>
        <v>5.31</v>
      </c>
      <c r="N293" s="8">
        <f>VLOOKUP('Pit League Rates'!B293,'Pit Adv'!B:V,21,FALSE)</f>
        <v>4.47</v>
      </c>
      <c r="O293" s="8">
        <f>VLOOKUP(B293,'Pit Statcast'!B:M,5,FALSE)</f>
        <v>87.2</v>
      </c>
      <c r="P293" s="8">
        <f>VLOOKUP(B293,'Pit Statcast'!B:M,7,FALSE)</f>
        <v>27.7</v>
      </c>
      <c r="Q293" s="46">
        <f>VLOOKUP(B293,'Pit Statcast'!B:M,9,FALSE)</f>
        <v>8.3000000000000004E-2</v>
      </c>
      <c r="R293" s="46">
        <f>VLOOKUP(B293,'Pit Statcast'!B:M,11,FALSE)</f>
        <v>0.33300000000000002</v>
      </c>
      <c r="S293" s="8">
        <v>4.58</v>
      </c>
      <c r="T293" s="8">
        <v>22</v>
      </c>
      <c r="U293" s="10">
        <v>0.13700000000000001</v>
      </c>
      <c r="V293" s="50">
        <f>VLOOKUP(B293,'Pit Adv'!B:V,7,FALSE)</f>
        <v>0.26</v>
      </c>
      <c r="W293" s="50">
        <f>VLOOKUP(B293,'Pit Adv'!B:V,8,FALSE)</f>
        <v>0.123</v>
      </c>
      <c r="X293" s="21">
        <f>VLOOKUP(B293,'Pit PD'!$B:$M,3,FALSE)</f>
        <v>0.107</v>
      </c>
      <c r="Y293" s="21">
        <f>VLOOKUP($B293,'Pit PD'!$B:$M,4,FALSE)</f>
        <v>0.252</v>
      </c>
      <c r="Z293" s="21">
        <f>VLOOKUP($B293,'Pit PD'!$B:$M,5,FALSE)</f>
        <v>0.624</v>
      </c>
      <c r="AA293" s="21">
        <f>VLOOKUP($B293,'Pit PD'!$B:$M,6,FALSE)</f>
        <v>0.439</v>
      </c>
      <c r="AB293" s="21">
        <f>VLOOKUP($B293,'Pit PD'!$B:$M,7,FALSE)</f>
        <v>0.61399999999999999</v>
      </c>
      <c r="AC293" s="21">
        <f>VLOOKUP($B293,'Pit PD'!$B:$M,8,FALSE)</f>
        <v>0.82499999999999996</v>
      </c>
      <c r="AD293" s="21">
        <f>VLOOKUP($B293,'Pit PD'!$B:$M,9,FALSE)</f>
        <v>0.76500000000000001</v>
      </c>
      <c r="AE293" s="21">
        <f>VLOOKUP($B293,'Pit PD'!$B:$M,10,FALSE)</f>
        <v>0.503</v>
      </c>
      <c r="AF293" s="21">
        <f>VLOOKUP($B293,'Pit PD'!$B:$M,11,FALSE)</f>
        <v>0.16500000000000001</v>
      </c>
      <c r="AG293" s="21">
        <f>VLOOKUP($B293,'Pit PD'!$B:$M,12,FALSE)</f>
        <v>0.27200000000000002</v>
      </c>
      <c r="AH293">
        <f>VLOOKUP(B293,'[1]SGP Pitchers'!$B:$P,10,FALSE)</f>
        <v>2.6954231158025932</v>
      </c>
    </row>
    <row r="294" spans="1:34" ht="15" thickBot="1">
      <c r="A294" s="5">
        <v>293</v>
      </c>
      <c r="B294" s="22" t="s">
        <v>792</v>
      </c>
      <c r="C294" s="6" t="s">
        <v>103</v>
      </c>
      <c r="D294" s="8">
        <f t="shared" si="4"/>
        <v>0</v>
      </c>
      <c r="E294" s="8">
        <v>0</v>
      </c>
      <c r="F294" s="8">
        <v>56</v>
      </c>
      <c r="G294" s="8">
        <f>VLOOKUP(B294,[1]Pitchers!$B:$P,15,FALSE)</f>
        <v>0.22</v>
      </c>
      <c r="H294" s="8" t="str">
        <f>IF(D294&gt;0,(D294)/(D294+VLOOKUP(B294,'Blown Saves Pitch'!B:F,4,FALSE)),"")</f>
        <v/>
      </c>
      <c r="I294" s="8">
        <v>5.68</v>
      </c>
      <c r="J294" s="8">
        <v>6.5</v>
      </c>
      <c r="K294" s="8">
        <v>1.39</v>
      </c>
      <c r="L294" s="8">
        <v>2.95</v>
      </c>
      <c r="M294" s="8">
        <f>VLOOKUP('Pit League Rates'!B294,'Pit Adv'!B:V,20,FALSE)</f>
        <v>5.22</v>
      </c>
      <c r="N294" s="8">
        <f>VLOOKUP('Pit League Rates'!B294,'Pit Adv'!B:V,21,FALSE)</f>
        <v>5.07</v>
      </c>
      <c r="O294" s="8">
        <f>VLOOKUP(B294,'Pit Statcast'!B:M,5,FALSE)</f>
        <v>88.7</v>
      </c>
      <c r="P294" s="8">
        <f>VLOOKUP(B294,'Pit Statcast'!B:M,7,FALSE)</f>
        <v>14.8</v>
      </c>
      <c r="Q294" s="46">
        <f>VLOOKUP(B294,'Pit Statcast'!B:M,9,FALSE)</f>
        <v>0.111</v>
      </c>
      <c r="R294" s="46">
        <f>VLOOKUP(B294,'Pit Statcast'!B:M,11,FALSE)</f>
        <v>0.42199999999999999</v>
      </c>
      <c r="S294" s="8">
        <v>1.93</v>
      </c>
      <c r="T294" s="8">
        <v>0</v>
      </c>
      <c r="U294" s="10">
        <v>9.5000000000000001E-2</v>
      </c>
      <c r="V294" s="50">
        <f>VLOOKUP(B294,'Pit Adv'!B:V,7,FALSE)</f>
        <v>0.14299999999999999</v>
      </c>
      <c r="W294" s="50">
        <f>VLOOKUP(B294,'Pit Adv'!B:V,8,FALSE)</f>
        <v>4.9000000000000002E-2</v>
      </c>
      <c r="X294" s="21">
        <f>VLOOKUP(B294,'Pit PD'!$B:$M,3,FALSE)</f>
        <v>8.2000000000000003E-2</v>
      </c>
      <c r="Y294" s="21">
        <f>VLOOKUP($B294,'Pit PD'!$B:$M,4,FALSE)</f>
        <v>0.23300000000000001</v>
      </c>
      <c r="Z294" s="21">
        <f>VLOOKUP($B294,'Pit PD'!$B:$M,5,FALSE)</f>
        <v>0.69099999999999995</v>
      </c>
      <c r="AA294" s="21">
        <f>VLOOKUP($B294,'Pit PD'!$B:$M,6,FALSE)</f>
        <v>0.49099999999999999</v>
      </c>
      <c r="AB294" s="21">
        <f>VLOOKUP($B294,'Pit PD'!$B:$M,7,FALSE)</f>
        <v>0.69899999999999995</v>
      </c>
      <c r="AC294" s="21">
        <f>VLOOKUP($B294,'Pit PD'!$B:$M,8,FALSE)</f>
        <v>0.86899999999999999</v>
      </c>
      <c r="AD294" s="21">
        <f>VLOOKUP($B294,'Pit PD'!$B:$M,9,FALSE)</f>
        <v>0.83399999999999996</v>
      </c>
      <c r="AE294" s="21">
        <f>VLOOKUP($B294,'Pit PD'!$B:$M,10,FALSE)</f>
        <v>0.56299999999999994</v>
      </c>
      <c r="AF294" s="21">
        <f>VLOOKUP($B294,'Pit PD'!$B:$M,11,FALSE)</f>
        <v>0.16700000000000001</v>
      </c>
      <c r="AG294" s="21">
        <f>VLOOKUP($B294,'Pit PD'!$B:$M,12,FALSE)</f>
        <v>0.248</v>
      </c>
      <c r="AH294">
        <f>VLOOKUP(B294,'[1]SGP Pitchers'!$B:$P,10,FALSE)</f>
        <v>-3.7822192030517074</v>
      </c>
    </row>
    <row r="295" spans="1:34" ht="15" thickBot="1">
      <c r="A295" s="5">
        <v>294</v>
      </c>
      <c r="B295" s="22" t="s">
        <v>430</v>
      </c>
      <c r="C295" s="22" t="s">
        <v>58</v>
      </c>
      <c r="D295" s="8">
        <f t="shared" si="4"/>
        <v>23</v>
      </c>
      <c r="E295" s="8">
        <v>2</v>
      </c>
      <c r="F295" s="8">
        <v>56</v>
      </c>
      <c r="G295" s="8" t="str">
        <f>VLOOKUP(B295,[1]Pitchers!$B:$P,15,FALSE)</f>
        <v/>
      </c>
      <c r="H295" s="8">
        <f>IF(D295&gt;0,(D295)/(D295+VLOOKUP(B295,'Blown Saves Pitch'!B:F,4,FALSE)),"")</f>
        <v>0.88461538461538458</v>
      </c>
      <c r="I295" s="8">
        <v>10.01</v>
      </c>
      <c r="J295" s="8">
        <v>2.68</v>
      </c>
      <c r="K295" s="8">
        <v>1.0900000000000001</v>
      </c>
      <c r="L295" s="8">
        <v>4.67</v>
      </c>
      <c r="M295" s="8">
        <f>VLOOKUP('Pit League Rates'!B295,'Pit Adv'!B:V,20,FALSE)</f>
        <v>3.51</v>
      </c>
      <c r="N295" s="8">
        <f>VLOOKUP('Pit League Rates'!B295,'Pit Adv'!B:V,21,FALSE)</f>
        <v>3.2</v>
      </c>
      <c r="O295" s="8">
        <f>VLOOKUP(B295,'Pit Statcast'!B:M,5,FALSE)</f>
        <v>85.7</v>
      </c>
      <c r="P295" s="8">
        <f>VLOOKUP(B295,'Pit Statcast'!B:M,7,FALSE)</f>
        <v>14.1</v>
      </c>
      <c r="Q295" s="46">
        <f>VLOOKUP(B295,'Pit Statcast'!B:M,9,FALSE)</f>
        <v>5.1999999999999998E-2</v>
      </c>
      <c r="R295" s="46">
        <f>VLOOKUP(B295,'Pit Statcast'!B:M,11,FALSE)</f>
        <v>0.29899999999999999</v>
      </c>
      <c r="S295" s="8">
        <v>2.15</v>
      </c>
      <c r="T295" s="8">
        <v>21</v>
      </c>
      <c r="U295" s="10">
        <v>0.216</v>
      </c>
      <c r="V295" s="50">
        <f>VLOOKUP(B295,'Pit Adv'!B:V,7,FALSE)</f>
        <v>0.27500000000000002</v>
      </c>
      <c r="W295" s="50">
        <f>VLOOKUP(B295,'Pit Adv'!B:V,8,FALSE)</f>
        <v>5.8999999999999997E-2</v>
      </c>
      <c r="X295" s="21">
        <f>VLOOKUP(B295,'Pit PD'!$B:$M,3,FALSE)</f>
        <v>0.124</v>
      </c>
      <c r="Y295" s="21">
        <f>VLOOKUP($B295,'Pit PD'!$B:$M,4,FALSE)</f>
        <v>0.29699999999999999</v>
      </c>
      <c r="Z295" s="21">
        <f>VLOOKUP($B295,'Pit PD'!$B:$M,5,FALSE)</f>
        <v>0.64</v>
      </c>
      <c r="AA295" s="21">
        <f>VLOOKUP($B295,'Pit PD'!$B:$M,6,FALSE)</f>
        <v>0.45800000000000002</v>
      </c>
      <c r="AB295" s="21">
        <f>VLOOKUP($B295,'Pit PD'!$B:$M,7,FALSE)</f>
        <v>0.56699999999999995</v>
      </c>
      <c r="AC295" s="21">
        <f>VLOOKUP($B295,'Pit PD'!$B:$M,8,FALSE)</f>
        <v>0.81399999999999995</v>
      </c>
      <c r="AD295" s="21">
        <f>VLOOKUP($B295,'Pit PD'!$B:$M,9,FALSE)</f>
        <v>0.72899999999999998</v>
      </c>
      <c r="AE295" s="21">
        <f>VLOOKUP($B295,'Pit PD'!$B:$M,10,FALSE)</f>
        <v>0.47</v>
      </c>
      <c r="AF295" s="21">
        <f>VLOOKUP($B295,'Pit PD'!$B:$M,11,FALSE)</f>
        <v>0.17399999999999999</v>
      </c>
      <c r="AG295" s="21">
        <f>VLOOKUP($B295,'Pit PD'!$B:$M,12,FALSE)</f>
        <v>0.29799999999999999</v>
      </c>
      <c r="AH295">
        <f>VLOOKUP(B295,'[1]SGP Pitchers'!$B:$P,10,FALSE)</f>
        <v>7.0090743021338815</v>
      </c>
    </row>
    <row r="296" spans="1:34" ht="15" thickBot="1">
      <c r="A296" s="5">
        <v>295</v>
      </c>
      <c r="B296" s="22" t="s">
        <v>479</v>
      </c>
      <c r="C296" s="22" t="s">
        <v>116</v>
      </c>
      <c r="D296" s="8">
        <f t="shared" si="4"/>
        <v>4</v>
      </c>
      <c r="E296" s="8">
        <v>0</v>
      </c>
      <c r="F296" s="8">
        <v>56</v>
      </c>
      <c r="G296" s="8" t="str">
        <f>VLOOKUP(B296,[1]Pitchers!$B:$P,15,FALSE)</f>
        <v/>
      </c>
      <c r="H296" s="8">
        <f>IF(D296&gt;0,(D296)/(D296+VLOOKUP(B296,'Blown Saves Pitch'!B:F,4,FALSE)),"")</f>
        <v>1</v>
      </c>
      <c r="I296" s="8">
        <v>10.220000000000001</v>
      </c>
      <c r="J296" s="8">
        <v>3.28</v>
      </c>
      <c r="K296" s="8">
        <v>1.34</v>
      </c>
      <c r="L296" s="8">
        <v>3.11</v>
      </c>
      <c r="M296" s="8">
        <f>VLOOKUP('Pit League Rates'!B296,'Pit Adv'!B:V,20,FALSE)</f>
        <v>3.59</v>
      </c>
      <c r="N296" s="8">
        <f>VLOOKUP('Pit League Rates'!B296,'Pit Adv'!B:V,21,FALSE)</f>
        <v>3.49</v>
      </c>
      <c r="O296" s="8">
        <f>VLOOKUP(B296,'Pit Statcast'!B:M,5,FALSE)</f>
        <v>88.9</v>
      </c>
      <c r="P296" s="8">
        <f>VLOOKUP(B296,'Pit Statcast'!B:M,7,FALSE)</f>
        <v>7.2</v>
      </c>
      <c r="Q296" s="46">
        <f>VLOOKUP(B296,'Pit Statcast'!B:M,9,FALSE)</f>
        <v>6.0999999999999999E-2</v>
      </c>
      <c r="R296" s="46">
        <f>VLOOKUP(B296,'Pit Statcast'!B:M,11,FALSE)</f>
        <v>0.32600000000000001</v>
      </c>
      <c r="S296" s="8">
        <v>3.28</v>
      </c>
      <c r="T296" s="8">
        <v>4</v>
      </c>
      <c r="U296" s="10">
        <v>0.17899999999999999</v>
      </c>
      <c r="V296" s="50">
        <f>VLOOKUP(B296,'Pit Adv'!B:V,7,FALSE)</f>
        <v>0.26400000000000001</v>
      </c>
      <c r="W296" s="50">
        <f>VLOOKUP(B296,'Pit Adv'!B:V,8,FALSE)</f>
        <v>8.5000000000000006E-2</v>
      </c>
      <c r="X296" s="21">
        <f>VLOOKUP(B296,'Pit PD'!$B:$M,3,FALSE)</f>
        <v>9.1999999999999998E-2</v>
      </c>
      <c r="Y296" s="21">
        <f>VLOOKUP($B296,'Pit PD'!$B:$M,4,FALSE)</f>
        <v>0.20699999999999999</v>
      </c>
      <c r="Z296" s="21">
        <f>VLOOKUP($B296,'Pit PD'!$B:$M,5,FALSE)</f>
        <v>0.58199999999999996</v>
      </c>
      <c r="AA296" s="21">
        <f>VLOOKUP($B296,'Pit PD'!$B:$M,6,FALSE)</f>
        <v>0.40799999999999997</v>
      </c>
      <c r="AB296" s="21">
        <f>VLOOKUP($B296,'Pit PD'!$B:$M,7,FALSE)</f>
        <v>0.50600000000000001</v>
      </c>
      <c r="AC296" s="21">
        <f>VLOOKUP($B296,'Pit PD'!$B:$M,8,FALSE)</f>
        <v>0.85599999999999998</v>
      </c>
      <c r="AD296" s="21">
        <f>VLOOKUP($B296,'Pit PD'!$B:$M,9,FALSE)</f>
        <v>0.77300000000000002</v>
      </c>
      <c r="AE296" s="21">
        <f>VLOOKUP($B296,'Pit PD'!$B:$M,10,FALSE)</f>
        <v>0.53600000000000003</v>
      </c>
      <c r="AF296" s="21">
        <f>VLOOKUP($B296,'Pit PD'!$B:$M,11,FALSE)</f>
        <v>0.21299999999999999</v>
      </c>
      <c r="AG296" s="21">
        <f>VLOOKUP($B296,'Pit PD'!$B:$M,12,FALSE)</f>
        <v>0.30499999999999999</v>
      </c>
      <c r="AH296">
        <f>VLOOKUP(B296,'[1]SGP Pitchers'!$B:$P,10,FALSE)</f>
        <v>2.0335753791657969</v>
      </c>
    </row>
    <row r="297" spans="1:34" ht="15" thickBot="1">
      <c r="A297" s="5">
        <v>296</v>
      </c>
      <c r="B297" s="22" t="s">
        <v>608</v>
      </c>
      <c r="C297" s="6" t="s">
        <v>103</v>
      </c>
      <c r="D297" s="8">
        <f t="shared" si="4"/>
        <v>10</v>
      </c>
      <c r="E297" s="8">
        <v>0</v>
      </c>
      <c r="F297" s="8">
        <v>56</v>
      </c>
      <c r="G297" s="8" t="str">
        <f>VLOOKUP(B297,[1]Pitchers!$B:$P,15,FALSE)</f>
        <v/>
      </c>
      <c r="H297" s="8">
        <f>IF(D297&gt;0,(D297)/(D297+VLOOKUP(B297,'Blown Saves Pitch'!B:F,4,FALSE)),"")</f>
        <v>0.76923076923076927</v>
      </c>
      <c r="I297" s="8">
        <v>9.2799999999999994</v>
      </c>
      <c r="J297" s="8">
        <v>3.98</v>
      </c>
      <c r="K297" s="8">
        <v>1.29</v>
      </c>
      <c r="L297" s="8">
        <v>2.33</v>
      </c>
      <c r="M297" s="8">
        <f>VLOOKUP('Pit League Rates'!B297,'Pit Adv'!B:V,20,FALSE)</f>
        <v>4.58</v>
      </c>
      <c r="N297" s="8">
        <f>VLOOKUP('Pit League Rates'!B297,'Pit Adv'!B:V,21,FALSE)</f>
        <v>4.13</v>
      </c>
      <c r="O297" s="8">
        <f>VLOOKUP(B297,'Pit Statcast'!B:M,5,FALSE)</f>
        <v>91.1</v>
      </c>
      <c r="P297" s="8">
        <f>VLOOKUP(B297,'Pit Statcast'!B:M,7,FALSE)</f>
        <v>17</v>
      </c>
      <c r="Q297" s="46">
        <f>VLOOKUP(B297,'Pit Statcast'!B:M,9,FALSE)</f>
        <v>0.113</v>
      </c>
      <c r="R297" s="46">
        <f>VLOOKUP(B297,'Pit Statcast'!B:M,11,FALSE)</f>
        <v>0.45300000000000001</v>
      </c>
      <c r="S297" s="8">
        <v>3.98</v>
      </c>
      <c r="T297" s="8">
        <v>10</v>
      </c>
      <c r="U297" s="10">
        <v>0.13800000000000001</v>
      </c>
      <c r="V297" s="50">
        <f>VLOOKUP(B297,'Pit Adv'!B:V,7,FALSE)</f>
        <v>0.24099999999999999</v>
      </c>
      <c r="W297" s="50">
        <f>VLOOKUP(B297,'Pit Adv'!B:V,8,FALSE)</f>
        <v>0.10299999999999999</v>
      </c>
      <c r="X297" s="21">
        <f>VLOOKUP(B297,'Pit PD'!$B:$M,3,FALSE)</f>
        <v>0.13100000000000001</v>
      </c>
      <c r="Y297" s="21">
        <f>VLOOKUP($B297,'Pit PD'!$B:$M,4,FALSE)</f>
        <v>0.32200000000000001</v>
      </c>
      <c r="Z297" s="21">
        <f>VLOOKUP($B297,'Pit PD'!$B:$M,5,FALSE)</f>
        <v>0.69099999999999995</v>
      </c>
      <c r="AA297" s="21">
        <f>VLOOKUP($B297,'Pit PD'!$B:$M,6,FALSE)</f>
        <v>0.496</v>
      </c>
      <c r="AB297" s="21">
        <f>VLOOKUP($B297,'Pit PD'!$B:$M,7,FALSE)</f>
        <v>0.59199999999999997</v>
      </c>
      <c r="AC297" s="21">
        <f>VLOOKUP($B297,'Pit PD'!$B:$M,8,FALSE)</f>
        <v>0.80500000000000005</v>
      </c>
      <c r="AD297" s="21">
        <f>VLOOKUP($B297,'Pit PD'!$B:$M,9,FALSE)</f>
        <v>0.73199999999999998</v>
      </c>
      <c r="AE297" s="21">
        <f>VLOOKUP($B297,'Pit PD'!$B:$M,10,FALSE)</f>
        <v>0.47199999999999998</v>
      </c>
      <c r="AF297" s="21">
        <f>VLOOKUP($B297,'Pit PD'!$B:$M,11,FALSE)</f>
        <v>0.14199999999999999</v>
      </c>
      <c r="AG297" s="21">
        <f>VLOOKUP($B297,'Pit PD'!$B:$M,12,FALSE)</f>
        <v>0.27300000000000002</v>
      </c>
      <c r="AH297">
        <f>VLOOKUP(B297,'[1]SGP Pitchers'!$B:$P,10,FALSE)</f>
        <v>0.78521459607694755</v>
      </c>
    </row>
    <row r="298" spans="1:34" ht="15" thickBot="1">
      <c r="A298" s="5">
        <v>297</v>
      </c>
      <c r="B298" s="22" t="s">
        <v>425</v>
      </c>
      <c r="C298" s="22" t="s">
        <v>48</v>
      </c>
      <c r="D298" s="8">
        <f t="shared" si="4"/>
        <v>14</v>
      </c>
      <c r="E298" s="8">
        <v>0</v>
      </c>
      <c r="F298" s="8">
        <v>56</v>
      </c>
      <c r="G298" s="8" t="str">
        <f>VLOOKUP(B298,[1]Pitchers!$B:$P,15,FALSE)</f>
        <v/>
      </c>
      <c r="H298" s="8">
        <f>IF(D298&gt;0,(D298)/(D298+VLOOKUP(B298,'Blown Saves Pitch'!B:F,4,FALSE)),"")</f>
        <v>0.875</v>
      </c>
      <c r="I298" s="8">
        <v>9.82</v>
      </c>
      <c r="J298" s="8">
        <v>3.68</v>
      </c>
      <c r="K298" s="8">
        <v>1.36</v>
      </c>
      <c r="L298" s="8">
        <v>3.11</v>
      </c>
      <c r="M298" s="8">
        <f>VLOOKUP('Pit League Rates'!B298,'Pit Adv'!B:V,20,FALSE)</f>
        <v>2.97</v>
      </c>
      <c r="N298" s="8">
        <f>VLOOKUP('Pit League Rates'!B298,'Pit Adv'!B:V,21,FALSE)</f>
        <v>3.16</v>
      </c>
      <c r="O298" s="8">
        <f>VLOOKUP(B298,'Pit Statcast'!B:M,5,FALSE)</f>
        <v>91.4</v>
      </c>
      <c r="P298" s="8">
        <f>VLOOKUP(B298,'Pit Statcast'!B:M,7,FALSE)</f>
        <v>0.5</v>
      </c>
      <c r="Q298" s="46">
        <f>VLOOKUP(B298,'Pit Statcast'!B:M,9,FALSE)</f>
        <v>4.8000000000000001E-2</v>
      </c>
      <c r="R298" s="46">
        <f>VLOOKUP(B298,'Pit Statcast'!B:M,11,FALSE)</f>
        <v>0.48299999999999998</v>
      </c>
      <c r="S298" s="8">
        <v>3.16</v>
      </c>
      <c r="T298" s="8">
        <v>14</v>
      </c>
      <c r="U298" s="10">
        <v>0.17399999999999999</v>
      </c>
      <c r="V298" s="50">
        <f>VLOOKUP(B298,'Pit Adv'!B:V,7,FALSE)</f>
        <v>0.25600000000000001</v>
      </c>
      <c r="W298" s="50">
        <f>VLOOKUP(B298,'Pit Adv'!B:V,8,FALSE)</f>
        <v>8.2000000000000003E-2</v>
      </c>
      <c r="X298" s="21">
        <f>VLOOKUP(B298,'Pit PD'!$B:$M,3,FALSE)</f>
        <v>0.11600000000000001</v>
      </c>
      <c r="Y298" s="21">
        <f>VLOOKUP($B298,'Pit PD'!$B:$M,4,FALSE)</f>
        <v>0.26700000000000002</v>
      </c>
      <c r="Z298" s="21">
        <f>VLOOKUP($B298,'Pit PD'!$B:$M,5,FALSE)</f>
        <v>0.61699999999999999</v>
      </c>
      <c r="AA298" s="21">
        <f>VLOOKUP($B298,'Pit PD'!$B:$M,6,FALSE)</f>
        <v>0.44700000000000001</v>
      </c>
      <c r="AB298" s="21">
        <f>VLOOKUP($B298,'Pit PD'!$B:$M,7,FALSE)</f>
        <v>0.45</v>
      </c>
      <c r="AC298" s="21">
        <f>VLOOKUP($B298,'Pit PD'!$B:$M,8,FALSE)</f>
        <v>0.85299999999999998</v>
      </c>
      <c r="AD298" s="21">
        <f>VLOOKUP($B298,'Pit PD'!$B:$M,9,FALSE)</f>
        <v>0.73599999999999999</v>
      </c>
      <c r="AE298" s="21">
        <f>VLOOKUP($B298,'Pit PD'!$B:$M,10,FALSE)</f>
        <v>0.51400000000000001</v>
      </c>
      <c r="AF298" s="21">
        <f>VLOOKUP($B298,'Pit PD'!$B:$M,11,FALSE)</f>
        <v>0.19</v>
      </c>
      <c r="AG298" s="21">
        <f>VLOOKUP($B298,'Pit PD'!$B:$M,12,FALSE)</f>
        <v>0.30599999999999999</v>
      </c>
      <c r="AH298">
        <f>VLOOKUP(B298,'[1]SGP Pitchers'!$B:$P,10,FALSE)</f>
        <v>2.4288483440066249</v>
      </c>
    </row>
    <row r="299" spans="1:34" ht="15" thickBot="1">
      <c r="A299" s="5">
        <v>298</v>
      </c>
      <c r="B299" s="22" t="s">
        <v>704</v>
      </c>
      <c r="C299" s="6" t="s">
        <v>103</v>
      </c>
      <c r="D299" s="8">
        <f t="shared" si="4"/>
        <v>13</v>
      </c>
      <c r="E299" s="8">
        <v>1</v>
      </c>
      <c r="F299" s="8">
        <v>56</v>
      </c>
      <c r="G299" s="8" t="str">
        <f>VLOOKUP(B299,[1]Pitchers!$B:$P,15,FALSE)</f>
        <v/>
      </c>
      <c r="H299" s="8">
        <f>IF(D299&gt;0,(D299)/(D299+VLOOKUP(B299,'Blown Saves Pitch'!B:F,4,FALSE)),"")</f>
        <v>0.9285714285714286</v>
      </c>
      <c r="I299" s="8">
        <v>9.57</v>
      </c>
      <c r="J299" s="8">
        <v>3.59</v>
      </c>
      <c r="K299" s="8">
        <v>1.25</v>
      </c>
      <c r="L299" s="8">
        <v>1.87</v>
      </c>
      <c r="M299" s="8">
        <f>VLOOKUP('Pit League Rates'!B299,'Pit Adv'!B:V,20,FALSE)</f>
        <v>4.8600000000000003</v>
      </c>
      <c r="N299" s="8">
        <f>VLOOKUP('Pit League Rates'!B299,'Pit Adv'!B:V,21,FALSE)</f>
        <v>4.46</v>
      </c>
      <c r="O299" s="8">
        <f>VLOOKUP(B299,'Pit Statcast'!B:M,5,FALSE)</f>
        <v>88.6</v>
      </c>
      <c r="P299" s="8">
        <f>VLOOKUP(B299,'Pit Statcast'!B:M,7,FALSE)</f>
        <v>15.9</v>
      </c>
      <c r="Q299" s="46">
        <f>VLOOKUP(B299,'Pit Statcast'!B:M,9,FALSE)</f>
        <v>5.0999999999999997E-2</v>
      </c>
      <c r="R299" s="46">
        <f>VLOOKUP(B299,'Pit Statcast'!B:M,11,FALSE)</f>
        <v>0.39700000000000002</v>
      </c>
      <c r="S299" s="8">
        <v>5.13</v>
      </c>
      <c r="T299" s="8">
        <v>12</v>
      </c>
      <c r="U299" s="10">
        <v>0.115</v>
      </c>
      <c r="V299" s="50">
        <f>VLOOKUP(B299,'Pit Adv'!B:V,7,FALSE)</f>
        <v>0.248</v>
      </c>
      <c r="W299" s="50">
        <f>VLOOKUP(B299,'Pit Adv'!B:V,8,FALSE)</f>
        <v>0.13300000000000001</v>
      </c>
      <c r="X299" s="21">
        <f>VLOOKUP(B299,'Pit PD'!$B:$M,3,FALSE)</f>
        <v>0.14799999999999999</v>
      </c>
      <c r="Y299" s="21">
        <f>VLOOKUP($B299,'Pit PD'!$B:$M,4,FALSE)</f>
        <v>0.32600000000000001</v>
      </c>
      <c r="Z299" s="21">
        <f>VLOOKUP($B299,'Pit PD'!$B:$M,5,FALSE)</f>
        <v>0.68400000000000005</v>
      </c>
      <c r="AA299" s="21">
        <f>VLOOKUP($B299,'Pit PD'!$B:$M,6,FALSE)</f>
        <v>0.503</v>
      </c>
      <c r="AB299" s="21">
        <f>VLOOKUP($B299,'Pit PD'!$B:$M,7,FALSE)</f>
        <v>0.56399999999999995</v>
      </c>
      <c r="AC299" s="21">
        <f>VLOOKUP($B299,'Pit PD'!$B:$M,8,FALSE)</f>
        <v>0.77400000000000002</v>
      </c>
      <c r="AD299" s="21">
        <f>VLOOKUP($B299,'Pit PD'!$B:$M,9,FALSE)</f>
        <v>0.70499999999999996</v>
      </c>
      <c r="AE299" s="21">
        <f>VLOOKUP($B299,'Pit PD'!$B:$M,10,FALSE)</f>
        <v>0.49399999999999999</v>
      </c>
      <c r="AF299" s="21">
        <f>VLOOKUP($B299,'Pit PD'!$B:$M,11,FALSE)</f>
        <v>0.14000000000000001</v>
      </c>
      <c r="AG299" s="21">
        <f>VLOOKUP($B299,'Pit PD'!$B:$M,12,FALSE)</f>
        <v>0.28799999999999998</v>
      </c>
      <c r="AH299">
        <f>VLOOKUP(B299,'[1]SGP Pitchers'!$B:$P,10,FALSE)</f>
        <v>0.56126327689441546</v>
      </c>
    </row>
    <row r="300" spans="1:34" ht="15" thickBot="1">
      <c r="A300" s="5">
        <v>299</v>
      </c>
      <c r="B300" s="22" t="s">
        <v>761</v>
      </c>
      <c r="C300" s="22" t="s">
        <v>169</v>
      </c>
      <c r="D300" s="8">
        <f t="shared" si="4"/>
        <v>0</v>
      </c>
      <c r="E300" s="8">
        <v>0</v>
      </c>
      <c r="F300" s="8">
        <v>56</v>
      </c>
      <c r="G300" s="8">
        <f>VLOOKUP(B300,[1]Pitchers!$B:$P,15,FALSE)</f>
        <v>0.33</v>
      </c>
      <c r="H300" s="8" t="str">
        <f>IF(D300&gt;0,(D300)/(D300+VLOOKUP(B300,'Blown Saves Pitch'!B:F,4,FALSE)),"")</f>
        <v/>
      </c>
      <c r="I300" s="8">
        <v>8</v>
      </c>
      <c r="J300" s="8">
        <v>7.14</v>
      </c>
      <c r="K300" s="8">
        <v>1.51</v>
      </c>
      <c r="L300" s="8">
        <v>2</v>
      </c>
      <c r="M300" s="8">
        <f>VLOOKUP('Pit League Rates'!B300,'Pit Adv'!B:V,20,FALSE)</f>
        <v>5.22</v>
      </c>
      <c r="N300" s="8">
        <f>VLOOKUP('Pit League Rates'!B300,'Pit Adv'!B:V,21,FALSE)</f>
        <v>4.79</v>
      </c>
      <c r="O300" s="8">
        <f>VLOOKUP(B300,'Pit Statcast'!B:M,5,FALSE)</f>
        <v>90</v>
      </c>
      <c r="P300" s="8">
        <f>VLOOKUP(B300,'Pit Statcast'!B:M,7,FALSE)</f>
        <v>13.8</v>
      </c>
      <c r="Q300" s="46">
        <f>VLOOKUP(B300,'Pit Statcast'!B:M,9,FALSE)</f>
        <v>9.0999999999999998E-2</v>
      </c>
      <c r="R300" s="46">
        <f>VLOOKUP(B300,'Pit Statcast'!B:M,11,FALSE)</f>
        <v>0.44700000000000001</v>
      </c>
      <c r="S300" s="8">
        <v>4</v>
      </c>
      <c r="T300" s="8">
        <v>0</v>
      </c>
      <c r="U300" s="10">
        <v>9.9000000000000005E-2</v>
      </c>
      <c r="V300" s="50">
        <f>VLOOKUP(B300,'Pit Adv'!B:V,7,FALSE)</f>
        <v>0.19700000000000001</v>
      </c>
      <c r="W300" s="50">
        <f>VLOOKUP(B300,'Pit Adv'!B:V,8,FALSE)</f>
        <v>9.9000000000000005E-2</v>
      </c>
      <c r="X300" s="21">
        <f>VLOOKUP(B300,'Pit PD'!$B:$M,3,FALSE)</f>
        <v>0.09</v>
      </c>
      <c r="Y300" s="21">
        <f>VLOOKUP($B300,'Pit PD'!$B:$M,4,FALSE)</f>
        <v>0.217</v>
      </c>
      <c r="Z300" s="21">
        <f>VLOOKUP($B300,'Pit PD'!$B:$M,5,FALSE)</f>
        <v>0.63500000000000001</v>
      </c>
      <c r="AA300" s="21">
        <f>VLOOKUP($B300,'Pit PD'!$B:$M,6,FALSE)</f>
        <v>0.45900000000000002</v>
      </c>
      <c r="AB300" s="21">
        <f>VLOOKUP($B300,'Pit PD'!$B:$M,7,FALSE)</f>
        <v>0.624</v>
      </c>
      <c r="AC300" s="21">
        <f>VLOOKUP($B300,'Pit PD'!$B:$M,8,FALSE)</f>
        <v>0.84799999999999998</v>
      </c>
      <c r="AD300" s="21">
        <f>VLOOKUP($B300,'Pit PD'!$B:$M,9,FALSE)</f>
        <v>0.80400000000000005</v>
      </c>
      <c r="AE300" s="21">
        <f>VLOOKUP($B300,'Pit PD'!$B:$M,10,FALSE)</f>
        <v>0.57999999999999996</v>
      </c>
      <c r="AF300" s="21">
        <f>VLOOKUP($B300,'Pit PD'!$B:$M,11,FALSE)</f>
        <v>0.17899999999999999</v>
      </c>
      <c r="AG300" s="21">
        <f>VLOOKUP($B300,'Pit PD'!$B:$M,12,FALSE)</f>
        <v>0.27</v>
      </c>
      <c r="AH300">
        <f>VLOOKUP(B300,'[1]SGP Pitchers'!$B:$P,10,FALSE)</f>
        <v>-5.975691311261432</v>
      </c>
    </row>
    <row r="301" spans="1:34" ht="15" thickBot="1">
      <c r="A301" s="5">
        <v>300</v>
      </c>
      <c r="B301" s="22" t="s">
        <v>616</v>
      </c>
      <c r="C301" s="22" t="s">
        <v>54</v>
      </c>
      <c r="D301" s="8">
        <f t="shared" si="4"/>
        <v>9</v>
      </c>
      <c r="E301" s="8">
        <v>2</v>
      </c>
      <c r="F301" s="8">
        <v>56</v>
      </c>
      <c r="G301" s="8" t="str">
        <f>VLOOKUP(B301,[1]Pitchers!$B:$P,15,FALSE)</f>
        <v/>
      </c>
      <c r="H301" s="8">
        <f>IF(D301&gt;0,(D301)/(D301+VLOOKUP(B301,'Blown Saves Pitch'!B:F,4,FALSE)),"")</f>
        <v>0.75</v>
      </c>
      <c r="I301" s="8">
        <v>10.65</v>
      </c>
      <c r="J301" s="8">
        <v>3.99</v>
      </c>
      <c r="K301" s="8">
        <v>1.31</v>
      </c>
      <c r="L301" s="8">
        <v>2.0699999999999998</v>
      </c>
      <c r="M301" s="8">
        <f>VLOOKUP('Pit League Rates'!B301,'Pit Adv'!B:V,20,FALSE)</f>
        <v>4.8</v>
      </c>
      <c r="N301" s="8">
        <f>VLOOKUP('Pit League Rates'!B301,'Pit Adv'!B:V,21,FALSE)</f>
        <v>4.16</v>
      </c>
      <c r="O301" s="8">
        <f>VLOOKUP(B301,'Pit Statcast'!B:M,5,FALSE)</f>
        <v>88.6</v>
      </c>
      <c r="P301" s="8">
        <f>VLOOKUP(B301,'Pit Statcast'!B:M,7,FALSE)</f>
        <v>16.2</v>
      </c>
      <c r="Q301" s="46">
        <f>VLOOKUP(B301,'Pit Statcast'!B:M,9,FALSE)</f>
        <v>0.113</v>
      </c>
      <c r="R301" s="46">
        <f>VLOOKUP(B301,'Pit Statcast'!B:M,11,FALSE)</f>
        <v>0.36499999999999999</v>
      </c>
      <c r="S301" s="8">
        <v>5.13</v>
      </c>
      <c r="T301" s="8">
        <v>7</v>
      </c>
      <c r="U301" s="10">
        <v>0.14099999999999999</v>
      </c>
      <c r="V301" s="50">
        <f>VLOOKUP(B301,'Pit Adv'!B:V,7,FALSE)</f>
        <v>0.27300000000000002</v>
      </c>
      <c r="W301" s="50">
        <f>VLOOKUP(B301,'Pit Adv'!B:V,8,FALSE)</f>
        <v>0.13200000000000001</v>
      </c>
      <c r="X301" s="21">
        <f>VLOOKUP(B301,'Pit PD'!$B:$M,3,FALSE)</f>
        <v>0.11</v>
      </c>
      <c r="Y301" s="21">
        <f>VLOOKUP($B301,'Pit PD'!$B:$M,4,FALSE)</f>
        <v>0.309</v>
      </c>
      <c r="Z301" s="21">
        <f>VLOOKUP($B301,'Pit PD'!$B:$M,5,FALSE)</f>
        <v>0.65700000000000003</v>
      </c>
      <c r="AA301" s="21">
        <f>VLOOKUP($B301,'Pit PD'!$B:$M,6,FALSE)</f>
        <v>0.46800000000000003</v>
      </c>
      <c r="AB301" s="21">
        <f>VLOOKUP($B301,'Pit PD'!$B:$M,7,FALSE)</f>
        <v>0.64900000000000002</v>
      </c>
      <c r="AC301" s="21">
        <f>VLOOKUP($B301,'Pit PD'!$B:$M,8,FALSE)</f>
        <v>0.82499999999999996</v>
      </c>
      <c r="AD301" s="21">
        <f>VLOOKUP($B301,'Pit PD'!$B:$M,9,FALSE)</f>
        <v>0.76100000000000001</v>
      </c>
      <c r="AE301" s="21">
        <f>VLOOKUP($B301,'Pit PD'!$B:$M,10,FALSE)</f>
        <v>0.45500000000000002</v>
      </c>
      <c r="AF301" s="21">
        <f>VLOOKUP($B301,'Pit PD'!$B:$M,11,FALSE)</f>
        <v>0.14299999999999999</v>
      </c>
      <c r="AG301" s="21">
        <f>VLOOKUP($B301,'Pit PD'!$B:$M,12,FALSE)</f>
        <v>0.253</v>
      </c>
      <c r="AH301">
        <f>VLOOKUP(B301,'[1]SGP Pitchers'!$B:$P,10,FALSE)</f>
        <v>0.11762359900486752</v>
      </c>
    </row>
    <row r="302" spans="1:34" ht="15" thickBot="1">
      <c r="A302" s="5">
        <v>301</v>
      </c>
      <c r="B302" s="22" t="s">
        <v>842</v>
      </c>
      <c r="C302" s="22" t="s">
        <v>95</v>
      </c>
      <c r="D302" s="8">
        <f t="shared" si="4"/>
        <v>0</v>
      </c>
      <c r="E302" s="8">
        <v>0</v>
      </c>
      <c r="F302" s="8">
        <v>55</v>
      </c>
      <c r="G302" s="8">
        <f>VLOOKUP(B302,[1]Pitchers!$B:$P,15,FALSE)</f>
        <v>0.19</v>
      </c>
      <c r="H302" s="8" t="str">
        <f>IF(D302&gt;0,(D302)/(D302+VLOOKUP(B302,'Blown Saves Pitch'!B:F,4,FALSE)),"")</f>
        <v/>
      </c>
      <c r="I302" s="8">
        <v>4.9000000000000004</v>
      </c>
      <c r="J302" s="8">
        <v>7.4</v>
      </c>
      <c r="K302" s="8">
        <v>1.9</v>
      </c>
      <c r="L302" s="8">
        <v>1.34</v>
      </c>
      <c r="M302" s="8">
        <f>VLOOKUP('Pit League Rates'!B302,'Pit Adv'!B:V,20,FALSE)</f>
        <v>5.78</v>
      </c>
      <c r="N302" s="8">
        <f>VLOOKUP('Pit League Rates'!B302,'Pit Adv'!B:V,21,FALSE)</f>
        <v>5.83</v>
      </c>
      <c r="O302" s="8">
        <f>VLOOKUP(B302,'Pit Statcast'!B:M,5,FALSE)</f>
        <v>89</v>
      </c>
      <c r="P302" s="8">
        <f>VLOOKUP(B302,'Pit Statcast'!B:M,7,FALSE)</f>
        <v>12.9</v>
      </c>
      <c r="Q302" s="46">
        <f>VLOOKUP(B302,'Pit Statcast'!B:M,9,FALSE)</f>
        <v>0.111</v>
      </c>
      <c r="R302" s="46">
        <f>VLOOKUP(B302,'Pit Statcast'!B:M,11,FALSE)</f>
        <v>0.38800000000000001</v>
      </c>
      <c r="S302" s="8">
        <v>3.65</v>
      </c>
      <c r="T302" s="8">
        <v>0</v>
      </c>
      <c r="U302" s="10">
        <v>2.9000000000000001E-2</v>
      </c>
      <c r="V302" s="50">
        <f>VLOOKUP(B302,'Pit Adv'!B:V,7,FALSE)</f>
        <v>0.114</v>
      </c>
      <c r="W302" s="50">
        <f>VLOOKUP(B302,'Pit Adv'!B:V,8,FALSE)</f>
        <v>8.5000000000000006E-2</v>
      </c>
      <c r="X302" s="21">
        <f>VLOOKUP(B302,'Pit PD'!$B:$M,3,FALSE)</f>
        <v>4.9000000000000002E-2</v>
      </c>
      <c r="Y302" s="21">
        <f>VLOOKUP($B302,'Pit PD'!$B:$M,4,FALSE)</f>
        <v>0.20899999999999999</v>
      </c>
      <c r="Z302" s="21">
        <f>VLOOKUP($B302,'Pit PD'!$B:$M,5,FALSE)</f>
        <v>0.59399999999999997</v>
      </c>
      <c r="AA302" s="21">
        <f>VLOOKUP($B302,'Pit PD'!$B:$M,6,FALSE)</f>
        <v>0.41099999999999998</v>
      </c>
      <c r="AB302" s="21">
        <f>VLOOKUP($B302,'Pit PD'!$B:$M,7,FALSE)</f>
        <v>0.746</v>
      </c>
      <c r="AC302" s="21">
        <f>VLOOKUP($B302,'Pit PD'!$B:$M,8,FALSE)</f>
        <v>0.92300000000000004</v>
      </c>
      <c r="AD302" s="21">
        <f>VLOOKUP($B302,'Pit PD'!$B:$M,9,FALSE)</f>
        <v>0.88</v>
      </c>
      <c r="AE302" s="21">
        <f>VLOOKUP($B302,'Pit PD'!$B:$M,10,FALSE)</f>
        <v>0.52500000000000002</v>
      </c>
      <c r="AF302" s="21">
        <f>VLOOKUP($B302,'Pit PD'!$B:$M,11,FALSE)</f>
        <v>0.19600000000000001</v>
      </c>
      <c r="AG302" s="21">
        <f>VLOOKUP($B302,'Pit PD'!$B:$M,12,FALSE)</f>
        <v>0.245</v>
      </c>
      <c r="AH302">
        <f>VLOOKUP(B302,'[1]SGP Pitchers'!$B:$P,10,FALSE)</f>
        <v>-15.550864605620134</v>
      </c>
    </row>
    <row r="303" spans="1:34" ht="15" thickBot="1">
      <c r="A303" s="5">
        <v>302</v>
      </c>
      <c r="B303" s="22" t="s">
        <v>536</v>
      </c>
      <c r="C303" s="6" t="s">
        <v>103</v>
      </c>
      <c r="D303" s="8">
        <f t="shared" si="4"/>
        <v>12</v>
      </c>
      <c r="E303" s="8">
        <v>2</v>
      </c>
      <c r="F303" s="8">
        <v>55</v>
      </c>
      <c r="G303" s="8" t="str">
        <f>VLOOKUP(B303,[1]Pitchers!$B:$P,15,FALSE)</f>
        <v/>
      </c>
      <c r="H303" s="8">
        <f>IF(D303&gt;0,(D303)/(D303+VLOOKUP(B303,'Blown Saves Pitch'!B:F,4,FALSE)),"")</f>
        <v>0.92307692307692313</v>
      </c>
      <c r="I303" s="8">
        <v>8.44</v>
      </c>
      <c r="J303" s="8">
        <v>3.07</v>
      </c>
      <c r="K303" s="8">
        <v>1.02</v>
      </c>
      <c r="L303" s="8">
        <v>3.06</v>
      </c>
      <c r="M303" s="8">
        <f>VLOOKUP('Pit League Rates'!B303,'Pit Adv'!B:V,20,FALSE)</f>
        <v>4.01</v>
      </c>
      <c r="N303" s="8">
        <f>VLOOKUP('Pit League Rates'!B303,'Pit Adv'!B:V,21,FALSE)</f>
        <v>3.8</v>
      </c>
      <c r="O303" s="8">
        <f>VLOOKUP(B303,'Pit Statcast'!B:M,5,FALSE)</f>
        <v>89.3</v>
      </c>
      <c r="P303" s="8">
        <f>VLOOKUP(B303,'Pit Statcast'!B:M,7,FALSE)</f>
        <v>12.6</v>
      </c>
      <c r="Q303" s="46">
        <f>VLOOKUP(B303,'Pit Statcast'!B:M,9,FALSE)</f>
        <v>3.7999999999999999E-2</v>
      </c>
      <c r="R303" s="46">
        <f>VLOOKUP(B303,'Pit Statcast'!B:M,11,FALSE)</f>
        <v>0.42399999999999999</v>
      </c>
      <c r="S303" s="8">
        <v>2.76</v>
      </c>
      <c r="T303" s="8">
        <v>10</v>
      </c>
      <c r="U303" s="10">
        <v>0.158</v>
      </c>
      <c r="V303" s="50">
        <f>VLOOKUP(B303,'Pit Adv'!B:V,7,FALSE)</f>
        <v>0.23499999999999999</v>
      </c>
      <c r="W303" s="50">
        <f>VLOOKUP(B303,'Pit Adv'!B:V,8,FALSE)</f>
        <v>7.6999999999999999E-2</v>
      </c>
      <c r="X303" s="21">
        <f>VLOOKUP(B303,'Pit PD'!$B:$M,3,FALSE)</f>
        <v>0.11799999999999999</v>
      </c>
      <c r="Y303" s="21">
        <f>VLOOKUP($B303,'Pit PD'!$B:$M,4,FALSE)</f>
        <v>0.32900000000000001</v>
      </c>
      <c r="Z303" s="21">
        <f>VLOOKUP($B303,'Pit PD'!$B:$M,5,FALSE)</f>
        <v>0.68600000000000005</v>
      </c>
      <c r="AA303" s="21">
        <f>VLOOKUP($B303,'Pit PD'!$B:$M,6,FALSE)</f>
        <v>0.51200000000000001</v>
      </c>
      <c r="AB303" s="21">
        <f>VLOOKUP($B303,'Pit PD'!$B:$M,7,FALSE)</f>
        <v>0.54900000000000004</v>
      </c>
      <c r="AC303" s="21">
        <f>VLOOKUP($B303,'Pit PD'!$B:$M,8,FALSE)</f>
        <v>0.86899999999999999</v>
      </c>
      <c r="AD303" s="21">
        <f>VLOOKUP($B303,'Pit PD'!$B:$M,9,FALSE)</f>
        <v>0.76900000000000002</v>
      </c>
      <c r="AE303" s="21">
        <f>VLOOKUP($B303,'Pit PD'!$B:$M,10,FALSE)</f>
        <v>0.51400000000000001</v>
      </c>
      <c r="AF303" s="21">
        <f>VLOOKUP($B303,'Pit PD'!$B:$M,11,FALSE)</f>
        <v>0.14199999999999999</v>
      </c>
      <c r="AG303" s="21">
        <f>VLOOKUP($B303,'Pit PD'!$B:$M,12,FALSE)</f>
        <v>0.26</v>
      </c>
      <c r="AH303">
        <f>VLOOKUP(B303,'[1]SGP Pitchers'!$B:$P,10,FALSE)</f>
        <v>4.9327870216561047</v>
      </c>
    </row>
    <row r="304" spans="1:34" ht="15" thickBot="1">
      <c r="A304" s="5">
        <v>303</v>
      </c>
      <c r="B304" s="22" t="s">
        <v>768</v>
      </c>
      <c r="C304" s="22" t="s">
        <v>43</v>
      </c>
      <c r="D304" s="8">
        <f t="shared" si="4"/>
        <v>0</v>
      </c>
      <c r="E304" s="8">
        <v>0</v>
      </c>
      <c r="F304" s="8">
        <v>55</v>
      </c>
      <c r="G304" s="8">
        <f>VLOOKUP(B304,[1]Pitchers!$B:$P,15,FALSE)</f>
        <v>0.62</v>
      </c>
      <c r="H304" s="8" t="str">
        <f>IF(D304&gt;0,(D304)/(D304+VLOOKUP(B304,'Blown Saves Pitch'!B:F,4,FALSE)),"")</f>
        <v/>
      </c>
      <c r="I304" s="8">
        <v>6.91</v>
      </c>
      <c r="J304" s="8">
        <v>3.39</v>
      </c>
      <c r="K304" s="8">
        <v>1.28</v>
      </c>
      <c r="L304" s="8">
        <v>2.29</v>
      </c>
      <c r="M304" s="8">
        <f>VLOOKUP('Pit League Rates'!B304,'Pit Adv'!B:V,20,FALSE)</f>
        <v>4.58</v>
      </c>
      <c r="N304" s="8">
        <f>VLOOKUP('Pit League Rates'!B304,'Pit Adv'!B:V,21,FALSE)</f>
        <v>4.8499999999999996</v>
      </c>
      <c r="O304" s="8">
        <f>VLOOKUP(B304,'Pit Statcast'!B:M,5,FALSE)</f>
        <v>88.5</v>
      </c>
      <c r="P304" s="8">
        <f>VLOOKUP(B304,'Pit Statcast'!B:M,7,FALSE)</f>
        <v>12.6</v>
      </c>
      <c r="Q304" s="46">
        <f>VLOOKUP(B304,'Pit Statcast'!B:M,9,FALSE)</f>
        <v>0.05</v>
      </c>
      <c r="R304" s="46">
        <f>VLOOKUP(B304,'Pit Statcast'!B:M,11,FALSE)</f>
        <v>0.32900000000000001</v>
      </c>
      <c r="S304" s="8">
        <v>3.01</v>
      </c>
      <c r="T304" s="8">
        <v>0</v>
      </c>
      <c r="U304" s="10">
        <v>0.104</v>
      </c>
      <c r="V304" s="50">
        <f>VLOOKUP(B304,'Pit Adv'!B:V,7,FALSE)</f>
        <v>0.185</v>
      </c>
      <c r="W304" s="50">
        <f>VLOOKUP(B304,'Pit Adv'!B:V,8,FALSE)</f>
        <v>8.1000000000000003E-2</v>
      </c>
      <c r="X304" s="21">
        <f>VLOOKUP(B304,'Pit PD'!$B:$M,3,FALSE)</f>
        <v>8.4000000000000005E-2</v>
      </c>
      <c r="Y304" s="21">
        <f>VLOOKUP($B304,'Pit PD'!$B:$M,4,FALSE)</f>
        <v>0.31900000000000001</v>
      </c>
      <c r="Z304" s="21">
        <f>VLOOKUP($B304,'Pit PD'!$B:$M,5,FALSE)</f>
        <v>0.61199999999999999</v>
      </c>
      <c r="AA304" s="21">
        <f>VLOOKUP($B304,'Pit PD'!$B:$M,6,FALSE)</f>
        <v>0.44700000000000001</v>
      </c>
      <c r="AB304" s="21">
        <f>VLOOKUP($B304,'Pit PD'!$B:$M,7,FALSE)</f>
        <v>0.68</v>
      </c>
      <c r="AC304" s="21">
        <f>VLOOKUP($B304,'Pit PD'!$B:$M,8,FALSE)</f>
        <v>0.90100000000000002</v>
      </c>
      <c r="AD304" s="21">
        <f>VLOOKUP($B304,'Pit PD'!$B:$M,9,FALSE)</f>
        <v>0.81299999999999994</v>
      </c>
      <c r="AE304" s="21">
        <f>VLOOKUP($B304,'Pit PD'!$B:$M,10,FALSE)</f>
        <v>0.439</v>
      </c>
      <c r="AF304" s="21">
        <f>VLOOKUP($B304,'Pit PD'!$B:$M,11,FALSE)</f>
        <v>0.16900000000000001</v>
      </c>
      <c r="AG304" s="21">
        <f>VLOOKUP($B304,'Pit PD'!$B:$M,12,FALSE)</f>
        <v>0.253</v>
      </c>
      <c r="AH304">
        <f>VLOOKUP(B304,'[1]SGP Pitchers'!$B:$P,10,FALSE)</f>
        <v>1.8988992753444838</v>
      </c>
    </row>
    <row r="305" spans="1:34" ht="15" thickBot="1">
      <c r="A305" s="5">
        <v>304</v>
      </c>
      <c r="B305" s="22" t="s">
        <v>648</v>
      </c>
      <c r="C305" s="22" t="s">
        <v>37</v>
      </c>
      <c r="D305" s="8">
        <f t="shared" si="4"/>
        <v>20</v>
      </c>
      <c r="E305" s="8">
        <v>7</v>
      </c>
      <c r="F305" s="8">
        <v>55</v>
      </c>
      <c r="G305" s="8" t="str">
        <f>VLOOKUP(B305,[1]Pitchers!$B:$P,15,FALSE)</f>
        <v/>
      </c>
      <c r="H305" s="8">
        <f>IF(D305&gt;0,(D305)/(D305+VLOOKUP(B305,'Blown Saves Pitch'!B:F,4,FALSE)),"")</f>
        <v>0.83333333333333337</v>
      </c>
      <c r="I305" s="8">
        <v>8.0299999999999994</v>
      </c>
      <c r="J305" s="8">
        <v>4.5199999999999996</v>
      </c>
      <c r="K305" s="8">
        <v>1.2</v>
      </c>
      <c r="L305" s="8">
        <v>2.29</v>
      </c>
      <c r="M305" s="8">
        <f>VLOOKUP('Pit League Rates'!B305,'Pit Adv'!B:V,20,FALSE)</f>
        <v>4.43</v>
      </c>
      <c r="N305" s="8">
        <f>VLOOKUP('Pit League Rates'!B305,'Pit Adv'!B:V,21,FALSE)</f>
        <v>4.26</v>
      </c>
      <c r="O305" s="8">
        <f>VLOOKUP(B305,'Pit Statcast'!B:M,5,FALSE)</f>
        <v>86.3</v>
      </c>
      <c r="P305" s="8">
        <f>VLOOKUP(B305,'Pit Statcast'!B:M,7,FALSE)</f>
        <v>11</v>
      </c>
      <c r="Q305" s="46">
        <f>VLOOKUP(B305,'Pit Statcast'!B:M,9,FALSE)</f>
        <v>6.3E-2</v>
      </c>
      <c r="R305" s="46">
        <f>VLOOKUP(B305,'Pit Statcast'!B:M,11,FALSE)</f>
        <v>0.28599999999999998</v>
      </c>
      <c r="S305" s="8">
        <v>3.5</v>
      </c>
      <c r="T305" s="8">
        <v>13</v>
      </c>
      <c r="U305" s="10">
        <v>0.121</v>
      </c>
      <c r="V305" s="50">
        <f>VLOOKUP(B305,'Pit Adv'!B:V,7,FALSE)</f>
        <v>0.214</v>
      </c>
      <c r="W305" s="50">
        <f>VLOOKUP(B305,'Pit Adv'!B:V,8,FALSE)</f>
        <v>9.2999999999999999E-2</v>
      </c>
      <c r="X305" s="21">
        <f>VLOOKUP(B305,'Pit PD'!$B:$M,3,FALSE)</f>
        <v>0.113</v>
      </c>
      <c r="Y305" s="21">
        <f>VLOOKUP($B305,'Pit PD'!$B:$M,4,FALSE)</f>
        <v>0.28199999999999997</v>
      </c>
      <c r="Z305" s="21">
        <f>VLOOKUP($B305,'Pit PD'!$B:$M,5,FALSE)</f>
        <v>0.61499999999999999</v>
      </c>
      <c r="AA305" s="21">
        <f>VLOOKUP($B305,'Pit PD'!$B:$M,6,FALSE)</f>
        <v>0.45900000000000002</v>
      </c>
      <c r="AB305" s="21">
        <f>VLOOKUP($B305,'Pit PD'!$B:$M,7,FALSE)</f>
        <v>0.53500000000000003</v>
      </c>
      <c r="AC305" s="21">
        <f>VLOOKUP($B305,'Pit PD'!$B:$M,8,FALSE)</f>
        <v>0.84299999999999997</v>
      </c>
      <c r="AD305" s="21">
        <f>VLOOKUP($B305,'Pit PD'!$B:$M,9,FALSE)</f>
        <v>0.755</v>
      </c>
      <c r="AE305" s="21">
        <f>VLOOKUP($B305,'Pit PD'!$B:$M,10,FALSE)</f>
        <v>0.53100000000000003</v>
      </c>
      <c r="AF305" s="21">
        <f>VLOOKUP($B305,'Pit PD'!$B:$M,11,FALSE)</f>
        <v>0.182</v>
      </c>
      <c r="AG305" s="21">
        <f>VLOOKUP($B305,'Pit PD'!$B:$M,12,FALSE)</f>
        <v>0.29599999999999999</v>
      </c>
      <c r="AH305">
        <f>VLOOKUP(B305,'[1]SGP Pitchers'!$B:$P,10,FALSE)</f>
        <v>2.5701372456659288</v>
      </c>
    </row>
    <row r="306" spans="1:34" ht="15" thickBot="1">
      <c r="A306" s="5">
        <v>305</v>
      </c>
      <c r="B306" s="22" t="s">
        <v>833</v>
      </c>
      <c r="C306" s="22" t="s">
        <v>48</v>
      </c>
      <c r="D306" s="8">
        <f t="shared" si="4"/>
        <v>0</v>
      </c>
      <c r="E306" s="8">
        <v>0</v>
      </c>
      <c r="F306" s="8">
        <v>55</v>
      </c>
      <c r="G306" s="8">
        <f>VLOOKUP(B306,[1]Pitchers!$B:$P,15,FALSE)</f>
        <v>0.42</v>
      </c>
      <c r="H306" s="8" t="str">
        <f>IF(D306&gt;0,(D306)/(D306+VLOOKUP(B306,'Blown Saves Pitch'!B:F,4,FALSE)),"")</f>
        <v/>
      </c>
      <c r="I306" s="8">
        <v>5.23</v>
      </c>
      <c r="J306" s="8">
        <v>5.13</v>
      </c>
      <c r="K306" s="8">
        <v>1.45</v>
      </c>
      <c r="L306" s="8">
        <v>1.62</v>
      </c>
      <c r="M306" s="8">
        <f>VLOOKUP('Pit League Rates'!B306,'Pit Adv'!B:V,20,FALSE)</f>
        <v>5.45</v>
      </c>
      <c r="N306" s="8">
        <f>VLOOKUP('Pit League Rates'!B306,'Pit Adv'!B:V,21,FALSE)</f>
        <v>5.52</v>
      </c>
      <c r="O306" s="8">
        <f>VLOOKUP(B306,'Pit Statcast'!B:M,5,FALSE)</f>
        <v>87.6</v>
      </c>
      <c r="P306" s="8">
        <f>VLOOKUP(B306,'Pit Statcast'!B:M,7,FALSE)</f>
        <v>13.4</v>
      </c>
      <c r="Q306" s="46">
        <f>VLOOKUP(B306,'Pit Statcast'!B:M,9,FALSE)</f>
        <v>0.08</v>
      </c>
      <c r="R306" s="46">
        <f>VLOOKUP(B306,'Pit Statcast'!B:M,11,FALSE)</f>
        <v>0.375</v>
      </c>
      <c r="S306" s="8">
        <v>3.23</v>
      </c>
      <c r="T306" s="8">
        <v>0</v>
      </c>
      <c r="U306" s="10">
        <v>0.05</v>
      </c>
      <c r="V306" s="50">
        <f>VLOOKUP(B306,'Pit Adv'!B:V,7,FALSE)</f>
        <v>0.13100000000000001</v>
      </c>
      <c r="W306" s="50">
        <f>VLOOKUP(B306,'Pit Adv'!B:V,8,FALSE)</f>
        <v>8.1000000000000003E-2</v>
      </c>
      <c r="X306" s="21">
        <f>VLOOKUP(B306,'Pit PD'!$B:$M,3,FALSE)</f>
        <v>7.8E-2</v>
      </c>
      <c r="Y306" s="21">
        <f>VLOOKUP($B306,'Pit PD'!$B:$M,4,FALSE)</f>
        <v>0.25700000000000001</v>
      </c>
      <c r="Z306" s="21">
        <f>VLOOKUP($B306,'Pit PD'!$B:$M,5,FALSE)</f>
        <v>0.69499999999999995</v>
      </c>
      <c r="AA306" s="21">
        <f>VLOOKUP($B306,'Pit PD'!$B:$M,6,FALSE)</f>
        <v>0.47</v>
      </c>
      <c r="AB306" s="21">
        <f>VLOOKUP($B306,'Pit PD'!$B:$M,7,FALSE)</f>
        <v>0.69799999999999995</v>
      </c>
      <c r="AC306" s="21">
        <f>VLOOKUP($B306,'Pit PD'!$B:$M,8,FALSE)</f>
        <v>0.88600000000000001</v>
      </c>
      <c r="AD306" s="21">
        <f>VLOOKUP($B306,'Pit PD'!$B:$M,9,FALSE)</f>
        <v>0.83299999999999996</v>
      </c>
      <c r="AE306" s="21">
        <f>VLOOKUP($B306,'Pit PD'!$B:$M,10,FALSE)</f>
        <v>0.48699999999999999</v>
      </c>
      <c r="AF306" s="21">
        <f>VLOOKUP($B306,'Pit PD'!$B:$M,11,FALSE)</f>
        <v>0.14799999999999999</v>
      </c>
      <c r="AG306" s="21">
        <f>VLOOKUP($B306,'Pit PD'!$B:$M,12,FALSE)</f>
        <v>0.22500000000000001</v>
      </c>
      <c r="AH306">
        <f>VLOOKUP(B306,'[1]SGP Pitchers'!$B:$P,10,FALSE)</f>
        <v>-4.6722412852692621</v>
      </c>
    </row>
    <row r="307" spans="1:34" ht="15" thickBot="1">
      <c r="A307" s="5">
        <v>306</v>
      </c>
      <c r="B307" s="22" t="s">
        <v>471</v>
      </c>
      <c r="C307" s="22" t="s">
        <v>153</v>
      </c>
      <c r="D307" s="8">
        <f t="shared" si="4"/>
        <v>35</v>
      </c>
      <c r="E307" s="8">
        <v>7</v>
      </c>
      <c r="F307" s="8">
        <v>55</v>
      </c>
      <c r="G307" s="8" t="str">
        <f>VLOOKUP(B307,[1]Pitchers!$B:$P,15,FALSE)</f>
        <v/>
      </c>
      <c r="H307" s="8">
        <f>IF(D307&gt;0,(D307)/(D307+VLOOKUP(B307,'Blown Saves Pitch'!B:F,4,FALSE)),"")</f>
        <v>0.94594594594594594</v>
      </c>
      <c r="I307" s="8">
        <v>7.28</v>
      </c>
      <c r="J307" s="8">
        <v>2.65</v>
      </c>
      <c r="K307" s="8">
        <v>1.1499999999999999</v>
      </c>
      <c r="L307" s="8">
        <v>3.67</v>
      </c>
      <c r="M307" s="8">
        <f>VLOOKUP('Pit League Rates'!B307,'Pit Adv'!B:V,20,FALSE)</f>
        <v>3.49</v>
      </c>
      <c r="N307" s="8">
        <f>VLOOKUP('Pit League Rates'!B307,'Pit Adv'!B:V,21,FALSE)</f>
        <v>3.45</v>
      </c>
      <c r="O307" s="8">
        <f>VLOOKUP(B307,'Pit Statcast'!B:M,5,FALSE)</f>
        <v>88.4</v>
      </c>
      <c r="P307" s="8">
        <f>VLOOKUP(B307,'Pit Statcast'!B:M,7,FALSE)</f>
        <v>3.6</v>
      </c>
      <c r="Q307" s="46">
        <f>VLOOKUP(B307,'Pit Statcast'!B:M,9,FALSE)</f>
        <v>4.4999999999999998E-2</v>
      </c>
      <c r="R307" s="46">
        <f>VLOOKUP(B307,'Pit Statcast'!B:M,11,FALSE)</f>
        <v>0.42</v>
      </c>
      <c r="S307" s="8">
        <v>1.99</v>
      </c>
      <c r="T307" s="8">
        <v>28</v>
      </c>
      <c r="U307" s="10">
        <v>0.14799999999999999</v>
      </c>
      <c r="V307" s="50">
        <f>VLOOKUP(B307,'Pit Adv'!B:V,7,FALSE)</f>
        <v>0.20300000000000001</v>
      </c>
      <c r="W307" s="50">
        <f>VLOOKUP(B307,'Pit Adv'!B:V,8,FALSE)</f>
        <v>5.5E-2</v>
      </c>
      <c r="X307" s="21">
        <f>VLOOKUP(B307,'Pit PD'!$B:$M,3,FALSE)</f>
        <v>7.1999999999999995E-2</v>
      </c>
      <c r="Y307" s="21">
        <f>VLOOKUP($B307,'Pit PD'!$B:$M,4,FALSE)</f>
        <v>0.30499999999999999</v>
      </c>
      <c r="Z307" s="21">
        <f>VLOOKUP($B307,'Pit PD'!$B:$M,5,FALSE)</f>
        <v>0.64200000000000002</v>
      </c>
      <c r="AA307" s="21">
        <f>VLOOKUP($B307,'Pit PD'!$B:$M,6,FALSE)</f>
        <v>0.48099999999999998</v>
      </c>
      <c r="AB307" s="21">
        <f>VLOOKUP($B307,'Pit PD'!$B:$M,7,FALSE)</f>
        <v>0.71299999999999997</v>
      </c>
      <c r="AC307" s="21">
        <f>VLOOKUP($B307,'Pit PD'!$B:$M,8,FALSE)</f>
        <v>0.91</v>
      </c>
      <c r="AD307" s="21">
        <f>VLOOKUP($B307,'Pit PD'!$B:$M,9,FALSE)</f>
        <v>0.85099999999999998</v>
      </c>
      <c r="AE307" s="21">
        <f>VLOOKUP($B307,'Pit PD'!$B:$M,10,FALSE)</f>
        <v>0.52300000000000002</v>
      </c>
      <c r="AF307" s="21">
        <f>VLOOKUP($B307,'Pit PD'!$B:$M,11,FALSE)</f>
        <v>0.17499999999999999</v>
      </c>
      <c r="AG307" s="21">
        <f>VLOOKUP($B307,'Pit PD'!$B:$M,12,FALSE)</f>
        <v>0.247</v>
      </c>
      <c r="AH307">
        <f>VLOOKUP(B307,'[1]SGP Pitchers'!$B:$P,10,FALSE)</f>
        <v>8.1008859492491538</v>
      </c>
    </row>
    <row r="308" spans="1:34" ht="15" thickBot="1">
      <c r="A308" s="5">
        <v>307</v>
      </c>
      <c r="B308" s="22" t="s">
        <v>639</v>
      </c>
      <c r="C308" s="6" t="s">
        <v>103</v>
      </c>
      <c r="D308" s="8">
        <f t="shared" si="4"/>
        <v>3</v>
      </c>
      <c r="E308" s="8">
        <v>2</v>
      </c>
      <c r="F308" s="8">
        <v>55</v>
      </c>
      <c r="G308" s="8" t="str">
        <f>VLOOKUP(B308,[1]Pitchers!$B:$P,15,FALSE)</f>
        <v/>
      </c>
      <c r="H308" s="8">
        <f>IF(D308&gt;0,(D308)/(D308+VLOOKUP(B308,'Blown Saves Pitch'!B:F,4,FALSE)),"")</f>
        <v>1</v>
      </c>
      <c r="I308" s="8">
        <v>8.6300000000000008</v>
      </c>
      <c r="J308" s="8">
        <v>5.34</v>
      </c>
      <c r="K308" s="8">
        <v>1.26</v>
      </c>
      <c r="L308" s="8">
        <v>2.62</v>
      </c>
      <c r="M308" s="8">
        <f>VLOOKUP('Pit League Rates'!B308,'Pit Adv'!B:V,20,FALSE)</f>
        <v>4.42</v>
      </c>
      <c r="N308" s="8">
        <f>VLOOKUP('Pit League Rates'!B308,'Pit Adv'!B:V,21,FALSE)</f>
        <v>4.24</v>
      </c>
      <c r="O308" s="8">
        <f>VLOOKUP(B308,'Pit Statcast'!B:M,5,FALSE)</f>
        <v>90.8</v>
      </c>
      <c r="P308" s="8">
        <f>VLOOKUP(B308,'Pit Statcast'!B:M,7,FALSE)</f>
        <v>13.6</v>
      </c>
      <c r="Q308" s="46">
        <f>VLOOKUP(B308,'Pit Statcast'!B:M,9,FALSE)</f>
        <v>0.114</v>
      </c>
      <c r="R308" s="46">
        <f>VLOOKUP(B308,'Pit Statcast'!B:M,11,FALSE)</f>
        <v>0.44</v>
      </c>
      <c r="S308" s="8">
        <v>3.3</v>
      </c>
      <c r="T308" s="8">
        <v>1</v>
      </c>
      <c r="U308" s="10">
        <v>0.13900000000000001</v>
      </c>
      <c r="V308" s="50">
        <f>VLOOKUP(B308,'Pit Adv'!B:V,7,FALSE)</f>
        <v>0.22500000000000001</v>
      </c>
      <c r="W308" s="50">
        <f>VLOOKUP(B308,'Pit Adv'!B:V,8,FALSE)</f>
        <v>8.5999999999999993E-2</v>
      </c>
      <c r="X308" s="21">
        <f>VLOOKUP(B308,'Pit PD'!$B:$M,3,FALSE)</f>
        <v>0.10299999999999999</v>
      </c>
      <c r="Y308" s="21">
        <f>VLOOKUP($B308,'Pit PD'!$B:$M,4,FALSE)</f>
        <v>0.28199999999999997</v>
      </c>
      <c r="Z308" s="21">
        <f>VLOOKUP($B308,'Pit PD'!$B:$M,5,FALSE)</f>
        <v>0.67200000000000004</v>
      </c>
      <c r="AA308" s="21">
        <f>VLOOKUP($B308,'Pit PD'!$B:$M,6,FALSE)</f>
        <v>0.48299999999999998</v>
      </c>
      <c r="AB308" s="21">
        <f>VLOOKUP($B308,'Pit PD'!$B:$M,7,FALSE)</f>
        <v>0.64600000000000002</v>
      </c>
      <c r="AC308" s="21">
        <f>VLOOKUP($B308,'Pit PD'!$B:$M,8,FALSE)</f>
        <v>0.83899999999999997</v>
      </c>
      <c r="AD308" s="21">
        <f>VLOOKUP($B308,'Pit PD'!$B:$M,9,FALSE)</f>
        <v>0.78500000000000003</v>
      </c>
      <c r="AE308" s="21">
        <f>VLOOKUP($B308,'Pit PD'!$B:$M,10,FALSE)</f>
        <v>0.51600000000000001</v>
      </c>
      <c r="AF308" s="21">
        <f>VLOOKUP($B308,'Pit PD'!$B:$M,11,FALSE)</f>
        <v>0.16900000000000001</v>
      </c>
      <c r="AG308" s="21">
        <f>VLOOKUP($B308,'Pit PD'!$B:$M,12,FALSE)</f>
        <v>0.27200000000000002</v>
      </c>
      <c r="AH308">
        <f>VLOOKUP(B308,'[1]SGP Pitchers'!$B:$P,10,FALSE)</f>
        <v>-0.16094417393810501</v>
      </c>
    </row>
    <row r="309" spans="1:34" ht="15" thickBot="1">
      <c r="A309" s="5">
        <v>308</v>
      </c>
      <c r="B309" s="22" t="s">
        <v>815</v>
      </c>
      <c r="C309" s="22" t="s">
        <v>111</v>
      </c>
      <c r="D309" s="8">
        <f t="shared" si="4"/>
        <v>1</v>
      </c>
      <c r="E309" s="8">
        <v>1</v>
      </c>
      <c r="F309" s="8">
        <v>55</v>
      </c>
      <c r="G309" s="8">
        <f>VLOOKUP(B309,[1]Pitchers!$B:$P,15,FALSE)</f>
        <v>0.36</v>
      </c>
      <c r="H309" s="8">
        <f>IF(D309&gt;0,(D309)/(D309+VLOOKUP(B309,'Blown Saves Pitch'!B:F,4,FALSE)),"")</f>
        <v>1</v>
      </c>
      <c r="I309" s="8">
        <v>7.24</v>
      </c>
      <c r="J309" s="8">
        <v>6.59</v>
      </c>
      <c r="K309" s="8">
        <v>1.57</v>
      </c>
      <c r="L309" s="8">
        <v>1.72</v>
      </c>
      <c r="M309" s="8">
        <f>VLOOKUP('Pit League Rates'!B309,'Pit Adv'!B:V,20,FALSE)</f>
        <v>5.21</v>
      </c>
      <c r="N309" s="8">
        <f>VLOOKUP('Pit League Rates'!B309,'Pit Adv'!B:V,21,FALSE)</f>
        <v>5.18</v>
      </c>
      <c r="O309" s="8">
        <f>VLOOKUP(B309,'Pit Statcast'!B:M,5,FALSE)</f>
        <v>90.5</v>
      </c>
      <c r="P309" s="8">
        <f>VLOOKUP(B309,'Pit Statcast'!B:M,7,FALSE)</f>
        <v>15.5</v>
      </c>
      <c r="Q309" s="46">
        <f>VLOOKUP(B309,'Pit Statcast'!B:M,9,FALSE)</f>
        <v>8.4000000000000005E-2</v>
      </c>
      <c r="R309" s="46">
        <f>VLOOKUP(B309,'Pit Statcast'!B:M,11,FALSE)</f>
        <v>0.44900000000000001</v>
      </c>
      <c r="S309" s="8">
        <v>4.21</v>
      </c>
      <c r="T309" s="8">
        <v>0</v>
      </c>
      <c r="U309" s="10">
        <v>7.5999999999999998E-2</v>
      </c>
      <c r="V309" s="50">
        <f>VLOOKUP(B309,'Pit Adv'!B:V,7,FALSE)</f>
        <v>0.182</v>
      </c>
      <c r="W309" s="50">
        <f>VLOOKUP(B309,'Pit Adv'!B:V,8,FALSE)</f>
        <v>0.106</v>
      </c>
      <c r="X309" s="21">
        <f>VLOOKUP(B309,'Pit PD'!$B:$M,3,FALSE)</f>
        <v>0.114</v>
      </c>
      <c r="Y309" s="21">
        <f>VLOOKUP($B309,'Pit PD'!$B:$M,4,FALSE)</f>
        <v>0.29899999999999999</v>
      </c>
      <c r="Z309" s="21">
        <f>VLOOKUP($B309,'Pit PD'!$B:$M,5,FALSE)</f>
        <v>0.66200000000000003</v>
      </c>
      <c r="AA309" s="21">
        <f>VLOOKUP($B309,'Pit PD'!$B:$M,6,FALSE)</f>
        <v>0.46800000000000003</v>
      </c>
      <c r="AB309" s="21">
        <f>VLOOKUP($B309,'Pit PD'!$B:$M,7,FALSE)</f>
        <v>0.52700000000000002</v>
      </c>
      <c r="AC309" s="21">
        <f>VLOOKUP($B309,'Pit PD'!$B:$M,8,FALSE)</f>
        <v>0.86899999999999999</v>
      </c>
      <c r="AD309" s="21">
        <f>VLOOKUP($B309,'Pit PD'!$B:$M,9,FALSE)</f>
        <v>0.753</v>
      </c>
      <c r="AE309" s="21">
        <f>VLOOKUP($B309,'Pit PD'!$B:$M,10,FALSE)</f>
        <v>0.46600000000000003</v>
      </c>
      <c r="AF309" s="21">
        <f>VLOOKUP($B309,'Pit PD'!$B:$M,11,FALSE)</f>
        <v>0.17</v>
      </c>
      <c r="AG309" s="21">
        <f>VLOOKUP($B309,'Pit PD'!$B:$M,12,FALSE)</f>
        <v>0.28499999999999998</v>
      </c>
      <c r="AH309">
        <f>VLOOKUP(B309,'[1]SGP Pitchers'!$B:$P,10,FALSE)</f>
        <v>-6.387742490344718</v>
      </c>
    </row>
    <row r="310" spans="1:34" ht="15" thickBot="1">
      <c r="A310" s="5">
        <v>309</v>
      </c>
      <c r="B310" s="22" t="s">
        <v>839</v>
      </c>
      <c r="C310" s="22" t="s">
        <v>111</v>
      </c>
      <c r="D310" s="8">
        <f t="shared" si="4"/>
        <v>0</v>
      </c>
      <c r="E310" s="8">
        <v>0</v>
      </c>
      <c r="F310" s="8">
        <v>55</v>
      </c>
      <c r="G310" s="8" t="str">
        <f>VLOOKUP(B310,[1]Pitchers!$B:$P,15,FALSE)</f>
        <v/>
      </c>
      <c r="H310" s="8" t="str">
        <f>IF(D310&gt;0,(D310)/(D310+VLOOKUP(B310,'Blown Saves Pitch'!B:F,4,FALSE)),"")</f>
        <v/>
      </c>
      <c r="I310" s="8">
        <v>6.06</v>
      </c>
      <c r="J310" s="8">
        <v>4.96</v>
      </c>
      <c r="K310" s="8">
        <v>1.73</v>
      </c>
      <c r="L310" s="8">
        <v>1.2</v>
      </c>
      <c r="M310" s="8">
        <f>VLOOKUP('Pit League Rates'!B310,'Pit Adv'!B:V,20,FALSE)</f>
        <v>5.44</v>
      </c>
      <c r="N310" s="8">
        <f>VLOOKUP('Pit League Rates'!B310,'Pit Adv'!B:V,21,FALSE)</f>
        <v>5.68</v>
      </c>
      <c r="O310" s="8">
        <f>VLOOKUP(B310,'Pit Statcast'!B:M,5,FALSE)</f>
        <v>92.2</v>
      </c>
      <c r="P310" s="8">
        <f>VLOOKUP(B310,'Pit Statcast'!B:M,7,FALSE)</f>
        <v>6.7</v>
      </c>
      <c r="Q310" s="46">
        <f>VLOOKUP(B310,'Pit Statcast'!B:M,9,FALSE)</f>
        <v>9.8000000000000004E-2</v>
      </c>
      <c r="R310" s="46">
        <f>VLOOKUP(B310,'Pit Statcast'!B:M,11,FALSE)</f>
        <v>0.48599999999999999</v>
      </c>
      <c r="S310" s="8">
        <v>5.07</v>
      </c>
      <c r="T310" s="8">
        <v>0</v>
      </c>
      <c r="U310" s="10">
        <v>2.4E-2</v>
      </c>
      <c r="V310" s="50">
        <f>VLOOKUP(B310,'Pit Adv'!B:V,7,FALSE)</f>
        <v>0.14499999999999999</v>
      </c>
      <c r="W310" s="50">
        <f>VLOOKUP(B310,'Pit Adv'!B:V,8,FALSE)</f>
        <v>0.121</v>
      </c>
      <c r="X310" s="21">
        <f>VLOOKUP(B310,'Pit PD'!$B:$M,3,FALSE)</f>
        <v>9.4E-2</v>
      </c>
      <c r="Y310" s="21">
        <f>VLOOKUP($B310,'Pit PD'!$B:$M,4,FALSE)</f>
        <v>0.26600000000000001</v>
      </c>
      <c r="Z310" s="21">
        <f>VLOOKUP($B310,'Pit PD'!$B:$M,5,FALSE)</f>
        <v>0.66200000000000003</v>
      </c>
      <c r="AA310" s="21">
        <f>VLOOKUP($B310,'Pit PD'!$B:$M,6,FALSE)</f>
        <v>0.45300000000000001</v>
      </c>
      <c r="AB310" s="21">
        <f>VLOOKUP($B310,'Pit PD'!$B:$M,7,FALSE)</f>
        <v>0.60899999999999999</v>
      </c>
      <c r="AC310" s="21">
        <f>VLOOKUP($B310,'Pit PD'!$B:$M,8,FALSE)</f>
        <v>0.877</v>
      </c>
      <c r="AD310" s="21">
        <f>VLOOKUP($B310,'Pit PD'!$B:$M,9,FALSE)</f>
        <v>0.79500000000000004</v>
      </c>
      <c r="AE310" s="21">
        <f>VLOOKUP($B310,'Pit PD'!$B:$M,10,FALSE)</f>
        <v>0.47399999999999998</v>
      </c>
      <c r="AF310" s="21">
        <f>VLOOKUP($B310,'Pit PD'!$B:$M,11,FALSE)</f>
        <v>0.15</v>
      </c>
      <c r="AG310" s="21">
        <f>VLOOKUP($B310,'Pit PD'!$B:$M,12,FALSE)</f>
        <v>0.24399999999999999</v>
      </c>
      <c r="AH310">
        <f>VLOOKUP(B310,'[1]SGP Pitchers'!$B:$P,10,FALSE)</f>
        <v>-9.3673776338471537</v>
      </c>
    </row>
    <row r="311" spans="1:34" ht="15" thickBot="1">
      <c r="A311" s="5">
        <v>310</v>
      </c>
      <c r="B311" s="22" t="s">
        <v>84</v>
      </c>
      <c r="C311" s="22" t="s">
        <v>32</v>
      </c>
      <c r="D311" s="8">
        <f t="shared" si="4"/>
        <v>30</v>
      </c>
      <c r="E311" s="8">
        <v>22</v>
      </c>
      <c r="F311" s="8">
        <v>54</v>
      </c>
      <c r="G311" s="8" t="str">
        <f>VLOOKUP(B311,[1]Pitchers!$B:$P,15,FALSE)</f>
        <v/>
      </c>
      <c r="H311" s="8">
        <f>IF(D311&gt;0,(D311)/(D311+VLOOKUP(B311,'Blown Saves Pitch'!B:F,4,FALSE)),"")</f>
        <v>0.8571428571428571</v>
      </c>
      <c r="I311" s="8">
        <v>8.6300000000000008</v>
      </c>
      <c r="J311" s="8">
        <v>4.47</v>
      </c>
      <c r="K311" s="8">
        <v>1.08</v>
      </c>
      <c r="L311" s="8">
        <v>3.18</v>
      </c>
      <c r="M311" s="8">
        <f>VLOOKUP('Pit League Rates'!B311,'Pit Adv'!B:V,20,FALSE)</f>
        <v>4.33</v>
      </c>
      <c r="N311" s="8">
        <f>VLOOKUP('Pit League Rates'!B311,'Pit Adv'!B:V,21,FALSE)</f>
        <v>3.93</v>
      </c>
      <c r="O311" s="8">
        <f>VLOOKUP(B311,'Pit Statcast'!B:M,5,FALSE)</f>
        <v>88.3</v>
      </c>
      <c r="P311" s="8">
        <f>VLOOKUP(B311,'Pit Statcast'!B:M,7,FALSE)</f>
        <v>20.399999999999999</v>
      </c>
      <c r="Q311" s="46">
        <f>VLOOKUP(B311,'Pit Statcast'!B:M,9,FALSE)</f>
        <v>7.9000000000000001E-2</v>
      </c>
      <c r="R311" s="46">
        <f>VLOOKUP(B311,'Pit Statcast'!B:M,11,FALSE)</f>
        <v>0.38800000000000001</v>
      </c>
      <c r="S311" s="8">
        <v>2.72</v>
      </c>
      <c r="T311" s="8">
        <v>8</v>
      </c>
      <c r="U311" s="10">
        <v>0.16600000000000001</v>
      </c>
      <c r="V311" s="50">
        <f>VLOOKUP(B311,'Pit Adv'!B:V,7,FALSE)</f>
        <v>0.24199999999999999</v>
      </c>
      <c r="W311" s="50">
        <f>VLOOKUP(B311,'Pit Adv'!B:V,8,FALSE)</f>
        <v>7.5999999999999998E-2</v>
      </c>
      <c r="X311" s="21">
        <f>VLOOKUP(B311,'Pit PD'!$B:$M,3,FALSE)</f>
        <v>0.13500000000000001</v>
      </c>
      <c r="Y311" s="21">
        <f>VLOOKUP($B311,'Pit PD'!$B:$M,4,FALSE)</f>
        <v>0.35599999999999998</v>
      </c>
      <c r="Z311" s="21">
        <f>VLOOKUP($B311,'Pit PD'!$B:$M,5,FALSE)</f>
        <v>0.65100000000000002</v>
      </c>
      <c r="AA311" s="21">
        <f>VLOOKUP($B311,'Pit PD'!$B:$M,6,FALSE)</f>
        <v>0.501</v>
      </c>
      <c r="AB311" s="21">
        <f>VLOOKUP($B311,'Pit PD'!$B:$M,7,FALSE)</f>
        <v>0.53500000000000003</v>
      </c>
      <c r="AC311" s="21">
        <f>VLOOKUP($B311,'Pit PD'!$B:$M,8,FALSE)</f>
        <v>0.83399999999999996</v>
      </c>
      <c r="AD311" s="21">
        <f>VLOOKUP($B311,'Pit PD'!$B:$M,9,FALSE)</f>
        <v>0.72499999999999998</v>
      </c>
      <c r="AE311" s="21">
        <f>VLOOKUP($B311,'Pit PD'!$B:$M,10,FALSE)</f>
        <v>0.48899999999999999</v>
      </c>
      <c r="AF311" s="21">
        <f>VLOOKUP($B311,'Pit PD'!$B:$M,11,FALSE)</f>
        <v>0.16300000000000001</v>
      </c>
      <c r="AG311" s="21">
        <f>VLOOKUP($B311,'Pit PD'!$B:$M,12,FALSE)</f>
        <v>0.29699999999999999</v>
      </c>
      <c r="AH311">
        <f>VLOOKUP(B311,'[1]SGP Pitchers'!$B:$P,10,FALSE)</f>
        <v>5.5446913735270256</v>
      </c>
    </row>
    <row r="312" spans="1:34" ht="15" thickBot="1">
      <c r="A312" s="5">
        <v>311</v>
      </c>
      <c r="B312" s="22" t="s">
        <v>437</v>
      </c>
      <c r="C312" s="22" t="s">
        <v>64</v>
      </c>
      <c r="D312" s="8">
        <f t="shared" si="4"/>
        <v>6</v>
      </c>
      <c r="E312" s="8">
        <v>0</v>
      </c>
      <c r="F312" s="8">
        <v>54</v>
      </c>
      <c r="G312" s="8" t="str">
        <f>VLOOKUP(B312,[1]Pitchers!$B:$P,15,FALSE)</f>
        <v/>
      </c>
      <c r="H312" s="8">
        <f>IF(D312&gt;0,(D312)/(D312+VLOOKUP(B312,'Blown Saves Pitch'!B:F,4,FALSE)),"")</f>
        <v>0.75</v>
      </c>
      <c r="I312" s="8">
        <v>9.5299999999999994</v>
      </c>
      <c r="J312" s="8">
        <v>1.41</v>
      </c>
      <c r="K312" s="8">
        <v>0.88</v>
      </c>
      <c r="L312" s="8">
        <v>6</v>
      </c>
      <c r="M312" s="8">
        <f>VLOOKUP('Pit League Rates'!B312,'Pit Adv'!B:V,20,FALSE)</f>
        <v>3.69</v>
      </c>
      <c r="N312" s="8">
        <f>VLOOKUP('Pit League Rates'!B312,'Pit Adv'!B:V,21,FALSE)</f>
        <v>3.25</v>
      </c>
      <c r="O312" s="8">
        <f>VLOOKUP(B312,'Pit Statcast'!B:M,5,FALSE)</f>
        <v>87.5</v>
      </c>
      <c r="P312" s="8">
        <f>VLOOKUP(B312,'Pit Statcast'!B:M,7,FALSE)</f>
        <v>18.3</v>
      </c>
      <c r="Q312" s="46">
        <f>VLOOKUP(B312,'Pit Statcast'!B:M,9,FALSE)</f>
        <v>3.6999999999999998E-2</v>
      </c>
      <c r="R312" s="46">
        <f>VLOOKUP(B312,'Pit Statcast'!B:M,11,FALSE)</f>
        <v>0.34100000000000003</v>
      </c>
      <c r="S312" s="8">
        <v>1.59</v>
      </c>
      <c r="T312" s="8">
        <v>6</v>
      </c>
      <c r="U312" s="10">
        <v>0.223</v>
      </c>
      <c r="V312" s="50">
        <f>VLOOKUP(B312,'Pit Adv'!B:V,7,FALSE)</f>
        <v>0.26700000000000002</v>
      </c>
      <c r="W312" s="50">
        <f>VLOOKUP(B312,'Pit Adv'!B:V,8,FALSE)</f>
        <v>4.4999999999999998E-2</v>
      </c>
      <c r="X312" s="21">
        <f>VLOOKUP(B312,'Pit PD'!$B:$M,3,FALSE)</f>
        <v>0.129</v>
      </c>
      <c r="Y312" s="21">
        <f>VLOOKUP($B312,'Pit PD'!$B:$M,4,FALSE)</f>
        <v>0.32600000000000001</v>
      </c>
      <c r="Z312" s="21">
        <f>VLOOKUP($B312,'Pit PD'!$B:$M,5,FALSE)</f>
        <v>0.70199999999999996</v>
      </c>
      <c r="AA312" s="21">
        <f>VLOOKUP($B312,'Pit PD'!$B:$M,6,FALSE)</f>
        <v>0.54400000000000004</v>
      </c>
      <c r="AB312" s="21">
        <f>VLOOKUP($B312,'Pit PD'!$B:$M,7,FALSE)</f>
        <v>0.61299999999999999</v>
      </c>
      <c r="AC312" s="21">
        <f>VLOOKUP($B312,'Pit PD'!$B:$M,8,FALSE)</f>
        <v>0.81299999999999994</v>
      </c>
      <c r="AD312" s="21">
        <f>VLOOKUP($B312,'Pit PD'!$B:$M,9,FALSE)</f>
        <v>0.76200000000000001</v>
      </c>
      <c r="AE312" s="21">
        <f>VLOOKUP($B312,'Pit PD'!$B:$M,10,FALSE)</f>
        <v>0.57999999999999996</v>
      </c>
      <c r="AF312" s="21">
        <f>VLOOKUP($B312,'Pit PD'!$B:$M,11,FALSE)</f>
        <v>0.14299999999999999</v>
      </c>
      <c r="AG312" s="21">
        <f>VLOOKUP($B312,'Pit PD'!$B:$M,12,FALSE)</f>
        <v>0.27200000000000002</v>
      </c>
      <c r="AH312">
        <f>VLOOKUP(B312,'[1]SGP Pitchers'!$B:$P,10,FALSE)</f>
        <v>7.5774528797925162</v>
      </c>
    </row>
    <row r="313" spans="1:34" ht="15" thickBot="1">
      <c r="A313" s="5">
        <v>312</v>
      </c>
      <c r="B313" s="22" t="s">
        <v>673</v>
      </c>
      <c r="C313" s="6" t="s">
        <v>292</v>
      </c>
      <c r="D313" s="8">
        <f t="shared" si="4"/>
        <v>4</v>
      </c>
      <c r="E313" s="8">
        <v>1</v>
      </c>
      <c r="F313" s="8">
        <v>54</v>
      </c>
      <c r="G313" s="8" t="str">
        <f>VLOOKUP(B313,[1]Pitchers!$B:$P,15,FALSE)</f>
        <v/>
      </c>
      <c r="H313" s="8">
        <f>IF(D313&gt;0,(D313)/(D313+VLOOKUP(B313,'Blown Saves Pitch'!B:F,4,FALSE)),"")</f>
        <v>1</v>
      </c>
      <c r="I313" s="8">
        <v>9.17</v>
      </c>
      <c r="J313" s="8">
        <v>4.75</v>
      </c>
      <c r="K313" s="8">
        <v>1.42</v>
      </c>
      <c r="L313" s="8">
        <v>2.08</v>
      </c>
      <c r="M313" s="8">
        <f>VLOOKUP('Pit League Rates'!B313,'Pit Adv'!B:V,20,FALSE)</f>
        <v>4.7699999999999996</v>
      </c>
      <c r="N313" s="8">
        <f>VLOOKUP('Pit League Rates'!B313,'Pit Adv'!B:V,21,FALSE)</f>
        <v>4.34</v>
      </c>
      <c r="O313" s="8">
        <f>VLOOKUP(B313,'Pit Statcast'!B:M,5,FALSE)</f>
        <v>89.7</v>
      </c>
      <c r="P313" s="8">
        <f>VLOOKUP(B313,'Pit Statcast'!B:M,7,FALSE)</f>
        <v>14.6</v>
      </c>
      <c r="Q313" s="46">
        <f>VLOOKUP(B313,'Pit Statcast'!B:M,9,FALSE)</f>
        <v>0.122</v>
      </c>
      <c r="R313" s="46">
        <f>VLOOKUP(B313,'Pit Statcast'!B:M,11,FALSE)</f>
        <v>0.45300000000000001</v>
      </c>
      <c r="S313" s="8">
        <v>4.42</v>
      </c>
      <c r="T313" s="8">
        <v>3</v>
      </c>
      <c r="U313" s="10">
        <v>0.122</v>
      </c>
      <c r="V313" s="50">
        <f>VLOOKUP(B313,'Pit Adv'!B:V,7,FALSE)</f>
        <v>0.23499999999999999</v>
      </c>
      <c r="W313" s="50">
        <f>VLOOKUP(B313,'Pit Adv'!B:V,8,FALSE)</f>
        <v>0.113</v>
      </c>
      <c r="X313" s="21">
        <f>VLOOKUP(B313,'Pit PD'!$B:$M,3,FALSE)</f>
        <v>0.16200000000000001</v>
      </c>
      <c r="Y313" s="21">
        <f>VLOOKUP($B313,'Pit PD'!$B:$M,4,FALSE)</f>
        <v>0.36399999999999999</v>
      </c>
      <c r="Z313" s="21">
        <f>VLOOKUP($B313,'Pit PD'!$B:$M,5,FALSE)</f>
        <v>0.69599999999999995</v>
      </c>
      <c r="AA313" s="21">
        <f>VLOOKUP($B313,'Pit PD'!$B:$M,6,FALSE)</f>
        <v>0.50900000000000001</v>
      </c>
      <c r="AB313" s="21">
        <f>VLOOKUP($B313,'Pit PD'!$B:$M,7,FALSE)</f>
        <v>0.46600000000000003</v>
      </c>
      <c r="AC313" s="21">
        <f>VLOOKUP($B313,'Pit PD'!$B:$M,8,FALSE)</f>
        <v>0.83</v>
      </c>
      <c r="AD313" s="21">
        <f>VLOOKUP($B313,'Pit PD'!$B:$M,9,FALSE)</f>
        <v>0.68400000000000005</v>
      </c>
      <c r="AE313" s="21">
        <f>VLOOKUP($B313,'Pit PD'!$B:$M,10,FALSE)</f>
        <v>0.438</v>
      </c>
      <c r="AF313" s="21">
        <f>VLOOKUP($B313,'Pit PD'!$B:$M,11,FALSE)</f>
        <v>0.11700000000000001</v>
      </c>
      <c r="AG313" s="21">
        <f>VLOOKUP($B313,'Pit PD'!$B:$M,12,FALSE)</f>
        <v>0.27800000000000002</v>
      </c>
      <c r="AH313">
        <f>VLOOKUP(B313,'[1]SGP Pitchers'!$B:$P,10,FALSE)</f>
        <v>-2.3062470027220834</v>
      </c>
    </row>
    <row r="314" spans="1:34" ht="15" thickBot="1">
      <c r="A314" s="5">
        <v>313</v>
      </c>
      <c r="B314" s="22" t="s">
        <v>832</v>
      </c>
      <c r="C314" s="22" t="s">
        <v>169</v>
      </c>
      <c r="D314" s="8">
        <f t="shared" si="4"/>
        <v>0</v>
      </c>
      <c r="E314" s="8">
        <v>0</v>
      </c>
      <c r="F314" s="8">
        <v>54</v>
      </c>
      <c r="G314" s="8" t="str">
        <f>VLOOKUP(B314,[1]Pitchers!$B:$P,15,FALSE)</f>
        <v/>
      </c>
      <c r="H314" s="8" t="str">
        <f>IF(D314&gt;0,(D314)/(D314+VLOOKUP(B314,'Blown Saves Pitch'!B:F,4,FALSE)),"")</f>
        <v/>
      </c>
      <c r="I314" s="8">
        <v>6.39</v>
      </c>
      <c r="J314" s="8">
        <v>7.34</v>
      </c>
      <c r="K314" s="8">
        <v>1.93</v>
      </c>
      <c r="L314" s="8">
        <v>1.42</v>
      </c>
      <c r="M314" s="8">
        <f>VLOOKUP('Pit League Rates'!B314,'Pit Adv'!B:V,20,FALSE)</f>
        <v>5.53</v>
      </c>
      <c r="N314" s="8">
        <f>VLOOKUP('Pit League Rates'!B314,'Pit Adv'!B:V,21,FALSE)</f>
        <v>5.51</v>
      </c>
      <c r="O314" s="8">
        <f>VLOOKUP(B314,'Pit Statcast'!B:M,5,FALSE)</f>
        <v>92.1</v>
      </c>
      <c r="P314" s="8">
        <f>VLOOKUP(B314,'Pit Statcast'!B:M,7,FALSE)</f>
        <v>13.1</v>
      </c>
      <c r="Q314" s="46">
        <f>VLOOKUP(B314,'Pit Statcast'!B:M,9,FALSE)</f>
        <v>0.107</v>
      </c>
      <c r="R314" s="46">
        <f>VLOOKUP(B314,'Pit Statcast'!B:M,11,FALSE)</f>
        <v>0.496</v>
      </c>
      <c r="S314" s="8">
        <v>4.5</v>
      </c>
      <c r="T314" s="8">
        <v>0</v>
      </c>
      <c r="U314" s="10">
        <v>4.3999999999999997E-2</v>
      </c>
      <c r="V314" s="50">
        <f>VLOOKUP(B314,'Pit Adv'!B:V,7,FALSE)</f>
        <v>0.14799999999999999</v>
      </c>
      <c r="W314" s="50">
        <f>VLOOKUP(B314,'Pit Adv'!B:V,8,FALSE)</f>
        <v>0.104</v>
      </c>
      <c r="X314" s="21">
        <f>VLOOKUP(B314,'Pit PD'!$B:$M,3,FALSE)</f>
        <v>8.6999999999999994E-2</v>
      </c>
      <c r="Y314" s="21">
        <f>VLOOKUP($B314,'Pit PD'!$B:$M,4,FALSE)</f>
        <v>0.24099999999999999</v>
      </c>
      <c r="Z314" s="21">
        <f>VLOOKUP($B314,'Pit PD'!$B:$M,5,FALSE)</f>
        <v>0.69799999999999995</v>
      </c>
      <c r="AA314" s="21">
        <f>VLOOKUP($B314,'Pit PD'!$B:$M,6,FALSE)</f>
        <v>0.48199999999999998</v>
      </c>
      <c r="AB314" s="21">
        <f>VLOOKUP($B314,'Pit PD'!$B:$M,7,FALSE)</f>
        <v>0.57399999999999995</v>
      </c>
      <c r="AC314" s="21">
        <f>VLOOKUP($B314,'Pit PD'!$B:$M,8,FALSE)</f>
        <v>0.89500000000000002</v>
      </c>
      <c r="AD314" s="21">
        <f>VLOOKUP($B314,'Pit PD'!$B:$M,9,FALSE)</f>
        <v>0.82</v>
      </c>
      <c r="AE314" s="21">
        <f>VLOOKUP($B314,'Pit PD'!$B:$M,10,FALSE)</f>
        <v>0.52800000000000002</v>
      </c>
      <c r="AF314" s="21">
        <f>VLOOKUP($B314,'Pit PD'!$B:$M,11,FALSE)</f>
        <v>0.13200000000000001</v>
      </c>
      <c r="AG314" s="21">
        <f>VLOOKUP($B314,'Pit PD'!$B:$M,12,FALSE)</f>
        <v>0.22</v>
      </c>
      <c r="AH314">
        <f>VLOOKUP(B314,'[1]SGP Pitchers'!$B:$P,10,FALSE)</f>
        <v>-13.955775599713665</v>
      </c>
    </row>
    <row r="315" spans="1:34" ht="15" thickBot="1">
      <c r="A315" s="5">
        <v>314</v>
      </c>
      <c r="B315" s="22" t="s">
        <v>593</v>
      </c>
      <c r="C315" s="22" t="s">
        <v>45</v>
      </c>
      <c r="D315" s="8">
        <f t="shared" si="4"/>
        <v>22</v>
      </c>
      <c r="E315" s="8">
        <v>1</v>
      </c>
      <c r="F315" s="8">
        <v>54</v>
      </c>
      <c r="G315" s="8" t="str">
        <f>VLOOKUP(B315,[1]Pitchers!$B:$P,15,FALSE)</f>
        <v/>
      </c>
      <c r="H315" s="8">
        <f>IF(D315&gt;0,(D315)/(D315+VLOOKUP(B315,'Blown Saves Pitch'!B:F,4,FALSE)),"")</f>
        <v>0.81481481481481477</v>
      </c>
      <c r="I315" s="8">
        <v>7.92</v>
      </c>
      <c r="J315" s="8">
        <v>3.38</v>
      </c>
      <c r="K315" s="8">
        <v>1.22</v>
      </c>
      <c r="L315" s="8">
        <v>2.08</v>
      </c>
      <c r="M315" s="8">
        <f>VLOOKUP('Pit League Rates'!B315,'Pit Adv'!B:V,20,FALSE)</f>
        <v>4.0999999999999996</v>
      </c>
      <c r="N315" s="8">
        <f>VLOOKUP('Pit League Rates'!B315,'Pit Adv'!B:V,21,FALSE)</f>
        <v>4.07</v>
      </c>
      <c r="O315" s="8">
        <f>VLOOKUP(B315,'Pit Statcast'!B:M,5,FALSE)</f>
        <v>89</v>
      </c>
      <c r="P315" s="8">
        <f>VLOOKUP(B315,'Pit Statcast'!B:M,7,FALSE)</f>
        <v>2.1</v>
      </c>
      <c r="Q315" s="46">
        <f>VLOOKUP(B315,'Pit Statcast'!B:M,9,FALSE)</f>
        <v>0.03</v>
      </c>
      <c r="R315" s="46">
        <f>VLOOKUP(B315,'Pit Statcast'!B:M,11,FALSE)</f>
        <v>0.38100000000000001</v>
      </c>
      <c r="S315" s="8">
        <v>3.82</v>
      </c>
      <c r="T315" s="8">
        <v>21</v>
      </c>
      <c r="U315" s="10">
        <v>0.111</v>
      </c>
      <c r="V315" s="50">
        <f>VLOOKUP(B315,'Pit Adv'!B:V,7,FALSE)</f>
        <v>0.214</v>
      </c>
      <c r="W315" s="50">
        <f>VLOOKUP(B315,'Pit Adv'!B:V,8,FALSE)</f>
        <v>0.10299999999999999</v>
      </c>
      <c r="X315" s="21">
        <f>VLOOKUP(B315,'Pit PD'!$B:$M,3,FALSE)</f>
        <v>0.13100000000000001</v>
      </c>
      <c r="Y315" s="21">
        <f>VLOOKUP($B315,'Pit PD'!$B:$M,4,FALSE)</f>
        <v>0.34599999999999997</v>
      </c>
      <c r="Z315" s="21">
        <f>VLOOKUP($B315,'Pit PD'!$B:$M,5,FALSE)</f>
        <v>0.61499999999999999</v>
      </c>
      <c r="AA315" s="21">
        <f>VLOOKUP($B315,'Pit PD'!$B:$M,6,FALSE)</f>
        <v>0.46100000000000002</v>
      </c>
      <c r="AB315" s="21">
        <f>VLOOKUP($B315,'Pit PD'!$B:$M,7,FALSE)</f>
        <v>0.51900000000000002</v>
      </c>
      <c r="AC315" s="21">
        <f>VLOOKUP($B315,'Pit PD'!$B:$M,8,FALSE)</f>
        <v>0.86299999999999999</v>
      </c>
      <c r="AD315" s="21">
        <f>VLOOKUP($B315,'Pit PD'!$B:$M,9,FALSE)</f>
        <v>0.71499999999999997</v>
      </c>
      <c r="AE315" s="21">
        <f>VLOOKUP($B315,'Pit PD'!$B:$M,10,FALSE)</f>
        <v>0.42699999999999999</v>
      </c>
      <c r="AF315" s="21">
        <f>VLOOKUP($B315,'Pit PD'!$B:$M,11,FALSE)</f>
        <v>0.16</v>
      </c>
      <c r="AG315" s="21">
        <f>VLOOKUP($B315,'Pit PD'!$B:$M,12,FALSE)</f>
        <v>0.29099999999999998</v>
      </c>
      <c r="AH315">
        <f>VLOOKUP(B315,'[1]SGP Pitchers'!$B:$P,10,FALSE)</f>
        <v>2.9552850451095867</v>
      </c>
    </row>
    <row r="316" spans="1:34" ht="15" thickBot="1">
      <c r="A316" s="5">
        <v>315</v>
      </c>
      <c r="B316" s="22" t="s">
        <v>505</v>
      </c>
      <c r="C316" s="22" t="s">
        <v>29</v>
      </c>
      <c r="D316" s="8">
        <f t="shared" si="4"/>
        <v>15</v>
      </c>
      <c r="E316" s="8">
        <v>0</v>
      </c>
      <c r="F316" s="8">
        <v>54</v>
      </c>
      <c r="G316" s="8" t="str">
        <f>VLOOKUP(B316,[1]Pitchers!$B:$P,15,FALSE)</f>
        <v/>
      </c>
      <c r="H316" s="8">
        <f>IF(D316&gt;0,(D316)/(D316+VLOOKUP(B316,'Blown Saves Pitch'!B:F,4,FALSE)),"")</f>
        <v>1</v>
      </c>
      <c r="I316" s="8">
        <v>11.85</v>
      </c>
      <c r="J316" s="8">
        <v>3.51</v>
      </c>
      <c r="K316" s="8">
        <v>1.34</v>
      </c>
      <c r="L316" s="8">
        <v>2.35</v>
      </c>
      <c r="M316" s="8">
        <f>VLOOKUP('Pit League Rates'!B316,'Pit Adv'!B:V,20,FALSE)</f>
        <v>3.87</v>
      </c>
      <c r="N316" s="8">
        <f>VLOOKUP('Pit League Rates'!B316,'Pit Adv'!B:V,21,FALSE)</f>
        <v>3.69</v>
      </c>
      <c r="O316" s="8">
        <f>VLOOKUP(B316,'Pit Statcast'!B:M,5,FALSE)</f>
        <v>91.9</v>
      </c>
      <c r="P316" s="8">
        <f>VLOOKUP(B316,'Pit Statcast'!B:M,7,FALSE)</f>
        <v>6.5</v>
      </c>
      <c r="Q316" s="46">
        <f>VLOOKUP(B316,'Pit Statcast'!B:M,9,FALSE)</f>
        <v>8.2000000000000003E-2</v>
      </c>
      <c r="R316" s="46">
        <f>VLOOKUP(B316,'Pit Statcast'!B:M,11,FALSE)</f>
        <v>0.433</v>
      </c>
      <c r="S316" s="8">
        <v>5.05</v>
      </c>
      <c r="T316" s="8">
        <v>15</v>
      </c>
      <c r="U316" s="10">
        <v>0.17100000000000001</v>
      </c>
      <c r="V316" s="50">
        <f>VLOOKUP(B316,'Pit Adv'!B:V,7,FALSE)</f>
        <v>0.29799999999999999</v>
      </c>
      <c r="W316" s="50">
        <f>VLOOKUP(B316,'Pit Adv'!B:V,8,FALSE)</f>
        <v>0.127</v>
      </c>
      <c r="X316" s="21">
        <f>VLOOKUP(B316,'Pit PD'!$B:$M,3,FALSE)</f>
        <v>0.14599999999999999</v>
      </c>
      <c r="Y316" s="21">
        <f>VLOOKUP($B316,'Pit PD'!$B:$M,4,FALSE)</f>
        <v>0.313</v>
      </c>
      <c r="Z316" s="21">
        <f>VLOOKUP($B316,'Pit PD'!$B:$M,5,FALSE)</f>
        <v>0.54800000000000004</v>
      </c>
      <c r="AA316" s="21">
        <f>VLOOKUP($B316,'Pit PD'!$B:$M,6,FALSE)</f>
        <v>0.42199999999999999</v>
      </c>
      <c r="AB316" s="21">
        <f>VLOOKUP($B316,'Pit PD'!$B:$M,7,FALSE)</f>
        <v>0.32100000000000001</v>
      </c>
      <c r="AC316" s="21">
        <f>VLOOKUP($B316,'Pit PD'!$B:$M,8,FALSE)</f>
        <v>0.86099999999999999</v>
      </c>
      <c r="AD316" s="21">
        <f>VLOOKUP($B316,'Pit PD'!$B:$M,9,FALSE)</f>
        <v>0.64700000000000002</v>
      </c>
      <c r="AE316" s="21">
        <f>VLOOKUP($B316,'Pit PD'!$B:$M,10,FALSE)</f>
        <v>0.46500000000000002</v>
      </c>
      <c r="AF316" s="21">
        <f>VLOOKUP($B316,'Pit PD'!$B:$M,11,FALSE)</f>
        <v>0.192</v>
      </c>
      <c r="AG316" s="21">
        <f>VLOOKUP($B316,'Pit PD'!$B:$M,12,FALSE)</f>
        <v>0.33800000000000002</v>
      </c>
      <c r="AH316">
        <f>VLOOKUP(B316,'[1]SGP Pitchers'!$B:$P,10,FALSE)</f>
        <v>1.7349740856923699</v>
      </c>
    </row>
    <row r="317" spans="1:34" ht="15" thickBot="1">
      <c r="A317" s="5">
        <v>316</v>
      </c>
      <c r="B317" s="22" t="s">
        <v>303</v>
      </c>
      <c r="C317" s="22" t="s">
        <v>41</v>
      </c>
      <c r="D317" s="8">
        <f t="shared" si="4"/>
        <v>9</v>
      </c>
      <c r="E317" s="8">
        <v>0</v>
      </c>
      <c r="F317" s="8">
        <v>53</v>
      </c>
      <c r="G317" s="8" t="str">
        <f>VLOOKUP(B317,[1]Pitchers!$B:$P,15,FALSE)</f>
        <v/>
      </c>
      <c r="H317" s="8">
        <f>IF(D317&gt;0,(D317)/(D317+VLOOKUP(B317,'Blown Saves Pitch'!B:F,4,FALSE)),"")</f>
        <v>0.75</v>
      </c>
      <c r="I317" s="8">
        <v>8.18</v>
      </c>
      <c r="J317" s="8">
        <v>4.17</v>
      </c>
      <c r="K317" s="8">
        <v>1.35</v>
      </c>
      <c r="L317" s="8">
        <v>2.21</v>
      </c>
      <c r="M317" s="8">
        <f>VLOOKUP('Pit League Rates'!B317,'Pit Adv'!B:V,20,FALSE)</f>
        <v>4.01</v>
      </c>
      <c r="N317" s="8">
        <f>VLOOKUP('Pit League Rates'!B317,'Pit Adv'!B:V,21,FALSE)</f>
        <v>3.82</v>
      </c>
      <c r="O317" s="8">
        <f>VLOOKUP(B317,'Pit Statcast'!B:M,5,FALSE)</f>
        <v>86.9</v>
      </c>
      <c r="P317" s="8">
        <f>VLOOKUP(B317,'Pit Statcast'!B:M,7,FALSE)</f>
        <v>-0.9</v>
      </c>
      <c r="Q317" s="46">
        <f>VLOOKUP(B317,'Pit Statcast'!B:M,9,FALSE)</f>
        <v>5.0999999999999997E-2</v>
      </c>
      <c r="R317" s="46">
        <f>VLOOKUP(B317,'Pit Statcast'!B:M,11,FALSE)</f>
        <v>0.35199999999999998</v>
      </c>
      <c r="S317" s="8">
        <v>3.7</v>
      </c>
      <c r="T317" s="8">
        <v>9</v>
      </c>
      <c r="U317" s="10">
        <v>0.112</v>
      </c>
      <c r="V317" s="50">
        <f>VLOOKUP(B317,'Pit Adv'!B:V,7,FALSE)</f>
        <v>0.20499999999999999</v>
      </c>
      <c r="W317" s="50">
        <f>VLOOKUP(B317,'Pit Adv'!B:V,8,FALSE)</f>
        <v>9.2999999999999999E-2</v>
      </c>
      <c r="X317" s="21">
        <f>VLOOKUP(B317,'Pit PD'!$B:$M,3,FALSE)</f>
        <v>0.112</v>
      </c>
      <c r="Y317" s="21">
        <f>VLOOKUP($B317,'Pit PD'!$B:$M,4,FALSE)</f>
        <v>0.29099999999999998</v>
      </c>
      <c r="Z317" s="21">
        <f>VLOOKUP($B317,'Pit PD'!$B:$M,5,FALSE)</f>
        <v>0.66500000000000004</v>
      </c>
      <c r="AA317" s="21">
        <f>VLOOKUP($B317,'Pit PD'!$B:$M,6,FALSE)</f>
        <v>0.47299999999999998</v>
      </c>
      <c r="AB317" s="21">
        <f>VLOOKUP($B317,'Pit PD'!$B:$M,7,FALSE)</f>
        <v>0.52700000000000002</v>
      </c>
      <c r="AC317" s="21">
        <f>VLOOKUP($B317,'Pit PD'!$B:$M,8,FALSE)</f>
        <v>0.872</v>
      </c>
      <c r="AD317" s="21">
        <f>VLOOKUP($B317,'Pit PD'!$B:$M,9,FALSE)</f>
        <v>0.76300000000000001</v>
      </c>
      <c r="AE317" s="21">
        <f>VLOOKUP($B317,'Pit PD'!$B:$M,10,FALSE)</f>
        <v>0.48599999999999999</v>
      </c>
      <c r="AF317" s="21">
        <f>VLOOKUP($B317,'Pit PD'!$B:$M,11,FALSE)</f>
        <v>0.13500000000000001</v>
      </c>
      <c r="AG317" s="21">
        <f>VLOOKUP($B317,'Pit PD'!$B:$M,12,FALSE)</f>
        <v>0.247</v>
      </c>
      <c r="AH317">
        <f>VLOOKUP(B317,'[1]SGP Pitchers'!$B:$P,10,FALSE)</f>
        <v>-0.22735779036922388</v>
      </c>
    </row>
    <row r="318" spans="1:34" ht="15" thickBot="1">
      <c r="A318" s="5">
        <v>317</v>
      </c>
      <c r="B318" s="22" t="s">
        <v>782</v>
      </c>
      <c r="C318" s="6" t="s">
        <v>103</v>
      </c>
      <c r="D318" s="8">
        <f t="shared" si="4"/>
        <v>1</v>
      </c>
      <c r="E318" s="8">
        <v>0</v>
      </c>
      <c r="F318" s="8">
        <v>53</v>
      </c>
      <c r="G318" s="8" t="str">
        <f>VLOOKUP(B318,[1]Pitchers!$B:$P,15,FALSE)</f>
        <v/>
      </c>
      <c r="H318" s="8">
        <f>IF(D318&gt;0,(D318)/(D318+VLOOKUP(B318,'Blown Saves Pitch'!B:F,4,FALSE)),"")</f>
        <v>1</v>
      </c>
      <c r="I318" s="8">
        <v>5.61</v>
      </c>
      <c r="J318" s="8">
        <v>5.4</v>
      </c>
      <c r="K318" s="8">
        <v>1.39</v>
      </c>
      <c r="L318" s="8">
        <v>1.96</v>
      </c>
      <c r="M318" s="8">
        <f>VLOOKUP('Pit League Rates'!B318,'Pit Adv'!B:V,20,FALSE)</f>
        <v>4.97</v>
      </c>
      <c r="N318" s="8">
        <f>VLOOKUP('Pit League Rates'!B318,'Pit Adv'!B:V,21,FALSE)</f>
        <v>4.9800000000000004</v>
      </c>
      <c r="O318" s="8">
        <f>VLOOKUP(B318,'Pit Statcast'!B:M,5,FALSE)</f>
        <v>91.3</v>
      </c>
      <c r="P318" s="8">
        <f>VLOOKUP(B318,'Pit Statcast'!B:M,7,FALSE)</f>
        <v>9.9</v>
      </c>
      <c r="Q318" s="46">
        <f>VLOOKUP(B318,'Pit Statcast'!B:M,9,FALSE)</f>
        <v>9.1999999999999998E-2</v>
      </c>
      <c r="R318" s="46">
        <f>VLOOKUP(B318,'Pit Statcast'!B:M,11,FALSE)</f>
        <v>0.45400000000000001</v>
      </c>
      <c r="S318" s="8">
        <v>2.86</v>
      </c>
      <c r="T318" s="8">
        <v>1</v>
      </c>
      <c r="U318" s="10">
        <v>7.0999999999999994E-2</v>
      </c>
      <c r="V318" s="50">
        <f>VLOOKUP(B318,'Pit Adv'!B:V,7,FALSE)</f>
        <v>0.14399999999999999</v>
      </c>
      <c r="W318" s="50">
        <f>VLOOKUP(B318,'Pit Adv'!B:V,8,FALSE)</f>
        <v>7.3999999999999996E-2</v>
      </c>
      <c r="X318" s="21">
        <f>VLOOKUP(B318,'Pit PD'!$B:$M,3,FALSE)</f>
        <v>7.8E-2</v>
      </c>
      <c r="Y318" s="21">
        <f>VLOOKUP($B318,'Pit PD'!$B:$M,4,FALSE)</f>
        <v>0.26900000000000002</v>
      </c>
      <c r="Z318" s="21">
        <f>VLOOKUP($B318,'Pit PD'!$B:$M,5,FALSE)</f>
        <v>0.69199999999999995</v>
      </c>
      <c r="AA318" s="21">
        <f>VLOOKUP($B318,'Pit PD'!$B:$M,6,FALSE)</f>
        <v>0.48699999999999999</v>
      </c>
      <c r="AB318" s="21">
        <f>VLOOKUP($B318,'Pit PD'!$B:$M,7,FALSE)</f>
        <v>0.69099999999999995</v>
      </c>
      <c r="AC318" s="21">
        <f>VLOOKUP($B318,'Pit PD'!$B:$M,8,FALSE)</f>
        <v>0.89100000000000001</v>
      </c>
      <c r="AD318" s="21">
        <f>VLOOKUP($B318,'Pit PD'!$B:$M,9,FALSE)</f>
        <v>0.83799999999999997</v>
      </c>
      <c r="AE318" s="21">
        <f>VLOOKUP($B318,'Pit PD'!$B:$M,10,FALSE)</f>
        <v>0.51500000000000001</v>
      </c>
      <c r="AF318" s="21">
        <f>VLOOKUP($B318,'Pit PD'!$B:$M,11,FALSE)</f>
        <v>0.14899999999999999</v>
      </c>
      <c r="AG318" s="21">
        <f>VLOOKUP($B318,'Pit PD'!$B:$M,12,FALSE)</f>
        <v>0.22800000000000001</v>
      </c>
      <c r="AH318">
        <f>VLOOKUP(B318,'[1]SGP Pitchers'!$B:$P,10,FALSE)</f>
        <v>-4.2518074341480974</v>
      </c>
    </row>
    <row r="319" spans="1:34" ht="15" thickBot="1">
      <c r="A319" s="5">
        <v>318</v>
      </c>
      <c r="B319" s="22" t="s">
        <v>434</v>
      </c>
      <c r="C319" s="22" t="s">
        <v>153</v>
      </c>
      <c r="D319" s="8">
        <f t="shared" si="4"/>
        <v>12</v>
      </c>
      <c r="E319" s="8">
        <v>2</v>
      </c>
      <c r="F319" s="8">
        <v>53</v>
      </c>
      <c r="G319" s="8" t="str">
        <f>VLOOKUP(B319,[1]Pitchers!$B:$P,15,FALSE)</f>
        <v/>
      </c>
      <c r="H319" s="8">
        <f>IF(D319&gt;0,(D319)/(D319+VLOOKUP(B319,'Blown Saves Pitch'!B:F,4,FALSE)),"")</f>
        <v>0.8</v>
      </c>
      <c r="I319" s="8">
        <v>10.52</v>
      </c>
      <c r="J319" s="8">
        <v>3.18</v>
      </c>
      <c r="K319" s="8">
        <v>1.1499999999999999</v>
      </c>
      <c r="L319" s="8">
        <v>4.08</v>
      </c>
      <c r="M319" s="8">
        <f>VLOOKUP('Pit League Rates'!B319,'Pit Adv'!B:V,20,FALSE)</f>
        <v>3.35</v>
      </c>
      <c r="N319" s="8">
        <f>VLOOKUP('Pit League Rates'!B319,'Pit Adv'!B:V,21,FALSE)</f>
        <v>3.24</v>
      </c>
      <c r="O319" s="8">
        <f>VLOOKUP(B319,'Pit Statcast'!B:M,5,FALSE)</f>
        <v>90.4</v>
      </c>
      <c r="P319" s="8">
        <f>VLOOKUP(B319,'Pit Statcast'!B:M,7,FALSE)</f>
        <v>10.6</v>
      </c>
      <c r="Q319" s="46">
        <f>VLOOKUP(B319,'Pit Statcast'!B:M,9,FALSE)</f>
        <v>5.7000000000000002E-2</v>
      </c>
      <c r="R319" s="46">
        <f>VLOOKUP(B319,'Pit Statcast'!B:M,11,FALSE)</f>
        <v>0.45500000000000002</v>
      </c>
      <c r="S319" s="8">
        <v>2.58</v>
      </c>
      <c r="T319" s="8">
        <v>10</v>
      </c>
      <c r="U319" s="10">
        <v>0.21199999999999999</v>
      </c>
      <c r="V319" s="50">
        <f>VLOOKUP(B319,'Pit Adv'!B:V,7,FALSE)</f>
        <v>0.28000000000000003</v>
      </c>
      <c r="W319" s="50">
        <f>VLOOKUP(B319,'Pit Adv'!B:V,8,FALSE)</f>
        <v>6.9000000000000006E-2</v>
      </c>
      <c r="X319" s="21">
        <f>VLOOKUP(B319,'Pit PD'!$B:$M,3,FALSE)</f>
        <v>0.10199999999999999</v>
      </c>
      <c r="Y319" s="21">
        <f>VLOOKUP($B319,'Pit PD'!$B:$M,4,FALSE)</f>
        <v>0.32300000000000001</v>
      </c>
      <c r="Z319" s="21">
        <f>VLOOKUP($B319,'Pit PD'!$B:$M,5,FALSE)</f>
        <v>0.58699999999999997</v>
      </c>
      <c r="AA319" s="21">
        <f>VLOOKUP($B319,'Pit PD'!$B:$M,6,FALSE)</f>
        <v>0.46100000000000002</v>
      </c>
      <c r="AB319" s="21">
        <f>VLOOKUP($B319,'Pit PD'!$B:$M,7,FALSE)</f>
        <v>0.628</v>
      </c>
      <c r="AC319" s="21">
        <f>VLOOKUP($B319,'Pit PD'!$B:$M,8,FALSE)</f>
        <v>0.85799999999999998</v>
      </c>
      <c r="AD319" s="21">
        <f>VLOOKUP($B319,'Pit PD'!$B:$M,9,FALSE)</f>
        <v>0.78200000000000003</v>
      </c>
      <c r="AE319" s="21">
        <f>VLOOKUP($B319,'Pit PD'!$B:$M,10,FALSE)</f>
        <v>0.52400000000000002</v>
      </c>
      <c r="AF319" s="21">
        <f>VLOOKUP($B319,'Pit PD'!$B:$M,11,FALSE)</f>
        <v>0.21</v>
      </c>
      <c r="AG319" s="21">
        <f>VLOOKUP($B319,'Pit PD'!$B:$M,12,FALSE)</f>
        <v>0.312</v>
      </c>
      <c r="AH319">
        <f>VLOOKUP(B319,'[1]SGP Pitchers'!$B:$P,10,FALSE)</f>
        <v>5.2540105883911901</v>
      </c>
    </row>
    <row r="320" spans="1:34" ht="15" thickBot="1">
      <c r="A320" s="5">
        <v>319</v>
      </c>
      <c r="B320" s="22" t="s">
        <v>545</v>
      </c>
      <c r="C320" s="22" t="s">
        <v>64</v>
      </c>
      <c r="D320" s="8">
        <f t="shared" si="4"/>
        <v>12</v>
      </c>
      <c r="E320" s="8">
        <v>1</v>
      </c>
      <c r="F320" s="8">
        <v>53</v>
      </c>
      <c r="G320" s="8" t="str">
        <f>VLOOKUP(B320,[1]Pitchers!$B:$P,15,FALSE)</f>
        <v/>
      </c>
      <c r="H320" s="8">
        <f>IF(D320&gt;0,(D320)/(D320+VLOOKUP(B320,'Blown Saves Pitch'!B:F,4,FALSE)),"")</f>
        <v>0.92307692307692313</v>
      </c>
      <c r="I320" s="8">
        <v>7.3</v>
      </c>
      <c r="J320" s="8">
        <v>3.17</v>
      </c>
      <c r="K320" s="8">
        <v>1.01</v>
      </c>
      <c r="L320" s="8">
        <v>3.79</v>
      </c>
      <c r="M320" s="8">
        <f>VLOOKUP('Pit League Rates'!B320,'Pit Adv'!B:V,20,FALSE)</f>
        <v>4.26</v>
      </c>
      <c r="N320" s="8">
        <f>VLOOKUP('Pit League Rates'!B320,'Pit Adv'!B:V,21,FALSE)</f>
        <v>3.85</v>
      </c>
      <c r="O320" s="8">
        <f>VLOOKUP(B320,'Pit Statcast'!B:M,5,FALSE)</f>
        <v>87.2</v>
      </c>
      <c r="P320" s="8">
        <f>VLOOKUP(B320,'Pit Statcast'!B:M,7,FALSE)</f>
        <v>10.5</v>
      </c>
      <c r="Q320" s="46">
        <f>VLOOKUP(B320,'Pit Statcast'!B:M,9,FALSE)</f>
        <v>3.6999999999999998E-2</v>
      </c>
      <c r="R320" s="46">
        <f>VLOOKUP(B320,'Pit Statcast'!B:M,11,FALSE)</f>
        <v>0.33</v>
      </c>
      <c r="S320" s="8">
        <v>1.93</v>
      </c>
      <c r="T320" s="8">
        <v>11</v>
      </c>
      <c r="U320" s="10">
        <v>0.14599999999999999</v>
      </c>
      <c r="V320" s="50">
        <f>VLOOKUP(B320,'Pit Adv'!B:V,7,FALSE)</f>
        <v>0.19900000000000001</v>
      </c>
      <c r="W320" s="50">
        <f>VLOOKUP(B320,'Pit Adv'!B:V,8,FALSE)</f>
        <v>5.1999999999999998E-2</v>
      </c>
      <c r="X320" s="21">
        <f>VLOOKUP(B320,'Pit PD'!$B:$M,3,FALSE)</f>
        <v>9.0999999999999998E-2</v>
      </c>
      <c r="Y320" s="21">
        <f>VLOOKUP($B320,'Pit PD'!$B:$M,4,FALSE)</f>
        <v>0.247</v>
      </c>
      <c r="Z320" s="21">
        <f>VLOOKUP($B320,'Pit PD'!$B:$M,5,FALSE)</f>
        <v>0.60499999999999998</v>
      </c>
      <c r="AA320" s="21">
        <f>VLOOKUP($B320,'Pit PD'!$B:$M,6,FALSE)</f>
        <v>0.44900000000000001</v>
      </c>
      <c r="AB320" s="21">
        <f>VLOOKUP($B320,'Pit PD'!$B:$M,7,FALSE)</f>
        <v>0.68500000000000005</v>
      </c>
      <c r="AC320" s="21">
        <f>VLOOKUP($B320,'Pit PD'!$B:$M,8,FALSE)</f>
        <v>0.82899999999999996</v>
      </c>
      <c r="AD320" s="21">
        <f>VLOOKUP($B320,'Pit PD'!$B:$M,9,FALSE)</f>
        <v>0.79400000000000004</v>
      </c>
      <c r="AE320" s="21">
        <f>VLOOKUP($B320,'Pit PD'!$B:$M,10,FALSE)</f>
        <v>0.56399999999999995</v>
      </c>
      <c r="AF320" s="21">
        <f>VLOOKUP($B320,'Pit PD'!$B:$M,11,FALSE)</f>
        <v>0.20699999999999999</v>
      </c>
      <c r="AG320" s="21">
        <f>VLOOKUP($B320,'Pit PD'!$B:$M,12,FALSE)</f>
        <v>0.29799999999999999</v>
      </c>
      <c r="AH320">
        <f>VLOOKUP(B320,'[1]SGP Pitchers'!$B:$P,10,FALSE)</f>
        <v>5.9603800010181782</v>
      </c>
    </row>
    <row r="321" spans="1:34" ht="15" thickBot="1">
      <c r="A321" s="5">
        <v>320</v>
      </c>
      <c r="B321" s="22" t="s">
        <v>617</v>
      </c>
      <c r="C321" s="22" t="s">
        <v>29</v>
      </c>
      <c r="D321" s="8">
        <f t="shared" si="4"/>
        <v>1</v>
      </c>
      <c r="E321" s="8">
        <v>0</v>
      </c>
      <c r="F321" s="8">
        <v>53</v>
      </c>
      <c r="G321" s="8">
        <f>VLOOKUP(B321,[1]Pitchers!$B:$P,15,FALSE)</f>
        <v>0.13</v>
      </c>
      <c r="H321" s="8">
        <f>IF(D321&gt;0,(D321)/(D321+VLOOKUP(B321,'Blown Saves Pitch'!B:F,4,FALSE)),"")</f>
        <v>0.5</v>
      </c>
      <c r="I321" s="8">
        <v>9.8699999999999992</v>
      </c>
      <c r="J321" s="8">
        <v>4.0999999999999996</v>
      </c>
      <c r="K321" s="8">
        <v>1.28</v>
      </c>
      <c r="L321" s="8">
        <v>2.2999999999999998</v>
      </c>
      <c r="M321" s="8">
        <f>VLOOKUP('Pit League Rates'!B321,'Pit Adv'!B:V,20,FALSE)</f>
        <v>3.86</v>
      </c>
      <c r="N321" s="8">
        <f>VLOOKUP('Pit League Rates'!B321,'Pit Adv'!B:V,21,FALSE)</f>
        <v>4.16</v>
      </c>
      <c r="O321" s="8">
        <f>VLOOKUP(B321,'Pit Statcast'!B:M,5,FALSE)</f>
        <v>89.1</v>
      </c>
      <c r="P321" s="8">
        <f>VLOOKUP(B321,'Pit Statcast'!B:M,7,FALSE)</f>
        <v>8.1</v>
      </c>
      <c r="Q321" s="46">
        <f>VLOOKUP(B321,'Pit Statcast'!B:M,9,FALSE)</f>
        <v>0.10199999999999999</v>
      </c>
      <c r="R321" s="46">
        <f>VLOOKUP(B321,'Pit Statcast'!B:M,11,FALSE)</f>
        <v>0.43</v>
      </c>
      <c r="S321" s="8">
        <v>4.28</v>
      </c>
      <c r="T321" s="8">
        <v>1</v>
      </c>
      <c r="U321" s="10">
        <v>0.14599999999999999</v>
      </c>
      <c r="V321" s="50">
        <f>VLOOKUP(B321,'Pit Adv'!B:V,7,FALSE)</f>
        <v>0.25900000000000001</v>
      </c>
      <c r="W321" s="50">
        <f>VLOOKUP(B321,'Pit Adv'!B:V,8,FALSE)</f>
        <v>0.112</v>
      </c>
      <c r="X321" s="21">
        <f>VLOOKUP(B321,'Pit PD'!$B:$M,3,FALSE)</f>
        <v>0.11600000000000001</v>
      </c>
      <c r="Y321" s="21">
        <f>VLOOKUP($B321,'Pit PD'!$B:$M,4,FALSE)</f>
        <v>0.27800000000000002</v>
      </c>
      <c r="Z321" s="21">
        <f>VLOOKUP($B321,'Pit PD'!$B:$M,5,FALSE)</f>
        <v>0.59099999999999997</v>
      </c>
      <c r="AA321" s="21">
        <f>VLOOKUP($B321,'Pit PD'!$B:$M,6,FALSE)</f>
        <v>0.432</v>
      </c>
      <c r="AB321" s="21">
        <f>VLOOKUP($B321,'Pit PD'!$B:$M,7,FALSE)</f>
        <v>0.55700000000000005</v>
      </c>
      <c r="AC321" s="21">
        <f>VLOOKUP($B321,'Pit PD'!$B:$M,8,FALSE)</f>
        <v>0.82099999999999995</v>
      </c>
      <c r="AD321" s="21">
        <f>VLOOKUP($B321,'Pit PD'!$B:$M,9,FALSE)</f>
        <v>0.73499999999999999</v>
      </c>
      <c r="AE321" s="21">
        <f>VLOOKUP($B321,'Pit PD'!$B:$M,10,FALSE)</f>
        <v>0.49199999999999999</v>
      </c>
      <c r="AF321" s="21">
        <f>VLOOKUP($B321,'Pit PD'!$B:$M,11,FALSE)</f>
        <v>0.17299999999999999</v>
      </c>
      <c r="AG321" s="21">
        <f>VLOOKUP($B321,'Pit PD'!$B:$M,12,FALSE)</f>
        <v>0.28899999999999998</v>
      </c>
      <c r="AH321">
        <f>VLOOKUP(B321,'[1]SGP Pitchers'!$B:$P,10,FALSE)</f>
        <v>-0.27436706844549119</v>
      </c>
    </row>
    <row r="322" spans="1:34" ht="15" thickBot="1">
      <c r="A322" s="5">
        <v>321</v>
      </c>
      <c r="B322" s="22" t="s">
        <v>548</v>
      </c>
      <c r="C322" s="22" t="s">
        <v>116</v>
      </c>
      <c r="D322" s="8">
        <f t="shared" ref="D322:D385" si="5">E322+T322</f>
        <v>29</v>
      </c>
      <c r="E322" s="8">
        <v>29</v>
      </c>
      <c r="F322" s="8">
        <v>52</v>
      </c>
      <c r="G322" s="8" t="str">
        <f>VLOOKUP(B322,[1]Pitchers!$B:$P,15,FALSE)</f>
        <v/>
      </c>
      <c r="H322" s="8">
        <f>IF(D322&gt;0,(D322)/(D322+VLOOKUP(B322,'Blown Saves Pitch'!B:F,4,FALSE)),"")</f>
        <v>0.87878787878787878</v>
      </c>
      <c r="I322" s="8">
        <v>10.48</v>
      </c>
      <c r="J322" s="8">
        <v>3.63</v>
      </c>
      <c r="K322" s="8">
        <v>1.28</v>
      </c>
      <c r="L322" s="8">
        <v>3.06</v>
      </c>
      <c r="M322" s="8">
        <f>VLOOKUP('Pit League Rates'!B322,'Pit Adv'!B:V,20,FALSE)</f>
        <v>4.62</v>
      </c>
      <c r="N322" s="8">
        <f>VLOOKUP('Pit League Rates'!B322,'Pit Adv'!B:V,21,FALSE)</f>
        <v>3.87</v>
      </c>
      <c r="O322" s="8">
        <f>VLOOKUP(B322,'Pit Statcast'!B:M,5,FALSE)</f>
        <v>89.8</v>
      </c>
      <c r="P322" s="8">
        <f>VLOOKUP(B322,'Pit Statcast'!B:M,7,FALSE)</f>
        <v>28.6</v>
      </c>
      <c r="Q322" s="46">
        <f>VLOOKUP(B322,'Pit Statcast'!B:M,9,FALSE)</f>
        <v>6.8000000000000005E-2</v>
      </c>
      <c r="R322" s="46">
        <f>VLOOKUP(B322,'Pit Statcast'!B:M,11,FALSE)</f>
        <v>0.35899999999999999</v>
      </c>
      <c r="S322" s="8">
        <v>3.43</v>
      </c>
      <c r="T322" s="8">
        <v>0</v>
      </c>
      <c r="U322" s="10">
        <v>0.186</v>
      </c>
      <c r="V322" s="50">
        <f>VLOOKUP(B322,'Pit Adv'!B:V,7,FALSE)</f>
        <v>0.27700000000000002</v>
      </c>
      <c r="W322" s="50">
        <f>VLOOKUP(B322,'Pit Adv'!B:V,8,FALSE)</f>
        <v>0.09</v>
      </c>
      <c r="X322" s="21">
        <f>VLOOKUP(B322,'Pit PD'!$B:$M,3,FALSE)</f>
        <v>0.128</v>
      </c>
      <c r="Y322" s="21">
        <f>VLOOKUP($B322,'Pit PD'!$B:$M,4,FALSE)</f>
        <v>0.34</v>
      </c>
      <c r="Z322" s="21">
        <f>VLOOKUP($B322,'Pit PD'!$B:$M,5,FALSE)</f>
        <v>0.68</v>
      </c>
      <c r="AA322" s="21">
        <f>VLOOKUP($B322,'Pit PD'!$B:$M,6,FALSE)</f>
        <v>0.52200000000000002</v>
      </c>
      <c r="AB322" s="21">
        <f>VLOOKUP($B322,'Pit PD'!$B:$M,7,FALSE)</f>
        <v>0.57899999999999996</v>
      </c>
      <c r="AC322" s="21">
        <f>VLOOKUP($B322,'Pit PD'!$B:$M,8,FALSE)</f>
        <v>0.81200000000000006</v>
      </c>
      <c r="AD322" s="21">
        <f>VLOOKUP($B322,'Pit PD'!$B:$M,9,FALSE)</f>
        <v>0.74099999999999999</v>
      </c>
      <c r="AE322" s="21">
        <f>VLOOKUP($B322,'Pit PD'!$B:$M,10,FALSE)</f>
        <v>0.53400000000000003</v>
      </c>
      <c r="AF322" s="21">
        <f>VLOOKUP($B322,'Pit PD'!$B:$M,11,FALSE)</f>
        <v>0.157</v>
      </c>
      <c r="AG322" s="21">
        <f>VLOOKUP($B322,'Pit PD'!$B:$M,12,FALSE)</f>
        <v>0.28599999999999998</v>
      </c>
      <c r="AH322">
        <f>VLOOKUP(B322,'[1]SGP Pitchers'!$B:$P,10,FALSE)</f>
        <v>4.4601186570915816</v>
      </c>
    </row>
    <row r="323" spans="1:34" ht="15" thickBot="1">
      <c r="A323" s="5">
        <v>322</v>
      </c>
      <c r="B323" s="22" t="s">
        <v>716</v>
      </c>
      <c r="C323" s="22" t="s">
        <v>109</v>
      </c>
      <c r="D323" s="8">
        <f t="shared" si="5"/>
        <v>7</v>
      </c>
      <c r="E323" s="8">
        <v>0</v>
      </c>
      <c r="F323" s="8">
        <v>52</v>
      </c>
      <c r="G323" s="8" t="str">
        <f>VLOOKUP(B323,[1]Pitchers!$B:$P,15,FALSE)</f>
        <v/>
      </c>
      <c r="H323" s="8">
        <f>IF(D323&gt;0,(D323)/(D323+VLOOKUP(B323,'Blown Saves Pitch'!B:F,4,FALSE)),"")</f>
        <v>0.7</v>
      </c>
      <c r="I323" s="8">
        <v>6.95</v>
      </c>
      <c r="J323" s="8">
        <v>3.48</v>
      </c>
      <c r="K323" s="8">
        <v>1.34</v>
      </c>
      <c r="L323" s="8">
        <v>2.08</v>
      </c>
      <c r="M323" s="8">
        <f>VLOOKUP('Pit League Rates'!B323,'Pit Adv'!B:V,20,FALSE)</f>
        <v>4.58</v>
      </c>
      <c r="N323" s="8">
        <f>VLOOKUP('Pit League Rates'!B323,'Pit Adv'!B:V,21,FALSE)</f>
        <v>4.51</v>
      </c>
      <c r="O323" s="8">
        <f>VLOOKUP(B323,'Pit Statcast'!B:M,5,FALSE)</f>
        <v>83.9</v>
      </c>
      <c r="P323" s="8">
        <f>VLOOKUP(B323,'Pit Statcast'!B:M,7,FALSE)</f>
        <v>12</v>
      </c>
      <c r="Q323" s="46">
        <f>VLOOKUP(B323,'Pit Statcast'!B:M,9,FALSE)</f>
        <v>2.9000000000000001E-2</v>
      </c>
      <c r="R323" s="46">
        <f>VLOOKUP(B323,'Pit Statcast'!B:M,11,FALSE)</f>
        <v>0.25700000000000001</v>
      </c>
      <c r="S323" s="8">
        <v>3.34</v>
      </c>
      <c r="T323" s="8">
        <v>7</v>
      </c>
      <c r="U323" s="10">
        <v>9.4E-2</v>
      </c>
      <c r="V323" s="50">
        <f>VLOOKUP(B323,'Pit Adv'!B:V,7,FALSE)</f>
        <v>0.182</v>
      </c>
      <c r="W323" s="50">
        <f>VLOOKUP(B323,'Pit Adv'!B:V,8,FALSE)</f>
        <v>8.6999999999999994E-2</v>
      </c>
      <c r="X323" s="21">
        <f>VLOOKUP(B323,'Pit PD'!$B:$M,3,FALSE)</f>
        <v>0.09</v>
      </c>
      <c r="Y323" s="21">
        <f>VLOOKUP($B323,'Pit PD'!$B:$M,4,FALSE)</f>
        <v>0.23899999999999999</v>
      </c>
      <c r="Z323" s="21">
        <f>VLOOKUP($B323,'Pit PD'!$B:$M,5,FALSE)</f>
        <v>0.63800000000000001</v>
      </c>
      <c r="AA323" s="21">
        <f>VLOOKUP($B323,'Pit PD'!$B:$M,6,FALSE)</f>
        <v>0.44</v>
      </c>
      <c r="AB323" s="21">
        <f>VLOOKUP($B323,'Pit PD'!$B:$M,7,FALSE)</f>
        <v>0.57299999999999995</v>
      </c>
      <c r="AC323" s="21">
        <f>VLOOKUP($B323,'Pit PD'!$B:$M,8,FALSE)</f>
        <v>0.874</v>
      </c>
      <c r="AD323" s="21">
        <f>VLOOKUP($B323,'Pit PD'!$B:$M,9,FALSE)</f>
        <v>0.79300000000000004</v>
      </c>
      <c r="AE323" s="21">
        <f>VLOOKUP($B323,'Pit PD'!$B:$M,10,FALSE)</f>
        <v>0.504</v>
      </c>
      <c r="AF323" s="21">
        <f>VLOOKUP($B323,'Pit PD'!$B:$M,11,FALSE)</f>
        <v>0.17699999999999999</v>
      </c>
      <c r="AG323" s="21">
        <f>VLOOKUP($B323,'Pit PD'!$B:$M,12,FALSE)</f>
        <v>0.26700000000000002</v>
      </c>
      <c r="AH323">
        <f>VLOOKUP(B323,'[1]SGP Pitchers'!$B:$P,10,FALSE)</f>
        <v>0.84591859954410331</v>
      </c>
    </row>
    <row r="324" spans="1:34" ht="15" thickBot="1">
      <c r="A324" s="5">
        <v>323</v>
      </c>
      <c r="B324" s="22" t="s">
        <v>771</v>
      </c>
      <c r="C324" s="22" t="s">
        <v>52</v>
      </c>
      <c r="D324" s="8">
        <f t="shared" si="5"/>
        <v>0</v>
      </c>
      <c r="E324" s="8">
        <v>0</v>
      </c>
      <c r="F324" s="8">
        <v>52</v>
      </c>
      <c r="G324" s="8">
        <f>VLOOKUP(B324,[1]Pitchers!$B:$P,15,FALSE)</f>
        <v>0.43</v>
      </c>
      <c r="H324" s="8" t="str">
        <f>IF(D324&gt;0,(D324)/(D324+VLOOKUP(B324,'Blown Saves Pitch'!B:F,4,FALSE)),"")</f>
        <v/>
      </c>
      <c r="I324" s="8">
        <v>9</v>
      </c>
      <c r="J324" s="8">
        <v>4.5</v>
      </c>
      <c r="K324" s="8">
        <v>1.48</v>
      </c>
      <c r="L324" s="8">
        <v>1.86</v>
      </c>
      <c r="M324" s="8">
        <f>VLOOKUP('Pit League Rates'!B324,'Pit Adv'!B:V,20,FALSE)</f>
        <v>5.12</v>
      </c>
      <c r="N324" s="8">
        <f>VLOOKUP('Pit League Rates'!B324,'Pit Adv'!B:V,21,FALSE)</f>
        <v>4.8600000000000003</v>
      </c>
      <c r="O324" s="8">
        <f>VLOOKUP(B324,'Pit Statcast'!B:M,5,FALSE)</f>
        <v>88.5</v>
      </c>
      <c r="P324" s="8">
        <f>VLOOKUP(B324,'Pit Statcast'!B:M,7,FALSE)</f>
        <v>17.2</v>
      </c>
      <c r="Q324" s="46">
        <f>VLOOKUP(B324,'Pit Statcast'!B:M,9,FALSE)</f>
        <v>0.11799999999999999</v>
      </c>
      <c r="R324" s="46">
        <f>VLOOKUP(B324,'Pit Statcast'!B:M,11,FALSE)</f>
        <v>0.34699999999999998</v>
      </c>
      <c r="S324" s="8">
        <v>4.8499999999999996</v>
      </c>
      <c r="T324" s="8">
        <v>0</v>
      </c>
      <c r="U324" s="10">
        <v>0.106</v>
      </c>
      <c r="V324" s="50">
        <f>VLOOKUP(B324,'Pit Adv'!B:V,7,FALSE)</f>
        <v>0.23</v>
      </c>
      <c r="W324" s="50">
        <f>VLOOKUP(B324,'Pit Adv'!B:V,8,FALSE)</f>
        <v>0.124</v>
      </c>
      <c r="X324" s="21">
        <f>VLOOKUP(B324,'Pit PD'!$B:$M,3,FALSE)</f>
        <v>0.157</v>
      </c>
      <c r="Y324" s="21">
        <f>VLOOKUP($B324,'Pit PD'!$B:$M,4,FALSE)</f>
        <v>0.28499999999999998</v>
      </c>
      <c r="Z324" s="21">
        <f>VLOOKUP($B324,'Pit PD'!$B:$M,5,FALSE)</f>
        <v>0.76100000000000001</v>
      </c>
      <c r="AA324" s="21">
        <f>VLOOKUP($B324,'Pit PD'!$B:$M,6,FALSE)</f>
        <v>0.51200000000000001</v>
      </c>
      <c r="AB324" s="21">
        <f>VLOOKUP($B324,'Pit PD'!$B:$M,7,FALSE)</f>
        <v>0.48099999999999998</v>
      </c>
      <c r="AC324" s="21">
        <f>VLOOKUP($B324,'Pit PD'!$B:$M,8,FALSE)</f>
        <v>0.78</v>
      </c>
      <c r="AD324" s="21">
        <f>VLOOKUP($B324,'Pit PD'!$B:$M,9,FALSE)</f>
        <v>0.69299999999999995</v>
      </c>
      <c r="AE324" s="21">
        <f>VLOOKUP($B324,'Pit PD'!$B:$M,10,FALSE)</f>
        <v>0.47599999999999998</v>
      </c>
      <c r="AF324" s="21">
        <f>VLOOKUP($B324,'Pit PD'!$B:$M,11,FALSE)</f>
        <v>0.11</v>
      </c>
      <c r="AG324" s="21">
        <f>VLOOKUP($B324,'Pit PD'!$B:$M,12,FALSE)</f>
        <v>0.26700000000000002</v>
      </c>
      <c r="AH324">
        <f>VLOOKUP(B324,'[1]SGP Pitchers'!$B:$P,10,FALSE)</f>
        <v>-2.3947783157180451</v>
      </c>
    </row>
    <row r="325" spans="1:34" ht="15" thickBot="1">
      <c r="A325" s="5">
        <v>324</v>
      </c>
      <c r="B325" s="22" t="s">
        <v>605</v>
      </c>
      <c r="C325" s="22" t="s">
        <v>116</v>
      </c>
      <c r="D325" s="8">
        <f t="shared" si="5"/>
        <v>11</v>
      </c>
      <c r="E325" s="8">
        <v>1</v>
      </c>
      <c r="F325" s="8">
        <v>52</v>
      </c>
      <c r="G325" s="8" t="str">
        <f>VLOOKUP(B325,[1]Pitchers!$B:$P,15,FALSE)</f>
        <v/>
      </c>
      <c r="H325" s="8">
        <f>IF(D325&gt;0,(D325)/(D325+VLOOKUP(B325,'Blown Saves Pitch'!B:F,4,FALSE)),"")</f>
        <v>0.84615384615384615</v>
      </c>
      <c r="I325" s="8">
        <v>10.25</v>
      </c>
      <c r="J325" s="8">
        <v>3.94</v>
      </c>
      <c r="K325" s="8">
        <v>1.4</v>
      </c>
      <c r="L325" s="8">
        <v>2.17</v>
      </c>
      <c r="M325" s="8">
        <f>VLOOKUP('Pit League Rates'!B325,'Pit Adv'!B:V,20,FALSE)</f>
        <v>4.45</v>
      </c>
      <c r="N325" s="8">
        <f>VLOOKUP('Pit League Rates'!B325,'Pit Adv'!B:V,21,FALSE)</f>
        <v>4.13</v>
      </c>
      <c r="O325" s="8">
        <f>VLOOKUP(B325,'Pit Statcast'!B:M,5,FALSE)</f>
        <v>89.4</v>
      </c>
      <c r="P325" s="8">
        <f>VLOOKUP(B325,'Pit Statcast'!B:M,7,FALSE)</f>
        <v>12.7</v>
      </c>
      <c r="Q325" s="46">
        <f>VLOOKUP(B325,'Pit Statcast'!B:M,9,FALSE)</f>
        <v>6.7000000000000004E-2</v>
      </c>
      <c r="R325" s="46">
        <f>VLOOKUP(B325,'Pit Statcast'!B:M,11,FALSE)</f>
        <v>0.39500000000000002</v>
      </c>
      <c r="S325" s="8">
        <v>4.7300000000000004</v>
      </c>
      <c r="T325" s="8">
        <v>10</v>
      </c>
      <c r="U325" s="10">
        <v>0.14099999999999999</v>
      </c>
      <c r="V325" s="50">
        <f>VLOOKUP(B325,'Pit Adv'!B:V,7,FALSE)</f>
        <v>0.26100000000000001</v>
      </c>
      <c r="W325" s="50">
        <f>VLOOKUP(B325,'Pit Adv'!B:V,8,FALSE)</f>
        <v>0.121</v>
      </c>
      <c r="X325" s="21">
        <f>VLOOKUP(B325,'Pit PD'!$B:$M,3,FALSE)</f>
        <v>0.107</v>
      </c>
      <c r="Y325" s="21">
        <f>VLOOKUP($B325,'Pit PD'!$B:$M,4,FALSE)</f>
        <v>0.248</v>
      </c>
      <c r="Z325" s="21">
        <f>VLOOKUP($B325,'Pit PD'!$B:$M,5,FALSE)</f>
        <v>0.622</v>
      </c>
      <c r="AA325" s="21">
        <f>VLOOKUP($B325,'Pit PD'!$B:$M,6,FALSE)</f>
        <v>0.443</v>
      </c>
      <c r="AB325" s="21">
        <f>VLOOKUP($B325,'Pit PD'!$B:$M,7,FALSE)</f>
        <v>0.628</v>
      </c>
      <c r="AC325" s="21">
        <f>VLOOKUP($B325,'Pit PD'!$B:$M,8,FALSE)</f>
        <v>0.81</v>
      </c>
      <c r="AD325" s="21">
        <f>VLOOKUP($B325,'Pit PD'!$B:$M,9,FALSE)</f>
        <v>0.76100000000000001</v>
      </c>
      <c r="AE325" s="21">
        <f>VLOOKUP($B325,'Pit PD'!$B:$M,10,FALSE)</f>
        <v>0.52300000000000002</v>
      </c>
      <c r="AF325" s="21">
        <f>VLOOKUP($B325,'Pit PD'!$B:$M,11,FALSE)</f>
        <v>0.185</v>
      </c>
      <c r="AG325" s="21">
        <f>VLOOKUP($B325,'Pit PD'!$B:$M,12,FALSE)</f>
        <v>0.29199999999999998</v>
      </c>
      <c r="AH325">
        <f>VLOOKUP(B325,'[1]SGP Pitchers'!$B:$P,10,FALSE)</f>
        <v>2.6110763812738913E-2</v>
      </c>
    </row>
    <row r="326" spans="1:34" ht="15" thickBot="1">
      <c r="A326" s="5">
        <v>325</v>
      </c>
      <c r="B326" s="22" t="s">
        <v>587</v>
      </c>
      <c r="C326" s="22" t="s">
        <v>48</v>
      </c>
      <c r="D326" s="8">
        <f t="shared" si="5"/>
        <v>13</v>
      </c>
      <c r="E326" s="8">
        <v>0</v>
      </c>
      <c r="F326" s="8">
        <v>52</v>
      </c>
      <c r="G326" s="8" t="str">
        <f>VLOOKUP(B326,[1]Pitchers!$B:$P,15,FALSE)</f>
        <v/>
      </c>
      <c r="H326" s="8">
        <f>IF(D326&gt;0,(D326)/(D326+VLOOKUP(B326,'Blown Saves Pitch'!B:F,4,FALSE)),"")</f>
        <v>0.8666666666666667</v>
      </c>
      <c r="I326" s="8">
        <v>12.21</v>
      </c>
      <c r="J326" s="8">
        <v>3.29</v>
      </c>
      <c r="K326" s="8">
        <v>1.28</v>
      </c>
      <c r="L326" s="8">
        <v>2.08</v>
      </c>
      <c r="M326" s="8">
        <f>VLOOKUP('Pit League Rates'!B326,'Pit Adv'!B:V,20,FALSE)</f>
        <v>4.6399999999999997</v>
      </c>
      <c r="N326" s="8">
        <f>VLOOKUP('Pit League Rates'!B326,'Pit Adv'!B:V,21,FALSE)</f>
        <v>4.04</v>
      </c>
      <c r="O326" s="8">
        <f>VLOOKUP(B326,'Pit Statcast'!B:M,5,FALSE)</f>
        <v>90.2</v>
      </c>
      <c r="P326" s="8">
        <f>VLOOKUP(B326,'Pit Statcast'!B:M,7,FALSE)</f>
        <v>19.8</v>
      </c>
      <c r="Q326" s="46">
        <f>VLOOKUP(B326,'Pit Statcast'!B:M,9,FALSE)</f>
        <v>0.106</v>
      </c>
      <c r="R326" s="46">
        <f>VLOOKUP(B326,'Pit Statcast'!B:M,11,FALSE)</f>
        <v>0.376</v>
      </c>
      <c r="S326" s="8">
        <v>5.87</v>
      </c>
      <c r="T326" s="8">
        <v>13</v>
      </c>
      <c r="U326" s="10">
        <v>0.16400000000000001</v>
      </c>
      <c r="V326" s="50">
        <f>VLOOKUP(B326,'Pit Adv'!B:V,7,FALSE)</f>
        <v>0.315</v>
      </c>
      <c r="W326" s="50">
        <f>VLOOKUP(B326,'Pit Adv'!B:V,8,FALSE)</f>
        <v>0.152</v>
      </c>
      <c r="X326" s="21">
        <f>VLOOKUP(B326,'Pit PD'!$B:$M,3,FALSE)</f>
        <v>0.112</v>
      </c>
      <c r="Y326" s="21">
        <f>VLOOKUP($B326,'Pit PD'!$B:$M,4,FALSE)</f>
        <v>0.29299999999999998</v>
      </c>
      <c r="Z326" s="21">
        <f>VLOOKUP($B326,'Pit PD'!$B:$M,5,FALSE)</f>
        <v>0.57499999999999996</v>
      </c>
      <c r="AA326" s="21">
        <f>VLOOKUP($B326,'Pit PD'!$B:$M,6,FALSE)</f>
        <v>0.41299999999999998</v>
      </c>
      <c r="AB326" s="21">
        <f>VLOOKUP($B326,'Pit PD'!$B:$M,7,FALSE)</f>
        <v>0.59699999999999998</v>
      </c>
      <c r="AC326" s="21">
        <f>VLOOKUP($B326,'Pit PD'!$B:$M,8,FALSE)</f>
        <v>0.82</v>
      </c>
      <c r="AD326" s="21">
        <f>VLOOKUP($B326,'Pit PD'!$B:$M,9,FALSE)</f>
        <v>0.72899999999999998</v>
      </c>
      <c r="AE326" s="21">
        <f>VLOOKUP($B326,'Pit PD'!$B:$M,10,FALSE)</f>
        <v>0.42399999999999999</v>
      </c>
      <c r="AF326" s="21">
        <f>VLOOKUP($B326,'Pit PD'!$B:$M,11,FALSE)</f>
        <v>0.19900000000000001</v>
      </c>
      <c r="AG326" s="21">
        <f>VLOOKUP($B326,'Pit PD'!$B:$M,12,FALSE)</f>
        <v>0.311</v>
      </c>
      <c r="AH326">
        <f>VLOOKUP(B326,'[1]SGP Pitchers'!$B:$P,10,FALSE)</f>
        <v>-0.16144320917981925</v>
      </c>
    </row>
    <row r="327" spans="1:34" ht="15" thickBot="1">
      <c r="A327" s="5">
        <v>326</v>
      </c>
      <c r="B327" s="22" t="s">
        <v>747</v>
      </c>
      <c r="C327" s="22" t="s">
        <v>100</v>
      </c>
      <c r="D327" s="8">
        <f t="shared" si="5"/>
        <v>1</v>
      </c>
      <c r="E327" s="8">
        <v>0</v>
      </c>
      <c r="F327" s="8">
        <v>52</v>
      </c>
      <c r="G327" s="8" t="str">
        <f>VLOOKUP(B327,[1]Pitchers!$B:$P,15,FALSE)</f>
        <v/>
      </c>
      <c r="H327" s="8">
        <f>IF(D327&gt;0,(D327)/(D327+VLOOKUP(B327,'Blown Saves Pitch'!B:F,4,FALSE)),"")</f>
        <v>1</v>
      </c>
      <c r="I327" s="8">
        <v>6.72</v>
      </c>
      <c r="J327" s="8">
        <v>5.17</v>
      </c>
      <c r="K327" s="8">
        <v>1.31</v>
      </c>
      <c r="L327" s="8">
        <v>2.2599999999999998</v>
      </c>
      <c r="M327" s="8">
        <f>VLOOKUP('Pit League Rates'!B327,'Pit Adv'!B:V,20,FALSE)</f>
        <v>4.8600000000000003</v>
      </c>
      <c r="N327" s="8">
        <f>VLOOKUP('Pit League Rates'!B327,'Pit Adv'!B:V,21,FALSE)</f>
        <v>4.68</v>
      </c>
      <c r="O327" s="8">
        <f>VLOOKUP(B327,'Pit Statcast'!B:M,5,FALSE)</f>
        <v>90.3</v>
      </c>
      <c r="P327" s="8">
        <f>VLOOKUP(B327,'Pit Statcast'!B:M,7,FALSE)</f>
        <v>10.8</v>
      </c>
      <c r="Q327" s="46">
        <f>VLOOKUP(B327,'Pit Statcast'!B:M,9,FALSE)</f>
        <v>9.6000000000000002E-2</v>
      </c>
      <c r="R327" s="46">
        <f>VLOOKUP(B327,'Pit Statcast'!B:M,11,FALSE)</f>
        <v>0.434</v>
      </c>
      <c r="S327" s="8">
        <v>2.97</v>
      </c>
      <c r="T327" s="8">
        <v>1</v>
      </c>
      <c r="U327" s="10">
        <v>9.8000000000000004E-2</v>
      </c>
      <c r="V327" s="50">
        <f>VLOOKUP(B327,'Pit Adv'!B:V,7,FALSE)</f>
        <v>0.17599999999999999</v>
      </c>
      <c r="W327" s="50">
        <f>VLOOKUP(B327,'Pit Adv'!B:V,8,FALSE)</f>
        <v>7.8E-2</v>
      </c>
      <c r="X327" s="21">
        <f>VLOOKUP(B327,'Pit PD'!$B:$M,3,FALSE)</f>
        <v>8.5000000000000006E-2</v>
      </c>
      <c r="Y327" s="21">
        <f>VLOOKUP($B327,'Pit PD'!$B:$M,4,FALSE)</f>
        <v>0.27</v>
      </c>
      <c r="Z327" s="21">
        <f>VLOOKUP($B327,'Pit PD'!$B:$M,5,FALSE)</f>
        <v>0.61899999999999999</v>
      </c>
      <c r="AA327" s="21">
        <f>VLOOKUP($B327,'Pit PD'!$B:$M,6,FALSE)</f>
        <v>0.439</v>
      </c>
      <c r="AB327" s="21">
        <f>VLOOKUP($B327,'Pit PD'!$B:$M,7,FALSE)</f>
        <v>0.59899999999999998</v>
      </c>
      <c r="AC327" s="21">
        <f>VLOOKUP($B327,'Pit PD'!$B:$M,8,FALSE)</f>
        <v>0.89900000000000002</v>
      </c>
      <c r="AD327" s="21">
        <f>VLOOKUP($B327,'Pit PD'!$B:$M,9,FALSE)</f>
        <v>0.80400000000000005</v>
      </c>
      <c r="AE327" s="21">
        <f>VLOOKUP($B327,'Pit PD'!$B:$M,10,FALSE)</f>
        <v>0.48399999999999999</v>
      </c>
      <c r="AF327" s="21">
        <f>VLOOKUP($B327,'Pit PD'!$B:$M,11,FALSE)</f>
        <v>0.189</v>
      </c>
      <c r="AG327" s="21">
        <f>VLOOKUP($B327,'Pit PD'!$B:$M,12,FALSE)</f>
        <v>0.27400000000000002</v>
      </c>
      <c r="AH327">
        <f>VLOOKUP(B327,'[1]SGP Pitchers'!$B:$P,10,FALSE)</f>
        <v>-3.2184654303724241</v>
      </c>
    </row>
    <row r="328" spans="1:34" ht="15" thickBot="1">
      <c r="A328" s="5">
        <v>327</v>
      </c>
      <c r="B328" s="22" t="s">
        <v>699</v>
      </c>
      <c r="C328" s="22" t="s">
        <v>54</v>
      </c>
      <c r="D328" s="8">
        <f t="shared" si="5"/>
        <v>22</v>
      </c>
      <c r="E328" s="8">
        <v>4</v>
      </c>
      <c r="F328" s="8">
        <v>51</v>
      </c>
      <c r="G328" s="8" t="str">
        <f>VLOOKUP(B328,[1]Pitchers!$B:$P,15,FALSE)</f>
        <v/>
      </c>
      <c r="H328" s="8">
        <f>IF(D328&gt;0,(D328)/(D328+VLOOKUP(B328,'Blown Saves Pitch'!B:F,4,FALSE)),"")</f>
        <v>0.88</v>
      </c>
      <c r="I328" s="8">
        <v>8.5</v>
      </c>
      <c r="J328" s="8">
        <v>2.83</v>
      </c>
      <c r="K328" s="8">
        <v>1.22</v>
      </c>
      <c r="L328" s="8">
        <v>1.7</v>
      </c>
      <c r="M328" s="8">
        <f>VLOOKUP('Pit League Rates'!B328,'Pit Adv'!B:V,20,FALSE)</f>
        <v>4.5</v>
      </c>
      <c r="N328" s="8">
        <f>VLOOKUP('Pit League Rates'!B328,'Pit Adv'!B:V,21,FALSE)</f>
        <v>4.45</v>
      </c>
      <c r="O328" s="8">
        <f>VLOOKUP(B328,'Pit Statcast'!B:M,5,FALSE)</f>
        <v>86.8</v>
      </c>
      <c r="P328" s="8">
        <f>VLOOKUP(B328,'Pit Statcast'!B:M,7,FALSE)</f>
        <v>3.6</v>
      </c>
      <c r="Q328" s="46">
        <f>VLOOKUP(B328,'Pit Statcast'!B:M,9,FALSE)</f>
        <v>7.0999999999999994E-2</v>
      </c>
      <c r="R328" s="46">
        <f>VLOOKUP(B328,'Pit Statcast'!B:M,11,FALSE)</f>
        <v>0.34300000000000003</v>
      </c>
      <c r="S328" s="8">
        <v>5</v>
      </c>
      <c r="T328" s="8">
        <v>18</v>
      </c>
      <c r="U328" s="10">
        <v>9.2999999999999999E-2</v>
      </c>
      <c r="V328" s="50">
        <f>VLOOKUP(B328,'Pit Adv'!B:V,7,FALSE)</f>
        <v>0.22500000000000001</v>
      </c>
      <c r="W328" s="50">
        <f>VLOOKUP(B328,'Pit Adv'!B:V,8,FALSE)</f>
        <v>0.13200000000000001</v>
      </c>
      <c r="X328" s="21">
        <f>VLOOKUP(B328,'Pit PD'!$B:$M,3,FALSE)</f>
        <v>0.13400000000000001</v>
      </c>
      <c r="Y328" s="21">
        <f>VLOOKUP($B328,'Pit PD'!$B:$M,4,FALSE)</f>
        <v>0.312</v>
      </c>
      <c r="Z328" s="21">
        <f>VLOOKUP($B328,'Pit PD'!$B:$M,5,FALSE)</f>
        <v>0.71099999999999997</v>
      </c>
      <c r="AA328" s="21">
        <f>VLOOKUP($B328,'Pit PD'!$B:$M,6,FALSE)</f>
        <v>0.46600000000000003</v>
      </c>
      <c r="AB328" s="21">
        <f>VLOOKUP($B328,'Pit PD'!$B:$M,7,FALSE)</f>
        <v>0.53</v>
      </c>
      <c r="AC328" s="21">
        <f>VLOOKUP($B328,'Pit PD'!$B:$M,8,FALSE)</f>
        <v>0.83399999999999996</v>
      </c>
      <c r="AD328" s="21">
        <f>VLOOKUP($B328,'Pit PD'!$B:$M,9,FALSE)</f>
        <v>0.70899999999999996</v>
      </c>
      <c r="AE328" s="21">
        <f>VLOOKUP($B328,'Pit PD'!$B:$M,10,FALSE)</f>
        <v>0.38600000000000001</v>
      </c>
      <c r="AF328" s="21">
        <f>VLOOKUP($B328,'Pit PD'!$B:$M,11,FALSE)</f>
        <v>0.127</v>
      </c>
      <c r="AG328" s="21">
        <f>VLOOKUP($B328,'Pit PD'!$B:$M,12,FALSE)</f>
        <v>0.26100000000000001</v>
      </c>
      <c r="AH328">
        <f>VLOOKUP(B328,'[1]SGP Pitchers'!$B:$P,10,FALSE)</f>
        <v>2.519717989708711</v>
      </c>
    </row>
    <row r="329" spans="1:34" ht="15" thickBot="1">
      <c r="A329" s="5">
        <v>328</v>
      </c>
      <c r="B329" s="22" t="s">
        <v>661</v>
      </c>
      <c r="C329" s="22" t="s">
        <v>52</v>
      </c>
      <c r="D329" s="8">
        <f t="shared" si="5"/>
        <v>3</v>
      </c>
      <c r="E329" s="8">
        <v>0</v>
      </c>
      <c r="F329" s="8">
        <v>51</v>
      </c>
      <c r="G329" s="8" t="str">
        <f>VLOOKUP(B329,[1]Pitchers!$B:$P,15,FALSE)</f>
        <v/>
      </c>
      <c r="H329" s="8">
        <f>IF(D329&gt;0,(D329)/(D329+VLOOKUP(B329,'Blown Saves Pitch'!B:F,4,FALSE)),"")</f>
        <v>0.75</v>
      </c>
      <c r="I329" s="8">
        <v>9.06</v>
      </c>
      <c r="J329" s="8">
        <v>4.09</v>
      </c>
      <c r="K329" s="8">
        <v>1.24</v>
      </c>
      <c r="L329" s="8">
        <v>2.4300000000000002</v>
      </c>
      <c r="M329" s="8">
        <f>VLOOKUP('Pit League Rates'!B329,'Pit Adv'!B:V,20,FALSE)</f>
        <v>5.07</v>
      </c>
      <c r="N329" s="8">
        <f>VLOOKUP('Pit League Rates'!B329,'Pit Adv'!B:V,21,FALSE)</f>
        <v>4.3</v>
      </c>
      <c r="O329" s="8">
        <f>VLOOKUP(B329,'Pit Statcast'!B:M,5,FALSE)</f>
        <v>90.1</v>
      </c>
      <c r="P329" s="8">
        <f>VLOOKUP(B329,'Pit Statcast'!B:M,7,FALSE)</f>
        <v>22.5</v>
      </c>
      <c r="Q329" s="46">
        <f>VLOOKUP(B329,'Pit Statcast'!B:M,9,FALSE)</f>
        <v>7.0999999999999994E-2</v>
      </c>
      <c r="R329" s="46">
        <f>VLOOKUP(B329,'Pit Statcast'!B:M,11,FALSE)</f>
        <v>0.436</v>
      </c>
      <c r="S329" s="8">
        <v>3.73</v>
      </c>
      <c r="T329" s="8">
        <v>3</v>
      </c>
      <c r="U329" s="10">
        <v>0.14099999999999999</v>
      </c>
      <c r="V329" s="50">
        <f>VLOOKUP(B329,'Pit Adv'!B:V,7,FALSE)</f>
        <v>0.23899999999999999</v>
      </c>
      <c r="W329" s="50">
        <f>VLOOKUP(B329,'Pit Adv'!B:V,8,FALSE)</f>
        <v>9.9000000000000005E-2</v>
      </c>
      <c r="X329" s="21">
        <f>VLOOKUP(B329,'Pit PD'!$B:$M,3,FALSE)</f>
        <v>0.14699999999999999</v>
      </c>
      <c r="Y329" s="21">
        <f>VLOOKUP($B329,'Pit PD'!$B:$M,4,FALSE)</f>
        <v>0.27400000000000002</v>
      </c>
      <c r="Z329" s="21">
        <f>VLOOKUP($B329,'Pit PD'!$B:$M,5,FALSE)</f>
        <v>0.752</v>
      </c>
      <c r="AA329" s="21">
        <f>VLOOKUP($B329,'Pit PD'!$B:$M,6,FALSE)</f>
        <v>0.52400000000000002</v>
      </c>
      <c r="AB329" s="21">
        <f>VLOOKUP($B329,'Pit PD'!$B:$M,7,FALSE)</f>
        <v>0.56599999999999995</v>
      </c>
      <c r="AC329" s="21">
        <f>VLOOKUP($B329,'Pit PD'!$B:$M,8,FALSE)</f>
        <v>0.77100000000000002</v>
      </c>
      <c r="AD329" s="21">
        <f>VLOOKUP($B329,'Pit PD'!$B:$M,9,FALSE)</f>
        <v>0.72</v>
      </c>
      <c r="AE329" s="21">
        <f>VLOOKUP($B329,'Pit PD'!$B:$M,10,FALSE)</f>
        <v>0.52300000000000002</v>
      </c>
      <c r="AF329" s="21">
        <f>VLOOKUP($B329,'Pit PD'!$B:$M,11,FALSE)</f>
        <v>0.105</v>
      </c>
      <c r="AG329" s="21">
        <f>VLOOKUP($B329,'Pit PD'!$B:$M,12,FALSE)</f>
        <v>0.252</v>
      </c>
      <c r="AH329">
        <f>VLOOKUP(B329,'[1]SGP Pitchers'!$B:$P,10,FALSE)</f>
        <v>0.37352704675711468</v>
      </c>
    </row>
    <row r="330" spans="1:34" ht="15" thickBot="1">
      <c r="A330" s="5">
        <v>329</v>
      </c>
      <c r="B330" s="22" t="s">
        <v>529</v>
      </c>
      <c r="C330" s="22" t="s">
        <v>32</v>
      </c>
      <c r="D330" s="8">
        <f t="shared" si="5"/>
        <v>12</v>
      </c>
      <c r="E330" s="8">
        <v>0</v>
      </c>
      <c r="F330" s="8">
        <v>51</v>
      </c>
      <c r="G330" s="8" t="str">
        <f>VLOOKUP(B330,[1]Pitchers!$B:$P,15,FALSE)</f>
        <v/>
      </c>
      <c r="H330" s="8">
        <f>IF(D330&gt;0,(D330)/(D330+VLOOKUP(B330,'Blown Saves Pitch'!B:F,4,FALSE)),"")</f>
        <v>0.8571428571428571</v>
      </c>
      <c r="I330" s="8">
        <v>7.78</v>
      </c>
      <c r="J330" s="8">
        <v>4.2699999999999996</v>
      </c>
      <c r="K330" s="8">
        <v>1.22</v>
      </c>
      <c r="L330" s="8">
        <v>5.67</v>
      </c>
      <c r="M330" s="8">
        <f>VLOOKUP('Pit League Rates'!B330,'Pit Adv'!B:V,20,FALSE)</f>
        <v>4.17</v>
      </c>
      <c r="N330" s="8">
        <f>VLOOKUP('Pit League Rates'!B330,'Pit Adv'!B:V,21,FALSE)</f>
        <v>3.79</v>
      </c>
      <c r="O330" s="8">
        <f>VLOOKUP(B330,'Pit Statcast'!B:M,5,FALSE)</f>
        <v>89.6</v>
      </c>
      <c r="P330" s="8">
        <f>VLOOKUP(B330,'Pit Statcast'!B:M,7,FALSE)</f>
        <v>15.9</v>
      </c>
      <c r="Q330" s="46">
        <f>VLOOKUP(B330,'Pit Statcast'!B:M,9,FALSE)</f>
        <v>8.1000000000000003E-2</v>
      </c>
      <c r="R330" s="46">
        <f>VLOOKUP(B330,'Pit Statcast'!B:M,11,FALSE)</f>
        <v>0.38900000000000001</v>
      </c>
      <c r="S330" s="8">
        <v>1.37</v>
      </c>
      <c r="T330" s="8">
        <v>12</v>
      </c>
      <c r="U330" s="10">
        <v>0.17</v>
      </c>
      <c r="V330" s="50">
        <f>VLOOKUP(B330,'Pit Adv'!B:V,7,FALSE)</f>
        <v>0.20599999999999999</v>
      </c>
      <c r="W330" s="50">
        <f>VLOOKUP(B330,'Pit Adv'!B:V,8,FALSE)</f>
        <v>3.5999999999999997E-2</v>
      </c>
      <c r="X330" s="21">
        <f>VLOOKUP(B330,'Pit PD'!$B:$M,3,FALSE)</f>
        <v>0.11</v>
      </c>
      <c r="Y330" s="21">
        <f>VLOOKUP($B330,'Pit PD'!$B:$M,4,FALSE)</f>
        <v>0.32500000000000001</v>
      </c>
      <c r="Z330" s="21">
        <f>VLOOKUP($B330,'Pit PD'!$B:$M,5,FALSE)</f>
        <v>0.73899999999999999</v>
      </c>
      <c r="AA330" s="21">
        <f>VLOOKUP($B330,'Pit PD'!$B:$M,6,FALSE)</f>
        <v>0.56399999999999995</v>
      </c>
      <c r="AB330" s="21">
        <f>VLOOKUP($B330,'Pit PD'!$B:$M,7,FALSE)</f>
        <v>0.69099999999999995</v>
      </c>
      <c r="AC330" s="21">
        <f>VLOOKUP($B330,'Pit PD'!$B:$M,8,FALSE)</f>
        <v>0.83599999999999997</v>
      </c>
      <c r="AD330" s="21">
        <f>VLOOKUP($B330,'Pit PD'!$B:$M,9,FALSE)</f>
        <v>0.80100000000000005</v>
      </c>
      <c r="AE330" s="21">
        <f>VLOOKUP($B330,'Pit PD'!$B:$M,10,FALSE)</f>
        <v>0.57899999999999996</v>
      </c>
      <c r="AF330" s="21">
        <f>VLOOKUP($B330,'Pit PD'!$B:$M,11,FALSE)</f>
        <v>0.13300000000000001</v>
      </c>
      <c r="AG330" s="21">
        <f>VLOOKUP($B330,'Pit PD'!$B:$M,12,FALSE)</f>
        <v>0.24299999999999999</v>
      </c>
      <c r="AH330">
        <f>VLOOKUP(B330,'[1]SGP Pitchers'!$B:$P,10,FALSE)</f>
        <v>3.5856937901710868</v>
      </c>
    </row>
    <row r="331" spans="1:34" ht="15" thickBot="1">
      <c r="A331" s="5">
        <v>330</v>
      </c>
      <c r="B331" s="22" t="s">
        <v>611</v>
      </c>
      <c r="C331" s="22" t="s">
        <v>58</v>
      </c>
      <c r="D331" s="8">
        <f t="shared" si="5"/>
        <v>11</v>
      </c>
      <c r="E331" s="8">
        <v>0</v>
      </c>
      <c r="F331" s="8">
        <v>51</v>
      </c>
      <c r="G331" s="8" t="str">
        <f>VLOOKUP(B331,[1]Pitchers!$B:$P,15,FALSE)</f>
        <v/>
      </c>
      <c r="H331" s="8">
        <f>IF(D331&gt;0,(D331)/(D331+VLOOKUP(B331,'Blown Saves Pitch'!B:F,4,FALSE)),"")</f>
        <v>0.7857142857142857</v>
      </c>
      <c r="I331" s="8">
        <v>10.199999999999999</v>
      </c>
      <c r="J331" s="8">
        <v>3.6</v>
      </c>
      <c r="K331" s="8">
        <v>1.27</v>
      </c>
      <c r="L331" s="8">
        <v>2.13</v>
      </c>
      <c r="M331" s="8">
        <f>VLOOKUP('Pit League Rates'!B331,'Pit Adv'!B:V,20,FALSE)</f>
        <v>4.6100000000000003</v>
      </c>
      <c r="N331" s="8">
        <f>VLOOKUP('Pit League Rates'!B331,'Pit Adv'!B:V,21,FALSE)</f>
        <v>4.1500000000000004</v>
      </c>
      <c r="O331" s="8">
        <f>VLOOKUP(B331,'Pit Statcast'!B:M,5,FALSE)</f>
        <v>90</v>
      </c>
      <c r="P331" s="8">
        <f>VLOOKUP(B331,'Pit Statcast'!B:M,7,FALSE)</f>
        <v>20.8</v>
      </c>
      <c r="Q331" s="46">
        <f>VLOOKUP(B331,'Pit Statcast'!B:M,9,FALSE)</f>
        <v>7.2999999999999995E-2</v>
      </c>
      <c r="R331" s="46">
        <f>VLOOKUP(B331,'Pit Statcast'!B:M,11,FALSE)</f>
        <v>0.36399999999999999</v>
      </c>
      <c r="S331" s="8">
        <v>4.8</v>
      </c>
      <c r="T331" s="8">
        <v>11</v>
      </c>
      <c r="U331" s="10">
        <v>0.14499999999999999</v>
      </c>
      <c r="V331" s="50">
        <f>VLOOKUP(B331,'Pit Adv'!B:V,7,FALSE)</f>
        <v>0.27400000000000002</v>
      </c>
      <c r="W331" s="50">
        <f>VLOOKUP(B331,'Pit Adv'!B:V,8,FALSE)</f>
        <v>0.129</v>
      </c>
      <c r="X331" s="21">
        <f>VLOOKUP(B331,'Pit PD'!$B:$M,3,FALSE)</f>
        <v>9.2999999999999999E-2</v>
      </c>
      <c r="Y331" s="21">
        <f>VLOOKUP($B331,'Pit PD'!$B:$M,4,FALSE)</f>
        <v>0.26100000000000001</v>
      </c>
      <c r="Z331" s="21">
        <f>VLOOKUP($B331,'Pit PD'!$B:$M,5,FALSE)</f>
        <v>0.68600000000000005</v>
      </c>
      <c r="AA331" s="21">
        <f>VLOOKUP($B331,'Pit PD'!$B:$M,6,FALSE)</f>
        <v>0.48</v>
      </c>
      <c r="AB331" s="21">
        <f>VLOOKUP($B331,'Pit PD'!$B:$M,7,FALSE)</f>
        <v>0.68700000000000006</v>
      </c>
      <c r="AC331" s="21">
        <f>VLOOKUP($B331,'Pit PD'!$B:$M,8,FALSE)</f>
        <v>0.84099999999999997</v>
      </c>
      <c r="AD331" s="21">
        <f>VLOOKUP($B331,'Pit PD'!$B:$M,9,FALSE)</f>
        <v>0.80100000000000005</v>
      </c>
      <c r="AE331" s="21">
        <f>VLOOKUP($B331,'Pit PD'!$B:$M,10,FALSE)</f>
        <v>0.51500000000000001</v>
      </c>
      <c r="AF331" s="21">
        <f>VLOOKUP($B331,'Pit PD'!$B:$M,11,FALSE)</f>
        <v>0.14099999999999999</v>
      </c>
      <c r="AG331" s="21">
        <f>VLOOKUP($B331,'Pit PD'!$B:$M,12,FALSE)</f>
        <v>0.23400000000000001</v>
      </c>
      <c r="AH331">
        <f>VLOOKUP(B331,'[1]SGP Pitchers'!$B:$P,10,FALSE)</f>
        <v>1.065017137465964</v>
      </c>
    </row>
    <row r="332" spans="1:34" ht="15" thickBot="1">
      <c r="A332" s="5">
        <v>331</v>
      </c>
      <c r="B332" s="22" t="s">
        <v>431</v>
      </c>
      <c r="C332" s="22" t="s">
        <v>97</v>
      </c>
      <c r="D332" s="8">
        <f t="shared" si="5"/>
        <v>23</v>
      </c>
      <c r="E332" s="8">
        <v>1</v>
      </c>
      <c r="F332" s="8">
        <v>50</v>
      </c>
      <c r="G332" s="8" t="str">
        <f>VLOOKUP(B332,[1]Pitchers!$B:$P,15,FALSE)</f>
        <v/>
      </c>
      <c r="H332" s="8">
        <f>IF(D332&gt;0,(D332)/(D332+VLOOKUP(B332,'Blown Saves Pitch'!B:F,4,FALSE)),"")</f>
        <v>0.92</v>
      </c>
      <c r="I332" s="8">
        <v>8.77</v>
      </c>
      <c r="J332" s="8">
        <v>1.4</v>
      </c>
      <c r="K332" s="8">
        <v>1.21</v>
      </c>
      <c r="L332" s="8">
        <v>3.33</v>
      </c>
      <c r="M332" s="8">
        <f>VLOOKUP('Pit League Rates'!B332,'Pit Adv'!B:V,20,FALSE)</f>
        <v>3.06</v>
      </c>
      <c r="N332" s="8">
        <f>VLOOKUP('Pit League Rates'!B332,'Pit Adv'!B:V,21,FALSE)</f>
        <v>3.2</v>
      </c>
      <c r="O332" s="8">
        <f>VLOOKUP(B332,'Pit Statcast'!B:M,5,FALSE)</f>
        <v>87</v>
      </c>
      <c r="P332" s="8">
        <f>VLOOKUP(B332,'Pit Statcast'!B:M,7,FALSE)</f>
        <v>2.4</v>
      </c>
      <c r="Q332" s="46">
        <f>VLOOKUP(B332,'Pit Statcast'!B:M,9,FALSE)</f>
        <v>3.5000000000000003E-2</v>
      </c>
      <c r="R332" s="46">
        <f>VLOOKUP(B332,'Pit Statcast'!B:M,11,FALSE)</f>
        <v>0.38300000000000001</v>
      </c>
      <c r="S332" s="8">
        <v>2.63</v>
      </c>
      <c r="T332" s="8">
        <v>22</v>
      </c>
      <c r="U332" s="10">
        <v>0.17</v>
      </c>
      <c r="V332" s="50">
        <f>VLOOKUP(B332,'Pit Adv'!B:V,7,FALSE)</f>
        <v>0.24299999999999999</v>
      </c>
      <c r="W332" s="50">
        <f>VLOOKUP(B332,'Pit Adv'!B:V,8,FALSE)</f>
        <v>7.2999999999999995E-2</v>
      </c>
      <c r="X332" s="21">
        <f>VLOOKUP(B332,'Pit PD'!$B:$M,3,FALSE)</f>
        <v>8.6999999999999994E-2</v>
      </c>
      <c r="Y332" s="21">
        <f>VLOOKUP($B332,'Pit PD'!$B:$M,4,FALSE)</f>
        <v>0.27200000000000002</v>
      </c>
      <c r="Z332" s="21">
        <f>VLOOKUP($B332,'Pit PD'!$B:$M,5,FALSE)</f>
        <v>0.59499999999999997</v>
      </c>
      <c r="AA332" s="21">
        <f>VLOOKUP($B332,'Pit PD'!$B:$M,6,FALSE)</f>
        <v>0.434</v>
      </c>
      <c r="AB332" s="21">
        <f>VLOOKUP($B332,'Pit PD'!$B:$M,7,FALSE)</f>
        <v>0.66</v>
      </c>
      <c r="AC332" s="21">
        <f>VLOOKUP($B332,'Pit PD'!$B:$M,8,FALSE)</f>
        <v>0.85799999999999998</v>
      </c>
      <c r="AD332" s="21">
        <f>VLOOKUP($B332,'Pit PD'!$B:$M,9,FALSE)</f>
        <v>0.79600000000000004</v>
      </c>
      <c r="AE332" s="21">
        <f>VLOOKUP($B332,'Pit PD'!$B:$M,10,FALSE)</f>
        <v>0.501</v>
      </c>
      <c r="AF332" s="21">
        <f>VLOOKUP($B332,'Pit PD'!$B:$M,11,FALSE)</f>
        <v>0.19600000000000001</v>
      </c>
      <c r="AG332" s="21">
        <f>VLOOKUP($B332,'Pit PD'!$B:$M,12,FALSE)</f>
        <v>0.28299999999999997</v>
      </c>
      <c r="AH332">
        <f>VLOOKUP(B332,'[1]SGP Pitchers'!$B:$P,10,FALSE)</f>
        <v>6.6880374996197549</v>
      </c>
    </row>
    <row r="333" spans="1:34" ht="15" thickBot="1">
      <c r="A333" s="5">
        <v>332</v>
      </c>
      <c r="B333" s="22" t="s">
        <v>399</v>
      </c>
      <c r="C333" s="22" t="s">
        <v>45</v>
      </c>
      <c r="D333" s="8">
        <f t="shared" si="5"/>
        <v>4</v>
      </c>
      <c r="E333" s="8">
        <v>0</v>
      </c>
      <c r="F333" s="8">
        <v>50</v>
      </c>
      <c r="G333" s="8" t="str">
        <f>VLOOKUP(B333,[1]Pitchers!$B:$P,15,FALSE)</f>
        <v/>
      </c>
      <c r="H333" s="8">
        <f>IF(D333&gt;0,(D333)/(D333+VLOOKUP(B333,'Blown Saves Pitch'!B:F,4,FALSE)),"")</f>
        <v>0.8</v>
      </c>
      <c r="I333" s="8">
        <v>13.37</v>
      </c>
      <c r="J333" s="8">
        <v>3.48</v>
      </c>
      <c r="K333" s="8">
        <v>1.34</v>
      </c>
      <c r="L333" s="8">
        <v>4.17</v>
      </c>
      <c r="M333" s="8">
        <f>VLOOKUP('Pit League Rates'!B333,'Pit Adv'!B:V,20,FALSE)</f>
        <v>3.17</v>
      </c>
      <c r="N333" s="8">
        <f>VLOOKUP('Pit League Rates'!B333,'Pit Adv'!B:V,21,FALSE)</f>
        <v>2.8</v>
      </c>
      <c r="O333" s="8">
        <f>VLOOKUP(B333,'Pit Statcast'!B:M,5,FALSE)</f>
        <v>90.5</v>
      </c>
      <c r="P333" s="8">
        <f>VLOOKUP(B333,'Pit Statcast'!B:M,7,FALSE)</f>
        <v>16.399999999999999</v>
      </c>
      <c r="Q333" s="46">
        <f>VLOOKUP(B333,'Pit Statcast'!B:M,9,FALSE)</f>
        <v>7.4999999999999997E-2</v>
      </c>
      <c r="R333" s="46">
        <f>VLOOKUP(B333,'Pit Statcast'!B:M,11,FALSE)</f>
        <v>0.375</v>
      </c>
      <c r="S333" s="8">
        <v>3.21</v>
      </c>
      <c r="T333" s="8">
        <v>4</v>
      </c>
      <c r="U333" s="10">
        <v>0.26600000000000001</v>
      </c>
      <c r="V333" s="50">
        <f>VLOOKUP(B333,'Pit Adv'!B:V,7,FALSE)</f>
        <v>0.35</v>
      </c>
      <c r="W333" s="50">
        <f>VLOOKUP(B333,'Pit Adv'!B:V,8,FALSE)</f>
        <v>8.4000000000000005E-2</v>
      </c>
      <c r="X333" s="21">
        <f>VLOOKUP(B333,'Pit PD'!$B:$M,3,FALSE)</f>
        <v>0.13500000000000001</v>
      </c>
      <c r="Y333" s="21">
        <f>VLOOKUP($B333,'Pit PD'!$B:$M,4,FALSE)</f>
        <v>0.30499999999999999</v>
      </c>
      <c r="Z333" s="21">
        <f>VLOOKUP($B333,'Pit PD'!$B:$M,5,FALSE)</f>
        <v>0.60799999999999998</v>
      </c>
      <c r="AA333" s="21">
        <f>VLOOKUP($B333,'Pit PD'!$B:$M,6,FALSE)</f>
        <v>0.46700000000000003</v>
      </c>
      <c r="AB333" s="21">
        <f>VLOOKUP($B333,'Pit PD'!$B:$M,7,FALSE)</f>
        <v>0.42199999999999999</v>
      </c>
      <c r="AC333" s="21">
        <f>VLOOKUP($B333,'Pit PD'!$B:$M,8,FALSE)</f>
        <v>0.83599999999999997</v>
      </c>
      <c r="AD333" s="21">
        <f>VLOOKUP($B333,'Pit PD'!$B:$M,9,FALSE)</f>
        <v>0.71</v>
      </c>
      <c r="AE333" s="21">
        <f>VLOOKUP($B333,'Pit PD'!$B:$M,10,FALSE)</f>
        <v>0.53300000000000003</v>
      </c>
      <c r="AF333" s="21">
        <f>VLOOKUP($B333,'Pit PD'!$B:$M,11,FALSE)</f>
        <v>0.19600000000000001</v>
      </c>
      <c r="AG333" s="21">
        <f>VLOOKUP($B333,'Pit PD'!$B:$M,12,FALSE)</f>
        <v>0.33100000000000002</v>
      </c>
      <c r="AH333">
        <f>VLOOKUP(B333,'[1]SGP Pitchers'!$B:$P,10,FALSE)</f>
        <v>2.02261055285808</v>
      </c>
    </row>
    <row r="334" spans="1:34" ht="15" thickBot="1">
      <c r="A334" s="5">
        <v>333</v>
      </c>
      <c r="B334" s="22" t="s">
        <v>424</v>
      </c>
      <c r="C334" s="22" t="s">
        <v>95</v>
      </c>
      <c r="D334" s="8">
        <f t="shared" si="5"/>
        <v>15</v>
      </c>
      <c r="E334" s="8">
        <v>13</v>
      </c>
      <c r="F334" s="8">
        <v>50</v>
      </c>
      <c r="G334" s="8" t="str">
        <f>VLOOKUP(B334,[1]Pitchers!$B:$P,15,FALSE)</f>
        <v/>
      </c>
      <c r="H334" s="8">
        <f>IF(D334&gt;0,(D334)/(D334+VLOOKUP(B334,'Blown Saves Pitch'!B:F,4,FALSE)),"")</f>
        <v>0.75</v>
      </c>
      <c r="I334" s="8">
        <v>12.62</v>
      </c>
      <c r="J334" s="8">
        <v>2.52</v>
      </c>
      <c r="K334" s="8">
        <v>1.04</v>
      </c>
      <c r="L334" s="8">
        <v>2.94</v>
      </c>
      <c r="M334" s="8">
        <f>VLOOKUP('Pit League Rates'!B334,'Pit Adv'!B:V,20,FALSE)</f>
        <v>3.36</v>
      </c>
      <c r="N334" s="8">
        <f>VLOOKUP('Pit League Rates'!B334,'Pit Adv'!B:V,21,FALSE)</f>
        <v>3.15</v>
      </c>
      <c r="O334" s="8">
        <f>VLOOKUP(B334,'Pit Statcast'!B:M,5,FALSE)</f>
        <v>89.5</v>
      </c>
      <c r="P334" s="8">
        <f>VLOOKUP(B334,'Pit Statcast'!B:M,7,FALSE)</f>
        <v>15.8</v>
      </c>
      <c r="Q334" s="46">
        <f>VLOOKUP(B334,'Pit Statcast'!B:M,9,FALSE)</f>
        <v>4.1000000000000002E-2</v>
      </c>
      <c r="R334" s="46">
        <f>VLOOKUP(B334,'Pit Statcast'!B:M,11,FALSE)</f>
        <v>0.41099999999999998</v>
      </c>
      <c r="S334" s="8">
        <v>4.29</v>
      </c>
      <c r="T334" s="8">
        <v>2</v>
      </c>
      <c r="U334" s="10">
        <v>0.23400000000000001</v>
      </c>
      <c r="V334" s="50">
        <f>VLOOKUP(B334,'Pit Adv'!B:V,7,FALSE)</f>
        <v>0.35499999999999998</v>
      </c>
      <c r="W334" s="50">
        <f>VLOOKUP(B334,'Pit Adv'!B:V,8,FALSE)</f>
        <v>0.121</v>
      </c>
      <c r="X334" s="21">
        <f>VLOOKUP(B334,'Pit PD'!$B:$M,3,FALSE)</f>
        <v>0.158</v>
      </c>
      <c r="Y334" s="21">
        <f>VLOOKUP($B334,'Pit PD'!$B:$M,4,FALSE)</f>
        <v>0.32500000000000001</v>
      </c>
      <c r="Z334" s="21">
        <f>VLOOKUP($B334,'Pit PD'!$B:$M,5,FALSE)</f>
        <v>0.66900000000000004</v>
      </c>
      <c r="AA334" s="21">
        <f>VLOOKUP($B334,'Pit PD'!$B:$M,6,FALSE)</f>
        <v>0.497</v>
      </c>
      <c r="AB334" s="21">
        <f>VLOOKUP($B334,'Pit PD'!$B:$M,7,FALSE)</f>
        <v>0.45800000000000002</v>
      </c>
      <c r="AC334" s="21">
        <f>VLOOKUP($B334,'Pit PD'!$B:$M,8,FALSE)</f>
        <v>0.78300000000000003</v>
      </c>
      <c r="AD334" s="21">
        <f>VLOOKUP($B334,'Pit PD'!$B:$M,9,FALSE)</f>
        <v>0.67700000000000005</v>
      </c>
      <c r="AE334" s="21">
        <f>VLOOKUP($B334,'Pit PD'!$B:$M,10,FALSE)</f>
        <v>0.501</v>
      </c>
      <c r="AF334" s="21">
        <f>VLOOKUP($B334,'Pit PD'!$B:$M,11,FALSE)</f>
        <v>0.14499999999999999</v>
      </c>
      <c r="AG334" s="21">
        <f>VLOOKUP($B334,'Pit PD'!$B:$M,12,FALSE)</f>
        <v>0.30299999999999999</v>
      </c>
      <c r="AH334">
        <f>VLOOKUP(B334,'[1]SGP Pitchers'!$B:$P,10,FALSE)</f>
        <v>4.6992110058739911</v>
      </c>
    </row>
    <row r="335" spans="1:34" ht="15" thickBot="1">
      <c r="A335" s="5">
        <v>334</v>
      </c>
      <c r="B335" s="22" t="s">
        <v>805</v>
      </c>
      <c r="C335" s="22" t="s">
        <v>153</v>
      </c>
      <c r="D335" s="8">
        <f t="shared" si="5"/>
        <v>0</v>
      </c>
      <c r="E335" s="8">
        <v>0</v>
      </c>
      <c r="F335" s="8">
        <v>50</v>
      </c>
      <c r="G335" s="8">
        <f>VLOOKUP(B335,[1]Pitchers!$B:$P,15,FALSE)</f>
        <v>0.27</v>
      </c>
      <c r="H335" s="8" t="str">
        <f>IF(D335&gt;0,(D335)/(D335+VLOOKUP(B335,'Blown Saves Pitch'!B:F,4,FALSE)),"")</f>
        <v/>
      </c>
      <c r="I335" s="8">
        <v>5.77</v>
      </c>
      <c r="J335" s="8">
        <v>3.58</v>
      </c>
      <c r="K335" s="8">
        <v>1.04</v>
      </c>
      <c r="L335" s="8">
        <v>2.38</v>
      </c>
      <c r="M335" s="8">
        <f>VLOOKUP('Pit League Rates'!B335,'Pit Adv'!B:V,20,FALSE)</f>
        <v>5.33</v>
      </c>
      <c r="N335" s="8">
        <f>VLOOKUP('Pit League Rates'!B335,'Pit Adv'!B:V,21,FALSE)</f>
        <v>5.14</v>
      </c>
      <c r="O335" s="8">
        <f>VLOOKUP(B335,'Pit Statcast'!B:M,5,FALSE)</f>
        <v>90.9</v>
      </c>
      <c r="P335" s="8">
        <f>VLOOKUP(B335,'Pit Statcast'!B:M,7,FALSE)</f>
        <v>16.899999999999999</v>
      </c>
      <c r="Q335" s="46">
        <f>VLOOKUP(B335,'Pit Statcast'!B:M,9,FALSE)</f>
        <v>0.108</v>
      </c>
      <c r="R335" s="46">
        <f>VLOOKUP(B335,'Pit Statcast'!B:M,11,FALSE)</f>
        <v>0.438</v>
      </c>
      <c r="S335" s="8">
        <v>2.42</v>
      </c>
      <c r="T335" s="8">
        <v>0</v>
      </c>
      <c r="U335" s="10">
        <v>9.1999999999999998E-2</v>
      </c>
      <c r="V335" s="50">
        <f>VLOOKUP(B335,'Pit Adv'!B:V,7,FALSE)</f>
        <v>0.158</v>
      </c>
      <c r="W335" s="50">
        <f>VLOOKUP(B335,'Pit Adv'!B:V,8,FALSE)</f>
        <v>6.6000000000000003E-2</v>
      </c>
      <c r="X335" s="21">
        <f>VLOOKUP(B335,'Pit PD'!$B:$M,3,FALSE)</f>
        <v>7.9000000000000001E-2</v>
      </c>
      <c r="Y335" s="21">
        <f>VLOOKUP($B335,'Pit PD'!$B:$M,4,FALSE)</f>
        <v>0.219</v>
      </c>
      <c r="Z335" s="21">
        <f>VLOOKUP($B335,'Pit PD'!$B:$M,5,FALSE)</f>
        <v>0.64800000000000002</v>
      </c>
      <c r="AA335" s="21">
        <f>VLOOKUP($B335,'Pit PD'!$B:$M,6,FALSE)</f>
        <v>0.46800000000000003</v>
      </c>
      <c r="AB335" s="21">
        <f>VLOOKUP($B335,'Pit PD'!$B:$M,7,FALSE)</f>
        <v>0.71299999999999997</v>
      </c>
      <c r="AC335" s="21">
        <f>VLOOKUP($B335,'Pit PD'!$B:$M,8,FALSE)</f>
        <v>0.86299999999999999</v>
      </c>
      <c r="AD335" s="21">
        <f>VLOOKUP($B335,'Pit PD'!$B:$M,9,FALSE)</f>
        <v>0.83299999999999996</v>
      </c>
      <c r="AE335" s="21">
        <f>VLOOKUP($B335,'Pit PD'!$B:$M,10,FALSE)</f>
        <v>0.58099999999999996</v>
      </c>
      <c r="AF335" s="21">
        <f>VLOOKUP($B335,'Pit PD'!$B:$M,11,FALSE)</f>
        <v>0.189</v>
      </c>
      <c r="AG335" s="21">
        <f>VLOOKUP($B335,'Pit PD'!$B:$M,12,FALSE)</f>
        <v>0.26800000000000002</v>
      </c>
      <c r="AH335">
        <f>VLOOKUP(B335,'[1]SGP Pitchers'!$B:$P,10,FALSE)</f>
        <v>3.2904968913220394</v>
      </c>
    </row>
    <row r="336" spans="1:34" ht="15" thickBot="1">
      <c r="A336" s="5">
        <v>335</v>
      </c>
      <c r="B336" s="22" t="s">
        <v>664</v>
      </c>
      <c r="C336" s="22" t="s">
        <v>24</v>
      </c>
      <c r="D336" s="8">
        <f t="shared" si="5"/>
        <v>9</v>
      </c>
      <c r="E336" s="8">
        <v>0</v>
      </c>
      <c r="F336" s="8">
        <v>49</v>
      </c>
      <c r="G336" s="8" t="str">
        <f>VLOOKUP(B336,[1]Pitchers!$B:$P,15,FALSE)</f>
        <v/>
      </c>
      <c r="H336" s="8">
        <f>IF(D336&gt;0,(D336)/(D336+VLOOKUP(B336,'Blown Saves Pitch'!B:F,4,FALSE)),"")</f>
        <v>0.81818181818181823</v>
      </c>
      <c r="I336" s="8">
        <v>9.19</v>
      </c>
      <c r="J336" s="8">
        <v>5.0599999999999996</v>
      </c>
      <c r="K336" s="8">
        <v>1.4</v>
      </c>
      <c r="L336" s="8">
        <v>2.04</v>
      </c>
      <c r="M336" s="8">
        <f>VLOOKUP('Pit League Rates'!B336,'Pit Adv'!B:V,20,FALSE)</f>
        <v>4.55</v>
      </c>
      <c r="N336" s="8">
        <f>VLOOKUP('Pit League Rates'!B336,'Pit Adv'!B:V,21,FALSE)</f>
        <v>4.3099999999999996</v>
      </c>
      <c r="O336" s="8">
        <f>VLOOKUP(B336,'Pit Statcast'!B:M,5,FALSE)</f>
        <v>87.7</v>
      </c>
      <c r="P336" s="8">
        <f>VLOOKUP(B336,'Pit Statcast'!B:M,7,FALSE)</f>
        <v>12.6</v>
      </c>
      <c r="Q336" s="46">
        <f>VLOOKUP(B336,'Pit Statcast'!B:M,9,FALSE)</f>
        <v>6.9000000000000006E-2</v>
      </c>
      <c r="R336" s="46">
        <f>VLOOKUP(B336,'Pit Statcast'!B:M,11,FALSE)</f>
        <v>0.313</v>
      </c>
      <c r="S336" s="8">
        <v>4.5</v>
      </c>
      <c r="T336" s="8">
        <v>9</v>
      </c>
      <c r="U336" s="10">
        <v>0.12</v>
      </c>
      <c r="V336" s="50">
        <f>VLOOKUP(B336,'Pit Adv'!B:V,7,FALSE)</f>
        <v>0.23599999999999999</v>
      </c>
      <c r="W336" s="50">
        <f>VLOOKUP(B336,'Pit Adv'!B:V,8,FALSE)</f>
        <v>0.115</v>
      </c>
      <c r="X336" s="21">
        <f>VLOOKUP(B336,'Pit PD'!$B:$M,3,FALSE)</f>
        <v>0.122</v>
      </c>
      <c r="Y336" s="21">
        <f>VLOOKUP($B336,'Pit PD'!$B:$M,4,FALSE)</f>
        <v>0.28299999999999997</v>
      </c>
      <c r="Z336" s="21">
        <f>VLOOKUP($B336,'Pit PD'!$B:$M,5,FALSE)</f>
        <v>0.59399999999999997</v>
      </c>
      <c r="AA336" s="21">
        <f>VLOOKUP($B336,'Pit PD'!$B:$M,6,FALSE)</f>
        <v>0.42799999999999999</v>
      </c>
      <c r="AB336" s="21">
        <f>VLOOKUP($B336,'Pit PD'!$B:$M,7,FALSE)</f>
        <v>0.48299999999999998</v>
      </c>
      <c r="AC336" s="21">
        <f>VLOOKUP($B336,'Pit PD'!$B:$M,8,FALSE)</f>
        <v>0.83699999999999997</v>
      </c>
      <c r="AD336" s="21">
        <f>VLOOKUP($B336,'Pit PD'!$B:$M,9,FALSE)</f>
        <v>0.71299999999999997</v>
      </c>
      <c r="AE336" s="21">
        <f>VLOOKUP($B336,'Pit PD'!$B:$M,10,FALSE)</f>
        <v>0.46700000000000003</v>
      </c>
      <c r="AF336" s="21">
        <f>VLOOKUP($B336,'Pit PD'!$B:$M,11,FALSE)</f>
        <v>0.17699999999999999</v>
      </c>
      <c r="AG336" s="21">
        <f>VLOOKUP($B336,'Pit PD'!$B:$M,12,FALSE)</f>
        <v>0.29899999999999999</v>
      </c>
      <c r="AH336">
        <f>VLOOKUP(B336,'[1]SGP Pitchers'!$B:$P,10,FALSE)</f>
        <v>-1.3898792602146572</v>
      </c>
    </row>
    <row r="337" spans="1:34" ht="15" thickBot="1">
      <c r="A337" s="5">
        <v>336</v>
      </c>
      <c r="B337" s="22" t="s">
        <v>599</v>
      </c>
      <c r="C337" s="22" t="s">
        <v>74</v>
      </c>
      <c r="D337" s="8">
        <f t="shared" si="5"/>
        <v>14</v>
      </c>
      <c r="E337" s="8">
        <v>1</v>
      </c>
      <c r="F337" s="8">
        <v>49</v>
      </c>
      <c r="G337" s="8" t="str">
        <f>VLOOKUP(B337,[1]Pitchers!$B:$P,15,FALSE)</f>
        <v/>
      </c>
      <c r="H337" s="8">
        <f>IF(D337&gt;0,(D337)/(D337+VLOOKUP(B337,'Blown Saves Pitch'!B:F,4,FALSE)),"")</f>
        <v>0.82352941176470584</v>
      </c>
      <c r="I337" s="8">
        <v>8.43</v>
      </c>
      <c r="J337" s="8">
        <v>3.96</v>
      </c>
      <c r="K337" s="8">
        <v>1.39</v>
      </c>
      <c r="L337" s="8">
        <v>2.4500000000000002</v>
      </c>
      <c r="M337" s="8">
        <f>VLOOKUP('Pit League Rates'!B337,'Pit Adv'!B:V,20,FALSE)</f>
        <v>4.2699999999999996</v>
      </c>
      <c r="N337" s="8">
        <f>VLOOKUP('Pit League Rates'!B337,'Pit Adv'!B:V,21,FALSE)</f>
        <v>4.1100000000000003</v>
      </c>
      <c r="O337" s="8">
        <f>VLOOKUP(B337,'Pit Statcast'!B:M,5,FALSE)</f>
        <v>90.3</v>
      </c>
      <c r="P337" s="8">
        <f>VLOOKUP(B337,'Pit Statcast'!B:M,7,FALSE)</f>
        <v>12.2</v>
      </c>
      <c r="Q337" s="46">
        <f>VLOOKUP(B337,'Pit Statcast'!B:M,9,FALSE)</f>
        <v>5.6000000000000001E-2</v>
      </c>
      <c r="R337" s="46">
        <f>VLOOKUP(B337,'Pit Statcast'!B:M,11,FALSE)</f>
        <v>0.438</v>
      </c>
      <c r="S337" s="8">
        <v>3.44</v>
      </c>
      <c r="T337" s="8">
        <v>13</v>
      </c>
      <c r="U337" s="10">
        <v>0.125</v>
      </c>
      <c r="V337" s="50">
        <f>VLOOKUP(B337,'Pit Adv'!B:V,7,FALSE)</f>
        <v>0.21099999999999999</v>
      </c>
      <c r="W337" s="50">
        <f>VLOOKUP(B337,'Pit Adv'!B:V,8,FALSE)</f>
        <v>8.5999999999999993E-2</v>
      </c>
      <c r="X337" s="21">
        <f>VLOOKUP(B337,'Pit PD'!$B:$M,3,FALSE)</f>
        <v>0.14799999999999999</v>
      </c>
      <c r="Y337" s="21">
        <f>VLOOKUP($B337,'Pit PD'!$B:$M,4,FALSE)</f>
        <v>0.36299999999999999</v>
      </c>
      <c r="Z337" s="21">
        <f>VLOOKUP($B337,'Pit PD'!$B:$M,5,FALSE)</f>
        <v>0.65</v>
      </c>
      <c r="AA337" s="21">
        <f>VLOOKUP($B337,'Pit PD'!$B:$M,6,FALSE)</f>
        <v>0.499</v>
      </c>
      <c r="AB337" s="21">
        <f>VLOOKUP($B337,'Pit PD'!$B:$M,7,FALSE)</f>
        <v>0.46100000000000002</v>
      </c>
      <c r="AC337" s="21">
        <f>VLOOKUP($B337,'Pit PD'!$B:$M,8,FALSE)</f>
        <v>0.85299999999999998</v>
      </c>
      <c r="AD337" s="21">
        <f>VLOOKUP($B337,'Pit PD'!$B:$M,9,FALSE)</f>
        <v>0.70299999999999996</v>
      </c>
      <c r="AE337" s="21">
        <f>VLOOKUP($B337,'Pit PD'!$B:$M,10,FALSE)</f>
        <v>0.47299999999999998</v>
      </c>
      <c r="AF337" s="21">
        <f>VLOOKUP($B337,'Pit PD'!$B:$M,11,FALSE)</f>
        <v>0.14299999999999999</v>
      </c>
      <c r="AG337" s="21">
        <f>VLOOKUP($B337,'Pit PD'!$B:$M,12,FALSE)</f>
        <v>0.29099999999999998</v>
      </c>
      <c r="AH337">
        <f>VLOOKUP(B337,'[1]SGP Pitchers'!$B:$P,10,FALSE)</f>
        <v>1.2395504931394266</v>
      </c>
    </row>
    <row r="338" spans="1:34" ht="15" thickBot="1">
      <c r="A338" s="5">
        <v>337</v>
      </c>
      <c r="B338" s="22" t="s">
        <v>552</v>
      </c>
      <c r="C338" s="22" t="s">
        <v>116</v>
      </c>
      <c r="D338" s="8">
        <f t="shared" si="5"/>
        <v>1</v>
      </c>
      <c r="E338" s="8">
        <v>1</v>
      </c>
      <c r="F338" s="8">
        <v>49</v>
      </c>
      <c r="G338" s="8" t="str">
        <f>VLOOKUP(B338,[1]Pitchers!$B:$P,15,FALSE)</f>
        <v/>
      </c>
      <c r="H338" s="8">
        <f>IF(D338&gt;0,(D338)/(D338+VLOOKUP(B338,'Blown Saves Pitch'!B:F,4,FALSE)),"")</f>
        <v>1</v>
      </c>
      <c r="I338" s="8">
        <v>9.25</v>
      </c>
      <c r="J338" s="8">
        <v>4.91</v>
      </c>
      <c r="K338" s="8">
        <v>1.41</v>
      </c>
      <c r="L338" s="8">
        <v>2.88</v>
      </c>
      <c r="M338" s="8">
        <f>VLOOKUP('Pit League Rates'!B338,'Pit Adv'!B:V,20,FALSE)</f>
        <v>4.07</v>
      </c>
      <c r="N338" s="8">
        <f>VLOOKUP('Pit League Rates'!B338,'Pit Adv'!B:V,21,FALSE)</f>
        <v>3.88</v>
      </c>
      <c r="O338" s="8">
        <f>VLOOKUP(B338,'Pit Statcast'!B:M,5,FALSE)</f>
        <v>87.1</v>
      </c>
      <c r="P338" s="8">
        <f>VLOOKUP(B338,'Pit Statcast'!B:M,7,FALSE)</f>
        <v>12.5</v>
      </c>
      <c r="Q338" s="46">
        <f>VLOOKUP(B338,'Pit Statcast'!B:M,9,FALSE)</f>
        <v>6.9000000000000006E-2</v>
      </c>
      <c r="R338" s="46">
        <f>VLOOKUP(B338,'Pit Statcast'!B:M,11,FALSE)</f>
        <v>0.32400000000000001</v>
      </c>
      <c r="S338" s="8">
        <v>3.21</v>
      </c>
      <c r="T338" s="8">
        <v>0</v>
      </c>
      <c r="U338" s="10">
        <v>0.151</v>
      </c>
      <c r="V338" s="50">
        <f>VLOOKUP(B338,'Pit Adv'!B:V,7,FALSE)</f>
        <v>0.23100000000000001</v>
      </c>
      <c r="W338" s="50">
        <f>VLOOKUP(B338,'Pit Adv'!B:V,8,FALSE)</f>
        <v>0.08</v>
      </c>
      <c r="X338" s="21">
        <f>VLOOKUP(B338,'Pit PD'!$B:$M,3,FALSE)</f>
        <v>9.4E-2</v>
      </c>
      <c r="Y338" s="21">
        <f>VLOOKUP($B338,'Pit PD'!$B:$M,4,FALSE)</f>
        <v>0.26400000000000001</v>
      </c>
      <c r="Z338" s="21">
        <f>VLOOKUP($B338,'Pit PD'!$B:$M,5,FALSE)</f>
        <v>0.68500000000000005</v>
      </c>
      <c r="AA338" s="21">
        <f>VLOOKUP($B338,'Pit PD'!$B:$M,6,FALSE)</f>
        <v>0.47599999999999998</v>
      </c>
      <c r="AB338" s="21">
        <f>VLOOKUP($B338,'Pit PD'!$B:$M,7,FALSE)</f>
        <v>0.60499999999999998</v>
      </c>
      <c r="AC338" s="21">
        <f>VLOOKUP($B338,'Pit PD'!$B:$M,8,FALSE)</f>
        <v>0.877</v>
      </c>
      <c r="AD338" s="21">
        <f>VLOOKUP($B338,'Pit PD'!$B:$M,9,FALSE)</f>
        <v>0.80200000000000005</v>
      </c>
      <c r="AE338" s="21">
        <f>VLOOKUP($B338,'Pit PD'!$B:$M,10,FALSE)</f>
        <v>0.503</v>
      </c>
      <c r="AF338" s="21">
        <f>VLOOKUP($B338,'Pit PD'!$B:$M,11,FALSE)</f>
        <v>0.14099999999999999</v>
      </c>
      <c r="AG338" s="21">
        <f>VLOOKUP($B338,'Pit PD'!$B:$M,12,FALSE)</f>
        <v>0.23499999999999999</v>
      </c>
      <c r="AH338">
        <f>VLOOKUP(B338,'[1]SGP Pitchers'!$B:$P,10,FALSE)</f>
        <v>-1.0253043876114245</v>
      </c>
    </row>
    <row r="339" spans="1:34" ht="15" thickBot="1">
      <c r="A339" s="5">
        <v>338</v>
      </c>
      <c r="B339" s="22" t="s">
        <v>631</v>
      </c>
      <c r="C339" s="22" t="s">
        <v>32</v>
      </c>
      <c r="D339" s="8">
        <f t="shared" si="5"/>
        <v>0</v>
      </c>
      <c r="E339" s="8">
        <v>0</v>
      </c>
      <c r="F339" s="8">
        <v>49</v>
      </c>
      <c r="G339" s="8" t="str">
        <f>VLOOKUP(B339,[1]Pitchers!$B:$P,15,FALSE)</f>
        <v/>
      </c>
      <c r="H339" s="8" t="str">
        <f>IF(D339&gt;0,(D339)/(D339+VLOOKUP(B339,'Blown Saves Pitch'!B:F,4,FALSE)),"")</f>
        <v/>
      </c>
      <c r="I339" s="8">
        <v>8.1199999999999992</v>
      </c>
      <c r="J339" s="8">
        <v>5.3</v>
      </c>
      <c r="K339" s="8">
        <v>1.23</v>
      </c>
      <c r="L339" s="8">
        <v>4.08</v>
      </c>
      <c r="M339" s="8">
        <f>VLOOKUP('Pit League Rates'!B339,'Pit Adv'!B:V,20,FALSE)</f>
        <v>4.46</v>
      </c>
      <c r="N339" s="8">
        <f>VLOOKUP('Pit League Rates'!B339,'Pit Adv'!B:V,21,FALSE)</f>
        <v>4.2</v>
      </c>
      <c r="O339" s="8">
        <f>VLOOKUP(B339,'Pit Statcast'!B:M,5,FALSE)</f>
        <v>91</v>
      </c>
      <c r="P339" s="8">
        <f>VLOOKUP(B339,'Pit Statcast'!B:M,7,FALSE)</f>
        <v>19.5</v>
      </c>
      <c r="Q339" s="46">
        <f>VLOOKUP(B339,'Pit Statcast'!B:M,9,FALSE)</f>
        <v>0.114</v>
      </c>
      <c r="R339" s="46">
        <f>VLOOKUP(B339,'Pit Statcast'!B:M,11,FALSE)</f>
        <v>0.434</v>
      </c>
      <c r="S339" s="8">
        <v>1.99</v>
      </c>
      <c r="T339" s="8">
        <v>0</v>
      </c>
      <c r="U339" s="10">
        <v>0.16200000000000001</v>
      </c>
      <c r="V339" s="50">
        <f>VLOOKUP(B339,'Pit Adv'!B:V,7,FALSE)</f>
        <v>0.215</v>
      </c>
      <c r="W339" s="50">
        <f>VLOOKUP(B339,'Pit Adv'!B:V,8,FALSE)</f>
        <v>5.2999999999999999E-2</v>
      </c>
      <c r="X339" s="21">
        <f>VLOOKUP(B339,'Pit PD'!$B:$M,3,FALSE)</f>
        <v>0.10100000000000001</v>
      </c>
      <c r="Y339" s="21">
        <f>VLOOKUP($B339,'Pit PD'!$B:$M,4,FALSE)</f>
        <v>0.27900000000000003</v>
      </c>
      <c r="Z339" s="21">
        <f>VLOOKUP($B339,'Pit PD'!$B:$M,5,FALSE)</f>
        <v>0.65700000000000003</v>
      </c>
      <c r="AA339" s="21">
        <f>VLOOKUP($B339,'Pit PD'!$B:$M,6,FALSE)</f>
        <v>0.48399999999999999</v>
      </c>
      <c r="AB339" s="21">
        <f>VLOOKUP($B339,'Pit PD'!$B:$M,7,FALSE)</f>
        <v>0.64200000000000002</v>
      </c>
      <c r="AC339" s="21">
        <f>VLOOKUP($B339,'Pit PD'!$B:$M,8,FALSE)</f>
        <v>0.84499999999999997</v>
      </c>
      <c r="AD339" s="21">
        <f>VLOOKUP($B339,'Pit PD'!$B:$M,9,FALSE)</f>
        <v>0.79100000000000004</v>
      </c>
      <c r="AE339" s="21">
        <f>VLOOKUP($B339,'Pit PD'!$B:$M,10,FALSE)</f>
        <v>0.54300000000000004</v>
      </c>
      <c r="AF339" s="21">
        <f>VLOOKUP($B339,'Pit PD'!$B:$M,11,FALSE)</f>
        <v>0.17899999999999999</v>
      </c>
      <c r="AG339" s="21">
        <f>VLOOKUP($B339,'Pit PD'!$B:$M,12,FALSE)</f>
        <v>0.28000000000000003</v>
      </c>
      <c r="AH339">
        <f>VLOOKUP(B339,'[1]SGP Pitchers'!$B:$P,10,FALSE)</f>
        <v>0.59899822681545778</v>
      </c>
    </row>
    <row r="340" spans="1:34" ht="15" thickBot="1">
      <c r="A340" s="5">
        <v>339</v>
      </c>
      <c r="B340" s="22" t="s">
        <v>501</v>
      </c>
      <c r="C340" s="22" t="s">
        <v>54</v>
      </c>
      <c r="D340" s="8">
        <f t="shared" si="5"/>
        <v>16</v>
      </c>
      <c r="E340" s="8">
        <v>2</v>
      </c>
      <c r="F340" s="8">
        <v>48</v>
      </c>
      <c r="G340" s="8" t="str">
        <f>VLOOKUP(B340,[1]Pitchers!$B:$P,15,FALSE)</f>
        <v/>
      </c>
      <c r="H340" s="8">
        <f>IF(D340&gt;0,(D340)/(D340+VLOOKUP(B340,'Blown Saves Pitch'!B:F,4,FALSE)),"")</f>
        <v>0.88888888888888884</v>
      </c>
      <c r="I340" s="8">
        <v>10.62</v>
      </c>
      <c r="J340" s="8">
        <v>2.66</v>
      </c>
      <c r="K340" s="8">
        <v>1.1100000000000001</v>
      </c>
      <c r="L340" s="8">
        <v>2.5299999999999998</v>
      </c>
      <c r="M340" s="8">
        <f>VLOOKUP('Pit League Rates'!B340,'Pit Adv'!B:V,20,FALSE)</f>
        <v>3.8</v>
      </c>
      <c r="N340" s="8">
        <f>VLOOKUP('Pit League Rates'!B340,'Pit Adv'!B:V,21,FALSE)</f>
        <v>3.67</v>
      </c>
      <c r="O340" s="8">
        <f>VLOOKUP(B340,'Pit Statcast'!B:M,5,FALSE)</f>
        <v>86.8</v>
      </c>
      <c r="P340" s="8">
        <f>VLOOKUP(B340,'Pit Statcast'!B:M,7,FALSE)</f>
        <v>8.1999999999999993</v>
      </c>
      <c r="Q340" s="46">
        <f>VLOOKUP(B340,'Pit Statcast'!B:M,9,FALSE)</f>
        <v>4.1000000000000002E-2</v>
      </c>
      <c r="R340" s="46">
        <f>VLOOKUP(B340,'Pit Statcast'!B:M,11,FALSE)</f>
        <v>0.22700000000000001</v>
      </c>
      <c r="S340" s="8">
        <v>4.2</v>
      </c>
      <c r="T340" s="8">
        <v>14</v>
      </c>
      <c r="U340" s="10">
        <v>0.17599999999999999</v>
      </c>
      <c r="V340" s="50">
        <f>VLOOKUP(B340,'Pit Adv'!B:V,7,FALSE)</f>
        <v>0.29099999999999998</v>
      </c>
      <c r="W340" s="50">
        <f>VLOOKUP(B340,'Pit Adv'!B:V,8,FALSE)</f>
        <v>0.115</v>
      </c>
      <c r="X340" s="21">
        <f>VLOOKUP(B340,'Pit PD'!$B:$M,3,FALSE)</f>
        <v>0.15</v>
      </c>
      <c r="Y340" s="21">
        <f>VLOOKUP($B340,'Pit PD'!$B:$M,4,FALSE)</f>
        <v>0.30099999999999999</v>
      </c>
      <c r="Z340" s="21">
        <f>VLOOKUP($B340,'Pit PD'!$B:$M,5,FALSE)</f>
        <v>0.63400000000000001</v>
      </c>
      <c r="AA340" s="21">
        <f>VLOOKUP($B340,'Pit PD'!$B:$M,6,FALSE)</f>
        <v>0.45100000000000001</v>
      </c>
      <c r="AB340" s="21">
        <f>VLOOKUP($B340,'Pit PD'!$B:$M,7,FALSE)</f>
        <v>0.47799999999999998</v>
      </c>
      <c r="AC340" s="21">
        <f>VLOOKUP($B340,'Pit PD'!$B:$M,8,FALSE)</f>
        <v>0.77</v>
      </c>
      <c r="AD340" s="21">
        <f>VLOOKUP($B340,'Pit PD'!$B:$M,9,FALSE)</f>
        <v>0.66300000000000003</v>
      </c>
      <c r="AE340" s="21">
        <f>VLOOKUP($B340,'Pit PD'!$B:$M,10,FALSE)</f>
        <v>0.45100000000000001</v>
      </c>
      <c r="AF340" s="21">
        <f>VLOOKUP($B340,'Pit PD'!$B:$M,11,FALSE)</f>
        <v>0.17899999999999999</v>
      </c>
      <c r="AG340" s="21">
        <f>VLOOKUP($B340,'Pit PD'!$B:$M,12,FALSE)</f>
        <v>0.32800000000000001</v>
      </c>
      <c r="AH340">
        <f>VLOOKUP(B340,'[1]SGP Pitchers'!$B:$P,10,FALSE)</f>
        <v>3.8242072621743142</v>
      </c>
    </row>
    <row r="341" spans="1:34" ht="15" thickBot="1">
      <c r="A341" s="5">
        <v>340</v>
      </c>
      <c r="B341" s="22" t="s">
        <v>674</v>
      </c>
      <c r="C341" s="22" t="s">
        <v>89</v>
      </c>
      <c r="D341" s="8">
        <f t="shared" si="5"/>
        <v>15</v>
      </c>
      <c r="E341" s="8">
        <v>2</v>
      </c>
      <c r="F341" s="8">
        <v>48</v>
      </c>
      <c r="G341" s="8" t="str">
        <f>VLOOKUP(B341,[1]Pitchers!$B:$P,15,FALSE)</f>
        <v/>
      </c>
      <c r="H341" s="8">
        <f>IF(D341&gt;0,(D341)/(D341+VLOOKUP(B341,'Blown Saves Pitch'!B:F,4,FALSE)),"")</f>
        <v>0.68181818181818177</v>
      </c>
      <c r="I341" s="8">
        <v>8.76</v>
      </c>
      <c r="J341" s="8">
        <v>3.83</v>
      </c>
      <c r="K341" s="8">
        <v>1.42</v>
      </c>
      <c r="L341" s="8">
        <v>2.1800000000000002</v>
      </c>
      <c r="M341" s="8">
        <f>VLOOKUP('Pit League Rates'!B341,'Pit Adv'!B:V,20,FALSE)</f>
        <v>4.93</v>
      </c>
      <c r="N341" s="8">
        <f>VLOOKUP('Pit League Rates'!B341,'Pit Adv'!B:V,21,FALSE)</f>
        <v>4.3499999999999996</v>
      </c>
      <c r="O341" s="8">
        <f>VLOOKUP(B341,'Pit Statcast'!B:M,5,FALSE)</f>
        <v>85.5</v>
      </c>
      <c r="P341" s="8">
        <f>VLOOKUP(B341,'Pit Statcast'!B:M,7,FALSE)</f>
        <v>14.9</v>
      </c>
      <c r="Q341" s="46">
        <f>VLOOKUP(B341,'Pit Statcast'!B:M,9,FALSE)</f>
        <v>8.2000000000000003E-2</v>
      </c>
      <c r="R341" s="46">
        <f>VLOOKUP(B341,'Pit Statcast'!B:M,11,FALSE)</f>
        <v>0.313</v>
      </c>
      <c r="S341" s="8">
        <v>4.01</v>
      </c>
      <c r="T341" s="8">
        <v>13</v>
      </c>
      <c r="U341" s="10">
        <v>0.11700000000000001</v>
      </c>
      <c r="V341" s="50">
        <f>VLOOKUP(B341,'Pit Adv'!B:V,7,FALSE)</f>
        <v>0.215</v>
      </c>
      <c r="W341" s="50">
        <f>VLOOKUP(B341,'Pit Adv'!B:V,8,FALSE)</f>
        <v>9.9000000000000005E-2</v>
      </c>
      <c r="X341" s="21">
        <f>VLOOKUP(B341,'Pit PD'!$B:$M,3,FALSE)</f>
        <v>0.129</v>
      </c>
      <c r="Y341" s="21">
        <f>VLOOKUP($B341,'Pit PD'!$B:$M,4,FALSE)</f>
        <v>0.28799999999999998</v>
      </c>
      <c r="Z341" s="21">
        <f>VLOOKUP($B341,'Pit PD'!$B:$M,5,FALSE)</f>
        <v>0.71499999999999997</v>
      </c>
      <c r="AA341" s="21">
        <f>VLOOKUP($B341,'Pit PD'!$B:$M,6,FALSE)</f>
        <v>0.502</v>
      </c>
      <c r="AB341" s="21">
        <f>VLOOKUP($B341,'Pit PD'!$B:$M,7,FALSE)</f>
        <v>0.60199999999999998</v>
      </c>
      <c r="AC341" s="21">
        <f>VLOOKUP($B341,'Pit PD'!$B:$M,8,FALSE)</f>
        <v>0.79700000000000004</v>
      </c>
      <c r="AD341" s="21">
        <f>VLOOKUP($B341,'Pit PD'!$B:$M,9,FALSE)</f>
        <v>0.74099999999999999</v>
      </c>
      <c r="AE341" s="21">
        <f>VLOOKUP($B341,'Pit PD'!$B:$M,10,FALSE)</f>
        <v>0.501</v>
      </c>
      <c r="AF341" s="21">
        <f>VLOOKUP($B341,'Pit PD'!$B:$M,11,FALSE)</f>
        <v>0.11600000000000001</v>
      </c>
      <c r="AG341" s="21">
        <f>VLOOKUP($B341,'Pit PD'!$B:$M,12,FALSE)</f>
        <v>0.24399999999999999</v>
      </c>
      <c r="AH341">
        <f>VLOOKUP(B341,'[1]SGP Pitchers'!$B:$P,10,FALSE)</f>
        <v>0.845506254599381</v>
      </c>
    </row>
    <row r="342" spans="1:34" ht="15" thickBot="1">
      <c r="A342" s="5">
        <v>341</v>
      </c>
      <c r="B342" s="22" t="s">
        <v>711</v>
      </c>
      <c r="C342" s="22" t="s">
        <v>144</v>
      </c>
      <c r="D342" s="8">
        <f t="shared" si="5"/>
        <v>9</v>
      </c>
      <c r="E342" s="8">
        <v>0</v>
      </c>
      <c r="F342" s="8">
        <v>48</v>
      </c>
      <c r="G342" s="8" t="str">
        <f>VLOOKUP(B342,[1]Pitchers!$B:$P,15,FALSE)</f>
        <v/>
      </c>
      <c r="H342" s="8">
        <f>IF(D342&gt;0,(D342)/(D342+VLOOKUP(B342,'Blown Saves Pitch'!B:F,4,FALSE)),"")</f>
        <v>0.9</v>
      </c>
      <c r="I342" s="8">
        <v>10.199999999999999</v>
      </c>
      <c r="J342" s="8">
        <v>5.31</v>
      </c>
      <c r="K342" s="8">
        <v>1.46</v>
      </c>
      <c r="L342" s="8">
        <v>1.78</v>
      </c>
      <c r="M342" s="8">
        <f>VLOOKUP('Pit League Rates'!B342,'Pit Adv'!B:V,20,FALSE)</f>
        <v>4.47</v>
      </c>
      <c r="N342" s="8">
        <f>VLOOKUP('Pit League Rates'!B342,'Pit Adv'!B:V,21,FALSE)</f>
        <v>4.49</v>
      </c>
      <c r="O342" s="8">
        <f>VLOOKUP(B342,'Pit Statcast'!B:M,5,FALSE)</f>
        <v>86.2</v>
      </c>
      <c r="P342" s="8">
        <f>VLOOKUP(B342,'Pit Statcast'!B:M,7,FALSE)</f>
        <v>15.1</v>
      </c>
      <c r="Q342" s="46">
        <f>VLOOKUP(B342,'Pit Statcast'!B:M,9,FALSE)</f>
        <v>6.4000000000000001E-2</v>
      </c>
      <c r="R342" s="46">
        <f>VLOOKUP(B342,'Pit Statcast'!B:M,11,FALSE)</f>
        <v>0.27500000000000002</v>
      </c>
      <c r="S342" s="8">
        <v>5.74</v>
      </c>
      <c r="T342" s="8">
        <v>9</v>
      </c>
      <c r="U342" s="10">
        <v>0.114</v>
      </c>
      <c r="V342" s="50">
        <f>VLOOKUP(B342,'Pit Adv'!B:V,7,FALSE)</f>
        <v>0.26100000000000001</v>
      </c>
      <c r="W342" s="50">
        <f>VLOOKUP(B342,'Pit Adv'!B:V,8,FALSE)</f>
        <v>0.14699999999999999</v>
      </c>
      <c r="X342" s="21">
        <f>VLOOKUP(B342,'Pit PD'!$B:$M,3,FALSE)</f>
        <v>0.153</v>
      </c>
      <c r="Y342" s="21">
        <f>VLOOKUP($B342,'Pit PD'!$B:$M,4,FALSE)</f>
        <v>0.23100000000000001</v>
      </c>
      <c r="Z342" s="21">
        <f>VLOOKUP($B342,'Pit PD'!$B:$M,5,FALSE)</f>
        <v>0.64300000000000002</v>
      </c>
      <c r="AA342" s="21">
        <f>VLOOKUP($B342,'Pit PD'!$B:$M,6,FALSE)</f>
        <v>0.42099999999999999</v>
      </c>
      <c r="AB342" s="21">
        <f>VLOOKUP($B342,'Pit PD'!$B:$M,7,FALSE)</f>
        <v>0.376</v>
      </c>
      <c r="AC342" s="21">
        <f>VLOOKUP($B342,'Pit PD'!$B:$M,8,FALSE)</f>
        <v>0.73499999999999999</v>
      </c>
      <c r="AD342" s="21">
        <f>VLOOKUP($B342,'Pit PD'!$B:$M,9,FALSE)</f>
        <v>0.63</v>
      </c>
      <c r="AE342" s="21">
        <f>VLOOKUP($B342,'Pit PD'!$B:$M,10,FALSE)</f>
        <v>0.46300000000000002</v>
      </c>
      <c r="AF342" s="21">
        <f>VLOOKUP($B342,'Pit PD'!$B:$M,11,FALSE)</f>
        <v>0.17499999999999999</v>
      </c>
      <c r="AG342" s="21">
        <f>VLOOKUP($B342,'Pit PD'!$B:$M,12,FALSE)</f>
        <v>0.32800000000000001</v>
      </c>
      <c r="AH342">
        <f>VLOOKUP(B342,'[1]SGP Pitchers'!$B:$P,10,FALSE)</f>
        <v>-2.274881458064308</v>
      </c>
    </row>
    <row r="343" spans="1:34" ht="15" thickBot="1">
      <c r="A343" s="5">
        <v>342</v>
      </c>
      <c r="B343" s="22" t="s">
        <v>688</v>
      </c>
      <c r="C343" s="22" t="s">
        <v>100</v>
      </c>
      <c r="D343" s="8">
        <f t="shared" si="5"/>
        <v>1</v>
      </c>
      <c r="E343" s="8">
        <v>1</v>
      </c>
      <c r="F343" s="8">
        <v>48</v>
      </c>
      <c r="G343" s="8" t="str">
        <f>VLOOKUP(B343,[1]Pitchers!$B:$P,15,FALSE)</f>
        <v/>
      </c>
      <c r="H343" s="8">
        <f>IF(D343&gt;0,(D343)/(D343+VLOOKUP(B343,'Blown Saves Pitch'!B:F,4,FALSE)),"")</f>
        <v>1</v>
      </c>
      <c r="I343" s="8">
        <v>8.64</v>
      </c>
      <c r="J343" s="8">
        <v>3.96</v>
      </c>
      <c r="K343" s="8">
        <v>1.3</v>
      </c>
      <c r="L343" s="8">
        <v>2.09</v>
      </c>
      <c r="M343" s="8">
        <f>VLOOKUP('Pit League Rates'!B343,'Pit Adv'!B:V,20,FALSE)</f>
        <v>4.87</v>
      </c>
      <c r="N343" s="8">
        <f>VLOOKUP('Pit League Rates'!B343,'Pit Adv'!B:V,21,FALSE)</f>
        <v>4.4000000000000004</v>
      </c>
      <c r="O343" s="8">
        <f>VLOOKUP(B343,'Pit Statcast'!B:M,5,FALSE)</f>
        <v>89.6</v>
      </c>
      <c r="P343" s="8">
        <f>VLOOKUP(B343,'Pit Statcast'!B:M,7,FALSE)</f>
        <v>13.1</v>
      </c>
      <c r="Q343" s="46">
        <f>VLOOKUP(B343,'Pit Statcast'!B:M,9,FALSE)</f>
        <v>7.8E-2</v>
      </c>
      <c r="R343" s="46">
        <f>VLOOKUP(B343,'Pit Statcast'!B:M,11,FALSE)</f>
        <v>0.39</v>
      </c>
      <c r="S343" s="8">
        <v>4.1399999999999997</v>
      </c>
      <c r="T343" s="8">
        <v>0</v>
      </c>
      <c r="U343" s="10">
        <v>0.115</v>
      </c>
      <c r="V343" s="50">
        <f>VLOOKUP(B343,'Pit Adv'!B:V,7,FALSE)</f>
        <v>0.221</v>
      </c>
      <c r="W343" s="50">
        <f>VLOOKUP(B343,'Pit Adv'!B:V,8,FALSE)</f>
        <v>0.106</v>
      </c>
      <c r="X343" s="21">
        <f>VLOOKUP(B343,'Pit PD'!$B:$M,3,FALSE)</f>
        <v>0.115</v>
      </c>
      <c r="Y343" s="21">
        <f>VLOOKUP($B343,'Pit PD'!$B:$M,4,FALSE)</f>
        <v>0.23400000000000001</v>
      </c>
      <c r="Z343" s="21">
        <f>VLOOKUP($B343,'Pit PD'!$B:$M,5,FALSE)</f>
        <v>0.626</v>
      </c>
      <c r="AA343" s="21">
        <f>VLOOKUP($B343,'Pit PD'!$B:$M,6,FALSE)</f>
        <v>0.44</v>
      </c>
      <c r="AB343" s="21">
        <f>VLOOKUP($B343,'Pit PD'!$B:$M,7,FALSE)</f>
        <v>0.46700000000000003</v>
      </c>
      <c r="AC343" s="21">
        <f>VLOOKUP($B343,'Pit PD'!$B:$M,8,FALSE)</f>
        <v>0.82099999999999995</v>
      </c>
      <c r="AD343" s="21">
        <f>VLOOKUP($B343,'Pit PD'!$B:$M,9,FALSE)</f>
        <v>0.73199999999999998</v>
      </c>
      <c r="AE343" s="21">
        <f>VLOOKUP($B343,'Pit PD'!$B:$M,10,FALSE)</f>
        <v>0.52600000000000002</v>
      </c>
      <c r="AF343" s="21">
        <f>VLOOKUP($B343,'Pit PD'!$B:$M,11,FALSE)</f>
        <v>0.17799999999999999</v>
      </c>
      <c r="AG343" s="21">
        <f>VLOOKUP($B343,'Pit PD'!$B:$M,12,FALSE)</f>
        <v>0.29299999999999998</v>
      </c>
      <c r="AH343">
        <f>VLOOKUP(B343,'[1]SGP Pitchers'!$B:$P,10,FALSE)</f>
        <v>-0.44005572973533302</v>
      </c>
    </row>
    <row r="344" spans="1:34" ht="15" thickBot="1">
      <c r="A344" s="5">
        <v>343</v>
      </c>
      <c r="B344" s="22" t="s">
        <v>847</v>
      </c>
      <c r="C344" s="22" t="s">
        <v>109</v>
      </c>
      <c r="D344" s="8">
        <f t="shared" si="5"/>
        <v>7</v>
      </c>
      <c r="E344" s="8">
        <v>1</v>
      </c>
      <c r="F344" s="8">
        <v>47</v>
      </c>
      <c r="G344" s="8" t="str">
        <f>VLOOKUP(B344,[1]Pitchers!$B:$P,15,FALSE)</f>
        <v/>
      </c>
      <c r="H344" s="8">
        <f>IF(D344&gt;0,(D344)/(D344+VLOOKUP(B344,'Blown Saves Pitch'!B:F,4,FALSE)),"")</f>
        <v>0.77777777777777779</v>
      </c>
      <c r="I344" s="8">
        <v>8.57</v>
      </c>
      <c r="J344" s="8">
        <v>4.5599999999999996</v>
      </c>
      <c r="K344" s="8">
        <v>1.7</v>
      </c>
      <c r="L344" s="8">
        <v>0.96</v>
      </c>
      <c r="M344" s="8">
        <f>VLOOKUP('Pit League Rates'!B344,'Pit Adv'!B:V,20,FALSE)</f>
        <v>6.77</v>
      </c>
      <c r="N344" s="8">
        <f>VLOOKUP('Pit League Rates'!B344,'Pit Adv'!B:V,21,FALSE)</f>
        <v>6.3</v>
      </c>
      <c r="O344" s="8">
        <f>VLOOKUP(B344,'Pit Statcast'!B:M,5,FALSE)</f>
        <v>87.1</v>
      </c>
      <c r="P344" s="8">
        <f>VLOOKUP(B344,'Pit Statcast'!B:M,7,FALSE)</f>
        <v>16.899999999999999</v>
      </c>
      <c r="Q344" s="46">
        <f>VLOOKUP(B344,'Pit Statcast'!B:M,9,FALSE)</f>
        <v>0.10199999999999999</v>
      </c>
      <c r="R344" s="46">
        <f>VLOOKUP(B344,'Pit Statcast'!B:M,11,FALSE)</f>
        <v>0.313</v>
      </c>
      <c r="S344" s="8">
        <v>8.94</v>
      </c>
      <c r="T344" s="8">
        <v>6</v>
      </c>
      <c r="U344" s="10">
        <v>-8.9999999999999993E-3</v>
      </c>
      <c r="V344" s="50">
        <f>VLOOKUP(B344,'Pit Adv'!B:V,7,FALSE)</f>
        <v>0.20300000000000001</v>
      </c>
      <c r="W344" s="50">
        <f>VLOOKUP(B344,'Pit Adv'!B:V,8,FALSE)</f>
        <v>0.21099999999999999</v>
      </c>
      <c r="X344" s="21">
        <f>VLOOKUP(B344,'Pit PD'!$B:$M,3,FALSE)</f>
        <v>7.5999999999999998E-2</v>
      </c>
      <c r="Y344" s="21">
        <f>VLOOKUP($B344,'Pit PD'!$B:$M,4,FALSE)</f>
        <v>0.16600000000000001</v>
      </c>
      <c r="Z344" s="21">
        <f>VLOOKUP($B344,'Pit PD'!$B:$M,5,FALSE)</f>
        <v>0.60599999999999998</v>
      </c>
      <c r="AA344" s="21">
        <f>VLOOKUP($B344,'Pit PD'!$B:$M,6,FALSE)</f>
        <v>0.39800000000000002</v>
      </c>
      <c r="AB344" s="21">
        <f>VLOOKUP($B344,'Pit PD'!$B:$M,7,FALSE)</f>
        <v>0.58899999999999997</v>
      </c>
      <c r="AC344" s="21">
        <f>VLOOKUP($B344,'Pit PD'!$B:$M,8,FALSE)</f>
        <v>0.85899999999999999</v>
      </c>
      <c r="AD344" s="21">
        <f>VLOOKUP($B344,'Pit PD'!$B:$M,9,FALSE)</f>
        <v>0.80600000000000005</v>
      </c>
      <c r="AE344" s="21">
        <f>VLOOKUP($B344,'Pit PD'!$B:$M,10,FALSE)</f>
        <v>0.52700000000000002</v>
      </c>
      <c r="AF344" s="21">
        <f>VLOOKUP($B344,'Pit PD'!$B:$M,11,FALSE)</f>
        <v>0.188</v>
      </c>
      <c r="AG344" s="21">
        <f>VLOOKUP($B344,'Pit PD'!$B:$M,12,FALSE)</f>
        <v>0.26400000000000001</v>
      </c>
      <c r="AH344">
        <f>VLOOKUP(B344,'[1]SGP Pitchers'!$B:$P,10,FALSE)</f>
        <v>-6.9741061136890945</v>
      </c>
    </row>
    <row r="345" spans="1:34" ht="15" thickBot="1">
      <c r="A345" s="5">
        <v>344</v>
      </c>
      <c r="B345" s="22" t="s">
        <v>719</v>
      </c>
      <c r="C345" s="22" t="s">
        <v>26</v>
      </c>
      <c r="D345" s="8">
        <f t="shared" si="5"/>
        <v>7</v>
      </c>
      <c r="E345" s="8">
        <v>0</v>
      </c>
      <c r="F345" s="8">
        <v>47</v>
      </c>
      <c r="G345" s="8" t="str">
        <f>VLOOKUP(B345,[1]Pitchers!$B:$P,15,FALSE)</f>
        <v/>
      </c>
      <c r="H345" s="8">
        <f>IF(D345&gt;0,(D345)/(D345+VLOOKUP(B345,'Blown Saves Pitch'!B:F,4,FALSE)),"")</f>
        <v>0.875</v>
      </c>
      <c r="I345" s="8">
        <v>7.21</v>
      </c>
      <c r="J345" s="8">
        <v>4.3</v>
      </c>
      <c r="K345" s="8">
        <v>1.57</v>
      </c>
      <c r="L345" s="8">
        <v>2.14</v>
      </c>
      <c r="M345" s="8">
        <f>VLOOKUP('Pit League Rates'!B345,'Pit Adv'!B:V,20,FALSE)</f>
        <v>4.62</v>
      </c>
      <c r="N345" s="8">
        <f>VLOOKUP('Pit League Rates'!B345,'Pit Adv'!B:V,21,FALSE)</f>
        <v>4.5199999999999996</v>
      </c>
      <c r="O345" s="8">
        <f>VLOOKUP(B345,'Pit Statcast'!B:M,5,FALSE)</f>
        <v>88.6</v>
      </c>
      <c r="P345" s="8">
        <f>VLOOKUP(B345,'Pit Statcast'!B:M,7,FALSE)</f>
        <v>10.5</v>
      </c>
      <c r="Q345" s="46">
        <f>VLOOKUP(B345,'Pit Statcast'!B:M,9,FALSE)</f>
        <v>6.2E-2</v>
      </c>
      <c r="R345" s="46">
        <f>VLOOKUP(B345,'Pit Statcast'!B:M,11,FALSE)</f>
        <v>0.34399999999999997</v>
      </c>
      <c r="S345" s="8">
        <v>3.38</v>
      </c>
      <c r="T345" s="8">
        <v>7</v>
      </c>
      <c r="U345" s="10">
        <v>9.2999999999999999E-2</v>
      </c>
      <c r="V345" s="50">
        <f>VLOOKUP(B345,'Pit Adv'!B:V,7,FALSE)</f>
        <v>0.17499999999999999</v>
      </c>
      <c r="W345" s="50">
        <f>VLOOKUP(B345,'Pit Adv'!B:V,8,FALSE)</f>
        <v>8.2000000000000003E-2</v>
      </c>
      <c r="X345" s="21">
        <f>VLOOKUP(B345,'Pit PD'!$B:$M,3,FALSE)</f>
        <v>0.108</v>
      </c>
      <c r="Y345" s="21">
        <f>VLOOKUP($B345,'Pit PD'!$B:$M,4,FALSE)</f>
        <v>0.29199999999999998</v>
      </c>
      <c r="Z345" s="21">
        <f>VLOOKUP($B345,'Pit PD'!$B:$M,5,FALSE)</f>
        <v>0.64300000000000002</v>
      </c>
      <c r="AA345" s="21">
        <f>VLOOKUP($B345,'Pit PD'!$B:$M,6,FALSE)</f>
        <v>0.46500000000000002</v>
      </c>
      <c r="AB345" s="21">
        <f>VLOOKUP($B345,'Pit PD'!$B:$M,7,FALSE)</f>
        <v>0.60899999999999999</v>
      </c>
      <c r="AC345" s="21">
        <f>VLOOKUP($B345,'Pit PD'!$B:$M,8,FALSE)</f>
        <v>0.83899999999999997</v>
      </c>
      <c r="AD345" s="21">
        <f>VLOOKUP($B345,'Pit PD'!$B:$M,9,FALSE)</f>
        <v>0.76500000000000001</v>
      </c>
      <c r="AE345" s="21">
        <f>VLOOKUP($B345,'Pit PD'!$B:$M,10,FALSE)</f>
        <v>0.49199999999999999</v>
      </c>
      <c r="AF345" s="21">
        <f>VLOOKUP($B345,'Pit PD'!$B:$M,11,FALSE)</f>
        <v>0.16700000000000001</v>
      </c>
      <c r="AG345" s="21">
        <f>VLOOKUP($B345,'Pit PD'!$B:$M,12,FALSE)</f>
        <v>0.27500000000000002</v>
      </c>
      <c r="AH345">
        <f>VLOOKUP(B345,'[1]SGP Pitchers'!$B:$P,10,FALSE)</f>
        <v>-2.1865043937920072</v>
      </c>
    </row>
    <row r="346" spans="1:34" ht="15" thickBot="1">
      <c r="A346" s="5">
        <v>345</v>
      </c>
      <c r="B346" s="22" t="s">
        <v>680</v>
      </c>
      <c r="C346" s="6" t="s">
        <v>292</v>
      </c>
      <c r="D346" s="8">
        <f t="shared" si="5"/>
        <v>13</v>
      </c>
      <c r="E346" s="8">
        <v>3</v>
      </c>
      <c r="F346" s="8">
        <v>47</v>
      </c>
      <c r="G346" s="8" t="str">
        <f>VLOOKUP(B346,[1]Pitchers!$B:$P,15,FALSE)</f>
        <v/>
      </c>
      <c r="H346" s="8">
        <f>IF(D346&gt;0,(D346)/(D346+VLOOKUP(B346,'Blown Saves Pitch'!B:F,4,FALSE)),"")</f>
        <v>0.76470588235294112</v>
      </c>
      <c r="I346" s="8">
        <v>7.38</v>
      </c>
      <c r="J346" s="8">
        <v>6.12</v>
      </c>
      <c r="K346" s="8">
        <v>1.53</v>
      </c>
      <c r="L346" s="8">
        <v>2.2400000000000002</v>
      </c>
      <c r="M346" s="8">
        <f>VLOOKUP('Pit League Rates'!B346,'Pit Adv'!B:V,20,FALSE)</f>
        <v>4.7300000000000004</v>
      </c>
      <c r="N346" s="8">
        <f>VLOOKUP('Pit League Rates'!B346,'Pit Adv'!B:V,21,FALSE)</f>
        <v>4.37</v>
      </c>
      <c r="O346" s="8">
        <f>VLOOKUP(B346,'Pit Statcast'!B:M,5,FALSE)</f>
        <v>90.8</v>
      </c>
      <c r="P346" s="8">
        <f>VLOOKUP(B346,'Pit Statcast'!B:M,7,FALSE)</f>
        <v>9.5</v>
      </c>
      <c r="Q346" s="46">
        <f>VLOOKUP(B346,'Pit Statcast'!B:M,9,FALSE)</f>
        <v>6.5000000000000002E-2</v>
      </c>
      <c r="R346" s="46">
        <f>VLOOKUP(B346,'Pit Statcast'!B:M,11,FALSE)</f>
        <v>0.44900000000000001</v>
      </c>
      <c r="S346" s="8">
        <v>3.3</v>
      </c>
      <c r="T346" s="8">
        <v>10</v>
      </c>
      <c r="U346" s="10">
        <v>0.1</v>
      </c>
      <c r="V346" s="50">
        <f>VLOOKUP(B346,'Pit Adv'!B:V,7,FALSE)</f>
        <v>0.18</v>
      </c>
      <c r="W346" s="50">
        <f>VLOOKUP(B346,'Pit Adv'!B:V,8,FALSE)</f>
        <v>0.08</v>
      </c>
      <c r="X346" s="21">
        <f>VLOOKUP(B346,'Pit PD'!$B:$M,3,FALSE)</f>
        <v>9.8000000000000004E-2</v>
      </c>
      <c r="Y346" s="21">
        <f>VLOOKUP($B346,'Pit PD'!$B:$M,4,FALSE)</f>
        <v>0.28799999999999998</v>
      </c>
      <c r="Z346" s="21">
        <f>VLOOKUP($B346,'Pit PD'!$B:$M,5,FALSE)</f>
        <v>0.64600000000000002</v>
      </c>
      <c r="AA346" s="21">
        <f>VLOOKUP($B346,'Pit PD'!$B:$M,6,FALSE)</f>
        <v>0.47399999999999998</v>
      </c>
      <c r="AB346" s="21">
        <f>VLOOKUP($B346,'Pit PD'!$B:$M,7,FALSE)</f>
        <v>0.53100000000000003</v>
      </c>
      <c r="AC346" s="21">
        <f>VLOOKUP($B346,'Pit PD'!$B:$M,8,FALSE)</f>
        <v>0.89900000000000002</v>
      </c>
      <c r="AD346" s="21">
        <f>VLOOKUP($B346,'Pit PD'!$B:$M,9,FALSE)</f>
        <v>0.79100000000000004</v>
      </c>
      <c r="AE346" s="21">
        <f>VLOOKUP($B346,'Pit PD'!$B:$M,10,FALSE)</f>
        <v>0.52</v>
      </c>
      <c r="AF346" s="21">
        <f>VLOOKUP($B346,'Pit PD'!$B:$M,11,FALSE)</f>
        <v>0.17899999999999999</v>
      </c>
      <c r="AG346" s="21">
        <f>VLOOKUP($B346,'Pit PD'!$B:$M,12,FALSE)</f>
        <v>0.27700000000000002</v>
      </c>
      <c r="AH346">
        <f>VLOOKUP(B346,'[1]SGP Pitchers'!$B:$P,10,FALSE)</f>
        <v>-2.7061015486148019</v>
      </c>
    </row>
    <row r="347" spans="1:34" ht="15" thickBot="1">
      <c r="A347" s="5">
        <v>346</v>
      </c>
      <c r="B347" s="22" t="s">
        <v>665</v>
      </c>
      <c r="C347" s="22" t="s">
        <v>50</v>
      </c>
      <c r="D347" s="8">
        <f t="shared" si="5"/>
        <v>2</v>
      </c>
      <c r="E347" s="8">
        <v>1</v>
      </c>
      <c r="F347" s="8">
        <v>47</v>
      </c>
      <c r="G347" s="8" t="str">
        <f>VLOOKUP(B347,[1]Pitchers!$B:$P,15,FALSE)</f>
        <v/>
      </c>
      <c r="H347" s="8">
        <f>IF(D347&gt;0,(D347)/(D347+VLOOKUP(B347,'Blown Saves Pitch'!B:F,4,FALSE)),"")</f>
        <v>0.66666666666666663</v>
      </c>
      <c r="I347" s="8">
        <v>7.34</v>
      </c>
      <c r="J347" s="8">
        <v>4.68</v>
      </c>
      <c r="K347" s="8">
        <v>1.25</v>
      </c>
      <c r="L347" s="8">
        <v>3.13</v>
      </c>
      <c r="M347" s="8">
        <f>VLOOKUP('Pit League Rates'!B347,'Pit Adv'!B:V,20,FALSE)</f>
        <v>4.83</v>
      </c>
      <c r="N347" s="8">
        <f>VLOOKUP('Pit League Rates'!B347,'Pit Adv'!B:V,21,FALSE)</f>
        <v>4.32</v>
      </c>
      <c r="O347" s="8">
        <f>VLOOKUP(B347,'Pit Statcast'!B:M,5,FALSE)</f>
        <v>90.5</v>
      </c>
      <c r="P347" s="8">
        <f>VLOOKUP(B347,'Pit Statcast'!B:M,7,FALSE)</f>
        <v>16.899999999999999</v>
      </c>
      <c r="Q347" s="46">
        <f>VLOOKUP(B347,'Pit Statcast'!B:M,9,FALSE)</f>
        <v>0.09</v>
      </c>
      <c r="R347" s="46">
        <f>VLOOKUP(B347,'Pit Statcast'!B:M,11,FALSE)</f>
        <v>0.379</v>
      </c>
      <c r="S347" s="8">
        <v>2.34</v>
      </c>
      <c r="T347" s="8">
        <v>1</v>
      </c>
      <c r="U347" s="10">
        <v>0.13200000000000001</v>
      </c>
      <c r="V347" s="50">
        <f>VLOOKUP(B347,'Pit Adv'!B:V,7,FALSE)</f>
        <v>0.193</v>
      </c>
      <c r="W347" s="50">
        <f>VLOOKUP(B347,'Pit Adv'!B:V,8,FALSE)</f>
        <v>6.2E-2</v>
      </c>
      <c r="X347" s="21">
        <f>VLOOKUP(B347,'Pit PD'!$B:$M,3,FALSE)</f>
        <v>0.10100000000000001</v>
      </c>
      <c r="Y347" s="21">
        <f>VLOOKUP($B347,'Pit PD'!$B:$M,4,FALSE)</f>
        <v>0.22800000000000001</v>
      </c>
      <c r="Z347" s="21">
        <f>VLOOKUP($B347,'Pit PD'!$B:$M,5,FALSE)</f>
        <v>0.68799999999999994</v>
      </c>
      <c r="AA347" s="21">
        <f>VLOOKUP($B347,'Pit PD'!$B:$M,6,FALSE)</f>
        <v>0.46800000000000003</v>
      </c>
      <c r="AB347" s="21">
        <f>VLOOKUP($B347,'Pit PD'!$B:$M,7,FALSE)</f>
        <v>0.55800000000000005</v>
      </c>
      <c r="AC347" s="21">
        <f>VLOOKUP($B347,'Pit PD'!$B:$M,8,FALSE)</f>
        <v>0.84899999999999998</v>
      </c>
      <c r="AD347" s="21">
        <f>VLOOKUP($B347,'Pit PD'!$B:$M,9,FALSE)</f>
        <v>0.78100000000000003</v>
      </c>
      <c r="AE347" s="21">
        <f>VLOOKUP($B347,'Pit PD'!$B:$M,10,FALSE)</f>
        <v>0.52200000000000002</v>
      </c>
      <c r="AF347" s="21">
        <f>VLOOKUP($B347,'Pit PD'!$B:$M,11,FALSE)</f>
        <v>0.16600000000000001</v>
      </c>
      <c r="AG347" s="21">
        <f>VLOOKUP($B347,'Pit PD'!$B:$M,12,FALSE)</f>
        <v>0.26700000000000002</v>
      </c>
      <c r="AH347">
        <f>VLOOKUP(B347,'[1]SGP Pitchers'!$B:$P,10,FALSE)</f>
        <v>0.83401542902243109</v>
      </c>
    </row>
    <row r="348" spans="1:34" ht="15" thickBot="1">
      <c r="A348" s="5">
        <v>347</v>
      </c>
      <c r="B348" s="22" t="s">
        <v>650</v>
      </c>
      <c r="C348" s="22" t="s">
        <v>64</v>
      </c>
      <c r="D348" s="8">
        <f t="shared" si="5"/>
        <v>3</v>
      </c>
      <c r="E348" s="8">
        <v>1</v>
      </c>
      <c r="F348" s="8">
        <v>47</v>
      </c>
      <c r="G348" s="8" t="str">
        <f>VLOOKUP(B348,[1]Pitchers!$B:$P,15,FALSE)</f>
        <v/>
      </c>
      <c r="H348" s="8">
        <f>IF(D348&gt;0,(D348)/(D348+VLOOKUP(B348,'Blown Saves Pitch'!B:F,4,FALSE)),"")</f>
        <v>0.75</v>
      </c>
      <c r="I348" s="8">
        <v>9.99</v>
      </c>
      <c r="J348" s="8">
        <v>5.95</v>
      </c>
      <c r="K348" s="8">
        <v>1.49</v>
      </c>
      <c r="L348" s="8">
        <v>2.2400000000000002</v>
      </c>
      <c r="M348" s="8">
        <f>VLOOKUP('Pit League Rates'!B348,'Pit Adv'!B:V,20,FALSE)</f>
        <v>4.4400000000000004</v>
      </c>
      <c r="N348" s="8">
        <f>VLOOKUP('Pit League Rates'!B348,'Pit Adv'!B:V,21,FALSE)</f>
        <v>4.26</v>
      </c>
      <c r="O348" s="8">
        <f>VLOOKUP(B348,'Pit Statcast'!B:M,5,FALSE)</f>
        <v>88.3</v>
      </c>
      <c r="P348" s="8">
        <f>VLOOKUP(B348,'Pit Statcast'!B:M,7,FALSE)</f>
        <v>10.199999999999999</v>
      </c>
      <c r="Q348" s="46">
        <f>VLOOKUP(B348,'Pit Statcast'!B:M,9,FALSE)</f>
        <v>7.2999999999999995E-2</v>
      </c>
      <c r="R348" s="46">
        <f>VLOOKUP(B348,'Pit Statcast'!B:M,11,FALSE)</f>
        <v>0.35</v>
      </c>
      <c r="S348" s="8">
        <v>4.46</v>
      </c>
      <c r="T348" s="8">
        <v>2</v>
      </c>
      <c r="U348" s="10">
        <v>0.13500000000000001</v>
      </c>
      <c r="V348" s="50">
        <f>VLOOKUP(B348,'Pit Adv'!B:V,7,FALSE)</f>
        <v>0.245</v>
      </c>
      <c r="W348" s="50">
        <f>VLOOKUP(B348,'Pit Adv'!B:V,8,FALSE)</f>
        <v>0.109</v>
      </c>
      <c r="X348" s="21">
        <f>VLOOKUP(B348,'Pit PD'!$B:$M,3,FALSE)</f>
        <v>0.126</v>
      </c>
      <c r="Y348" s="21">
        <f>VLOOKUP($B348,'Pit PD'!$B:$M,4,FALSE)</f>
        <v>0.26900000000000002</v>
      </c>
      <c r="Z348" s="21">
        <f>VLOOKUP($B348,'Pit PD'!$B:$M,5,FALSE)</f>
        <v>0.64600000000000002</v>
      </c>
      <c r="AA348" s="21">
        <f>VLOOKUP($B348,'Pit PD'!$B:$M,6,FALSE)</f>
        <v>0.46400000000000002</v>
      </c>
      <c r="AB348" s="21">
        <f>VLOOKUP($B348,'Pit PD'!$B:$M,7,FALSE)</f>
        <v>0.46300000000000002</v>
      </c>
      <c r="AC348" s="21">
        <f>VLOOKUP($B348,'Pit PD'!$B:$M,8,FALSE)</f>
        <v>0.82799999999999996</v>
      </c>
      <c r="AD348" s="21">
        <f>VLOOKUP($B348,'Pit PD'!$B:$M,9,FALSE)</f>
        <v>0.72599999999999998</v>
      </c>
      <c r="AE348" s="21">
        <f>VLOOKUP($B348,'Pit PD'!$B:$M,10,FALSE)</f>
        <v>0.51700000000000002</v>
      </c>
      <c r="AF348" s="21">
        <f>VLOOKUP($B348,'Pit PD'!$B:$M,11,FALSE)</f>
        <v>0.156</v>
      </c>
      <c r="AG348" s="21">
        <f>VLOOKUP($B348,'Pit PD'!$B:$M,12,FALSE)</f>
        <v>0.28100000000000003</v>
      </c>
      <c r="AH348">
        <f>VLOOKUP(B348,'[1]SGP Pitchers'!$B:$P,10,FALSE)</f>
        <v>-2.7152755485827642</v>
      </c>
    </row>
    <row r="349" spans="1:34" ht="15" thickBot="1">
      <c r="A349" s="5">
        <v>348</v>
      </c>
      <c r="B349" s="22" t="s">
        <v>675</v>
      </c>
      <c r="C349" s="22" t="s">
        <v>41</v>
      </c>
      <c r="D349" s="8">
        <f t="shared" si="5"/>
        <v>0</v>
      </c>
      <c r="E349" s="8">
        <v>0</v>
      </c>
      <c r="F349" s="8">
        <v>47</v>
      </c>
      <c r="G349" s="8">
        <f>VLOOKUP(B349,[1]Pitchers!$B:$P,15,FALSE)</f>
        <v>0.17</v>
      </c>
      <c r="H349" s="8" t="str">
        <f>IF(D349&gt;0,(D349)/(D349+VLOOKUP(B349,'Blown Saves Pitch'!B:F,4,FALSE)),"")</f>
        <v/>
      </c>
      <c r="I349" s="8">
        <v>9.33</v>
      </c>
      <c r="J349" s="8">
        <v>3.57</v>
      </c>
      <c r="K349" s="8">
        <v>1.43</v>
      </c>
      <c r="L349" s="8">
        <v>1.88</v>
      </c>
      <c r="M349" s="8">
        <f>VLOOKUP('Pit League Rates'!B349,'Pit Adv'!B:V,20,FALSE)</f>
        <v>4.13</v>
      </c>
      <c r="N349" s="8">
        <f>VLOOKUP('Pit League Rates'!B349,'Pit Adv'!B:V,21,FALSE)</f>
        <v>4.3499999999999996</v>
      </c>
      <c r="O349" s="8">
        <f>VLOOKUP(B349,'Pit Statcast'!B:M,5,FALSE)</f>
        <v>89.4</v>
      </c>
      <c r="P349" s="8">
        <f>VLOOKUP(B349,'Pit Statcast'!B:M,7,FALSE)</f>
        <v>3.2</v>
      </c>
      <c r="Q349" s="46">
        <f>VLOOKUP(B349,'Pit Statcast'!B:M,9,FALSE)</f>
        <v>4.8000000000000001E-2</v>
      </c>
      <c r="R349" s="46">
        <f>VLOOKUP(B349,'Pit Statcast'!B:M,11,FALSE)</f>
        <v>0.44400000000000001</v>
      </c>
      <c r="S349" s="8">
        <v>4.96</v>
      </c>
      <c r="T349" s="8">
        <v>0</v>
      </c>
      <c r="U349" s="10">
        <v>0.11</v>
      </c>
      <c r="V349" s="50">
        <f>VLOOKUP(B349,'Pit Adv'!B:V,7,FALSE)</f>
        <v>0.23499999999999999</v>
      </c>
      <c r="W349" s="50">
        <f>VLOOKUP(B349,'Pit Adv'!B:V,8,FALSE)</f>
        <v>0.125</v>
      </c>
      <c r="X349" s="21">
        <f>VLOOKUP(B349,'Pit PD'!$B:$M,3,FALSE)</f>
        <v>0.122</v>
      </c>
      <c r="Y349" s="21">
        <f>VLOOKUP($B349,'Pit PD'!$B:$M,4,FALSE)</f>
        <v>0.27100000000000002</v>
      </c>
      <c r="Z349" s="21">
        <f>VLOOKUP($B349,'Pit PD'!$B:$M,5,FALSE)</f>
        <v>0.64400000000000002</v>
      </c>
      <c r="AA349" s="21">
        <f>VLOOKUP($B349,'Pit PD'!$B:$M,6,FALSE)</f>
        <v>0.45100000000000001</v>
      </c>
      <c r="AB349" s="21">
        <f>VLOOKUP($B349,'Pit PD'!$B:$M,7,FALSE)</f>
        <v>0.46500000000000002</v>
      </c>
      <c r="AC349" s="21">
        <f>VLOOKUP($B349,'Pit PD'!$B:$M,8,FALSE)</f>
        <v>0.84599999999999997</v>
      </c>
      <c r="AD349" s="21">
        <f>VLOOKUP($B349,'Pit PD'!$B:$M,9,FALSE)</f>
        <v>0.72799999999999998</v>
      </c>
      <c r="AE349" s="21">
        <f>VLOOKUP($B349,'Pit PD'!$B:$M,10,FALSE)</f>
        <v>0.48299999999999998</v>
      </c>
      <c r="AF349" s="21">
        <f>VLOOKUP($B349,'Pit PD'!$B:$M,11,FALSE)</f>
        <v>0.155</v>
      </c>
      <c r="AG349" s="21">
        <f>VLOOKUP($B349,'Pit PD'!$B:$M,12,FALSE)</f>
        <v>0.27600000000000002</v>
      </c>
      <c r="AH349">
        <f>VLOOKUP(B349,'[1]SGP Pitchers'!$B:$P,10,FALSE)</f>
        <v>-0.10216052632537864</v>
      </c>
    </row>
    <row r="350" spans="1:34" ht="15" thickBot="1">
      <c r="A350" s="5">
        <v>349</v>
      </c>
      <c r="B350" s="22" t="s">
        <v>451</v>
      </c>
      <c r="C350" s="22" t="s">
        <v>24</v>
      </c>
      <c r="D350" s="8">
        <f t="shared" si="5"/>
        <v>26</v>
      </c>
      <c r="E350" s="8">
        <v>7</v>
      </c>
      <c r="F350" s="8">
        <v>47</v>
      </c>
      <c r="G350" s="8" t="str">
        <f>VLOOKUP(B350,[1]Pitchers!$B:$P,15,FALSE)</f>
        <v/>
      </c>
      <c r="H350" s="8">
        <f>IF(D350&gt;0,(D350)/(D350+VLOOKUP(B350,'Blown Saves Pitch'!B:F,4,FALSE)),"")</f>
        <v>0.96296296296296291</v>
      </c>
      <c r="I350" s="8">
        <v>6.38</v>
      </c>
      <c r="J350" s="8">
        <v>1.22</v>
      </c>
      <c r="K350" s="8">
        <v>0.98</v>
      </c>
      <c r="L350" s="8">
        <v>3.92</v>
      </c>
      <c r="M350" s="8">
        <f>VLOOKUP('Pit League Rates'!B350,'Pit Adv'!B:V,20,FALSE)</f>
        <v>3.57</v>
      </c>
      <c r="N350" s="8">
        <f>VLOOKUP('Pit League Rates'!B350,'Pit Adv'!B:V,21,FALSE)</f>
        <v>3.35</v>
      </c>
      <c r="O350" s="8">
        <f>VLOOKUP(B350,'Pit Statcast'!B:M,5,FALSE)</f>
        <v>87</v>
      </c>
      <c r="P350" s="8">
        <f>VLOOKUP(B350,'Pit Statcast'!B:M,7,FALSE)</f>
        <v>2.2000000000000002</v>
      </c>
      <c r="Q350" s="46">
        <f>VLOOKUP(B350,'Pit Statcast'!B:M,9,FALSE)</f>
        <v>4.7E-2</v>
      </c>
      <c r="R350" s="46">
        <f>VLOOKUP(B350,'Pit Statcast'!B:M,11,FALSE)</f>
        <v>0.32100000000000001</v>
      </c>
      <c r="S350" s="8">
        <v>1.63</v>
      </c>
      <c r="T350" s="8">
        <v>19</v>
      </c>
      <c r="U350" s="10">
        <v>0.13800000000000001</v>
      </c>
      <c r="V350" s="50">
        <f>VLOOKUP(B350,'Pit Adv'!B:V,7,FALSE)</f>
        <v>0.185</v>
      </c>
      <c r="W350" s="50">
        <f>VLOOKUP(B350,'Pit Adv'!B:V,8,FALSE)</f>
        <v>4.7E-2</v>
      </c>
      <c r="X350" s="21">
        <f>VLOOKUP(B350,'Pit PD'!$B:$M,3,FALSE)</f>
        <v>7.4999999999999997E-2</v>
      </c>
      <c r="Y350" s="21">
        <f>VLOOKUP($B350,'Pit PD'!$B:$M,4,FALSE)</f>
        <v>0.308</v>
      </c>
      <c r="Z350" s="21">
        <f>VLOOKUP($B350,'Pit PD'!$B:$M,5,FALSE)</f>
        <v>0.66600000000000004</v>
      </c>
      <c r="AA350" s="21">
        <f>VLOOKUP($B350,'Pit PD'!$B:$M,6,FALSE)</f>
        <v>0.504</v>
      </c>
      <c r="AB350" s="21">
        <f>VLOOKUP($B350,'Pit PD'!$B:$M,7,FALSE)</f>
        <v>0.69299999999999995</v>
      </c>
      <c r="AC350" s="21">
        <f>VLOOKUP($B350,'Pit PD'!$B:$M,8,FALSE)</f>
        <v>0.91300000000000003</v>
      </c>
      <c r="AD350" s="21">
        <f>VLOOKUP($B350,'Pit PD'!$B:$M,9,FALSE)</f>
        <v>0.85299999999999998</v>
      </c>
      <c r="AE350" s="21">
        <f>VLOOKUP($B350,'Pit PD'!$B:$M,10,FALSE)</f>
        <v>0.54900000000000004</v>
      </c>
      <c r="AF350" s="21">
        <f>VLOOKUP($B350,'Pit PD'!$B:$M,11,FALSE)</f>
        <v>0.17799999999999999</v>
      </c>
      <c r="AG350" s="21">
        <f>VLOOKUP($B350,'Pit PD'!$B:$M,12,FALSE)</f>
        <v>0.253</v>
      </c>
      <c r="AH350">
        <f>VLOOKUP(B350,'[1]SGP Pitchers'!$B:$P,10,FALSE)</f>
        <v>10.241100938693013</v>
      </c>
    </row>
    <row r="351" spans="1:34" ht="15" thickBot="1">
      <c r="A351" s="5">
        <v>350</v>
      </c>
      <c r="B351" s="22" t="s">
        <v>667</v>
      </c>
      <c r="C351" s="22" t="s">
        <v>169</v>
      </c>
      <c r="D351" s="8">
        <f t="shared" si="5"/>
        <v>0</v>
      </c>
      <c r="E351" s="8">
        <v>0</v>
      </c>
      <c r="F351" s="8">
        <v>47</v>
      </c>
      <c r="G351" s="8" t="str">
        <f>VLOOKUP(B351,[1]Pitchers!$B:$P,15,FALSE)</f>
        <v/>
      </c>
      <c r="H351" s="8" t="str">
        <f>IF(D351&gt;0,(D351)/(D351+VLOOKUP(B351,'Blown Saves Pitch'!B:F,4,FALSE)),"")</f>
        <v/>
      </c>
      <c r="I351" s="8">
        <v>7.98</v>
      </c>
      <c r="J351" s="8">
        <v>4.92</v>
      </c>
      <c r="K351" s="8">
        <v>1.43</v>
      </c>
      <c r="L351" s="8">
        <v>2.4700000000000002</v>
      </c>
      <c r="M351" s="8">
        <f>VLOOKUP('Pit League Rates'!B351,'Pit Adv'!B:V,20,FALSE)</f>
        <v>4.6900000000000004</v>
      </c>
      <c r="N351" s="8">
        <f>VLOOKUP('Pit League Rates'!B351,'Pit Adv'!B:V,21,FALSE)</f>
        <v>4.33</v>
      </c>
      <c r="O351" s="8">
        <f>VLOOKUP(B351,'Pit Statcast'!B:M,5,FALSE)</f>
        <v>89.1</v>
      </c>
      <c r="P351" s="8">
        <f>VLOOKUP(B351,'Pit Statcast'!B:M,7,FALSE)</f>
        <v>14.4</v>
      </c>
      <c r="Q351" s="46">
        <f>VLOOKUP(B351,'Pit Statcast'!B:M,9,FALSE)</f>
        <v>9.9000000000000005E-2</v>
      </c>
      <c r="R351" s="46">
        <f>VLOOKUP(B351,'Pit Statcast'!B:M,11,FALSE)</f>
        <v>0.377</v>
      </c>
      <c r="S351" s="8">
        <v>3.23</v>
      </c>
      <c r="T351" s="8">
        <v>0</v>
      </c>
      <c r="U351" s="10">
        <v>0.12</v>
      </c>
      <c r="V351" s="50">
        <f>VLOOKUP(B351,'Pit Adv'!B:V,7,FALSE)</f>
        <v>0.20200000000000001</v>
      </c>
      <c r="W351" s="50">
        <f>VLOOKUP(B351,'Pit Adv'!B:V,8,FALSE)</f>
        <v>8.2000000000000003E-2</v>
      </c>
      <c r="X351" s="21">
        <f>VLOOKUP(B351,'Pit PD'!$B:$M,3,FALSE)</f>
        <v>9.6000000000000002E-2</v>
      </c>
      <c r="Y351" s="21">
        <f>VLOOKUP($B351,'Pit PD'!$B:$M,4,FALSE)</f>
        <v>0.255</v>
      </c>
      <c r="Z351" s="21">
        <f>VLOOKUP($B351,'Pit PD'!$B:$M,5,FALSE)</f>
        <v>0.65200000000000002</v>
      </c>
      <c r="AA351" s="21">
        <f>VLOOKUP($B351,'Pit PD'!$B:$M,6,FALSE)</f>
        <v>0.44900000000000001</v>
      </c>
      <c r="AB351" s="21">
        <f>VLOOKUP($B351,'Pit PD'!$B:$M,7,FALSE)</f>
        <v>0.56699999999999995</v>
      </c>
      <c r="AC351" s="21">
        <f>VLOOKUP($B351,'Pit PD'!$B:$M,8,FALSE)</f>
        <v>0.871</v>
      </c>
      <c r="AD351" s="21">
        <f>VLOOKUP($B351,'Pit PD'!$B:$M,9,FALSE)</f>
        <v>0.78300000000000003</v>
      </c>
      <c r="AE351" s="21">
        <f>VLOOKUP($B351,'Pit PD'!$B:$M,10,FALSE)</f>
        <v>0.48899999999999999</v>
      </c>
      <c r="AF351" s="21">
        <f>VLOOKUP($B351,'Pit PD'!$B:$M,11,FALSE)</f>
        <v>0.152</v>
      </c>
      <c r="AG351" s="21">
        <f>VLOOKUP($B351,'Pit PD'!$B:$M,12,FALSE)</f>
        <v>0.248</v>
      </c>
      <c r="AH351">
        <f>VLOOKUP(B351,'[1]SGP Pitchers'!$B:$P,10,FALSE)</f>
        <v>-1.8105048093904943</v>
      </c>
    </row>
    <row r="352" spans="1:34" ht="15" thickBot="1">
      <c r="A352" s="5">
        <v>351</v>
      </c>
      <c r="B352" s="22" t="s">
        <v>475</v>
      </c>
      <c r="C352" s="22" t="s">
        <v>64</v>
      </c>
      <c r="D352" s="8">
        <f t="shared" si="5"/>
        <v>0</v>
      </c>
      <c r="E352" s="8">
        <v>0</v>
      </c>
      <c r="F352" s="8">
        <v>47</v>
      </c>
      <c r="G352" s="8">
        <f>VLOOKUP(B352,[1]Pitchers!$B:$P,15,FALSE)</f>
        <v>0.38</v>
      </c>
      <c r="H352" s="8" t="str">
        <f>IF(D352&gt;0,(D352)/(D352+VLOOKUP(B352,'Blown Saves Pitch'!B:F,4,FALSE)),"")</f>
        <v/>
      </c>
      <c r="I352" s="8">
        <v>9.4700000000000006</v>
      </c>
      <c r="J352" s="8">
        <v>2.62</v>
      </c>
      <c r="K352" s="8">
        <v>1.05</v>
      </c>
      <c r="L352" s="8">
        <v>4.2699999999999996</v>
      </c>
      <c r="M352" s="8">
        <f>VLOOKUP('Pit League Rates'!B352,'Pit Adv'!B:V,20,FALSE)</f>
        <v>3.11</v>
      </c>
      <c r="N352" s="8">
        <f>VLOOKUP('Pit League Rates'!B352,'Pit Adv'!B:V,21,FALSE)</f>
        <v>3.47</v>
      </c>
      <c r="O352" s="8">
        <f>VLOOKUP(B352,'Pit Statcast'!B:M,5,FALSE)</f>
        <v>87.3</v>
      </c>
      <c r="P352" s="8">
        <f>VLOOKUP(B352,'Pit Statcast'!B:M,7,FALSE)</f>
        <v>9</v>
      </c>
      <c r="Q352" s="46">
        <f>VLOOKUP(B352,'Pit Statcast'!B:M,9,FALSE)</f>
        <v>4.2000000000000003E-2</v>
      </c>
      <c r="R352" s="46">
        <f>VLOOKUP(B352,'Pit Statcast'!B:M,11,FALSE)</f>
        <v>0.32200000000000001</v>
      </c>
      <c r="S352" s="8">
        <v>2.2200000000000002</v>
      </c>
      <c r="T352" s="8">
        <v>0</v>
      </c>
      <c r="U352" s="10">
        <v>0.20300000000000001</v>
      </c>
      <c r="V352" s="50">
        <f>VLOOKUP(B352,'Pit Adv'!B:V,7,FALSE)</f>
        <v>0.26600000000000001</v>
      </c>
      <c r="W352" s="50">
        <f>VLOOKUP(B352,'Pit Adv'!B:V,8,FALSE)</f>
        <v>6.2E-2</v>
      </c>
      <c r="X352" s="21">
        <f>VLOOKUP(B352,'Pit PD'!$B:$M,3,FALSE)</f>
        <v>0.105</v>
      </c>
      <c r="Y352" s="21">
        <f>VLOOKUP($B352,'Pit PD'!$B:$M,4,FALSE)</f>
        <v>0.32500000000000001</v>
      </c>
      <c r="Z352" s="21">
        <f>VLOOKUP($B352,'Pit PD'!$B:$M,5,FALSE)</f>
        <v>0.63500000000000001</v>
      </c>
      <c r="AA352" s="21">
        <f>VLOOKUP($B352,'Pit PD'!$B:$M,6,FALSE)</f>
        <v>0.501</v>
      </c>
      <c r="AB352" s="21">
        <f>VLOOKUP($B352,'Pit PD'!$B:$M,7,FALSE)</f>
        <v>0.48399999999999999</v>
      </c>
      <c r="AC352" s="21">
        <f>VLOOKUP($B352,'Pit PD'!$B:$M,8,FALSE)</f>
        <v>0.90100000000000002</v>
      </c>
      <c r="AD352" s="21">
        <f>VLOOKUP($B352,'Pit PD'!$B:$M,9,FALSE)</f>
        <v>0.78300000000000003</v>
      </c>
      <c r="AE352" s="21">
        <f>VLOOKUP($B352,'Pit PD'!$B:$M,10,FALSE)</f>
        <v>0.56599999999999995</v>
      </c>
      <c r="AF352" s="21">
        <f>VLOOKUP($B352,'Pit PD'!$B:$M,11,FALSE)</f>
        <v>0.188</v>
      </c>
      <c r="AG352" s="21">
        <f>VLOOKUP($B352,'Pit PD'!$B:$M,12,FALSE)</f>
        <v>0.29199999999999998</v>
      </c>
      <c r="AH352">
        <f>VLOOKUP(B352,'[1]SGP Pitchers'!$B:$P,10,FALSE)</f>
        <v>4.4543288241446488</v>
      </c>
    </row>
    <row r="353" spans="1:34" ht="15" thickBot="1">
      <c r="A353" s="5">
        <v>352</v>
      </c>
      <c r="B353" s="22" t="s">
        <v>473</v>
      </c>
      <c r="C353" s="22" t="s">
        <v>74</v>
      </c>
      <c r="D353" s="8">
        <f t="shared" si="5"/>
        <v>0</v>
      </c>
      <c r="E353" s="8">
        <v>0</v>
      </c>
      <c r="F353" s="8">
        <v>47</v>
      </c>
      <c r="G353" s="8">
        <f>VLOOKUP(B353,[1]Pitchers!$B:$P,15,FALSE)</f>
        <v>0.14000000000000001</v>
      </c>
      <c r="H353" s="8" t="str">
        <f>IF(D353&gt;0,(D353)/(D353+VLOOKUP(B353,'Blown Saves Pitch'!B:F,4,FALSE)),"")</f>
        <v/>
      </c>
      <c r="I353" s="8">
        <v>12.32</v>
      </c>
      <c r="J353" s="8">
        <v>6.29</v>
      </c>
      <c r="K353" s="8">
        <v>1.75</v>
      </c>
      <c r="L353" s="8">
        <v>4.7</v>
      </c>
      <c r="M353" s="8">
        <f>VLOOKUP('Pit League Rates'!B353,'Pit Adv'!B:V,20,FALSE)</f>
        <v>3.79</v>
      </c>
      <c r="N353" s="8">
        <f>VLOOKUP('Pit League Rates'!B353,'Pit Adv'!B:V,21,FALSE)</f>
        <v>3.47</v>
      </c>
      <c r="O353" s="8">
        <f>VLOOKUP(B353,'Pit Statcast'!B:M,5,FALSE)</f>
        <v>90.8</v>
      </c>
      <c r="P353" s="8">
        <f>VLOOKUP(B353,'Pit Statcast'!B:M,7,FALSE)</f>
        <v>8.3000000000000007</v>
      </c>
      <c r="Q353" s="46">
        <f>VLOOKUP(B353,'Pit Statcast'!B:M,9,FALSE)</f>
        <v>0.127</v>
      </c>
      <c r="R353" s="46">
        <f>VLOOKUP(B353,'Pit Statcast'!B:M,11,FALSE)</f>
        <v>0.40200000000000002</v>
      </c>
      <c r="S353" s="8">
        <v>2.62</v>
      </c>
      <c r="T353" s="8">
        <v>0</v>
      </c>
      <c r="U353" s="10">
        <v>0.223</v>
      </c>
      <c r="V353" s="50">
        <f>VLOOKUP(B353,'Pit Adv'!B:V,7,FALSE)</f>
        <v>0.28299999999999997</v>
      </c>
      <c r="W353" s="50">
        <f>VLOOKUP(B353,'Pit Adv'!B:V,8,FALSE)</f>
        <v>0.06</v>
      </c>
      <c r="X353" s="21">
        <f>VLOOKUP(B353,'Pit PD'!$B:$M,3,FALSE)</f>
        <v>0.13</v>
      </c>
      <c r="Y353" s="21">
        <f>VLOOKUP($B353,'Pit PD'!$B:$M,4,FALSE)</f>
        <v>0.32900000000000001</v>
      </c>
      <c r="Z353" s="21">
        <f>VLOOKUP($B353,'Pit PD'!$B:$M,5,FALSE)</f>
        <v>0.59199999999999997</v>
      </c>
      <c r="AA353" s="21">
        <f>VLOOKUP($B353,'Pit PD'!$B:$M,6,FALSE)</f>
        <v>0.46600000000000003</v>
      </c>
      <c r="AB353" s="21">
        <f>VLOOKUP($B353,'Pit PD'!$B:$M,7,FALSE)</f>
        <v>0.43099999999999999</v>
      </c>
      <c r="AC353" s="21">
        <f>VLOOKUP($B353,'Pit PD'!$B:$M,8,FALSE)</f>
        <v>0.874</v>
      </c>
      <c r="AD353" s="21">
        <f>VLOOKUP($B353,'Pit PD'!$B:$M,9,FALSE)</f>
        <v>0.72399999999999998</v>
      </c>
      <c r="AE353" s="21">
        <f>VLOOKUP($B353,'Pit PD'!$B:$M,10,FALSE)</f>
        <v>0.52</v>
      </c>
      <c r="AF353" s="21">
        <f>VLOOKUP($B353,'Pit PD'!$B:$M,11,FALSE)</f>
        <v>0.17899999999999999</v>
      </c>
      <c r="AG353" s="21">
        <f>VLOOKUP($B353,'Pit PD'!$B:$M,12,FALSE)</f>
        <v>0.309</v>
      </c>
      <c r="AH353">
        <f>VLOOKUP(B353,'[1]SGP Pitchers'!$B:$P,10,FALSE)</f>
        <v>-1.6594428259841516</v>
      </c>
    </row>
    <row r="354" spans="1:34" ht="15" thickBot="1">
      <c r="A354" s="5">
        <v>353</v>
      </c>
      <c r="B354" s="22" t="s">
        <v>750</v>
      </c>
      <c r="C354" s="22" t="s">
        <v>45</v>
      </c>
      <c r="D354" s="8">
        <f t="shared" si="5"/>
        <v>0</v>
      </c>
      <c r="E354" s="8">
        <v>0</v>
      </c>
      <c r="F354" s="8">
        <v>46</v>
      </c>
      <c r="G354" s="8">
        <f>VLOOKUP(B354,[1]Pitchers!$B:$P,15,FALSE)</f>
        <v>0.45</v>
      </c>
      <c r="H354" s="8" t="str">
        <f>IF(D354&gt;0,(D354)/(D354+VLOOKUP(B354,'Blown Saves Pitch'!B:F,4,FALSE)),"")</f>
        <v/>
      </c>
      <c r="I354" s="8">
        <v>6.12</v>
      </c>
      <c r="J354" s="8">
        <v>4.66</v>
      </c>
      <c r="K354" s="8">
        <v>1.18</v>
      </c>
      <c r="L354" s="8">
        <v>3.54</v>
      </c>
      <c r="M354" s="8">
        <f>VLOOKUP('Pit League Rates'!B354,'Pit Adv'!B:V,20,FALSE)</f>
        <v>4.8099999999999996</v>
      </c>
      <c r="N354" s="8">
        <f>VLOOKUP('Pit League Rates'!B354,'Pit Adv'!B:V,21,FALSE)</f>
        <v>4.72</v>
      </c>
      <c r="O354" s="8">
        <f>VLOOKUP(B354,'Pit Statcast'!B:M,5,FALSE)</f>
        <v>89.8</v>
      </c>
      <c r="P354" s="8">
        <f>VLOOKUP(B354,'Pit Statcast'!B:M,7,FALSE)</f>
        <v>14.7</v>
      </c>
      <c r="Q354" s="46">
        <f>VLOOKUP(B354,'Pit Statcast'!B:M,9,FALSE)</f>
        <v>9.9000000000000005E-2</v>
      </c>
      <c r="R354" s="46">
        <f>VLOOKUP(B354,'Pit Statcast'!B:M,11,FALSE)</f>
        <v>0.41</v>
      </c>
      <c r="S354" s="8">
        <v>1.73</v>
      </c>
      <c r="T354" s="8">
        <v>0</v>
      </c>
      <c r="U354" s="10">
        <v>0.12</v>
      </c>
      <c r="V354" s="50">
        <f>VLOOKUP(B354,'Pit Adv'!B:V,7,FALSE)</f>
        <v>0.16700000000000001</v>
      </c>
      <c r="W354" s="50">
        <f>VLOOKUP(B354,'Pit Adv'!B:V,8,FALSE)</f>
        <v>4.7E-2</v>
      </c>
      <c r="X354" s="21">
        <f>VLOOKUP(B354,'Pit PD'!$B:$M,3,FALSE)</f>
        <v>8.7999999999999995E-2</v>
      </c>
      <c r="Y354" s="21">
        <f>VLOOKUP($B354,'Pit PD'!$B:$M,4,FALSE)</f>
        <v>0.23699999999999999</v>
      </c>
      <c r="Z354" s="21">
        <f>VLOOKUP($B354,'Pit PD'!$B:$M,5,FALSE)</f>
        <v>0.66500000000000004</v>
      </c>
      <c r="AA354" s="21">
        <f>VLOOKUP($B354,'Pit PD'!$B:$M,6,FALSE)</f>
        <v>0.47299999999999998</v>
      </c>
      <c r="AB354" s="21">
        <f>VLOOKUP($B354,'Pit PD'!$B:$M,7,FALSE)</f>
        <v>0.72499999999999998</v>
      </c>
      <c r="AC354" s="21">
        <f>VLOOKUP($B354,'Pit PD'!$B:$M,8,FALSE)</f>
        <v>0.83599999999999997</v>
      </c>
      <c r="AD354" s="21">
        <f>VLOOKUP($B354,'Pit PD'!$B:$M,9,FALSE)</f>
        <v>0.81100000000000005</v>
      </c>
      <c r="AE354" s="21">
        <f>VLOOKUP($B354,'Pit PD'!$B:$M,10,FALSE)</f>
        <v>0.55200000000000005</v>
      </c>
      <c r="AF354" s="21">
        <f>VLOOKUP($B354,'Pit PD'!$B:$M,11,FALSE)</f>
        <v>0.17699999999999999</v>
      </c>
      <c r="AG354" s="21">
        <f>VLOOKUP($B354,'Pit PD'!$B:$M,12,FALSE)</f>
        <v>0.26600000000000001</v>
      </c>
      <c r="AH354">
        <f>VLOOKUP(B354,'[1]SGP Pitchers'!$B:$P,10,FALSE)</f>
        <v>2.9520576228917226</v>
      </c>
    </row>
    <row r="355" spans="1:34" ht="15" thickBot="1">
      <c r="A355" s="5">
        <v>354</v>
      </c>
      <c r="B355" s="22" t="s">
        <v>418</v>
      </c>
      <c r="C355" s="22" t="s">
        <v>116</v>
      </c>
      <c r="D355" s="8">
        <f t="shared" si="5"/>
        <v>26</v>
      </c>
      <c r="E355" s="8">
        <v>3</v>
      </c>
      <c r="F355" s="8">
        <v>46</v>
      </c>
      <c r="G355" s="8" t="str">
        <f>VLOOKUP(B355,[1]Pitchers!$B:$P,15,FALSE)</f>
        <v/>
      </c>
      <c r="H355" s="8">
        <f>IF(D355&gt;0,(D355)/(D355+VLOOKUP(B355,'Blown Saves Pitch'!B:F,4,FALSE)),"")</f>
        <v>0.96296296296296291</v>
      </c>
      <c r="I355" s="8">
        <v>8.06</v>
      </c>
      <c r="J355" s="8">
        <v>1.05</v>
      </c>
      <c r="K355" s="8">
        <v>1.03</v>
      </c>
      <c r="L355" s="8">
        <v>5.75</v>
      </c>
      <c r="M355" s="8">
        <f>VLOOKUP('Pit League Rates'!B355,'Pit Adv'!B:V,20,FALSE)</f>
        <v>2.9</v>
      </c>
      <c r="N355" s="8">
        <f>VLOOKUP('Pit League Rates'!B355,'Pit Adv'!B:V,21,FALSE)</f>
        <v>3.09</v>
      </c>
      <c r="O355" s="8">
        <f>VLOOKUP(B355,'Pit Statcast'!B:M,5,FALSE)</f>
        <v>84.5</v>
      </c>
      <c r="P355" s="8">
        <f>VLOOKUP(B355,'Pit Statcast'!B:M,7,FALSE)</f>
        <v>4.0999999999999996</v>
      </c>
      <c r="Q355" s="46">
        <f>VLOOKUP(B355,'Pit Statcast'!B:M,9,FALSE)</f>
        <v>2.1000000000000001E-2</v>
      </c>
      <c r="R355" s="46">
        <f>VLOOKUP(B355,'Pit Statcast'!B:M,11,FALSE)</f>
        <v>0.30299999999999999</v>
      </c>
      <c r="S355" s="8">
        <v>1.4</v>
      </c>
      <c r="T355" s="8">
        <v>23</v>
      </c>
      <c r="U355" s="10">
        <v>0.191</v>
      </c>
      <c r="V355" s="50">
        <f>VLOOKUP(B355,'Pit Adv'!B:V,7,FALSE)</f>
        <v>0.23100000000000001</v>
      </c>
      <c r="W355" s="50">
        <f>VLOOKUP(B355,'Pit Adv'!B:V,8,FALSE)</f>
        <v>0.04</v>
      </c>
      <c r="X355" s="21">
        <f>VLOOKUP(B355,'Pit PD'!$B:$M,3,FALSE)</f>
        <v>0.113</v>
      </c>
      <c r="Y355" s="21">
        <f>VLOOKUP($B355,'Pit PD'!$B:$M,4,FALSE)</f>
        <v>0.39800000000000002</v>
      </c>
      <c r="Z355" s="21">
        <f>VLOOKUP($B355,'Pit PD'!$B:$M,5,FALSE)</f>
        <v>0.70399999999999996</v>
      </c>
      <c r="AA355" s="21">
        <f>VLOOKUP($B355,'Pit PD'!$B:$M,6,FALSE)</f>
        <v>0.58199999999999996</v>
      </c>
      <c r="AB355" s="21">
        <f>VLOOKUP($B355,'Pit PD'!$B:$M,7,FALSE)</f>
        <v>0.72199999999999998</v>
      </c>
      <c r="AC355" s="21">
        <f>VLOOKUP($B355,'Pit PD'!$B:$M,8,FALSE)</f>
        <v>0.83</v>
      </c>
      <c r="AD355" s="21">
        <f>VLOOKUP($B355,'Pit PD'!$B:$M,9,FALSE)</f>
        <v>0.8</v>
      </c>
      <c r="AE355" s="21">
        <f>VLOOKUP($B355,'Pit PD'!$B:$M,10,FALSE)</f>
        <v>0.6</v>
      </c>
      <c r="AF355" s="21">
        <f>VLOOKUP($B355,'Pit PD'!$B:$M,11,FALSE)</f>
        <v>0.16400000000000001</v>
      </c>
      <c r="AG355" s="21">
        <f>VLOOKUP($B355,'Pit PD'!$B:$M,12,FALSE)</f>
        <v>0.27800000000000002</v>
      </c>
      <c r="AH355">
        <f>VLOOKUP(B355,'[1]SGP Pitchers'!$B:$P,10,FALSE)</f>
        <v>9.3883869546625807</v>
      </c>
    </row>
    <row r="356" spans="1:34" ht="15" thickBot="1">
      <c r="A356" s="5">
        <v>355</v>
      </c>
      <c r="B356" s="22" t="s">
        <v>496</v>
      </c>
      <c r="C356" s="22" t="s">
        <v>86</v>
      </c>
      <c r="D356" s="8">
        <f t="shared" si="5"/>
        <v>6</v>
      </c>
      <c r="E356" s="8">
        <v>0</v>
      </c>
      <c r="F356" s="8">
        <v>46</v>
      </c>
      <c r="G356" s="8" t="str">
        <f>VLOOKUP(B356,[1]Pitchers!$B:$P,15,FALSE)</f>
        <v/>
      </c>
      <c r="H356" s="8">
        <f>IF(D356&gt;0,(D356)/(D356+VLOOKUP(B356,'Blown Saves Pitch'!B:F,4,FALSE)),"")</f>
        <v>0.8571428571428571</v>
      </c>
      <c r="I356" s="8">
        <v>10.89</v>
      </c>
      <c r="J356" s="8">
        <v>3.55</v>
      </c>
      <c r="K356" s="8">
        <v>1.1299999999999999</v>
      </c>
      <c r="L356" s="8">
        <v>3.54</v>
      </c>
      <c r="M356" s="8">
        <f>VLOOKUP('Pit League Rates'!B356,'Pit Adv'!B:V,20,FALSE)</f>
        <v>4.22</v>
      </c>
      <c r="N356" s="8">
        <f>VLOOKUP('Pit League Rates'!B356,'Pit Adv'!B:V,21,FALSE)</f>
        <v>3.62</v>
      </c>
      <c r="O356" s="8">
        <f>VLOOKUP(B356,'Pit Statcast'!B:M,5,FALSE)</f>
        <v>90.6</v>
      </c>
      <c r="P356" s="8">
        <f>VLOOKUP(B356,'Pit Statcast'!B:M,7,FALSE)</f>
        <v>21.5</v>
      </c>
      <c r="Q356" s="46">
        <f>VLOOKUP(B356,'Pit Statcast'!B:M,9,FALSE)</f>
        <v>0.10100000000000001</v>
      </c>
      <c r="R356" s="46">
        <f>VLOOKUP(B356,'Pit Statcast'!B:M,11,FALSE)</f>
        <v>0.434</v>
      </c>
      <c r="S356" s="8">
        <v>3.08</v>
      </c>
      <c r="T356" s="8">
        <v>6</v>
      </c>
      <c r="U356" s="10">
        <v>0.20899999999999999</v>
      </c>
      <c r="V356" s="50">
        <f>VLOOKUP(B356,'Pit Adv'!B:V,7,FALSE)</f>
        <v>0.29099999999999998</v>
      </c>
      <c r="W356" s="50">
        <f>VLOOKUP(B356,'Pit Adv'!B:V,8,FALSE)</f>
        <v>8.2000000000000003E-2</v>
      </c>
      <c r="X356" s="21">
        <f>VLOOKUP(B356,'Pit PD'!$B:$M,3,FALSE)</f>
        <v>0.11700000000000001</v>
      </c>
      <c r="Y356" s="21">
        <f>VLOOKUP($B356,'Pit PD'!$B:$M,4,FALSE)</f>
        <v>0.30299999999999999</v>
      </c>
      <c r="Z356" s="21">
        <f>VLOOKUP($B356,'Pit PD'!$B:$M,5,FALSE)</f>
        <v>0.64800000000000002</v>
      </c>
      <c r="AA356" s="21">
        <f>VLOOKUP($B356,'Pit PD'!$B:$M,6,FALSE)</f>
        <v>0.47699999999999998</v>
      </c>
      <c r="AB356" s="21">
        <f>VLOOKUP($B356,'Pit PD'!$B:$M,7,FALSE)</f>
        <v>0.61</v>
      </c>
      <c r="AC356" s="21">
        <f>VLOOKUP($B356,'Pit PD'!$B:$M,8,FALSE)</f>
        <v>0.81599999999999995</v>
      </c>
      <c r="AD356" s="21">
        <f>VLOOKUP($B356,'Pit PD'!$B:$M,9,FALSE)</f>
        <v>0.751</v>
      </c>
      <c r="AE356" s="21">
        <f>VLOOKUP($B356,'Pit PD'!$B:$M,10,FALSE)</f>
        <v>0.504</v>
      </c>
      <c r="AF356" s="21">
        <f>VLOOKUP($B356,'Pit PD'!$B:$M,11,FALSE)</f>
        <v>0.16700000000000001</v>
      </c>
      <c r="AG356" s="21">
        <f>VLOOKUP($B356,'Pit PD'!$B:$M,12,FALSE)</f>
        <v>0.28399999999999997</v>
      </c>
      <c r="AH356">
        <f>VLOOKUP(B356,'[1]SGP Pitchers'!$B:$P,10,FALSE)</f>
        <v>2.110484465119411</v>
      </c>
    </row>
    <row r="357" spans="1:34" ht="15" thickBot="1">
      <c r="A357" s="5">
        <v>356</v>
      </c>
      <c r="B357" s="22" t="s">
        <v>812</v>
      </c>
      <c r="C357" s="22" t="s">
        <v>109</v>
      </c>
      <c r="D357" s="8">
        <f t="shared" si="5"/>
        <v>0</v>
      </c>
      <c r="E357" s="8">
        <v>0</v>
      </c>
      <c r="F357" s="8">
        <v>46</v>
      </c>
      <c r="G357" s="8">
        <f>VLOOKUP(B357,[1]Pitchers!$B:$P,15,FALSE)</f>
        <v>0.15</v>
      </c>
      <c r="H357" s="8" t="str">
        <f>IF(D357&gt;0,(D357)/(D357+VLOOKUP(B357,'Blown Saves Pitch'!B:F,4,FALSE)),"")</f>
        <v/>
      </c>
      <c r="I357" s="8">
        <v>5.67</v>
      </c>
      <c r="J357" s="8">
        <v>5.42</v>
      </c>
      <c r="K357" s="8">
        <v>1.63</v>
      </c>
      <c r="L357" s="8">
        <v>2.09</v>
      </c>
      <c r="M357" s="8">
        <f>VLOOKUP('Pit League Rates'!B357,'Pit Adv'!B:V,20,FALSE)</f>
        <v>5.04</v>
      </c>
      <c r="N357" s="8">
        <f>VLOOKUP('Pit League Rates'!B357,'Pit Adv'!B:V,21,FALSE)</f>
        <v>5.18</v>
      </c>
      <c r="O357" s="8">
        <f>VLOOKUP(B357,'Pit Statcast'!B:M,5,FALSE)</f>
        <v>90.5</v>
      </c>
      <c r="P357" s="8">
        <f>VLOOKUP(B357,'Pit Statcast'!B:M,7,FALSE)</f>
        <v>13.7</v>
      </c>
      <c r="Q357" s="46">
        <f>VLOOKUP(B357,'Pit Statcast'!B:M,9,FALSE)</f>
        <v>0.106</v>
      </c>
      <c r="R357" s="46">
        <f>VLOOKUP(B357,'Pit Statcast'!B:M,11,FALSE)</f>
        <v>0.439</v>
      </c>
      <c r="S357" s="8">
        <v>2.71</v>
      </c>
      <c r="T357" s="8">
        <v>0</v>
      </c>
      <c r="U357" s="10">
        <v>7.2999999999999995E-2</v>
      </c>
      <c r="V357" s="50">
        <f>VLOOKUP(B357,'Pit Adv'!B:V,7,FALSE)</f>
        <v>0.14000000000000001</v>
      </c>
      <c r="W357" s="50">
        <f>VLOOKUP(B357,'Pit Adv'!B:V,8,FALSE)</f>
        <v>6.7000000000000004E-2</v>
      </c>
      <c r="X357" s="21">
        <f>VLOOKUP(B357,'Pit PD'!$B:$M,3,FALSE)</f>
        <v>6.9000000000000006E-2</v>
      </c>
      <c r="Y357" s="21">
        <f>VLOOKUP($B357,'Pit PD'!$B:$M,4,FALSE)</f>
        <v>0.30099999999999999</v>
      </c>
      <c r="Z357" s="21">
        <f>VLOOKUP($B357,'Pit PD'!$B:$M,5,FALSE)</f>
        <v>0.63700000000000001</v>
      </c>
      <c r="AA357" s="21">
        <f>VLOOKUP($B357,'Pit PD'!$B:$M,6,FALSE)</f>
        <v>0.48599999999999999</v>
      </c>
      <c r="AB357" s="21">
        <f>VLOOKUP($B357,'Pit PD'!$B:$M,7,FALSE)</f>
        <v>0.68100000000000005</v>
      </c>
      <c r="AC357" s="21">
        <f>VLOOKUP($B357,'Pit PD'!$B:$M,8,FALSE)</f>
        <v>0.92500000000000004</v>
      </c>
      <c r="AD357" s="21">
        <f>VLOOKUP($B357,'Pit PD'!$B:$M,9,FALSE)</f>
        <v>0.85599999999999998</v>
      </c>
      <c r="AE357" s="21">
        <f>VLOOKUP($B357,'Pit PD'!$B:$M,10,FALSE)</f>
        <v>0.54800000000000004</v>
      </c>
      <c r="AF357" s="21">
        <f>VLOOKUP($B357,'Pit PD'!$B:$M,11,FALSE)</f>
        <v>0.18099999999999999</v>
      </c>
      <c r="AG357" s="21">
        <f>VLOOKUP($B357,'Pit PD'!$B:$M,12,FALSE)</f>
        <v>0.25</v>
      </c>
      <c r="AH357">
        <f>VLOOKUP(B357,'[1]SGP Pitchers'!$B:$P,10,FALSE)</f>
        <v>-5.8862426238194008</v>
      </c>
    </row>
    <row r="358" spans="1:34" ht="15" thickBot="1">
      <c r="A358" s="5">
        <v>357</v>
      </c>
      <c r="B358" s="22" t="s">
        <v>668</v>
      </c>
      <c r="C358" s="22" t="s">
        <v>29</v>
      </c>
      <c r="D358" s="8">
        <f t="shared" si="5"/>
        <v>10</v>
      </c>
      <c r="E358" s="8">
        <v>1</v>
      </c>
      <c r="F358" s="8">
        <v>45</v>
      </c>
      <c r="G358" s="8" t="str">
        <f>VLOOKUP(B358,[1]Pitchers!$B:$P,15,FALSE)</f>
        <v/>
      </c>
      <c r="H358" s="8">
        <f>IF(D358&gt;0,(D358)/(D358+VLOOKUP(B358,'Blown Saves Pitch'!B:F,4,FALSE)),"")</f>
        <v>0.83333333333333337</v>
      </c>
      <c r="I358" s="8">
        <v>8.32</v>
      </c>
      <c r="J358" s="8">
        <v>6.1</v>
      </c>
      <c r="K358" s="8">
        <v>1.75</v>
      </c>
      <c r="L358" s="8">
        <v>2.25</v>
      </c>
      <c r="M358" s="8">
        <f>VLOOKUP('Pit League Rates'!B358,'Pit Adv'!B:V,20,FALSE)</f>
        <v>4.5999999999999996</v>
      </c>
      <c r="N358" s="8">
        <f>VLOOKUP('Pit League Rates'!B358,'Pit Adv'!B:V,21,FALSE)</f>
        <v>4.34</v>
      </c>
      <c r="O358" s="8">
        <f>VLOOKUP(B358,'Pit Statcast'!B:M,5,FALSE)</f>
        <v>87.9</v>
      </c>
      <c r="P358" s="8">
        <f>VLOOKUP(B358,'Pit Statcast'!B:M,7,FALSE)</f>
        <v>8.1999999999999993</v>
      </c>
      <c r="Q358" s="46">
        <f>VLOOKUP(B358,'Pit Statcast'!B:M,9,FALSE)</f>
        <v>8.5000000000000006E-2</v>
      </c>
      <c r="R358" s="46">
        <f>VLOOKUP(B358,'Pit Statcast'!B:M,11,FALSE)</f>
        <v>0.372</v>
      </c>
      <c r="S358" s="8">
        <v>3.7</v>
      </c>
      <c r="T358" s="8">
        <v>9</v>
      </c>
      <c r="U358" s="10">
        <v>0.108</v>
      </c>
      <c r="V358" s="50">
        <f>VLOOKUP(B358,'Pit Adv'!B:V,7,FALSE)</f>
        <v>0.19500000000000001</v>
      </c>
      <c r="W358" s="50">
        <f>VLOOKUP(B358,'Pit Adv'!B:V,8,FALSE)</f>
        <v>8.6999999999999994E-2</v>
      </c>
      <c r="X358" s="21">
        <f>VLOOKUP(B358,'Pit PD'!$B:$M,3,FALSE)</f>
        <v>9.4E-2</v>
      </c>
      <c r="Y358" s="21">
        <f>VLOOKUP($B358,'Pit PD'!$B:$M,4,FALSE)</f>
        <v>0.313</v>
      </c>
      <c r="Z358" s="21">
        <f>VLOOKUP($B358,'Pit PD'!$B:$M,5,FALSE)</f>
        <v>0.64500000000000002</v>
      </c>
      <c r="AA358" s="21">
        <f>VLOOKUP($B358,'Pit PD'!$B:$M,6,FALSE)</f>
        <v>0.502</v>
      </c>
      <c r="AB358" s="21">
        <f>VLOOKUP($B358,'Pit PD'!$B:$M,7,FALSE)</f>
        <v>0.64600000000000002</v>
      </c>
      <c r="AC358" s="21">
        <f>VLOOKUP($B358,'Pit PD'!$B:$M,8,FALSE)</f>
        <v>0.86599999999999999</v>
      </c>
      <c r="AD358" s="21">
        <f>VLOOKUP($B358,'Pit PD'!$B:$M,9,FALSE)</f>
        <v>0.80700000000000005</v>
      </c>
      <c r="AE358" s="21">
        <f>VLOOKUP($B358,'Pit PD'!$B:$M,10,FALSE)</f>
        <v>0.56899999999999995</v>
      </c>
      <c r="AF358" s="21">
        <f>VLOOKUP($B358,'Pit PD'!$B:$M,11,FALSE)</f>
        <v>0.17899999999999999</v>
      </c>
      <c r="AG358" s="21">
        <f>VLOOKUP($B358,'Pit PD'!$B:$M,12,FALSE)</f>
        <v>0.27300000000000002</v>
      </c>
      <c r="AH358">
        <f>VLOOKUP(B358,'[1]SGP Pitchers'!$B:$P,10,FALSE)</f>
        <v>-3.9274765735014512</v>
      </c>
    </row>
    <row r="359" spans="1:34" ht="15" thickBot="1">
      <c r="A359" s="5">
        <v>358</v>
      </c>
      <c r="B359" s="22" t="s">
        <v>527</v>
      </c>
      <c r="C359" s="6" t="s">
        <v>103</v>
      </c>
      <c r="D359" s="8">
        <f t="shared" si="5"/>
        <v>12</v>
      </c>
      <c r="E359" s="8">
        <v>0</v>
      </c>
      <c r="F359" s="8">
        <v>45</v>
      </c>
      <c r="G359" s="8" t="str">
        <f>VLOOKUP(B359,[1]Pitchers!$B:$P,15,FALSE)</f>
        <v/>
      </c>
      <c r="H359" s="8">
        <f>IF(D359&gt;0,(D359)/(D359+VLOOKUP(B359,'Blown Saves Pitch'!B:F,4,FALSE)),"")</f>
        <v>0.70588235294117652</v>
      </c>
      <c r="I359" s="8">
        <v>9.07</v>
      </c>
      <c r="J359" s="8">
        <v>4.63</v>
      </c>
      <c r="K359" s="8">
        <v>1.34</v>
      </c>
      <c r="L359" s="8">
        <v>3.21</v>
      </c>
      <c r="M359" s="8">
        <f>VLOOKUP('Pit League Rates'!B359,'Pit Adv'!B:V,20,FALSE)</f>
        <v>4.07</v>
      </c>
      <c r="N359" s="8">
        <f>VLOOKUP('Pit League Rates'!B359,'Pit Adv'!B:V,21,FALSE)</f>
        <v>3.78</v>
      </c>
      <c r="O359" s="8">
        <f>VLOOKUP(B359,'Pit Statcast'!B:M,5,FALSE)</f>
        <v>88.3</v>
      </c>
      <c r="P359" s="8">
        <f>VLOOKUP(B359,'Pit Statcast'!B:M,7,FALSE)</f>
        <v>12.5</v>
      </c>
      <c r="Q359" s="46">
        <f>VLOOKUP(B359,'Pit Statcast'!B:M,9,FALSE)</f>
        <v>0.09</v>
      </c>
      <c r="R359" s="46">
        <f>VLOOKUP(B359,'Pit Statcast'!B:M,11,FALSE)</f>
        <v>0.36799999999999999</v>
      </c>
      <c r="S359" s="8">
        <v>2.82</v>
      </c>
      <c r="T359" s="8">
        <v>12</v>
      </c>
      <c r="U359" s="10">
        <v>0.161</v>
      </c>
      <c r="V359" s="50">
        <f>VLOOKUP(B359,'Pit Adv'!B:V,7,FALSE)</f>
        <v>0.23300000000000001</v>
      </c>
      <c r="W359" s="50">
        <f>VLOOKUP(B359,'Pit Adv'!B:V,8,FALSE)</f>
        <v>7.2999999999999995E-2</v>
      </c>
      <c r="X359" s="21">
        <f>VLOOKUP(B359,'Pit PD'!$B:$M,3,FALSE)</f>
        <v>0.127</v>
      </c>
      <c r="Y359" s="21">
        <f>VLOOKUP($B359,'Pit PD'!$B:$M,4,FALSE)</f>
        <v>0.371</v>
      </c>
      <c r="Z359" s="21">
        <f>VLOOKUP($B359,'Pit PD'!$B:$M,5,FALSE)</f>
        <v>0.61399999999999999</v>
      </c>
      <c r="AA359" s="21">
        <f>VLOOKUP($B359,'Pit PD'!$B:$M,6,FALSE)</f>
        <v>0.47699999999999998</v>
      </c>
      <c r="AB359" s="21">
        <f>VLOOKUP($B359,'Pit PD'!$B:$M,7,FALSE)</f>
        <v>0.61299999999999999</v>
      </c>
      <c r="AC359" s="21">
        <f>VLOOKUP($B359,'Pit PD'!$B:$M,8,FALSE)</f>
        <v>0.83399999999999996</v>
      </c>
      <c r="AD359" s="21">
        <f>VLOOKUP($B359,'Pit PD'!$B:$M,9,FALSE)</f>
        <v>0.73699999999999999</v>
      </c>
      <c r="AE359" s="21">
        <f>VLOOKUP($B359,'Pit PD'!$B:$M,10,FALSE)</f>
        <v>0.437</v>
      </c>
      <c r="AF359" s="21">
        <f>VLOOKUP($B359,'Pit PD'!$B:$M,11,FALSE)</f>
        <v>0.16500000000000001</v>
      </c>
      <c r="AG359" s="21">
        <f>VLOOKUP($B359,'Pit PD'!$B:$M,12,FALSE)</f>
        <v>0.29199999999999998</v>
      </c>
      <c r="AH359">
        <f>VLOOKUP(B359,'[1]SGP Pitchers'!$B:$P,10,FALSE)</f>
        <v>1.259011379935153</v>
      </c>
    </row>
    <row r="360" spans="1:34" ht="15" thickBot="1">
      <c r="A360" s="5">
        <v>359</v>
      </c>
      <c r="B360" s="22" t="s">
        <v>387</v>
      </c>
      <c r="C360" s="22" t="s">
        <v>32</v>
      </c>
      <c r="D360" s="8">
        <f t="shared" si="5"/>
        <v>0</v>
      </c>
      <c r="E360" s="8">
        <v>0</v>
      </c>
      <c r="F360" s="8">
        <v>45</v>
      </c>
      <c r="G360" s="8">
        <f>VLOOKUP(B360,[1]Pitchers!$B:$P,15,FALSE)</f>
        <v>0.5</v>
      </c>
      <c r="H360" s="8" t="str">
        <f>IF(D360&gt;0,(D360)/(D360+VLOOKUP(B360,'Blown Saves Pitch'!B:F,4,FALSE)),"")</f>
        <v/>
      </c>
      <c r="I360" s="8">
        <v>13.35</v>
      </c>
      <c r="J360" s="8">
        <v>2.67</v>
      </c>
      <c r="K360" s="8">
        <v>0.76</v>
      </c>
      <c r="L360" s="8">
        <v>11.25</v>
      </c>
      <c r="M360" s="8">
        <f>VLOOKUP('Pit League Rates'!B360,'Pit Adv'!B:V,20,FALSE)</f>
        <v>2.33</v>
      </c>
      <c r="N360" s="8">
        <f>VLOOKUP('Pit League Rates'!B360,'Pit Adv'!B:V,21,FALSE)</f>
        <v>2.25</v>
      </c>
      <c r="O360" s="8">
        <f>VLOOKUP(B360,'Pit Statcast'!B:M,5,FALSE)</f>
        <v>86.2</v>
      </c>
      <c r="P360" s="8">
        <f>VLOOKUP(B360,'Pit Statcast'!B:M,7,FALSE)</f>
        <v>13.8</v>
      </c>
      <c r="Q360" s="46">
        <f>VLOOKUP(B360,'Pit Statcast'!B:M,9,FALSE)</f>
        <v>9.0999999999999998E-2</v>
      </c>
      <c r="R360" s="46">
        <f>VLOOKUP(B360,'Pit Statcast'!B:M,11,FALSE)</f>
        <v>0.33300000000000002</v>
      </c>
      <c r="S360" s="8">
        <v>1.19</v>
      </c>
      <c r="T360" s="8">
        <v>0</v>
      </c>
      <c r="U360" s="10">
        <v>0.35699999999999998</v>
      </c>
      <c r="V360" s="50">
        <f>VLOOKUP(B360,'Pit Adv'!B:V,7,FALSE)</f>
        <v>0.39100000000000001</v>
      </c>
      <c r="W360" s="50">
        <f>VLOOKUP(B360,'Pit Adv'!B:V,8,FALSE)</f>
        <v>3.5000000000000003E-2</v>
      </c>
      <c r="X360" s="21">
        <f>VLOOKUP(B360,'Pit PD'!$B:$M,3,FALSE)</f>
        <v>0.20399999999999999</v>
      </c>
      <c r="Y360" s="21">
        <f>VLOOKUP($B360,'Pit PD'!$B:$M,4,FALSE)</f>
        <v>0.373</v>
      </c>
      <c r="Z360" s="21">
        <f>VLOOKUP($B360,'Pit PD'!$B:$M,5,FALSE)</f>
        <v>0.67600000000000005</v>
      </c>
      <c r="AA360" s="21">
        <f>VLOOKUP($B360,'Pit PD'!$B:$M,6,FALSE)</f>
        <v>0.51400000000000001</v>
      </c>
      <c r="AB360" s="21">
        <f>VLOOKUP($B360,'Pit PD'!$B:$M,7,FALSE)</f>
        <v>0.35599999999999998</v>
      </c>
      <c r="AC360" s="21">
        <f>VLOOKUP($B360,'Pit PD'!$B:$M,8,FALSE)</f>
        <v>0.76100000000000001</v>
      </c>
      <c r="AD360" s="21">
        <f>VLOOKUP($B360,'Pit PD'!$B:$M,9,FALSE)</f>
        <v>0.60299999999999998</v>
      </c>
      <c r="AE360" s="21">
        <f>VLOOKUP($B360,'Pit PD'!$B:$M,10,FALSE)</f>
        <v>0.46600000000000003</v>
      </c>
      <c r="AF360" s="21">
        <f>VLOOKUP($B360,'Pit PD'!$B:$M,11,FALSE)</f>
        <v>0.155</v>
      </c>
      <c r="AG360" s="21">
        <f>VLOOKUP($B360,'Pit PD'!$B:$M,12,FALSE)</f>
        <v>0.35899999999999999</v>
      </c>
      <c r="AH360">
        <f>VLOOKUP(B360,'[1]SGP Pitchers'!$B:$P,10,FALSE)</f>
        <v>6.0771544355170297</v>
      </c>
    </row>
    <row r="361" spans="1:34" ht="15" thickBot="1">
      <c r="A361" s="5">
        <v>360</v>
      </c>
      <c r="B361" s="22" t="s">
        <v>765</v>
      </c>
      <c r="C361" s="22" t="s">
        <v>74</v>
      </c>
      <c r="D361" s="8">
        <f t="shared" si="5"/>
        <v>5</v>
      </c>
      <c r="E361" s="8">
        <v>2</v>
      </c>
      <c r="F361" s="8">
        <v>45</v>
      </c>
      <c r="G361" s="8" t="str">
        <f>VLOOKUP(B361,[1]Pitchers!$B:$P,15,FALSE)</f>
        <v/>
      </c>
      <c r="H361" s="8">
        <f>IF(D361&gt;0,(D361)/(D361+VLOOKUP(B361,'Blown Saves Pitch'!B:F,4,FALSE)),"")</f>
        <v>0.83333333333333337</v>
      </c>
      <c r="I361" s="8">
        <v>7.36</v>
      </c>
      <c r="J361" s="8">
        <v>3.6</v>
      </c>
      <c r="K361" s="8">
        <v>1.38</v>
      </c>
      <c r="L361" s="8">
        <v>1.73</v>
      </c>
      <c r="M361" s="8">
        <f>VLOOKUP('Pit League Rates'!B361,'Pit Adv'!B:V,20,FALSE)</f>
        <v>4.9800000000000004</v>
      </c>
      <c r="N361" s="8">
        <f>VLOOKUP('Pit League Rates'!B361,'Pit Adv'!B:V,21,FALSE)</f>
        <v>4.83</v>
      </c>
      <c r="O361" s="8">
        <f>VLOOKUP(B361,'Pit Statcast'!B:M,5,FALSE)</f>
        <v>87</v>
      </c>
      <c r="P361" s="8">
        <f>VLOOKUP(B361,'Pit Statcast'!B:M,7,FALSE)</f>
        <v>14.2</v>
      </c>
      <c r="Q361" s="46">
        <f>VLOOKUP(B361,'Pit Statcast'!B:M,9,FALSE)</f>
        <v>4.8000000000000001E-2</v>
      </c>
      <c r="R361" s="46">
        <f>VLOOKUP(B361,'Pit Statcast'!B:M,11,FALSE)</f>
        <v>0.32500000000000001</v>
      </c>
      <c r="S361" s="8">
        <v>4.25</v>
      </c>
      <c r="T361" s="8">
        <v>3</v>
      </c>
      <c r="U361" s="10">
        <v>7.9000000000000001E-2</v>
      </c>
      <c r="V361" s="50">
        <f>VLOOKUP(B361,'Pit Adv'!B:V,7,FALSE)</f>
        <v>0.188</v>
      </c>
      <c r="W361" s="50">
        <f>VLOOKUP(B361,'Pit Adv'!B:V,8,FALSE)</f>
        <v>0.108</v>
      </c>
      <c r="X361" s="21">
        <f>VLOOKUP(B361,'Pit PD'!$B:$M,3,FALSE)</f>
        <v>0.113</v>
      </c>
      <c r="Y361" s="21">
        <f>VLOOKUP($B361,'Pit PD'!$B:$M,4,FALSE)</f>
        <v>0.28399999999999997</v>
      </c>
      <c r="Z361" s="21">
        <f>VLOOKUP($B361,'Pit PD'!$B:$M,5,FALSE)</f>
        <v>0.67800000000000005</v>
      </c>
      <c r="AA361" s="21">
        <f>VLOOKUP($B361,'Pit PD'!$B:$M,6,FALSE)</f>
        <v>0.47499999999999998</v>
      </c>
      <c r="AB361" s="21">
        <f>VLOOKUP($B361,'Pit PD'!$B:$M,7,FALSE)</f>
        <v>0.54300000000000004</v>
      </c>
      <c r="AC361" s="21">
        <f>VLOOKUP($B361,'Pit PD'!$B:$M,8,FALSE)</f>
        <v>0.85399999999999998</v>
      </c>
      <c r="AD361" s="21">
        <f>VLOOKUP($B361,'Pit PD'!$B:$M,9,FALSE)</f>
        <v>0.75900000000000001</v>
      </c>
      <c r="AE361" s="21">
        <f>VLOOKUP($B361,'Pit PD'!$B:$M,10,FALSE)</f>
        <v>0.48599999999999999</v>
      </c>
      <c r="AF361" s="21">
        <f>VLOOKUP($B361,'Pit PD'!$B:$M,11,FALSE)</f>
        <v>0.14099999999999999</v>
      </c>
      <c r="AG361" s="21">
        <f>VLOOKUP($B361,'Pit PD'!$B:$M,12,FALSE)</f>
        <v>0.255</v>
      </c>
      <c r="AH361">
        <f>VLOOKUP(B361,'[1]SGP Pitchers'!$B:$P,10,FALSE)</f>
        <v>-1.1297825278312854</v>
      </c>
    </row>
    <row r="362" spans="1:34" ht="15" thickBot="1">
      <c r="A362" s="5">
        <v>361</v>
      </c>
      <c r="B362" s="22" t="s">
        <v>709</v>
      </c>
      <c r="C362" s="6" t="s">
        <v>103</v>
      </c>
      <c r="D362" s="8">
        <f t="shared" si="5"/>
        <v>4</v>
      </c>
      <c r="E362" s="8">
        <v>0</v>
      </c>
      <c r="F362" s="8">
        <v>45</v>
      </c>
      <c r="G362" s="8" t="str">
        <f>VLOOKUP(B362,[1]Pitchers!$B:$P,15,FALSE)</f>
        <v/>
      </c>
      <c r="H362" s="8">
        <f>IF(D362&gt;0,(D362)/(D362+VLOOKUP(B362,'Blown Saves Pitch'!B:F,4,FALSE)),"")</f>
        <v>0.66666666666666663</v>
      </c>
      <c r="I362" s="8">
        <v>7.74</v>
      </c>
      <c r="J362" s="8">
        <v>4.82</v>
      </c>
      <c r="K362" s="8">
        <v>1.45</v>
      </c>
      <c r="L362" s="8">
        <v>1.96</v>
      </c>
      <c r="M362" s="8">
        <f>VLOOKUP('Pit League Rates'!B362,'Pit Adv'!B:V,20,FALSE)</f>
        <v>4.79</v>
      </c>
      <c r="N362" s="8">
        <f>VLOOKUP('Pit League Rates'!B362,'Pit Adv'!B:V,21,FALSE)</f>
        <v>4.4800000000000004</v>
      </c>
      <c r="O362" s="8">
        <f>VLOOKUP(B362,'Pit Statcast'!B:M,5,FALSE)</f>
        <v>90.9</v>
      </c>
      <c r="P362" s="8">
        <f>VLOOKUP(B362,'Pit Statcast'!B:M,7,FALSE)</f>
        <v>10.4</v>
      </c>
      <c r="Q362" s="46">
        <f>VLOOKUP(B362,'Pit Statcast'!B:M,9,FALSE)</f>
        <v>8.1000000000000003E-2</v>
      </c>
      <c r="R362" s="46">
        <f>VLOOKUP(B362,'Pit Statcast'!B:M,11,FALSE)</f>
        <v>0.47799999999999998</v>
      </c>
      <c r="S362" s="8">
        <v>3.96</v>
      </c>
      <c r="T362" s="8">
        <v>4</v>
      </c>
      <c r="U362" s="10">
        <v>9.4E-2</v>
      </c>
      <c r="V362" s="50">
        <f>VLOOKUP(B362,'Pit Adv'!B:V,7,FALSE)</f>
        <v>0.192</v>
      </c>
      <c r="W362" s="50">
        <f>VLOOKUP(B362,'Pit Adv'!B:V,8,FALSE)</f>
        <v>9.8000000000000004E-2</v>
      </c>
      <c r="X362" s="21">
        <f>VLOOKUP(B362,'Pit PD'!$B:$M,3,FALSE)</f>
        <v>0.10299999999999999</v>
      </c>
      <c r="Y362" s="21">
        <f>VLOOKUP($B362,'Pit PD'!$B:$M,4,FALSE)</f>
        <v>0.24199999999999999</v>
      </c>
      <c r="Z362" s="21">
        <f>VLOOKUP($B362,'Pit PD'!$B:$M,5,FALSE)</f>
        <v>0.68700000000000006</v>
      </c>
      <c r="AA362" s="21">
        <f>VLOOKUP($B362,'Pit PD'!$B:$M,6,FALSE)</f>
        <v>0.46500000000000002</v>
      </c>
      <c r="AB362" s="21">
        <f>VLOOKUP($B362,'Pit PD'!$B:$M,7,FALSE)</f>
        <v>0.623</v>
      </c>
      <c r="AC362" s="21">
        <f>VLOOKUP($B362,'Pit PD'!$B:$M,8,FALSE)</f>
        <v>0.83399999999999996</v>
      </c>
      <c r="AD362" s="21">
        <f>VLOOKUP($B362,'Pit PD'!$B:$M,9,FALSE)</f>
        <v>0.77900000000000003</v>
      </c>
      <c r="AE362" s="21">
        <f>VLOOKUP($B362,'Pit PD'!$B:$M,10,FALSE)</f>
        <v>0.501</v>
      </c>
      <c r="AF362" s="21">
        <f>VLOOKUP($B362,'Pit PD'!$B:$M,11,FALSE)</f>
        <v>0.14299999999999999</v>
      </c>
      <c r="AG362" s="21">
        <f>VLOOKUP($B362,'Pit PD'!$B:$M,12,FALSE)</f>
        <v>0.246</v>
      </c>
      <c r="AH362">
        <f>VLOOKUP(B362,'[1]SGP Pitchers'!$B:$P,10,FALSE)</f>
        <v>-2.3512951202062298</v>
      </c>
    </row>
    <row r="363" spans="1:34" ht="15" thickBot="1">
      <c r="A363" s="5">
        <v>362</v>
      </c>
      <c r="B363" s="22" t="s">
        <v>659</v>
      </c>
      <c r="C363" s="6" t="s">
        <v>103</v>
      </c>
      <c r="D363" s="8">
        <f t="shared" si="5"/>
        <v>4</v>
      </c>
      <c r="E363" s="8">
        <v>2</v>
      </c>
      <c r="F363" s="8">
        <v>45</v>
      </c>
      <c r="G363" s="8" t="str">
        <f>VLOOKUP(B363,[1]Pitchers!$B:$P,15,FALSE)</f>
        <v/>
      </c>
      <c r="H363" s="8">
        <f>IF(D363&gt;0,(D363)/(D363+VLOOKUP(B363,'Blown Saves Pitch'!B:F,4,FALSE)),"")</f>
        <v>1</v>
      </c>
      <c r="I363" s="8">
        <v>8.1</v>
      </c>
      <c r="J363" s="8">
        <v>6.12</v>
      </c>
      <c r="K363" s="8">
        <v>1.64</v>
      </c>
      <c r="L363" s="8">
        <v>2.37</v>
      </c>
      <c r="M363" s="8">
        <f>VLOOKUP('Pit League Rates'!B363,'Pit Adv'!B:V,20,FALSE)</f>
        <v>4.43</v>
      </c>
      <c r="N363" s="8">
        <f>VLOOKUP('Pit League Rates'!B363,'Pit Adv'!B:V,21,FALSE)</f>
        <v>4.29</v>
      </c>
      <c r="O363" s="8">
        <f>VLOOKUP(B363,'Pit Statcast'!B:M,5,FALSE)</f>
        <v>88.4</v>
      </c>
      <c r="P363" s="8">
        <f>VLOOKUP(B363,'Pit Statcast'!B:M,7,FALSE)</f>
        <v>11.9</v>
      </c>
      <c r="Q363" s="46">
        <f>VLOOKUP(B363,'Pit Statcast'!B:M,9,FALSE)</f>
        <v>7.2999999999999995E-2</v>
      </c>
      <c r="R363" s="46">
        <f>VLOOKUP(B363,'Pit Statcast'!B:M,11,FALSE)</f>
        <v>0.34100000000000003</v>
      </c>
      <c r="S363" s="8">
        <v>3.42</v>
      </c>
      <c r="T363" s="8">
        <v>2</v>
      </c>
      <c r="U363" s="10">
        <v>0.113</v>
      </c>
      <c r="V363" s="50">
        <f>VLOOKUP(B363,'Pit Adv'!B:V,7,FALSE)</f>
        <v>0.19500000000000001</v>
      </c>
      <c r="W363" s="50">
        <f>VLOOKUP(B363,'Pit Adv'!B:V,8,FALSE)</f>
        <v>8.2000000000000003E-2</v>
      </c>
      <c r="X363" s="21">
        <f>VLOOKUP(B363,'Pit PD'!$B:$M,3,FALSE)</f>
        <v>0.106</v>
      </c>
      <c r="Y363" s="21">
        <f>VLOOKUP($B363,'Pit PD'!$B:$M,4,FALSE)</f>
        <v>0.313</v>
      </c>
      <c r="Z363" s="21">
        <f>VLOOKUP($B363,'Pit PD'!$B:$M,5,FALSE)</f>
        <v>0.621</v>
      </c>
      <c r="AA363" s="21">
        <f>VLOOKUP($B363,'Pit PD'!$B:$M,6,FALSE)</f>
        <v>0.45900000000000002</v>
      </c>
      <c r="AB363" s="21">
        <f>VLOOKUP($B363,'Pit PD'!$B:$M,7,FALSE)</f>
        <v>0.63200000000000001</v>
      </c>
      <c r="AC363" s="21">
        <f>VLOOKUP($B363,'Pit PD'!$B:$M,8,FALSE)</f>
        <v>0.84399999999999997</v>
      </c>
      <c r="AD363" s="21">
        <f>VLOOKUP($B363,'Pit PD'!$B:$M,9,FALSE)</f>
        <v>0.76800000000000002</v>
      </c>
      <c r="AE363" s="21">
        <f>VLOOKUP($B363,'Pit PD'!$B:$M,10,FALSE)</f>
        <v>0.47499999999999998</v>
      </c>
      <c r="AF363" s="21">
        <f>VLOOKUP($B363,'Pit PD'!$B:$M,11,FALSE)</f>
        <v>0.18</v>
      </c>
      <c r="AG363" s="21">
        <f>VLOOKUP($B363,'Pit PD'!$B:$M,12,FALSE)</f>
        <v>0.28599999999999998</v>
      </c>
      <c r="AH363">
        <f>VLOOKUP(B363,'[1]SGP Pitchers'!$B:$P,10,FALSE)</f>
        <v>-3.6987257995733995</v>
      </c>
    </row>
    <row r="364" spans="1:34" ht="15" thickBot="1">
      <c r="A364" s="5">
        <v>363</v>
      </c>
      <c r="B364" s="22" t="s">
        <v>621</v>
      </c>
      <c r="C364" s="22" t="s">
        <v>52</v>
      </c>
      <c r="D364" s="8">
        <f t="shared" si="5"/>
        <v>3</v>
      </c>
      <c r="E364" s="8">
        <v>1</v>
      </c>
      <c r="F364" s="8">
        <v>45</v>
      </c>
      <c r="G364" s="8" t="str">
        <f>VLOOKUP(B364,[1]Pitchers!$B:$P,15,FALSE)</f>
        <v/>
      </c>
      <c r="H364" s="8">
        <f>IF(D364&gt;0,(D364)/(D364+VLOOKUP(B364,'Blown Saves Pitch'!B:F,4,FALSE)),"")</f>
        <v>1</v>
      </c>
      <c r="I364" s="8">
        <v>9.42</v>
      </c>
      <c r="J364" s="8">
        <v>5.23</v>
      </c>
      <c r="K364" s="8">
        <v>1.49</v>
      </c>
      <c r="L364" s="8">
        <v>2.37</v>
      </c>
      <c r="M364" s="8">
        <f>VLOOKUP('Pit League Rates'!B364,'Pit Adv'!B:V,20,FALSE)</f>
        <v>4.72</v>
      </c>
      <c r="N364" s="8">
        <f>VLOOKUP('Pit League Rates'!B364,'Pit Adv'!B:V,21,FALSE)</f>
        <v>4.17</v>
      </c>
      <c r="O364" s="8">
        <f>VLOOKUP(B364,'Pit Statcast'!B:M,5,FALSE)</f>
        <v>90.2</v>
      </c>
      <c r="P364" s="8">
        <f>VLOOKUP(B364,'Pit Statcast'!B:M,7,FALSE)</f>
        <v>12.3</v>
      </c>
      <c r="Q364" s="46">
        <f>VLOOKUP(B364,'Pit Statcast'!B:M,9,FALSE)</f>
        <v>9.6000000000000002E-2</v>
      </c>
      <c r="R364" s="46">
        <f>VLOOKUP(B364,'Pit Statcast'!B:M,11,FALSE)</f>
        <v>0.45600000000000002</v>
      </c>
      <c r="S364" s="8">
        <v>3.98</v>
      </c>
      <c r="T364" s="8">
        <v>2</v>
      </c>
      <c r="U364" s="10">
        <v>0.13300000000000001</v>
      </c>
      <c r="V364" s="50">
        <f>VLOOKUP(B364,'Pit Adv'!B:V,7,FALSE)</f>
        <v>0.23100000000000001</v>
      </c>
      <c r="W364" s="50">
        <f>VLOOKUP(B364,'Pit Adv'!B:V,8,FALSE)</f>
        <v>9.7000000000000003E-2</v>
      </c>
      <c r="X364" s="21">
        <f>VLOOKUP(B364,'Pit PD'!$B:$M,3,FALSE)</f>
        <v>0.108</v>
      </c>
      <c r="Y364" s="21">
        <f>VLOOKUP($B364,'Pit PD'!$B:$M,4,FALSE)</f>
        <v>0.248</v>
      </c>
      <c r="Z364" s="21">
        <f>VLOOKUP($B364,'Pit PD'!$B:$M,5,FALSE)</f>
        <v>0.65200000000000002</v>
      </c>
      <c r="AA364" s="21">
        <f>VLOOKUP($B364,'Pit PD'!$B:$M,6,FALSE)</f>
        <v>0.45800000000000002</v>
      </c>
      <c r="AB364" s="21">
        <f>VLOOKUP($B364,'Pit PD'!$B:$M,7,FALSE)</f>
        <v>0.52700000000000002</v>
      </c>
      <c r="AC364" s="21">
        <f>VLOOKUP($B364,'Pit PD'!$B:$M,8,FALSE)</f>
        <v>0.84199999999999997</v>
      </c>
      <c r="AD364" s="21">
        <f>VLOOKUP($B364,'Pit PD'!$B:$M,9,FALSE)</f>
        <v>0.76</v>
      </c>
      <c r="AE364" s="21">
        <f>VLOOKUP($B364,'Pit PD'!$B:$M,10,FALSE)</f>
        <v>0.52</v>
      </c>
      <c r="AF364" s="21">
        <f>VLOOKUP($B364,'Pit PD'!$B:$M,11,FALSE)</f>
        <v>0.16700000000000001</v>
      </c>
      <c r="AG364" s="21">
        <f>VLOOKUP($B364,'Pit PD'!$B:$M,12,FALSE)</f>
        <v>0.27600000000000002</v>
      </c>
      <c r="AH364">
        <f>VLOOKUP(B364,'[1]SGP Pitchers'!$B:$P,10,FALSE)</f>
        <v>-1.9717816287837935</v>
      </c>
    </row>
    <row r="365" spans="1:34" ht="15" thickBot="1">
      <c r="A365" s="5">
        <v>364</v>
      </c>
      <c r="B365" s="22" t="s">
        <v>799</v>
      </c>
      <c r="C365" s="22" t="s">
        <v>95</v>
      </c>
      <c r="D365" s="8">
        <f t="shared" si="5"/>
        <v>2</v>
      </c>
      <c r="E365" s="8">
        <v>0</v>
      </c>
      <c r="F365" s="8">
        <v>45</v>
      </c>
      <c r="G365" s="8">
        <f>VLOOKUP(B365,[1]Pitchers!$B:$P,15,FALSE)</f>
        <v>0.18</v>
      </c>
      <c r="H365" s="8">
        <f>IF(D365&gt;0,(D365)/(D365+VLOOKUP(B365,'Blown Saves Pitch'!B:F,4,FALSE)),"")</f>
        <v>1</v>
      </c>
      <c r="I365" s="8">
        <v>6.75</v>
      </c>
      <c r="J365" s="8">
        <v>5.4</v>
      </c>
      <c r="K365" s="8">
        <v>1.52</v>
      </c>
      <c r="L365" s="8">
        <v>1.8</v>
      </c>
      <c r="M365" s="8">
        <f>VLOOKUP('Pit League Rates'!B365,'Pit Adv'!B:V,20,FALSE)</f>
        <v>5.08</v>
      </c>
      <c r="N365" s="8">
        <f>VLOOKUP('Pit League Rates'!B365,'Pit Adv'!B:V,21,FALSE)</f>
        <v>5.0999999999999996</v>
      </c>
      <c r="O365" s="8">
        <f>VLOOKUP(B365,'Pit Statcast'!B:M,5,FALSE)</f>
        <v>90.3</v>
      </c>
      <c r="P365" s="8">
        <f>VLOOKUP(B365,'Pit Statcast'!B:M,7,FALSE)</f>
        <v>12.6</v>
      </c>
      <c r="Q365" s="46">
        <f>VLOOKUP(B365,'Pit Statcast'!B:M,9,FALSE)</f>
        <v>8.6999999999999994E-2</v>
      </c>
      <c r="R365" s="46">
        <f>VLOOKUP(B365,'Pit Statcast'!B:M,11,FALSE)</f>
        <v>0.43099999999999999</v>
      </c>
      <c r="S365" s="8">
        <v>3.75</v>
      </c>
      <c r="T365" s="8">
        <v>2</v>
      </c>
      <c r="U365" s="10">
        <v>7.3999999999999996E-2</v>
      </c>
      <c r="V365" s="50">
        <f>VLOOKUP(B365,'Pit Adv'!B:V,7,FALSE)</f>
        <v>0.16700000000000001</v>
      </c>
      <c r="W365" s="50">
        <f>VLOOKUP(B365,'Pit Adv'!B:V,8,FALSE)</f>
        <v>9.2999999999999999E-2</v>
      </c>
      <c r="X365" s="21">
        <f>VLOOKUP(B365,'Pit PD'!$B:$M,3,FALSE)</f>
        <v>7.9000000000000001E-2</v>
      </c>
      <c r="Y365" s="21">
        <f>VLOOKUP($B365,'Pit PD'!$B:$M,4,FALSE)</f>
        <v>0.24399999999999999</v>
      </c>
      <c r="Z365" s="21">
        <f>VLOOKUP($B365,'Pit PD'!$B:$M,5,FALSE)</f>
        <v>0.64800000000000002</v>
      </c>
      <c r="AA365" s="21">
        <f>VLOOKUP($B365,'Pit PD'!$B:$M,6,FALSE)</f>
        <v>0.45</v>
      </c>
      <c r="AB365" s="21">
        <f>VLOOKUP($B365,'Pit PD'!$B:$M,7,FALSE)</f>
        <v>0.59699999999999998</v>
      </c>
      <c r="AC365" s="21">
        <f>VLOOKUP($B365,'Pit PD'!$B:$M,8,FALSE)</f>
        <v>0.90700000000000003</v>
      </c>
      <c r="AD365" s="21">
        <f>VLOOKUP($B365,'Pit PD'!$B:$M,9,FALSE)</f>
        <v>0.82399999999999995</v>
      </c>
      <c r="AE365" s="21">
        <f>VLOOKUP($B365,'Pit PD'!$B:$M,10,FALSE)</f>
        <v>0.51</v>
      </c>
      <c r="AF365" s="21">
        <f>VLOOKUP($B365,'Pit PD'!$B:$M,11,FALSE)</f>
        <v>0.161</v>
      </c>
      <c r="AG365" s="21">
        <f>VLOOKUP($B365,'Pit PD'!$B:$M,12,FALSE)</f>
        <v>0.24</v>
      </c>
      <c r="AH365">
        <f>VLOOKUP(B365,'[1]SGP Pitchers'!$B:$P,10,FALSE)</f>
        <v>-3.500271944002793</v>
      </c>
    </row>
    <row r="366" spans="1:34" ht="15" thickBot="1">
      <c r="A366" s="5">
        <v>365</v>
      </c>
      <c r="B366" s="22" t="s">
        <v>478</v>
      </c>
      <c r="C366" s="22" t="s">
        <v>153</v>
      </c>
      <c r="D366" s="8">
        <f t="shared" si="5"/>
        <v>1</v>
      </c>
      <c r="E366" s="8">
        <v>0</v>
      </c>
      <c r="F366" s="8">
        <v>44</v>
      </c>
      <c r="G366" s="8" t="str">
        <f>VLOOKUP(B366,[1]Pitchers!$B:$P,15,FALSE)</f>
        <v/>
      </c>
      <c r="H366" s="8">
        <f>IF(D366&gt;0,(D366)/(D366+VLOOKUP(B366,'Blown Saves Pitch'!B:F,4,FALSE)),"")</f>
        <v>1</v>
      </c>
      <c r="I366" s="8">
        <v>9</v>
      </c>
      <c r="J366" s="8">
        <v>4.5</v>
      </c>
      <c r="K366" s="8">
        <v>1.1100000000000001</v>
      </c>
      <c r="L366" s="8">
        <v>8.8000000000000007</v>
      </c>
      <c r="M366" s="8">
        <f>VLOOKUP('Pit League Rates'!B366,'Pit Adv'!B:V,20,FALSE)</f>
        <v>4.1500000000000004</v>
      </c>
      <c r="N366" s="8">
        <f>VLOOKUP('Pit League Rates'!B366,'Pit Adv'!B:V,21,FALSE)</f>
        <v>3.48</v>
      </c>
      <c r="O366" s="8">
        <f>VLOOKUP(B366,'Pit Statcast'!B:M,5,FALSE)</f>
        <v>89.2</v>
      </c>
      <c r="P366" s="8">
        <f>VLOOKUP(B366,'Pit Statcast'!B:M,7,FALSE)</f>
        <v>18.8</v>
      </c>
      <c r="Q366" s="46">
        <f>VLOOKUP(B366,'Pit Statcast'!B:M,9,FALSE)</f>
        <v>0.108</v>
      </c>
      <c r="R366" s="46">
        <f>VLOOKUP(B366,'Pit Statcast'!B:M,11,FALSE)</f>
        <v>0.4</v>
      </c>
      <c r="S366" s="8">
        <v>1.02</v>
      </c>
      <c r="T366" s="8">
        <v>1</v>
      </c>
      <c r="U366" s="10">
        <v>0.215</v>
      </c>
      <c r="V366" s="50">
        <f>VLOOKUP(B366,'Pit Adv'!B:V,7,FALSE)</f>
        <v>0.24299999999999999</v>
      </c>
      <c r="W366" s="50">
        <f>VLOOKUP(B366,'Pit Adv'!B:V,8,FALSE)</f>
        <v>2.8000000000000001E-2</v>
      </c>
      <c r="X366" s="21">
        <f>VLOOKUP(B366,'Pit PD'!$B:$M,3,FALSE)</f>
        <v>7.4999999999999997E-2</v>
      </c>
      <c r="Y366" s="21">
        <f>VLOOKUP($B366,'Pit PD'!$B:$M,4,FALSE)</f>
        <v>0.25800000000000001</v>
      </c>
      <c r="Z366" s="21">
        <f>VLOOKUP($B366,'Pit PD'!$B:$M,5,FALSE)</f>
        <v>0.64900000000000002</v>
      </c>
      <c r="AA366" s="21">
        <f>VLOOKUP($B366,'Pit PD'!$B:$M,6,FALSE)</f>
        <v>0.49</v>
      </c>
      <c r="AB366" s="21">
        <f>VLOOKUP($B366,'Pit PD'!$B:$M,7,FALSE)</f>
        <v>0.746</v>
      </c>
      <c r="AC366" s="21">
        <f>VLOOKUP($B366,'Pit PD'!$B:$M,8,FALSE)</f>
        <v>0.86599999999999999</v>
      </c>
      <c r="AD366" s="21">
        <f>VLOOKUP($B366,'Pit PD'!$B:$M,9,FALSE)</f>
        <v>0.84099999999999997</v>
      </c>
      <c r="AE366" s="21">
        <f>VLOOKUP($B366,'Pit PD'!$B:$M,10,FALSE)</f>
        <v>0.59499999999999997</v>
      </c>
      <c r="AF366" s="21">
        <f>VLOOKUP($B366,'Pit PD'!$B:$M,11,FALSE)</f>
        <v>0.21199999999999999</v>
      </c>
      <c r="AG366" s="21">
        <f>VLOOKUP($B366,'Pit PD'!$B:$M,12,FALSE)</f>
        <v>0.28699999999999998</v>
      </c>
      <c r="AH366">
        <f>VLOOKUP(B366,'[1]SGP Pitchers'!$B:$P,10,FALSE)</f>
        <v>2.9812806583143256</v>
      </c>
    </row>
    <row r="367" spans="1:34" ht="15" thickBot="1">
      <c r="A367" s="5">
        <v>366</v>
      </c>
      <c r="B367" s="22" t="s">
        <v>695</v>
      </c>
      <c r="C367" s="22" t="s">
        <v>129</v>
      </c>
      <c r="D367" s="8">
        <f t="shared" si="5"/>
        <v>11</v>
      </c>
      <c r="E367" s="8">
        <v>1</v>
      </c>
      <c r="F367" s="8">
        <v>44</v>
      </c>
      <c r="G367" s="8" t="str">
        <f>VLOOKUP(B367,[1]Pitchers!$B:$P,15,FALSE)</f>
        <v/>
      </c>
      <c r="H367" s="8">
        <f>IF(D367&gt;0,(D367)/(D367+VLOOKUP(B367,'Blown Saves Pitch'!B:F,4,FALSE)),"")</f>
        <v>0.7857142857142857</v>
      </c>
      <c r="I367" s="8">
        <v>7.33</v>
      </c>
      <c r="J367" s="8">
        <v>5.5</v>
      </c>
      <c r="K367" s="8">
        <v>1.56</v>
      </c>
      <c r="L367" s="8">
        <v>2</v>
      </c>
      <c r="M367" s="8">
        <f>VLOOKUP('Pit League Rates'!B367,'Pit Adv'!B:V,20,FALSE)</f>
        <v>4.6100000000000003</v>
      </c>
      <c r="N367" s="8">
        <f>VLOOKUP('Pit League Rates'!B367,'Pit Adv'!B:V,21,FALSE)</f>
        <v>4.42</v>
      </c>
      <c r="O367" s="8">
        <f>VLOOKUP(B367,'Pit Statcast'!B:M,5,FALSE)</f>
        <v>86.6</v>
      </c>
      <c r="P367" s="8">
        <f>VLOOKUP(B367,'Pit Statcast'!B:M,7,FALSE)</f>
        <v>7.2</v>
      </c>
      <c r="Q367" s="46">
        <f>VLOOKUP(B367,'Pit Statcast'!B:M,9,FALSE)</f>
        <v>5.2999999999999999E-2</v>
      </c>
      <c r="R367" s="46">
        <f>VLOOKUP(B367,'Pit Statcast'!B:M,11,FALSE)</f>
        <v>0.35899999999999999</v>
      </c>
      <c r="S367" s="8">
        <v>3.67</v>
      </c>
      <c r="T367" s="8">
        <v>10</v>
      </c>
      <c r="U367" s="10">
        <v>9.1999999999999998E-2</v>
      </c>
      <c r="V367" s="50">
        <f>VLOOKUP(B367,'Pit Adv'!B:V,7,FALSE)</f>
        <v>0.183</v>
      </c>
      <c r="W367" s="50">
        <f>VLOOKUP(B367,'Pit Adv'!B:V,8,FALSE)</f>
        <v>9.1999999999999998E-2</v>
      </c>
      <c r="X367" s="21">
        <f>VLOOKUP(B367,'Pit PD'!$B:$M,3,FALSE)</f>
        <v>8.6999999999999994E-2</v>
      </c>
      <c r="Y367" s="21">
        <f>VLOOKUP($B367,'Pit PD'!$B:$M,4,FALSE)</f>
        <v>0.25600000000000001</v>
      </c>
      <c r="Z367" s="21">
        <f>VLOOKUP($B367,'Pit PD'!$B:$M,5,FALSE)</f>
        <v>0.60599999999999998</v>
      </c>
      <c r="AA367" s="21">
        <f>VLOOKUP($B367,'Pit PD'!$B:$M,6,FALSE)</f>
        <v>0.438</v>
      </c>
      <c r="AB367" s="21">
        <f>VLOOKUP($B367,'Pit PD'!$B:$M,7,FALSE)</f>
        <v>0.59099999999999997</v>
      </c>
      <c r="AC367" s="21">
        <f>VLOOKUP($B367,'Pit PD'!$B:$M,8,FALSE)</f>
        <v>0.879</v>
      </c>
      <c r="AD367" s="21">
        <f>VLOOKUP($B367,'Pit PD'!$B:$M,9,FALSE)</f>
        <v>0.79800000000000004</v>
      </c>
      <c r="AE367" s="21">
        <f>VLOOKUP($B367,'Pit PD'!$B:$M,10,FALSE)</f>
        <v>0.52</v>
      </c>
      <c r="AF367" s="21">
        <f>VLOOKUP($B367,'Pit PD'!$B:$M,11,FALSE)</f>
        <v>0.17699999999999999</v>
      </c>
      <c r="AG367" s="21">
        <f>VLOOKUP($B367,'Pit PD'!$B:$M,12,FALSE)</f>
        <v>0.26400000000000001</v>
      </c>
      <c r="AH367">
        <f>VLOOKUP(B367,'[1]SGP Pitchers'!$B:$P,10,FALSE)</f>
        <v>-2.8832065436267551</v>
      </c>
    </row>
    <row r="368" spans="1:34" ht="15" thickBot="1">
      <c r="A368" s="5">
        <v>367</v>
      </c>
      <c r="B368" s="22" t="s">
        <v>754</v>
      </c>
      <c r="C368" s="22" t="s">
        <v>111</v>
      </c>
      <c r="D368" s="8">
        <f t="shared" si="5"/>
        <v>0</v>
      </c>
      <c r="E368" s="8">
        <v>0</v>
      </c>
      <c r="F368" s="8">
        <v>44</v>
      </c>
      <c r="G368" s="8">
        <f>VLOOKUP(B368,[1]Pitchers!$B:$P,15,FALSE)</f>
        <v>0.11</v>
      </c>
      <c r="H368" s="8" t="str">
        <f>IF(D368&gt;0,(D368)/(D368+VLOOKUP(B368,'Blown Saves Pitch'!B:F,4,FALSE)),"")</f>
        <v/>
      </c>
      <c r="I368" s="8">
        <v>8.49</v>
      </c>
      <c r="J368" s="8">
        <v>6.36</v>
      </c>
      <c r="K368" s="8">
        <v>1.54</v>
      </c>
      <c r="L368" s="8">
        <v>2.2000000000000002</v>
      </c>
      <c r="M368" s="8">
        <f>VLOOKUP('Pit League Rates'!B368,'Pit Adv'!B:V,20,FALSE)</f>
        <v>5.16</v>
      </c>
      <c r="N368" s="8">
        <f>VLOOKUP('Pit League Rates'!B368,'Pit Adv'!B:V,21,FALSE)</f>
        <v>4.7300000000000004</v>
      </c>
      <c r="O368" s="8">
        <f>VLOOKUP(B368,'Pit Statcast'!B:M,5,FALSE)</f>
        <v>87.8</v>
      </c>
      <c r="P368" s="8">
        <f>VLOOKUP(B368,'Pit Statcast'!B:M,7,FALSE)</f>
        <v>18</v>
      </c>
      <c r="Q368" s="46">
        <f>VLOOKUP(B368,'Pit Statcast'!B:M,9,FALSE)</f>
        <v>4.7E-2</v>
      </c>
      <c r="R368" s="46">
        <f>VLOOKUP(B368,'Pit Statcast'!B:M,11,FALSE)</f>
        <v>0.38300000000000001</v>
      </c>
      <c r="S368" s="8">
        <v>3.86</v>
      </c>
      <c r="T368" s="8">
        <v>0</v>
      </c>
      <c r="U368" s="10">
        <v>0.109</v>
      </c>
      <c r="V368" s="50">
        <f>VLOOKUP(B368,'Pit Adv'!B:V,7,FALSE)</f>
        <v>0.19900000000000001</v>
      </c>
      <c r="W368" s="50">
        <f>VLOOKUP(B368,'Pit Adv'!B:V,8,FALSE)</f>
        <v>0.09</v>
      </c>
      <c r="X368" s="21">
        <f>VLOOKUP(B368,'Pit PD'!$B:$M,3,FALSE)</f>
        <v>8.3000000000000004E-2</v>
      </c>
      <c r="Y368" s="21">
        <f>VLOOKUP($B368,'Pit PD'!$B:$M,4,FALSE)</f>
        <v>0.253</v>
      </c>
      <c r="Z368" s="21">
        <f>VLOOKUP($B368,'Pit PD'!$B:$M,5,FALSE)</f>
        <v>0.63100000000000001</v>
      </c>
      <c r="AA368" s="21">
        <f>VLOOKUP($B368,'Pit PD'!$B:$M,6,FALSE)</f>
        <v>0.44400000000000001</v>
      </c>
      <c r="AB368" s="21">
        <f>VLOOKUP($B368,'Pit PD'!$B:$M,7,FALSE)</f>
        <v>0.68200000000000005</v>
      </c>
      <c r="AC368" s="21">
        <f>VLOOKUP($B368,'Pit PD'!$B:$M,8,FALSE)</f>
        <v>0.86799999999999999</v>
      </c>
      <c r="AD368" s="21">
        <f>VLOOKUP($B368,'Pit PD'!$B:$M,9,FALSE)</f>
        <v>0.81599999999999995</v>
      </c>
      <c r="AE368" s="21">
        <f>VLOOKUP($B368,'Pit PD'!$B:$M,10,FALSE)</f>
        <v>0.50600000000000001</v>
      </c>
      <c r="AF368" s="21">
        <f>VLOOKUP($B368,'Pit PD'!$B:$M,11,FALSE)</f>
        <v>0.185</v>
      </c>
      <c r="AG368" s="21">
        <f>VLOOKUP($B368,'Pit PD'!$B:$M,12,FALSE)</f>
        <v>0.26800000000000002</v>
      </c>
      <c r="AH368">
        <f>VLOOKUP(B368,'[1]SGP Pitchers'!$B:$P,10,FALSE)</f>
        <v>-3.2866395111481506</v>
      </c>
    </row>
    <row r="369" spans="1:34" ht="15" thickBot="1">
      <c r="A369" s="5">
        <v>368</v>
      </c>
      <c r="B369" s="22" t="s">
        <v>493</v>
      </c>
      <c r="C369" s="22" t="s">
        <v>153</v>
      </c>
      <c r="D369" s="8">
        <f t="shared" si="5"/>
        <v>1</v>
      </c>
      <c r="E369" s="8">
        <v>0</v>
      </c>
      <c r="F369" s="8">
        <v>44</v>
      </c>
      <c r="G369" s="8" t="str">
        <f>VLOOKUP(B369,[1]Pitchers!$B:$P,15,FALSE)</f>
        <v/>
      </c>
      <c r="H369" s="8">
        <f>IF(D369&gt;0,(D369)/(D369+VLOOKUP(B369,'Blown Saves Pitch'!B:F,4,FALSE)),"")</f>
        <v>1</v>
      </c>
      <c r="I369" s="8">
        <v>9.74</v>
      </c>
      <c r="J369" s="8">
        <v>5.09</v>
      </c>
      <c r="K369" s="8">
        <v>1.35</v>
      </c>
      <c r="L369" s="8">
        <v>2.93</v>
      </c>
      <c r="M369" s="8">
        <f>VLOOKUP('Pit League Rates'!B369,'Pit Adv'!B:V,20,FALSE)</f>
        <v>3.87</v>
      </c>
      <c r="N369" s="8">
        <f>VLOOKUP('Pit League Rates'!B369,'Pit Adv'!B:V,21,FALSE)</f>
        <v>3.62</v>
      </c>
      <c r="O369" s="8">
        <f>VLOOKUP(B369,'Pit Statcast'!B:M,5,FALSE)</f>
        <v>90.3</v>
      </c>
      <c r="P369" s="8">
        <f>VLOOKUP(B369,'Pit Statcast'!B:M,7,FALSE)</f>
        <v>5.6</v>
      </c>
      <c r="Q369" s="46">
        <f>VLOOKUP(B369,'Pit Statcast'!B:M,9,FALSE)</f>
        <v>7.0999999999999994E-2</v>
      </c>
      <c r="R369" s="46">
        <f>VLOOKUP(B369,'Pit Statcast'!B:M,11,FALSE)</f>
        <v>0.38900000000000001</v>
      </c>
      <c r="S369" s="8">
        <v>3.32</v>
      </c>
      <c r="T369" s="8">
        <v>1</v>
      </c>
      <c r="U369" s="10">
        <v>0.16400000000000001</v>
      </c>
      <c r="V369" s="50">
        <f>VLOOKUP(B369,'Pit Adv'!B:V,7,FALSE)</f>
        <v>0.249</v>
      </c>
      <c r="W369" s="50">
        <f>VLOOKUP(B369,'Pit Adv'!B:V,8,FALSE)</f>
        <v>8.5000000000000006E-2</v>
      </c>
      <c r="X369" s="21">
        <f>VLOOKUP(B369,'Pit PD'!$B:$M,3,FALSE)</f>
        <v>0.127</v>
      </c>
      <c r="Y369" s="21">
        <f>VLOOKUP($B369,'Pit PD'!$B:$M,4,FALSE)</f>
        <v>0.34</v>
      </c>
      <c r="Z369" s="21">
        <f>VLOOKUP($B369,'Pit PD'!$B:$M,5,FALSE)</f>
        <v>0.61299999999999999</v>
      </c>
      <c r="AA369" s="21">
        <f>VLOOKUP($B369,'Pit PD'!$B:$M,6,FALSE)</f>
        <v>0.47499999999999998</v>
      </c>
      <c r="AB369" s="21">
        <f>VLOOKUP($B369,'Pit PD'!$B:$M,7,FALSE)</f>
        <v>0.53100000000000003</v>
      </c>
      <c r="AC369" s="21">
        <f>VLOOKUP($B369,'Pit PD'!$B:$M,8,FALSE)</f>
        <v>0.83299999999999996</v>
      </c>
      <c r="AD369" s="21">
        <f>VLOOKUP($B369,'Pit PD'!$B:$M,9,FALSE)</f>
        <v>0.72299999999999998</v>
      </c>
      <c r="AE369" s="21">
        <f>VLOOKUP($B369,'Pit PD'!$B:$M,10,FALSE)</f>
        <v>0.49299999999999999</v>
      </c>
      <c r="AF369" s="21">
        <f>VLOOKUP($B369,'Pit PD'!$B:$M,11,FALSE)</f>
        <v>0.18099999999999999</v>
      </c>
      <c r="AG369" s="21">
        <f>VLOOKUP($B369,'Pit PD'!$B:$M,12,FALSE)</f>
        <v>0.308</v>
      </c>
      <c r="AH369">
        <f>VLOOKUP(B369,'[1]SGP Pitchers'!$B:$P,10,FALSE)</f>
        <v>-0.63535202695344661</v>
      </c>
    </row>
    <row r="370" spans="1:34" ht="15" thickBot="1">
      <c r="A370" s="5">
        <v>369</v>
      </c>
      <c r="B370" s="22" t="s">
        <v>462</v>
      </c>
      <c r="C370" s="22" t="s">
        <v>86</v>
      </c>
      <c r="D370" s="8">
        <f t="shared" si="5"/>
        <v>4</v>
      </c>
      <c r="E370" s="8">
        <v>0</v>
      </c>
      <c r="F370" s="8">
        <v>43</v>
      </c>
      <c r="G370" s="8" t="str">
        <f>VLOOKUP(B370,[1]Pitchers!$B:$P,15,FALSE)</f>
        <v/>
      </c>
      <c r="H370" s="8">
        <f>IF(D370&gt;0,(D370)/(D370+VLOOKUP(B370,'Blown Saves Pitch'!B:F,4,FALSE)),"")</f>
        <v>0.66666666666666663</v>
      </c>
      <c r="I370" s="8">
        <v>11.61</v>
      </c>
      <c r="J370" s="8">
        <v>2.97</v>
      </c>
      <c r="K370" s="8">
        <v>1.23</v>
      </c>
      <c r="L370" s="8">
        <v>2.87</v>
      </c>
      <c r="M370" s="8">
        <f>VLOOKUP('Pit League Rates'!B370,'Pit Adv'!B:V,20,FALSE)</f>
        <v>3.51</v>
      </c>
      <c r="N370" s="8">
        <f>VLOOKUP('Pit League Rates'!B370,'Pit Adv'!B:V,21,FALSE)</f>
        <v>3.41</v>
      </c>
      <c r="O370" s="8">
        <f>VLOOKUP(B370,'Pit Statcast'!B:M,5,FALSE)</f>
        <v>88.8</v>
      </c>
      <c r="P370" s="8">
        <f>VLOOKUP(B370,'Pit Statcast'!B:M,7,FALSE)</f>
        <v>7.7</v>
      </c>
      <c r="Q370" s="46">
        <f>VLOOKUP(B370,'Pit Statcast'!B:M,9,FALSE)</f>
        <v>8.3000000000000004E-2</v>
      </c>
      <c r="R370" s="46">
        <f>VLOOKUP(B370,'Pit Statcast'!B:M,11,FALSE)</f>
        <v>0.40500000000000003</v>
      </c>
      <c r="S370" s="8">
        <v>4.05</v>
      </c>
      <c r="T370" s="8">
        <v>4</v>
      </c>
      <c r="U370" s="10">
        <v>0.19600000000000001</v>
      </c>
      <c r="V370" s="50">
        <f>VLOOKUP(B370,'Pit Adv'!B:V,7,FALSE)</f>
        <v>0.30099999999999999</v>
      </c>
      <c r="W370" s="50">
        <f>VLOOKUP(B370,'Pit Adv'!B:V,8,FALSE)</f>
        <v>0.105</v>
      </c>
      <c r="X370" s="21">
        <f>VLOOKUP(B370,'Pit PD'!$B:$M,3,FALSE)</f>
        <v>0.14000000000000001</v>
      </c>
      <c r="Y370" s="21">
        <f>VLOOKUP($B370,'Pit PD'!$B:$M,4,FALSE)</f>
        <v>0.311</v>
      </c>
      <c r="Z370" s="21">
        <f>VLOOKUP($B370,'Pit PD'!$B:$M,5,FALSE)</f>
        <v>0.67700000000000005</v>
      </c>
      <c r="AA370" s="21">
        <f>VLOOKUP($B370,'Pit PD'!$B:$M,6,FALSE)</f>
        <v>0.48899999999999999</v>
      </c>
      <c r="AB370" s="21">
        <f>VLOOKUP($B370,'Pit PD'!$B:$M,7,FALSE)</f>
        <v>0.48799999999999999</v>
      </c>
      <c r="AC370" s="21">
        <f>VLOOKUP($B370,'Pit PD'!$B:$M,8,FALSE)</f>
        <v>0.82</v>
      </c>
      <c r="AD370" s="21">
        <f>VLOOKUP($B370,'Pit PD'!$B:$M,9,FALSE)</f>
        <v>0.71099999999999997</v>
      </c>
      <c r="AE370" s="21">
        <f>VLOOKUP($B370,'Pit PD'!$B:$M,10,FALSE)</f>
        <v>0.48499999999999999</v>
      </c>
      <c r="AF370" s="21">
        <f>VLOOKUP($B370,'Pit PD'!$B:$M,11,FALSE)</f>
        <v>0.14699999999999999</v>
      </c>
      <c r="AG370" s="21">
        <f>VLOOKUP($B370,'Pit PD'!$B:$M,12,FALSE)</f>
        <v>0.28699999999999998</v>
      </c>
      <c r="AH370">
        <f>VLOOKUP(B370,'[1]SGP Pitchers'!$B:$P,10,FALSE)</f>
        <v>1.7338818568889605</v>
      </c>
    </row>
    <row r="371" spans="1:34" ht="15" thickBot="1">
      <c r="A371" s="5">
        <v>370</v>
      </c>
      <c r="B371" s="22" t="s">
        <v>800</v>
      </c>
      <c r="C371" s="22" t="s">
        <v>52</v>
      </c>
      <c r="D371" s="8">
        <f t="shared" si="5"/>
        <v>1</v>
      </c>
      <c r="E371" s="8">
        <v>1</v>
      </c>
      <c r="F371" s="8">
        <v>43</v>
      </c>
      <c r="G371" s="8">
        <f>VLOOKUP(B371,[1]Pitchers!$B:$P,15,FALSE)</f>
        <v>0.2</v>
      </c>
      <c r="H371" s="8">
        <f>IF(D371&gt;0,(D371)/(D371+VLOOKUP(B371,'Blown Saves Pitch'!B:F,4,FALSE)),"")</f>
        <v>1</v>
      </c>
      <c r="I371" s="8">
        <v>6.79</v>
      </c>
      <c r="J371" s="8">
        <v>5.84</v>
      </c>
      <c r="K371" s="8">
        <v>1.49</v>
      </c>
      <c r="L371" s="8">
        <v>1.95</v>
      </c>
      <c r="M371" s="8">
        <f>VLOOKUP('Pit League Rates'!B371,'Pit Adv'!B:V,20,FALSE)</f>
        <v>5.4</v>
      </c>
      <c r="N371" s="8">
        <f>VLOOKUP('Pit League Rates'!B371,'Pit Adv'!B:V,21,FALSE)</f>
        <v>5.1100000000000003</v>
      </c>
      <c r="O371" s="8">
        <f>VLOOKUP(B371,'Pit Statcast'!B:M,5,FALSE)</f>
        <v>86.1</v>
      </c>
      <c r="P371" s="8">
        <f>VLOOKUP(B371,'Pit Statcast'!B:M,7,FALSE)</f>
        <v>17.8</v>
      </c>
      <c r="Q371" s="46">
        <f>VLOOKUP(B371,'Pit Statcast'!B:M,9,FALSE)</f>
        <v>9.0999999999999998E-2</v>
      </c>
      <c r="R371" s="46">
        <f>VLOOKUP(B371,'Pit Statcast'!B:M,11,FALSE)</f>
        <v>0.33300000000000002</v>
      </c>
      <c r="S371" s="8">
        <v>3.47</v>
      </c>
      <c r="T371" s="8">
        <v>0</v>
      </c>
      <c r="U371" s="10">
        <v>8.3000000000000004E-2</v>
      </c>
      <c r="V371" s="50">
        <f>VLOOKUP(B371,'Pit Adv'!B:V,7,FALSE)</f>
        <v>0.17</v>
      </c>
      <c r="W371" s="50">
        <f>VLOOKUP(B371,'Pit Adv'!B:V,8,FALSE)</f>
        <v>8.6999999999999994E-2</v>
      </c>
      <c r="X371" s="21">
        <f>VLOOKUP(B371,'Pit PD'!$B:$M,3,FALSE)</f>
        <v>0.11600000000000001</v>
      </c>
      <c r="Y371" s="21">
        <f>VLOOKUP($B371,'Pit PD'!$B:$M,4,FALSE)</f>
        <v>0.34100000000000003</v>
      </c>
      <c r="Z371" s="21">
        <f>VLOOKUP($B371,'Pit PD'!$B:$M,5,FALSE)</f>
        <v>0.70599999999999996</v>
      </c>
      <c r="AA371" s="21">
        <f>VLOOKUP($B371,'Pit PD'!$B:$M,6,FALSE)</f>
        <v>0.51700000000000002</v>
      </c>
      <c r="AB371" s="21">
        <f>VLOOKUP($B371,'Pit PD'!$B:$M,7,FALSE)</f>
        <v>0.66900000000000004</v>
      </c>
      <c r="AC371" s="21">
        <f>VLOOKUP($B371,'Pit PD'!$B:$M,8,FALSE)</f>
        <v>0.82799999999999996</v>
      </c>
      <c r="AD371" s="21">
        <f>VLOOKUP($B371,'Pit PD'!$B:$M,9,FALSE)</f>
        <v>0.77300000000000002</v>
      </c>
      <c r="AE371" s="21">
        <f>VLOOKUP($B371,'Pit PD'!$B:$M,10,FALSE)</f>
        <v>0.48099999999999998</v>
      </c>
      <c r="AF371" s="21">
        <f>VLOOKUP($B371,'Pit PD'!$B:$M,11,FALSE)</f>
        <v>0.126</v>
      </c>
      <c r="AG371" s="21">
        <f>VLOOKUP($B371,'Pit PD'!$B:$M,12,FALSE)</f>
        <v>0.24199999999999999</v>
      </c>
      <c r="AH371">
        <f>VLOOKUP(B371,'[1]SGP Pitchers'!$B:$P,10,FALSE)</f>
        <v>-3.417269398537762</v>
      </c>
    </row>
    <row r="372" spans="1:34" ht="15" thickBot="1">
      <c r="A372" s="5">
        <v>371</v>
      </c>
      <c r="B372" s="22" t="s">
        <v>657</v>
      </c>
      <c r="C372" s="22" t="s">
        <v>58</v>
      </c>
      <c r="D372" s="8">
        <f t="shared" si="5"/>
        <v>13</v>
      </c>
      <c r="E372" s="8">
        <v>3</v>
      </c>
      <c r="F372" s="8">
        <v>43</v>
      </c>
      <c r="G372" s="8" t="str">
        <f>VLOOKUP(B372,[1]Pitchers!$B:$P,15,FALSE)</f>
        <v/>
      </c>
      <c r="H372" s="8">
        <f>IF(D372&gt;0,(D372)/(D372+VLOOKUP(B372,'Blown Saves Pitch'!B:F,4,FALSE)),"")</f>
        <v>1</v>
      </c>
      <c r="I372" s="8">
        <v>7.39</v>
      </c>
      <c r="J372" s="8">
        <v>3.61</v>
      </c>
      <c r="K372" s="8">
        <v>1.49</v>
      </c>
      <c r="L372" s="8">
        <v>1.79</v>
      </c>
      <c r="M372" s="8">
        <f>VLOOKUP('Pit League Rates'!B372,'Pit Adv'!B:V,20,FALSE)</f>
        <v>4.42</v>
      </c>
      <c r="N372" s="8">
        <f>VLOOKUP('Pit League Rates'!B372,'Pit Adv'!B:V,21,FALSE)</f>
        <v>4.29</v>
      </c>
      <c r="O372" s="8">
        <f>VLOOKUP(B372,'Pit Statcast'!B:M,5,FALSE)</f>
        <v>89.3</v>
      </c>
      <c r="P372" s="8">
        <f>VLOOKUP(B372,'Pit Statcast'!B:M,7,FALSE)</f>
        <v>2.2999999999999998</v>
      </c>
      <c r="Q372" s="46">
        <f>VLOOKUP(B372,'Pit Statcast'!B:M,9,FALSE)</f>
        <v>0.03</v>
      </c>
      <c r="R372" s="46">
        <f>VLOOKUP(B372,'Pit Statcast'!B:M,11,FALSE)</f>
        <v>0.41299999999999998</v>
      </c>
      <c r="S372" s="8">
        <v>4.13</v>
      </c>
      <c r="T372" s="8">
        <v>10</v>
      </c>
      <c r="U372" s="10">
        <v>0.08</v>
      </c>
      <c r="V372" s="50">
        <f>VLOOKUP(B372,'Pit Adv'!B:V,7,FALSE)</f>
        <v>0.18099999999999999</v>
      </c>
      <c r="W372" s="50">
        <f>VLOOKUP(B372,'Pit Adv'!B:V,8,FALSE)</f>
        <v>0.10100000000000001</v>
      </c>
      <c r="X372" s="21">
        <f>VLOOKUP(B372,'Pit PD'!$B:$M,3,FALSE)</f>
        <v>8.4000000000000005E-2</v>
      </c>
      <c r="Y372" s="21">
        <f>VLOOKUP($B372,'Pit PD'!$B:$M,4,FALSE)</f>
        <v>0.26900000000000002</v>
      </c>
      <c r="Z372" s="21">
        <f>VLOOKUP($B372,'Pit PD'!$B:$M,5,FALSE)</f>
        <v>0.64</v>
      </c>
      <c r="AA372" s="21">
        <f>VLOOKUP($B372,'Pit PD'!$B:$M,6,FALSE)</f>
        <v>0.46500000000000002</v>
      </c>
      <c r="AB372" s="21">
        <f>VLOOKUP($B372,'Pit PD'!$B:$M,7,FALSE)</f>
        <v>0.626</v>
      </c>
      <c r="AC372" s="21">
        <f>VLOOKUP($B372,'Pit PD'!$B:$M,8,FALSE)</f>
        <v>0.88400000000000001</v>
      </c>
      <c r="AD372" s="21">
        <f>VLOOKUP($B372,'Pit PD'!$B:$M,9,FALSE)</f>
        <v>0.81399999999999995</v>
      </c>
      <c r="AE372" s="21">
        <f>VLOOKUP($B372,'Pit PD'!$B:$M,10,FALSE)</f>
        <v>0.52800000000000002</v>
      </c>
      <c r="AF372" s="21">
        <f>VLOOKUP($B372,'Pit PD'!$B:$M,11,FALSE)</f>
        <v>0.16800000000000001</v>
      </c>
      <c r="AG372" s="21">
        <f>VLOOKUP($B372,'Pit PD'!$B:$M,12,FALSE)</f>
        <v>0.252</v>
      </c>
      <c r="AH372">
        <f>VLOOKUP(B372,'[1]SGP Pitchers'!$B:$P,10,FALSE)</f>
        <v>-1.3825952581989622</v>
      </c>
    </row>
    <row r="373" spans="1:34" ht="15" thickBot="1">
      <c r="A373" s="5">
        <v>372</v>
      </c>
      <c r="B373" s="22" t="s">
        <v>656</v>
      </c>
      <c r="C373" s="22" t="s">
        <v>97</v>
      </c>
      <c r="D373" s="8">
        <f t="shared" si="5"/>
        <v>4</v>
      </c>
      <c r="E373" s="8">
        <v>1</v>
      </c>
      <c r="F373" s="8">
        <v>43</v>
      </c>
      <c r="G373" s="8" t="str">
        <f>VLOOKUP(B373,[1]Pitchers!$B:$P,15,FALSE)</f>
        <v/>
      </c>
      <c r="H373" s="8">
        <f>IF(D373&gt;0,(D373)/(D373+VLOOKUP(B373,'Blown Saves Pitch'!B:F,4,FALSE)),"")</f>
        <v>0.66666666666666663</v>
      </c>
      <c r="I373" s="8">
        <v>9.07</v>
      </c>
      <c r="J373" s="8">
        <v>4.8499999999999996</v>
      </c>
      <c r="K373" s="8">
        <v>1.27</v>
      </c>
      <c r="L373" s="8">
        <v>2.39</v>
      </c>
      <c r="M373" s="8">
        <f>VLOOKUP('Pit League Rates'!B373,'Pit Adv'!B:V,20,FALSE)</f>
        <v>5.05</v>
      </c>
      <c r="N373" s="8">
        <f>VLOOKUP('Pit League Rates'!B373,'Pit Adv'!B:V,21,FALSE)</f>
        <v>4.29</v>
      </c>
      <c r="O373" s="8">
        <f>VLOOKUP(B373,'Pit Statcast'!B:M,5,FALSE)</f>
        <v>91.6</v>
      </c>
      <c r="P373" s="8">
        <f>VLOOKUP(B373,'Pit Statcast'!B:M,7,FALSE)</f>
        <v>22.9</v>
      </c>
      <c r="Q373" s="46">
        <f>VLOOKUP(B373,'Pit Statcast'!B:M,9,FALSE)</f>
        <v>8.5000000000000006E-2</v>
      </c>
      <c r="R373" s="46">
        <f>VLOOKUP(B373,'Pit Statcast'!B:M,11,FALSE)</f>
        <v>0.47499999999999998</v>
      </c>
      <c r="S373" s="8">
        <v>3.8</v>
      </c>
      <c r="T373" s="8">
        <v>3</v>
      </c>
      <c r="U373" s="10">
        <v>0.13700000000000001</v>
      </c>
      <c r="V373" s="50">
        <f>VLOOKUP(B373,'Pit Adv'!B:V,7,FALSE)</f>
        <v>0.23599999999999999</v>
      </c>
      <c r="W373" s="50">
        <f>VLOOKUP(B373,'Pit Adv'!B:V,8,FALSE)</f>
        <v>9.9000000000000005E-2</v>
      </c>
      <c r="X373" s="21">
        <f>VLOOKUP(B373,'Pit PD'!$B:$M,3,FALSE)</f>
        <v>0.104</v>
      </c>
      <c r="Y373" s="21">
        <f>VLOOKUP($B373,'Pit PD'!$B:$M,4,FALSE)</f>
        <v>0.21</v>
      </c>
      <c r="Z373" s="21">
        <f>VLOOKUP($B373,'Pit PD'!$B:$M,5,FALSE)</f>
        <v>0.63400000000000001</v>
      </c>
      <c r="AA373" s="21">
        <f>VLOOKUP($B373,'Pit PD'!$B:$M,6,FALSE)</f>
        <v>0.43099999999999999</v>
      </c>
      <c r="AB373" s="21">
        <f>VLOOKUP($B373,'Pit PD'!$B:$M,7,FALSE)</f>
        <v>0.44600000000000001</v>
      </c>
      <c r="AC373" s="21">
        <f>VLOOKUP($B373,'Pit PD'!$B:$M,8,FALSE)</f>
        <v>0.85199999999999998</v>
      </c>
      <c r="AD373" s="21">
        <f>VLOOKUP($B373,'Pit PD'!$B:$M,9,FALSE)</f>
        <v>0.75800000000000001</v>
      </c>
      <c r="AE373" s="21">
        <f>VLOOKUP($B373,'Pit PD'!$B:$M,10,FALSE)</f>
        <v>0.52200000000000002</v>
      </c>
      <c r="AF373" s="21">
        <f>VLOOKUP($B373,'Pit PD'!$B:$M,11,FALSE)</f>
        <v>0.16500000000000001</v>
      </c>
      <c r="AG373" s="21">
        <f>VLOOKUP($B373,'Pit PD'!$B:$M,12,FALSE)</f>
        <v>0.27</v>
      </c>
      <c r="AH373">
        <f>VLOOKUP(B373,'[1]SGP Pitchers'!$B:$P,10,FALSE)</f>
        <v>-0.34791634310753117</v>
      </c>
    </row>
    <row r="374" spans="1:34" ht="15" thickBot="1">
      <c r="A374" s="5">
        <v>373</v>
      </c>
      <c r="B374" s="22" t="s">
        <v>781</v>
      </c>
      <c r="C374" s="22" t="s">
        <v>129</v>
      </c>
      <c r="D374" s="8">
        <f t="shared" si="5"/>
        <v>0</v>
      </c>
      <c r="E374" s="8">
        <v>0</v>
      </c>
      <c r="F374" s="8">
        <v>43</v>
      </c>
      <c r="G374" s="8">
        <f>VLOOKUP(B374,[1]Pitchers!$B:$P,15,FALSE)</f>
        <v>0.2</v>
      </c>
      <c r="H374" s="8" t="str">
        <f>IF(D374&gt;0,(D374)/(D374+VLOOKUP(B374,'Blown Saves Pitch'!B:F,4,FALSE)),"")</f>
        <v/>
      </c>
      <c r="I374" s="8">
        <v>8.1199999999999992</v>
      </c>
      <c r="J374" s="8">
        <v>6.42</v>
      </c>
      <c r="K374" s="8">
        <v>1.59</v>
      </c>
      <c r="L374" s="8">
        <v>1.95</v>
      </c>
      <c r="M374" s="8">
        <f>VLOOKUP('Pit League Rates'!B374,'Pit Adv'!B:V,20,FALSE)</f>
        <v>5.1100000000000003</v>
      </c>
      <c r="N374" s="8">
        <f>VLOOKUP('Pit League Rates'!B374,'Pit Adv'!B:V,21,FALSE)</f>
        <v>4.97</v>
      </c>
      <c r="O374" s="8">
        <f>VLOOKUP(B374,'Pit Statcast'!B:M,5,FALSE)</f>
        <v>91.4</v>
      </c>
      <c r="P374" s="8">
        <f>VLOOKUP(B374,'Pit Statcast'!B:M,7,FALSE)</f>
        <v>14.2</v>
      </c>
      <c r="Q374" s="46">
        <f>VLOOKUP(B374,'Pit Statcast'!B:M,9,FALSE)</f>
        <v>0.11799999999999999</v>
      </c>
      <c r="R374" s="46">
        <f>VLOOKUP(B374,'Pit Statcast'!B:M,11,FALSE)</f>
        <v>0.49299999999999999</v>
      </c>
      <c r="S374" s="8">
        <v>4.1500000000000004</v>
      </c>
      <c r="T374" s="8">
        <v>0</v>
      </c>
      <c r="U374" s="10">
        <v>9.5000000000000001E-2</v>
      </c>
      <c r="V374" s="50">
        <f>VLOOKUP(B374,'Pit Adv'!B:V,7,FALSE)</f>
        <v>0.19500000000000001</v>
      </c>
      <c r="W374" s="50">
        <f>VLOOKUP(B374,'Pit Adv'!B:V,8,FALSE)</f>
        <v>0.1</v>
      </c>
      <c r="X374" s="21">
        <f>VLOOKUP(B374,'Pit PD'!$B:$M,3,FALSE)</f>
        <v>9.4E-2</v>
      </c>
      <c r="Y374" s="21">
        <f>VLOOKUP($B374,'Pit PD'!$B:$M,4,FALSE)</f>
        <v>0.28100000000000003</v>
      </c>
      <c r="Z374" s="21">
        <f>VLOOKUP($B374,'Pit PD'!$B:$M,5,FALSE)</f>
        <v>0.67900000000000005</v>
      </c>
      <c r="AA374" s="21">
        <f>VLOOKUP($B374,'Pit PD'!$B:$M,6,FALSE)</f>
        <v>0.47399999999999998</v>
      </c>
      <c r="AB374" s="21">
        <f>VLOOKUP($B374,'Pit PD'!$B:$M,7,FALSE)</f>
        <v>0.63600000000000001</v>
      </c>
      <c r="AC374" s="21">
        <f>VLOOKUP($B374,'Pit PD'!$B:$M,8,FALSE)</f>
        <v>0.873</v>
      </c>
      <c r="AD374" s="21">
        <f>VLOOKUP($B374,'Pit PD'!$B:$M,9,FALSE)</f>
        <v>0.80100000000000005</v>
      </c>
      <c r="AE374" s="21">
        <f>VLOOKUP($B374,'Pit PD'!$B:$M,10,FALSE)</f>
        <v>0.48399999999999999</v>
      </c>
      <c r="AF374" s="21">
        <f>VLOOKUP($B374,'Pit PD'!$B:$M,11,FALSE)</f>
        <v>0.15</v>
      </c>
      <c r="AG374" s="21">
        <f>VLOOKUP($B374,'Pit PD'!$B:$M,12,FALSE)</f>
        <v>0.24399999999999999</v>
      </c>
      <c r="AH374">
        <f>VLOOKUP(B374,'[1]SGP Pitchers'!$B:$P,10,FALSE)</f>
        <v>-5.0342697136818346</v>
      </c>
    </row>
    <row r="375" spans="1:34" ht="15" thickBot="1">
      <c r="A375" s="5">
        <v>374</v>
      </c>
      <c r="B375" s="22" t="s">
        <v>633</v>
      </c>
      <c r="C375" s="22" t="s">
        <v>41</v>
      </c>
      <c r="D375" s="8">
        <f t="shared" si="5"/>
        <v>7</v>
      </c>
      <c r="E375" s="8">
        <v>1</v>
      </c>
      <c r="F375" s="8">
        <v>43</v>
      </c>
      <c r="G375" s="8" t="str">
        <f>VLOOKUP(B375,[1]Pitchers!$B:$P,15,FALSE)</f>
        <v/>
      </c>
      <c r="H375" s="8">
        <f>IF(D375&gt;0,(D375)/(D375+VLOOKUP(B375,'Blown Saves Pitch'!B:F,4,FALSE)),"")</f>
        <v>1</v>
      </c>
      <c r="I375" s="8">
        <v>7.79</v>
      </c>
      <c r="J375" s="8">
        <v>1.81</v>
      </c>
      <c r="K375" s="8">
        <v>0.95</v>
      </c>
      <c r="L375" s="8">
        <v>2.5299999999999998</v>
      </c>
      <c r="M375" s="8">
        <f>VLOOKUP('Pit League Rates'!B375,'Pit Adv'!B:V,20,FALSE)</f>
        <v>4.82</v>
      </c>
      <c r="N375" s="8">
        <f>VLOOKUP('Pit League Rates'!B375,'Pit Adv'!B:V,21,FALSE)</f>
        <v>4.21</v>
      </c>
      <c r="O375" s="8">
        <f>VLOOKUP(B375,'Pit Statcast'!B:M,5,FALSE)</f>
        <v>84</v>
      </c>
      <c r="P375" s="8">
        <f>VLOOKUP(B375,'Pit Statcast'!B:M,7,FALSE)</f>
        <v>16.7</v>
      </c>
      <c r="Q375" s="46">
        <f>VLOOKUP(B375,'Pit Statcast'!B:M,9,FALSE)</f>
        <v>3.7999999999999999E-2</v>
      </c>
      <c r="R375" s="46">
        <f>VLOOKUP(B375,'Pit Statcast'!B:M,11,FALSE)</f>
        <v>0.25800000000000001</v>
      </c>
      <c r="S375" s="8">
        <v>3.08</v>
      </c>
      <c r="T375" s="8">
        <v>6</v>
      </c>
      <c r="U375" s="10">
        <v>0.13200000000000001</v>
      </c>
      <c r="V375" s="50">
        <f>VLOOKUP(B375,'Pit Adv'!B:V,7,FALSE)</f>
        <v>0.218</v>
      </c>
      <c r="W375" s="50">
        <f>VLOOKUP(B375,'Pit Adv'!B:V,8,FALSE)</f>
        <v>8.5999999999999993E-2</v>
      </c>
      <c r="X375" s="21">
        <f>VLOOKUP(B375,'Pit PD'!$B:$M,3,FALSE)</f>
        <v>0.106</v>
      </c>
      <c r="Y375" s="21">
        <f>VLOOKUP($B375,'Pit PD'!$B:$M,4,FALSE)</f>
        <v>0.23200000000000001</v>
      </c>
      <c r="Z375" s="21">
        <f>VLOOKUP($B375,'Pit PD'!$B:$M,5,FALSE)</f>
        <v>0.64900000000000002</v>
      </c>
      <c r="AA375" s="21">
        <f>VLOOKUP($B375,'Pit PD'!$B:$M,6,FALSE)</f>
        <v>0.46100000000000002</v>
      </c>
      <c r="AB375" s="21">
        <f>VLOOKUP($B375,'Pit PD'!$B:$M,7,FALSE)</f>
        <v>0.54900000000000004</v>
      </c>
      <c r="AC375" s="21">
        <f>VLOOKUP($B375,'Pit PD'!$B:$M,8,FALSE)</f>
        <v>0.82599999999999996</v>
      </c>
      <c r="AD375" s="21">
        <f>VLOOKUP($B375,'Pit PD'!$B:$M,9,FALSE)</f>
        <v>0.76300000000000001</v>
      </c>
      <c r="AE375" s="21">
        <f>VLOOKUP($B375,'Pit PD'!$B:$M,10,FALSE)</f>
        <v>0.55000000000000004</v>
      </c>
      <c r="AF375" s="21">
        <f>VLOOKUP($B375,'Pit PD'!$B:$M,11,FALSE)</f>
        <v>0.188</v>
      </c>
      <c r="AG375" s="21">
        <f>VLOOKUP($B375,'Pit PD'!$B:$M,12,FALSE)</f>
        <v>0.29499999999999998</v>
      </c>
      <c r="AH375">
        <f>VLOOKUP(B375,'[1]SGP Pitchers'!$B:$P,10,FALSE)</f>
        <v>4.7141660866162756</v>
      </c>
    </row>
    <row r="376" spans="1:34" ht="15" thickBot="1">
      <c r="A376" s="5">
        <v>375</v>
      </c>
      <c r="B376" s="22" t="s">
        <v>826</v>
      </c>
      <c r="C376" s="22" t="s">
        <v>116</v>
      </c>
      <c r="D376" s="8">
        <f t="shared" si="5"/>
        <v>1</v>
      </c>
      <c r="E376" s="8">
        <v>1</v>
      </c>
      <c r="F376" s="8">
        <v>42</v>
      </c>
      <c r="G376" s="8">
        <f>VLOOKUP(B376,[1]Pitchers!$B:$P,15,FALSE)</f>
        <v>0.11</v>
      </c>
      <c r="H376" s="8">
        <f>IF(D376&gt;0,(D376)/(D376+VLOOKUP(B376,'Blown Saves Pitch'!B:F,4,FALSE)),"")</f>
        <v>1</v>
      </c>
      <c r="I376" s="8">
        <v>6.87</v>
      </c>
      <c r="J376" s="8">
        <v>7.04</v>
      </c>
      <c r="K376" s="8">
        <v>1.64</v>
      </c>
      <c r="L376" s="8">
        <v>2</v>
      </c>
      <c r="M376" s="8">
        <f>VLOOKUP('Pit League Rates'!B376,'Pit Adv'!B:V,20,FALSE)</f>
        <v>5.81</v>
      </c>
      <c r="N376" s="8">
        <f>VLOOKUP('Pit League Rates'!B376,'Pit Adv'!B:V,21,FALSE)</f>
        <v>5.29</v>
      </c>
      <c r="O376" s="8">
        <f>VLOOKUP(B376,'Pit Statcast'!B:M,5,FALSE)</f>
        <v>89</v>
      </c>
      <c r="P376" s="8">
        <f>VLOOKUP(B376,'Pit Statcast'!B:M,7,FALSE)</f>
        <v>19.399999999999999</v>
      </c>
      <c r="Q376" s="46">
        <f>VLOOKUP(B376,'Pit Statcast'!B:M,9,FALSE)</f>
        <v>0.121</v>
      </c>
      <c r="R376" s="46">
        <f>VLOOKUP(B376,'Pit Statcast'!B:M,11,FALSE)</f>
        <v>0.4</v>
      </c>
      <c r="S376" s="8">
        <v>3.44</v>
      </c>
      <c r="T376" s="8">
        <v>0</v>
      </c>
      <c r="U376" s="10">
        <v>8.2000000000000003E-2</v>
      </c>
      <c r="V376" s="50">
        <f>VLOOKUP(B376,'Pit Adv'!B:V,7,FALSE)</f>
        <v>0.16300000000000001</v>
      </c>
      <c r="W376" s="50">
        <f>VLOOKUP(B376,'Pit Adv'!B:V,8,FALSE)</f>
        <v>8.2000000000000003E-2</v>
      </c>
      <c r="X376" s="21">
        <f>VLOOKUP(B376,'Pit PD'!$B:$M,3,FALSE)</f>
        <v>9.8000000000000004E-2</v>
      </c>
      <c r="Y376" s="21">
        <f>VLOOKUP($B376,'Pit PD'!$B:$M,4,FALSE)</f>
        <v>0.28299999999999997</v>
      </c>
      <c r="Z376" s="21">
        <f>VLOOKUP($B376,'Pit PD'!$B:$M,5,FALSE)</f>
        <v>0.67400000000000004</v>
      </c>
      <c r="AA376" s="21">
        <f>VLOOKUP($B376,'Pit PD'!$B:$M,6,FALSE)</f>
        <v>0.48699999999999999</v>
      </c>
      <c r="AB376" s="21">
        <f>VLOOKUP($B376,'Pit PD'!$B:$M,7,FALSE)</f>
        <v>0.59</v>
      </c>
      <c r="AC376" s="21">
        <f>VLOOKUP($B376,'Pit PD'!$B:$M,8,FALSE)</f>
        <v>0.879</v>
      </c>
      <c r="AD376" s="21">
        <f>VLOOKUP($B376,'Pit PD'!$B:$M,9,FALSE)</f>
        <v>0.79900000000000004</v>
      </c>
      <c r="AE376" s="21">
        <f>VLOOKUP($B376,'Pit PD'!$B:$M,10,FALSE)</f>
        <v>0.52100000000000002</v>
      </c>
      <c r="AF376" s="21">
        <f>VLOOKUP($B376,'Pit PD'!$B:$M,11,FALSE)</f>
        <v>0.16200000000000001</v>
      </c>
      <c r="AG376" s="21">
        <f>VLOOKUP($B376,'Pit PD'!$B:$M,12,FALSE)</f>
        <v>0.26</v>
      </c>
      <c r="AH376">
        <f>VLOOKUP(B376,'[1]SGP Pitchers'!$B:$P,10,FALSE)</f>
        <v>-6.0137522428475698</v>
      </c>
    </row>
    <row r="377" spans="1:34" ht="15" thickBot="1">
      <c r="A377" s="5">
        <v>376</v>
      </c>
      <c r="B377" s="22" t="s">
        <v>592</v>
      </c>
      <c r="C377" s="22" t="s">
        <v>43</v>
      </c>
      <c r="D377" s="8">
        <f t="shared" si="5"/>
        <v>5</v>
      </c>
      <c r="E377" s="8">
        <v>0</v>
      </c>
      <c r="F377" s="8">
        <v>42</v>
      </c>
      <c r="G377" s="8" t="str">
        <f>VLOOKUP(B377,[1]Pitchers!$B:$P,15,FALSE)</f>
        <v/>
      </c>
      <c r="H377" s="8">
        <f>IF(D377&gt;0,(D377)/(D377+VLOOKUP(B377,'Blown Saves Pitch'!B:F,4,FALSE)),"")</f>
        <v>0.7142857142857143</v>
      </c>
      <c r="I377" s="8">
        <v>10.039999999999999</v>
      </c>
      <c r="J377" s="8">
        <v>5.26</v>
      </c>
      <c r="K377" s="8">
        <v>1.17</v>
      </c>
      <c r="L377" s="8">
        <v>2.33</v>
      </c>
      <c r="M377" s="8">
        <f>VLOOKUP('Pit League Rates'!B377,'Pit Adv'!B:V,20,FALSE)</f>
        <v>4.88</v>
      </c>
      <c r="N377" s="8">
        <f>VLOOKUP('Pit League Rates'!B377,'Pit Adv'!B:V,21,FALSE)</f>
        <v>4.07</v>
      </c>
      <c r="O377" s="8">
        <f>VLOOKUP(B377,'Pit Statcast'!B:M,5,FALSE)</f>
        <v>90</v>
      </c>
      <c r="P377" s="8">
        <f>VLOOKUP(B377,'Pit Statcast'!B:M,7,FALSE)</f>
        <v>20.6</v>
      </c>
      <c r="Q377" s="46">
        <f>VLOOKUP(B377,'Pit Statcast'!B:M,9,FALSE)</f>
        <v>0.11600000000000001</v>
      </c>
      <c r="R377" s="46">
        <f>VLOOKUP(B377,'Pit Statcast'!B:M,11,FALSE)</f>
        <v>0.34699999999999998</v>
      </c>
      <c r="S377" s="8">
        <v>4.3</v>
      </c>
      <c r="T377" s="8">
        <v>5</v>
      </c>
      <c r="U377" s="10">
        <v>0.15</v>
      </c>
      <c r="V377" s="50">
        <f>VLOOKUP(B377,'Pit Adv'!B:V,7,FALSE)</f>
        <v>0.26300000000000001</v>
      </c>
      <c r="W377" s="50">
        <f>VLOOKUP(B377,'Pit Adv'!B:V,8,FALSE)</f>
        <v>0.113</v>
      </c>
      <c r="X377" s="21">
        <f>VLOOKUP(B377,'Pit PD'!$B:$M,3,FALSE)</f>
        <v>0.11</v>
      </c>
      <c r="Y377" s="21">
        <f>VLOOKUP($B377,'Pit PD'!$B:$M,4,FALSE)</f>
        <v>0.25600000000000001</v>
      </c>
      <c r="Z377" s="21">
        <f>VLOOKUP($B377,'Pit PD'!$B:$M,5,FALSE)</f>
        <v>0.65800000000000003</v>
      </c>
      <c r="AA377" s="21">
        <f>VLOOKUP($B377,'Pit PD'!$B:$M,6,FALSE)</f>
        <v>0.45300000000000001</v>
      </c>
      <c r="AB377" s="21">
        <f>VLOOKUP($B377,'Pit PD'!$B:$M,7,FALSE)</f>
        <v>0.59599999999999997</v>
      </c>
      <c r="AC377" s="21">
        <f>VLOOKUP($B377,'Pit PD'!$B:$M,8,FALSE)</f>
        <v>0.81699999999999995</v>
      </c>
      <c r="AD377" s="21">
        <f>VLOOKUP($B377,'Pit PD'!$B:$M,9,FALSE)</f>
        <v>0.753</v>
      </c>
      <c r="AE377" s="21">
        <f>VLOOKUP($B377,'Pit PD'!$B:$M,10,FALSE)</f>
        <v>0.49</v>
      </c>
      <c r="AF377" s="21">
        <f>VLOOKUP($B377,'Pit PD'!$B:$M,11,FALSE)</f>
        <v>0.151</v>
      </c>
      <c r="AG377" s="21">
        <f>VLOOKUP($B377,'Pit PD'!$B:$M,12,FALSE)</f>
        <v>0.26100000000000001</v>
      </c>
      <c r="AH377">
        <f>VLOOKUP(B377,'[1]SGP Pitchers'!$B:$P,10,FALSE)</f>
        <v>-3.6736089099866365E-2</v>
      </c>
    </row>
    <row r="378" spans="1:34" ht="15" thickBot="1">
      <c r="A378" s="5">
        <v>377</v>
      </c>
      <c r="B378" s="22" t="s">
        <v>828</v>
      </c>
      <c r="C378" s="22" t="s">
        <v>95</v>
      </c>
      <c r="D378" s="8">
        <f t="shared" si="5"/>
        <v>1</v>
      </c>
      <c r="E378" s="8">
        <v>0</v>
      </c>
      <c r="F378" s="8">
        <v>42</v>
      </c>
      <c r="G378" s="8">
        <f>VLOOKUP(B378,[1]Pitchers!$B:$P,15,FALSE)</f>
        <v>0.33</v>
      </c>
      <c r="H378" s="8">
        <f>IF(D378&gt;0,(D378)/(D378+VLOOKUP(B378,'Blown Saves Pitch'!B:F,4,FALSE)),"")</f>
        <v>1</v>
      </c>
      <c r="I378" s="8">
        <v>4.95</v>
      </c>
      <c r="J378" s="8">
        <v>4.95</v>
      </c>
      <c r="K378" s="8">
        <v>1.47</v>
      </c>
      <c r="L378" s="8">
        <v>1.35</v>
      </c>
      <c r="M378" s="8">
        <f>VLOOKUP('Pit League Rates'!B378,'Pit Adv'!B:V,20,FALSE)</f>
        <v>5.09</v>
      </c>
      <c r="N378" s="8">
        <f>VLOOKUP('Pit League Rates'!B378,'Pit Adv'!B:V,21,FALSE)</f>
        <v>5.31</v>
      </c>
      <c r="O378" s="8">
        <f>VLOOKUP(B378,'Pit Statcast'!B:M,5,FALSE)</f>
        <v>90.5</v>
      </c>
      <c r="P378" s="8">
        <f>VLOOKUP(B378,'Pit Statcast'!B:M,7,FALSE)</f>
        <v>3.9</v>
      </c>
      <c r="Q378" s="46">
        <f>VLOOKUP(B378,'Pit Statcast'!B:M,9,FALSE)</f>
        <v>8.3000000000000004E-2</v>
      </c>
      <c r="R378" s="46">
        <f>VLOOKUP(B378,'Pit Statcast'!B:M,11,FALSE)</f>
        <v>0.45800000000000002</v>
      </c>
      <c r="S378" s="8">
        <v>3.66</v>
      </c>
      <c r="T378" s="8">
        <v>1</v>
      </c>
      <c r="U378" s="10">
        <v>3.3000000000000002E-2</v>
      </c>
      <c r="V378" s="50">
        <f>VLOOKUP(B378,'Pit Adv'!B:V,7,FALSE)</f>
        <v>0.127</v>
      </c>
      <c r="W378" s="50">
        <f>VLOOKUP(B378,'Pit Adv'!B:V,8,FALSE)</f>
        <v>9.2999999999999999E-2</v>
      </c>
      <c r="X378" s="21">
        <f>VLOOKUP(B378,'Pit PD'!$B:$M,3,FALSE)</f>
        <v>8.7999999999999995E-2</v>
      </c>
      <c r="Y378" s="21">
        <f>VLOOKUP($B378,'Pit PD'!$B:$M,4,FALSE)</f>
        <v>0.252</v>
      </c>
      <c r="Z378" s="21">
        <f>VLOOKUP($B378,'Pit PD'!$B:$M,5,FALSE)</f>
        <v>0.68700000000000006</v>
      </c>
      <c r="AA378" s="21">
        <f>VLOOKUP($B378,'Pit PD'!$B:$M,6,FALSE)</f>
        <v>0.47399999999999998</v>
      </c>
      <c r="AB378" s="21">
        <f>VLOOKUP($B378,'Pit PD'!$B:$M,7,FALSE)</f>
        <v>0.56599999999999995</v>
      </c>
      <c r="AC378" s="21">
        <f>VLOOKUP($B378,'Pit PD'!$B:$M,8,FALSE)</f>
        <v>0.90300000000000002</v>
      </c>
      <c r="AD378" s="21">
        <f>VLOOKUP($B378,'Pit PD'!$B:$M,9,FALSE)</f>
        <v>0.81499999999999995</v>
      </c>
      <c r="AE378" s="21">
        <f>VLOOKUP($B378,'Pit PD'!$B:$M,10,FALSE)</f>
        <v>0.51</v>
      </c>
      <c r="AF378" s="21">
        <f>VLOOKUP($B378,'Pit PD'!$B:$M,11,FALSE)</f>
        <v>0.14299999999999999</v>
      </c>
      <c r="AG378" s="21">
        <f>VLOOKUP($B378,'Pit PD'!$B:$M,12,FALSE)</f>
        <v>0.23</v>
      </c>
      <c r="AH378">
        <f>VLOOKUP(B378,'[1]SGP Pitchers'!$B:$P,10,FALSE)</f>
        <v>-5.4171628540517291</v>
      </c>
    </row>
    <row r="379" spans="1:34" ht="15" thickBot="1">
      <c r="A379" s="5">
        <v>378</v>
      </c>
      <c r="B379" s="22" t="s">
        <v>396</v>
      </c>
      <c r="C379" s="22" t="s">
        <v>95</v>
      </c>
      <c r="D379" s="8">
        <f t="shared" si="5"/>
        <v>6</v>
      </c>
      <c r="E379" s="8">
        <v>3</v>
      </c>
      <c r="F379" s="8">
        <v>42</v>
      </c>
      <c r="G379" s="8" t="str">
        <f>VLOOKUP(B379,[1]Pitchers!$B:$P,15,FALSE)</f>
        <v/>
      </c>
      <c r="H379" s="8">
        <f>IF(D379&gt;0,(D379)/(D379+VLOOKUP(B379,'Blown Saves Pitch'!B:F,4,FALSE)),"")</f>
        <v>0.75</v>
      </c>
      <c r="I379" s="8">
        <v>10.31</v>
      </c>
      <c r="J379" s="8">
        <v>3.68</v>
      </c>
      <c r="K379" s="8">
        <v>1.06</v>
      </c>
      <c r="L379" s="8">
        <v>4.2</v>
      </c>
      <c r="M379" s="8">
        <f>VLOOKUP('Pit League Rates'!B379,'Pit Adv'!B:V,20,FALSE)</f>
        <v>2.68</v>
      </c>
      <c r="N379" s="8">
        <f>VLOOKUP('Pit League Rates'!B379,'Pit Adv'!B:V,21,FALSE)</f>
        <v>2.76</v>
      </c>
      <c r="O379" s="8">
        <f>VLOOKUP(B379,'Pit Statcast'!B:M,5,FALSE)</f>
        <v>87.6</v>
      </c>
      <c r="P379" s="8">
        <f>VLOOKUP(B379,'Pit Statcast'!B:M,7,FALSE)</f>
        <v>-0.5</v>
      </c>
      <c r="Q379" s="46">
        <f>VLOOKUP(B379,'Pit Statcast'!B:M,9,FALSE)</f>
        <v>2.1000000000000001E-2</v>
      </c>
      <c r="R379" s="46">
        <f>VLOOKUP(B379,'Pit Statcast'!B:M,11,FALSE)</f>
        <v>0.38300000000000001</v>
      </c>
      <c r="S379" s="8">
        <v>2.4500000000000002</v>
      </c>
      <c r="T379" s="8">
        <v>3</v>
      </c>
      <c r="U379" s="10">
        <v>0.218</v>
      </c>
      <c r="V379" s="50">
        <f>VLOOKUP(B379,'Pit Adv'!B:V,7,FALSE)</f>
        <v>0.28599999999999998</v>
      </c>
      <c r="W379" s="50">
        <f>VLOOKUP(B379,'Pit Adv'!B:V,8,FALSE)</f>
        <v>6.8000000000000005E-2</v>
      </c>
      <c r="X379" s="21">
        <f>VLOOKUP(B379,'Pit PD'!$B:$M,3,FALSE)</f>
        <v>0.14699999999999999</v>
      </c>
      <c r="Y379" s="21">
        <f>VLOOKUP($B379,'Pit PD'!$B:$M,4,FALSE)</f>
        <v>0.28299999999999997</v>
      </c>
      <c r="Z379" s="21">
        <f>VLOOKUP($B379,'Pit PD'!$B:$M,5,FALSE)</f>
        <v>0.63300000000000001</v>
      </c>
      <c r="AA379" s="21">
        <f>VLOOKUP($B379,'Pit PD'!$B:$M,6,FALSE)</f>
        <v>0.47199999999999998</v>
      </c>
      <c r="AB379" s="21">
        <f>VLOOKUP($B379,'Pit PD'!$B:$M,7,FALSE)</f>
        <v>0.45800000000000002</v>
      </c>
      <c r="AC379" s="21">
        <f>VLOOKUP($B379,'Pit PD'!$B:$M,8,FALSE)</f>
        <v>0.77700000000000002</v>
      </c>
      <c r="AD379" s="21">
        <f>VLOOKUP($B379,'Pit PD'!$B:$M,9,FALSE)</f>
        <v>0.68799999999999994</v>
      </c>
      <c r="AE379" s="21">
        <f>VLOOKUP($B379,'Pit PD'!$B:$M,10,FALSE)</f>
        <v>0.53900000000000003</v>
      </c>
      <c r="AF379" s="21">
        <f>VLOOKUP($B379,'Pit PD'!$B:$M,11,FALSE)</f>
        <v>0.189</v>
      </c>
      <c r="AG379" s="21">
        <f>VLOOKUP($B379,'Pit PD'!$B:$M,12,FALSE)</f>
        <v>0.33600000000000002</v>
      </c>
      <c r="AH379">
        <f>VLOOKUP(B379,'[1]SGP Pitchers'!$B:$P,10,FALSE)</f>
        <v>3.1816598001942671</v>
      </c>
    </row>
    <row r="380" spans="1:34" ht="15" thickBot="1">
      <c r="A380" s="5">
        <v>379</v>
      </c>
      <c r="B380" s="22" t="s">
        <v>472</v>
      </c>
      <c r="C380" s="22" t="s">
        <v>95</v>
      </c>
      <c r="D380" s="8">
        <f t="shared" si="5"/>
        <v>13</v>
      </c>
      <c r="E380" s="8">
        <v>0</v>
      </c>
      <c r="F380" s="8">
        <v>42</v>
      </c>
      <c r="G380" s="8" t="str">
        <f>VLOOKUP(B380,[1]Pitchers!$B:$P,15,FALSE)</f>
        <v/>
      </c>
      <c r="H380" s="8">
        <f>IF(D380&gt;0,(D380)/(D380+VLOOKUP(B380,'Blown Saves Pitch'!B:F,4,FALSE)),"")</f>
        <v>0.72222222222222221</v>
      </c>
      <c r="I380" s="8">
        <v>5.79</v>
      </c>
      <c r="J380" s="8">
        <v>4.82</v>
      </c>
      <c r="K380" s="8">
        <v>1.53</v>
      </c>
      <c r="L380" s="8">
        <v>1.45</v>
      </c>
      <c r="M380" s="8">
        <f>VLOOKUP('Pit League Rates'!B380,'Pit Adv'!B:V,20,FALSE)</f>
        <v>4</v>
      </c>
      <c r="N380" s="8">
        <f>VLOOKUP('Pit League Rates'!B380,'Pit Adv'!B:V,21,FALSE)</f>
        <v>3.46</v>
      </c>
      <c r="O380" s="8">
        <f>VLOOKUP(B380,'Pit Statcast'!B:M,5,FALSE)</f>
        <v>89</v>
      </c>
      <c r="P380" s="8">
        <f>VLOOKUP(B380,'Pit Statcast'!B:M,7,FALSE)</f>
        <v>-11.3</v>
      </c>
      <c r="Q380" s="46">
        <f>VLOOKUP(B380,'Pit Statcast'!B:M,9,FALSE)</f>
        <v>3.3000000000000002E-2</v>
      </c>
      <c r="R380" s="46">
        <f>VLOOKUP(B380,'Pit Statcast'!B:M,11,FALSE)</f>
        <v>0.41899999999999998</v>
      </c>
      <c r="S380" s="8">
        <v>3.99</v>
      </c>
      <c r="T380" s="8">
        <v>13</v>
      </c>
      <c r="U380" s="10">
        <v>4.4999999999999998E-2</v>
      </c>
      <c r="V380" s="50">
        <f>VLOOKUP(B380,'Pit Adv'!B:V,7,FALSE)</f>
        <v>0.14499999999999999</v>
      </c>
      <c r="W380" s="50">
        <f>VLOOKUP(B380,'Pit Adv'!B:V,8,FALSE)</f>
        <v>0.1</v>
      </c>
      <c r="X380" s="21">
        <f>VLOOKUP(B380,'Pit PD'!$B:$M,3,FALSE)</f>
        <v>7.2999999999999995E-2</v>
      </c>
      <c r="Y380" s="21">
        <f>VLOOKUP($B380,'Pit PD'!$B:$M,4,FALSE)</f>
        <v>0.23899999999999999</v>
      </c>
      <c r="Z380" s="21">
        <f>VLOOKUP($B380,'Pit PD'!$B:$M,5,FALSE)</f>
        <v>0.64300000000000002</v>
      </c>
      <c r="AA380" s="21">
        <f>VLOOKUP($B380,'Pit PD'!$B:$M,6,FALSE)</f>
        <v>0.45400000000000001</v>
      </c>
      <c r="AB380" s="21">
        <f>VLOOKUP($B380,'Pit PD'!$B:$M,7,FALSE)</f>
        <v>0.64800000000000002</v>
      </c>
      <c r="AC380" s="21">
        <f>VLOOKUP($B380,'Pit PD'!$B:$M,8,FALSE)</f>
        <v>0.90100000000000002</v>
      </c>
      <c r="AD380" s="21">
        <f>VLOOKUP($B380,'Pit PD'!$B:$M,9,FALSE)</f>
        <v>0.83799999999999997</v>
      </c>
      <c r="AE380" s="21">
        <f>VLOOKUP($B380,'Pit PD'!$B:$M,10,FALSE)</f>
        <v>0.53200000000000003</v>
      </c>
      <c r="AF380" s="21">
        <f>VLOOKUP($B380,'Pit PD'!$B:$M,11,FALSE)</f>
        <v>0.153</v>
      </c>
      <c r="AG380" s="21">
        <f>VLOOKUP($B380,'Pit PD'!$B:$M,12,FALSE)</f>
        <v>0.22600000000000001</v>
      </c>
      <c r="AH380">
        <f>VLOOKUP(B380,'[1]SGP Pitchers'!$B:$P,10,FALSE)</f>
        <v>-3.9742920535077024</v>
      </c>
    </row>
    <row r="381" spans="1:34" ht="15" thickBot="1">
      <c r="A381" s="5">
        <v>380</v>
      </c>
      <c r="B381" s="22" t="s">
        <v>620</v>
      </c>
      <c r="C381" s="22" t="s">
        <v>24</v>
      </c>
      <c r="D381" s="8">
        <f t="shared" si="5"/>
        <v>4</v>
      </c>
      <c r="E381" s="8">
        <v>1</v>
      </c>
      <c r="F381" s="8">
        <v>41</v>
      </c>
      <c r="G381" s="8" t="str">
        <f>VLOOKUP(B381,[1]Pitchers!$B:$P,15,FALSE)</f>
        <v/>
      </c>
      <c r="H381" s="8">
        <f>IF(D381&gt;0,(D381)/(D381+VLOOKUP(B381,'Blown Saves Pitch'!B:F,4,FALSE)),"")</f>
        <v>1</v>
      </c>
      <c r="I381" s="8">
        <v>9.23</v>
      </c>
      <c r="J381" s="8">
        <v>1.8</v>
      </c>
      <c r="K381" s="8">
        <v>0.93</v>
      </c>
      <c r="L381" s="8">
        <v>2.16</v>
      </c>
      <c r="M381" s="8">
        <f>VLOOKUP('Pit League Rates'!B381,'Pit Adv'!B:V,20,FALSE)</f>
        <v>4.5199999999999996</v>
      </c>
      <c r="N381" s="8">
        <f>VLOOKUP('Pit League Rates'!B381,'Pit Adv'!B:V,21,FALSE)</f>
        <v>4.16</v>
      </c>
      <c r="O381" s="8">
        <f>VLOOKUP(B381,'Pit Statcast'!B:M,5,FALSE)</f>
        <v>89.7</v>
      </c>
      <c r="P381" s="8">
        <f>VLOOKUP(B381,'Pit Statcast'!B:M,7,FALSE)</f>
        <v>15.3</v>
      </c>
      <c r="Q381" s="46">
        <f>VLOOKUP(B381,'Pit Statcast'!B:M,9,FALSE)</f>
        <v>7.3999999999999996E-2</v>
      </c>
      <c r="R381" s="46">
        <f>VLOOKUP(B381,'Pit Statcast'!B:M,11,FALSE)</f>
        <v>0.372</v>
      </c>
      <c r="S381" s="8">
        <v>4.28</v>
      </c>
      <c r="T381" s="8">
        <v>3</v>
      </c>
      <c r="U381" s="10">
        <v>0.14099999999999999</v>
      </c>
      <c r="V381" s="50">
        <f>VLOOKUP(B381,'Pit Adv'!B:V,7,FALSE)</f>
        <v>0.26300000000000001</v>
      </c>
      <c r="W381" s="50">
        <f>VLOOKUP(B381,'Pit Adv'!B:V,8,FALSE)</f>
        <v>0.122</v>
      </c>
      <c r="X381" s="21">
        <f>VLOOKUP(B381,'Pit PD'!$B:$M,3,FALSE)</f>
        <v>0.10100000000000001</v>
      </c>
      <c r="Y381" s="21">
        <f>VLOOKUP($B381,'Pit PD'!$B:$M,4,FALSE)</f>
        <v>0.21099999999999999</v>
      </c>
      <c r="Z381" s="21">
        <f>VLOOKUP($B381,'Pit PD'!$B:$M,5,FALSE)</f>
        <v>0.61399999999999999</v>
      </c>
      <c r="AA381" s="21">
        <f>VLOOKUP($B381,'Pit PD'!$B:$M,6,FALSE)</f>
        <v>0.42099999999999999</v>
      </c>
      <c r="AB381" s="21">
        <f>VLOOKUP($B381,'Pit PD'!$B:$M,7,FALSE)</f>
        <v>0.51600000000000001</v>
      </c>
      <c r="AC381" s="21">
        <f>VLOOKUP($B381,'Pit PD'!$B:$M,8,FALSE)</f>
        <v>0.83199999999999996</v>
      </c>
      <c r="AD381" s="21">
        <f>VLOOKUP($B381,'Pit PD'!$B:$M,9,FALSE)</f>
        <v>0.75600000000000001</v>
      </c>
      <c r="AE381" s="21">
        <f>VLOOKUP($B381,'Pit PD'!$B:$M,10,FALSE)</f>
        <v>0.52100000000000002</v>
      </c>
      <c r="AF381" s="21">
        <f>VLOOKUP($B381,'Pit PD'!$B:$M,11,FALSE)</f>
        <v>0.19900000000000001</v>
      </c>
      <c r="AG381" s="21">
        <f>VLOOKUP($B381,'Pit PD'!$B:$M,12,FALSE)</f>
        <v>0.30099999999999999</v>
      </c>
      <c r="AH381">
        <f>VLOOKUP(B381,'[1]SGP Pitchers'!$B:$P,10,FALSE)</f>
        <v>3.8139586748867513</v>
      </c>
    </row>
    <row r="382" spans="1:34" ht="15" thickBot="1">
      <c r="A382" s="5">
        <v>381</v>
      </c>
      <c r="B382" s="22" t="s">
        <v>489</v>
      </c>
      <c r="C382" s="6" t="s">
        <v>103</v>
      </c>
      <c r="D382" s="8">
        <f t="shared" si="5"/>
        <v>10</v>
      </c>
      <c r="E382" s="8">
        <v>0</v>
      </c>
      <c r="F382" s="8">
        <v>41</v>
      </c>
      <c r="G382" s="8" t="str">
        <f>VLOOKUP(B382,[1]Pitchers!$B:$P,15,FALSE)</f>
        <v/>
      </c>
      <c r="H382" s="8">
        <f>IF(D382&gt;0,(D382)/(D382+VLOOKUP(B382,'Blown Saves Pitch'!B:F,4,FALSE)),"")</f>
        <v>0.66666666666666663</v>
      </c>
      <c r="I382" s="8">
        <v>9.15</v>
      </c>
      <c r="J382" s="8">
        <v>4.6900000000000004</v>
      </c>
      <c r="K382" s="8">
        <v>1.1200000000000001</v>
      </c>
      <c r="L382" s="8">
        <v>3.73</v>
      </c>
      <c r="M382" s="8">
        <f>VLOOKUP('Pit League Rates'!B382,'Pit Adv'!B:V,20,FALSE)</f>
        <v>4.01</v>
      </c>
      <c r="N382" s="8">
        <f>VLOOKUP('Pit League Rates'!B382,'Pit Adv'!B:V,21,FALSE)</f>
        <v>3.6</v>
      </c>
      <c r="O382" s="8">
        <f>VLOOKUP(B382,'Pit Statcast'!B:M,5,FALSE)</f>
        <v>90.3</v>
      </c>
      <c r="P382" s="8">
        <f>VLOOKUP(B382,'Pit Statcast'!B:M,7,FALSE)</f>
        <v>17.600000000000001</v>
      </c>
      <c r="Q382" s="46">
        <f>VLOOKUP(B382,'Pit Statcast'!B:M,9,FALSE)</f>
        <v>0.13400000000000001</v>
      </c>
      <c r="R382" s="46">
        <f>VLOOKUP(B382,'Pit Statcast'!B:M,11,FALSE)</f>
        <v>0.438</v>
      </c>
      <c r="S382" s="8">
        <v>2.4500000000000002</v>
      </c>
      <c r="T382" s="8">
        <v>10</v>
      </c>
      <c r="U382" s="10">
        <v>0.182</v>
      </c>
      <c r="V382" s="50">
        <f>VLOOKUP(B382,'Pit Adv'!B:V,7,FALSE)</f>
        <v>0.248</v>
      </c>
      <c r="W382" s="50">
        <f>VLOOKUP(B382,'Pit Adv'!B:V,8,FALSE)</f>
        <v>6.7000000000000004E-2</v>
      </c>
      <c r="X382" s="21">
        <f>VLOOKUP(B382,'Pit PD'!$B:$M,3,FALSE)</f>
        <v>0.129</v>
      </c>
      <c r="Y382" s="21">
        <f>VLOOKUP($B382,'Pit PD'!$B:$M,4,FALSE)</f>
        <v>0.32200000000000001</v>
      </c>
      <c r="Z382" s="21">
        <f>VLOOKUP($B382,'Pit PD'!$B:$M,5,FALSE)</f>
        <v>0.64200000000000002</v>
      </c>
      <c r="AA382" s="21">
        <f>VLOOKUP($B382,'Pit PD'!$B:$M,6,FALSE)</f>
        <v>0.47499999999999998</v>
      </c>
      <c r="AB382" s="21">
        <f>VLOOKUP($B382,'Pit PD'!$B:$M,7,FALSE)</f>
        <v>0.48599999999999999</v>
      </c>
      <c r="AC382" s="21">
        <f>VLOOKUP($B382,'Pit PD'!$B:$M,8,FALSE)</f>
        <v>0.85399999999999998</v>
      </c>
      <c r="AD382" s="21">
        <f>VLOOKUP($B382,'Pit PD'!$B:$M,9,FALSE)</f>
        <v>0.72399999999999998</v>
      </c>
      <c r="AE382" s="21">
        <f>VLOOKUP($B382,'Pit PD'!$B:$M,10,FALSE)</f>
        <v>0.47799999999999998</v>
      </c>
      <c r="AF382" s="21">
        <f>VLOOKUP($B382,'Pit PD'!$B:$M,11,FALSE)</f>
        <v>0.16</v>
      </c>
      <c r="AG382" s="21">
        <f>VLOOKUP($B382,'Pit PD'!$B:$M,12,FALSE)</f>
        <v>0.28899999999999998</v>
      </c>
      <c r="AH382">
        <f>VLOOKUP(B382,'[1]SGP Pitchers'!$B:$P,10,FALSE)</f>
        <v>2.737129378499763</v>
      </c>
    </row>
    <row r="383" spans="1:34" ht="15" thickBot="1">
      <c r="A383" s="5">
        <v>382</v>
      </c>
      <c r="B383" s="22" t="s">
        <v>581</v>
      </c>
      <c r="C383" s="22" t="s">
        <v>129</v>
      </c>
      <c r="D383" s="8">
        <f t="shared" si="5"/>
        <v>4</v>
      </c>
      <c r="E383" s="8">
        <v>0</v>
      </c>
      <c r="F383" s="8">
        <v>41</v>
      </c>
      <c r="G383" s="8" t="str">
        <f>VLOOKUP(B383,[1]Pitchers!$B:$P,15,FALSE)</f>
        <v/>
      </c>
      <c r="H383" s="8">
        <f>IF(D383&gt;0,(D383)/(D383+VLOOKUP(B383,'Blown Saves Pitch'!B:F,4,FALSE)),"")</f>
        <v>0.66666666666666663</v>
      </c>
      <c r="I383" s="8">
        <v>7.69</v>
      </c>
      <c r="J383" s="8">
        <v>5.25</v>
      </c>
      <c r="K383" s="8">
        <v>1.33</v>
      </c>
      <c r="L383" s="8">
        <v>3.15</v>
      </c>
      <c r="M383" s="8">
        <f>VLOOKUP('Pit League Rates'!B383,'Pit Adv'!B:V,20,FALSE)</f>
        <v>4.08</v>
      </c>
      <c r="N383" s="8">
        <f>VLOOKUP('Pit League Rates'!B383,'Pit Adv'!B:V,21,FALSE)</f>
        <v>4.0199999999999996</v>
      </c>
      <c r="O383" s="8">
        <f>VLOOKUP(B383,'Pit Statcast'!B:M,5,FALSE)</f>
        <v>87.9</v>
      </c>
      <c r="P383" s="8">
        <f>VLOOKUP(B383,'Pit Statcast'!B:M,7,FALSE)</f>
        <v>9.6999999999999993</v>
      </c>
      <c r="Q383" s="46">
        <f>VLOOKUP(B383,'Pit Statcast'!B:M,9,FALSE)</f>
        <v>0.11700000000000001</v>
      </c>
      <c r="R383" s="46">
        <f>VLOOKUP(B383,'Pit Statcast'!B:M,11,FALSE)</f>
        <v>0.38600000000000001</v>
      </c>
      <c r="S383" s="8">
        <v>2.44</v>
      </c>
      <c r="T383" s="8">
        <v>4</v>
      </c>
      <c r="U383" s="10">
        <v>0.14000000000000001</v>
      </c>
      <c r="V383" s="50">
        <f>VLOOKUP(B383,'Pit Adv'!B:V,7,FALSE)</f>
        <v>0.20499999999999999</v>
      </c>
      <c r="W383" s="50">
        <f>VLOOKUP(B383,'Pit Adv'!B:V,8,FALSE)</f>
        <v>6.5000000000000002E-2</v>
      </c>
      <c r="X383" s="21">
        <f>VLOOKUP(B383,'Pit PD'!$B:$M,3,FALSE)</f>
        <v>0.108</v>
      </c>
      <c r="Y383" s="21">
        <f>VLOOKUP($B383,'Pit PD'!$B:$M,4,FALSE)</f>
        <v>0.28799999999999998</v>
      </c>
      <c r="Z383" s="21">
        <f>VLOOKUP($B383,'Pit PD'!$B:$M,5,FALSE)</f>
        <v>0.68100000000000005</v>
      </c>
      <c r="AA383" s="21">
        <f>VLOOKUP($B383,'Pit PD'!$B:$M,6,FALSE)</f>
        <v>0.503</v>
      </c>
      <c r="AB383" s="21">
        <f>VLOOKUP($B383,'Pit PD'!$B:$M,7,FALSE)</f>
        <v>0.59199999999999997</v>
      </c>
      <c r="AC383" s="21">
        <f>VLOOKUP($B383,'Pit PD'!$B:$M,8,FALSE)</f>
        <v>0.84899999999999998</v>
      </c>
      <c r="AD383" s="21">
        <f>VLOOKUP($B383,'Pit PD'!$B:$M,9,FALSE)</f>
        <v>0.78200000000000003</v>
      </c>
      <c r="AE383" s="21">
        <f>VLOOKUP($B383,'Pit PD'!$B:$M,10,FALSE)</f>
        <v>0.54500000000000004</v>
      </c>
      <c r="AF383" s="21">
        <f>VLOOKUP($B383,'Pit PD'!$B:$M,11,FALSE)</f>
        <v>0.14799999999999999</v>
      </c>
      <c r="AG383" s="21">
        <f>VLOOKUP($B383,'Pit PD'!$B:$M,12,FALSE)</f>
        <v>0.25600000000000001</v>
      </c>
      <c r="AH383">
        <f>VLOOKUP(B383,'[1]SGP Pitchers'!$B:$P,10,FALSE)</f>
        <v>-0.21266548725169809</v>
      </c>
    </row>
    <row r="384" spans="1:34" ht="15" thickBot="1">
      <c r="A384" s="5">
        <v>383</v>
      </c>
      <c r="B384" s="22" t="s">
        <v>625</v>
      </c>
      <c r="C384" s="22" t="s">
        <v>35</v>
      </c>
      <c r="D384" s="8">
        <f t="shared" si="5"/>
        <v>4</v>
      </c>
      <c r="E384" s="8">
        <v>1</v>
      </c>
      <c r="F384" s="8">
        <v>41</v>
      </c>
      <c r="G384" s="8" t="str">
        <f>VLOOKUP(B384,[1]Pitchers!$B:$P,15,FALSE)</f>
        <v/>
      </c>
      <c r="H384" s="8">
        <f>IF(D384&gt;0,(D384)/(D384+VLOOKUP(B384,'Blown Saves Pitch'!B:F,4,FALSE)),"")</f>
        <v>0.8</v>
      </c>
      <c r="I384" s="8">
        <v>7.96</v>
      </c>
      <c r="J384" s="8">
        <v>3.69</v>
      </c>
      <c r="K384" s="8">
        <v>1.36</v>
      </c>
      <c r="L384" s="8">
        <v>1.78</v>
      </c>
      <c r="M384" s="8">
        <f>VLOOKUP('Pit League Rates'!B384,'Pit Adv'!B:V,20,FALSE)</f>
        <v>4.1900000000000004</v>
      </c>
      <c r="N384" s="8">
        <f>VLOOKUP('Pit League Rates'!B384,'Pit Adv'!B:V,21,FALSE)</f>
        <v>4.18</v>
      </c>
      <c r="O384" s="8">
        <f>VLOOKUP(B384,'Pit Statcast'!B:M,5,FALSE)</f>
        <v>85.8</v>
      </c>
      <c r="P384" s="8">
        <f>VLOOKUP(B384,'Pit Statcast'!B:M,7,FALSE)</f>
        <v>0</v>
      </c>
      <c r="Q384" s="46">
        <f>VLOOKUP(B384,'Pit Statcast'!B:M,9,FALSE)</f>
        <v>5.2999999999999999E-2</v>
      </c>
      <c r="R384" s="46">
        <f>VLOOKUP(B384,'Pit Statcast'!B:M,11,FALSE)</f>
        <v>0.318</v>
      </c>
      <c r="S384" s="8">
        <v>4.47</v>
      </c>
      <c r="T384" s="8">
        <v>3</v>
      </c>
      <c r="U384" s="10">
        <v>8.8999999999999996E-2</v>
      </c>
      <c r="V384" s="50">
        <f>VLOOKUP(B384,'Pit Adv'!B:V,7,FALSE)</f>
        <v>0.20300000000000001</v>
      </c>
      <c r="W384" s="50">
        <f>VLOOKUP(B384,'Pit Adv'!B:V,8,FALSE)</f>
        <v>0.114</v>
      </c>
      <c r="X384" s="21">
        <f>VLOOKUP(B384,'Pit PD'!$B:$M,3,FALSE)</f>
        <v>0.129</v>
      </c>
      <c r="Y384" s="21">
        <f>VLOOKUP($B384,'Pit PD'!$B:$M,4,FALSE)</f>
        <v>0.33600000000000002</v>
      </c>
      <c r="Z384" s="21">
        <f>VLOOKUP($B384,'Pit PD'!$B:$M,5,FALSE)</f>
        <v>0.58699999999999997</v>
      </c>
      <c r="AA384" s="21">
        <f>VLOOKUP($B384,'Pit PD'!$B:$M,6,FALSE)</f>
        <v>0.45400000000000001</v>
      </c>
      <c r="AB384" s="21">
        <f>VLOOKUP($B384,'Pit PD'!$B:$M,7,FALSE)</f>
        <v>0.51100000000000001</v>
      </c>
      <c r="AC384" s="21">
        <f>VLOOKUP($B384,'Pit PD'!$B:$M,8,FALSE)</f>
        <v>0.84299999999999997</v>
      </c>
      <c r="AD384" s="21">
        <f>VLOOKUP($B384,'Pit PD'!$B:$M,9,FALSE)</f>
        <v>0.71299999999999997</v>
      </c>
      <c r="AE384" s="21">
        <f>VLOOKUP($B384,'Pit PD'!$B:$M,10,FALSE)</f>
        <v>0.47099999999999997</v>
      </c>
      <c r="AF384" s="21">
        <f>VLOOKUP($B384,'Pit PD'!$B:$M,11,FALSE)</f>
        <v>0.17599999999999999</v>
      </c>
      <c r="AG384" s="21">
        <f>VLOOKUP($B384,'Pit PD'!$B:$M,12,FALSE)</f>
        <v>0.30499999999999999</v>
      </c>
      <c r="AH384">
        <f>VLOOKUP(B384,'[1]SGP Pitchers'!$B:$P,10,FALSE)</f>
        <v>-0.58790406585651911</v>
      </c>
    </row>
    <row r="385" spans="1:34" ht="15" thickBot="1">
      <c r="A385" s="5">
        <v>384</v>
      </c>
      <c r="B385" s="22" t="s">
        <v>784</v>
      </c>
      <c r="C385" s="22" t="s">
        <v>45</v>
      </c>
      <c r="D385" s="8">
        <f t="shared" si="5"/>
        <v>0</v>
      </c>
      <c r="E385" s="8">
        <v>0</v>
      </c>
      <c r="F385" s="8">
        <v>41</v>
      </c>
      <c r="G385" s="8">
        <f>VLOOKUP(B385,[1]Pitchers!$B:$P,15,FALSE)</f>
        <v>0.22</v>
      </c>
      <c r="H385" s="8" t="str">
        <f>IF(D385&gt;0,(D385)/(D385+VLOOKUP(B385,'Blown Saves Pitch'!B:F,4,FALSE)),"")</f>
        <v/>
      </c>
      <c r="I385" s="8">
        <v>8.65</v>
      </c>
      <c r="J385" s="8">
        <v>5.48</v>
      </c>
      <c r="K385" s="8">
        <v>1.52</v>
      </c>
      <c r="L385" s="8">
        <v>2.0499999999999998</v>
      </c>
      <c r="M385" s="8">
        <f>VLOOKUP('Pit League Rates'!B385,'Pit Adv'!B:V,20,FALSE)</f>
        <v>5.19</v>
      </c>
      <c r="N385" s="8">
        <f>VLOOKUP('Pit League Rates'!B385,'Pit Adv'!B:V,21,FALSE)</f>
        <v>4.99</v>
      </c>
      <c r="O385" s="8">
        <f>VLOOKUP(B385,'Pit Statcast'!B:M,5,FALSE)</f>
        <v>91.7</v>
      </c>
      <c r="P385" s="8">
        <f>VLOOKUP(B385,'Pit Statcast'!B:M,7,FALSE)</f>
        <v>21.7</v>
      </c>
      <c r="Q385" s="46">
        <f>VLOOKUP(B385,'Pit Statcast'!B:M,9,FALSE)</f>
        <v>0.13500000000000001</v>
      </c>
      <c r="R385" s="46">
        <f>VLOOKUP(B385,'Pit Statcast'!B:M,11,FALSE)</f>
        <v>0.45200000000000001</v>
      </c>
      <c r="S385" s="8">
        <v>4.22</v>
      </c>
      <c r="T385" s="8">
        <v>0</v>
      </c>
      <c r="U385" s="10">
        <v>0.112</v>
      </c>
      <c r="V385" s="50">
        <f>VLOOKUP(B385,'Pit Adv'!B:V,7,FALSE)</f>
        <v>0.219</v>
      </c>
      <c r="W385" s="50">
        <f>VLOOKUP(B385,'Pit Adv'!B:V,8,FALSE)</f>
        <v>0.107</v>
      </c>
      <c r="X385" s="21">
        <f>VLOOKUP(B385,'Pit PD'!$B:$M,3,FALSE)</f>
        <v>8.8999999999999996E-2</v>
      </c>
      <c r="Y385" s="21">
        <f>VLOOKUP($B385,'Pit PD'!$B:$M,4,FALSE)</f>
        <v>0.249</v>
      </c>
      <c r="Z385" s="21">
        <f>VLOOKUP($B385,'Pit PD'!$B:$M,5,FALSE)</f>
        <v>0.66600000000000004</v>
      </c>
      <c r="AA385" s="21">
        <f>VLOOKUP($B385,'Pit PD'!$B:$M,6,FALSE)</f>
        <v>0.46700000000000003</v>
      </c>
      <c r="AB385" s="21">
        <f>VLOOKUP($B385,'Pit PD'!$B:$M,7,FALSE)</f>
        <v>0.70299999999999996</v>
      </c>
      <c r="AC385" s="21">
        <f>VLOOKUP($B385,'Pit PD'!$B:$M,8,FALSE)</f>
        <v>0.84899999999999998</v>
      </c>
      <c r="AD385" s="21">
        <f>VLOOKUP($B385,'Pit PD'!$B:$M,9,FALSE)</f>
        <v>0.81200000000000006</v>
      </c>
      <c r="AE385" s="21">
        <f>VLOOKUP($B385,'Pit PD'!$B:$M,10,FALSE)</f>
        <v>0.52200000000000002</v>
      </c>
      <c r="AF385" s="21">
        <f>VLOOKUP($B385,'Pit PD'!$B:$M,11,FALSE)</f>
        <v>0.155</v>
      </c>
      <c r="AG385" s="21">
        <f>VLOOKUP($B385,'Pit PD'!$B:$M,12,FALSE)</f>
        <v>0.24399999999999999</v>
      </c>
      <c r="AH385">
        <f>VLOOKUP(B385,'[1]SGP Pitchers'!$B:$P,10,FALSE)</f>
        <v>-5.3014818319400243</v>
      </c>
    </row>
    <row r="386" spans="1:34" ht="15" thickBot="1">
      <c r="A386" s="5">
        <v>385</v>
      </c>
      <c r="B386" s="22" t="s">
        <v>685</v>
      </c>
      <c r="C386" s="22" t="s">
        <v>50</v>
      </c>
      <c r="D386" s="8">
        <f t="shared" ref="D386:D449" si="6">E386+T386</f>
        <v>4</v>
      </c>
      <c r="E386" s="8">
        <v>1</v>
      </c>
      <c r="F386" s="8">
        <v>41</v>
      </c>
      <c r="G386" s="8" t="str">
        <f>VLOOKUP(B386,[1]Pitchers!$B:$P,15,FALSE)</f>
        <v/>
      </c>
      <c r="H386" s="8">
        <f>IF(D386&gt;0,(D386)/(D386+VLOOKUP(B386,'Blown Saves Pitch'!B:F,4,FALSE)),"")</f>
        <v>1</v>
      </c>
      <c r="I386" s="8">
        <v>9.8000000000000007</v>
      </c>
      <c r="J386" s="8">
        <v>5.26</v>
      </c>
      <c r="K386" s="8">
        <v>1.62</v>
      </c>
      <c r="L386" s="8">
        <v>2.0499999999999998</v>
      </c>
      <c r="M386" s="8">
        <f>VLOOKUP('Pit League Rates'!B386,'Pit Adv'!B:V,20,FALSE)</f>
        <v>4.91</v>
      </c>
      <c r="N386" s="8">
        <f>VLOOKUP('Pit League Rates'!B386,'Pit Adv'!B:V,21,FALSE)</f>
        <v>4.3899999999999997</v>
      </c>
      <c r="O386" s="8">
        <f>VLOOKUP(B386,'Pit Statcast'!B:M,5,FALSE)</f>
        <v>91.1</v>
      </c>
      <c r="P386" s="8">
        <f>VLOOKUP(B386,'Pit Statcast'!B:M,7,FALSE)</f>
        <v>18.3</v>
      </c>
      <c r="Q386" s="46">
        <f>VLOOKUP(B386,'Pit Statcast'!B:M,9,FALSE)</f>
        <v>0.127</v>
      </c>
      <c r="R386" s="46">
        <f>VLOOKUP(B386,'Pit Statcast'!B:M,11,FALSE)</f>
        <v>0.46400000000000002</v>
      </c>
      <c r="S386" s="8">
        <v>4.78</v>
      </c>
      <c r="T386" s="8">
        <v>3</v>
      </c>
      <c r="U386" s="10">
        <v>0.122</v>
      </c>
      <c r="V386" s="50">
        <f>VLOOKUP(B386,'Pit Adv'!B:V,7,FALSE)</f>
        <v>0.23799999999999999</v>
      </c>
      <c r="W386" s="50">
        <f>VLOOKUP(B386,'Pit Adv'!B:V,8,FALSE)</f>
        <v>0.11600000000000001</v>
      </c>
      <c r="X386" s="21">
        <f>VLOOKUP(B386,'Pit PD'!$B:$M,3,FALSE)</f>
        <v>0.112</v>
      </c>
      <c r="Y386" s="21">
        <f>VLOOKUP($B386,'Pit PD'!$B:$M,4,FALSE)</f>
        <v>0.25900000000000001</v>
      </c>
      <c r="Z386" s="21">
        <f>VLOOKUP($B386,'Pit PD'!$B:$M,5,FALSE)</f>
        <v>0.63600000000000001</v>
      </c>
      <c r="AA386" s="21">
        <f>VLOOKUP($B386,'Pit PD'!$B:$M,6,FALSE)</f>
        <v>0.45300000000000001</v>
      </c>
      <c r="AB386" s="21">
        <f>VLOOKUP($B386,'Pit PD'!$B:$M,7,FALSE)</f>
        <v>0.54100000000000004</v>
      </c>
      <c r="AC386" s="21">
        <f>VLOOKUP($B386,'Pit PD'!$B:$M,8,FALSE)</f>
        <v>0.83199999999999996</v>
      </c>
      <c r="AD386" s="21">
        <f>VLOOKUP($B386,'Pit PD'!$B:$M,9,FALSE)</f>
        <v>0.751</v>
      </c>
      <c r="AE386" s="21">
        <f>VLOOKUP($B386,'Pit PD'!$B:$M,10,FALSE)</f>
        <v>0.51300000000000001</v>
      </c>
      <c r="AF386" s="21">
        <f>VLOOKUP($B386,'Pit PD'!$B:$M,11,FALSE)</f>
        <v>0.17699999999999999</v>
      </c>
      <c r="AG386" s="21">
        <f>VLOOKUP($B386,'Pit PD'!$B:$M,12,FALSE)</f>
        <v>0.28999999999999998</v>
      </c>
      <c r="AH386">
        <f>VLOOKUP(B386,'[1]SGP Pitchers'!$B:$P,10,FALSE)</f>
        <v>-2.6847652892160823</v>
      </c>
    </row>
    <row r="387" spans="1:34" ht="15" thickBot="1">
      <c r="A387" s="5">
        <v>386</v>
      </c>
      <c r="B387" s="22" t="s">
        <v>746</v>
      </c>
      <c r="C387" s="22" t="s">
        <v>153</v>
      </c>
      <c r="D387" s="8">
        <f t="shared" si="6"/>
        <v>2</v>
      </c>
      <c r="E387" s="8">
        <v>0</v>
      </c>
      <c r="F387" s="8">
        <v>41</v>
      </c>
      <c r="G387" s="8" t="str">
        <f>VLOOKUP(B387,[1]Pitchers!$B:$P,15,FALSE)</f>
        <v/>
      </c>
      <c r="H387" s="8">
        <f>IF(D387&gt;0,(D387)/(D387+VLOOKUP(B387,'Blown Saves Pitch'!B:F,4,FALSE)),"")</f>
        <v>0.4</v>
      </c>
      <c r="I387" s="8">
        <v>6.59</v>
      </c>
      <c r="J387" s="8">
        <v>5.46</v>
      </c>
      <c r="K387" s="8">
        <v>1.5</v>
      </c>
      <c r="L387" s="8">
        <v>2.41</v>
      </c>
      <c r="M387" s="8">
        <f>VLOOKUP('Pit League Rates'!B387,'Pit Adv'!B:V,20,FALSE)</f>
        <v>5.03</v>
      </c>
      <c r="N387" s="8">
        <f>VLOOKUP('Pit League Rates'!B387,'Pit Adv'!B:V,21,FALSE)</f>
        <v>4.68</v>
      </c>
      <c r="O387" s="8">
        <f>VLOOKUP(B387,'Pit Statcast'!B:M,5,FALSE)</f>
        <v>91.4</v>
      </c>
      <c r="P387" s="8">
        <f>VLOOKUP(B387,'Pit Statcast'!B:M,7,FALSE)</f>
        <v>15.7</v>
      </c>
      <c r="Q387" s="46">
        <f>VLOOKUP(B387,'Pit Statcast'!B:M,9,FALSE)</f>
        <v>9.8000000000000004E-2</v>
      </c>
      <c r="R387" s="46">
        <f>VLOOKUP(B387,'Pit Statcast'!B:M,11,FALSE)</f>
        <v>0.44600000000000001</v>
      </c>
      <c r="S387" s="8">
        <v>2.73</v>
      </c>
      <c r="T387" s="8">
        <v>2</v>
      </c>
      <c r="U387" s="10">
        <v>9.5000000000000001E-2</v>
      </c>
      <c r="V387" s="50">
        <f>VLOOKUP(B387,'Pit Adv'!B:V,7,FALSE)</f>
        <v>0.16200000000000001</v>
      </c>
      <c r="W387" s="50">
        <f>VLOOKUP(B387,'Pit Adv'!B:V,8,FALSE)</f>
        <v>6.7000000000000004E-2</v>
      </c>
      <c r="X387" s="21">
        <f>VLOOKUP(B387,'Pit PD'!$B:$M,3,FALSE)</f>
        <v>0.107</v>
      </c>
      <c r="Y387" s="21">
        <f>VLOOKUP($B387,'Pit PD'!$B:$M,4,FALSE)</f>
        <v>0.29299999999999998</v>
      </c>
      <c r="Z387" s="21">
        <f>VLOOKUP($B387,'Pit PD'!$B:$M,5,FALSE)</f>
        <v>0.72799999999999998</v>
      </c>
      <c r="AA387" s="21">
        <f>VLOOKUP($B387,'Pit PD'!$B:$M,6,FALSE)</f>
        <v>0.50800000000000001</v>
      </c>
      <c r="AB387" s="21">
        <f>VLOOKUP($B387,'Pit PD'!$B:$M,7,FALSE)</f>
        <v>0.65500000000000003</v>
      </c>
      <c r="AC387" s="21">
        <f>VLOOKUP($B387,'Pit PD'!$B:$M,8,FALSE)</f>
        <v>0.84099999999999997</v>
      </c>
      <c r="AD387" s="21">
        <f>VLOOKUP($B387,'Pit PD'!$B:$M,9,FALSE)</f>
        <v>0.78600000000000003</v>
      </c>
      <c r="AE387" s="21">
        <f>VLOOKUP($B387,'Pit PD'!$B:$M,10,FALSE)</f>
        <v>0.49399999999999999</v>
      </c>
      <c r="AF387" s="21">
        <f>VLOOKUP($B387,'Pit PD'!$B:$M,11,FALSE)</f>
        <v>0.13600000000000001</v>
      </c>
      <c r="AG387" s="21">
        <f>VLOOKUP($B387,'Pit PD'!$B:$M,12,FALSE)</f>
        <v>0.24399999999999999</v>
      </c>
      <c r="AH387">
        <f>VLOOKUP(B387,'[1]SGP Pitchers'!$B:$P,10,FALSE)</f>
        <v>-2.989823804708502</v>
      </c>
    </row>
    <row r="388" spans="1:34" ht="15" thickBot="1">
      <c r="A388" s="5">
        <v>387</v>
      </c>
      <c r="B388" s="22" t="s">
        <v>603</v>
      </c>
      <c r="C388" s="22" t="s">
        <v>56</v>
      </c>
      <c r="D388" s="8">
        <f t="shared" si="6"/>
        <v>0</v>
      </c>
      <c r="E388" s="8">
        <v>0</v>
      </c>
      <c r="F388" s="8">
        <v>40</v>
      </c>
      <c r="G388" s="8" t="str">
        <f>VLOOKUP(B388,[1]Pitchers!$B:$P,15,FALSE)</f>
        <v/>
      </c>
      <c r="H388" s="8" t="str">
        <f>IF(D388&gt;0,(D388)/(D388+VLOOKUP(B388,'Blown Saves Pitch'!B:F,4,FALSE)),"")</f>
        <v/>
      </c>
      <c r="I388" s="8">
        <v>8.93</v>
      </c>
      <c r="J388" s="8">
        <v>4.91</v>
      </c>
      <c r="K388" s="8">
        <v>1.44</v>
      </c>
      <c r="L388" s="8">
        <v>2.11</v>
      </c>
      <c r="M388" s="8">
        <f>VLOOKUP('Pit League Rates'!B388,'Pit Adv'!B:V,20,FALSE)</f>
        <v>4.2300000000000004</v>
      </c>
      <c r="N388" s="8">
        <f>VLOOKUP('Pit League Rates'!B388,'Pit Adv'!B:V,21,FALSE)</f>
        <v>4.13</v>
      </c>
      <c r="O388" s="8">
        <f>VLOOKUP(B388,'Pit Statcast'!B:M,5,FALSE)</f>
        <v>91.6</v>
      </c>
      <c r="P388" s="8">
        <f>VLOOKUP(B388,'Pit Statcast'!B:M,7,FALSE)</f>
        <v>7.8</v>
      </c>
      <c r="Q388" s="46">
        <f>VLOOKUP(B388,'Pit Statcast'!B:M,9,FALSE)</f>
        <v>7.9000000000000001E-2</v>
      </c>
      <c r="R388" s="46">
        <f>VLOOKUP(B388,'Pit Statcast'!B:M,11,FALSE)</f>
        <v>0.49099999999999999</v>
      </c>
      <c r="S388" s="8">
        <v>4.24</v>
      </c>
      <c r="T388" s="8">
        <v>0</v>
      </c>
      <c r="U388" s="10">
        <v>0.11899999999999999</v>
      </c>
      <c r="V388" s="50">
        <f>VLOOKUP(B388,'Pit Adv'!B:V,7,FALSE)</f>
        <v>0.22700000000000001</v>
      </c>
      <c r="W388" s="50">
        <f>VLOOKUP(B388,'Pit Adv'!B:V,8,FALSE)</f>
        <v>0.108</v>
      </c>
      <c r="X388" s="21">
        <f>VLOOKUP(B388,'Pit PD'!$B:$M,3,FALSE)</f>
        <v>0.104</v>
      </c>
      <c r="Y388" s="21">
        <f>VLOOKUP($B388,'Pit PD'!$B:$M,4,FALSE)</f>
        <v>0.245</v>
      </c>
      <c r="Z388" s="21">
        <f>VLOOKUP($B388,'Pit PD'!$B:$M,5,FALSE)</f>
        <v>0.65400000000000003</v>
      </c>
      <c r="AA388" s="21">
        <f>VLOOKUP($B388,'Pit PD'!$B:$M,6,FALSE)</f>
        <v>0.43099999999999999</v>
      </c>
      <c r="AB388" s="21">
        <f>VLOOKUP($B388,'Pit PD'!$B:$M,7,FALSE)</f>
        <v>0.5</v>
      </c>
      <c r="AC388" s="21">
        <f>VLOOKUP($B388,'Pit PD'!$B:$M,8,FALSE)</f>
        <v>0.874</v>
      </c>
      <c r="AD388" s="21">
        <f>VLOOKUP($B388,'Pit PD'!$B:$M,9,FALSE)</f>
        <v>0.75800000000000001</v>
      </c>
      <c r="AE388" s="21">
        <f>VLOOKUP($B388,'Pit PD'!$B:$M,10,FALSE)</f>
        <v>0.45500000000000002</v>
      </c>
      <c r="AF388" s="21">
        <f>VLOOKUP($B388,'Pit PD'!$B:$M,11,FALSE)</f>
        <v>0.14599999999999999</v>
      </c>
      <c r="AG388" s="21">
        <f>VLOOKUP($B388,'Pit PD'!$B:$M,12,FALSE)</f>
        <v>0.25</v>
      </c>
      <c r="AH388">
        <f>VLOOKUP(B388,'[1]SGP Pitchers'!$B:$P,10,FALSE)</f>
        <v>-2.0811691156868743</v>
      </c>
    </row>
    <row r="389" spans="1:34" ht="15" thickBot="1">
      <c r="A389" s="5">
        <v>388</v>
      </c>
      <c r="B389" s="22" t="s">
        <v>745</v>
      </c>
      <c r="C389" s="6" t="s">
        <v>103</v>
      </c>
      <c r="D389" s="8">
        <f t="shared" si="6"/>
        <v>2</v>
      </c>
      <c r="E389" s="8">
        <v>0</v>
      </c>
      <c r="F389" s="8">
        <v>40</v>
      </c>
      <c r="G389" s="8" t="str">
        <f>VLOOKUP(B389,[1]Pitchers!$B:$P,15,FALSE)</f>
        <v/>
      </c>
      <c r="H389" s="8">
        <f>IF(D389&gt;0,(D389)/(D389+VLOOKUP(B389,'Blown Saves Pitch'!B:F,4,FALSE)),"")</f>
        <v>1</v>
      </c>
      <c r="I389" s="8">
        <v>7.88</v>
      </c>
      <c r="J389" s="8">
        <v>3.55</v>
      </c>
      <c r="K389" s="8">
        <v>1.49</v>
      </c>
      <c r="L389" s="8">
        <v>1.82</v>
      </c>
      <c r="M389" s="8">
        <f>VLOOKUP('Pit League Rates'!B389,'Pit Adv'!B:V,20,FALSE)</f>
        <v>5.09</v>
      </c>
      <c r="N389" s="8">
        <f>VLOOKUP('Pit League Rates'!B389,'Pit Adv'!B:V,21,FALSE)</f>
        <v>4.67</v>
      </c>
      <c r="O389" s="8">
        <f>VLOOKUP(B389,'Pit Statcast'!B:M,5,FALSE)</f>
        <v>85.8</v>
      </c>
      <c r="P389" s="8">
        <f>VLOOKUP(B389,'Pit Statcast'!B:M,7,FALSE)</f>
        <v>12.1</v>
      </c>
      <c r="Q389" s="46">
        <f>VLOOKUP(B389,'Pit Statcast'!B:M,9,FALSE)</f>
        <v>5.6000000000000001E-2</v>
      </c>
      <c r="R389" s="46">
        <f>VLOOKUP(B389,'Pit Statcast'!B:M,11,FALSE)</f>
        <v>0.31</v>
      </c>
      <c r="S389" s="8">
        <v>4.34</v>
      </c>
      <c r="T389" s="8">
        <v>2</v>
      </c>
      <c r="U389" s="10">
        <v>8.5999999999999993E-2</v>
      </c>
      <c r="V389" s="50">
        <f>VLOOKUP(B389,'Pit Adv'!B:V,7,FALSE)</f>
        <v>0.19</v>
      </c>
      <c r="W389" s="50">
        <f>VLOOKUP(B389,'Pit Adv'!B:V,8,FALSE)</f>
        <v>0.105</v>
      </c>
      <c r="X389" s="21">
        <f>VLOOKUP(B389,'Pit PD'!$B:$M,3,FALSE)</f>
        <v>7.0000000000000007E-2</v>
      </c>
      <c r="Y389" s="21">
        <f>VLOOKUP($B389,'Pit PD'!$B:$M,4,FALSE)</f>
        <v>0.24099999999999999</v>
      </c>
      <c r="Z389" s="21">
        <f>VLOOKUP($B389,'Pit PD'!$B:$M,5,FALSE)</f>
        <v>0.56799999999999995</v>
      </c>
      <c r="AA389" s="21">
        <f>VLOOKUP($B389,'Pit PD'!$B:$M,6,FALSE)</f>
        <v>0.42099999999999999</v>
      </c>
      <c r="AB389" s="21">
        <f>VLOOKUP($B389,'Pit PD'!$B:$M,7,FALSE)</f>
        <v>0.61399999999999999</v>
      </c>
      <c r="AC389" s="21">
        <f>VLOOKUP($B389,'Pit PD'!$B:$M,8,FALSE)</f>
        <v>0.90600000000000003</v>
      </c>
      <c r="AD389" s="21">
        <f>VLOOKUP($B389,'Pit PD'!$B:$M,9,FALSE)</f>
        <v>0.83</v>
      </c>
      <c r="AE389" s="21">
        <f>VLOOKUP($B389,'Pit PD'!$B:$M,10,FALSE)</f>
        <v>0.55000000000000004</v>
      </c>
      <c r="AF389" s="21">
        <f>VLOOKUP($B389,'Pit PD'!$B:$M,11,FALSE)</f>
        <v>0.22500000000000001</v>
      </c>
      <c r="AG389" s="21">
        <f>VLOOKUP($B389,'Pit PD'!$B:$M,12,FALSE)</f>
        <v>0.29499999999999998</v>
      </c>
      <c r="AH389">
        <f>VLOOKUP(B389,'[1]SGP Pitchers'!$B:$P,10,FALSE)</f>
        <v>-1.1475743978104405</v>
      </c>
    </row>
    <row r="390" spans="1:34" ht="15" thickBot="1">
      <c r="A390" s="5">
        <v>389</v>
      </c>
      <c r="B390" s="22" t="s">
        <v>779</v>
      </c>
      <c r="C390" s="22" t="s">
        <v>100</v>
      </c>
      <c r="D390" s="8">
        <f t="shared" si="6"/>
        <v>0</v>
      </c>
      <c r="E390" s="8">
        <v>0</v>
      </c>
      <c r="F390" s="8">
        <v>39</v>
      </c>
      <c r="G390" s="8">
        <f>VLOOKUP(B390,[1]Pitchers!$B:$P,15,FALSE)</f>
        <v>0.1</v>
      </c>
      <c r="H390" s="8" t="str">
        <f>IF(D390&gt;0,(D390)/(D390+VLOOKUP(B390,'Blown Saves Pitch'!B:F,4,FALSE)),"")</f>
        <v/>
      </c>
      <c r="I390" s="8">
        <v>6.71</v>
      </c>
      <c r="J390" s="8">
        <v>6.02</v>
      </c>
      <c r="K390" s="8">
        <v>1.26</v>
      </c>
      <c r="L390" s="8">
        <v>2.6</v>
      </c>
      <c r="M390" s="8">
        <f>VLOOKUP('Pit League Rates'!B390,'Pit Adv'!B:V,20,FALSE)</f>
        <v>5.21</v>
      </c>
      <c r="N390" s="8">
        <f>VLOOKUP('Pit League Rates'!B390,'Pit Adv'!B:V,21,FALSE)</f>
        <v>4.9400000000000004</v>
      </c>
      <c r="O390" s="8">
        <f>VLOOKUP(B390,'Pit Statcast'!B:M,5,FALSE)</f>
        <v>88.2</v>
      </c>
      <c r="P390" s="8">
        <f>VLOOKUP(B390,'Pit Statcast'!B:M,7,FALSE)</f>
        <v>16.899999999999999</v>
      </c>
      <c r="Q390" s="46">
        <f>VLOOKUP(B390,'Pit Statcast'!B:M,9,FALSE)</f>
        <v>0.106</v>
      </c>
      <c r="R390" s="46">
        <f>VLOOKUP(B390,'Pit Statcast'!B:M,11,FALSE)</f>
        <v>0.36</v>
      </c>
      <c r="S390" s="8">
        <v>2.58</v>
      </c>
      <c r="T390" s="8">
        <v>0</v>
      </c>
      <c r="U390" s="10">
        <v>0.11</v>
      </c>
      <c r="V390" s="50">
        <f>VLOOKUP(B390,'Pit Adv'!B:V,7,FALSE)</f>
        <v>0.17899999999999999</v>
      </c>
      <c r="W390" s="50">
        <f>VLOOKUP(B390,'Pit Adv'!B:V,8,FALSE)</f>
        <v>6.9000000000000006E-2</v>
      </c>
      <c r="X390" s="21">
        <f>VLOOKUP(B390,'Pit PD'!$B:$M,3,FALSE)</f>
        <v>8.7999999999999995E-2</v>
      </c>
      <c r="Y390" s="21">
        <f>VLOOKUP($B390,'Pit PD'!$B:$M,4,FALSE)</f>
        <v>0.35199999999999998</v>
      </c>
      <c r="Z390" s="21">
        <f>VLOOKUP($B390,'Pit PD'!$B:$M,5,FALSE)</f>
        <v>0.69499999999999995</v>
      </c>
      <c r="AA390" s="21">
        <f>VLOOKUP($B390,'Pit PD'!$B:$M,6,FALSE)</f>
        <v>0.52400000000000002</v>
      </c>
      <c r="AB390" s="21">
        <f>VLOOKUP($B390,'Pit PD'!$B:$M,7,FALSE)</f>
        <v>0.72699999999999998</v>
      </c>
      <c r="AC390" s="21">
        <f>VLOOKUP($B390,'Pit PD'!$B:$M,8,FALSE)</f>
        <v>0.88300000000000001</v>
      </c>
      <c r="AD390" s="21">
        <f>VLOOKUP($B390,'Pit PD'!$B:$M,9,FALSE)</f>
        <v>0.83</v>
      </c>
      <c r="AE390" s="21">
        <f>VLOOKUP($B390,'Pit PD'!$B:$M,10,FALSE)</f>
        <v>0.502</v>
      </c>
      <c r="AF390" s="21">
        <f>VLOOKUP($B390,'Pit PD'!$B:$M,11,FALSE)</f>
        <v>0.13600000000000001</v>
      </c>
      <c r="AG390" s="21">
        <f>VLOOKUP($B390,'Pit PD'!$B:$M,12,FALSE)</f>
        <v>0.224</v>
      </c>
      <c r="AH390">
        <f>VLOOKUP(B390,'[1]SGP Pitchers'!$B:$P,10,FALSE)</f>
        <v>-1.6312576263751426</v>
      </c>
    </row>
    <row r="391" spans="1:34" ht="15" thickBot="1">
      <c r="A391" s="5">
        <v>390</v>
      </c>
      <c r="B391" s="22" t="s">
        <v>600</v>
      </c>
      <c r="C391" s="22" t="s">
        <v>50</v>
      </c>
      <c r="D391" s="8">
        <f t="shared" si="6"/>
        <v>7</v>
      </c>
      <c r="E391" s="8">
        <v>3</v>
      </c>
      <c r="F391" s="8">
        <v>39</v>
      </c>
      <c r="G391" s="8" t="str">
        <f>VLOOKUP(B391,[1]Pitchers!$B:$P,15,FALSE)</f>
        <v/>
      </c>
      <c r="H391" s="8">
        <f>IF(D391&gt;0,(D391)/(D391+VLOOKUP(B391,'Blown Saves Pitch'!B:F,4,FALSE)),"")</f>
        <v>0.875</v>
      </c>
      <c r="I391" s="8">
        <v>8.42</v>
      </c>
      <c r="J391" s="8">
        <v>4.54</v>
      </c>
      <c r="K391" s="8">
        <v>1.3</v>
      </c>
      <c r="L391" s="8">
        <v>2.6</v>
      </c>
      <c r="M391" s="8">
        <f>VLOOKUP('Pit League Rates'!B391,'Pit Adv'!B:V,20,FALSE)</f>
        <v>4.7300000000000004</v>
      </c>
      <c r="N391" s="8">
        <f>VLOOKUP('Pit League Rates'!B391,'Pit Adv'!B:V,21,FALSE)</f>
        <v>4.1100000000000003</v>
      </c>
      <c r="O391" s="8">
        <f>VLOOKUP(B391,'Pit Statcast'!B:M,5,FALSE)</f>
        <v>88.5</v>
      </c>
      <c r="P391" s="8">
        <f>VLOOKUP(B391,'Pit Statcast'!B:M,7,FALSE)</f>
        <v>11.3</v>
      </c>
      <c r="Q391" s="46">
        <f>VLOOKUP(B391,'Pit Statcast'!B:M,9,FALSE)</f>
        <v>3.4000000000000002E-2</v>
      </c>
      <c r="R391" s="46">
        <f>VLOOKUP(B391,'Pit Statcast'!B:M,11,FALSE)</f>
        <v>0.371</v>
      </c>
      <c r="S391" s="8">
        <v>3.24</v>
      </c>
      <c r="T391" s="8">
        <v>4</v>
      </c>
      <c r="U391" s="10">
        <v>0.13600000000000001</v>
      </c>
      <c r="V391" s="50">
        <f>VLOOKUP(B391,'Pit Adv'!B:V,7,FALSE)</f>
        <v>0.222</v>
      </c>
      <c r="W391" s="50">
        <f>VLOOKUP(B391,'Pit Adv'!B:V,8,FALSE)</f>
        <v>8.5000000000000006E-2</v>
      </c>
      <c r="X391" s="21">
        <f>VLOOKUP(B391,'Pit PD'!$B:$M,3,FALSE)</f>
        <v>0.104</v>
      </c>
      <c r="Y391" s="21">
        <f>VLOOKUP($B391,'Pit PD'!$B:$M,4,FALSE)</f>
        <v>0.24399999999999999</v>
      </c>
      <c r="Z391" s="21">
        <f>VLOOKUP($B391,'Pit PD'!$B:$M,5,FALSE)</f>
        <v>0.66100000000000003</v>
      </c>
      <c r="AA391" s="21">
        <f>VLOOKUP($B391,'Pit PD'!$B:$M,6,FALSE)</f>
        <v>0.45600000000000002</v>
      </c>
      <c r="AB391" s="21">
        <f>VLOOKUP($B391,'Pit PD'!$B:$M,7,FALSE)</f>
        <v>0.55800000000000005</v>
      </c>
      <c r="AC391" s="21">
        <f>VLOOKUP($B391,'Pit PD'!$B:$M,8,FALSE)</f>
        <v>0.84699999999999998</v>
      </c>
      <c r="AD391" s="21">
        <f>VLOOKUP($B391,'Pit PD'!$B:$M,9,FALSE)</f>
        <v>0.77100000000000002</v>
      </c>
      <c r="AE391" s="21">
        <f>VLOOKUP($B391,'Pit PD'!$B:$M,10,FALSE)</f>
        <v>0.50900000000000001</v>
      </c>
      <c r="AF391" s="21">
        <f>VLOOKUP($B391,'Pit PD'!$B:$M,11,FALSE)</f>
        <v>0.154</v>
      </c>
      <c r="AG391" s="21">
        <f>VLOOKUP($B391,'Pit PD'!$B:$M,12,FALSE)</f>
        <v>0.25900000000000001</v>
      </c>
      <c r="AH391">
        <f>VLOOKUP(B391,'[1]SGP Pitchers'!$B:$P,10,FALSE)</f>
        <v>0.86386010107261624</v>
      </c>
    </row>
    <row r="392" spans="1:34" ht="15" thickBot="1">
      <c r="A392" s="5">
        <v>391</v>
      </c>
      <c r="B392" s="22" t="s">
        <v>714</v>
      </c>
      <c r="C392" s="6" t="s">
        <v>103</v>
      </c>
      <c r="D392" s="8">
        <f t="shared" si="6"/>
        <v>2</v>
      </c>
      <c r="E392" s="8">
        <v>0</v>
      </c>
      <c r="F392" s="8">
        <v>39</v>
      </c>
      <c r="G392" s="8" t="str">
        <f>VLOOKUP(B392,[1]Pitchers!$B:$P,15,FALSE)</f>
        <v/>
      </c>
      <c r="H392" s="8">
        <f>IF(D392&gt;0,(D392)/(D392+VLOOKUP(B392,'Blown Saves Pitch'!B:F,4,FALSE)),"")</f>
        <v>0.66666666666666663</v>
      </c>
      <c r="I392" s="8">
        <v>6.12</v>
      </c>
      <c r="J392" s="8">
        <v>6.12</v>
      </c>
      <c r="K392" s="8">
        <v>1.52</v>
      </c>
      <c r="L392" s="8">
        <v>3</v>
      </c>
      <c r="M392" s="8">
        <f>VLOOKUP('Pit League Rates'!B392,'Pit Adv'!B:V,20,FALSE)</f>
        <v>4.78</v>
      </c>
      <c r="N392" s="8">
        <f>VLOOKUP('Pit League Rates'!B392,'Pit Adv'!B:V,21,FALSE)</f>
        <v>4.5</v>
      </c>
      <c r="O392" s="8">
        <f>VLOOKUP(B392,'Pit Statcast'!B:M,5,FALSE)</f>
        <v>89.4</v>
      </c>
      <c r="P392" s="8">
        <f>VLOOKUP(B392,'Pit Statcast'!B:M,7,FALSE)</f>
        <v>10.1</v>
      </c>
      <c r="Q392" s="46">
        <f>VLOOKUP(B392,'Pit Statcast'!B:M,9,FALSE)</f>
        <v>7.0000000000000007E-2</v>
      </c>
      <c r="R392" s="46">
        <f>VLOOKUP(B392,'Pit Statcast'!B:M,11,FALSE)</f>
        <v>0.42299999999999999</v>
      </c>
      <c r="S392" s="8">
        <v>2.04</v>
      </c>
      <c r="T392" s="8">
        <v>2</v>
      </c>
      <c r="U392" s="10">
        <v>0.10100000000000001</v>
      </c>
      <c r="V392" s="50">
        <f>VLOOKUP(B392,'Pit Adv'!B:V,7,FALSE)</f>
        <v>0.152</v>
      </c>
      <c r="W392" s="50">
        <f>VLOOKUP(B392,'Pit Adv'!B:V,8,FALSE)</f>
        <v>5.0999999999999997E-2</v>
      </c>
      <c r="X392" s="21">
        <f>VLOOKUP(B392,'Pit PD'!$B:$M,3,FALSE)</f>
        <v>9.7000000000000003E-2</v>
      </c>
      <c r="Y392" s="21">
        <f>VLOOKUP($B392,'Pit PD'!$B:$M,4,FALSE)</f>
        <v>0.28000000000000003</v>
      </c>
      <c r="Z392" s="21">
        <f>VLOOKUP($B392,'Pit PD'!$B:$M,5,FALSE)</f>
        <v>0.70099999999999996</v>
      </c>
      <c r="AA392" s="21">
        <f>VLOOKUP($B392,'Pit PD'!$B:$M,6,FALSE)</f>
        <v>0.51200000000000001</v>
      </c>
      <c r="AB392" s="21">
        <f>VLOOKUP($B392,'Pit PD'!$B:$M,7,FALSE)</f>
        <v>0.58399999999999996</v>
      </c>
      <c r="AC392" s="21">
        <f>VLOOKUP($B392,'Pit PD'!$B:$M,8,FALSE)</f>
        <v>0.88500000000000001</v>
      </c>
      <c r="AD392" s="21">
        <f>VLOOKUP($B392,'Pit PD'!$B:$M,9,FALSE)</f>
        <v>0.81200000000000006</v>
      </c>
      <c r="AE392" s="21">
        <f>VLOOKUP($B392,'Pit PD'!$B:$M,10,FALSE)</f>
        <v>0.55200000000000005</v>
      </c>
      <c r="AF392" s="21">
        <f>VLOOKUP($B392,'Pit PD'!$B:$M,11,FALSE)</f>
        <v>0.14199999999999999</v>
      </c>
      <c r="AG392" s="21">
        <f>VLOOKUP($B392,'Pit PD'!$B:$M,12,FALSE)</f>
        <v>0.23899999999999999</v>
      </c>
      <c r="AH392">
        <f>VLOOKUP(B392,'[1]SGP Pitchers'!$B:$P,10,FALSE)</f>
        <v>-3.8951426227849879</v>
      </c>
    </row>
    <row r="393" spans="1:34" ht="15" thickBot="1">
      <c r="A393" s="5">
        <v>392</v>
      </c>
      <c r="B393" s="22" t="s">
        <v>752</v>
      </c>
      <c r="C393" s="6" t="s">
        <v>103</v>
      </c>
      <c r="D393" s="8">
        <f t="shared" si="6"/>
        <v>1</v>
      </c>
      <c r="E393" s="8">
        <v>0</v>
      </c>
      <c r="F393" s="8">
        <v>39</v>
      </c>
      <c r="G393" s="8" t="str">
        <f>VLOOKUP(B393,[1]Pitchers!$B:$P,15,FALSE)</f>
        <v/>
      </c>
      <c r="H393" s="8">
        <f>IF(D393&gt;0,(D393)/(D393+VLOOKUP(B393,'Blown Saves Pitch'!B:F,4,FALSE)),"")</f>
        <v>0.33333333333333331</v>
      </c>
      <c r="I393" s="8">
        <v>7.92</v>
      </c>
      <c r="J393" s="8">
        <v>5.89</v>
      </c>
      <c r="K393" s="8">
        <v>1.65</v>
      </c>
      <c r="L393" s="8">
        <v>1.86</v>
      </c>
      <c r="M393" s="8">
        <f>VLOOKUP('Pit League Rates'!B393,'Pit Adv'!B:V,20,FALSE)</f>
        <v>5.23</v>
      </c>
      <c r="N393" s="8">
        <f>VLOOKUP('Pit League Rates'!B393,'Pit Adv'!B:V,21,FALSE)</f>
        <v>4.72</v>
      </c>
      <c r="O393" s="8">
        <f>VLOOKUP(B393,'Pit Statcast'!B:M,5,FALSE)</f>
        <v>89</v>
      </c>
      <c r="P393" s="8">
        <f>VLOOKUP(B393,'Pit Statcast'!B:M,7,FALSE)</f>
        <v>13.2</v>
      </c>
      <c r="Q393" s="46">
        <f>VLOOKUP(B393,'Pit Statcast'!B:M,9,FALSE)</f>
        <v>8.5000000000000006E-2</v>
      </c>
      <c r="R393" s="46">
        <f>VLOOKUP(B393,'Pit Statcast'!B:M,11,FALSE)</f>
        <v>0.35499999999999998</v>
      </c>
      <c r="S393" s="8">
        <v>4.26</v>
      </c>
      <c r="T393" s="8">
        <v>1</v>
      </c>
      <c r="U393" s="10">
        <v>8.6999999999999994E-2</v>
      </c>
      <c r="V393" s="50">
        <f>VLOOKUP(B393,'Pit Adv'!B:V,7,FALSE)</f>
        <v>0.188</v>
      </c>
      <c r="W393" s="50">
        <f>VLOOKUP(B393,'Pit Adv'!B:V,8,FALSE)</f>
        <v>0.10100000000000001</v>
      </c>
      <c r="X393" s="21">
        <f>VLOOKUP(B393,'Pit PD'!$B:$M,3,FALSE)</f>
        <v>0.122</v>
      </c>
      <c r="Y393" s="21">
        <f>VLOOKUP($B393,'Pit PD'!$B:$M,4,FALSE)</f>
        <v>0.27</v>
      </c>
      <c r="Z393" s="21">
        <f>VLOOKUP($B393,'Pit PD'!$B:$M,5,FALSE)</f>
        <v>0.64900000000000002</v>
      </c>
      <c r="AA393" s="21">
        <f>VLOOKUP($B393,'Pit PD'!$B:$M,6,FALSE)</f>
        <v>0.45400000000000001</v>
      </c>
      <c r="AB393" s="21">
        <f>VLOOKUP($B393,'Pit PD'!$B:$M,7,FALSE)</f>
        <v>0.48699999999999999</v>
      </c>
      <c r="AC393" s="21">
        <f>VLOOKUP($B393,'Pit PD'!$B:$M,8,FALSE)</f>
        <v>0.83699999999999997</v>
      </c>
      <c r="AD393" s="21">
        <f>VLOOKUP($B393,'Pit PD'!$B:$M,9,FALSE)</f>
        <v>0.73</v>
      </c>
      <c r="AE393" s="21">
        <f>VLOOKUP($B393,'Pit PD'!$B:$M,10,FALSE)</f>
        <v>0.48599999999999999</v>
      </c>
      <c r="AF393" s="21">
        <f>VLOOKUP($B393,'Pit PD'!$B:$M,11,FALSE)</f>
        <v>0.14099999999999999</v>
      </c>
      <c r="AG393" s="21">
        <f>VLOOKUP($B393,'Pit PD'!$B:$M,12,FALSE)</f>
        <v>0.26300000000000001</v>
      </c>
      <c r="AH393">
        <f>VLOOKUP(B393,'[1]SGP Pitchers'!$B:$P,10,FALSE)</f>
        <v>-4.5003724150695987</v>
      </c>
    </row>
    <row r="394" spans="1:34" ht="15" thickBot="1">
      <c r="A394" s="5">
        <v>393</v>
      </c>
      <c r="B394" s="22" t="s">
        <v>829</v>
      </c>
      <c r="C394" s="22" t="s">
        <v>169</v>
      </c>
      <c r="D394" s="8">
        <f t="shared" si="6"/>
        <v>21</v>
      </c>
      <c r="E394" s="8">
        <v>20</v>
      </c>
      <c r="F394" s="8">
        <v>38</v>
      </c>
      <c r="G394" s="8" t="str">
        <f>VLOOKUP(B394,[1]Pitchers!$B:$P,15,FALSE)</f>
        <v/>
      </c>
      <c r="H394" s="8">
        <f>IF(D394&gt;0,(D394)/(D394+VLOOKUP(B394,'Blown Saves Pitch'!B:F,4,FALSE)),"")</f>
        <v>0.875</v>
      </c>
      <c r="I394" s="8">
        <v>7.66</v>
      </c>
      <c r="J394" s="8">
        <v>3.43</v>
      </c>
      <c r="K394" s="8">
        <v>1.43</v>
      </c>
      <c r="L394" s="8">
        <v>1.31</v>
      </c>
      <c r="M394" s="8">
        <f>VLOOKUP('Pit League Rates'!B394,'Pit Adv'!B:V,20,FALSE)</f>
        <v>5.78</v>
      </c>
      <c r="N394" s="8">
        <f>VLOOKUP('Pit League Rates'!B394,'Pit Adv'!B:V,21,FALSE)</f>
        <v>5.41</v>
      </c>
      <c r="O394" s="8">
        <f>VLOOKUP(B394,'Pit Statcast'!B:M,5,FALSE)</f>
        <v>88</v>
      </c>
      <c r="P394" s="8">
        <f>VLOOKUP(B394,'Pit Statcast'!B:M,7,FALSE)</f>
        <v>20.8</v>
      </c>
      <c r="Q394" s="46">
        <f>VLOOKUP(B394,'Pit Statcast'!B:M,9,FALSE)</f>
        <v>6.2E-2</v>
      </c>
      <c r="R394" s="46">
        <f>VLOOKUP(B394,'Pit Statcast'!B:M,11,FALSE)</f>
        <v>0.35699999999999998</v>
      </c>
      <c r="S394" s="8">
        <v>5.84</v>
      </c>
      <c r="T394" s="8">
        <v>1</v>
      </c>
      <c r="U394" s="10">
        <v>4.4999999999999998E-2</v>
      </c>
      <c r="V394" s="50">
        <f>VLOOKUP(B394,'Pit Adv'!B:V,7,FALSE)</f>
        <v>0.191</v>
      </c>
      <c r="W394" s="50">
        <f>VLOOKUP(B394,'Pit Adv'!B:V,8,FALSE)</f>
        <v>0.14599999999999999</v>
      </c>
      <c r="X394" s="21">
        <f>VLOOKUP(B394,'Pit PD'!$B:$M,3,FALSE)</f>
        <v>0.107</v>
      </c>
      <c r="Y394" s="21">
        <f>VLOOKUP($B394,'Pit PD'!$B:$M,4,FALSE)</f>
        <v>0.29499999999999998</v>
      </c>
      <c r="Z394" s="21">
        <f>VLOOKUP($B394,'Pit PD'!$B:$M,5,FALSE)</f>
        <v>0.59799999999999998</v>
      </c>
      <c r="AA394" s="21">
        <f>VLOOKUP($B394,'Pit PD'!$B:$M,6,FALSE)</f>
        <v>0.44</v>
      </c>
      <c r="AB394" s="21">
        <f>VLOOKUP($B394,'Pit PD'!$B:$M,7,FALSE)</f>
        <v>0.6</v>
      </c>
      <c r="AC394" s="21">
        <f>VLOOKUP($B394,'Pit PD'!$B:$M,8,FALSE)</f>
        <v>0.84099999999999997</v>
      </c>
      <c r="AD394" s="21">
        <f>VLOOKUP($B394,'Pit PD'!$B:$M,9,FALSE)</f>
        <v>0.75700000000000001</v>
      </c>
      <c r="AE394" s="21">
        <f>VLOOKUP($B394,'Pit PD'!$B:$M,10,FALSE)</f>
        <v>0.47899999999999998</v>
      </c>
      <c r="AF394" s="21">
        <f>VLOOKUP($B394,'Pit PD'!$B:$M,11,FALSE)</f>
        <v>0.17799999999999999</v>
      </c>
      <c r="AG394" s="21">
        <f>VLOOKUP($B394,'Pit PD'!$B:$M,12,FALSE)</f>
        <v>0.28399999999999997</v>
      </c>
      <c r="AH394">
        <f>VLOOKUP(B394,'[1]SGP Pitchers'!$B:$P,10,FALSE)</f>
        <v>0.46014434397911064</v>
      </c>
    </row>
    <row r="395" spans="1:34" ht="15" thickBot="1">
      <c r="A395" s="5">
        <v>394</v>
      </c>
      <c r="B395" s="22" t="s">
        <v>629</v>
      </c>
      <c r="C395" s="22" t="s">
        <v>89</v>
      </c>
      <c r="D395" s="8">
        <f t="shared" si="6"/>
        <v>4</v>
      </c>
      <c r="E395" s="8">
        <v>2</v>
      </c>
      <c r="F395" s="8">
        <v>38</v>
      </c>
      <c r="G395" s="8" t="str">
        <f>VLOOKUP(B395,[1]Pitchers!$B:$P,15,FALSE)</f>
        <v/>
      </c>
      <c r="H395" s="8">
        <f>IF(D395&gt;0,(D395)/(D395+VLOOKUP(B395,'Blown Saves Pitch'!B:F,4,FALSE)),"")</f>
        <v>0.66666666666666663</v>
      </c>
      <c r="I395" s="8">
        <v>8.69</v>
      </c>
      <c r="J395" s="8">
        <v>5.03</v>
      </c>
      <c r="K395" s="8">
        <v>1.63</v>
      </c>
      <c r="L395" s="8">
        <v>2.2400000000000002</v>
      </c>
      <c r="M395" s="8">
        <f>VLOOKUP('Pit League Rates'!B395,'Pit Adv'!B:V,20,FALSE)</f>
        <v>4.3</v>
      </c>
      <c r="N395" s="8">
        <f>VLOOKUP('Pit League Rates'!B395,'Pit Adv'!B:V,21,FALSE)</f>
        <v>4.1900000000000004</v>
      </c>
      <c r="O395" s="8">
        <f>VLOOKUP(B395,'Pit Statcast'!B:M,5,FALSE)</f>
        <v>87.1</v>
      </c>
      <c r="P395" s="8">
        <f>VLOOKUP(B395,'Pit Statcast'!B:M,7,FALSE)</f>
        <v>11.6</v>
      </c>
      <c r="Q395" s="46">
        <f>VLOOKUP(B395,'Pit Statcast'!B:M,9,FALSE)</f>
        <v>7.9000000000000001E-2</v>
      </c>
      <c r="R395" s="46">
        <f>VLOOKUP(B395,'Pit Statcast'!B:M,11,FALSE)</f>
        <v>0.34100000000000003</v>
      </c>
      <c r="S395" s="8">
        <v>3.89</v>
      </c>
      <c r="T395" s="8">
        <v>2</v>
      </c>
      <c r="U395" s="10">
        <v>0.115</v>
      </c>
      <c r="V395" s="50">
        <f>VLOOKUP(B395,'Pit Adv'!B:V,7,FALSE)</f>
        <v>0.20899999999999999</v>
      </c>
      <c r="W395" s="50">
        <f>VLOOKUP(B395,'Pit Adv'!B:V,8,FALSE)</f>
        <v>9.2999999999999999E-2</v>
      </c>
      <c r="X395" s="21">
        <f>VLOOKUP(B395,'Pit PD'!$B:$M,3,FALSE)</f>
        <v>0.113</v>
      </c>
      <c r="Y395" s="21">
        <f>VLOOKUP($B395,'Pit PD'!$B:$M,4,FALSE)</f>
        <v>0.29299999999999998</v>
      </c>
      <c r="Z395" s="21">
        <f>VLOOKUP($B395,'Pit PD'!$B:$M,5,FALSE)</f>
        <v>0.66</v>
      </c>
      <c r="AA395" s="21">
        <f>VLOOKUP($B395,'Pit PD'!$B:$M,6,FALSE)</f>
        <v>0.47</v>
      </c>
      <c r="AB395" s="21">
        <f>VLOOKUP($B395,'Pit PD'!$B:$M,7,FALSE)</f>
        <v>0.57499999999999996</v>
      </c>
      <c r="AC395" s="21">
        <f>VLOOKUP($B395,'Pit PD'!$B:$M,8,FALSE)</f>
        <v>0.84299999999999997</v>
      </c>
      <c r="AD395" s="21">
        <f>VLOOKUP($B395,'Pit PD'!$B:$M,9,FALSE)</f>
        <v>0.75700000000000001</v>
      </c>
      <c r="AE395" s="21">
        <f>VLOOKUP($B395,'Pit PD'!$B:$M,10,FALSE)</f>
        <v>0.48299999999999998</v>
      </c>
      <c r="AF395" s="21">
        <f>VLOOKUP($B395,'Pit PD'!$B:$M,11,FALSE)</f>
        <v>0.16600000000000001</v>
      </c>
      <c r="AG395" s="21">
        <f>VLOOKUP($B395,'Pit PD'!$B:$M,12,FALSE)</f>
        <v>0.27900000000000003</v>
      </c>
      <c r="AH395">
        <f>VLOOKUP(B395,'[1]SGP Pitchers'!$B:$P,10,FALSE)</f>
        <v>-2.3756922748370086</v>
      </c>
    </row>
    <row r="396" spans="1:34" ht="15" thickBot="1">
      <c r="A396" s="5">
        <v>395</v>
      </c>
      <c r="B396" s="22" t="s">
        <v>647</v>
      </c>
      <c r="C396" s="22" t="s">
        <v>129</v>
      </c>
      <c r="D396" s="8">
        <f t="shared" si="6"/>
        <v>0</v>
      </c>
      <c r="E396" s="8">
        <v>0</v>
      </c>
      <c r="F396" s="8">
        <v>38</v>
      </c>
      <c r="G396" s="8" t="str">
        <f>VLOOKUP(B396,[1]Pitchers!$B:$P,15,FALSE)</f>
        <v/>
      </c>
      <c r="H396" s="8" t="str">
        <f>IF(D396&gt;0,(D396)/(D396+VLOOKUP(B396,'Blown Saves Pitch'!B:F,4,FALSE)),"")</f>
        <v/>
      </c>
      <c r="I396" s="8">
        <v>9.33</v>
      </c>
      <c r="J396" s="8">
        <v>6.63</v>
      </c>
      <c r="K396" s="8">
        <v>1.72</v>
      </c>
      <c r="L396" s="8">
        <v>2.2400000000000002</v>
      </c>
      <c r="M396" s="8">
        <f>VLOOKUP('Pit League Rates'!B396,'Pit Adv'!B:V,20,FALSE)</f>
        <v>4.71</v>
      </c>
      <c r="N396" s="8">
        <f>VLOOKUP('Pit League Rates'!B396,'Pit Adv'!B:V,21,FALSE)</f>
        <v>4.26</v>
      </c>
      <c r="O396" s="8">
        <f>VLOOKUP(B396,'Pit Statcast'!B:M,5,FALSE)</f>
        <v>91.1</v>
      </c>
      <c r="P396" s="8">
        <f>VLOOKUP(B396,'Pit Statcast'!B:M,7,FALSE)</f>
        <v>11.9</v>
      </c>
      <c r="Q396" s="46">
        <f>VLOOKUP(B396,'Pit Statcast'!B:M,9,FALSE)</f>
        <v>0.107</v>
      </c>
      <c r="R396" s="46">
        <f>VLOOKUP(B396,'Pit Statcast'!B:M,11,FALSE)</f>
        <v>0.42</v>
      </c>
      <c r="S396" s="8">
        <v>4.17</v>
      </c>
      <c r="T396" s="8">
        <v>0</v>
      </c>
      <c r="U396" s="10">
        <v>0.123</v>
      </c>
      <c r="V396" s="50">
        <f>VLOOKUP(B396,'Pit Adv'!B:V,7,FALSE)</f>
        <v>0.222</v>
      </c>
      <c r="W396" s="50">
        <f>VLOOKUP(B396,'Pit Adv'!B:V,8,FALSE)</f>
        <v>9.9000000000000005E-2</v>
      </c>
      <c r="X396" s="21">
        <f>VLOOKUP(B396,'Pit PD'!$B:$M,3,FALSE)</f>
        <v>0.11</v>
      </c>
      <c r="Y396" s="21">
        <f>VLOOKUP($B396,'Pit PD'!$B:$M,4,FALSE)</f>
        <v>0.29899999999999999</v>
      </c>
      <c r="Z396" s="21">
        <f>VLOOKUP($B396,'Pit PD'!$B:$M,5,FALSE)</f>
        <v>0.624</v>
      </c>
      <c r="AA396" s="21">
        <f>VLOOKUP($B396,'Pit PD'!$B:$M,6,FALSE)</f>
        <v>0.47199999999999998</v>
      </c>
      <c r="AB396" s="21">
        <f>VLOOKUP($B396,'Pit PD'!$B:$M,7,FALSE)</f>
        <v>0.53300000000000003</v>
      </c>
      <c r="AC396" s="21">
        <f>VLOOKUP($B396,'Pit PD'!$B:$M,8,FALSE)</f>
        <v>0.86799999999999999</v>
      </c>
      <c r="AD396" s="21">
        <f>VLOOKUP($B396,'Pit PD'!$B:$M,9,FALSE)</f>
        <v>0.76800000000000002</v>
      </c>
      <c r="AE396" s="21">
        <f>VLOOKUP($B396,'Pit PD'!$B:$M,10,FALSE)</f>
        <v>0.53300000000000003</v>
      </c>
      <c r="AF396" s="21">
        <f>VLOOKUP($B396,'Pit PD'!$B:$M,11,FALSE)</f>
        <v>0.17599999999999999</v>
      </c>
      <c r="AG396" s="21">
        <f>VLOOKUP($B396,'Pit PD'!$B:$M,12,FALSE)</f>
        <v>0.28599999999999998</v>
      </c>
      <c r="AH396">
        <f>VLOOKUP(B396,'[1]SGP Pitchers'!$B:$P,10,FALSE)</f>
        <v>-4.5940310527901538</v>
      </c>
    </row>
    <row r="397" spans="1:34" ht="15" thickBot="1">
      <c r="A397" s="5">
        <v>396</v>
      </c>
      <c r="B397" s="22" t="s">
        <v>835</v>
      </c>
      <c r="C397" s="22" t="s">
        <v>109</v>
      </c>
      <c r="D397" s="8">
        <f t="shared" si="6"/>
        <v>0</v>
      </c>
      <c r="E397" s="8">
        <v>0</v>
      </c>
      <c r="F397" s="8">
        <v>38</v>
      </c>
      <c r="G397" s="8">
        <f>VLOOKUP(B397,[1]Pitchers!$B:$P,15,FALSE)</f>
        <v>0.1</v>
      </c>
      <c r="H397" s="8" t="str">
        <f>IF(D397&gt;0,(D397)/(D397+VLOOKUP(B397,'Blown Saves Pitch'!B:F,4,FALSE)),"")</f>
        <v/>
      </c>
      <c r="I397" s="8">
        <v>7.89</v>
      </c>
      <c r="J397" s="8">
        <v>5.82</v>
      </c>
      <c r="K397" s="8">
        <v>1.68</v>
      </c>
      <c r="L397" s="8">
        <v>1.36</v>
      </c>
      <c r="M397" s="8">
        <f>VLOOKUP('Pit League Rates'!B397,'Pit Adv'!B:V,20,FALSE)</f>
        <v>5.3</v>
      </c>
      <c r="N397" s="8">
        <f>VLOOKUP('Pit League Rates'!B397,'Pit Adv'!B:V,21,FALSE)</f>
        <v>5.55</v>
      </c>
      <c r="O397" s="8">
        <f>VLOOKUP(B397,'Pit Statcast'!B:M,5,FALSE)</f>
        <v>86.1</v>
      </c>
      <c r="P397" s="8">
        <f>VLOOKUP(B397,'Pit Statcast'!B:M,7,FALSE)</f>
        <v>13.7</v>
      </c>
      <c r="Q397" s="46">
        <f>VLOOKUP(B397,'Pit Statcast'!B:M,9,FALSE)</f>
        <v>4.4999999999999998E-2</v>
      </c>
      <c r="R397" s="46">
        <f>VLOOKUP(B397,'Pit Statcast'!B:M,11,FALSE)</f>
        <v>0.29299999999999998</v>
      </c>
      <c r="S397" s="8">
        <v>5.82</v>
      </c>
      <c r="T397" s="8">
        <v>0</v>
      </c>
      <c r="U397" s="10">
        <v>0.05</v>
      </c>
      <c r="V397" s="50">
        <f>VLOOKUP(B397,'Pit Adv'!B:V,7,FALSE)</f>
        <v>0.189</v>
      </c>
      <c r="W397" s="50">
        <f>VLOOKUP(B397,'Pit Adv'!B:V,8,FALSE)</f>
        <v>0.13900000000000001</v>
      </c>
      <c r="X397" s="21">
        <f>VLOOKUP(B397,'Pit PD'!$B:$M,3,FALSE)</f>
        <v>8.3000000000000004E-2</v>
      </c>
      <c r="Y397" s="21">
        <f>VLOOKUP($B397,'Pit PD'!$B:$M,4,FALSE)</f>
        <v>0.23300000000000001</v>
      </c>
      <c r="Z397" s="21">
        <f>VLOOKUP($B397,'Pit PD'!$B:$M,5,FALSE)</f>
        <v>0.61299999999999999</v>
      </c>
      <c r="AA397" s="21">
        <f>VLOOKUP($B397,'Pit PD'!$B:$M,6,FALSE)</f>
        <v>0.441</v>
      </c>
      <c r="AB397" s="21">
        <f>VLOOKUP($B397,'Pit PD'!$B:$M,7,FALSE)</f>
        <v>0.63400000000000001</v>
      </c>
      <c r="AC397" s="21">
        <f>VLOOKUP($B397,'Pit PD'!$B:$M,8,FALSE)</f>
        <v>0.86499999999999999</v>
      </c>
      <c r="AD397" s="21">
        <f>VLOOKUP($B397,'Pit PD'!$B:$M,9,FALSE)</f>
        <v>0.81</v>
      </c>
      <c r="AE397" s="21">
        <f>VLOOKUP($B397,'Pit PD'!$B:$M,10,FALSE)</f>
        <v>0.54600000000000004</v>
      </c>
      <c r="AF397" s="21">
        <f>VLOOKUP($B397,'Pit PD'!$B:$M,11,FALSE)</f>
        <v>0.186</v>
      </c>
      <c r="AG397" s="21">
        <f>VLOOKUP($B397,'Pit PD'!$B:$M,12,FALSE)</f>
        <v>0.26900000000000002</v>
      </c>
      <c r="AH397">
        <f>VLOOKUP(B397,'[1]SGP Pitchers'!$B:$P,10,FALSE)</f>
        <v>-5.6753383594857603</v>
      </c>
    </row>
    <row r="398" spans="1:34" ht="15" thickBot="1">
      <c r="A398" s="5">
        <v>397</v>
      </c>
      <c r="B398" s="22" t="s">
        <v>836</v>
      </c>
      <c r="C398" s="6" t="s">
        <v>103</v>
      </c>
      <c r="D398" s="8">
        <f t="shared" si="6"/>
        <v>1</v>
      </c>
      <c r="E398" s="8">
        <v>0</v>
      </c>
      <c r="F398" s="8">
        <v>38</v>
      </c>
      <c r="G398" s="8">
        <f>VLOOKUP(B398,[1]Pitchers!$B:$P,15,FALSE)</f>
        <v>0.17</v>
      </c>
      <c r="H398" s="8">
        <f>IF(D398&gt;0,(D398)/(D398+VLOOKUP(B398,'Blown Saves Pitch'!B:F,4,FALSE)),"")</f>
        <v>1</v>
      </c>
      <c r="I398" s="8">
        <v>6.62</v>
      </c>
      <c r="J398" s="8">
        <v>7.32</v>
      </c>
      <c r="K398" s="8">
        <v>1.78</v>
      </c>
      <c r="L398" s="8">
        <v>1.46</v>
      </c>
      <c r="M398" s="8">
        <f>VLOOKUP('Pit League Rates'!B398,'Pit Adv'!B:V,20,FALSE)</f>
        <v>5.63</v>
      </c>
      <c r="N398" s="8">
        <f>VLOOKUP('Pit League Rates'!B398,'Pit Adv'!B:V,21,FALSE)</f>
        <v>5.55</v>
      </c>
      <c r="O398" s="8">
        <f>VLOOKUP(B398,'Pit Statcast'!B:M,5,FALSE)</f>
        <v>89.3</v>
      </c>
      <c r="P398" s="8">
        <f>VLOOKUP(B398,'Pit Statcast'!B:M,7,FALSE)</f>
        <v>16.100000000000001</v>
      </c>
      <c r="Q398" s="46">
        <f>VLOOKUP(B398,'Pit Statcast'!B:M,9,FALSE)</f>
        <v>8.2000000000000003E-2</v>
      </c>
      <c r="R398" s="46">
        <f>VLOOKUP(B398,'Pit Statcast'!B:M,11,FALSE)</f>
        <v>0.34699999999999998</v>
      </c>
      <c r="S398" s="8">
        <v>4.53</v>
      </c>
      <c r="T398" s="8">
        <v>1</v>
      </c>
      <c r="U398" s="10">
        <v>5.0999999999999997E-2</v>
      </c>
      <c r="V398" s="50">
        <f>VLOOKUP(B398,'Pit Adv'!B:V,7,FALSE)</f>
        <v>0.16200000000000001</v>
      </c>
      <c r="W398" s="50">
        <f>VLOOKUP(B398,'Pit Adv'!B:V,8,FALSE)</f>
        <v>0.111</v>
      </c>
      <c r="X398" s="21">
        <f>VLOOKUP(B398,'Pit PD'!$B:$M,3,FALSE)</f>
        <v>8.7999999999999995E-2</v>
      </c>
      <c r="Y398" s="21">
        <f>VLOOKUP($B398,'Pit PD'!$B:$M,4,FALSE)</f>
        <v>0.22800000000000001</v>
      </c>
      <c r="Z398" s="21">
        <f>VLOOKUP($B398,'Pit PD'!$B:$M,5,FALSE)</f>
        <v>0.64</v>
      </c>
      <c r="AA398" s="21">
        <f>VLOOKUP($B398,'Pit PD'!$B:$M,6,FALSE)</f>
        <v>0.437</v>
      </c>
      <c r="AB398" s="21">
        <f>VLOOKUP($B398,'Pit PD'!$B:$M,7,FALSE)</f>
        <v>0.65100000000000002</v>
      </c>
      <c r="AC398" s="21">
        <f>VLOOKUP($B398,'Pit PD'!$B:$M,8,FALSE)</f>
        <v>0.84499999999999997</v>
      </c>
      <c r="AD398" s="21">
        <f>VLOOKUP($B398,'Pit PD'!$B:$M,9,FALSE)</f>
        <v>0.79500000000000004</v>
      </c>
      <c r="AE398" s="21">
        <f>VLOOKUP($B398,'Pit PD'!$B:$M,10,FALSE)</f>
        <v>0.50800000000000001</v>
      </c>
      <c r="AF398" s="21">
        <f>VLOOKUP($B398,'Pit PD'!$B:$M,11,FALSE)</f>
        <v>0.16300000000000001</v>
      </c>
      <c r="AG398" s="21">
        <f>VLOOKUP($B398,'Pit PD'!$B:$M,12,FALSE)</f>
        <v>0.252</v>
      </c>
      <c r="AH398">
        <f>VLOOKUP(B398,'[1]SGP Pitchers'!$B:$P,10,FALSE)</f>
        <v>-7.0885014627896092</v>
      </c>
    </row>
    <row r="399" spans="1:34" ht="15" thickBot="1">
      <c r="A399" s="5">
        <v>398</v>
      </c>
      <c r="B399" s="22" t="s">
        <v>442</v>
      </c>
      <c r="C399" s="22" t="s">
        <v>26</v>
      </c>
      <c r="D399" s="8">
        <f t="shared" si="6"/>
        <v>14</v>
      </c>
      <c r="E399" s="8">
        <v>1</v>
      </c>
      <c r="F399" s="8">
        <v>37</v>
      </c>
      <c r="G399" s="8" t="str">
        <f>VLOOKUP(B399,[1]Pitchers!$B:$P,15,FALSE)</f>
        <v/>
      </c>
      <c r="H399" s="8">
        <f>IF(D399&gt;0,(D399)/(D399+VLOOKUP(B399,'Blown Saves Pitch'!B:F,4,FALSE)),"")</f>
        <v>0.875</v>
      </c>
      <c r="I399" s="8">
        <v>10.19</v>
      </c>
      <c r="J399" s="8">
        <v>1.38</v>
      </c>
      <c r="K399" s="8">
        <v>1.04</v>
      </c>
      <c r="L399" s="8">
        <v>3.36</v>
      </c>
      <c r="M399" s="8">
        <f>VLOOKUP('Pit League Rates'!B399,'Pit Adv'!B:V,20,FALSE)</f>
        <v>3.34</v>
      </c>
      <c r="N399" s="8">
        <f>VLOOKUP('Pit League Rates'!B399,'Pit Adv'!B:V,21,FALSE)</f>
        <v>3.31</v>
      </c>
      <c r="O399" s="8">
        <f>VLOOKUP(B399,'Pit Statcast'!B:M,5,FALSE)</f>
        <v>87.1</v>
      </c>
      <c r="P399" s="8">
        <f>VLOOKUP(B399,'Pit Statcast'!B:M,7,FALSE)</f>
        <v>8.6999999999999993</v>
      </c>
      <c r="Q399" s="46">
        <f>VLOOKUP(B399,'Pit Statcast'!B:M,9,FALSE)</f>
        <v>2.5000000000000001E-2</v>
      </c>
      <c r="R399" s="46">
        <f>VLOOKUP(B399,'Pit Statcast'!B:M,11,FALSE)</f>
        <v>0.32100000000000001</v>
      </c>
      <c r="S399" s="8">
        <v>3.03</v>
      </c>
      <c r="T399" s="8">
        <v>13</v>
      </c>
      <c r="U399" s="10">
        <v>0.19700000000000001</v>
      </c>
      <c r="V399" s="50">
        <f>VLOOKUP(B399,'Pit Adv'!B:V,7,FALSE)</f>
        <v>0.28000000000000003</v>
      </c>
      <c r="W399" s="50">
        <f>VLOOKUP(B399,'Pit Adv'!B:V,8,FALSE)</f>
        <v>8.3000000000000004E-2</v>
      </c>
      <c r="X399" s="21">
        <f>VLOOKUP(B399,'Pit PD'!$B:$M,3,FALSE)</f>
        <v>0.108</v>
      </c>
      <c r="Y399" s="21">
        <f>VLOOKUP($B399,'Pit PD'!$B:$M,4,FALSE)</f>
        <v>0.252</v>
      </c>
      <c r="Z399" s="21">
        <f>VLOOKUP($B399,'Pit PD'!$B:$M,5,FALSE)</f>
        <v>0.56999999999999995</v>
      </c>
      <c r="AA399" s="21">
        <f>VLOOKUP($B399,'Pit PD'!$B:$M,6,FALSE)</f>
        <v>0.41399999999999998</v>
      </c>
      <c r="AB399" s="21">
        <f>VLOOKUP($B399,'Pit PD'!$B:$M,7,FALSE)</f>
        <v>0.64200000000000002</v>
      </c>
      <c r="AC399" s="21">
        <f>VLOOKUP($B399,'Pit PD'!$B:$M,8,FALSE)</f>
        <v>0.78500000000000003</v>
      </c>
      <c r="AD399" s="21">
        <f>VLOOKUP($B399,'Pit PD'!$B:$M,9,FALSE)</f>
        <v>0.74199999999999999</v>
      </c>
      <c r="AE399" s="21">
        <f>VLOOKUP($B399,'Pit PD'!$B:$M,10,FALSE)</f>
        <v>0.51</v>
      </c>
      <c r="AF399" s="21">
        <f>VLOOKUP($B399,'Pit PD'!$B:$M,11,FALSE)</f>
        <v>0.219</v>
      </c>
      <c r="AG399" s="21">
        <f>VLOOKUP($B399,'Pit PD'!$B:$M,12,FALSE)</f>
        <v>0.32700000000000001</v>
      </c>
      <c r="AH399">
        <f>VLOOKUP(B399,'[1]SGP Pitchers'!$B:$P,10,FALSE)</f>
        <v>4.7047888407099263</v>
      </c>
    </row>
    <row r="400" spans="1:34" ht="15" thickBot="1">
      <c r="A400" s="5">
        <v>399</v>
      </c>
      <c r="B400" s="22" t="s">
        <v>720</v>
      </c>
      <c r="C400" s="22" t="s">
        <v>111</v>
      </c>
      <c r="D400" s="8">
        <f t="shared" si="6"/>
        <v>0</v>
      </c>
      <c r="E400" s="8">
        <v>0</v>
      </c>
      <c r="F400" s="8">
        <v>37</v>
      </c>
      <c r="G400" s="8">
        <f>VLOOKUP(B400,[1]Pitchers!$B:$P,15,FALSE)</f>
        <v>0.5</v>
      </c>
      <c r="H400" s="8" t="str">
        <f>IF(D400&gt;0,(D400)/(D400+VLOOKUP(B400,'Blown Saves Pitch'!B:F,4,FALSE)),"")</f>
        <v/>
      </c>
      <c r="I400" s="8">
        <v>8.92</v>
      </c>
      <c r="J400" s="8">
        <v>3.86</v>
      </c>
      <c r="K400" s="8">
        <v>1.31</v>
      </c>
      <c r="L400" s="8">
        <v>2.64</v>
      </c>
      <c r="M400" s="8">
        <f>VLOOKUP('Pit League Rates'!B400,'Pit Adv'!B:V,20,FALSE)</f>
        <v>4.57</v>
      </c>
      <c r="N400" s="8">
        <f>VLOOKUP('Pit League Rates'!B400,'Pit Adv'!B:V,21,FALSE)</f>
        <v>4.5199999999999996</v>
      </c>
      <c r="O400" s="8">
        <f>VLOOKUP(B400,'Pit Statcast'!B:M,5,FALSE)</f>
        <v>88.3</v>
      </c>
      <c r="P400" s="8">
        <f>VLOOKUP(B400,'Pit Statcast'!B:M,7,FALSE)</f>
        <v>19.5</v>
      </c>
      <c r="Q400" s="46">
        <f>VLOOKUP(B400,'Pit Statcast'!B:M,9,FALSE)</f>
        <v>6.4000000000000001E-2</v>
      </c>
      <c r="R400" s="46">
        <f>VLOOKUP(B400,'Pit Statcast'!B:M,11,FALSE)</f>
        <v>0.39100000000000001</v>
      </c>
      <c r="S400" s="8">
        <v>3.38</v>
      </c>
      <c r="T400" s="8">
        <v>0</v>
      </c>
      <c r="U400" s="10">
        <v>0.14199999999999999</v>
      </c>
      <c r="V400" s="50">
        <f>VLOOKUP(B400,'Pit Adv'!B:V,7,FALSE)</f>
        <v>0.22800000000000001</v>
      </c>
      <c r="W400" s="50">
        <f>VLOOKUP(B400,'Pit Adv'!B:V,8,FALSE)</f>
        <v>8.5999999999999993E-2</v>
      </c>
      <c r="X400" s="21">
        <f>VLOOKUP(B400,'Pit PD'!$B:$M,3,FALSE)</f>
        <v>0.121</v>
      </c>
      <c r="Y400" s="21">
        <f>VLOOKUP($B400,'Pit PD'!$B:$M,4,FALSE)</f>
        <v>0.28699999999999998</v>
      </c>
      <c r="Z400" s="21">
        <f>VLOOKUP($B400,'Pit PD'!$B:$M,5,FALSE)</f>
        <v>0.66300000000000003</v>
      </c>
      <c r="AA400" s="21">
        <f>VLOOKUP($B400,'Pit PD'!$B:$M,6,FALSE)</f>
        <v>0.46899999999999997</v>
      </c>
      <c r="AB400" s="21">
        <f>VLOOKUP($B400,'Pit PD'!$B:$M,7,FALSE)</f>
        <v>0.56299999999999994</v>
      </c>
      <c r="AC400" s="21">
        <f>VLOOKUP($B400,'Pit PD'!$B:$M,8,FALSE)</f>
        <v>0.81799999999999995</v>
      </c>
      <c r="AD400" s="21">
        <f>VLOOKUP($B400,'Pit PD'!$B:$M,9,FALSE)</f>
        <v>0.73799999999999999</v>
      </c>
      <c r="AE400" s="21">
        <f>VLOOKUP($B400,'Pit PD'!$B:$M,10,FALSE)</f>
        <v>0.48499999999999999</v>
      </c>
      <c r="AF400" s="21">
        <f>VLOOKUP($B400,'Pit PD'!$B:$M,11,FALSE)</f>
        <v>0.16700000000000001</v>
      </c>
      <c r="AG400" s="21">
        <f>VLOOKUP($B400,'Pit PD'!$B:$M,12,FALSE)</f>
        <v>0.28799999999999998</v>
      </c>
      <c r="AH400">
        <f>VLOOKUP(B400,'[1]SGP Pitchers'!$B:$P,10,FALSE)</f>
        <v>0.89262702300291041</v>
      </c>
    </row>
    <row r="401" spans="1:34" ht="15" thickBot="1">
      <c r="A401" s="5">
        <v>400</v>
      </c>
      <c r="B401" s="22" t="s">
        <v>740</v>
      </c>
      <c r="C401" s="22" t="s">
        <v>97</v>
      </c>
      <c r="D401" s="8">
        <f t="shared" si="6"/>
        <v>0</v>
      </c>
      <c r="E401" s="8">
        <v>0</v>
      </c>
      <c r="F401" s="8">
        <v>37</v>
      </c>
      <c r="G401" s="8">
        <f>VLOOKUP(B401,[1]Pitchers!$B:$P,15,FALSE)</f>
        <v>0.09</v>
      </c>
      <c r="H401" s="8" t="str">
        <f>IF(D401&gt;0,(D401)/(D401+VLOOKUP(B401,'Blown Saves Pitch'!B:F,4,FALSE)),"")</f>
        <v/>
      </c>
      <c r="I401" s="8">
        <v>6.8</v>
      </c>
      <c r="J401" s="8">
        <v>3.31</v>
      </c>
      <c r="K401" s="8">
        <v>1.22</v>
      </c>
      <c r="L401" s="8">
        <v>2.64</v>
      </c>
      <c r="M401" s="8">
        <f>VLOOKUP('Pit League Rates'!B401,'Pit Adv'!B:V,20,FALSE)</f>
        <v>4.3899999999999997</v>
      </c>
      <c r="N401" s="8">
        <f>VLOOKUP('Pit League Rates'!B401,'Pit Adv'!B:V,21,FALSE)</f>
        <v>4.63</v>
      </c>
      <c r="O401" s="8">
        <f>VLOOKUP(B401,'Pit Statcast'!B:M,5,FALSE)</f>
        <v>87.4</v>
      </c>
      <c r="P401" s="8">
        <f>VLOOKUP(B401,'Pit Statcast'!B:M,7,FALSE)</f>
        <v>10.8</v>
      </c>
      <c r="Q401" s="46">
        <f>VLOOKUP(B401,'Pit Statcast'!B:M,9,FALSE)</f>
        <v>7.0999999999999994E-2</v>
      </c>
      <c r="R401" s="46">
        <f>VLOOKUP(B401,'Pit Statcast'!B:M,11,FALSE)</f>
        <v>0.35299999999999998</v>
      </c>
      <c r="S401" s="8">
        <v>2.57</v>
      </c>
      <c r="T401" s="8">
        <v>0</v>
      </c>
      <c r="U401" s="10">
        <v>0.111</v>
      </c>
      <c r="V401" s="50">
        <f>VLOOKUP(B401,'Pit Adv'!B:V,7,FALSE)</f>
        <v>0.17799999999999999</v>
      </c>
      <c r="W401" s="50">
        <f>VLOOKUP(B401,'Pit Adv'!B:V,8,FALSE)</f>
        <v>6.7000000000000004E-2</v>
      </c>
      <c r="X401" s="21">
        <f>VLOOKUP(B401,'Pit PD'!$B:$M,3,FALSE)</f>
        <v>9.8000000000000004E-2</v>
      </c>
      <c r="Y401" s="21">
        <f>VLOOKUP($B401,'Pit PD'!$B:$M,4,FALSE)</f>
        <v>0.30299999999999999</v>
      </c>
      <c r="Z401" s="21">
        <f>VLOOKUP($B401,'Pit PD'!$B:$M,5,FALSE)</f>
        <v>0.63100000000000001</v>
      </c>
      <c r="AA401" s="21">
        <f>VLOOKUP($B401,'Pit PD'!$B:$M,6,FALSE)</f>
        <v>0.47699999999999998</v>
      </c>
      <c r="AB401" s="21">
        <f>VLOOKUP($B401,'Pit PD'!$B:$M,7,FALSE)</f>
        <v>0.68500000000000005</v>
      </c>
      <c r="AC401" s="21">
        <f>VLOOKUP($B401,'Pit PD'!$B:$M,8,FALSE)</f>
        <v>0.84199999999999997</v>
      </c>
      <c r="AD401" s="21">
        <f>VLOOKUP($B401,'Pit PD'!$B:$M,9,FALSE)</f>
        <v>0.79500000000000004</v>
      </c>
      <c r="AE401" s="21">
        <f>VLOOKUP($B401,'Pit PD'!$B:$M,10,FALSE)</f>
        <v>0.53</v>
      </c>
      <c r="AF401" s="21">
        <f>VLOOKUP($B401,'Pit PD'!$B:$M,11,FALSE)</f>
        <v>0.18099999999999999</v>
      </c>
      <c r="AG401" s="21">
        <f>VLOOKUP($B401,'Pit PD'!$B:$M,12,FALSE)</f>
        <v>0.27900000000000003</v>
      </c>
      <c r="AH401">
        <f>VLOOKUP(B401,'[1]SGP Pitchers'!$B:$P,10,FALSE)</f>
        <v>0.77770354582935108</v>
      </c>
    </row>
    <row r="402" spans="1:34" ht="15" thickBot="1">
      <c r="A402" s="5">
        <v>401</v>
      </c>
      <c r="B402" s="22" t="s">
        <v>558</v>
      </c>
      <c r="C402" s="6" t="s">
        <v>103</v>
      </c>
      <c r="D402" s="8">
        <f t="shared" si="6"/>
        <v>14</v>
      </c>
      <c r="E402" s="8">
        <v>0</v>
      </c>
      <c r="F402" s="8">
        <v>37</v>
      </c>
      <c r="G402" s="8" t="str">
        <f>VLOOKUP(B402,[1]Pitchers!$B:$P,15,FALSE)</f>
        <v/>
      </c>
      <c r="H402" s="8">
        <f>IF(D402&gt;0,(D402)/(D402+VLOOKUP(B402,'Blown Saves Pitch'!B:F,4,FALSE)),"")</f>
        <v>0.93333333333333335</v>
      </c>
      <c r="I402" s="8">
        <v>9</v>
      </c>
      <c r="J402" s="8">
        <v>4.38</v>
      </c>
      <c r="K402" s="8">
        <v>1.22</v>
      </c>
      <c r="L402" s="8">
        <v>3.08</v>
      </c>
      <c r="M402" s="8">
        <f>VLOOKUP('Pit League Rates'!B402,'Pit Adv'!B:V,20,FALSE)</f>
        <v>4.76</v>
      </c>
      <c r="N402" s="8">
        <f>VLOOKUP('Pit League Rates'!B402,'Pit Adv'!B:V,21,FALSE)</f>
        <v>3.93</v>
      </c>
      <c r="O402" s="8">
        <f>VLOOKUP(B402,'Pit Statcast'!B:M,5,FALSE)</f>
        <v>89.1</v>
      </c>
      <c r="P402" s="8">
        <f>VLOOKUP(B402,'Pit Statcast'!B:M,7,FALSE)</f>
        <v>14.7</v>
      </c>
      <c r="Q402" s="46">
        <f>VLOOKUP(B402,'Pit Statcast'!B:M,9,FALSE)</f>
        <v>7.4999999999999997E-2</v>
      </c>
      <c r="R402" s="46">
        <f>VLOOKUP(B402,'Pit Statcast'!B:M,11,FALSE)</f>
        <v>0.36799999999999999</v>
      </c>
      <c r="S402" s="8">
        <v>2.92</v>
      </c>
      <c r="T402" s="8">
        <v>14</v>
      </c>
      <c r="U402" s="10">
        <v>0.153</v>
      </c>
      <c r="V402" s="50">
        <f>VLOOKUP(B402,'Pit Adv'!B:V,7,FALSE)</f>
        <v>0.22700000000000001</v>
      </c>
      <c r="W402" s="50">
        <f>VLOOKUP(B402,'Pit Adv'!B:V,8,FALSE)</f>
        <v>7.3999999999999996E-2</v>
      </c>
      <c r="X402" s="21">
        <f>VLOOKUP(B402,'Pit PD'!$B:$M,3,FALSE)</f>
        <v>0.11</v>
      </c>
      <c r="Y402" s="21">
        <f>VLOOKUP($B402,'Pit PD'!$B:$M,4,FALSE)</f>
        <v>0.23599999999999999</v>
      </c>
      <c r="Z402" s="21">
        <f>VLOOKUP($B402,'Pit PD'!$B:$M,5,FALSE)</f>
        <v>0.65700000000000003</v>
      </c>
      <c r="AA402" s="21">
        <f>VLOOKUP($B402,'Pit PD'!$B:$M,6,FALSE)</f>
        <v>0.45200000000000001</v>
      </c>
      <c r="AB402" s="21">
        <f>VLOOKUP($B402,'Pit PD'!$B:$M,7,FALSE)</f>
        <v>0.61299999999999999</v>
      </c>
      <c r="AC402" s="21">
        <f>VLOOKUP($B402,'Pit PD'!$B:$M,8,FALSE)</f>
        <v>0.80500000000000005</v>
      </c>
      <c r="AD402" s="21">
        <f>VLOOKUP($B402,'Pit PD'!$B:$M,9,FALSE)</f>
        <v>0.75600000000000001</v>
      </c>
      <c r="AE402" s="21">
        <f>VLOOKUP($B402,'Pit PD'!$B:$M,10,FALSE)</f>
        <v>0.51300000000000001</v>
      </c>
      <c r="AF402" s="21">
        <f>VLOOKUP($B402,'Pit PD'!$B:$M,11,FALSE)</f>
        <v>0.17299999999999999</v>
      </c>
      <c r="AG402" s="21">
        <f>VLOOKUP($B402,'Pit PD'!$B:$M,12,FALSE)</f>
        <v>0.28299999999999997</v>
      </c>
      <c r="AH402">
        <f>VLOOKUP(B402,'[1]SGP Pitchers'!$B:$P,10,FALSE)</f>
        <v>2.1543925433965043</v>
      </c>
    </row>
    <row r="403" spans="1:34" ht="15" thickBot="1">
      <c r="A403" s="5">
        <v>402</v>
      </c>
      <c r="B403" s="22" t="s">
        <v>710</v>
      </c>
      <c r="C403" s="22" t="s">
        <v>37</v>
      </c>
      <c r="D403" s="8">
        <f t="shared" si="6"/>
        <v>2</v>
      </c>
      <c r="E403" s="8">
        <v>1</v>
      </c>
      <c r="F403" s="8">
        <v>37</v>
      </c>
      <c r="G403" s="8" t="str">
        <f>VLOOKUP(B403,[1]Pitchers!$B:$P,15,FALSE)</f>
        <v/>
      </c>
      <c r="H403" s="8">
        <f>IF(D403&gt;0,(D403)/(D403+VLOOKUP(B403,'Blown Saves Pitch'!B:F,4,FALSE)),"")</f>
        <v>1</v>
      </c>
      <c r="I403" s="8">
        <v>8.19</v>
      </c>
      <c r="J403" s="8">
        <v>3.32</v>
      </c>
      <c r="K403" s="8">
        <v>1.43</v>
      </c>
      <c r="L403" s="8">
        <v>2.06</v>
      </c>
      <c r="M403" s="8">
        <f>VLOOKUP('Pit League Rates'!B403,'Pit Adv'!B:V,20,FALSE)</f>
        <v>4.71</v>
      </c>
      <c r="N403" s="8">
        <f>VLOOKUP('Pit League Rates'!B403,'Pit Adv'!B:V,21,FALSE)</f>
        <v>4.49</v>
      </c>
      <c r="O403" s="8">
        <f>VLOOKUP(B403,'Pit Statcast'!B:M,5,FALSE)</f>
        <v>92</v>
      </c>
      <c r="P403" s="8">
        <f>VLOOKUP(B403,'Pit Statcast'!B:M,7,FALSE)</f>
        <v>11.9</v>
      </c>
      <c r="Q403" s="46">
        <f>VLOOKUP(B403,'Pit Statcast'!B:M,9,FALSE)</f>
        <v>0.13600000000000001</v>
      </c>
      <c r="R403" s="46">
        <f>VLOOKUP(B403,'Pit Statcast'!B:M,11,FALSE)</f>
        <v>0.47499999999999998</v>
      </c>
      <c r="S403" s="8">
        <v>3.98</v>
      </c>
      <c r="T403" s="8">
        <v>1</v>
      </c>
      <c r="U403" s="10">
        <v>0.109</v>
      </c>
      <c r="V403" s="50">
        <f>VLOOKUP(B403,'Pit Adv'!B:V,7,FALSE)</f>
        <v>0.21299999999999999</v>
      </c>
      <c r="W403" s="50">
        <f>VLOOKUP(B403,'Pit Adv'!B:V,8,FALSE)</f>
        <v>0.10299999999999999</v>
      </c>
      <c r="X403" s="21">
        <f>VLOOKUP(B403,'Pit PD'!$B:$M,3,FALSE)</f>
        <v>0.128</v>
      </c>
      <c r="Y403" s="21">
        <f>VLOOKUP($B403,'Pit PD'!$B:$M,4,FALSE)</f>
        <v>0.28799999999999998</v>
      </c>
      <c r="Z403" s="21">
        <f>VLOOKUP($B403,'Pit PD'!$B:$M,5,FALSE)</f>
        <v>0.61799999999999999</v>
      </c>
      <c r="AA403" s="21">
        <f>VLOOKUP($B403,'Pit PD'!$B:$M,6,FALSE)</f>
        <v>0.46</v>
      </c>
      <c r="AB403" s="21">
        <f>VLOOKUP($B403,'Pit PD'!$B:$M,7,FALSE)</f>
        <v>0.441</v>
      </c>
      <c r="AC403" s="21">
        <f>VLOOKUP($B403,'Pit PD'!$B:$M,8,FALSE)</f>
        <v>0.84299999999999997</v>
      </c>
      <c r="AD403" s="21">
        <f>VLOOKUP($B403,'Pit PD'!$B:$M,9,FALSE)</f>
        <v>0.72299999999999998</v>
      </c>
      <c r="AE403" s="21">
        <f>VLOOKUP($B403,'Pit PD'!$B:$M,10,FALSE)</f>
        <v>0.52100000000000002</v>
      </c>
      <c r="AF403" s="21">
        <f>VLOOKUP($B403,'Pit PD'!$B:$M,11,FALSE)</f>
        <v>0.16800000000000001</v>
      </c>
      <c r="AG403" s="21">
        <f>VLOOKUP($B403,'Pit PD'!$B:$M,12,FALSE)</f>
        <v>0.29499999999999998</v>
      </c>
      <c r="AH403">
        <f>VLOOKUP(B403,'[1]SGP Pitchers'!$B:$P,10,FALSE)</f>
        <v>-0.63154027215944675</v>
      </c>
    </row>
    <row r="404" spans="1:34" ht="15" thickBot="1">
      <c r="A404" s="5">
        <v>403</v>
      </c>
      <c r="B404" s="22" t="s">
        <v>477</v>
      </c>
      <c r="C404" s="22" t="s">
        <v>26</v>
      </c>
      <c r="D404" s="8">
        <f t="shared" si="6"/>
        <v>16</v>
      </c>
      <c r="E404" s="8">
        <v>1</v>
      </c>
      <c r="F404" s="8">
        <v>36</v>
      </c>
      <c r="G404" s="8" t="str">
        <f>VLOOKUP(B404,[1]Pitchers!$B:$P,15,FALSE)</f>
        <v/>
      </c>
      <c r="H404" s="8">
        <f>IF(D404&gt;0,(D404)/(D404+VLOOKUP(B404,'Blown Saves Pitch'!B:F,4,FALSE)),"")</f>
        <v>0.88888888888888884</v>
      </c>
      <c r="I404" s="8">
        <v>9.17</v>
      </c>
      <c r="J404" s="8">
        <v>3.06</v>
      </c>
      <c r="K404" s="8">
        <v>1.1000000000000001</v>
      </c>
      <c r="L404" s="8">
        <v>4</v>
      </c>
      <c r="M404" s="8">
        <f>VLOOKUP('Pit League Rates'!B404,'Pit Adv'!B:V,20,FALSE)</f>
        <v>3.77</v>
      </c>
      <c r="N404" s="8">
        <f>VLOOKUP('Pit League Rates'!B404,'Pit Adv'!B:V,21,FALSE)</f>
        <v>3.48</v>
      </c>
      <c r="O404" s="8">
        <f>VLOOKUP(B404,'Pit Statcast'!B:M,5,FALSE)</f>
        <v>90.8</v>
      </c>
      <c r="P404" s="8">
        <f>VLOOKUP(B404,'Pit Statcast'!B:M,7,FALSE)</f>
        <v>15.9</v>
      </c>
      <c r="Q404" s="46">
        <f>VLOOKUP(B404,'Pit Statcast'!B:M,9,FALSE)</f>
        <v>9.4E-2</v>
      </c>
      <c r="R404" s="46">
        <f>VLOOKUP(B404,'Pit Statcast'!B:M,11,FALSE)</f>
        <v>0.41699999999999998</v>
      </c>
      <c r="S404" s="8">
        <v>2.29</v>
      </c>
      <c r="T404" s="8">
        <v>15</v>
      </c>
      <c r="U404" s="10">
        <v>0.191</v>
      </c>
      <c r="V404" s="50">
        <f>VLOOKUP(B404,'Pit Adv'!B:V,7,FALSE)</f>
        <v>0.255</v>
      </c>
      <c r="W404" s="50">
        <f>VLOOKUP(B404,'Pit Adv'!B:V,8,FALSE)</f>
        <v>6.4000000000000001E-2</v>
      </c>
      <c r="X404" s="21">
        <f>VLOOKUP(B404,'Pit PD'!$B:$M,3,FALSE)</f>
        <v>0.11700000000000001</v>
      </c>
      <c r="Y404" s="21">
        <f>VLOOKUP($B404,'Pit PD'!$B:$M,4,FALSE)</f>
        <v>0.313</v>
      </c>
      <c r="Z404" s="21">
        <f>VLOOKUP($B404,'Pit PD'!$B:$M,5,FALSE)</f>
        <v>0.622</v>
      </c>
      <c r="AA404" s="21">
        <f>VLOOKUP($B404,'Pit PD'!$B:$M,6,FALSE)</f>
        <v>0.48</v>
      </c>
      <c r="AB404" s="21">
        <f>VLOOKUP($B404,'Pit PD'!$B:$M,7,FALSE)</f>
        <v>0.58199999999999996</v>
      </c>
      <c r="AC404" s="21">
        <f>VLOOKUP($B404,'Pit PD'!$B:$M,8,FALSE)</f>
        <v>0.82599999999999996</v>
      </c>
      <c r="AD404" s="21">
        <f>VLOOKUP($B404,'Pit PD'!$B:$M,9,FALSE)</f>
        <v>0.753</v>
      </c>
      <c r="AE404" s="21">
        <f>VLOOKUP($B404,'Pit PD'!$B:$M,10,FALSE)</f>
        <v>0.54</v>
      </c>
      <c r="AF404" s="21">
        <f>VLOOKUP($B404,'Pit PD'!$B:$M,11,FALSE)</f>
        <v>0.20599999999999999</v>
      </c>
      <c r="AG404" s="21">
        <f>VLOOKUP($B404,'Pit PD'!$B:$M,12,FALSE)</f>
        <v>0.32300000000000001</v>
      </c>
      <c r="AH404">
        <f>VLOOKUP(B404,'[1]SGP Pitchers'!$B:$P,10,FALSE)</f>
        <v>4.3116524853629628</v>
      </c>
    </row>
    <row r="405" spans="1:34" ht="15" thickBot="1">
      <c r="A405" s="5">
        <v>404</v>
      </c>
      <c r="B405" s="22" t="s">
        <v>402</v>
      </c>
      <c r="C405" s="22" t="s">
        <v>144</v>
      </c>
      <c r="D405" s="8">
        <f t="shared" si="6"/>
        <v>14</v>
      </c>
      <c r="E405" s="8">
        <v>0</v>
      </c>
      <c r="F405" s="8">
        <v>35</v>
      </c>
      <c r="G405" s="8" t="str">
        <f>VLOOKUP(B405,[1]Pitchers!$B:$P,15,FALSE)</f>
        <v/>
      </c>
      <c r="H405" s="8">
        <f>IF(D405&gt;0,(D405)/(D405+VLOOKUP(B405,'Blown Saves Pitch'!B:F,4,FALSE)),"")</f>
        <v>0.93333333333333335</v>
      </c>
      <c r="I405" s="8">
        <v>10.5</v>
      </c>
      <c r="J405" s="8">
        <v>2.7</v>
      </c>
      <c r="K405" s="8">
        <v>0.9</v>
      </c>
      <c r="L405" s="8">
        <v>5.83</v>
      </c>
      <c r="M405" s="8">
        <f>VLOOKUP('Pit League Rates'!B405,'Pit Adv'!B:V,20,FALSE)</f>
        <v>3.4</v>
      </c>
      <c r="N405" s="8">
        <f>VLOOKUP('Pit League Rates'!B405,'Pit Adv'!B:V,21,FALSE)</f>
        <v>2.91</v>
      </c>
      <c r="O405" s="8">
        <f>VLOOKUP(B405,'Pit Statcast'!B:M,5,FALSE)</f>
        <v>88.4</v>
      </c>
      <c r="P405" s="8">
        <f>VLOOKUP(B405,'Pit Statcast'!B:M,7,FALSE)</f>
        <v>19.7</v>
      </c>
      <c r="Q405" s="46">
        <f>VLOOKUP(B405,'Pit Statcast'!B:M,9,FALSE)</f>
        <v>0.107</v>
      </c>
      <c r="R405" s="46">
        <f>VLOOKUP(B405,'Pit Statcast'!B:M,11,FALSE)</f>
        <v>0.36</v>
      </c>
      <c r="S405" s="8">
        <v>1.8</v>
      </c>
      <c r="T405" s="8">
        <v>14</v>
      </c>
      <c r="U405" s="10">
        <v>0.25</v>
      </c>
      <c r="V405" s="50">
        <f>VLOOKUP(B405,'Pit Adv'!B:V,7,FALSE)</f>
        <v>0.30199999999999999</v>
      </c>
      <c r="W405" s="50">
        <f>VLOOKUP(B405,'Pit Adv'!B:V,8,FALSE)</f>
        <v>5.1999999999999998E-2</v>
      </c>
      <c r="X405" s="21">
        <f>VLOOKUP(B405,'Pit PD'!$B:$M,3,FALSE)</f>
        <v>9.8000000000000004E-2</v>
      </c>
      <c r="Y405" s="21">
        <f>VLOOKUP($B405,'Pit PD'!$B:$M,4,FALSE)</f>
        <v>0.25900000000000001</v>
      </c>
      <c r="Z405" s="21">
        <f>VLOOKUP($B405,'Pit PD'!$B:$M,5,FALSE)</f>
        <v>0.68899999999999995</v>
      </c>
      <c r="AA405" s="21">
        <f>VLOOKUP($B405,'Pit PD'!$B:$M,6,FALSE)</f>
        <v>0.495</v>
      </c>
      <c r="AB405" s="21">
        <f>VLOOKUP($B405,'Pit PD'!$B:$M,7,FALSE)</f>
        <v>0.63600000000000001</v>
      </c>
      <c r="AC405" s="21">
        <f>VLOOKUP($B405,'Pit PD'!$B:$M,8,FALSE)</f>
        <v>0.84199999999999997</v>
      </c>
      <c r="AD405" s="21">
        <f>VLOOKUP($B405,'Pit PD'!$B:$M,9,FALSE)</f>
        <v>0.79300000000000004</v>
      </c>
      <c r="AE405" s="21">
        <f>VLOOKUP($B405,'Pit PD'!$B:$M,10,FALSE)</f>
        <v>0.54800000000000004</v>
      </c>
      <c r="AF405" s="21">
        <f>VLOOKUP($B405,'Pit PD'!$B:$M,11,FALSE)</f>
        <v>0.155</v>
      </c>
      <c r="AG405" s="21">
        <f>VLOOKUP($B405,'Pit PD'!$B:$M,12,FALSE)</f>
        <v>0.253</v>
      </c>
      <c r="AH405">
        <f>VLOOKUP(B405,'[1]SGP Pitchers'!$B:$P,10,FALSE)</f>
        <v>4.9734766518170455</v>
      </c>
    </row>
    <row r="406" spans="1:34" ht="15" thickBot="1">
      <c r="A406" s="5">
        <v>405</v>
      </c>
      <c r="B406" s="22" t="s">
        <v>486</v>
      </c>
      <c r="C406" s="22" t="s">
        <v>97</v>
      </c>
      <c r="D406" s="8">
        <f t="shared" si="6"/>
        <v>1</v>
      </c>
      <c r="E406" s="8">
        <v>1</v>
      </c>
      <c r="F406" s="8">
        <v>35</v>
      </c>
      <c r="G406" s="8" t="str">
        <f>VLOOKUP(B406,[1]Pitchers!$B:$P,15,FALSE)</f>
        <v/>
      </c>
      <c r="H406" s="8">
        <f>IF(D406&gt;0,(D406)/(D406+VLOOKUP(B406,'Blown Saves Pitch'!B:F,4,FALSE)),"")</f>
        <v>1</v>
      </c>
      <c r="I406" s="8">
        <v>8.67</v>
      </c>
      <c r="J406" s="8">
        <v>1.73</v>
      </c>
      <c r="K406" s="8">
        <v>0.83</v>
      </c>
      <c r="L406" s="8">
        <v>4.38</v>
      </c>
      <c r="M406" s="8">
        <f>VLOOKUP('Pit League Rates'!B406,'Pit Adv'!B:V,20,FALSE)</f>
        <v>4.17</v>
      </c>
      <c r="N406" s="8">
        <f>VLOOKUP('Pit League Rates'!B406,'Pit Adv'!B:V,21,FALSE)</f>
        <v>3.54</v>
      </c>
      <c r="O406" s="8">
        <f>VLOOKUP(B406,'Pit Statcast'!B:M,5,FALSE)</f>
        <v>90</v>
      </c>
      <c r="P406" s="8">
        <f>VLOOKUP(B406,'Pit Statcast'!B:M,7,FALSE)</f>
        <v>18</v>
      </c>
      <c r="Q406" s="46">
        <f>VLOOKUP(B406,'Pit Statcast'!B:M,9,FALSE)</f>
        <v>0.109</v>
      </c>
      <c r="R406" s="46">
        <f>VLOOKUP(B406,'Pit Statcast'!B:M,11,FALSE)</f>
        <v>0.41299999999999998</v>
      </c>
      <c r="S406" s="8">
        <v>1.98</v>
      </c>
      <c r="T406" s="8">
        <v>0</v>
      </c>
      <c r="U406" s="10">
        <v>0.19900000000000001</v>
      </c>
      <c r="V406" s="50">
        <f>VLOOKUP(B406,'Pit Adv'!B:V,7,FALSE)</f>
        <v>0.25700000000000001</v>
      </c>
      <c r="W406" s="50">
        <f>VLOOKUP(B406,'Pit Adv'!B:V,8,FALSE)</f>
        <v>5.8999999999999997E-2</v>
      </c>
      <c r="X406" s="21">
        <f>VLOOKUP(B406,'Pit PD'!$B:$M,3,FALSE)</f>
        <v>0.10199999999999999</v>
      </c>
      <c r="Y406" s="21">
        <f>VLOOKUP($B406,'Pit PD'!$B:$M,4,FALSE)</f>
        <v>0.32300000000000001</v>
      </c>
      <c r="Z406" s="21">
        <f>VLOOKUP($B406,'Pit PD'!$B:$M,5,FALSE)</f>
        <v>0.64200000000000002</v>
      </c>
      <c r="AA406" s="21">
        <f>VLOOKUP($B406,'Pit PD'!$B:$M,6,FALSE)</f>
        <v>0.49399999999999999</v>
      </c>
      <c r="AB406" s="21">
        <f>VLOOKUP($B406,'Pit PD'!$B:$M,7,FALSE)</f>
        <v>0.60499999999999998</v>
      </c>
      <c r="AC406" s="21">
        <f>VLOOKUP($B406,'Pit PD'!$B:$M,8,FALSE)</f>
        <v>0.876</v>
      </c>
      <c r="AD406" s="21">
        <f>VLOOKUP($B406,'Pit PD'!$B:$M,9,FALSE)</f>
        <v>0.79300000000000004</v>
      </c>
      <c r="AE406" s="21">
        <f>VLOOKUP($B406,'Pit PD'!$B:$M,10,FALSE)</f>
        <v>0.53400000000000003</v>
      </c>
      <c r="AF406" s="21">
        <f>VLOOKUP($B406,'Pit PD'!$B:$M,11,FALSE)</f>
        <v>0.17299999999999999</v>
      </c>
      <c r="AG406" s="21">
        <f>VLOOKUP($B406,'Pit PD'!$B:$M,12,FALSE)</f>
        <v>0.27500000000000002</v>
      </c>
      <c r="AH406">
        <f>VLOOKUP(B406,'[1]SGP Pitchers'!$B:$P,10,FALSE)</f>
        <v>4.7932905086627642</v>
      </c>
    </row>
    <row r="407" spans="1:34" ht="15" thickBot="1">
      <c r="A407" s="5">
        <v>406</v>
      </c>
      <c r="B407" s="22" t="s">
        <v>483</v>
      </c>
      <c r="C407" s="22" t="s">
        <v>24</v>
      </c>
      <c r="D407" s="8">
        <f t="shared" si="6"/>
        <v>0</v>
      </c>
      <c r="E407" s="8">
        <v>0</v>
      </c>
      <c r="F407" s="8">
        <v>35</v>
      </c>
      <c r="G407" s="8">
        <f>VLOOKUP(B407,[1]Pitchers!$B:$P,15,FALSE)</f>
        <v>0.33</v>
      </c>
      <c r="H407" s="8" t="str">
        <f>IF(D407&gt;0,(D407)/(D407+VLOOKUP(B407,'Blown Saves Pitch'!B:F,4,FALSE)),"")</f>
        <v/>
      </c>
      <c r="I407" s="8">
        <v>8.08</v>
      </c>
      <c r="J407" s="8">
        <v>1.85</v>
      </c>
      <c r="K407" s="8">
        <v>0.74</v>
      </c>
      <c r="L407" s="8">
        <v>8.75</v>
      </c>
      <c r="M407" s="8">
        <f>VLOOKUP('Pit League Rates'!B407,'Pit Adv'!B:V,20,FALSE)</f>
        <v>3.84</v>
      </c>
      <c r="N407" s="8">
        <f>VLOOKUP('Pit League Rates'!B407,'Pit Adv'!B:V,21,FALSE)</f>
        <v>3.52</v>
      </c>
      <c r="O407" s="8">
        <f>VLOOKUP(B407,'Pit Statcast'!B:M,5,FALSE)</f>
        <v>86.2</v>
      </c>
      <c r="P407" s="8">
        <f>VLOOKUP(B407,'Pit Statcast'!B:M,7,FALSE)</f>
        <v>19.600000000000001</v>
      </c>
      <c r="Q407" s="46">
        <f>VLOOKUP(B407,'Pit Statcast'!B:M,9,FALSE)</f>
        <v>7.6999999999999999E-2</v>
      </c>
      <c r="R407" s="46">
        <f>VLOOKUP(B407,'Pit Statcast'!B:M,11,FALSE)</f>
        <v>0.26</v>
      </c>
      <c r="S407" s="8">
        <v>0.92</v>
      </c>
      <c r="T407" s="8">
        <v>0</v>
      </c>
      <c r="U407" s="10">
        <v>0.214</v>
      </c>
      <c r="V407" s="50">
        <f>VLOOKUP(B407,'Pit Adv'!B:V,7,FALSE)</f>
        <v>0.24099999999999999</v>
      </c>
      <c r="W407" s="50">
        <f>VLOOKUP(B407,'Pit Adv'!B:V,8,FALSE)</f>
        <v>2.8000000000000001E-2</v>
      </c>
      <c r="X407" s="21">
        <f>VLOOKUP(B407,'Pit PD'!$B:$M,3,FALSE)</f>
        <v>0.13100000000000001</v>
      </c>
      <c r="Y407" s="21">
        <f>VLOOKUP($B407,'Pit PD'!$B:$M,4,FALSE)</f>
        <v>0.35399999999999998</v>
      </c>
      <c r="Z407" s="21">
        <f>VLOOKUP($B407,'Pit PD'!$B:$M,5,FALSE)</f>
        <v>0.68200000000000005</v>
      </c>
      <c r="AA407" s="21">
        <f>VLOOKUP($B407,'Pit PD'!$B:$M,6,FALSE)</f>
        <v>0.51500000000000001</v>
      </c>
      <c r="AB407" s="21">
        <f>VLOOKUP($B407,'Pit PD'!$B:$M,7,FALSE)</f>
        <v>0.53700000000000003</v>
      </c>
      <c r="AC407" s="21">
        <f>VLOOKUP($B407,'Pit PD'!$B:$M,8,FALSE)</f>
        <v>0.86399999999999999</v>
      </c>
      <c r="AD407" s="21">
        <f>VLOOKUP($B407,'Pit PD'!$B:$M,9,FALSE)</f>
        <v>0.749</v>
      </c>
      <c r="AE407" s="21">
        <f>VLOOKUP($B407,'Pit PD'!$B:$M,10,FALSE)</f>
        <v>0.49</v>
      </c>
      <c r="AF407" s="21">
        <f>VLOOKUP($B407,'Pit PD'!$B:$M,11,FALSE)</f>
        <v>0.16300000000000001</v>
      </c>
      <c r="AG407" s="21">
        <f>VLOOKUP($B407,'Pit PD'!$B:$M,12,FALSE)</f>
        <v>0.29499999999999998</v>
      </c>
      <c r="AH407">
        <f>VLOOKUP(B407,'[1]SGP Pitchers'!$B:$P,10,FALSE)</f>
        <v>6.257468813566839</v>
      </c>
    </row>
    <row r="408" spans="1:34" ht="15" thickBot="1">
      <c r="A408" s="5">
        <v>407</v>
      </c>
      <c r="B408" s="22" t="s">
        <v>662</v>
      </c>
      <c r="C408" s="22" t="s">
        <v>169</v>
      </c>
      <c r="D408" s="8">
        <f t="shared" si="6"/>
        <v>1</v>
      </c>
      <c r="E408" s="8">
        <v>0</v>
      </c>
      <c r="F408" s="8">
        <v>35</v>
      </c>
      <c r="G408" s="8">
        <f>VLOOKUP(B408,[1]Pitchers!$B:$P,15,FALSE)</f>
        <v>0.33</v>
      </c>
      <c r="H408" s="8">
        <f>IF(D408&gt;0,(D408)/(D408+VLOOKUP(B408,'Blown Saves Pitch'!B:F,4,FALSE)),"")</f>
        <v>1</v>
      </c>
      <c r="I408" s="8">
        <v>10.050000000000001</v>
      </c>
      <c r="J408" s="8">
        <v>3.73</v>
      </c>
      <c r="K408" s="8">
        <v>1.1200000000000001</v>
      </c>
      <c r="L408" s="8">
        <v>2.5</v>
      </c>
      <c r="M408" s="8">
        <f>VLOOKUP('Pit League Rates'!B408,'Pit Adv'!B:V,20,FALSE)</f>
        <v>4.62</v>
      </c>
      <c r="N408" s="8">
        <f>VLOOKUP('Pit League Rates'!B408,'Pit Adv'!B:V,21,FALSE)</f>
        <v>4.3</v>
      </c>
      <c r="O408" s="8">
        <f>VLOOKUP(B408,'Pit Statcast'!B:M,5,FALSE)</f>
        <v>89.2</v>
      </c>
      <c r="P408" s="8">
        <f>VLOOKUP(B408,'Pit Statcast'!B:M,7,FALSE)</f>
        <v>24.4</v>
      </c>
      <c r="Q408" s="46">
        <f>VLOOKUP(B408,'Pit Statcast'!B:M,9,FALSE)</f>
        <v>2.5999999999999999E-2</v>
      </c>
      <c r="R408" s="46">
        <f>VLOOKUP(B408,'Pit Statcast'!B:M,11,FALSE)</f>
        <v>0.32900000000000001</v>
      </c>
      <c r="S408" s="8">
        <v>4.0199999999999996</v>
      </c>
      <c r="T408" s="8">
        <v>1</v>
      </c>
      <c r="U408" s="10">
        <v>0.16500000000000001</v>
      </c>
      <c r="V408" s="50">
        <f>VLOOKUP(B408,'Pit Adv'!B:V,7,FALSE)</f>
        <v>0.27600000000000002</v>
      </c>
      <c r="W408" s="50">
        <f>VLOOKUP(B408,'Pit Adv'!B:V,8,FALSE)</f>
        <v>0.11</v>
      </c>
      <c r="X408" s="21">
        <f>VLOOKUP(B408,'Pit PD'!$B:$M,3,FALSE)</f>
        <v>0.105</v>
      </c>
      <c r="Y408" s="21">
        <f>VLOOKUP($B408,'Pit PD'!$B:$M,4,FALSE)</f>
        <v>0.24399999999999999</v>
      </c>
      <c r="Z408" s="21">
        <f>VLOOKUP($B408,'Pit PD'!$B:$M,5,FALSE)</f>
        <v>0.66900000000000004</v>
      </c>
      <c r="AA408" s="21">
        <f>VLOOKUP($B408,'Pit PD'!$B:$M,6,FALSE)</f>
        <v>0.46700000000000003</v>
      </c>
      <c r="AB408" s="21">
        <f>VLOOKUP($B408,'Pit PD'!$B:$M,7,FALSE)</f>
        <v>0.60599999999999998</v>
      </c>
      <c r="AC408" s="21">
        <f>VLOOKUP($B408,'Pit PD'!$B:$M,8,FALSE)</f>
        <v>0.83</v>
      </c>
      <c r="AD408" s="21">
        <f>VLOOKUP($B408,'Pit PD'!$B:$M,9,FALSE)</f>
        <v>0.77400000000000002</v>
      </c>
      <c r="AE408" s="21">
        <f>VLOOKUP($B408,'Pit PD'!$B:$M,10,FALSE)</f>
        <v>0.52500000000000002</v>
      </c>
      <c r="AF408" s="21">
        <f>VLOOKUP($B408,'Pit PD'!$B:$M,11,FALSE)</f>
        <v>0.14199999999999999</v>
      </c>
      <c r="AG408" s="21">
        <f>VLOOKUP($B408,'Pit PD'!$B:$M,12,FALSE)</f>
        <v>0.247</v>
      </c>
      <c r="AH408">
        <f>VLOOKUP(B408,'[1]SGP Pitchers'!$B:$P,10,FALSE)</f>
        <v>0.83309502217047637</v>
      </c>
    </row>
    <row r="409" spans="1:34" ht="15" thickBot="1">
      <c r="A409" s="5">
        <v>408</v>
      </c>
      <c r="B409" s="22" t="s">
        <v>691</v>
      </c>
      <c r="C409" s="22" t="s">
        <v>58</v>
      </c>
      <c r="D409" s="8">
        <f t="shared" si="6"/>
        <v>4</v>
      </c>
      <c r="E409" s="8">
        <v>0</v>
      </c>
      <c r="F409" s="8">
        <v>34</v>
      </c>
      <c r="G409" s="8" t="str">
        <f>VLOOKUP(B409,[1]Pitchers!$B:$P,15,FALSE)</f>
        <v/>
      </c>
      <c r="H409" s="8">
        <f>IF(D409&gt;0,(D409)/(D409+VLOOKUP(B409,'Blown Saves Pitch'!B:F,4,FALSE)),"")</f>
        <v>0.8</v>
      </c>
      <c r="I409" s="8">
        <v>8.83</v>
      </c>
      <c r="J409" s="8">
        <v>5.19</v>
      </c>
      <c r="K409" s="8">
        <v>1.56</v>
      </c>
      <c r="L409" s="8">
        <v>2.27</v>
      </c>
      <c r="M409" s="8">
        <f>VLOOKUP('Pit League Rates'!B409,'Pit Adv'!B:V,20,FALSE)</f>
        <v>5.0999999999999996</v>
      </c>
      <c r="N409" s="8">
        <f>VLOOKUP('Pit League Rates'!B409,'Pit Adv'!B:V,21,FALSE)</f>
        <v>4.41</v>
      </c>
      <c r="O409" s="8">
        <f>VLOOKUP(B409,'Pit Statcast'!B:M,5,FALSE)</f>
        <v>88.4</v>
      </c>
      <c r="P409" s="8">
        <f>VLOOKUP(B409,'Pit Statcast'!B:M,7,FALSE)</f>
        <v>17.3</v>
      </c>
      <c r="Q409" s="46">
        <f>VLOOKUP(B409,'Pit Statcast'!B:M,9,FALSE)</f>
        <v>5.6000000000000001E-2</v>
      </c>
      <c r="R409" s="46">
        <f>VLOOKUP(B409,'Pit Statcast'!B:M,11,FALSE)</f>
        <v>0.35199999999999998</v>
      </c>
      <c r="S409" s="8">
        <v>3.89</v>
      </c>
      <c r="T409" s="8">
        <v>4</v>
      </c>
      <c r="U409" s="10">
        <v>0.11899999999999999</v>
      </c>
      <c r="V409" s="50">
        <f>VLOOKUP(B409,'Pit Adv'!B:V,7,FALSE)</f>
        <v>0.21299999999999999</v>
      </c>
      <c r="W409" s="50">
        <f>VLOOKUP(B409,'Pit Adv'!B:V,8,FALSE)</f>
        <v>9.4E-2</v>
      </c>
      <c r="X409" s="21">
        <f>VLOOKUP(B409,'Pit PD'!$B:$M,3,FALSE)</f>
        <v>0.105</v>
      </c>
      <c r="Y409" s="21">
        <f>VLOOKUP($B409,'Pit PD'!$B:$M,4,FALSE)</f>
        <v>0.30299999999999999</v>
      </c>
      <c r="Z409" s="21">
        <f>VLOOKUP($B409,'Pit PD'!$B:$M,5,FALSE)</f>
        <v>0.64</v>
      </c>
      <c r="AA409" s="21">
        <f>VLOOKUP($B409,'Pit PD'!$B:$M,6,FALSE)</f>
        <v>0.47199999999999998</v>
      </c>
      <c r="AB409" s="21">
        <f>VLOOKUP($B409,'Pit PD'!$B:$M,7,FALSE)</f>
        <v>0.63</v>
      </c>
      <c r="AC409" s="21">
        <f>VLOOKUP($B409,'Pit PD'!$B:$M,8,FALSE)</f>
        <v>0.84</v>
      </c>
      <c r="AD409" s="21">
        <f>VLOOKUP($B409,'Pit PD'!$B:$M,9,FALSE)</f>
        <v>0.77300000000000002</v>
      </c>
      <c r="AE409" s="21">
        <f>VLOOKUP($B409,'Pit PD'!$B:$M,10,FALSE)</f>
        <v>0.502</v>
      </c>
      <c r="AF409" s="21">
        <f>VLOOKUP($B409,'Pit PD'!$B:$M,11,FALSE)</f>
        <v>0.16400000000000001</v>
      </c>
      <c r="AG409" s="21">
        <f>VLOOKUP($B409,'Pit PD'!$B:$M,12,FALSE)</f>
        <v>0.26900000000000002</v>
      </c>
      <c r="AH409">
        <f>VLOOKUP(B409,'[1]SGP Pitchers'!$B:$P,10,FALSE)</f>
        <v>-1.8270276399880356</v>
      </c>
    </row>
    <row r="410" spans="1:34" ht="15" thickBot="1">
      <c r="A410" s="5">
        <v>409</v>
      </c>
      <c r="B410" s="22" t="s">
        <v>817</v>
      </c>
      <c r="C410" s="22" t="s">
        <v>35</v>
      </c>
      <c r="D410" s="8">
        <f t="shared" si="6"/>
        <v>0</v>
      </c>
      <c r="E410" s="8">
        <v>0</v>
      </c>
      <c r="F410" s="8">
        <v>34</v>
      </c>
      <c r="G410" s="8">
        <f>VLOOKUP(B410,[1]Pitchers!$B:$P,15,FALSE)</f>
        <v>0.4</v>
      </c>
      <c r="H410" s="8" t="str">
        <f>IF(D410&gt;0,(D410)/(D410+VLOOKUP(B410,'Blown Saves Pitch'!B:F,4,FALSE)),"")</f>
        <v/>
      </c>
      <c r="I410" s="8">
        <v>6.12</v>
      </c>
      <c r="J410" s="8">
        <v>5.22</v>
      </c>
      <c r="K410" s="8">
        <v>1.46</v>
      </c>
      <c r="L410" s="8">
        <v>1.89</v>
      </c>
      <c r="M410" s="8">
        <f>VLOOKUP('Pit League Rates'!B410,'Pit Adv'!B:V,20,FALSE)</f>
        <v>4.83</v>
      </c>
      <c r="N410" s="8">
        <f>VLOOKUP('Pit League Rates'!B410,'Pit Adv'!B:V,21,FALSE)</f>
        <v>5.2</v>
      </c>
      <c r="O410" s="8">
        <f>VLOOKUP(B410,'Pit Statcast'!B:M,5,FALSE)</f>
        <v>89.7</v>
      </c>
      <c r="P410" s="8">
        <f>VLOOKUP(B410,'Pit Statcast'!B:M,7,FALSE)</f>
        <v>13.8</v>
      </c>
      <c r="Q410" s="46">
        <f>VLOOKUP(B410,'Pit Statcast'!B:M,9,FALSE)</f>
        <v>6.7000000000000004E-2</v>
      </c>
      <c r="R410" s="46">
        <f>VLOOKUP(B410,'Pit Statcast'!B:M,11,FALSE)</f>
        <v>0.36799999999999999</v>
      </c>
      <c r="S410" s="8">
        <v>3.24</v>
      </c>
      <c r="T410" s="8">
        <v>0</v>
      </c>
      <c r="U410" s="10">
        <v>7.3999999999999996E-2</v>
      </c>
      <c r="V410" s="50">
        <f>VLOOKUP(B410,'Pit Adv'!B:V,7,FALSE)</f>
        <v>0.158</v>
      </c>
      <c r="W410" s="50">
        <f>VLOOKUP(B410,'Pit Adv'!B:V,8,FALSE)</f>
        <v>8.4000000000000005E-2</v>
      </c>
      <c r="X410" s="21">
        <f>VLOOKUP(B410,'Pit PD'!$B:$M,3,FALSE)</f>
        <v>8.7999999999999995E-2</v>
      </c>
      <c r="Y410" s="21">
        <f>VLOOKUP($B410,'Pit PD'!$B:$M,4,FALSE)</f>
        <v>0.33100000000000002</v>
      </c>
      <c r="Z410" s="21">
        <f>VLOOKUP($B410,'Pit PD'!$B:$M,5,FALSE)</f>
        <v>0.61799999999999999</v>
      </c>
      <c r="AA410" s="21">
        <f>VLOOKUP($B410,'Pit PD'!$B:$M,6,FALSE)</f>
        <v>0.48199999999999998</v>
      </c>
      <c r="AB410" s="21">
        <f>VLOOKUP($B410,'Pit PD'!$B:$M,7,FALSE)</f>
        <v>0.66900000000000004</v>
      </c>
      <c r="AC410" s="21">
        <f>VLOOKUP($B410,'Pit PD'!$B:$M,8,FALSE)</f>
        <v>0.89</v>
      </c>
      <c r="AD410" s="21">
        <f>VLOOKUP($B410,'Pit PD'!$B:$M,9,FALSE)</f>
        <v>0.81799999999999995</v>
      </c>
      <c r="AE410" s="21">
        <f>VLOOKUP($B410,'Pit PD'!$B:$M,10,FALSE)</f>
        <v>0.52700000000000002</v>
      </c>
      <c r="AF410" s="21">
        <f>VLOOKUP($B410,'Pit PD'!$B:$M,11,FALSE)</f>
        <v>0.17799999999999999</v>
      </c>
      <c r="AG410" s="21">
        <f>VLOOKUP($B410,'Pit PD'!$B:$M,12,FALSE)</f>
        <v>0.26500000000000001</v>
      </c>
      <c r="AH410">
        <f>VLOOKUP(B410,'[1]SGP Pitchers'!$B:$P,10,FALSE)</f>
        <v>-2.3095148269900738</v>
      </c>
    </row>
    <row r="411" spans="1:34" ht="15" thickBot="1">
      <c r="A411" s="5">
        <v>410</v>
      </c>
      <c r="B411" s="22" t="s">
        <v>439</v>
      </c>
      <c r="C411" s="22" t="s">
        <v>54</v>
      </c>
      <c r="D411" s="8">
        <f t="shared" si="6"/>
        <v>8</v>
      </c>
      <c r="E411" s="8">
        <v>0</v>
      </c>
      <c r="F411" s="8">
        <v>34</v>
      </c>
      <c r="G411" s="8" t="str">
        <f>VLOOKUP(B411,[1]Pitchers!$B:$P,15,FALSE)</f>
        <v/>
      </c>
      <c r="H411" s="8">
        <f>IF(D411&gt;0,(D411)/(D411+VLOOKUP(B411,'Blown Saves Pitch'!B:F,4,FALSE)),"")</f>
        <v>0.88888888888888884</v>
      </c>
      <c r="I411" s="8">
        <v>9.3699999999999992</v>
      </c>
      <c r="J411" s="8">
        <v>3.86</v>
      </c>
      <c r="K411" s="8">
        <v>1.07</v>
      </c>
      <c r="L411" s="8">
        <v>3.4</v>
      </c>
      <c r="M411" s="8">
        <f>VLOOKUP('Pit League Rates'!B411,'Pit Adv'!B:V,20,FALSE)</f>
        <v>3.29</v>
      </c>
      <c r="N411" s="8">
        <f>VLOOKUP('Pit League Rates'!B411,'Pit Adv'!B:V,21,FALSE)</f>
        <v>3.26</v>
      </c>
      <c r="O411" s="8">
        <f>VLOOKUP(B411,'Pit Statcast'!B:M,5,FALSE)</f>
        <v>88.5</v>
      </c>
      <c r="P411" s="8">
        <f>VLOOKUP(B411,'Pit Statcast'!B:M,7,FALSE)</f>
        <v>4.9000000000000004</v>
      </c>
      <c r="Q411" s="46">
        <f>VLOOKUP(B411,'Pit Statcast'!B:M,9,FALSE)</f>
        <v>4.7E-2</v>
      </c>
      <c r="R411" s="46">
        <f>VLOOKUP(B411,'Pit Statcast'!B:M,11,FALSE)</f>
        <v>0.38400000000000001</v>
      </c>
      <c r="S411" s="8">
        <v>2.76</v>
      </c>
      <c r="T411" s="8">
        <v>8</v>
      </c>
      <c r="U411" s="10">
        <v>0.182</v>
      </c>
      <c r="V411" s="50">
        <f>VLOOKUP(B411,'Pit Adv'!B:V,7,FALSE)</f>
        <v>0.25800000000000001</v>
      </c>
      <c r="W411" s="50">
        <f>VLOOKUP(B411,'Pit Adv'!B:V,8,FALSE)</f>
        <v>7.5999999999999998E-2</v>
      </c>
      <c r="X411" s="21">
        <f>VLOOKUP(B411,'Pit PD'!$B:$M,3,FALSE)</f>
        <v>9.5000000000000001E-2</v>
      </c>
      <c r="Y411" s="21">
        <f>VLOOKUP($B411,'Pit PD'!$B:$M,4,FALSE)</f>
        <v>0.26700000000000002</v>
      </c>
      <c r="Z411" s="21">
        <f>VLOOKUP($B411,'Pit PD'!$B:$M,5,FALSE)</f>
        <v>0.55800000000000005</v>
      </c>
      <c r="AA411" s="21">
        <f>VLOOKUP($B411,'Pit PD'!$B:$M,6,FALSE)</f>
        <v>0.42</v>
      </c>
      <c r="AB411" s="21">
        <f>VLOOKUP($B411,'Pit PD'!$B:$M,7,FALSE)</f>
        <v>0.56899999999999995</v>
      </c>
      <c r="AC411" s="21">
        <f>VLOOKUP($B411,'Pit PD'!$B:$M,8,FALSE)</f>
        <v>0.86</v>
      </c>
      <c r="AD411" s="21">
        <f>VLOOKUP($B411,'Pit PD'!$B:$M,9,FALSE)</f>
        <v>0.77200000000000002</v>
      </c>
      <c r="AE411" s="21">
        <f>VLOOKUP($B411,'Pit PD'!$B:$M,10,FALSE)</f>
        <v>0.52500000000000002</v>
      </c>
      <c r="AF411" s="21">
        <f>VLOOKUP($B411,'Pit PD'!$B:$M,11,FALSE)</f>
        <v>0.20599999999999999</v>
      </c>
      <c r="AG411" s="21">
        <f>VLOOKUP($B411,'Pit PD'!$B:$M,12,FALSE)</f>
        <v>0.30099999999999999</v>
      </c>
      <c r="AH411">
        <f>VLOOKUP(B411,'[1]SGP Pitchers'!$B:$P,10,FALSE)</f>
        <v>2.5323651162252654</v>
      </c>
    </row>
    <row r="412" spans="1:34" ht="15" thickBot="1">
      <c r="A412" s="5">
        <v>411</v>
      </c>
      <c r="B412" s="22" t="s">
        <v>772</v>
      </c>
      <c r="C412" s="22" t="s">
        <v>24</v>
      </c>
      <c r="D412" s="8">
        <f t="shared" si="6"/>
        <v>0</v>
      </c>
      <c r="E412" s="8">
        <v>0</v>
      </c>
      <c r="F412" s="8">
        <v>34</v>
      </c>
      <c r="G412" s="8">
        <f>VLOOKUP(B412,[1]Pitchers!$B:$P,15,FALSE)</f>
        <v>0.44</v>
      </c>
      <c r="H412" s="8" t="str">
        <f>IF(D412&gt;0,(D412)/(D412+VLOOKUP(B412,'Blown Saves Pitch'!B:F,4,FALSE)),"")</f>
        <v/>
      </c>
      <c r="I412" s="8">
        <v>6.38</v>
      </c>
      <c r="J412" s="8">
        <v>2.63</v>
      </c>
      <c r="K412" s="8">
        <v>0.94</v>
      </c>
      <c r="L412" s="8">
        <v>2.13</v>
      </c>
      <c r="M412" s="8">
        <f>VLOOKUP('Pit League Rates'!B412,'Pit Adv'!B:V,20,FALSE)</f>
        <v>4.59</v>
      </c>
      <c r="N412" s="8">
        <f>VLOOKUP('Pit League Rates'!B412,'Pit Adv'!B:V,21,FALSE)</f>
        <v>4.87</v>
      </c>
      <c r="O412" s="8">
        <f>VLOOKUP(B412,'Pit Statcast'!B:M,5,FALSE)</f>
        <v>89</v>
      </c>
      <c r="P412" s="8">
        <f>VLOOKUP(B412,'Pit Statcast'!B:M,7,FALSE)</f>
        <v>11.3</v>
      </c>
      <c r="Q412" s="46">
        <f>VLOOKUP(B412,'Pit Statcast'!B:M,9,FALSE)</f>
        <v>5.1999999999999998E-2</v>
      </c>
      <c r="R412" s="46">
        <f>VLOOKUP(B412,'Pit Statcast'!B:M,11,FALSE)</f>
        <v>0.39300000000000002</v>
      </c>
      <c r="S412" s="8">
        <v>3</v>
      </c>
      <c r="T412" s="8">
        <v>0</v>
      </c>
      <c r="U412" s="10">
        <v>9.6000000000000002E-2</v>
      </c>
      <c r="V412" s="50">
        <f>VLOOKUP(B412,'Pit Adv'!B:V,7,FALSE)</f>
        <v>0.182</v>
      </c>
      <c r="W412" s="50">
        <f>VLOOKUP(B412,'Pit Adv'!B:V,8,FALSE)</f>
        <v>8.5999999999999993E-2</v>
      </c>
      <c r="X412" s="21">
        <f>VLOOKUP(B412,'Pit PD'!$B:$M,3,FALSE)</f>
        <v>0.06</v>
      </c>
      <c r="Y412" s="21">
        <f>VLOOKUP($B412,'Pit PD'!$B:$M,4,FALSE)</f>
        <v>0.24299999999999999</v>
      </c>
      <c r="Z412" s="21">
        <f>VLOOKUP($B412,'Pit PD'!$B:$M,5,FALSE)</f>
        <v>0.63600000000000001</v>
      </c>
      <c r="AA412" s="21">
        <f>VLOOKUP($B412,'Pit PD'!$B:$M,6,FALSE)</f>
        <v>0.47099999999999997</v>
      </c>
      <c r="AB412" s="21">
        <f>VLOOKUP($B412,'Pit PD'!$B:$M,7,FALSE)</f>
        <v>0.79700000000000004</v>
      </c>
      <c r="AC412" s="21">
        <f>VLOOKUP($B412,'Pit PD'!$B:$M,8,FALSE)</f>
        <v>0.89200000000000002</v>
      </c>
      <c r="AD412" s="21">
        <f>VLOOKUP($B412,'Pit PD'!$B:$M,9,FALSE)</f>
        <v>0.872</v>
      </c>
      <c r="AE412" s="21">
        <f>VLOOKUP($B412,'Pit PD'!$B:$M,10,FALSE)</f>
        <v>0.58099999999999996</v>
      </c>
      <c r="AF412" s="21">
        <f>VLOOKUP($B412,'Pit PD'!$B:$M,11,FALSE)</f>
        <v>0.17</v>
      </c>
      <c r="AG412" s="21">
        <f>VLOOKUP($B412,'Pit PD'!$B:$M,12,FALSE)</f>
        <v>0.23</v>
      </c>
      <c r="AH412">
        <f>VLOOKUP(B412,'[1]SGP Pitchers'!$B:$P,10,FALSE)</f>
        <v>3.5197818364959335</v>
      </c>
    </row>
    <row r="413" spans="1:34" ht="15" thickBot="1">
      <c r="A413" s="5">
        <v>412</v>
      </c>
      <c r="B413" s="22" t="s">
        <v>822</v>
      </c>
      <c r="C413" s="22" t="s">
        <v>39</v>
      </c>
      <c r="D413" s="8">
        <f t="shared" si="6"/>
        <v>0</v>
      </c>
      <c r="E413" s="8">
        <v>0</v>
      </c>
      <c r="F413" s="8">
        <v>34</v>
      </c>
      <c r="G413" s="8">
        <f>VLOOKUP(B413,[1]Pitchers!$B:$P,15,FALSE)</f>
        <v>0.44</v>
      </c>
      <c r="H413" s="8" t="str">
        <f>IF(D413&gt;0,(D413)/(D413+VLOOKUP(B413,'Blown Saves Pitch'!B:F,4,FALSE)),"")</f>
        <v/>
      </c>
      <c r="I413" s="8">
        <v>5.85</v>
      </c>
      <c r="J413" s="8">
        <v>4.6399999999999997</v>
      </c>
      <c r="K413" s="8">
        <v>1.26</v>
      </c>
      <c r="L413" s="8">
        <v>2.13</v>
      </c>
      <c r="M413" s="8">
        <f>VLOOKUP('Pit League Rates'!B413,'Pit Adv'!B:V,20,FALSE)</f>
        <v>5.34</v>
      </c>
      <c r="N413" s="8">
        <f>VLOOKUP('Pit League Rates'!B413,'Pit Adv'!B:V,21,FALSE)</f>
        <v>5.25</v>
      </c>
      <c r="O413" s="8">
        <f>VLOOKUP(B413,'Pit Statcast'!B:M,5,FALSE)</f>
        <v>88.2</v>
      </c>
      <c r="P413" s="8">
        <f>VLOOKUP(B413,'Pit Statcast'!B:M,7,FALSE)</f>
        <v>18.7</v>
      </c>
      <c r="Q413" s="46">
        <f>VLOOKUP(B413,'Pit Statcast'!B:M,9,FALSE)</f>
        <v>7.5999999999999998E-2</v>
      </c>
      <c r="R413" s="46">
        <f>VLOOKUP(B413,'Pit Statcast'!B:M,11,FALSE)</f>
        <v>0.32</v>
      </c>
      <c r="S413" s="8">
        <v>2.75</v>
      </c>
      <c r="T413" s="8">
        <v>0</v>
      </c>
      <c r="U413" s="10">
        <v>8.1000000000000003E-2</v>
      </c>
      <c r="V413" s="50">
        <f>VLOOKUP(B413,'Pit Adv'!B:V,7,FALSE)</f>
        <v>0.152</v>
      </c>
      <c r="W413" s="50">
        <f>VLOOKUP(B413,'Pit Adv'!B:V,8,FALSE)</f>
        <v>7.1999999999999995E-2</v>
      </c>
      <c r="X413" s="21">
        <f>VLOOKUP(B413,'Pit PD'!$B:$M,3,FALSE)</f>
        <v>0.112</v>
      </c>
      <c r="Y413" s="21">
        <f>VLOOKUP($B413,'Pit PD'!$B:$M,4,FALSE)</f>
        <v>0.29799999999999999</v>
      </c>
      <c r="Z413" s="21">
        <f>VLOOKUP($B413,'Pit PD'!$B:$M,5,FALSE)</f>
        <v>0.68899999999999995</v>
      </c>
      <c r="AA413" s="21">
        <f>VLOOKUP($B413,'Pit PD'!$B:$M,6,FALSE)</f>
        <v>0.48599999999999999</v>
      </c>
      <c r="AB413" s="21">
        <f>VLOOKUP($B413,'Pit PD'!$B:$M,7,FALSE)</f>
        <v>0.56799999999999995</v>
      </c>
      <c r="AC413" s="21">
        <f>VLOOKUP($B413,'Pit PD'!$B:$M,8,FALSE)</f>
        <v>0.85799999999999998</v>
      </c>
      <c r="AD413" s="21">
        <f>VLOOKUP($B413,'Pit PD'!$B:$M,9,FALSE)</f>
        <v>0.76600000000000001</v>
      </c>
      <c r="AE413" s="21">
        <f>VLOOKUP($B413,'Pit PD'!$B:$M,10,FALSE)</f>
        <v>0.48099999999999998</v>
      </c>
      <c r="AF413" s="21">
        <f>VLOOKUP($B413,'Pit PD'!$B:$M,11,FALSE)</f>
        <v>0.14199999999999999</v>
      </c>
      <c r="AG413" s="21">
        <f>VLOOKUP($B413,'Pit PD'!$B:$M,12,FALSE)</f>
        <v>0.255</v>
      </c>
      <c r="AH413">
        <f>VLOOKUP(B413,'[1]SGP Pitchers'!$B:$P,10,FALSE)</f>
        <v>-0.2276152931665798</v>
      </c>
    </row>
    <row r="414" spans="1:34" ht="15" thickBot="1">
      <c r="A414" s="5">
        <v>413</v>
      </c>
      <c r="B414" s="22" t="s">
        <v>796</v>
      </c>
      <c r="C414" s="22" t="s">
        <v>43</v>
      </c>
      <c r="D414" s="8">
        <f t="shared" si="6"/>
        <v>0</v>
      </c>
      <c r="E414" s="8">
        <v>0</v>
      </c>
      <c r="F414" s="8">
        <v>34</v>
      </c>
      <c r="G414" s="8">
        <f>VLOOKUP(B414,[1]Pitchers!$B:$P,15,FALSE)</f>
        <v>0.43</v>
      </c>
      <c r="H414" s="8" t="str">
        <f>IF(D414&gt;0,(D414)/(D414+VLOOKUP(B414,'Blown Saves Pitch'!B:F,4,FALSE)),"")</f>
        <v/>
      </c>
      <c r="I414" s="8">
        <v>8.5</v>
      </c>
      <c r="J414" s="8">
        <v>3.75</v>
      </c>
      <c r="K414" s="8">
        <v>1.36</v>
      </c>
      <c r="L414" s="8">
        <v>1.62</v>
      </c>
      <c r="M414" s="8">
        <f>VLOOKUP('Pit League Rates'!B414,'Pit Adv'!B:V,20,FALSE)</f>
        <v>4.78</v>
      </c>
      <c r="N414" s="8">
        <f>VLOOKUP('Pit League Rates'!B414,'Pit Adv'!B:V,21,FALSE)</f>
        <v>5.09</v>
      </c>
      <c r="O414" s="8">
        <f>VLOOKUP(B414,'Pit Statcast'!B:M,5,FALSE)</f>
        <v>90.3</v>
      </c>
      <c r="P414" s="8">
        <f>VLOOKUP(B414,'Pit Statcast'!B:M,7,FALSE)</f>
        <v>13.4</v>
      </c>
      <c r="Q414" s="46">
        <f>VLOOKUP(B414,'Pit Statcast'!B:M,9,FALSE)</f>
        <v>0.03</v>
      </c>
      <c r="R414" s="46">
        <f>VLOOKUP(B414,'Pit Statcast'!B:M,11,FALSE)</f>
        <v>0.44400000000000001</v>
      </c>
      <c r="S414" s="8">
        <v>5.25</v>
      </c>
      <c r="T414" s="8">
        <v>0</v>
      </c>
      <c r="U414" s="10">
        <v>8.4000000000000005E-2</v>
      </c>
      <c r="V414" s="50">
        <f>VLOOKUP(B414,'Pit Adv'!B:V,7,FALSE)</f>
        <v>0.221</v>
      </c>
      <c r="W414" s="50">
        <f>VLOOKUP(B414,'Pit Adv'!B:V,8,FALSE)</f>
        <v>0.13600000000000001</v>
      </c>
      <c r="X414" s="21">
        <f>VLOOKUP(B414,'Pit PD'!$B:$M,3,FALSE)</f>
        <v>0.11799999999999999</v>
      </c>
      <c r="Y414" s="21">
        <f>VLOOKUP($B414,'Pit PD'!$B:$M,4,FALSE)</f>
        <v>0.249</v>
      </c>
      <c r="Z414" s="21">
        <f>VLOOKUP($B414,'Pit PD'!$B:$M,5,FALSE)</f>
        <v>0.69399999999999995</v>
      </c>
      <c r="AA414" s="21">
        <f>VLOOKUP($B414,'Pit PD'!$B:$M,6,FALSE)</f>
        <v>0.44600000000000001</v>
      </c>
      <c r="AB414" s="21">
        <f>VLOOKUP($B414,'Pit PD'!$B:$M,7,FALSE)</f>
        <v>0.53400000000000003</v>
      </c>
      <c r="AC414" s="21">
        <f>VLOOKUP($B414,'Pit PD'!$B:$M,8,FALSE)</f>
        <v>0.82099999999999995</v>
      </c>
      <c r="AD414" s="21">
        <f>VLOOKUP($B414,'Pit PD'!$B:$M,9,FALSE)</f>
        <v>0.73099999999999998</v>
      </c>
      <c r="AE414" s="21">
        <f>VLOOKUP($B414,'Pit PD'!$B:$M,10,FALSE)</f>
        <v>0.443</v>
      </c>
      <c r="AF414" s="21">
        <f>VLOOKUP($B414,'Pit PD'!$B:$M,11,FALSE)</f>
        <v>0.129</v>
      </c>
      <c r="AG414" s="21">
        <f>VLOOKUP($B414,'Pit PD'!$B:$M,12,FALSE)</f>
        <v>0.247</v>
      </c>
      <c r="AH414">
        <f>VLOOKUP(B414,'[1]SGP Pitchers'!$B:$P,10,FALSE)</f>
        <v>-0.78573336654231429</v>
      </c>
    </row>
    <row r="415" spans="1:34" ht="15" thickBot="1">
      <c r="A415" s="5">
        <v>414</v>
      </c>
      <c r="B415" s="22" t="s">
        <v>687</v>
      </c>
      <c r="C415" s="22" t="s">
        <v>100</v>
      </c>
      <c r="D415" s="8">
        <f t="shared" si="6"/>
        <v>5</v>
      </c>
      <c r="E415" s="8">
        <v>1</v>
      </c>
      <c r="F415" s="8">
        <v>33</v>
      </c>
      <c r="G415" s="8" t="str">
        <f>VLOOKUP(B415,[1]Pitchers!$B:$P,15,FALSE)</f>
        <v/>
      </c>
      <c r="H415" s="8">
        <f>IF(D415&gt;0,(D415)/(D415+VLOOKUP(B415,'Blown Saves Pitch'!B:F,4,FALSE)),"")</f>
        <v>0.625</v>
      </c>
      <c r="I415" s="8">
        <v>7.3</v>
      </c>
      <c r="J415" s="8">
        <v>3.76</v>
      </c>
      <c r="K415" s="8">
        <v>1.23</v>
      </c>
      <c r="L415" s="8">
        <v>1.94</v>
      </c>
      <c r="M415" s="8">
        <f>VLOOKUP('Pit League Rates'!B415,'Pit Adv'!B:V,20,FALSE)</f>
        <v>4.3600000000000003</v>
      </c>
      <c r="N415" s="8">
        <f>VLOOKUP('Pit League Rates'!B415,'Pit Adv'!B:V,21,FALSE)</f>
        <v>4.4000000000000004</v>
      </c>
      <c r="O415" s="8">
        <f>VLOOKUP(B415,'Pit Statcast'!B:M,5,FALSE)</f>
        <v>88</v>
      </c>
      <c r="P415" s="8">
        <f>VLOOKUP(B415,'Pit Statcast'!B:M,7,FALSE)</f>
        <v>4.3</v>
      </c>
      <c r="Q415" s="46">
        <f>VLOOKUP(B415,'Pit Statcast'!B:M,9,FALSE)</f>
        <v>4.2999999999999997E-2</v>
      </c>
      <c r="R415" s="46">
        <f>VLOOKUP(B415,'Pit Statcast'!B:M,11,FALSE)</f>
        <v>0.34499999999999997</v>
      </c>
      <c r="S415" s="8">
        <v>3.76</v>
      </c>
      <c r="T415" s="8">
        <v>4</v>
      </c>
      <c r="U415" s="10">
        <v>9.6000000000000002E-2</v>
      </c>
      <c r="V415" s="50">
        <f>VLOOKUP(B415,'Pit Adv'!B:V,7,FALSE)</f>
        <v>0.19900000000000001</v>
      </c>
      <c r="W415" s="50">
        <f>VLOOKUP(B415,'Pit Adv'!B:V,8,FALSE)</f>
        <v>0.10199999999999999</v>
      </c>
      <c r="X415" s="21">
        <f>VLOOKUP(B415,'Pit PD'!$B:$M,3,FALSE)</f>
        <v>8.2000000000000003E-2</v>
      </c>
      <c r="Y415" s="21">
        <f>VLOOKUP($B415,'Pit PD'!$B:$M,4,FALSE)</f>
        <v>0.214</v>
      </c>
      <c r="Z415" s="21">
        <f>VLOOKUP($B415,'Pit PD'!$B:$M,5,FALSE)</f>
        <v>0.58199999999999996</v>
      </c>
      <c r="AA415" s="21">
        <f>VLOOKUP($B415,'Pit PD'!$B:$M,6,FALSE)</f>
        <v>0.40500000000000003</v>
      </c>
      <c r="AB415" s="21">
        <f>VLOOKUP($B415,'Pit PD'!$B:$M,7,FALSE)</f>
        <v>0.59399999999999997</v>
      </c>
      <c r="AC415" s="21">
        <f>VLOOKUP($B415,'Pit PD'!$B:$M,8,FALSE)</f>
        <v>0.86699999999999999</v>
      </c>
      <c r="AD415" s="21">
        <f>VLOOKUP($B415,'Pit PD'!$B:$M,9,FALSE)</f>
        <v>0.79800000000000004</v>
      </c>
      <c r="AE415" s="21">
        <f>VLOOKUP($B415,'Pit PD'!$B:$M,10,FALSE)</f>
        <v>0.52</v>
      </c>
      <c r="AF415" s="21">
        <f>VLOOKUP($B415,'Pit PD'!$B:$M,11,FALSE)</f>
        <v>0.19800000000000001</v>
      </c>
      <c r="AG415" s="21">
        <f>VLOOKUP($B415,'Pit PD'!$B:$M,12,FALSE)</f>
        <v>0.28000000000000003</v>
      </c>
      <c r="AH415">
        <f>VLOOKUP(B415,'[1]SGP Pitchers'!$B:$P,10,FALSE)</f>
        <v>0.26194252848231181</v>
      </c>
    </row>
    <row r="416" spans="1:34" ht="15" thickBot="1">
      <c r="A416" s="5">
        <v>415</v>
      </c>
      <c r="B416" s="22" t="s">
        <v>508</v>
      </c>
      <c r="C416" s="6" t="s">
        <v>103</v>
      </c>
      <c r="D416" s="8">
        <f t="shared" si="6"/>
        <v>4</v>
      </c>
      <c r="E416" s="8">
        <v>0</v>
      </c>
      <c r="F416" s="8">
        <v>33</v>
      </c>
      <c r="G416" s="8" t="str">
        <f>VLOOKUP(B416,[1]Pitchers!$B:$P,15,FALSE)</f>
        <v/>
      </c>
      <c r="H416" s="8">
        <f>IF(D416&gt;0,(D416)/(D416+VLOOKUP(B416,'Blown Saves Pitch'!B:F,4,FALSE)),"")</f>
        <v>1</v>
      </c>
      <c r="I416" s="8">
        <v>9.2799999999999994</v>
      </c>
      <c r="J416" s="8">
        <v>3.66</v>
      </c>
      <c r="K416" s="8">
        <v>1.19</v>
      </c>
      <c r="L416" s="8">
        <v>2.75</v>
      </c>
      <c r="M416" s="8">
        <f>VLOOKUP('Pit League Rates'!B416,'Pit Adv'!B:V,20,FALSE)</f>
        <v>3.56</v>
      </c>
      <c r="N416" s="8">
        <f>VLOOKUP('Pit League Rates'!B416,'Pit Adv'!B:V,21,FALSE)</f>
        <v>3.7</v>
      </c>
      <c r="O416" s="8">
        <f>VLOOKUP(B416,'Pit Statcast'!B:M,5,FALSE)</f>
        <v>85.1</v>
      </c>
      <c r="P416" s="8">
        <f>VLOOKUP(B416,'Pit Statcast'!B:M,7,FALSE)</f>
        <v>13.8</v>
      </c>
      <c r="Q416" s="46">
        <f>VLOOKUP(B416,'Pit Statcast'!B:M,9,FALSE)</f>
        <v>3.6999999999999998E-2</v>
      </c>
      <c r="R416" s="46">
        <f>VLOOKUP(B416,'Pit Statcast'!B:M,11,FALSE)</f>
        <v>0.29299999999999998</v>
      </c>
      <c r="S416" s="8">
        <v>3.38</v>
      </c>
      <c r="T416" s="8">
        <v>4</v>
      </c>
      <c r="U416" s="10">
        <v>0.16500000000000001</v>
      </c>
      <c r="V416" s="50">
        <f>VLOOKUP(B416,'Pit Adv'!B:V,7,FALSE)</f>
        <v>0.26</v>
      </c>
      <c r="W416" s="50">
        <f>VLOOKUP(B416,'Pit Adv'!B:V,8,FALSE)</f>
        <v>9.4E-2</v>
      </c>
      <c r="X416" s="21">
        <f>VLOOKUP(B416,'Pit PD'!$B:$M,3,FALSE)</f>
        <v>0.115</v>
      </c>
      <c r="Y416" s="21">
        <f>VLOOKUP($B416,'Pit PD'!$B:$M,4,FALSE)</f>
        <v>0.311</v>
      </c>
      <c r="Z416" s="21">
        <f>VLOOKUP($B416,'Pit PD'!$B:$M,5,FALSE)</f>
        <v>0.66500000000000004</v>
      </c>
      <c r="AA416" s="21">
        <f>VLOOKUP($B416,'Pit PD'!$B:$M,6,FALSE)</f>
        <v>0.5</v>
      </c>
      <c r="AB416" s="21">
        <f>VLOOKUP($B416,'Pit PD'!$B:$M,7,FALSE)</f>
        <v>0.68400000000000005</v>
      </c>
      <c r="AC416" s="21">
        <f>VLOOKUP($B416,'Pit PD'!$B:$M,8,FALSE)</f>
        <v>0.81100000000000005</v>
      </c>
      <c r="AD416" s="21">
        <f>VLOOKUP($B416,'Pit PD'!$B:$M,9,FALSE)</f>
        <v>0.77400000000000002</v>
      </c>
      <c r="AE416" s="21">
        <f>VLOOKUP($B416,'Pit PD'!$B:$M,10,FALSE)</f>
        <v>0.53300000000000003</v>
      </c>
      <c r="AF416" s="21">
        <f>VLOOKUP($B416,'Pit PD'!$B:$M,11,FALSE)</f>
        <v>0.159</v>
      </c>
      <c r="AG416" s="21">
        <f>VLOOKUP($B416,'Pit PD'!$B:$M,12,FALSE)</f>
        <v>0.27300000000000002</v>
      </c>
      <c r="AH416">
        <f>VLOOKUP(B416,'[1]SGP Pitchers'!$B:$P,10,FALSE)</f>
        <v>1.2254692685563606</v>
      </c>
    </row>
    <row r="417" spans="1:34" ht="15" thickBot="1">
      <c r="A417" s="5">
        <v>416</v>
      </c>
      <c r="B417" s="22" t="s">
        <v>735</v>
      </c>
      <c r="C417" s="22" t="s">
        <v>39</v>
      </c>
      <c r="D417" s="8">
        <f t="shared" si="6"/>
        <v>6</v>
      </c>
      <c r="E417" s="8">
        <v>1</v>
      </c>
      <c r="F417" s="8">
        <v>33</v>
      </c>
      <c r="G417" s="8" t="str">
        <f>VLOOKUP(B417,[1]Pitchers!$B:$P,15,FALSE)</f>
        <v/>
      </c>
      <c r="H417" s="8">
        <f>IF(D417&gt;0,(D417)/(D417+VLOOKUP(B417,'Blown Saves Pitch'!B:F,4,FALSE)),"")</f>
        <v>1</v>
      </c>
      <c r="I417" s="8">
        <v>8.33</v>
      </c>
      <c r="J417" s="8">
        <v>4.54</v>
      </c>
      <c r="K417" s="8">
        <v>1.26</v>
      </c>
      <c r="L417" s="8">
        <v>1.94</v>
      </c>
      <c r="M417" s="8">
        <f>VLOOKUP('Pit League Rates'!B417,'Pit Adv'!B:V,20,FALSE)</f>
        <v>4.7699999999999996</v>
      </c>
      <c r="N417" s="8">
        <f>VLOOKUP('Pit League Rates'!B417,'Pit Adv'!B:V,21,FALSE)</f>
        <v>4.6100000000000003</v>
      </c>
      <c r="O417" s="8">
        <f>VLOOKUP(B417,'Pit Statcast'!B:M,5,FALSE)</f>
        <v>90.5</v>
      </c>
      <c r="P417" s="8">
        <f>VLOOKUP(B417,'Pit Statcast'!B:M,7,FALSE)</f>
        <v>16.899999999999999</v>
      </c>
      <c r="Q417" s="46">
        <f>VLOOKUP(B417,'Pit Statcast'!B:M,9,FALSE)</f>
        <v>7.1999999999999995E-2</v>
      </c>
      <c r="R417" s="46">
        <f>VLOOKUP(B417,'Pit Statcast'!B:M,11,FALSE)</f>
        <v>0.42299999999999999</v>
      </c>
      <c r="S417" s="8">
        <v>4.29</v>
      </c>
      <c r="T417" s="8">
        <v>5</v>
      </c>
      <c r="U417" s="10">
        <v>0.107</v>
      </c>
      <c r="V417" s="50">
        <f>VLOOKUP(B417,'Pit Adv'!B:V,7,FALSE)</f>
        <v>0.221</v>
      </c>
      <c r="W417" s="50">
        <f>VLOOKUP(B417,'Pit Adv'!B:V,8,FALSE)</f>
        <v>0.114</v>
      </c>
      <c r="X417" s="21">
        <f>VLOOKUP(B417,'Pit PD'!$B:$M,3,FALSE)</f>
        <v>0.106</v>
      </c>
      <c r="Y417" s="21">
        <f>VLOOKUP($B417,'Pit PD'!$B:$M,4,FALSE)</f>
        <v>0.23899999999999999</v>
      </c>
      <c r="Z417" s="21">
        <f>VLOOKUP($B417,'Pit PD'!$B:$M,5,FALSE)</f>
        <v>0.63100000000000001</v>
      </c>
      <c r="AA417" s="21">
        <f>VLOOKUP($B417,'Pit PD'!$B:$M,6,FALSE)</f>
        <v>0.438</v>
      </c>
      <c r="AB417" s="21">
        <f>VLOOKUP($B417,'Pit PD'!$B:$M,7,FALSE)</f>
        <v>0.54400000000000004</v>
      </c>
      <c r="AC417" s="21">
        <f>VLOOKUP($B417,'Pit PD'!$B:$M,8,FALSE)</f>
        <v>0.83799999999999997</v>
      </c>
      <c r="AD417" s="21">
        <f>VLOOKUP($B417,'Pit PD'!$B:$M,9,FALSE)</f>
        <v>0.75900000000000001</v>
      </c>
      <c r="AE417" s="21">
        <f>VLOOKUP($B417,'Pit PD'!$B:$M,10,FALSE)</f>
        <v>0.50700000000000001</v>
      </c>
      <c r="AF417" s="21">
        <f>VLOOKUP($B417,'Pit PD'!$B:$M,11,FALSE)</f>
        <v>0.17799999999999999</v>
      </c>
      <c r="AG417" s="21">
        <f>VLOOKUP($B417,'Pit PD'!$B:$M,12,FALSE)</f>
        <v>0.28399999999999997</v>
      </c>
      <c r="AH417">
        <f>VLOOKUP(B417,'[1]SGP Pitchers'!$B:$P,10,FALSE)</f>
        <v>-0.31087361005214831</v>
      </c>
    </row>
    <row r="418" spans="1:34" ht="15" thickBot="1">
      <c r="A418" s="5">
        <v>417</v>
      </c>
      <c r="B418" s="22" t="s">
        <v>831</v>
      </c>
      <c r="C418" s="22" t="s">
        <v>111</v>
      </c>
      <c r="D418" s="8">
        <f t="shared" si="6"/>
        <v>0</v>
      </c>
      <c r="E418" s="8">
        <v>0</v>
      </c>
      <c r="F418" s="8">
        <v>33</v>
      </c>
      <c r="G418" s="8">
        <f>VLOOKUP(B418,[1]Pitchers!$B:$P,15,FALSE)</f>
        <v>0.13</v>
      </c>
      <c r="H418" s="8" t="str">
        <f>IF(D418&gt;0,(D418)/(D418+VLOOKUP(B418,'Blown Saves Pitch'!B:F,4,FALSE)),"")</f>
        <v/>
      </c>
      <c r="I418" s="8">
        <v>6.65</v>
      </c>
      <c r="J418" s="8">
        <v>7.86</v>
      </c>
      <c r="K418" s="8">
        <v>1.66</v>
      </c>
      <c r="L418" s="8">
        <v>1.27</v>
      </c>
      <c r="M418" s="8">
        <f>VLOOKUP('Pit League Rates'!B418,'Pit Adv'!B:V,20,FALSE)</f>
        <v>5.14</v>
      </c>
      <c r="N418" s="8">
        <f>VLOOKUP('Pit League Rates'!B418,'Pit Adv'!B:V,21,FALSE)</f>
        <v>5.43</v>
      </c>
      <c r="O418" s="8">
        <f>VLOOKUP(B418,'Pit Statcast'!B:M,5,FALSE)</f>
        <v>89.6</v>
      </c>
      <c r="P418" s="8">
        <f>VLOOKUP(B418,'Pit Statcast'!B:M,7,FALSE)</f>
        <v>4.5999999999999996</v>
      </c>
      <c r="Q418" s="46">
        <f>VLOOKUP(B418,'Pit Statcast'!B:M,9,FALSE)</f>
        <v>8.8999999999999996E-2</v>
      </c>
      <c r="R418" s="46">
        <f>VLOOKUP(B418,'Pit Statcast'!B:M,11,FALSE)</f>
        <v>0.48599999999999999</v>
      </c>
      <c r="S418" s="8">
        <v>5.24</v>
      </c>
      <c r="T418" s="8">
        <v>0</v>
      </c>
      <c r="U418" s="10">
        <v>3.4000000000000002E-2</v>
      </c>
      <c r="V418" s="50">
        <f>VLOOKUP(B418,'Pit Adv'!B:V,7,FALSE)</f>
        <v>0.159</v>
      </c>
      <c r="W418" s="50">
        <f>VLOOKUP(B418,'Pit Adv'!B:V,8,FALSE)</f>
        <v>0.126</v>
      </c>
      <c r="X418" s="21">
        <f>VLOOKUP(B418,'Pit PD'!$B:$M,3,FALSE)</f>
        <v>9.5000000000000001E-2</v>
      </c>
      <c r="Y418" s="21">
        <f>VLOOKUP($B418,'Pit PD'!$B:$M,4,FALSE)</f>
        <v>0.246</v>
      </c>
      <c r="Z418" s="21">
        <f>VLOOKUP($B418,'Pit PD'!$B:$M,5,FALSE)</f>
        <v>0.63600000000000001</v>
      </c>
      <c r="AA418" s="21">
        <f>VLOOKUP($B418,'Pit PD'!$B:$M,6,FALSE)</f>
        <v>0.44</v>
      </c>
      <c r="AB418" s="21">
        <f>VLOOKUP($B418,'Pit PD'!$B:$M,7,FALSE)</f>
        <v>0.55800000000000005</v>
      </c>
      <c r="AC418" s="21">
        <f>VLOOKUP($B418,'Pit PD'!$B:$M,8,FALSE)</f>
        <v>0.86799999999999999</v>
      </c>
      <c r="AD418" s="21">
        <f>VLOOKUP($B418,'Pit PD'!$B:$M,9,FALSE)</f>
        <v>0.78100000000000003</v>
      </c>
      <c r="AE418" s="21">
        <f>VLOOKUP($B418,'Pit PD'!$B:$M,10,FALSE)</f>
        <v>0.497</v>
      </c>
      <c r="AF418" s="21">
        <f>VLOOKUP($B418,'Pit PD'!$B:$M,11,FALSE)</f>
        <v>0.161</v>
      </c>
      <c r="AG418" s="21">
        <f>VLOOKUP($B418,'Pit PD'!$B:$M,12,FALSE)</f>
        <v>0.25700000000000001</v>
      </c>
      <c r="AH418">
        <f>VLOOKUP(B418,'[1]SGP Pitchers'!$B:$P,10,FALSE)</f>
        <v>-8.126805133953912</v>
      </c>
    </row>
    <row r="419" spans="1:34" ht="15" thickBot="1">
      <c r="A419" s="5">
        <v>418</v>
      </c>
      <c r="B419" s="22" t="s">
        <v>663</v>
      </c>
      <c r="C419" s="22" t="s">
        <v>111</v>
      </c>
      <c r="D419" s="8">
        <f t="shared" si="6"/>
        <v>10</v>
      </c>
      <c r="E419" s="8">
        <v>1</v>
      </c>
      <c r="F419" s="8">
        <v>33</v>
      </c>
      <c r="G419" s="8" t="str">
        <f>VLOOKUP(B419,[1]Pitchers!$B:$P,15,FALSE)</f>
        <v/>
      </c>
      <c r="H419" s="8">
        <f>IF(D419&gt;0,(D419)/(D419+VLOOKUP(B419,'Blown Saves Pitch'!B:F,4,FALSE)),"")</f>
        <v>0.90909090909090906</v>
      </c>
      <c r="I419" s="8">
        <v>8.65</v>
      </c>
      <c r="J419" s="8">
        <v>2.1</v>
      </c>
      <c r="K419" s="8">
        <v>1.25</v>
      </c>
      <c r="L419" s="8">
        <v>1.94</v>
      </c>
      <c r="M419" s="8">
        <f>VLOOKUP('Pit League Rates'!B419,'Pit Adv'!B:V,20,FALSE)</f>
        <v>4.21</v>
      </c>
      <c r="N419" s="8">
        <f>VLOOKUP('Pit League Rates'!B419,'Pit Adv'!B:V,21,FALSE)</f>
        <v>4.3</v>
      </c>
      <c r="O419" s="8">
        <f>VLOOKUP(B419,'Pit Statcast'!B:M,5,FALSE)</f>
        <v>88.1</v>
      </c>
      <c r="P419" s="8">
        <f>VLOOKUP(B419,'Pit Statcast'!B:M,7,FALSE)</f>
        <v>9.9</v>
      </c>
      <c r="Q419" s="46">
        <f>VLOOKUP(B419,'Pit Statcast'!B:M,9,FALSE)</f>
        <v>4.2999999999999997E-2</v>
      </c>
      <c r="R419" s="46">
        <f>VLOOKUP(B419,'Pit Statcast'!B:M,11,FALSE)</f>
        <v>0.36599999999999999</v>
      </c>
      <c r="S419" s="8">
        <v>4.46</v>
      </c>
      <c r="T419" s="8">
        <v>9</v>
      </c>
      <c r="U419" s="10">
        <v>0.111</v>
      </c>
      <c r="V419" s="50">
        <f>VLOOKUP(B419,'Pit Adv'!B:V,7,FALSE)</f>
        <v>0.22900000000000001</v>
      </c>
      <c r="W419" s="50">
        <f>VLOOKUP(B419,'Pit Adv'!B:V,8,FALSE)</f>
        <v>0.11799999999999999</v>
      </c>
      <c r="X419" s="21">
        <f>VLOOKUP(B419,'Pit PD'!$B:$M,3,FALSE)</f>
        <v>8.2000000000000003E-2</v>
      </c>
      <c r="Y419" s="21">
        <f>VLOOKUP($B419,'Pit PD'!$B:$M,4,FALSE)</f>
        <v>0.23899999999999999</v>
      </c>
      <c r="Z419" s="21">
        <f>VLOOKUP($B419,'Pit PD'!$B:$M,5,FALSE)</f>
        <v>0.65200000000000002</v>
      </c>
      <c r="AA419" s="21">
        <f>VLOOKUP($B419,'Pit PD'!$B:$M,6,FALSE)</f>
        <v>0.45100000000000001</v>
      </c>
      <c r="AB419" s="21">
        <f>VLOOKUP($B419,'Pit PD'!$B:$M,7,FALSE)</f>
        <v>0.61799999999999999</v>
      </c>
      <c r="AC419" s="21">
        <f>VLOOKUP($B419,'Pit PD'!$B:$M,8,FALSE)</f>
        <v>0.88800000000000001</v>
      </c>
      <c r="AD419" s="21">
        <f>VLOOKUP($B419,'Pit PD'!$B:$M,9,FALSE)</f>
        <v>0.81899999999999995</v>
      </c>
      <c r="AE419" s="21">
        <f>VLOOKUP($B419,'Pit PD'!$B:$M,10,FALSE)</f>
        <v>0.51400000000000001</v>
      </c>
      <c r="AF419" s="21">
        <f>VLOOKUP($B419,'Pit PD'!$B:$M,11,FALSE)</f>
        <v>0.16900000000000001</v>
      </c>
      <c r="AG419" s="21">
        <f>VLOOKUP($B419,'Pit PD'!$B:$M,12,FALSE)</f>
        <v>0.25</v>
      </c>
      <c r="AH419">
        <f>VLOOKUP(B419,'[1]SGP Pitchers'!$B:$P,10,FALSE)</f>
        <v>1.6684846847834682</v>
      </c>
    </row>
    <row r="420" spans="1:34" ht="15" thickBot="1">
      <c r="A420" s="5">
        <v>419</v>
      </c>
      <c r="B420" s="22" t="s">
        <v>480</v>
      </c>
      <c r="C420" s="22" t="s">
        <v>111</v>
      </c>
      <c r="D420" s="8">
        <f t="shared" si="6"/>
        <v>6</v>
      </c>
      <c r="E420" s="8">
        <v>0</v>
      </c>
      <c r="F420" s="8">
        <v>32</v>
      </c>
      <c r="G420" s="8" t="str">
        <f>VLOOKUP(B420,[1]Pitchers!$B:$P,15,FALSE)</f>
        <v/>
      </c>
      <c r="H420" s="8">
        <f>IF(D420&gt;0,(D420)/(D420+VLOOKUP(B420,'Blown Saves Pitch'!B:F,4,FALSE)),"")</f>
        <v>1</v>
      </c>
      <c r="I420" s="8">
        <v>7.51</v>
      </c>
      <c r="J420" s="8">
        <v>2.58</v>
      </c>
      <c r="K420" s="8">
        <v>0.78</v>
      </c>
      <c r="L420" s="8">
        <v>8</v>
      </c>
      <c r="M420" s="8">
        <f>VLOOKUP('Pit League Rates'!B420,'Pit Adv'!B:V,20,FALSE)</f>
        <v>3.94</v>
      </c>
      <c r="N420" s="8">
        <f>VLOOKUP('Pit League Rates'!B420,'Pit Adv'!B:V,21,FALSE)</f>
        <v>3.49</v>
      </c>
      <c r="O420" s="8">
        <f>VLOOKUP(B420,'Pit Statcast'!B:M,5,FALSE)</f>
        <v>85.9</v>
      </c>
      <c r="P420" s="8">
        <f>VLOOKUP(B420,'Pit Statcast'!B:M,7,FALSE)</f>
        <v>12.2</v>
      </c>
      <c r="Q420" s="46">
        <f>VLOOKUP(B420,'Pit Statcast'!B:M,9,FALSE)</f>
        <v>5.7000000000000002E-2</v>
      </c>
      <c r="R420" s="46">
        <f>VLOOKUP(B420,'Pit Statcast'!B:M,11,FALSE)</f>
        <v>0.28599999999999998</v>
      </c>
      <c r="S420" s="8">
        <v>0.94</v>
      </c>
      <c r="T420" s="8">
        <v>6</v>
      </c>
      <c r="U420" s="10">
        <v>0.193</v>
      </c>
      <c r="V420" s="50">
        <f>VLOOKUP(B420,'Pit Adv'!B:V,7,FALSE)</f>
        <v>0.221</v>
      </c>
      <c r="W420" s="50">
        <f>VLOOKUP(B420,'Pit Adv'!B:V,8,FALSE)</f>
        <v>2.8000000000000001E-2</v>
      </c>
      <c r="X420" s="21">
        <f>VLOOKUP(B420,'Pit PD'!$B:$M,3,FALSE)</f>
        <v>0.13400000000000001</v>
      </c>
      <c r="Y420" s="21">
        <f>VLOOKUP($B420,'Pit PD'!$B:$M,4,FALSE)</f>
        <v>0.35699999999999998</v>
      </c>
      <c r="Z420" s="21">
        <f>VLOOKUP($B420,'Pit PD'!$B:$M,5,FALSE)</f>
        <v>0.65500000000000003</v>
      </c>
      <c r="AA420" s="21">
        <f>VLOOKUP($B420,'Pit PD'!$B:$M,6,FALSE)</f>
        <v>0.51900000000000002</v>
      </c>
      <c r="AB420" s="21">
        <f>VLOOKUP($B420,'Pit PD'!$B:$M,7,FALSE)</f>
        <v>0.58499999999999996</v>
      </c>
      <c r="AC420" s="21">
        <f>VLOOKUP($B420,'Pit PD'!$B:$M,8,FALSE)</f>
        <v>0.81100000000000005</v>
      </c>
      <c r="AD420" s="21">
        <f>VLOOKUP($B420,'Pit PD'!$B:$M,9,FALSE)</f>
        <v>0.74</v>
      </c>
      <c r="AE420" s="21">
        <f>VLOOKUP($B420,'Pit PD'!$B:$M,10,FALSE)</f>
        <v>0.54500000000000004</v>
      </c>
      <c r="AF420" s="21">
        <f>VLOOKUP($B420,'Pit PD'!$B:$M,11,FALSE)</f>
        <v>0.185</v>
      </c>
      <c r="AG420" s="21">
        <f>VLOOKUP($B420,'Pit PD'!$B:$M,12,FALSE)</f>
        <v>0.31900000000000001</v>
      </c>
      <c r="AH420">
        <f>VLOOKUP(B420,'[1]SGP Pitchers'!$B:$P,10,FALSE)</f>
        <v>6.5210309022242257</v>
      </c>
    </row>
    <row r="421" spans="1:34" ht="15" thickBot="1">
      <c r="A421" s="5">
        <v>420</v>
      </c>
      <c r="B421" s="22" t="s">
        <v>619</v>
      </c>
      <c r="C421" s="22" t="s">
        <v>32</v>
      </c>
      <c r="D421" s="8">
        <f t="shared" si="6"/>
        <v>10</v>
      </c>
      <c r="E421" s="8">
        <v>0</v>
      </c>
      <c r="F421" s="8">
        <v>32</v>
      </c>
      <c r="G421" s="8" t="str">
        <f>VLOOKUP(B421,[1]Pitchers!$B:$P,15,FALSE)</f>
        <v/>
      </c>
      <c r="H421" s="8">
        <f>IF(D421&gt;0,(D421)/(D421+VLOOKUP(B421,'Blown Saves Pitch'!B:F,4,FALSE)),"")</f>
        <v>0.76923076923076927</v>
      </c>
      <c r="I421" s="8">
        <v>9.6</v>
      </c>
      <c r="J421" s="8">
        <v>5.7</v>
      </c>
      <c r="K421" s="8">
        <v>1.63</v>
      </c>
      <c r="L421" s="8">
        <v>2.13</v>
      </c>
      <c r="M421" s="8">
        <f>VLOOKUP('Pit League Rates'!B421,'Pit Adv'!B:V,20,FALSE)</f>
        <v>4.63</v>
      </c>
      <c r="N421" s="8">
        <f>VLOOKUP('Pit League Rates'!B421,'Pit Adv'!B:V,21,FALSE)</f>
        <v>4.16</v>
      </c>
      <c r="O421" s="8">
        <f>VLOOKUP(B421,'Pit Statcast'!B:M,5,FALSE)</f>
        <v>88.6</v>
      </c>
      <c r="P421" s="8">
        <f>VLOOKUP(B421,'Pit Statcast'!B:M,7,FALSE)</f>
        <v>9.3000000000000007</v>
      </c>
      <c r="Q421" s="46">
        <f>VLOOKUP(B421,'Pit Statcast'!B:M,9,FALSE)</f>
        <v>0.1</v>
      </c>
      <c r="R421" s="46">
        <f>VLOOKUP(B421,'Pit Statcast'!B:M,11,FALSE)</f>
        <v>0.4</v>
      </c>
      <c r="S421" s="8">
        <v>4.5</v>
      </c>
      <c r="T421" s="8">
        <v>10</v>
      </c>
      <c r="U421" s="10">
        <v>0.121</v>
      </c>
      <c r="V421" s="50">
        <f>VLOOKUP(B421,'Pit Adv'!B:V,7,FALSE)</f>
        <v>0.22700000000000001</v>
      </c>
      <c r="W421" s="50">
        <f>VLOOKUP(B421,'Pit Adv'!B:V,8,FALSE)</f>
        <v>0.106</v>
      </c>
      <c r="X421" s="21">
        <f>VLOOKUP(B421,'Pit PD'!$B:$M,3,FALSE)</f>
        <v>0.124</v>
      </c>
      <c r="Y421" s="21">
        <f>VLOOKUP($B421,'Pit PD'!$B:$M,4,FALSE)</f>
        <v>0.27200000000000002</v>
      </c>
      <c r="Z421" s="21">
        <f>VLOOKUP($B421,'Pit PD'!$B:$M,5,FALSE)</f>
        <v>0.61199999999999999</v>
      </c>
      <c r="AA421" s="21">
        <f>VLOOKUP($B421,'Pit PD'!$B:$M,6,FALSE)</f>
        <v>0.432</v>
      </c>
      <c r="AB421" s="21">
        <f>VLOOKUP($B421,'Pit PD'!$B:$M,7,FALSE)</f>
        <v>0.41599999999999998</v>
      </c>
      <c r="AC421" s="21">
        <f>VLOOKUP($B421,'Pit PD'!$B:$M,8,FALSE)</f>
        <v>0.85599999999999998</v>
      </c>
      <c r="AD421" s="21">
        <f>VLOOKUP($B421,'Pit PD'!$B:$M,9,FALSE)</f>
        <v>0.70899999999999996</v>
      </c>
      <c r="AE421" s="21">
        <f>VLOOKUP($B421,'Pit PD'!$B:$M,10,FALSE)</f>
        <v>0.46899999999999997</v>
      </c>
      <c r="AF421" s="21">
        <f>VLOOKUP($B421,'Pit PD'!$B:$M,11,FALSE)</f>
        <v>0.17100000000000001</v>
      </c>
      <c r="AG421" s="21">
        <f>VLOOKUP($B421,'Pit PD'!$B:$M,12,FALSE)</f>
        <v>0.29499999999999998</v>
      </c>
      <c r="AH421">
        <f>VLOOKUP(B421,'[1]SGP Pitchers'!$B:$P,10,FALSE)</f>
        <v>-1.1344357476328206</v>
      </c>
    </row>
    <row r="422" spans="1:34" ht="15" thickBot="1">
      <c r="A422" s="5">
        <v>421</v>
      </c>
      <c r="B422" s="22" t="s">
        <v>807</v>
      </c>
      <c r="C422" s="22" t="s">
        <v>43</v>
      </c>
      <c r="D422" s="8">
        <f t="shared" si="6"/>
        <v>0</v>
      </c>
      <c r="E422" s="8">
        <v>0</v>
      </c>
      <c r="F422" s="8">
        <v>32</v>
      </c>
      <c r="G422" s="8">
        <f>VLOOKUP(B422,[1]Pitchers!$B:$P,15,FALSE)</f>
        <v>0.33</v>
      </c>
      <c r="H422" s="8" t="str">
        <f>IF(D422&gt;0,(D422)/(D422+VLOOKUP(B422,'Blown Saves Pitch'!B:F,4,FALSE)),"")</f>
        <v/>
      </c>
      <c r="I422" s="8">
        <v>6.17</v>
      </c>
      <c r="J422" s="8">
        <v>2.89</v>
      </c>
      <c r="K422" s="8">
        <v>1.31</v>
      </c>
      <c r="L422" s="8">
        <v>1.88</v>
      </c>
      <c r="M422" s="8">
        <f>VLOOKUP('Pit League Rates'!B422,'Pit Adv'!B:V,20,FALSE)</f>
        <v>4.99</v>
      </c>
      <c r="N422" s="8">
        <f>VLOOKUP('Pit League Rates'!B422,'Pit Adv'!B:V,21,FALSE)</f>
        <v>5.15</v>
      </c>
      <c r="O422" s="8">
        <f>VLOOKUP(B422,'Pit Statcast'!B:M,5,FALSE)</f>
        <v>88.8</v>
      </c>
      <c r="P422" s="8">
        <f>VLOOKUP(B422,'Pit Statcast'!B:M,7,FALSE)</f>
        <v>12.3</v>
      </c>
      <c r="Q422" s="46">
        <f>VLOOKUP(B422,'Pit Statcast'!B:M,9,FALSE)</f>
        <v>0.104</v>
      </c>
      <c r="R422" s="46">
        <f>VLOOKUP(B422,'Pit Statcast'!B:M,11,FALSE)</f>
        <v>0.375</v>
      </c>
      <c r="S422" s="8">
        <v>3.28</v>
      </c>
      <c r="T422" s="8">
        <v>0</v>
      </c>
      <c r="U422" s="10">
        <v>7.6999999999999999E-2</v>
      </c>
      <c r="V422" s="50">
        <f>VLOOKUP(B422,'Pit Adv'!B:V,7,FALSE)</f>
        <v>0.16400000000000001</v>
      </c>
      <c r="W422" s="50">
        <f>VLOOKUP(B422,'Pit Adv'!B:V,8,FALSE)</f>
        <v>8.6999999999999994E-2</v>
      </c>
      <c r="X422" s="21">
        <f>VLOOKUP(B422,'Pit PD'!$B:$M,3,FALSE)</f>
        <v>7.2999999999999995E-2</v>
      </c>
      <c r="Y422" s="21">
        <f>VLOOKUP($B422,'Pit PD'!$B:$M,4,FALSE)</f>
        <v>0.254</v>
      </c>
      <c r="Z422" s="21">
        <f>VLOOKUP($B422,'Pit PD'!$B:$M,5,FALSE)</f>
        <v>0.61599999999999999</v>
      </c>
      <c r="AA422" s="21">
        <f>VLOOKUP($B422,'Pit PD'!$B:$M,6,FALSE)</f>
        <v>0.434</v>
      </c>
      <c r="AB422" s="21">
        <f>VLOOKUP($B422,'Pit PD'!$B:$M,7,FALSE)</f>
        <v>0.67</v>
      </c>
      <c r="AC422" s="21">
        <f>VLOOKUP($B422,'Pit PD'!$B:$M,8,FALSE)</f>
        <v>0.89200000000000002</v>
      </c>
      <c r="AD422" s="21">
        <f>VLOOKUP($B422,'Pit PD'!$B:$M,9,FALSE)</f>
        <v>0.82699999999999996</v>
      </c>
      <c r="AE422" s="21">
        <f>VLOOKUP($B422,'Pit PD'!$B:$M,10,FALSE)</f>
        <v>0.498</v>
      </c>
      <c r="AF422" s="21">
        <f>VLOOKUP($B422,'Pit PD'!$B:$M,11,FALSE)</f>
        <v>0.17899999999999999</v>
      </c>
      <c r="AG422" s="21">
        <f>VLOOKUP($B422,'Pit PD'!$B:$M,12,FALSE)</f>
        <v>0.251</v>
      </c>
      <c r="AH422">
        <f>VLOOKUP(B422,'[1]SGP Pitchers'!$B:$P,10,FALSE)</f>
        <v>0.55404096395440683</v>
      </c>
    </row>
    <row r="423" spans="1:34" ht="15" thickBot="1">
      <c r="A423" s="5">
        <v>422</v>
      </c>
      <c r="B423" s="22" t="s">
        <v>559</v>
      </c>
      <c r="C423" s="6" t="s">
        <v>103</v>
      </c>
      <c r="D423" s="8">
        <f t="shared" si="6"/>
        <v>3</v>
      </c>
      <c r="E423" s="8">
        <v>0</v>
      </c>
      <c r="F423" s="8">
        <v>32</v>
      </c>
      <c r="G423" s="8" t="str">
        <f>VLOOKUP(B423,[1]Pitchers!$B:$P,15,FALSE)</f>
        <v/>
      </c>
      <c r="H423" s="8">
        <f>IF(D423&gt;0,(D423)/(D423+VLOOKUP(B423,'Blown Saves Pitch'!B:F,4,FALSE)),"")</f>
        <v>0.75</v>
      </c>
      <c r="I423" s="8">
        <v>7.85</v>
      </c>
      <c r="J423" s="8">
        <v>3.93</v>
      </c>
      <c r="K423" s="8">
        <v>1.39</v>
      </c>
      <c r="L423" s="8">
        <v>2.29</v>
      </c>
      <c r="M423" s="8">
        <f>VLOOKUP('Pit League Rates'!B423,'Pit Adv'!B:V,20,FALSE)</f>
        <v>4.5599999999999996</v>
      </c>
      <c r="N423" s="8">
        <f>VLOOKUP('Pit League Rates'!B423,'Pit Adv'!B:V,21,FALSE)</f>
        <v>3.94</v>
      </c>
      <c r="O423" s="8">
        <f>VLOOKUP(B423,'Pit Statcast'!B:M,5,FALSE)</f>
        <v>87.4</v>
      </c>
      <c r="P423" s="8">
        <f>VLOOKUP(B423,'Pit Statcast'!B:M,7,FALSE)</f>
        <v>3.9</v>
      </c>
      <c r="Q423" s="46">
        <f>VLOOKUP(B423,'Pit Statcast'!B:M,9,FALSE)</f>
        <v>4.5999999999999999E-2</v>
      </c>
      <c r="R423" s="46">
        <f>VLOOKUP(B423,'Pit Statcast'!B:M,11,FALSE)</f>
        <v>0.32100000000000001</v>
      </c>
      <c r="S423" s="8">
        <v>3.44</v>
      </c>
      <c r="T423" s="8">
        <v>3</v>
      </c>
      <c r="U423" s="10">
        <v>0.109</v>
      </c>
      <c r="V423" s="50">
        <f>VLOOKUP(B423,'Pit Adv'!B:V,7,FALSE)</f>
        <v>0.19400000000000001</v>
      </c>
      <c r="W423" s="50">
        <f>VLOOKUP(B423,'Pit Adv'!B:V,8,FALSE)</f>
        <v>8.5000000000000006E-2</v>
      </c>
      <c r="X423" s="21">
        <f>VLOOKUP(B423,'Pit PD'!$B:$M,3,FALSE)</f>
        <v>7.9000000000000001E-2</v>
      </c>
      <c r="Y423" s="21">
        <f>VLOOKUP($B423,'Pit PD'!$B:$M,4,FALSE)</f>
        <v>0.217</v>
      </c>
      <c r="Z423" s="21">
        <f>VLOOKUP($B423,'Pit PD'!$B:$M,5,FALSE)</f>
        <v>0.64800000000000002</v>
      </c>
      <c r="AA423" s="21">
        <f>VLOOKUP($B423,'Pit PD'!$B:$M,6,FALSE)</f>
        <v>0.42099999999999999</v>
      </c>
      <c r="AB423" s="21">
        <f>VLOOKUP($B423,'Pit PD'!$B:$M,7,FALSE)</f>
        <v>0.57299999999999995</v>
      </c>
      <c r="AC423" s="21">
        <f>VLOOKUP($B423,'Pit PD'!$B:$M,8,FALSE)</f>
        <v>0.89600000000000002</v>
      </c>
      <c r="AD423" s="21">
        <f>VLOOKUP($B423,'Pit PD'!$B:$M,9,FALSE)</f>
        <v>0.80800000000000005</v>
      </c>
      <c r="AE423" s="21">
        <f>VLOOKUP($B423,'Pit PD'!$B:$M,10,FALSE)</f>
        <v>0.47299999999999998</v>
      </c>
      <c r="AF423" s="21">
        <f>VLOOKUP($B423,'Pit PD'!$B:$M,11,FALSE)</f>
        <v>0.193</v>
      </c>
      <c r="AG423" s="21">
        <f>VLOOKUP($B423,'Pit PD'!$B:$M,12,FALSE)</f>
        <v>0.27200000000000002</v>
      </c>
      <c r="AH423">
        <f>VLOOKUP(B423,'[1]SGP Pitchers'!$B:$P,10,FALSE)</f>
        <v>-1.2670885689980449</v>
      </c>
    </row>
    <row r="424" spans="1:34" ht="15" thickBot="1">
      <c r="A424" s="5">
        <v>423</v>
      </c>
      <c r="B424" s="22" t="s">
        <v>801</v>
      </c>
      <c r="C424" s="22" t="s">
        <v>169</v>
      </c>
      <c r="D424" s="8">
        <f t="shared" si="6"/>
        <v>7</v>
      </c>
      <c r="E424" s="8">
        <v>2</v>
      </c>
      <c r="F424" s="8">
        <v>32</v>
      </c>
      <c r="G424" s="8" t="str">
        <f>VLOOKUP(B424,[1]Pitchers!$B:$P,15,FALSE)</f>
        <v/>
      </c>
      <c r="H424" s="8">
        <f>IF(D424&gt;0,(D424)/(D424+VLOOKUP(B424,'Blown Saves Pitch'!B:F,4,FALSE)),"")</f>
        <v>1</v>
      </c>
      <c r="I424" s="8">
        <v>6.4</v>
      </c>
      <c r="J424" s="8">
        <v>5.6</v>
      </c>
      <c r="K424" s="8">
        <v>1.56</v>
      </c>
      <c r="L424" s="8">
        <v>1.52</v>
      </c>
      <c r="M424" s="8">
        <f>VLOOKUP('Pit League Rates'!B424,'Pit Adv'!B:V,20,FALSE)</f>
        <v>5.4</v>
      </c>
      <c r="N424" s="8">
        <f>VLOOKUP('Pit League Rates'!B424,'Pit Adv'!B:V,21,FALSE)</f>
        <v>5.12</v>
      </c>
      <c r="O424" s="8">
        <f>VLOOKUP(B424,'Pit Statcast'!B:M,5,FALSE)</f>
        <v>89.1</v>
      </c>
      <c r="P424" s="8">
        <f>VLOOKUP(B424,'Pit Statcast'!B:M,7,FALSE)</f>
        <v>14.7</v>
      </c>
      <c r="Q424" s="46">
        <f>VLOOKUP(B424,'Pit Statcast'!B:M,9,FALSE)</f>
        <v>0.09</v>
      </c>
      <c r="R424" s="46">
        <f>VLOOKUP(B424,'Pit Statcast'!B:M,11,FALSE)</f>
        <v>0.379</v>
      </c>
      <c r="S424" s="8">
        <v>4.2</v>
      </c>
      <c r="T424" s="8">
        <v>5</v>
      </c>
      <c r="U424" s="10">
        <v>5.5E-2</v>
      </c>
      <c r="V424" s="50">
        <f>VLOOKUP(B424,'Pit Adv'!B:V,7,FALSE)</f>
        <v>0.161</v>
      </c>
      <c r="W424" s="50">
        <f>VLOOKUP(B424,'Pit Adv'!B:V,8,FALSE)</f>
        <v>0.106</v>
      </c>
      <c r="X424" s="21">
        <f>VLOOKUP(B424,'Pit PD'!$B:$M,3,FALSE)</f>
        <v>0.08</v>
      </c>
      <c r="Y424" s="21">
        <f>VLOOKUP($B424,'Pit PD'!$B:$M,4,FALSE)</f>
        <v>0.29699999999999999</v>
      </c>
      <c r="Z424" s="21">
        <f>VLOOKUP($B424,'Pit PD'!$B:$M,5,FALSE)</f>
        <v>0.65800000000000003</v>
      </c>
      <c r="AA424" s="21">
        <f>VLOOKUP($B424,'Pit PD'!$B:$M,6,FALSE)</f>
        <v>0.48099999999999998</v>
      </c>
      <c r="AB424" s="21">
        <f>VLOOKUP($B424,'Pit PD'!$B:$M,7,FALSE)</f>
        <v>0.69899999999999995</v>
      </c>
      <c r="AC424" s="21">
        <f>VLOOKUP($B424,'Pit PD'!$B:$M,8,FALSE)</f>
        <v>0.89600000000000002</v>
      </c>
      <c r="AD424" s="21">
        <f>VLOOKUP($B424,'Pit PD'!$B:$M,9,FALSE)</f>
        <v>0.83599999999999997</v>
      </c>
      <c r="AE424" s="21">
        <f>VLOOKUP($B424,'Pit PD'!$B:$M,10,FALSE)</f>
        <v>0.50900000000000001</v>
      </c>
      <c r="AF424" s="21">
        <f>VLOOKUP($B424,'Pit PD'!$B:$M,11,FALSE)</f>
        <v>0.16200000000000001</v>
      </c>
      <c r="AG424" s="21">
        <f>VLOOKUP($B424,'Pit PD'!$B:$M,12,FALSE)</f>
        <v>0.24199999999999999</v>
      </c>
      <c r="AH424">
        <f>VLOOKUP(B424,'[1]SGP Pitchers'!$B:$P,10,FALSE)</f>
        <v>-3.6222205773159626</v>
      </c>
    </row>
    <row r="425" spans="1:34" ht="15" thickBot="1">
      <c r="A425" s="5">
        <v>424</v>
      </c>
      <c r="B425" s="22" t="s">
        <v>519</v>
      </c>
      <c r="C425" s="22" t="s">
        <v>86</v>
      </c>
      <c r="D425" s="8">
        <f t="shared" si="6"/>
        <v>7</v>
      </c>
      <c r="E425" s="8">
        <v>1</v>
      </c>
      <c r="F425" s="8">
        <v>31</v>
      </c>
      <c r="G425" s="8" t="str">
        <f>VLOOKUP(B425,[1]Pitchers!$B:$P,15,FALSE)</f>
        <v/>
      </c>
      <c r="H425" s="8">
        <f>IF(D425&gt;0,(D425)/(D425+VLOOKUP(B425,'Blown Saves Pitch'!B:F,4,FALSE)),"")</f>
        <v>0.77777777777777779</v>
      </c>
      <c r="I425" s="8">
        <v>5.77</v>
      </c>
      <c r="J425" s="8">
        <v>4.66</v>
      </c>
      <c r="K425" s="8">
        <v>1.37</v>
      </c>
      <c r="L425" s="8">
        <v>2.82</v>
      </c>
      <c r="M425" s="8">
        <f>VLOOKUP('Pit League Rates'!B425,'Pit Adv'!B:V,20,FALSE)</f>
        <v>3.78</v>
      </c>
      <c r="N425" s="8">
        <f>VLOOKUP('Pit League Rates'!B425,'Pit Adv'!B:V,21,FALSE)</f>
        <v>3.75</v>
      </c>
      <c r="O425" s="8">
        <f>VLOOKUP(B425,'Pit Statcast'!B:M,5,FALSE)</f>
        <v>90.4</v>
      </c>
      <c r="P425" s="8">
        <f>VLOOKUP(B425,'Pit Statcast'!B:M,7,FALSE)</f>
        <v>-0.6</v>
      </c>
      <c r="Q425" s="46">
        <f>VLOOKUP(B425,'Pit Statcast'!B:M,9,FALSE)</f>
        <v>4.2000000000000003E-2</v>
      </c>
      <c r="R425" s="46">
        <f>VLOOKUP(B425,'Pit Statcast'!B:M,11,FALSE)</f>
        <v>0.33900000000000002</v>
      </c>
      <c r="S425" s="8">
        <v>2.0499999999999998</v>
      </c>
      <c r="T425" s="8">
        <v>6</v>
      </c>
      <c r="U425" s="10">
        <v>9.6000000000000002E-2</v>
      </c>
      <c r="V425" s="50">
        <f>VLOOKUP(B425,'Pit Adv'!B:V,7,FALSE)</f>
        <v>0.14899999999999999</v>
      </c>
      <c r="W425" s="50">
        <f>VLOOKUP(B425,'Pit Adv'!B:V,8,FALSE)</f>
        <v>5.2999999999999999E-2</v>
      </c>
      <c r="X425" s="21">
        <f>VLOOKUP(B425,'Pit PD'!$B:$M,3,FALSE)</f>
        <v>9.2999999999999999E-2</v>
      </c>
      <c r="Y425" s="21">
        <f>VLOOKUP($B425,'Pit PD'!$B:$M,4,FALSE)</f>
        <v>0.33400000000000002</v>
      </c>
      <c r="Z425" s="21">
        <f>VLOOKUP($B425,'Pit PD'!$B:$M,5,FALSE)</f>
        <v>0.69</v>
      </c>
      <c r="AA425" s="21">
        <f>VLOOKUP($B425,'Pit PD'!$B:$M,6,FALSE)</f>
        <v>0.52200000000000002</v>
      </c>
      <c r="AB425" s="21">
        <f>VLOOKUP($B425,'Pit PD'!$B:$M,7,FALSE)</f>
        <v>0.58199999999999996</v>
      </c>
      <c r="AC425" s="21">
        <f>VLOOKUP($B425,'Pit PD'!$B:$M,8,FALSE)</f>
        <v>0.92100000000000004</v>
      </c>
      <c r="AD425" s="21">
        <f>VLOOKUP($B425,'Pit PD'!$B:$M,9,FALSE)</f>
        <v>0.81799999999999995</v>
      </c>
      <c r="AE425" s="21">
        <f>VLOOKUP($B425,'Pit PD'!$B:$M,10,FALSE)</f>
        <v>0.52600000000000002</v>
      </c>
      <c r="AF425" s="21">
        <f>VLOOKUP($B425,'Pit PD'!$B:$M,11,FALSE)</f>
        <v>0.155</v>
      </c>
      <c r="AG425" s="21">
        <f>VLOOKUP($B425,'Pit PD'!$B:$M,12,FALSE)</f>
        <v>0.248</v>
      </c>
      <c r="AH425">
        <f>VLOOKUP(B425,'[1]SGP Pitchers'!$B:$P,10,FALSE)</f>
        <v>-0.14652880844645955</v>
      </c>
    </row>
    <row r="426" spans="1:34" ht="15" thickBot="1">
      <c r="A426" s="5">
        <v>425</v>
      </c>
      <c r="B426" s="22" t="s">
        <v>844</v>
      </c>
      <c r="C426" s="22" t="s">
        <v>129</v>
      </c>
      <c r="D426" s="8">
        <f t="shared" si="6"/>
        <v>1</v>
      </c>
      <c r="E426" s="8">
        <v>1</v>
      </c>
      <c r="F426" s="8">
        <v>31</v>
      </c>
      <c r="G426" s="8" t="str">
        <f>VLOOKUP(B426,[1]Pitchers!$B:$P,15,FALSE)</f>
        <v/>
      </c>
      <c r="H426" s="8">
        <f>IF(D426&gt;0,(D426)/(D426+VLOOKUP(B426,'Blown Saves Pitch'!B:F,4,FALSE)),"")</f>
        <v>0.5</v>
      </c>
      <c r="I426" s="8">
        <v>7.28</v>
      </c>
      <c r="J426" s="8">
        <v>8.4499999999999993</v>
      </c>
      <c r="K426" s="8">
        <v>1.96</v>
      </c>
      <c r="L426" s="8">
        <v>1.1100000000000001</v>
      </c>
      <c r="M426" s="8">
        <f>VLOOKUP('Pit League Rates'!B426,'Pit Adv'!B:V,20,FALSE)</f>
        <v>6.36</v>
      </c>
      <c r="N426" s="8">
        <f>VLOOKUP('Pit League Rates'!B426,'Pit Adv'!B:V,21,FALSE)</f>
        <v>6.01</v>
      </c>
      <c r="O426" s="8">
        <f>VLOOKUP(B426,'Pit Statcast'!B:M,5,FALSE)</f>
        <v>92.2</v>
      </c>
      <c r="P426" s="8">
        <f>VLOOKUP(B426,'Pit Statcast'!B:M,7,FALSE)</f>
        <v>17.600000000000001</v>
      </c>
      <c r="Q426" s="46">
        <f>VLOOKUP(B426,'Pit Statcast'!B:M,9,FALSE)</f>
        <v>0.12</v>
      </c>
      <c r="R426" s="46">
        <f>VLOOKUP(B426,'Pit Statcast'!B:M,11,FALSE)</f>
        <v>0.504</v>
      </c>
      <c r="S426" s="8">
        <v>6.57</v>
      </c>
      <c r="T426" s="8">
        <v>0</v>
      </c>
      <c r="U426" s="10">
        <v>1.6E-2</v>
      </c>
      <c r="V426" s="50">
        <f>VLOOKUP(B426,'Pit Adv'!B:V,7,FALSE)</f>
        <v>0.16600000000000001</v>
      </c>
      <c r="W426" s="50">
        <f>VLOOKUP(B426,'Pit Adv'!B:V,8,FALSE)</f>
        <v>0.15</v>
      </c>
      <c r="X426" s="21">
        <f>VLOOKUP(B426,'Pit PD'!$B:$M,3,FALSE)</f>
        <v>0.10199999999999999</v>
      </c>
      <c r="Y426" s="21">
        <f>VLOOKUP($B426,'Pit PD'!$B:$M,4,FALSE)</f>
        <v>0.219</v>
      </c>
      <c r="Z426" s="21">
        <f>VLOOKUP($B426,'Pit PD'!$B:$M,5,FALSE)</f>
        <v>0.624</v>
      </c>
      <c r="AA426" s="21">
        <f>VLOOKUP($B426,'Pit PD'!$B:$M,6,FALSE)</f>
        <v>0.40799999999999997</v>
      </c>
      <c r="AB426" s="21">
        <f>VLOOKUP($B426,'Pit PD'!$B:$M,7,FALSE)</f>
        <v>0.51100000000000001</v>
      </c>
      <c r="AC426" s="21">
        <f>VLOOKUP($B426,'Pit PD'!$B:$M,8,FALSE)</f>
        <v>0.84399999999999997</v>
      </c>
      <c r="AD426" s="21">
        <f>VLOOKUP($B426,'Pit PD'!$B:$M,9,FALSE)</f>
        <v>0.748</v>
      </c>
      <c r="AE426" s="21">
        <f>VLOOKUP($B426,'Pit PD'!$B:$M,10,FALSE)</f>
        <v>0.46600000000000003</v>
      </c>
      <c r="AF426" s="21">
        <f>VLOOKUP($B426,'Pit PD'!$B:$M,11,FALSE)</f>
        <v>0.14499999999999999</v>
      </c>
      <c r="AG426" s="21">
        <f>VLOOKUP($B426,'Pit PD'!$B:$M,12,FALSE)</f>
        <v>0.248</v>
      </c>
      <c r="AH426">
        <f>VLOOKUP(B426,'[1]SGP Pitchers'!$B:$P,10,FALSE)</f>
        <v>-9.1131222914072527</v>
      </c>
    </row>
    <row r="427" spans="1:34" ht="15" thickBot="1">
      <c r="A427" s="5">
        <v>426</v>
      </c>
      <c r="B427" s="22" t="s">
        <v>848</v>
      </c>
      <c r="C427" s="22" t="s">
        <v>39</v>
      </c>
      <c r="D427" s="8">
        <f t="shared" si="6"/>
        <v>0</v>
      </c>
      <c r="E427" s="8">
        <v>0</v>
      </c>
      <c r="F427" s="8">
        <v>31</v>
      </c>
      <c r="G427" s="8">
        <f>VLOOKUP(B427,[1]Pitchers!$B:$P,15,FALSE)</f>
        <v>0.11</v>
      </c>
      <c r="H427" s="8" t="str">
        <f>IF(D427&gt;0,(D427)/(D427+VLOOKUP(B427,'Blown Saves Pitch'!B:F,4,FALSE)),"")</f>
        <v/>
      </c>
      <c r="I427" s="8">
        <v>6.15</v>
      </c>
      <c r="J427" s="8">
        <v>4.57</v>
      </c>
      <c r="K427" s="8">
        <v>1.92</v>
      </c>
      <c r="L427" s="8">
        <v>0.69</v>
      </c>
      <c r="M427" s="8">
        <f>VLOOKUP('Pit League Rates'!B427,'Pit Adv'!B:V,20,FALSE)</f>
        <v>6.42</v>
      </c>
      <c r="N427" s="8">
        <f>VLOOKUP('Pit League Rates'!B427,'Pit Adv'!B:V,21,FALSE)</f>
        <v>7.11</v>
      </c>
      <c r="O427" s="8">
        <f>VLOOKUP(B427,'Pit Statcast'!B:M,5,FALSE)</f>
        <v>89.2</v>
      </c>
      <c r="P427" s="8">
        <f>VLOOKUP(B427,'Pit Statcast'!B:M,7,FALSE)</f>
        <v>5</v>
      </c>
      <c r="Q427" s="46">
        <f>VLOOKUP(B427,'Pit Statcast'!B:M,9,FALSE)</f>
        <v>6.8000000000000005E-2</v>
      </c>
      <c r="R427" s="46">
        <f>VLOOKUP(B427,'Pit Statcast'!B:M,11,FALSE)</f>
        <v>0.36399999999999999</v>
      </c>
      <c r="S427" s="8">
        <v>8.93</v>
      </c>
      <c r="T427" s="8">
        <v>0</v>
      </c>
      <c r="U427" s="10">
        <v>-6.6000000000000003E-2</v>
      </c>
      <c r="V427" s="50">
        <f>VLOOKUP(B427,'Pit Adv'!B:V,7,FALSE)</f>
        <v>0.14699999999999999</v>
      </c>
      <c r="W427" s="50">
        <f>VLOOKUP(B427,'Pit Adv'!B:V,8,FALSE)</f>
        <v>0.21299999999999999</v>
      </c>
      <c r="X427" s="21">
        <f>VLOOKUP(B427,'Pit PD'!$B:$M,3,FALSE)</f>
        <v>7.8E-2</v>
      </c>
      <c r="Y427" s="21">
        <f>VLOOKUP($B427,'Pit PD'!$B:$M,4,FALSE)</f>
        <v>0.221</v>
      </c>
      <c r="Z427" s="21">
        <f>VLOOKUP($B427,'Pit PD'!$B:$M,5,FALSE)</f>
        <v>0.56000000000000005</v>
      </c>
      <c r="AA427" s="21">
        <f>VLOOKUP($B427,'Pit PD'!$B:$M,6,FALSE)</f>
        <v>0.373</v>
      </c>
      <c r="AB427" s="21">
        <f>VLOOKUP($B427,'Pit PD'!$B:$M,7,FALSE)</f>
        <v>0.52300000000000002</v>
      </c>
      <c r="AC427" s="21">
        <f>VLOOKUP($B427,'Pit PD'!$B:$M,8,FALSE)</f>
        <v>0.90900000000000003</v>
      </c>
      <c r="AD427" s="21">
        <f>VLOOKUP($B427,'Pit PD'!$B:$M,9,FALSE)</f>
        <v>0.78300000000000003</v>
      </c>
      <c r="AE427" s="21">
        <f>VLOOKUP($B427,'Pit PD'!$B:$M,10,FALSE)</f>
        <v>0.44800000000000001</v>
      </c>
      <c r="AF427" s="21">
        <f>VLOOKUP($B427,'Pit PD'!$B:$M,11,FALSE)</f>
        <v>0.17199999999999999</v>
      </c>
      <c r="AG427" s="21">
        <f>VLOOKUP($B427,'Pit PD'!$B:$M,12,FALSE)</f>
        <v>0.25</v>
      </c>
      <c r="AH427">
        <f>VLOOKUP(B427,'[1]SGP Pitchers'!$B:$P,10,FALSE)</f>
        <v>-9.1430617795481517</v>
      </c>
    </row>
    <row r="428" spans="1:34" ht="15" thickBot="1">
      <c r="A428" s="5">
        <v>427</v>
      </c>
      <c r="B428" s="22" t="s">
        <v>570</v>
      </c>
      <c r="C428" s="22" t="s">
        <v>39</v>
      </c>
      <c r="D428" s="8">
        <f t="shared" si="6"/>
        <v>2</v>
      </c>
      <c r="E428" s="8">
        <v>0</v>
      </c>
      <c r="F428" s="8">
        <v>31</v>
      </c>
      <c r="G428" s="8" t="str">
        <f>VLOOKUP(B428,[1]Pitchers!$B:$P,15,FALSE)</f>
        <v/>
      </c>
      <c r="H428" s="8">
        <f>IF(D428&gt;0,(D428)/(D428+VLOOKUP(B428,'Blown Saves Pitch'!B:F,4,FALSE)),"")</f>
        <v>0.66666666666666663</v>
      </c>
      <c r="I428" s="8">
        <v>7.09</v>
      </c>
      <c r="J428" s="8">
        <v>5.26</v>
      </c>
      <c r="K428" s="8">
        <v>1.3</v>
      </c>
      <c r="L428" s="8">
        <v>3.88</v>
      </c>
      <c r="M428" s="8">
        <f>VLOOKUP('Pit League Rates'!B428,'Pit Adv'!B:V,20,FALSE)</f>
        <v>4.2</v>
      </c>
      <c r="N428" s="8">
        <f>VLOOKUP('Pit League Rates'!B428,'Pit Adv'!B:V,21,FALSE)</f>
        <v>3.97</v>
      </c>
      <c r="O428" s="8">
        <f>VLOOKUP(B428,'Pit Statcast'!B:M,5,FALSE)</f>
        <v>89.9</v>
      </c>
      <c r="P428" s="8">
        <f>VLOOKUP(B428,'Pit Statcast'!B:M,7,FALSE)</f>
        <v>5.9</v>
      </c>
      <c r="Q428" s="46">
        <f>VLOOKUP(B428,'Pit Statcast'!B:M,9,FALSE)</f>
        <v>0.08</v>
      </c>
      <c r="R428" s="46">
        <f>VLOOKUP(B428,'Pit Statcast'!B:M,11,FALSE)</f>
        <v>0.42399999999999999</v>
      </c>
      <c r="S428" s="8">
        <v>1.83</v>
      </c>
      <c r="T428" s="8">
        <v>2</v>
      </c>
      <c r="U428" s="10">
        <v>0.13700000000000001</v>
      </c>
      <c r="V428" s="50">
        <f>VLOOKUP(B428,'Pit Adv'!B:V,7,FALSE)</f>
        <v>0.185</v>
      </c>
      <c r="W428" s="50">
        <f>VLOOKUP(B428,'Pit Adv'!B:V,8,FALSE)</f>
        <v>4.8000000000000001E-2</v>
      </c>
      <c r="X428" s="21">
        <f>VLOOKUP(B428,'Pit PD'!$B:$M,3,FALSE)</f>
        <v>8.4000000000000005E-2</v>
      </c>
      <c r="Y428" s="21">
        <f>VLOOKUP($B428,'Pit PD'!$B:$M,4,FALSE)</f>
        <v>0.22700000000000001</v>
      </c>
      <c r="Z428" s="21">
        <f>VLOOKUP($B428,'Pit PD'!$B:$M,5,FALSE)</f>
        <v>0.70699999999999996</v>
      </c>
      <c r="AA428" s="21">
        <f>VLOOKUP($B428,'Pit PD'!$B:$M,6,FALSE)</f>
        <v>0.48799999999999999</v>
      </c>
      <c r="AB428" s="21">
        <f>VLOOKUP($B428,'Pit PD'!$B:$M,7,FALSE)</f>
        <v>0.6</v>
      </c>
      <c r="AC428" s="21">
        <f>VLOOKUP($B428,'Pit PD'!$B:$M,8,FALSE)</f>
        <v>0.88</v>
      </c>
      <c r="AD428" s="21">
        <f>VLOOKUP($B428,'Pit PD'!$B:$M,9,FALSE)</f>
        <v>0.82</v>
      </c>
      <c r="AE428" s="21">
        <f>VLOOKUP($B428,'Pit PD'!$B:$M,10,FALSE)</f>
        <v>0.54400000000000004</v>
      </c>
      <c r="AF428" s="21">
        <f>VLOOKUP($B428,'Pit PD'!$B:$M,11,FALSE)</f>
        <v>0.14000000000000001</v>
      </c>
      <c r="AG428" s="21">
        <f>VLOOKUP($B428,'Pit PD'!$B:$M,12,FALSE)</f>
        <v>0.22500000000000001</v>
      </c>
      <c r="AH428">
        <f>VLOOKUP(B428,'[1]SGP Pitchers'!$B:$P,10,FALSE)</f>
        <v>0.73487481984753544</v>
      </c>
    </row>
    <row r="429" spans="1:34" ht="15" thickBot="1">
      <c r="A429" s="5">
        <v>428</v>
      </c>
      <c r="B429" s="22" t="s">
        <v>742</v>
      </c>
      <c r="C429" s="22" t="s">
        <v>29</v>
      </c>
      <c r="D429" s="8">
        <f t="shared" si="6"/>
        <v>4</v>
      </c>
      <c r="E429" s="8">
        <v>0</v>
      </c>
      <c r="F429" s="8">
        <v>31</v>
      </c>
      <c r="G429" s="8" t="str">
        <f>VLOOKUP(B429,[1]Pitchers!$B:$P,15,FALSE)</f>
        <v/>
      </c>
      <c r="H429" s="8">
        <f>IF(D429&gt;0,(D429)/(D429+VLOOKUP(B429,'Blown Saves Pitch'!B:F,4,FALSE)),"")</f>
        <v>0.5714285714285714</v>
      </c>
      <c r="I429" s="8">
        <v>7.47</v>
      </c>
      <c r="J429" s="8">
        <v>3.86</v>
      </c>
      <c r="K429" s="8">
        <v>1.1000000000000001</v>
      </c>
      <c r="L429" s="8">
        <v>2.21</v>
      </c>
      <c r="M429" s="8">
        <f>VLOOKUP('Pit League Rates'!B429,'Pit Adv'!B:V,20,FALSE)</f>
        <v>5.07</v>
      </c>
      <c r="N429" s="8">
        <f>VLOOKUP('Pit League Rates'!B429,'Pit Adv'!B:V,21,FALSE)</f>
        <v>4.63</v>
      </c>
      <c r="O429" s="8">
        <f>VLOOKUP(B429,'Pit Statcast'!B:M,5,FALSE)</f>
        <v>84.8</v>
      </c>
      <c r="P429" s="8">
        <f>VLOOKUP(B429,'Pit Statcast'!B:M,7,FALSE)</f>
        <v>19.600000000000001</v>
      </c>
      <c r="Q429" s="46">
        <f>VLOOKUP(B429,'Pit Statcast'!B:M,9,FALSE)</f>
        <v>7.4999999999999997E-2</v>
      </c>
      <c r="R429" s="46">
        <f>VLOOKUP(B429,'Pit Statcast'!B:M,11,FALSE)</f>
        <v>0.311</v>
      </c>
      <c r="S429" s="8">
        <v>3.38</v>
      </c>
      <c r="T429" s="8">
        <v>4</v>
      </c>
      <c r="U429" s="10">
        <v>0.112</v>
      </c>
      <c r="V429" s="50">
        <f>VLOOKUP(B429,'Pit Adv'!B:V,7,FALSE)</f>
        <v>0.20399999999999999</v>
      </c>
      <c r="W429" s="50">
        <f>VLOOKUP(B429,'Pit Adv'!B:V,8,FALSE)</f>
        <v>9.1999999999999998E-2</v>
      </c>
      <c r="X429" s="21">
        <f>VLOOKUP(B429,'Pit PD'!$B:$M,3,FALSE)</f>
        <v>0.11600000000000001</v>
      </c>
      <c r="Y429" s="21">
        <f>VLOOKUP($B429,'Pit PD'!$B:$M,4,FALSE)</f>
        <v>0.27400000000000002</v>
      </c>
      <c r="Z429" s="21">
        <f>VLOOKUP($B429,'Pit PD'!$B:$M,5,FALSE)</f>
        <v>0.69399999999999995</v>
      </c>
      <c r="AA429" s="21">
        <f>VLOOKUP($B429,'Pit PD'!$B:$M,6,FALSE)</f>
        <v>0.48699999999999999</v>
      </c>
      <c r="AB429" s="21">
        <f>VLOOKUP($B429,'Pit PD'!$B:$M,7,FALSE)</f>
        <v>0.64700000000000002</v>
      </c>
      <c r="AC429" s="21">
        <f>VLOOKUP($B429,'Pit PD'!$B:$M,8,FALSE)</f>
        <v>0.81100000000000005</v>
      </c>
      <c r="AD429" s="21">
        <f>VLOOKUP($B429,'Pit PD'!$B:$M,9,FALSE)</f>
        <v>0.76500000000000001</v>
      </c>
      <c r="AE429" s="21">
        <f>VLOOKUP($B429,'Pit PD'!$B:$M,10,FALSE)</f>
        <v>0.50800000000000001</v>
      </c>
      <c r="AF429" s="21">
        <f>VLOOKUP($B429,'Pit PD'!$B:$M,11,FALSE)</f>
        <v>0.13900000000000001</v>
      </c>
      <c r="AG429" s="21">
        <f>VLOOKUP($B429,'Pit PD'!$B:$M,12,FALSE)</f>
        <v>0.255</v>
      </c>
      <c r="AH429">
        <f>VLOOKUP(B429,'[1]SGP Pitchers'!$B:$P,10,FALSE)</f>
        <v>1.0780471211096447</v>
      </c>
    </row>
    <row r="430" spans="1:34" ht="15" thickBot="1">
      <c r="A430" s="5">
        <v>429</v>
      </c>
      <c r="B430" s="22" t="s">
        <v>737</v>
      </c>
      <c r="C430" s="22" t="s">
        <v>109</v>
      </c>
      <c r="D430" s="8">
        <f t="shared" si="6"/>
        <v>3</v>
      </c>
      <c r="E430" s="8">
        <v>1</v>
      </c>
      <c r="F430" s="8">
        <v>31</v>
      </c>
      <c r="G430" s="8" t="str">
        <f>VLOOKUP(B430,[1]Pitchers!$B:$P,15,FALSE)</f>
        <v/>
      </c>
      <c r="H430" s="8">
        <f>IF(D430&gt;0,(D430)/(D430+VLOOKUP(B430,'Blown Saves Pitch'!B:F,4,FALSE)),"")</f>
        <v>1</v>
      </c>
      <c r="I430" s="8">
        <v>8.9</v>
      </c>
      <c r="J430" s="8">
        <v>5.74</v>
      </c>
      <c r="K430" s="8">
        <v>1.4</v>
      </c>
      <c r="L430" s="8">
        <v>1.94</v>
      </c>
      <c r="M430" s="8">
        <f>VLOOKUP('Pit League Rates'!B430,'Pit Adv'!B:V,20,FALSE)</f>
        <v>5.41</v>
      </c>
      <c r="N430" s="8">
        <f>VLOOKUP('Pit League Rates'!B430,'Pit Adv'!B:V,21,FALSE)</f>
        <v>4.6100000000000003</v>
      </c>
      <c r="O430" s="8">
        <f>VLOOKUP(B430,'Pit Statcast'!B:M,5,FALSE)</f>
        <v>86.7</v>
      </c>
      <c r="P430" s="8">
        <f>VLOOKUP(B430,'Pit Statcast'!B:M,7,FALSE)</f>
        <v>21.4</v>
      </c>
      <c r="Q430" s="46">
        <f>VLOOKUP(B430,'Pit Statcast'!B:M,9,FALSE)</f>
        <v>6.7000000000000004E-2</v>
      </c>
      <c r="R430" s="46">
        <f>VLOOKUP(B430,'Pit Statcast'!B:M,11,FALSE)</f>
        <v>0.34799999999999998</v>
      </c>
      <c r="S430" s="8">
        <v>4.5999999999999996</v>
      </c>
      <c r="T430" s="8">
        <v>2</v>
      </c>
      <c r="U430" s="10">
        <v>0.106</v>
      </c>
      <c r="V430" s="50">
        <f>VLOOKUP(B430,'Pit Adv'!B:V,7,FALSE)</f>
        <v>0.22</v>
      </c>
      <c r="W430" s="50">
        <f>VLOOKUP(B430,'Pit Adv'!B:V,8,FALSE)</f>
        <v>0.113</v>
      </c>
      <c r="X430" s="21">
        <f>VLOOKUP(B430,'Pit PD'!$B:$M,3,FALSE)</f>
        <v>0.107</v>
      </c>
      <c r="Y430" s="21">
        <f>VLOOKUP($B430,'Pit PD'!$B:$M,4,FALSE)</f>
        <v>0.23200000000000001</v>
      </c>
      <c r="Z430" s="21">
        <f>VLOOKUP($B430,'Pit PD'!$B:$M,5,FALSE)</f>
        <v>0.65300000000000002</v>
      </c>
      <c r="AA430" s="21">
        <f>VLOOKUP($B430,'Pit PD'!$B:$M,6,FALSE)</f>
        <v>0.46400000000000002</v>
      </c>
      <c r="AB430" s="21">
        <f>VLOOKUP($B430,'Pit PD'!$B:$M,7,FALSE)</f>
        <v>0.67800000000000005</v>
      </c>
      <c r="AC430" s="21">
        <f>VLOOKUP($B430,'Pit PD'!$B:$M,8,FALSE)</f>
        <v>0.79300000000000004</v>
      </c>
      <c r="AD430" s="21">
        <f>VLOOKUP($B430,'Pit PD'!$B:$M,9,FALSE)</f>
        <v>0.76700000000000002</v>
      </c>
      <c r="AE430" s="21">
        <f>VLOOKUP($B430,'Pit PD'!$B:$M,10,FALSE)</f>
        <v>0.55000000000000004</v>
      </c>
      <c r="AF430" s="21">
        <f>VLOOKUP($B430,'Pit PD'!$B:$M,11,FALSE)</f>
        <v>0.153</v>
      </c>
      <c r="AG430" s="21">
        <f>VLOOKUP($B430,'Pit PD'!$B:$M,12,FALSE)</f>
        <v>0.26</v>
      </c>
      <c r="AH430">
        <f>VLOOKUP(B430,'[1]SGP Pitchers'!$B:$P,10,FALSE)</f>
        <v>-2.4755310294492845</v>
      </c>
    </row>
    <row r="431" spans="1:34" ht="15" thickBot="1">
      <c r="A431" s="5">
        <v>430</v>
      </c>
      <c r="B431" s="22" t="s">
        <v>756</v>
      </c>
      <c r="C431" s="22" t="s">
        <v>41</v>
      </c>
      <c r="D431" s="8">
        <f t="shared" si="6"/>
        <v>0</v>
      </c>
      <c r="E431" s="8">
        <v>0</v>
      </c>
      <c r="F431" s="8">
        <v>31</v>
      </c>
      <c r="G431" s="8">
        <f>VLOOKUP(B431,[1]Pitchers!$B:$P,15,FALSE)</f>
        <v>0.17</v>
      </c>
      <c r="H431" s="8" t="str">
        <f>IF(D431&gt;0,(D431)/(D431+VLOOKUP(B431,'Blown Saves Pitch'!B:F,4,FALSE)),"")</f>
        <v/>
      </c>
      <c r="I431" s="8">
        <v>6.75</v>
      </c>
      <c r="J431" s="8">
        <v>4.3499999999999996</v>
      </c>
      <c r="K431" s="8">
        <v>1.23</v>
      </c>
      <c r="L431" s="8">
        <v>2.58</v>
      </c>
      <c r="M431" s="8">
        <f>VLOOKUP('Pit League Rates'!B431,'Pit Adv'!B:V,20,FALSE)</f>
        <v>4.75</v>
      </c>
      <c r="N431" s="8">
        <f>VLOOKUP('Pit League Rates'!B431,'Pit Adv'!B:V,21,FALSE)</f>
        <v>4.74</v>
      </c>
      <c r="O431" s="8">
        <f>VLOOKUP(B431,'Pit Statcast'!B:M,5,FALSE)</f>
        <v>86.7</v>
      </c>
      <c r="P431" s="8">
        <f>VLOOKUP(B431,'Pit Statcast'!B:M,7,FALSE)</f>
        <v>14.2</v>
      </c>
      <c r="Q431" s="46">
        <f>VLOOKUP(B431,'Pit Statcast'!B:M,9,FALSE)</f>
        <v>0.108</v>
      </c>
      <c r="R431" s="46">
        <f>VLOOKUP(B431,'Pit Statcast'!B:M,11,FALSE)</f>
        <v>0.38500000000000001</v>
      </c>
      <c r="S431" s="8">
        <v>2.61</v>
      </c>
      <c r="T431" s="8">
        <v>0</v>
      </c>
      <c r="U431" s="10">
        <v>0.11</v>
      </c>
      <c r="V431" s="50">
        <f>VLOOKUP(B431,'Pit Adv'!B:V,7,FALSE)</f>
        <v>0.17899999999999999</v>
      </c>
      <c r="W431" s="50">
        <f>VLOOKUP(B431,'Pit Adv'!B:V,8,FALSE)</f>
        <v>6.9000000000000006E-2</v>
      </c>
      <c r="X431" s="21">
        <f>VLOOKUP(B431,'Pit PD'!$B:$M,3,FALSE)</f>
        <v>0.08</v>
      </c>
      <c r="Y431" s="21">
        <f>VLOOKUP($B431,'Pit PD'!$B:$M,4,FALSE)</f>
        <v>0.253</v>
      </c>
      <c r="Z431" s="21">
        <f>VLOOKUP($B431,'Pit PD'!$B:$M,5,FALSE)</f>
        <v>0.63700000000000001</v>
      </c>
      <c r="AA431" s="21">
        <f>VLOOKUP($B431,'Pit PD'!$B:$M,6,FALSE)</f>
        <v>0.47699999999999998</v>
      </c>
      <c r="AB431" s="21">
        <f>VLOOKUP($B431,'Pit PD'!$B:$M,7,FALSE)</f>
        <v>0.63900000000000001</v>
      </c>
      <c r="AC431" s="21">
        <f>VLOOKUP($B431,'Pit PD'!$B:$M,8,FALSE)</f>
        <v>0.88300000000000001</v>
      </c>
      <c r="AD431" s="21">
        <f>VLOOKUP($B431,'Pit PD'!$B:$M,9,FALSE)</f>
        <v>0.82899999999999996</v>
      </c>
      <c r="AE431" s="21">
        <f>VLOOKUP($B431,'Pit PD'!$B:$M,10,FALSE)</f>
        <v>0.58199999999999996</v>
      </c>
      <c r="AF431" s="21">
        <f>VLOOKUP($B431,'Pit PD'!$B:$M,11,FALSE)</f>
        <v>0.16800000000000001</v>
      </c>
      <c r="AG431" s="21">
        <f>VLOOKUP($B431,'Pit PD'!$B:$M,12,FALSE)</f>
        <v>0.248</v>
      </c>
      <c r="AH431">
        <f>VLOOKUP(B431,'[1]SGP Pitchers'!$B:$P,10,FALSE)</f>
        <v>0.16601471090080588</v>
      </c>
    </row>
    <row r="432" spans="1:34" ht="15" thickBot="1">
      <c r="A432" s="5">
        <v>431</v>
      </c>
      <c r="B432" s="22" t="s">
        <v>703</v>
      </c>
      <c r="C432" s="6" t="s">
        <v>103</v>
      </c>
      <c r="D432" s="8">
        <f t="shared" si="6"/>
        <v>1</v>
      </c>
      <c r="E432" s="8">
        <v>0</v>
      </c>
      <c r="F432" s="8">
        <v>30</v>
      </c>
      <c r="G432" s="8" t="str">
        <f>VLOOKUP(B432,[1]Pitchers!$B:$P,15,FALSE)</f>
        <v/>
      </c>
      <c r="H432" s="8">
        <f>IF(D432&gt;0,(D432)/(D432+VLOOKUP(B432,'Blown Saves Pitch'!B:F,4,FALSE)),"")</f>
        <v>0.5</v>
      </c>
      <c r="I432" s="8">
        <v>6.28</v>
      </c>
      <c r="J432" s="8">
        <v>3.77</v>
      </c>
      <c r="K432" s="8">
        <v>1.51</v>
      </c>
      <c r="L432" s="8">
        <v>1.76</v>
      </c>
      <c r="M432" s="8">
        <f>VLOOKUP('Pit League Rates'!B432,'Pit Adv'!B:V,20,FALSE)</f>
        <v>4.42</v>
      </c>
      <c r="N432" s="8">
        <f>VLOOKUP('Pit League Rates'!B432,'Pit Adv'!B:V,21,FALSE)</f>
        <v>4.46</v>
      </c>
      <c r="O432" s="8">
        <f>VLOOKUP(B432,'Pit Statcast'!B:M,5,FALSE)</f>
        <v>87.8</v>
      </c>
      <c r="P432" s="8">
        <f>VLOOKUP(B432,'Pit Statcast'!B:M,7,FALSE)</f>
        <v>7.6</v>
      </c>
      <c r="Q432" s="46">
        <f>VLOOKUP(B432,'Pit Statcast'!B:M,9,FALSE)</f>
        <v>4.2000000000000003E-2</v>
      </c>
      <c r="R432" s="46">
        <f>VLOOKUP(B432,'Pit Statcast'!B:M,11,FALSE)</f>
        <v>0.373</v>
      </c>
      <c r="S432" s="8">
        <v>3.56</v>
      </c>
      <c r="T432" s="8">
        <v>1</v>
      </c>
      <c r="U432" s="10">
        <v>6.8000000000000005E-2</v>
      </c>
      <c r="V432" s="50">
        <f>VLOOKUP(B432,'Pit Adv'!B:V,7,FALSE)</f>
        <v>0.157</v>
      </c>
      <c r="W432" s="50">
        <f>VLOOKUP(B432,'Pit Adv'!B:V,8,FALSE)</f>
        <v>8.8999999999999996E-2</v>
      </c>
      <c r="X432" s="21">
        <f>VLOOKUP(B432,'Pit PD'!$B:$M,3,FALSE)</f>
        <v>7.0999999999999994E-2</v>
      </c>
      <c r="Y432" s="21">
        <f>VLOOKUP($B432,'Pit PD'!$B:$M,4,FALSE)</f>
        <v>0.28499999999999998</v>
      </c>
      <c r="Z432" s="21">
        <f>VLOOKUP($B432,'Pit PD'!$B:$M,5,FALSE)</f>
        <v>0.66</v>
      </c>
      <c r="AA432" s="21">
        <f>VLOOKUP($B432,'Pit PD'!$B:$M,6,FALSE)</f>
        <v>0.46800000000000003</v>
      </c>
      <c r="AB432" s="21">
        <f>VLOOKUP($B432,'Pit PD'!$B:$M,7,FALSE)</f>
        <v>0.72</v>
      </c>
      <c r="AC432" s="21">
        <f>VLOOKUP($B432,'Pit PD'!$B:$M,8,FALSE)</f>
        <v>0.90700000000000003</v>
      </c>
      <c r="AD432" s="21">
        <f>VLOOKUP($B432,'Pit PD'!$B:$M,9,FALSE)</f>
        <v>0.84899999999999998</v>
      </c>
      <c r="AE432" s="21">
        <f>VLOOKUP($B432,'Pit PD'!$B:$M,10,FALSE)</f>
        <v>0.48799999999999999</v>
      </c>
      <c r="AF432" s="21">
        <f>VLOOKUP($B432,'Pit PD'!$B:$M,11,FALSE)</f>
        <v>0.154</v>
      </c>
      <c r="AG432" s="21">
        <f>VLOOKUP($B432,'Pit PD'!$B:$M,12,FALSE)</f>
        <v>0.224</v>
      </c>
      <c r="AH432">
        <f>VLOOKUP(B432,'[1]SGP Pitchers'!$B:$P,10,FALSE)</f>
        <v>-1.9178125772429708</v>
      </c>
    </row>
    <row r="433" spans="1:34" ht="15" thickBot="1">
      <c r="A433" s="5">
        <v>432</v>
      </c>
      <c r="B433" s="22" t="s">
        <v>766</v>
      </c>
      <c r="C433" s="22" t="s">
        <v>169</v>
      </c>
      <c r="D433" s="8">
        <f t="shared" si="6"/>
        <v>4</v>
      </c>
      <c r="E433" s="8">
        <v>0</v>
      </c>
      <c r="F433" s="8">
        <v>30</v>
      </c>
      <c r="G433" s="8" t="str">
        <f>VLOOKUP(B433,[1]Pitchers!$B:$P,15,FALSE)</f>
        <v/>
      </c>
      <c r="H433" s="8">
        <f>IF(D433&gt;0,(D433)/(D433+VLOOKUP(B433,'Blown Saves Pitch'!B:F,4,FALSE)),"")</f>
        <v>0.8</v>
      </c>
      <c r="I433" s="8">
        <v>5.59</v>
      </c>
      <c r="J433" s="8">
        <v>2.98</v>
      </c>
      <c r="K433" s="8">
        <v>1.1599999999999999</v>
      </c>
      <c r="L433" s="8">
        <v>2.5</v>
      </c>
      <c r="M433" s="8">
        <f>VLOOKUP('Pit League Rates'!B433,'Pit Adv'!B:V,20,FALSE)</f>
        <v>5.05</v>
      </c>
      <c r="N433" s="8">
        <f>VLOOKUP('Pit League Rates'!B433,'Pit Adv'!B:V,21,FALSE)</f>
        <v>4.84</v>
      </c>
      <c r="O433" s="8">
        <f>VLOOKUP(B433,'Pit Statcast'!B:M,5,FALSE)</f>
        <v>87</v>
      </c>
      <c r="P433" s="8">
        <f>VLOOKUP(B433,'Pit Statcast'!B:M,7,FALSE)</f>
        <v>16.3</v>
      </c>
      <c r="Q433" s="46">
        <f>VLOOKUP(B433,'Pit Statcast'!B:M,9,FALSE)</f>
        <v>6.5000000000000002E-2</v>
      </c>
      <c r="R433" s="46">
        <f>VLOOKUP(B433,'Pit Statcast'!B:M,11,FALSE)</f>
        <v>0.30099999999999999</v>
      </c>
      <c r="S433" s="8">
        <v>2.23</v>
      </c>
      <c r="T433" s="8">
        <v>4</v>
      </c>
      <c r="U433" s="10">
        <v>9.1999999999999998E-2</v>
      </c>
      <c r="V433" s="50">
        <f>VLOOKUP(B433,'Pit Adv'!B:V,7,FALSE)</f>
        <v>0.153</v>
      </c>
      <c r="W433" s="50">
        <f>VLOOKUP(B433,'Pit Adv'!B:V,8,FALSE)</f>
        <v>6.0999999999999999E-2</v>
      </c>
      <c r="X433" s="21">
        <f>VLOOKUP(B433,'Pit PD'!$B:$M,3,FALSE)</f>
        <v>8.2000000000000003E-2</v>
      </c>
      <c r="Y433" s="21">
        <f>VLOOKUP($B433,'Pit PD'!$B:$M,4,FALSE)</f>
        <v>0.27700000000000002</v>
      </c>
      <c r="Z433" s="21">
        <f>VLOOKUP($B433,'Pit PD'!$B:$M,5,FALSE)</f>
        <v>0.68100000000000005</v>
      </c>
      <c r="AA433" s="21">
        <f>VLOOKUP($B433,'Pit PD'!$B:$M,6,FALSE)</f>
        <v>0.48199999999999998</v>
      </c>
      <c r="AB433" s="21">
        <f>VLOOKUP($B433,'Pit PD'!$B:$M,7,FALSE)</f>
        <v>0.73099999999999998</v>
      </c>
      <c r="AC433" s="21">
        <f>VLOOKUP($B433,'Pit PD'!$B:$M,8,FALSE)</f>
        <v>0.87</v>
      </c>
      <c r="AD433" s="21">
        <f>VLOOKUP($B433,'Pit PD'!$B:$M,9,FALSE)</f>
        <v>0.83099999999999996</v>
      </c>
      <c r="AE433" s="21">
        <f>VLOOKUP($B433,'Pit PD'!$B:$M,10,FALSE)</f>
        <v>0.50700000000000001</v>
      </c>
      <c r="AF433" s="21">
        <f>VLOOKUP($B433,'Pit PD'!$B:$M,11,FALSE)</f>
        <v>0.153</v>
      </c>
      <c r="AG433" s="21">
        <f>VLOOKUP($B433,'Pit PD'!$B:$M,12,FALSE)</f>
        <v>0.23499999999999999</v>
      </c>
      <c r="AH433">
        <f>VLOOKUP(B433,'[1]SGP Pitchers'!$B:$P,10,FALSE)</f>
        <v>1.9848374034547716</v>
      </c>
    </row>
    <row r="434" spans="1:34" ht="15" thickBot="1">
      <c r="A434" s="5">
        <v>433</v>
      </c>
      <c r="B434" s="22" t="s">
        <v>697</v>
      </c>
      <c r="C434" s="22" t="s">
        <v>32</v>
      </c>
      <c r="D434" s="8">
        <f t="shared" si="6"/>
        <v>5</v>
      </c>
      <c r="E434" s="8">
        <v>0</v>
      </c>
      <c r="F434" s="8">
        <v>30</v>
      </c>
      <c r="G434" s="8" t="str">
        <f>VLOOKUP(B434,[1]Pitchers!$B:$P,15,FALSE)</f>
        <v/>
      </c>
      <c r="H434" s="8">
        <f>IF(D434&gt;0,(D434)/(D434+VLOOKUP(B434,'Blown Saves Pitch'!B:F,4,FALSE)),"")</f>
        <v>0.55555555555555558</v>
      </c>
      <c r="I434" s="8">
        <v>7.57</v>
      </c>
      <c r="J434" s="8">
        <v>5.05</v>
      </c>
      <c r="K434" s="8">
        <v>1.46</v>
      </c>
      <c r="L434" s="8">
        <v>2.14</v>
      </c>
      <c r="M434" s="8">
        <f>VLOOKUP('Pit League Rates'!B434,'Pit Adv'!B:V,20,FALSE)</f>
        <v>4.7</v>
      </c>
      <c r="N434" s="8">
        <f>VLOOKUP('Pit League Rates'!B434,'Pit Adv'!B:V,21,FALSE)</f>
        <v>4.43</v>
      </c>
      <c r="O434" s="8">
        <f>VLOOKUP(B434,'Pit Statcast'!B:M,5,FALSE)</f>
        <v>86.7</v>
      </c>
      <c r="P434" s="8">
        <f>VLOOKUP(B434,'Pit Statcast'!B:M,7,FALSE)</f>
        <v>11.5</v>
      </c>
      <c r="Q434" s="46">
        <f>VLOOKUP(B434,'Pit Statcast'!B:M,9,FALSE)</f>
        <v>8.3000000000000004E-2</v>
      </c>
      <c r="R434" s="46">
        <f>VLOOKUP(B434,'Pit Statcast'!B:M,11,FALSE)</f>
        <v>0.33900000000000002</v>
      </c>
      <c r="S434" s="8">
        <v>3.53</v>
      </c>
      <c r="T434" s="8">
        <v>5</v>
      </c>
      <c r="U434" s="10">
        <v>0.104</v>
      </c>
      <c r="V434" s="50">
        <f>VLOOKUP(B434,'Pit Adv'!B:V,7,FALSE)</f>
        <v>0.19500000000000001</v>
      </c>
      <c r="W434" s="50">
        <f>VLOOKUP(B434,'Pit Adv'!B:V,8,FALSE)</f>
        <v>9.0999999999999998E-2</v>
      </c>
      <c r="X434" s="21">
        <f>VLOOKUP(B434,'Pit PD'!$B:$M,3,FALSE)</f>
        <v>8.4000000000000005E-2</v>
      </c>
      <c r="Y434" s="21">
        <f>VLOOKUP($B434,'Pit PD'!$B:$M,4,FALSE)</f>
        <v>0.23100000000000001</v>
      </c>
      <c r="Z434" s="21">
        <f>VLOOKUP($B434,'Pit PD'!$B:$M,5,FALSE)</f>
        <v>0.61199999999999999</v>
      </c>
      <c r="AA434" s="21">
        <f>VLOOKUP($B434,'Pit PD'!$B:$M,6,FALSE)</f>
        <v>0.438</v>
      </c>
      <c r="AB434" s="21">
        <f>VLOOKUP($B434,'Pit PD'!$B:$M,7,FALSE)</f>
        <v>0.66700000000000004</v>
      </c>
      <c r="AC434" s="21">
        <f>VLOOKUP($B434,'Pit PD'!$B:$M,8,FALSE)</f>
        <v>0.86</v>
      </c>
      <c r="AD434" s="21">
        <f>VLOOKUP($B434,'Pit PD'!$B:$M,9,FALSE)</f>
        <v>0.81399999999999995</v>
      </c>
      <c r="AE434" s="21">
        <f>VLOOKUP($B434,'Pit PD'!$B:$M,10,FALSE)</f>
        <v>0.54500000000000004</v>
      </c>
      <c r="AF434" s="21">
        <f>VLOOKUP($B434,'Pit PD'!$B:$M,11,FALSE)</f>
        <v>0.19400000000000001</v>
      </c>
      <c r="AG434" s="21">
        <f>VLOOKUP($B434,'Pit PD'!$B:$M,12,FALSE)</f>
        <v>0.27800000000000002</v>
      </c>
      <c r="AH434">
        <f>VLOOKUP(B434,'[1]SGP Pitchers'!$B:$P,10,FALSE)</f>
        <v>-1.3513990704032421</v>
      </c>
    </row>
    <row r="435" spans="1:34" ht="15" thickBot="1">
      <c r="A435" s="5">
        <v>434</v>
      </c>
      <c r="B435" s="22" t="s">
        <v>841</v>
      </c>
      <c r="C435" s="22" t="s">
        <v>129</v>
      </c>
      <c r="D435" s="8">
        <f t="shared" si="6"/>
        <v>0</v>
      </c>
      <c r="E435" s="8">
        <v>0</v>
      </c>
      <c r="F435" s="8">
        <v>30</v>
      </c>
      <c r="G435" s="8" t="str">
        <f>VLOOKUP(B435,[1]Pitchers!$B:$P,15,FALSE)</f>
        <v/>
      </c>
      <c r="H435" s="8" t="str">
        <f>IF(D435&gt;0,(D435)/(D435+VLOOKUP(B435,'Blown Saves Pitch'!B:F,4,FALSE)),"")</f>
        <v/>
      </c>
      <c r="I435" s="8">
        <v>7.64</v>
      </c>
      <c r="J435" s="8">
        <v>6.37</v>
      </c>
      <c r="K435" s="8">
        <v>1.61</v>
      </c>
      <c r="L435" s="8">
        <v>1.07</v>
      </c>
      <c r="M435" s="8">
        <f>VLOOKUP('Pit League Rates'!B435,'Pit Adv'!B:V,20,FALSE)</f>
        <v>5.98</v>
      </c>
      <c r="N435" s="8">
        <f>VLOOKUP('Pit League Rates'!B435,'Pit Adv'!B:V,21,FALSE)</f>
        <v>5.81</v>
      </c>
      <c r="O435" s="8">
        <f>VLOOKUP(B435,'Pit Statcast'!B:M,5,FALSE)</f>
        <v>89.4</v>
      </c>
      <c r="P435" s="8">
        <f>VLOOKUP(B435,'Pit Statcast'!B:M,7,FALSE)</f>
        <v>12.8</v>
      </c>
      <c r="Q435" s="46">
        <f>VLOOKUP(B435,'Pit Statcast'!B:M,9,FALSE)</f>
        <v>0.1</v>
      </c>
      <c r="R435" s="46">
        <f>VLOOKUP(B435,'Pit Statcast'!B:M,11,FALSE)</f>
        <v>0.37</v>
      </c>
      <c r="S435" s="8">
        <v>7.13</v>
      </c>
      <c r="T435" s="8">
        <v>0</v>
      </c>
      <c r="U435" s="10">
        <v>1.2999999999999999E-2</v>
      </c>
      <c r="V435" s="50">
        <f>VLOOKUP(B435,'Pit Adv'!B:V,7,FALSE)</f>
        <v>0.188</v>
      </c>
      <c r="W435" s="50">
        <f>VLOOKUP(B435,'Pit Adv'!B:V,8,FALSE)</f>
        <v>0.17499999999999999</v>
      </c>
      <c r="X435" s="21">
        <f>VLOOKUP(B435,'Pit PD'!$B:$M,3,FALSE)</f>
        <v>7.8E-2</v>
      </c>
      <c r="Y435" s="21">
        <f>VLOOKUP($B435,'Pit PD'!$B:$M,4,FALSE)</f>
        <v>0.193</v>
      </c>
      <c r="Z435" s="21">
        <f>VLOOKUP($B435,'Pit PD'!$B:$M,5,FALSE)</f>
        <v>0.56699999999999995</v>
      </c>
      <c r="AA435" s="21">
        <f>VLOOKUP($B435,'Pit PD'!$B:$M,6,FALSE)</f>
        <v>0.38500000000000001</v>
      </c>
      <c r="AB435" s="21">
        <f>VLOOKUP($B435,'Pit PD'!$B:$M,7,FALSE)</f>
        <v>0.625</v>
      </c>
      <c r="AC435" s="21">
        <f>VLOOKUP($B435,'Pit PD'!$B:$M,8,FALSE)</f>
        <v>0.85399999999999998</v>
      </c>
      <c r="AD435" s="21">
        <f>VLOOKUP($B435,'Pit PD'!$B:$M,9,FALSE)</f>
        <v>0.79800000000000004</v>
      </c>
      <c r="AE435" s="21">
        <f>VLOOKUP($B435,'Pit PD'!$B:$M,10,FALSE)</f>
        <v>0.51200000000000001</v>
      </c>
      <c r="AF435" s="21">
        <f>VLOOKUP($B435,'Pit PD'!$B:$M,11,FALSE)</f>
        <v>0.19700000000000001</v>
      </c>
      <c r="AG435" s="21">
        <f>VLOOKUP($B435,'Pit PD'!$B:$M,12,FALSE)</f>
        <v>0.27500000000000002</v>
      </c>
      <c r="AH435">
        <f>VLOOKUP(B435,'[1]SGP Pitchers'!$B:$P,10,FALSE)</f>
        <v>-5.8714567858893618</v>
      </c>
    </row>
    <row r="436" spans="1:34" ht="15" thickBot="1">
      <c r="A436" s="5">
        <v>435</v>
      </c>
      <c r="B436" s="22" t="s">
        <v>549</v>
      </c>
      <c r="C436" s="22" t="s">
        <v>86</v>
      </c>
      <c r="D436" s="8">
        <f t="shared" si="6"/>
        <v>1</v>
      </c>
      <c r="E436" s="8">
        <v>1</v>
      </c>
      <c r="F436" s="8">
        <v>30</v>
      </c>
      <c r="G436" s="8">
        <f>VLOOKUP(B436,[1]Pitchers!$B:$P,15,FALSE)</f>
        <v>0.4</v>
      </c>
      <c r="H436" s="8">
        <f>IF(D436&gt;0,(D436)/(D436+VLOOKUP(B436,'Blown Saves Pitch'!B:F,4,FALSE)),"")</f>
        <v>1</v>
      </c>
      <c r="I436" s="8">
        <v>7.3</v>
      </c>
      <c r="J436" s="8">
        <v>3.89</v>
      </c>
      <c r="K436" s="8">
        <v>1.03</v>
      </c>
      <c r="L436" s="8">
        <v>3.75</v>
      </c>
      <c r="M436" s="8">
        <f>VLOOKUP('Pit League Rates'!B436,'Pit Adv'!B:V,20,FALSE)</f>
        <v>4</v>
      </c>
      <c r="N436" s="8">
        <f>VLOOKUP('Pit League Rates'!B436,'Pit Adv'!B:V,21,FALSE)</f>
        <v>3.87</v>
      </c>
      <c r="O436" s="8">
        <f>VLOOKUP(B436,'Pit Statcast'!B:M,5,FALSE)</f>
        <v>92.4</v>
      </c>
      <c r="P436" s="8">
        <f>VLOOKUP(B436,'Pit Statcast'!B:M,7,FALSE)</f>
        <v>6</v>
      </c>
      <c r="Q436" s="46">
        <f>VLOOKUP(B436,'Pit Statcast'!B:M,9,FALSE)</f>
        <v>9.2999999999999999E-2</v>
      </c>
      <c r="R436" s="46">
        <f>VLOOKUP(B436,'Pit Statcast'!B:M,11,FALSE)</f>
        <v>0.47199999999999998</v>
      </c>
      <c r="S436" s="8">
        <v>1.95</v>
      </c>
      <c r="T436" s="8">
        <v>0</v>
      </c>
      <c r="U436" s="10">
        <v>0.14699999999999999</v>
      </c>
      <c r="V436" s="50">
        <f>VLOOKUP(B436,'Pit Adv'!B:V,7,FALSE)</f>
        <v>0.2</v>
      </c>
      <c r="W436" s="50">
        <f>VLOOKUP(B436,'Pit Adv'!B:V,8,FALSE)</f>
        <v>5.2999999999999999E-2</v>
      </c>
      <c r="X436" s="21">
        <f>VLOOKUP(B436,'Pit PD'!$B:$M,3,FALSE)</f>
        <v>0.14299999999999999</v>
      </c>
      <c r="Y436" s="21">
        <f>VLOOKUP($B436,'Pit PD'!$B:$M,4,FALSE)</f>
        <v>0.34499999999999997</v>
      </c>
      <c r="Z436" s="21">
        <f>VLOOKUP($B436,'Pit PD'!$B:$M,5,FALSE)</f>
        <v>0.67800000000000005</v>
      </c>
      <c r="AA436" s="21">
        <f>VLOOKUP($B436,'Pit PD'!$B:$M,6,FALSE)</f>
        <v>0.51800000000000002</v>
      </c>
      <c r="AB436" s="21">
        <f>VLOOKUP($B436,'Pit PD'!$B:$M,7,FALSE)</f>
        <v>0.59299999999999997</v>
      </c>
      <c r="AC436" s="21">
        <f>VLOOKUP($B436,'Pit PD'!$B:$M,8,FALSE)</f>
        <v>0.78100000000000003</v>
      </c>
      <c r="AD436" s="21">
        <f>VLOOKUP($B436,'Pit PD'!$B:$M,9,FALSE)</f>
        <v>0.72099999999999997</v>
      </c>
      <c r="AE436" s="21">
        <f>VLOOKUP($B436,'Pit PD'!$B:$M,10,FALSE)</f>
        <v>0.52</v>
      </c>
      <c r="AF436" s="21">
        <f>VLOOKUP($B436,'Pit PD'!$B:$M,11,FALSE)</f>
        <v>0.14799999999999999</v>
      </c>
      <c r="AG436" s="21">
        <f>VLOOKUP($B436,'Pit PD'!$B:$M,12,FALSE)</f>
        <v>0.29099999999999998</v>
      </c>
      <c r="AH436">
        <f>VLOOKUP(B436,'[1]SGP Pitchers'!$B:$P,10,FALSE)</f>
        <v>2.2976075952713697</v>
      </c>
    </row>
    <row r="437" spans="1:34" ht="15" thickBot="1">
      <c r="A437" s="5">
        <v>436</v>
      </c>
      <c r="B437" s="22" t="s">
        <v>846</v>
      </c>
      <c r="C437" s="22" t="s">
        <v>26</v>
      </c>
      <c r="D437" s="8">
        <f t="shared" si="6"/>
        <v>0</v>
      </c>
      <c r="E437" s="8">
        <v>0</v>
      </c>
      <c r="F437" s="8">
        <v>30</v>
      </c>
      <c r="G437" s="8">
        <f>VLOOKUP(B437,[1]Pitchers!$B:$P,15,FALSE)</f>
        <v>0.09</v>
      </c>
      <c r="H437" s="8" t="str">
        <f>IF(D437&gt;0,(D437)/(D437+VLOOKUP(B437,'Blown Saves Pitch'!B:F,4,FALSE)),"")</f>
        <v/>
      </c>
      <c r="I437" s="8">
        <v>5.13</v>
      </c>
      <c r="J437" s="8">
        <v>5.64</v>
      </c>
      <c r="K437" s="8">
        <v>1.48</v>
      </c>
      <c r="L437" s="8">
        <v>1.1499999999999999</v>
      </c>
      <c r="M437" s="8">
        <f>VLOOKUP('Pit League Rates'!B437,'Pit Adv'!B:V,20,FALSE)</f>
        <v>6.14</v>
      </c>
      <c r="N437" s="8">
        <f>VLOOKUP('Pit League Rates'!B437,'Pit Adv'!B:V,21,FALSE)</f>
        <v>6.13</v>
      </c>
      <c r="O437" s="8">
        <f>VLOOKUP(B437,'Pit Statcast'!B:M,5,FALSE)</f>
        <v>89.4</v>
      </c>
      <c r="P437" s="8">
        <f>VLOOKUP(B437,'Pit Statcast'!B:M,7,FALSE)</f>
        <v>18.399999999999999</v>
      </c>
      <c r="Q437" s="46">
        <f>VLOOKUP(B437,'Pit Statcast'!B:M,9,FALSE)</f>
        <v>6.9000000000000006E-2</v>
      </c>
      <c r="R437" s="46">
        <f>VLOOKUP(B437,'Pit Statcast'!B:M,11,FALSE)</f>
        <v>0.38200000000000001</v>
      </c>
      <c r="S437" s="8">
        <v>4.4400000000000004</v>
      </c>
      <c r="T437" s="8">
        <v>0</v>
      </c>
      <c r="U437" s="10">
        <v>1.7000000000000001E-2</v>
      </c>
      <c r="V437" s="50">
        <f>VLOOKUP(B437,'Pit Adv'!B:V,7,FALSE)</f>
        <v>0.13</v>
      </c>
      <c r="W437" s="50">
        <f>VLOOKUP(B437,'Pit Adv'!B:V,8,FALSE)</f>
        <v>0.113</v>
      </c>
      <c r="X437" s="21">
        <f>VLOOKUP(B437,'Pit PD'!$B:$M,3,FALSE)</f>
        <v>0.09</v>
      </c>
      <c r="Y437" s="21">
        <f>VLOOKUP($B437,'Pit PD'!$B:$M,4,FALSE)</f>
        <v>0.23899999999999999</v>
      </c>
      <c r="Z437" s="21">
        <f>VLOOKUP($B437,'Pit PD'!$B:$M,5,FALSE)</f>
        <v>0.68200000000000005</v>
      </c>
      <c r="AA437" s="21">
        <f>VLOOKUP($B437,'Pit PD'!$B:$M,6,FALSE)</f>
        <v>0.45600000000000002</v>
      </c>
      <c r="AB437" s="21">
        <f>VLOOKUP($B437,'Pit PD'!$B:$M,7,FALSE)</f>
        <v>0.6</v>
      </c>
      <c r="AC437" s="21">
        <f>VLOOKUP($B437,'Pit PD'!$B:$M,8,FALSE)</f>
        <v>0.879</v>
      </c>
      <c r="AD437" s="21">
        <f>VLOOKUP($B437,'Pit PD'!$B:$M,9,FALSE)</f>
        <v>0.80500000000000005</v>
      </c>
      <c r="AE437" s="21">
        <f>VLOOKUP($B437,'Pit PD'!$B:$M,10,FALSE)</f>
        <v>0.49099999999999999</v>
      </c>
      <c r="AF437" s="21">
        <f>VLOOKUP($B437,'Pit PD'!$B:$M,11,FALSE)</f>
        <v>0.161</v>
      </c>
      <c r="AG437" s="21">
        <f>VLOOKUP($B437,'Pit PD'!$B:$M,12,FALSE)</f>
        <v>0.251</v>
      </c>
      <c r="AH437">
        <f>VLOOKUP(B437,'[1]SGP Pitchers'!$B:$P,10,FALSE)</f>
        <v>-5.5478765666637306</v>
      </c>
    </row>
    <row r="438" spans="1:34" ht="15" thickBot="1">
      <c r="A438" s="5">
        <v>437</v>
      </c>
      <c r="B438" s="22" t="s">
        <v>510</v>
      </c>
      <c r="C438" s="22" t="s">
        <v>24</v>
      </c>
      <c r="D438" s="8">
        <f t="shared" si="6"/>
        <v>4</v>
      </c>
      <c r="E438" s="8">
        <v>0</v>
      </c>
      <c r="F438" s="8">
        <v>29</v>
      </c>
      <c r="G438" s="8" t="str">
        <f>VLOOKUP(B438,[1]Pitchers!$B:$P,15,FALSE)</f>
        <v/>
      </c>
      <c r="H438" s="8">
        <f>IF(D438&gt;0,(D438)/(D438+VLOOKUP(B438,'Blown Saves Pitch'!B:F,4,FALSE)),"")</f>
        <v>1</v>
      </c>
      <c r="I438" s="8">
        <v>7.99</v>
      </c>
      <c r="J438" s="8">
        <v>4.13</v>
      </c>
      <c r="K438" s="8">
        <v>1.1299999999999999</v>
      </c>
      <c r="L438" s="8">
        <v>2.9</v>
      </c>
      <c r="M438" s="8">
        <f>VLOOKUP('Pit League Rates'!B438,'Pit Adv'!B:V,20,FALSE)</f>
        <v>3.84</v>
      </c>
      <c r="N438" s="8">
        <f>VLOOKUP('Pit League Rates'!B438,'Pit Adv'!B:V,21,FALSE)</f>
        <v>3.7</v>
      </c>
      <c r="O438" s="8">
        <f>VLOOKUP(B438,'Pit Statcast'!B:M,5,FALSE)</f>
        <v>86.7</v>
      </c>
      <c r="P438" s="8">
        <f>VLOOKUP(B438,'Pit Statcast'!B:M,7,FALSE)</f>
        <v>1.1000000000000001</v>
      </c>
      <c r="Q438" s="46">
        <f>VLOOKUP(B438,'Pit Statcast'!B:M,9,FALSE)</f>
        <v>6.7000000000000004E-2</v>
      </c>
      <c r="R438" s="46">
        <f>VLOOKUP(B438,'Pit Statcast'!B:M,11,FALSE)</f>
        <v>0.3</v>
      </c>
      <c r="S438" s="8">
        <v>2.76</v>
      </c>
      <c r="T438" s="8">
        <v>4</v>
      </c>
      <c r="U438" s="10">
        <v>0.14399999999999999</v>
      </c>
      <c r="V438" s="50">
        <f>VLOOKUP(B438,'Pit Adv'!B:V,7,FALSE)</f>
        <v>0.22</v>
      </c>
      <c r="W438" s="50">
        <f>VLOOKUP(B438,'Pit Adv'!B:V,8,FALSE)</f>
        <v>7.5999999999999998E-2</v>
      </c>
      <c r="X438" s="21">
        <f>VLOOKUP(B438,'Pit PD'!$B:$M,3,FALSE)</f>
        <v>0.129</v>
      </c>
      <c r="Y438" s="21">
        <f>VLOOKUP($B438,'Pit PD'!$B:$M,4,FALSE)</f>
        <v>0.28899999999999998</v>
      </c>
      <c r="Z438" s="21">
        <f>VLOOKUP($B438,'Pit PD'!$B:$M,5,FALSE)</f>
        <v>0.63600000000000001</v>
      </c>
      <c r="AA438" s="21">
        <f>VLOOKUP($B438,'Pit PD'!$B:$M,6,FALSE)</f>
        <v>0.45800000000000002</v>
      </c>
      <c r="AB438" s="21">
        <f>VLOOKUP($B438,'Pit PD'!$B:$M,7,FALSE)</f>
        <v>0.52700000000000002</v>
      </c>
      <c r="AC438" s="21">
        <f>VLOOKUP($B438,'Pit PD'!$B:$M,8,FALSE)</f>
        <v>0.81200000000000006</v>
      </c>
      <c r="AD438" s="21">
        <f>VLOOKUP($B438,'Pit PD'!$B:$M,9,FALSE)</f>
        <v>0.71899999999999997</v>
      </c>
      <c r="AE438" s="21">
        <f>VLOOKUP($B438,'Pit PD'!$B:$M,10,FALSE)</f>
        <v>0.48599999999999999</v>
      </c>
      <c r="AF438" s="21">
        <f>VLOOKUP($B438,'Pit PD'!$B:$M,11,FALSE)</f>
        <v>0.185</v>
      </c>
      <c r="AG438" s="21">
        <f>VLOOKUP($B438,'Pit PD'!$B:$M,12,FALSE)</f>
        <v>0.313</v>
      </c>
      <c r="AH438">
        <f>VLOOKUP(B438,'[1]SGP Pitchers'!$B:$P,10,FALSE)</f>
        <v>1.5371773417997421</v>
      </c>
    </row>
    <row r="439" spans="1:34" ht="15" thickBot="1">
      <c r="A439" s="5">
        <v>438</v>
      </c>
      <c r="B439" s="22" t="s">
        <v>730</v>
      </c>
      <c r="C439" s="22" t="s">
        <v>26</v>
      </c>
      <c r="D439" s="8">
        <f t="shared" si="6"/>
        <v>0</v>
      </c>
      <c r="E439" s="8">
        <v>0</v>
      </c>
      <c r="F439" s="8">
        <v>29</v>
      </c>
      <c r="G439" s="8">
        <f>VLOOKUP(B439,[1]Pitchers!$B:$P,15,FALSE)</f>
        <v>0.17</v>
      </c>
      <c r="H439" s="8" t="str">
        <f>IF(D439&gt;0,(D439)/(D439+VLOOKUP(B439,'Blown Saves Pitch'!B:F,4,FALSE)),"")</f>
        <v/>
      </c>
      <c r="I439" s="8">
        <v>8.07</v>
      </c>
      <c r="J439" s="8">
        <v>6.4</v>
      </c>
      <c r="K439" s="8">
        <v>1.48</v>
      </c>
      <c r="L439" s="8">
        <v>2.42</v>
      </c>
      <c r="M439" s="8">
        <f>VLOOKUP('Pit League Rates'!B439,'Pit Adv'!B:V,20,FALSE)</f>
        <v>4.6900000000000004</v>
      </c>
      <c r="N439" s="8">
        <f>VLOOKUP('Pit League Rates'!B439,'Pit Adv'!B:V,21,FALSE)</f>
        <v>4.5999999999999996</v>
      </c>
      <c r="O439" s="8">
        <f>VLOOKUP(B439,'Pit Statcast'!B:M,5,FALSE)</f>
        <v>87.3</v>
      </c>
      <c r="P439" s="8">
        <f>VLOOKUP(B439,'Pit Statcast'!B:M,7,FALSE)</f>
        <v>12.9</v>
      </c>
      <c r="Q439" s="46">
        <f>VLOOKUP(B439,'Pit Statcast'!B:M,9,FALSE)</f>
        <v>0.11</v>
      </c>
      <c r="R439" s="46">
        <f>VLOOKUP(B439,'Pit Statcast'!B:M,11,FALSE)</f>
        <v>0.33</v>
      </c>
      <c r="S439" s="8">
        <v>3.34</v>
      </c>
      <c r="T439" s="8">
        <v>0</v>
      </c>
      <c r="U439" s="10">
        <v>0.11700000000000001</v>
      </c>
      <c r="V439" s="50">
        <f>VLOOKUP(B439,'Pit Adv'!B:V,7,FALSE)</f>
        <v>0.2</v>
      </c>
      <c r="W439" s="50">
        <f>VLOOKUP(B439,'Pit Adv'!B:V,8,FALSE)</f>
        <v>8.3000000000000004E-2</v>
      </c>
      <c r="X439" s="21">
        <f>VLOOKUP(B439,'Pit PD'!$B:$M,3,FALSE)</f>
        <v>9.2999999999999999E-2</v>
      </c>
      <c r="Y439" s="21">
        <f>VLOOKUP($B439,'Pit PD'!$B:$M,4,FALSE)</f>
        <v>0.24399999999999999</v>
      </c>
      <c r="Z439" s="21">
        <f>VLOOKUP($B439,'Pit PD'!$B:$M,5,FALSE)</f>
        <v>0.65100000000000002</v>
      </c>
      <c r="AA439" s="21">
        <f>VLOOKUP($B439,'Pit PD'!$B:$M,6,FALSE)</f>
        <v>0.45300000000000001</v>
      </c>
      <c r="AB439" s="21">
        <f>VLOOKUP($B439,'Pit PD'!$B:$M,7,FALSE)</f>
        <v>0.625</v>
      </c>
      <c r="AC439" s="21">
        <f>VLOOKUP($B439,'Pit PD'!$B:$M,8,FALSE)</f>
        <v>0.84399999999999997</v>
      </c>
      <c r="AD439" s="21">
        <f>VLOOKUP($B439,'Pit PD'!$B:$M,9,FALSE)</f>
        <v>0.78600000000000003</v>
      </c>
      <c r="AE439" s="21">
        <f>VLOOKUP($B439,'Pit PD'!$B:$M,10,FALSE)</f>
        <v>0.51200000000000001</v>
      </c>
      <c r="AF439" s="21">
        <f>VLOOKUP($B439,'Pit PD'!$B:$M,11,FALSE)</f>
        <v>0.16800000000000001</v>
      </c>
      <c r="AG439" s="21">
        <f>VLOOKUP($B439,'Pit PD'!$B:$M,12,FALSE)</f>
        <v>0.26100000000000001</v>
      </c>
      <c r="AH439">
        <f>VLOOKUP(B439,'[1]SGP Pitchers'!$B:$P,10,FALSE)</f>
        <v>-2.224134244524028</v>
      </c>
    </row>
    <row r="440" spans="1:34" ht="15" thickBot="1">
      <c r="A440" s="5">
        <v>439</v>
      </c>
      <c r="B440" s="22" t="s">
        <v>820</v>
      </c>
      <c r="C440" s="22" t="s">
        <v>95</v>
      </c>
      <c r="D440" s="8">
        <f t="shared" si="6"/>
        <v>0</v>
      </c>
      <c r="E440" s="8">
        <v>0</v>
      </c>
      <c r="F440" s="8">
        <v>29</v>
      </c>
      <c r="G440" s="8" t="str">
        <f>VLOOKUP(B440,[1]Pitchers!$B:$P,15,FALSE)</f>
        <v/>
      </c>
      <c r="H440" s="8" t="str">
        <f>IF(D440&gt;0,(D440)/(D440+VLOOKUP(B440,'Blown Saves Pitch'!B:F,4,FALSE)),"")</f>
        <v/>
      </c>
      <c r="I440" s="8">
        <v>5.67</v>
      </c>
      <c r="J440" s="8">
        <v>5.09</v>
      </c>
      <c r="K440" s="8">
        <v>1.65</v>
      </c>
      <c r="L440" s="8">
        <v>1.38</v>
      </c>
      <c r="M440" s="8">
        <f>VLOOKUP('Pit League Rates'!B440,'Pit Adv'!B:V,20,FALSE)</f>
        <v>5.15</v>
      </c>
      <c r="N440" s="8">
        <f>VLOOKUP('Pit League Rates'!B440,'Pit Adv'!B:V,21,FALSE)</f>
        <v>5.23</v>
      </c>
      <c r="O440" s="8">
        <f>VLOOKUP(B440,'Pit Statcast'!B:M,5,FALSE)</f>
        <v>92.2</v>
      </c>
      <c r="P440" s="8">
        <f>VLOOKUP(B440,'Pit Statcast'!B:M,7,FALSE)</f>
        <v>5.6</v>
      </c>
      <c r="Q440" s="46">
        <f>VLOOKUP(B440,'Pit Statcast'!B:M,9,FALSE)</f>
        <v>0.10199999999999999</v>
      </c>
      <c r="R440" s="46">
        <f>VLOOKUP(B440,'Pit Statcast'!B:M,11,FALSE)</f>
        <v>0.497</v>
      </c>
      <c r="S440" s="8">
        <v>4.1100000000000003</v>
      </c>
      <c r="T440" s="8">
        <v>0</v>
      </c>
      <c r="U440" s="10">
        <v>3.7999999999999999E-2</v>
      </c>
      <c r="V440" s="50">
        <f>VLOOKUP(B440,'Pit Adv'!B:V,7,FALSE)</f>
        <v>0.13800000000000001</v>
      </c>
      <c r="W440" s="50">
        <f>VLOOKUP(B440,'Pit Adv'!B:V,8,FALSE)</f>
        <v>0.1</v>
      </c>
      <c r="X440" s="21">
        <f>VLOOKUP(B440,'Pit PD'!$B:$M,3,FALSE)</f>
        <v>5.8000000000000003E-2</v>
      </c>
      <c r="Y440" s="21">
        <f>VLOOKUP($B440,'Pit PD'!$B:$M,4,FALSE)</f>
        <v>0.17799999999999999</v>
      </c>
      <c r="Z440" s="21">
        <f>VLOOKUP($B440,'Pit PD'!$B:$M,5,FALSE)</f>
        <v>0.622</v>
      </c>
      <c r="AA440" s="21">
        <f>VLOOKUP($B440,'Pit PD'!$B:$M,6,FALSE)</f>
        <v>0.41299999999999998</v>
      </c>
      <c r="AB440" s="21">
        <f>VLOOKUP($B440,'Pit PD'!$B:$M,7,FALSE)</f>
        <v>0.73599999999999999</v>
      </c>
      <c r="AC440" s="21">
        <f>VLOOKUP($B440,'Pit PD'!$B:$M,8,FALSE)</f>
        <v>0.88700000000000001</v>
      </c>
      <c r="AD440" s="21">
        <f>VLOOKUP($B440,'Pit PD'!$B:$M,9,FALSE)</f>
        <v>0.85599999999999998</v>
      </c>
      <c r="AE440" s="21">
        <f>VLOOKUP($B440,'Pit PD'!$B:$M,10,FALSE)</f>
        <v>0.53</v>
      </c>
      <c r="AF440" s="21">
        <f>VLOOKUP($B440,'Pit PD'!$B:$M,11,FALSE)</f>
        <v>0.19400000000000001</v>
      </c>
      <c r="AG440" s="21">
        <f>VLOOKUP($B440,'Pit PD'!$B:$M,12,FALSE)</f>
        <v>0.252</v>
      </c>
      <c r="AH440">
        <f>VLOOKUP(B440,'[1]SGP Pitchers'!$B:$P,10,FALSE)</f>
        <v>-6.6408712591526839</v>
      </c>
    </row>
    <row r="441" spans="1:34" ht="15" thickBot="1">
      <c r="A441" s="5">
        <v>440</v>
      </c>
      <c r="B441" s="22" t="s">
        <v>602</v>
      </c>
      <c r="C441" s="22" t="s">
        <v>153</v>
      </c>
      <c r="D441" s="8">
        <f t="shared" si="6"/>
        <v>6</v>
      </c>
      <c r="E441" s="8">
        <v>2</v>
      </c>
      <c r="F441" s="8">
        <v>29</v>
      </c>
      <c r="G441" s="8" t="str">
        <f>VLOOKUP(B441,[1]Pitchers!$B:$P,15,FALSE)</f>
        <v/>
      </c>
      <c r="H441" s="8">
        <f>IF(D441&gt;0,(D441)/(D441+VLOOKUP(B441,'Blown Saves Pitch'!B:F,4,FALSE)),"")</f>
        <v>1</v>
      </c>
      <c r="I441" s="8">
        <v>7.99</v>
      </c>
      <c r="J441" s="8">
        <v>3.86</v>
      </c>
      <c r="K441" s="8">
        <v>1.38</v>
      </c>
      <c r="L441" s="8">
        <v>2.9</v>
      </c>
      <c r="M441" s="8">
        <f>VLOOKUP('Pit League Rates'!B441,'Pit Adv'!B:V,20,FALSE)</f>
        <v>4.2300000000000004</v>
      </c>
      <c r="N441" s="8">
        <f>VLOOKUP('Pit League Rates'!B441,'Pit Adv'!B:V,21,FALSE)</f>
        <v>4.12</v>
      </c>
      <c r="O441" s="8">
        <f>VLOOKUP(B441,'Pit Statcast'!B:M,5,FALSE)</f>
        <v>87.7</v>
      </c>
      <c r="P441" s="8">
        <f>VLOOKUP(B441,'Pit Statcast'!B:M,7,FALSE)</f>
        <v>12.6</v>
      </c>
      <c r="Q441" s="46">
        <f>VLOOKUP(B441,'Pit Statcast'!B:M,9,FALSE)</f>
        <v>5.8000000000000003E-2</v>
      </c>
      <c r="R441" s="46">
        <f>VLOOKUP(B441,'Pit Statcast'!B:M,11,FALSE)</f>
        <v>0.33</v>
      </c>
      <c r="S441" s="8">
        <v>2.76</v>
      </c>
      <c r="T441" s="8">
        <v>4</v>
      </c>
      <c r="U441" s="10">
        <v>0.13400000000000001</v>
      </c>
      <c r="V441" s="50">
        <f>VLOOKUP(B441,'Pit Adv'!B:V,7,FALSE)</f>
        <v>0.20399999999999999</v>
      </c>
      <c r="W441" s="50">
        <f>VLOOKUP(B441,'Pit Adv'!B:V,8,FALSE)</f>
        <v>7.0000000000000007E-2</v>
      </c>
      <c r="X441" s="21">
        <f>VLOOKUP(B441,'Pit PD'!$B:$M,3,FALSE)</f>
        <v>0.1</v>
      </c>
      <c r="Y441" s="21">
        <f>VLOOKUP($B441,'Pit PD'!$B:$M,4,FALSE)</f>
        <v>0.30199999999999999</v>
      </c>
      <c r="Z441" s="21">
        <f>VLOOKUP($B441,'Pit PD'!$B:$M,5,FALSE)</f>
        <v>0.69399999999999995</v>
      </c>
      <c r="AA441" s="21">
        <f>VLOOKUP($B441,'Pit PD'!$B:$M,6,FALSE)</f>
        <v>0.5</v>
      </c>
      <c r="AB441" s="21">
        <f>VLOOKUP($B441,'Pit PD'!$B:$M,7,FALSE)</f>
        <v>0.61599999999999999</v>
      </c>
      <c r="AC441" s="21">
        <f>VLOOKUP($B441,'Pit PD'!$B:$M,8,FALSE)</f>
        <v>0.876</v>
      </c>
      <c r="AD441" s="21">
        <f>VLOOKUP($B441,'Pit PD'!$B:$M,9,FALSE)</f>
        <v>0.79900000000000004</v>
      </c>
      <c r="AE441" s="21">
        <f>VLOOKUP($B441,'Pit PD'!$B:$M,10,FALSE)</f>
        <v>0.505</v>
      </c>
      <c r="AF441" s="21">
        <f>VLOOKUP($B441,'Pit PD'!$B:$M,11,FALSE)</f>
        <v>0.13400000000000001</v>
      </c>
      <c r="AG441" s="21">
        <f>VLOOKUP($B441,'Pit PD'!$B:$M,12,FALSE)</f>
        <v>0.23400000000000001</v>
      </c>
      <c r="AH441">
        <f>VLOOKUP(B441,'[1]SGP Pitchers'!$B:$P,10,FALSE)</f>
        <v>0.60211806256420286</v>
      </c>
    </row>
    <row r="442" spans="1:34" ht="15" thickBot="1">
      <c r="A442" s="5">
        <v>441</v>
      </c>
      <c r="B442" s="22" t="s">
        <v>717</v>
      </c>
      <c r="C442" s="22" t="s">
        <v>43</v>
      </c>
      <c r="D442" s="8">
        <f t="shared" si="6"/>
        <v>2</v>
      </c>
      <c r="E442" s="8">
        <v>0</v>
      </c>
      <c r="F442" s="8">
        <v>29</v>
      </c>
      <c r="G442" s="8" t="str">
        <f>VLOOKUP(B442,[1]Pitchers!$B:$P,15,FALSE)</f>
        <v/>
      </c>
      <c r="H442" s="8">
        <f>IF(D442&gt;0,(D442)/(D442+VLOOKUP(B442,'Blown Saves Pitch'!B:F,4,FALSE)),"")</f>
        <v>1</v>
      </c>
      <c r="I442" s="8">
        <v>7.6</v>
      </c>
      <c r="J442" s="8">
        <v>4.9800000000000004</v>
      </c>
      <c r="K442" s="8">
        <v>1.43</v>
      </c>
      <c r="L442" s="8">
        <v>1.93</v>
      </c>
      <c r="M442" s="8">
        <f>VLOOKUP('Pit League Rates'!B442,'Pit Adv'!B:V,20,FALSE)</f>
        <v>4.8600000000000003</v>
      </c>
      <c r="N442" s="8">
        <f>VLOOKUP('Pit League Rates'!B442,'Pit Adv'!B:V,21,FALSE)</f>
        <v>4.5199999999999996</v>
      </c>
      <c r="O442" s="8">
        <f>VLOOKUP(B442,'Pit Statcast'!B:M,5,FALSE)</f>
        <v>87.2</v>
      </c>
      <c r="P442" s="8">
        <f>VLOOKUP(B442,'Pit Statcast'!B:M,7,FALSE)</f>
        <v>9.1</v>
      </c>
      <c r="Q442" s="46">
        <f>VLOOKUP(B442,'Pit Statcast'!B:M,9,FALSE)</f>
        <v>6.7000000000000004E-2</v>
      </c>
      <c r="R442" s="46">
        <f>VLOOKUP(B442,'Pit Statcast'!B:M,11,FALSE)</f>
        <v>0.36199999999999999</v>
      </c>
      <c r="S442" s="8">
        <v>3.93</v>
      </c>
      <c r="T442" s="8">
        <v>2</v>
      </c>
      <c r="U442" s="10">
        <v>9.0999999999999998E-2</v>
      </c>
      <c r="V442" s="50">
        <f>VLOOKUP(B442,'Pit Adv'!B:V,7,FALSE)</f>
        <v>0.188</v>
      </c>
      <c r="W442" s="50">
        <f>VLOOKUP(B442,'Pit Adv'!B:V,8,FALSE)</f>
        <v>9.7000000000000003E-2</v>
      </c>
      <c r="X442" s="21">
        <f>VLOOKUP(B442,'Pit PD'!$B:$M,3,FALSE)</f>
        <v>0.08</v>
      </c>
      <c r="Y442" s="21">
        <f>VLOOKUP($B442,'Pit PD'!$B:$M,4,FALSE)</f>
        <v>0.251</v>
      </c>
      <c r="Z442" s="21">
        <f>VLOOKUP($B442,'Pit PD'!$B:$M,5,FALSE)</f>
        <v>0.61499999999999999</v>
      </c>
      <c r="AA442" s="21">
        <f>VLOOKUP($B442,'Pit PD'!$B:$M,6,FALSE)</f>
        <v>0.42499999999999999</v>
      </c>
      <c r="AB442" s="21">
        <f>VLOOKUP($B442,'Pit PD'!$B:$M,7,FALSE)</f>
        <v>0.59799999999999998</v>
      </c>
      <c r="AC442" s="21">
        <f>VLOOKUP($B442,'Pit PD'!$B:$M,8,FALSE)</f>
        <v>0.90200000000000002</v>
      </c>
      <c r="AD442" s="21">
        <f>VLOOKUP($B442,'Pit PD'!$B:$M,9,FALSE)</f>
        <v>0.80800000000000005</v>
      </c>
      <c r="AE442" s="21">
        <f>VLOOKUP($B442,'Pit PD'!$B:$M,10,FALSE)</f>
        <v>0.47799999999999998</v>
      </c>
      <c r="AF442" s="21">
        <f>VLOOKUP($B442,'Pit PD'!$B:$M,11,FALSE)</f>
        <v>0.17699999999999999</v>
      </c>
      <c r="AG442" s="21">
        <f>VLOOKUP($B442,'Pit PD'!$B:$M,12,FALSE)</f>
        <v>0.25700000000000001</v>
      </c>
      <c r="AH442">
        <f>VLOOKUP(B442,'[1]SGP Pitchers'!$B:$P,10,FALSE)</f>
        <v>-1.4308253773209119</v>
      </c>
    </row>
    <row r="443" spans="1:34" ht="15" thickBot="1">
      <c r="A443" s="5">
        <v>442</v>
      </c>
      <c r="B443" s="22" t="s">
        <v>652</v>
      </c>
      <c r="C443" s="22" t="s">
        <v>54</v>
      </c>
      <c r="D443" s="8">
        <f t="shared" si="6"/>
        <v>3</v>
      </c>
      <c r="E443" s="8">
        <v>1</v>
      </c>
      <c r="F443" s="8">
        <v>28</v>
      </c>
      <c r="G443" s="8" t="str">
        <f>VLOOKUP(B443,[1]Pitchers!$B:$P,15,FALSE)</f>
        <v/>
      </c>
      <c r="H443" s="8">
        <f>IF(D443&gt;0,(D443)/(D443+VLOOKUP(B443,'Blown Saves Pitch'!B:F,4,FALSE)),"")</f>
        <v>0.75</v>
      </c>
      <c r="I443" s="8">
        <v>6.35</v>
      </c>
      <c r="J443" s="8">
        <v>2.72</v>
      </c>
      <c r="K443" s="8">
        <v>1.26</v>
      </c>
      <c r="L443" s="8">
        <v>3.11</v>
      </c>
      <c r="M443" s="8">
        <f>VLOOKUP('Pit League Rates'!B443,'Pit Adv'!B:V,20,FALSE)</f>
        <v>4.41</v>
      </c>
      <c r="N443" s="8">
        <f>VLOOKUP('Pit League Rates'!B443,'Pit Adv'!B:V,21,FALSE)</f>
        <v>4.2699999999999996</v>
      </c>
      <c r="O443" s="8">
        <f>VLOOKUP(B443,'Pit Statcast'!B:M,5,FALSE)</f>
        <v>85.9</v>
      </c>
      <c r="P443" s="8">
        <f>VLOOKUP(B443,'Pit Statcast'!B:M,7,FALSE)</f>
        <v>7.5</v>
      </c>
      <c r="Q443" s="46">
        <f>VLOOKUP(B443,'Pit Statcast'!B:M,9,FALSE)</f>
        <v>6.0999999999999999E-2</v>
      </c>
      <c r="R443" s="46">
        <f>VLOOKUP(B443,'Pit Statcast'!B:M,11,FALSE)</f>
        <v>0.28799999999999998</v>
      </c>
      <c r="S443" s="8">
        <v>2.04</v>
      </c>
      <c r="T443" s="8">
        <v>2</v>
      </c>
      <c r="U443" s="10">
        <v>0.112</v>
      </c>
      <c r="V443" s="50">
        <f>VLOOKUP(B443,'Pit Adv'!B:V,7,FALSE)</f>
        <v>0.16600000000000001</v>
      </c>
      <c r="W443" s="50">
        <f>VLOOKUP(B443,'Pit Adv'!B:V,8,FALSE)</f>
        <v>5.2999999999999999E-2</v>
      </c>
      <c r="X443" s="21">
        <f>VLOOKUP(B443,'Pit PD'!$B:$M,3,FALSE)</f>
        <v>0.10299999999999999</v>
      </c>
      <c r="Y443" s="21">
        <f>VLOOKUP($B443,'Pit PD'!$B:$M,4,FALSE)</f>
        <v>0.29399999999999998</v>
      </c>
      <c r="Z443" s="21">
        <f>VLOOKUP($B443,'Pit PD'!$B:$M,5,FALSE)</f>
        <v>0.61899999999999999</v>
      </c>
      <c r="AA443" s="21">
        <f>VLOOKUP($B443,'Pit PD'!$B:$M,6,FALSE)</f>
        <v>0.46500000000000002</v>
      </c>
      <c r="AB443" s="21">
        <f>VLOOKUP($B443,'Pit PD'!$B:$M,7,FALSE)</f>
        <v>0.59299999999999997</v>
      </c>
      <c r="AC443" s="21">
        <f>VLOOKUP($B443,'Pit PD'!$B:$M,8,FALSE)</f>
        <v>0.85299999999999998</v>
      </c>
      <c r="AD443" s="21">
        <f>VLOOKUP($B443,'Pit PD'!$B:$M,9,FALSE)</f>
        <v>0.77500000000000002</v>
      </c>
      <c r="AE443" s="21">
        <f>VLOOKUP($B443,'Pit PD'!$B:$M,10,FALSE)</f>
        <v>0.52500000000000002</v>
      </c>
      <c r="AF443" s="21">
        <f>VLOOKUP($B443,'Pit PD'!$B:$M,11,FALSE)</f>
        <v>0.19400000000000001</v>
      </c>
      <c r="AG443" s="21">
        <f>VLOOKUP($B443,'Pit PD'!$B:$M,12,FALSE)</f>
        <v>0.29599999999999999</v>
      </c>
      <c r="AH443">
        <f>VLOOKUP(B443,'[1]SGP Pitchers'!$B:$P,10,FALSE)</f>
        <v>1.9580810321969988</v>
      </c>
    </row>
    <row r="444" spans="1:34" ht="15" thickBot="1">
      <c r="A444" s="5">
        <v>443</v>
      </c>
      <c r="B444" s="22" t="s">
        <v>731</v>
      </c>
      <c r="C444" s="6" t="s">
        <v>103</v>
      </c>
      <c r="D444" s="8">
        <f t="shared" si="6"/>
        <v>0</v>
      </c>
      <c r="E444" s="8">
        <v>0</v>
      </c>
      <c r="F444" s="8">
        <v>28</v>
      </c>
      <c r="G444" s="8" t="str">
        <f>VLOOKUP(B444,[1]Pitchers!$B:$P,15,FALSE)</f>
        <v/>
      </c>
      <c r="H444" s="8" t="str">
        <f>IF(D444&gt;0,(D444)/(D444+VLOOKUP(B444,'Blown Saves Pitch'!B:F,4,FALSE)),"")</f>
        <v/>
      </c>
      <c r="I444" s="8">
        <v>7.41</v>
      </c>
      <c r="J444" s="8">
        <v>4.24</v>
      </c>
      <c r="K444" s="8">
        <v>1.41</v>
      </c>
      <c r="L444" s="8">
        <v>1.87</v>
      </c>
      <c r="M444" s="8">
        <f>VLOOKUP('Pit League Rates'!B444,'Pit Adv'!B:V,20,FALSE)</f>
        <v>4.9000000000000004</v>
      </c>
      <c r="N444" s="8">
        <f>VLOOKUP('Pit League Rates'!B444,'Pit Adv'!B:V,21,FALSE)</f>
        <v>4.5999999999999996</v>
      </c>
      <c r="O444" s="8">
        <f>VLOOKUP(B444,'Pit Statcast'!B:M,5,FALSE)</f>
        <v>89.6</v>
      </c>
      <c r="P444" s="8">
        <f>VLOOKUP(B444,'Pit Statcast'!B:M,7,FALSE)</f>
        <v>9.5</v>
      </c>
      <c r="Q444" s="46">
        <f>VLOOKUP(B444,'Pit Statcast'!B:M,9,FALSE)</f>
        <v>6.6000000000000003E-2</v>
      </c>
      <c r="R444" s="46">
        <f>VLOOKUP(B444,'Pit Statcast'!B:M,11,FALSE)</f>
        <v>0.42499999999999999</v>
      </c>
      <c r="S444" s="8">
        <v>3.97</v>
      </c>
      <c r="T444" s="8">
        <v>0</v>
      </c>
      <c r="U444" s="10">
        <v>8.5000000000000006E-2</v>
      </c>
      <c r="V444" s="50">
        <f>VLOOKUP(B444,'Pit Adv'!B:V,7,FALSE)</f>
        <v>0.183</v>
      </c>
      <c r="W444" s="50">
        <f>VLOOKUP(B444,'Pit Adv'!B:V,8,FALSE)</f>
        <v>9.8000000000000004E-2</v>
      </c>
      <c r="X444" s="21">
        <f>VLOOKUP(B444,'Pit PD'!$B:$M,3,FALSE)</f>
        <v>6.3E-2</v>
      </c>
      <c r="Y444" s="21">
        <f>VLOOKUP($B444,'Pit PD'!$B:$M,4,FALSE)</f>
        <v>0.20200000000000001</v>
      </c>
      <c r="Z444" s="21">
        <f>VLOOKUP($B444,'Pit PD'!$B:$M,5,FALSE)</f>
        <v>0.56999999999999995</v>
      </c>
      <c r="AA444" s="21">
        <f>VLOOKUP($B444,'Pit PD'!$B:$M,6,FALSE)</f>
        <v>0.41899999999999998</v>
      </c>
      <c r="AB444" s="21">
        <f>VLOOKUP($B444,'Pit PD'!$B:$M,7,FALSE)</f>
        <v>0.67300000000000004</v>
      </c>
      <c r="AC444" s="21">
        <f>VLOOKUP($B444,'Pit PD'!$B:$M,8,FALSE)</f>
        <v>0.89400000000000002</v>
      </c>
      <c r="AD444" s="21">
        <f>VLOOKUP($B444,'Pit PD'!$B:$M,9,FALSE)</f>
        <v>0.85099999999999998</v>
      </c>
      <c r="AE444" s="21">
        <f>VLOOKUP($B444,'Pit PD'!$B:$M,10,FALSE)</f>
        <v>0.59</v>
      </c>
      <c r="AF444" s="21">
        <f>VLOOKUP($B444,'Pit PD'!$B:$M,11,FALSE)</f>
        <v>0.223</v>
      </c>
      <c r="AG444" s="21">
        <f>VLOOKUP($B444,'Pit PD'!$B:$M,12,FALSE)</f>
        <v>0.28499999999999998</v>
      </c>
      <c r="AH444">
        <f>VLOOKUP(B444,'[1]SGP Pitchers'!$B:$P,10,FALSE)</f>
        <v>-2.0724224626133365</v>
      </c>
    </row>
    <row r="445" spans="1:34" ht="15" thickBot="1">
      <c r="A445" s="5">
        <v>444</v>
      </c>
      <c r="B445" s="22" t="s">
        <v>741</v>
      </c>
      <c r="C445" s="22" t="s">
        <v>144</v>
      </c>
      <c r="D445" s="8">
        <f t="shared" si="6"/>
        <v>2</v>
      </c>
      <c r="E445" s="8">
        <v>1</v>
      </c>
      <c r="F445" s="8">
        <v>28</v>
      </c>
      <c r="G445" s="8" t="str">
        <f>VLOOKUP(B445,[1]Pitchers!$B:$P,15,FALSE)</f>
        <v/>
      </c>
      <c r="H445" s="8">
        <f>IF(D445&gt;0,(D445)/(D445+VLOOKUP(B445,'Blown Saves Pitch'!B:F,4,FALSE)),"")</f>
        <v>1</v>
      </c>
      <c r="I445" s="8">
        <v>7.27</v>
      </c>
      <c r="J445" s="8">
        <v>4.1500000000000004</v>
      </c>
      <c r="K445" s="8">
        <v>1.41</v>
      </c>
      <c r="L445" s="8">
        <v>2</v>
      </c>
      <c r="M445" s="8">
        <f>VLOOKUP('Pit League Rates'!B445,'Pit Adv'!B:V,20,FALSE)</f>
        <v>5.01</v>
      </c>
      <c r="N445" s="8">
        <f>VLOOKUP('Pit League Rates'!B445,'Pit Adv'!B:V,21,FALSE)</f>
        <v>4.63</v>
      </c>
      <c r="O445" s="8">
        <f>VLOOKUP(B445,'Pit Statcast'!B:M,5,FALSE)</f>
        <v>91</v>
      </c>
      <c r="P445" s="8">
        <f>VLOOKUP(B445,'Pit Statcast'!B:M,7,FALSE)</f>
        <v>13.1</v>
      </c>
      <c r="Q445" s="46">
        <f>VLOOKUP(B445,'Pit Statcast'!B:M,9,FALSE)</f>
        <v>8.5999999999999993E-2</v>
      </c>
      <c r="R445" s="46">
        <f>VLOOKUP(B445,'Pit Statcast'!B:M,11,FALSE)</f>
        <v>0.438</v>
      </c>
      <c r="S445" s="8">
        <v>3.63</v>
      </c>
      <c r="T445" s="8">
        <v>1</v>
      </c>
      <c r="U445" s="10">
        <v>9.5000000000000001E-2</v>
      </c>
      <c r="V445" s="50">
        <f>VLOOKUP(B445,'Pit Adv'!B:V,7,FALSE)</f>
        <v>0.19</v>
      </c>
      <c r="W445" s="50">
        <f>VLOOKUP(B445,'Pit Adv'!B:V,8,FALSE)</f>
        <v>9.5000000000000001E-2</v>
      </c>
      <c r="X445" s="21">
        <f>VLOOKUP(B445,'Pit PD'!$B:$M,3,FALSE)</f>
        <v>9.2999999999999999E-2</v>
      </c>
      <c r="Y445" s="21">
        <f>VLOOKUP($B445,'Pit PD'!$B:$M,4,FALSE)</f>
        <v>0.27200000000000002</v>
      </c>
      <c r="Z445" s="21">
        <f>VLOOKUP($B445,'Pit PD'!$B:$M,5,FALSE)</f>
        <v>0.71</v>
      </c>
      <c r="AA445" s="21">
        <f>VLOOKUP($B445,'Pit PD'!$B:$M,6,FALSE)</f>
        <v>0.48499999999999999</v>
      </c>
      <c r="AB445" s="21">
        <f>VLOOKUP($B445,'Pit PD'!$B:$M,7,FALSE)</f>
        <v>0.628</v>
      </c>
      <c r="AC445" s="21">
        <f>VLOOKUP($B445,'Pit PD'!$B:$M,8,FALSE)</f>
        <v>0.88100000000000001</v>
      </c>
      <c r="AD445" s="21">
        <f>VLOOKUP($B445,'Pit PD'!$B:$M,9,FALSE)</f>
        <v>0.80800000000000005</v>
      </c>
      <c r="AE445" s="21">
        <f>VLOOKUP($B445,'Pit PD'!$B:$M,10,FALSE)</f>
        <v>0.48699999999999999</v>
      </c>
      <c r="AF445" s="21">
        <f>VLOOKUP($B445,'Pit PD'!$B:$M,11,FALSE)</f>
        <v>0.15</v>
      </c>
      <c r="AG445" s="21">
        <f>VLOOKUP($B445,'Pit PD'!$B:$M,12,FALSE)</f>
        <v>0.24299999999999999</v>
      </c>
      <c r="AH445">
        <f>VLOOKUP(B445,'[1]SGP Pitchers'!$B:$P,10,FALSE)</f>
        <v>-1.0149483282843075</v>
      </c>
    </row>
    <row r="446" spans="1:34" ht="15" thickBot="1">
      <c r="A446" s="5">
        <v>445</v>
      </c>
      <c r="B446" s="22" t="s">
        <v>818</v>
      </c>
      <c r="C446" s="22" t="s">
        <v>54</v>
      </c>
      <c r="D446" s="8">
        <f t="shared" si="6"/>
        <v>0</v>
      </c>
      <c r="E446" s="8">
        <v>0</v>
      </c>
      <c r="F446" s="8">
        <v>27</v>
      </c>
      <c r="G446" s="8" t="str">
        <f>VLOOKUP(B446,[1]Pitchers!$B:$P,15,FALSE)</f>
        <v/>
      </c>
      <c r="H446" s="8" t="str">
        <f>IF(D446&gt;0,(D446)/(D446+VLOOKUP(B446,'Blown Saves Pitch'!B:F,4,FALSE)),"")</f>
        <v/>
      </c>
      <c r="I446" s="8">
        <v>7.15</v>
      </c>
      <c r="J446" s="8">
        <v>2.91</v>
      </c>
      <c r="K446" s="8">
        <v>1.24</v>
      </c>
      <c r="L446" s="8">
        <v>1.69</v>
      </c>
      <c r="M446" s="8">
        <f>VLOOKUP('Pit League Rates'!B446,'Pit Adv'!B:V,20,FALSE)</f>
        <v>5.63</v>
      </c>
      <c r="N446" s="8">
        <f>VLOOKUP('Pit League Rates'!B446,'Pit Adv'!B:V,21,FALSE)</f>
        <v>5.21</v>
      </c>
      <c r="O446" s="8">
        <f>VLOOKUP(B446,'Pit Statcast'!B:M,5,FALSE)</f>
        <v>86.7</v>
      </c>
      <c r="P446" s="8">
        <f>VLOOKUP(B446,'Pit Statcast'!B:M,7,FALSE)</f>
        <v>13.6</v>
      </c>
      <c r="Q446" s="46">
        <f>VLOOKUP(B446,'Pit Statcast'!B:M,9,FALSE)</f>
        <v>6.9000000000000006E-2</v>
      </c>
      <c r="R446" s="46">
        <f>VLOOKUP(B446,'Pit Statcast'!B:M,11,FALSE)</f>
        <v>0.373</v>
      </c>
      <c r="S446" s="8">
        <v>4.24</v>
      </c>
      <c r="T446" s="8">
        <v>0</v>
      </c>
      <c r="U446" s="10">
        <v>7.3999999999999996E-2</v>
      </c>
      <c r="V446" s="50">
        <f>VLOOKUP(B446,'Pit Adv'!B:V,7,FALSE)</f>
        <v>0.18099999999999999</v>
      </c>
      <c r="W446" s="50">
        <f>VLOOKUP(B446,'Pit Adv'!B:V,8,FALSE)</f>
        <v>0.107</v>
      </c>
      <c r="X446" s="21">
        <f>VLOOKUP(B446,'Pit PD'!$B:$M,3,FALSE)</f>
        <v>6.7000000000000004E-2</v>
      </c>
      <c r="Y446" s="21">
        <f>VLOOKUP($B446,'Pit PD'!$B:$M,4,FALSE)</f>
        <v>0.27400000000000002</v>
      </c>
      <c r="Z446" s="21">
        <f>VLOOKUP($B446,'Pit PD'!$B:$M,5,FALSE)</f>
        <v>0.625</v>
      </c>
      <c r="AA446" s="21">
        <f>VLOOKUP($B446,'Pit PD'!$B:$M,6,FALSE)</f>
        <v>0.44700000000000001</v>
      </c>
      <c r="AB446" s="21">
        <f>VLOOKUP($B446,'Pit PD'!$B:$M,7,FALSE)</f>
        <v>0.747</v>
      </c>
      <c r="AC446" s="21">
        <f>VLOOKUP($B446,'Pit PD'!$B:$M,8,FALSE)</f>
        <v>0.89200000000000002</v>
      </c>
      <c r="AD446" s="21">
        <f>VLOOKUP($B446,'Pit PD'!$B:$M,9,FALSE)</f>
        <v>0.84699999999999998</v>
      </c>
      <c r="AE446" s="21">
        <f>VLOOKUP($B446,'Pit PD'!$B:$M,10,FALSE)</f>
        <v>0.49399999999999999</v>
      </c>
      <c r="AF446" s="21">
        <f>VLOOKUP($B446,'Pit PD'!$B:$M,11,FALSE)</f>
        <v>0.18</v>
      </c>
      <c r="AG446" s="21">
        <f>VLOOKUP($B446,'Pit PD'!$B:$M,12,FALSE)</f>
        <v>0.247</v>
      </c>
      <c r="AH446">
        <f>VLOOKUP(B446,'[1]SGP Pitchers'!$B:$P,10,FALSE)</f>
        <v>-7.7757743725502149E-2</v>
      </c>
    </row>
    <row r="447" spans="1:34" ht="15" thickBot="1">
      <c r="A447" s="5">
        <v>446</v>
      </c>
      <c r="B447" s="22" t="s">
        <v>770</v>
      </c>
      <c r="C447" s="22" t="s">
        <v>48</v>
      </c>
      <c r="D447" s="8">
        <f t="shared" si="6"/>
        <v>0</v>
      </c>
      <c r="E447" s="8">
        <v>0</v>
      </c>
      <c r="F447" s="8">
        <v>27</v>
      </c>
      <c r="G447" s="8">
        <f>VLOOKUP(B447,[1]Pitchers!$B:$P,15,FALSE)</f>
        <v>0.33</v>
      </c>
      <c r="H447" s="8" t="str">
        <f>IF(D447&gt;0,(D447)/(D447+VLOOKUP(B447,'Blown Saves Pitch'!B:F,4,FALSE)),"")</f>
        <v/>
      </c>
      <c r="I447" s="8">
        <v>7.01</v>
      </c>
      <c r="J447" s="8">
        <v>5.19</v>
      </c>
      <c r="K447" s="8">
        <v>1.33</v>
      </c>
      <c r="L447" s="8">
        <v>2.25</v>
      </c>
      <c r="M447" s="8">
        <f>VLOOKUP('Pit League Rates'!B447,'Pit Adv'!B:V,20,FALSE)</f>
        <v>4.84</v>
      </c>
      <c r="N447" s="8">
        <f>VLOOKUP('Pit League Rates'!B447,'Pit Adv'!B:V,21,FALSE)</f>
        <v>4.8600000000000003</v>
      </c>
      <c r="O447" s="8">
        <f>VLOOKUP(B447,'Pit Statcast'!B:M,5,FALSE)</f>
        <v>93.5</v>
      </c>
      <c r="P447" s="8">
        <f>VLOOKUP(B447,'Pit Statcast'!B:M,7,FALSE)</f>
        <v>14.5</v>
      </c>
      <c r="Q447" s="46">
        <f>VLOOKUP(B447,'Pit Statcast'!B:M,9,FALSE)</f>
        <v>0.14000000000000001</v>
      </c>
      <c r="R447" s="46">
        <f>VLOOKUP(B447,'Pit Statcast'!B:M,11,FALSE)</f>
        <v>0.505</v>
      </c>
      <c r="S447" s="8">
        <v>3.12</v>
      </c>
      <c r="T447" s="8">
        <v>0</v>
      </c>
      <c r="U447" s="10">
        <v>0.10299999999999999</v>
      </c>
      <c r="V447" s="50">
        <f>VLOOKUP(B447,'Pit Adv'!B:V,7,FALSE)</f>
        <v>0.185</v>
      </c>
      <c r="W447" s="50">
        <f>VLOOKUP(B447,'Pit Adv'!B:V,8,FALSE)</f>
        <v>8.2000000000000003E-2</v>
      </c>
      <c r="X447" s="21">
        <f>VLOOKUP(B447,'Pit PD'!$B:$M,3,FALSE)</f>
        <v>0.122</v>
      </c>
      <c r="Y447" s="21">
        <f>VLOOKUP($B447,'Pit PD'!$B:$M,4,FALSE)</f>
        <v>0.307</v>
      </c>
      <c r="Z447" s="21">
        <f>VLOOKUP($B447,'Pit PD'!$B:$M,5,FALSE)</f>
        <v>0.70499999999999996</v>
      </c>
      <c r="AA447" s="21">
        <f>VLOOKUP($B447,'Pit PD'!$B:$M,6,FALSE)</f>
        <v>0.497</v>
      </c>
      <c r="AB447" s="21">
        <f>VLOOKUP($B447,'Pit PD'!$B:$M,7,FALSE)</f>
        <v>0.57999999999999996</v>
      </c>
      <c r="AC447" s="21">
        <f>VLOOKUP($B447,'Pit PD'!$B:$M,8,FALSE)</f>
        <v>0.84399999999999997</v>
      </c>
      <c r="AD447" s="21">
        <f>VLOOKUP($B447,'Pit PD'!$B:$M,9,FALSE)</f>
        <v>0.75900000000000001</v>
      </c>
      <c r="AE447" s="21">
        <f>VLOOKUP($B447,'Pit PD'!$B:$M,10,FALSE)</f>
        <v>0.47899999999999998</v>
      </c>
      <c r="AF447" s="21">
        <f>VLOOKUP($B447,'Pit PD'!$B:$M,11,FALSE)</f>
        <v>0.14699999999999999</v>
      </c>
      <c r="AG447" s="21">
        <f>VLOOKUP($B447,'Pit PD'!$B:$M,12,FALSE)</f>
        <v>0.26900000000000002</v>
      </c>
      <c r="AH447">
        <f>VLOOKUP(B447,'[1]SGP Pitchers'!$B:$P,10,FALSE)</f>
        <v>-0.89064645944844689</v>
      </c>
    </row>
    <row r="448" spans="1:34" ht="15" thickBot="1">
      <c r="A448" s="5">
        <v>447</v>
      </c>
      <c r="B448" s="22" t="s">
        <v>838</v>
      </c>
      <c r="C448" s="6" t="s">
        <v>103</v>
      </c>
      <c r="D448" s="8">
        <f t="shared" si="6"/>
        <v>0</v>
      </c>
      <c r="E448" s="8">
        <v>0</v>
      </c>
      <c r="F448" s="8">
        <v>26</v>
      </c>
      <c r="G448" s="8">
        <f>VLOOKUP(B448,[1]Pitchers!$B:$P,15,FALSE)</f>
        <v>0.2</v>
      </c>
      <c r="H448" s="8" t="str">
        <f>IF(D448&gt;0,(D448)/(D448+VLOOKUP(B448,'Blown Saves Pitch'!B:F,4,FALSE)),"")</f>
        <v/>
      </c>
      <c r="I448" s="8">
        <v>6.05</v>
      </c>
      <c r="J448" s="8">
        <v>7.45</v>
      </c>
      <c r="K448" s="8">
        <v>1.68</v>
      </c>
      <c r="L448" s="8">
        <v>1.37</v>
      </c>
      <c r="M448" s="8">
        <f>VLOOKUP('Pit League Rates'!B448,'Pit Adv'!B:V,20,FALSE)</f>
        <v>5.65</v>
      </c>
      <c r="N448" s="8">
        <f>VLOOKUP('Pit League Rates'!B448,'Pit Adv'!B:V,21,FALSE)</f>
        <v>5.66</v>
      </c>
      <c r="O448" s="8">
        <f>VLOOKUP(B448,'Pit Statcast'!B:M,5,FALSE)</f>
        <v>91</v>
      </c>
      <c r="P448" s="8">
        <f>VLOOKUP(B448,'Pit Statcast'!B:M,7,FALSE)</f>
        <v>11.8</v>
      </c>
      <c r="Q448" s="46">
        <f>VLOOKUP(B448,'Pit Statcast'!B:M,9,FALSE)</f>
        <v>0.11899999999999999</v>
      </c>
      <c r="R448" s="46">
        <f>VLOOKUP(B448,'Pit Statcast'!B:M,11,FALSE)</f>
        <v>0.42499999999999999</v>
      </c>
      <c r="S448" s="8">
        <v>4.42</v>
      </c>
      <c r="T448" s="8">
        <v>0</v>
      </c>
      <c r="U448" s="10">
        <v>3.9E-2</v>
      </c>
      <c r="V448" s="50">
        <f>VLOOKUP(B448,'Pit Adv'!B:V,7,FALSE)</f>
        <v>0.14399999999999999</v>
      </c>
      <c r="W448" s="50">
        <f>VLOOKUP(B448,'Pit Adv'!B:V,8,FALSE)</f>
        <v>0.106</v>
      </c>
      <c r="X448" s="21">
        <f>VLOOKUP(B448,'Pit PD'!$B:$M,3,FALSE)</f>
        <v>8.5999999999999993E-2</v>
      </c>
      <c r="Y448" s="21">
        <f>VLOOKUP($B448,'Pit PD'!$B:$M,4,FALSE)</f>
        <v>0.27300000000000002</v>
      </c>
      <c r="Z448" s="21">
        <f>VLOOKUP($B448,'Pit PD'!$B:$M,5,FALSE)</f>
        <v>0.70199999999999996</v>
      </c>
      <c r="AA448" s="21">
        <f>VLOOKUP($B448,'Pit PD'!$B:$M,6,FALSE)</f>
        <v>0.47</v>
      </c>
      <c r="AB448" s="21">
        <f>VLOOKUP($B448,'Pit PD'!$B:$M,7,FALSE)</f>
        <v>0.69699999999999995</v>
      </c>
      <c r="AC448" s="21">
        <f>VLOOKUP($B448,'Pit PD'!$B:$M,8,FALSE)</f>
        <v>0.876</v>
      </c>
      <c r="AD448" s="21">
        <f>VLOOKUP($B448,'Pit PD'!$B:$M,9,FALSE)</f>
        <v>0.82</v>
      </c>
      <c r="AE448" s="21">
        <f>VLOOKUP($B448,'Pit PD'!$B:$M,10,FALSE)</f>
        <v>0.46</v>
      </c>
      <c r="AF448" s="21">
        <f>VLOOKUP($B448,'Pit PD'!$B:$M,11,FALSE)</f>
        <v>0.14899999999999999</v>
      </c>
      <c r="AG448" s="21">
        <f>VLOOKUP($B448,'Pit PD'!$B:$M,12,FALSE)</f>
        <v>0.23499999999999999</v>
      </c>
      <c r="AH448">
        <f>VLOOKUP(B448,'[1]SGP Pitchers'!$B:$P,10,FALSE)</f>
        <v>-5.4046979627513316</v>
      </c>
    </row>
    <row r="449" spans="1:34" ht="15" thickBot="1">
      <c r="A449" s="5">
        <v>448</v>
      </c>
      <c r="B449" s="22" t="s">
        <v>666</v>
      </c>
      <c r="C449" s="22" t="s">
        <v>41</v>
      </c>
      <c r="D449" s="8">
        <f t="shared" si="6"/>
        <v>9</v>
      </c>
      <c r="E449" s="8">
        <v>0</v>
      </c>
      <c r="F449" s="8">
        <v>26</v>
      </c>
      <c r="G449" s="8" t="str">
        <f>VLOOKUP(B449,[1]Pitchers!$B:$P,15,FALSE)</f>
        <v/>
      </c>
      <c r="H449" s="8">
        <f>IF(D449&gt;0,(D449)/(D449+VLOOKUP(B449,'Blown Saves Pitch'!B:F,4,FALSE)),"")</f>
        <v>0.75</v>
      </c>
      <c r="I449" s="8">
        <v>5.28</v>
      </c>
      <c r="J449" s="8">
        <v>5.48</v>
      </c>
      <c r="K449" s="8">
        <v>1.65</v>
      </c>
      <c r="L449" s="8">
        <v>1.86</v>
      </c>
      <c r="M449" s="8">
        <f>VLOOKUP('Pit League Rates'!B449,'Pit Adv'!B:V,20,FALSE)</f>
        <v>4.75</v>
      </c>
      <c r="N449" s="8">
        <f>VLOOKUP('Pit League Rates'!B449,'Pit Adv'!B:V,21,FALSE)</f>
        <v>4.32</v>
      </c>
      <c r="O449" s="8">
        <f>VLOOKUP(B449,'Pit Statcast'!B:M,5,FALSE)</f>
        <v>89.9</v>
      </c>
      <c r="P449" s="8">
        <f>VLOOKUP(B449,'Pit Statcast'!B:M,7,FALSE)</f>
        <v>1.9</v>
      </c>
      <c r="Q449" s="46">
        <f>VLOOKUP(B449,'Pit Statcast'!B:M,9,FALSE)</f>
        <v>5.0999999999999997E-2</v>
      </c>
      <c r="R449" s="46">
        <f>VLOOKUP(B449,'Pit Statcast'!B:M,11,FALSE)</f>
        <v>0.442</v>
      </c>
      <c r="S449" s="8">
        <v>2.84</v>
      </c>
      <c r="T449" s="8">
        <v>9</v>
      </c>
      <c r="U449" s="10">
        <v>5.8999999999999997E-2</v>
      </c>
      <c r="V449" s="50">
        <f>VLOOKUP(B449,'Pit Adv'!B:V,7,FALSE)</f>
        <v>0.129</v>
      </c>
      <c r="W449" s="50">
        <f>VLOOKUP(B449,'Pit Adv'!B:V,8,FALSE)</f>
        <v>6.9000000000000006E-2</v>
      </c>
      <c r="X449" s="21">
        <f>VLOOKUP(B449,'Pit PD'!$B:$M,3,FALSE)</f>
        <v>6.8000000000000005E-2</v>
      </c>
      <c r="Y449" s="21">
        <f>VLOOKUP($B449,'Pit PD'!$B:$M,4,FALSE)</f>
        <v>0.26500000000000001</v>
      </c>
      <c r="Z449" s="21">
        <f>VLOOKUP($B449,'Pit PD'!$B:$M,5,FALSE)</f>
        <v>0.68500000000000005</v>
      </c>
      <c r="AA449" s="21">
        <f>VLOOKUP($B449,'Pit PD'!$B:$M,6,FALSE)</f>
        <v>0.501</v>
      </c>
      <c r="AB449" s="21">
        <f>VLOOKUP($B449,'Pit PD'!$B:$M,7,FALSE)</f>
        <v>0.747</v>
      </c>
      <c r="AC449" s="21">
        <f>VLOOKUP($B449,'Pit PD'!$B:$M,8,FALSE)</f>
        <v>0.89500000000000002</v>
      </c>
      <c r="AD449" s="21">
        <f>VLOOKUP($B449,'Pit PD'!$B:$M,9,FALSE)</f>
        <v>0.86099999999999999</v>
      </c>
      <c r="AE449" s="21">
        <f>VLOOKUP($B449,'Pit PD'!$B:$M,10,FALSE)</f>
        <v>0.56299999999999994</v>
      </c>
      <c r="AF449" s="21">
        <f>VLOOKUP($B449,'Pit PD'!$B:$M,11,FALSE)</f>
        <v>0.16300000000000001</v>
      </c>
      <c r="AG449" s="21">
        <f>VLOOKUP($B449,'Pit PD'!$B:$M,12,FALSE)</f>
        <v>0.23100000000000001</v>
      </c>
      <c r="AH449">
        <f>VLOOKUP(B449,'[1]SGP Pitchers'!$B:$P,10,FALSE)</f>
        <v>-2.9577495672063705</v>
      </c>
    </row>
    <row r="450" spans="1:34" ht="15" thickBot="1">
      <c r="A450" s="5">
        <v>449</v>
      </c>
      <c r="B450" s="22" t="s">
        <v>840</v>
      </c>
      <c r="C450" s="22" t="s">
        <v>29</v>
      </c>
      <c r="D450" s="8">
        <f t="shared" ref="D450:D467" si="7">E450+T450</f>
        <v>0</v>
      </c>
      <c r="E450" s="8">
        <v>0</v>
      </c>
      <c r="F450" s="8">
        <v>26</v>
      </c>
      <c r="G450" s="8" t="str">
        <f>VLOOKUP(B450,[1]Pitchers!$B:$P,15,FALSE)</f>
        <v/>
      </c>
      <c r="H450" s="8" t="str">
        <f>IF(D450&gt;0,(D450)/(D450+VLOOKUP(B450,'Blown Saves Pitch'!B:F,4,FALSE)),"")</f>
        <v/>
      </c>
      <c r="I450" s="8">
        <v>7.63</v>
      </c>
      <c r="J450" s="8">
        <v>8.51</v>
      </c>
      <c r="K450" s="8">
        <v>1.92</v>
      </c>
      <c r="L450" s="8">
        <v>1.37</v>
      </c>
      <c r="M450" s="8">
        <f>VLOOKUP('Pit League Rates'!B450,'Pit Adv'!B:V,20,FALSE)</f>
        <v>6.28</v>
      </c>
      <c r="N450" s="8">
        <f>VLOOKUP('Pit League Rates'!B450,'Pit Adv'!B:V,21,FALSE)</f>
        <v>5.74</v>
      </c>
      <c r="O450" s="8">
        <f>VLOOKUP(B450,'Pit Statcast'!B:M,5,FALSE)</f>
        <v>88.7</v>
      </c>
      <c r="P450" s="8">
        <f>VLOOKUP(B450,'Pit Statcast'!B:M,7,FALSE)</f>
        <v>24.9</v>
      </c>
      <c r="Q450" s="46">
        <f>VLOOKUP(B450,'Pit Statcast'!B:M,9,FALSE)</f>
        <v>0.115</v>
      </c>
      <c r="R450" s="46">
        <f>VLOOKUP(B450,'Pit Statcast'!B:M,11,FALSE)</f>
        <v>0.41299999999999998</v>
      </c>
      <c r="S450" s="8">
        <v>5.58</v>
      </c>
      <c r="T450" s="8">
        <v>0</v>
      </c>
      <c r="U450" s="10">
        <v>4.7E-2</v>
      </c>
      <c r="V450" s="50">
        <f>VLOOKUP(B450,'Pit Adv'!B:V,7,FALSE)</f>
        <v>0.17299999999999999</v>
      </c>
      <c r="W450" s="50">
        <f>VLOOKUP(B450,'Pit Adv'!B:V,8,FALSE)</f>
        <v>0.127</v>
      </c>
      <c r="X450" s="21">
        <f>VLOOKUP(B450,'Pit PD'!$B:$M,3,FALSE)</f>
        <v>0.127</v>
      </c>
      <c r="Y450" s="21">
        <f>VLOOKUP($B450,'Pit PD'!$B:$M,4,FALSE)</f>
        <v>0.23899999999999999</v>
      </c>
      <c r="Z450" s="21">
        <f>VLOOKUP($B450,'Pit PD'!$B:$M,5,FALSE)</f>
        <v>0.68500000000000005</v>
      </c>
      <c r="AA450" s="21">
        <f>VLOOKUP($B450,'Pit PD'!$B:$M,6,FALSE)</f>
        <v>0.47599999999999998</v>
      </c>
      <c r="AB450" s="21">
        <f>VLOOKUP($B450,'Pit PD'!$B:$M,7,FALSE)</f>
        <v>0.5</v>
      </c>
      <c r="AC450" s="21">
        <f>VLOOKUP($B450,'Pit PD'!$B:$M,8,FALSE)</f>
        <v>0.80400000000000005</v>
      </c>
      <c r="AD450" s="21">
        <f>VLOOKUP($B450,'Pit PD'!$B:$M,9,FALSE)</f>
        <v>0.73299999999999998</v>
      </c>
      <c r="AE450" s="21">
        <f>VLOOKUP($B450,'Pit PD'!$B:$M,10,FALSE)</f>
        <v>0.53200000000000003</v>
      </c>
      <c r="AF450" s="21">
        <f>VLOOKUP($B450,'Pit PD'!$B:$M,11,FALSE)</f>
        <v>0.14599999999999999</v>
      </c>
      <c r="AG450" s="21">
        <f>VLOOKUP($B450,'Pit PD'!$B:$M,12,FALSE)</f>
        <v>0.27300000000000002</v>
      </c>
      <c r="AH450">
        <f>VLOOKUP(B450,'[1]SGP Pitchers'!$B:$P,10,FALSE)</f>
        <v>-7.2577067909343338</v>
      </c>
    </row>
    <row r="451" spans="1:34" ht="15" thickBot="1">
      <c r="A451" s="5">
        <v>450</v>
      </c>
      <c r="B451" s="22" t="s">
        <v>630</v>
      </c>
      <c r="C451" s="6" t="s">
        <v>103</v>
      </c>
      <c r="D451" s="8">
        <f t="shared" si="7"/>
        <v>1</v>
      </c>
      <c r="E451" s="8">
        <v>0</v>
      </c>
      <c r="F451" s="8">
        <v>26</v>
      </c>
      <c r="G451" s="8" t="str">
        <f>VLOOKUP(B451,[1]Pitchers!$B:$P,15,FALSE)</f>
        <v/>
      </c>
      <c r="H451" s="8">
        <f>IF(D451&gt;0,(D451)/(D451+VLOOKUP(B451,'Blown Saves Pitch'!B:F,4,FALSE)),"")</f>
        <v>1</v>
      </c>
      <c r="I451" s="8">
        <v>7.39</v>
      </c>
      <c r="J451" s="8">
        <v>4.55</v>
      </c>
      <c r="K451" s="8">
        <v>1.23</v>
      </c>
      <c r="L451" s="8">
        <v>3.25</v>
      </c>
      <c r="M451" s="8">
        <f>VLOOKUP('Pit League Rates'!B451,'Pit Adv'!B:V,20,FALSE)</f>
        <v>4.84</v>
      </c>
      <c r="N451" s="8">
        <f>VLOOKUP('Pit League Rates'!B451,'Pit Adv'!B:V,21,FALSE)</f>
        <v>4.1900000000000004</v>
      </c>
      <c r="O451" s="8">
        <f>VLOOKUP(B451,'Pit Statcast'!B:M,5,FALSE)</f>
        <v>85.7</v>
      </c>
      <c r="P451" s="8">
        <f>VLOOKUP(B451,'Pit Statcast'!B:M,7,FALSE)</f>
        <v>12.6</v>
      </c>
      <c r="Q451" s="46">
        <f>VLOOKUP(B451,'Pit Statcast'!B:M,9,FALSE)</f>
        <v>0.02</v>
      </c>
      <c r="R451" s="46">
        <f>VLOOKUP(B451,'Pit Statcast'!B:M,11,FALSE)</f>
        <v>0.31</v>
      </c>
      <c r="S451" s="8">
        <v>2.27</v>
      </c>
      <c r="T451" s="8">
        <v>1</v>
      </c>
      <c r="U451" s="10">
        <v>0.129</v>
      </c>
      <c r="V451" s="50">
        <f>VLOOKUP(B451,'Pit Adv'!B:V,7,FALSE)</f>
        <v>0.187</v>
      </c>
      <c r="W451" s="50">
        <f>VLOOKUP(B451,'Pit Adv'!B:V,8,FALSE)</f>
        <v>5.8000000000000003E-2</v>
      </c>
      <c r="X451" s="21">
        <f>VLOOKUP(B451,'Pit PD'!$B:$M,3,FALSE)</f>
        <v>9.6000000000000002E-2</v>
      </c>
      <c r="Y451" s="21">
        <f>VLOOKUP($B451,'Pit PD'!$B:$M,4,FALSE)</f>
        <v>0.22600000000000001</v>
      </c>
      <c r="Z451" s="21">
        <f>VLOOKUP($B451,'Pit PD'!$B:$M,5,FALSE)</f>
        <v>0.65200000000000002</v>
      </c>
      <c r="AA451" s="21">
        <f>VLOOKUP($B451,'Pit PD'!$B:$M,6,FALSE)</f>
        <v>0.47699999999999998</v>
      </c>
      <c r="AB451" s="21">
        <f>VLOOKUP($B451,'Pit PD'!$B:$M,7,FALSE)</f>
        <v>0.68100000000000005</v>
      </c>
      <c r="AC451" s="21">
        <f>VLOOKUP($B451,'Pit PD'!$B:$M,8,FALSE)</f>
        <v>0.81499999999999995</v>
      </c>
      <c r="AD451" s="21">
        <f>VLOOKUP($B451,'Pit PD'!$B:$M,9,FALSE)</f>
        <v>0.78900000000000003</v>
      </c>
      <c r="AE451" s="21">
        <f>VLOOKUP($B451,'Pit PD'!$B:$M,10,FALSE)</f>
        <v>0.59</v>
      </c>
      <c r="AF451" s="21">
        <f>VLOOKUP($B451,'Pit PD'!$B:$M,11,FALSE)</f>
        <v>0.20399999999999999</v>
      </c>
      <c r="AG451" s="21">
        <f>VLOOKUP($B451,'Pit PD'!$B:$M,12,FALSE)</f>
        <v>0.30099999999999999</v>
      </c>
      <c r="AH451">
        <f>VLOOKUP(B451,'[1]SGP Pitchers'!$B:$P,10,FALSE)</f>
        <v>0.41181763391269999</v>
      </c>
    </row>
    <row r="452" spans="1:34" ht="15" thickBot="1">
      <c r="A452" s="5">
        <v>451</v>
      </c>
      <c r="B452" s="22" t="s">
        <v>793</v>
      </c>
      <c r="C452" s="22" t="s">
        <v>109</v>
      </c>
      <c r="D452" s="8">
        <f t="shared" si="7"/>
        <v>0</v>
      </c>
      <c r="E452" s="8">
        <v>0</v>
      </c>
      <c r="F452" s="8">
        <v>26</v>
      </c>
      <c r="G452" s="8" t="str">
        <f>VLOOKUP(B452,[1]Pitchers!$B:$P,15,FALSE)</f>
        <v/>
      </c>
      <c r="H452" s="8" t="str">
        <f>IF(D452&gt;0,(D452)/(D452+VLOOKUP(B452,'Blown Saves Pitch'!B:F,4,FALSE)),"")</f>
        <v/>
      </c>
      <c r="I452" s="8">
        <v>7.8</v>
      </c>
      <c r="J452" s="8">
        <v>8.6999999999999993</v>
      </c>
      <c r="K452" s="8">
        <v>1.93</v>
      </c>
      <c r="L452" s="8">
        <v>1.73</v>
      </c>
      <c r="M452" s="8">
        <f>VLOOKUP('Pit League Rates'!B452,'Pit Adv'!B:V,20,FALSE)</f>
        <v>5.36</v>
      </c>
      <c r="N452" s="8">
        <f>VLOOKUP('Pit League Rates'!B452,'Pit Adv'!B:V,21,FALSE)</f>
        <v>5.08</v>
      </c>
      <c r="O452" s="8">
        <f>VLOOKUP(B452,'Pit Statcast'!B:M,5,FALSE)</f>
        <v>89.3</v>
      </c>
      <c r="P452" s="8">
        <f>VLOOKUP(B452,'Pit Statcast'!B:M,7,FALSE)</f>
        <v>13.7</v>
      </c>
      <c r="Q452" s="46">
        <f>VLOOKUP(B452,'Pit Statcast'!B:M,9,FALSE)</f>
        <v>5.8999999999999997E-2</v>
      </c>
      <c r="R452" s="46">
        <f>VLOOKUP(B452,'Pit Statcast'!B:M,11,FALSE)</f>
        <v>0.376</v>
      </c>
      <c r="S452" s="8">
        <v>4.5</v>
      </c>
      <c r="T452" s="8">
        <v>0</v>
      </c>
      <c r="U452" s="10">
        <v>7.4999999999999997E-2</v>
      </c>
      <c r="V452" s="50">
        <f>VLOOKUP(B452,'Pit Adv'!B:V,7,FALSE)</f>
        <v>0.17799999999999999</v>
      </c>
      <c r="W452" s="50">
        <f>VLOOKUP(B452,'Pit Adv'!B:V,8,FALSE)</f>
        <v>0.10299999999999999</v>
      </c>
      <c r="X452" s="21">
        <f>VLOOKUP(B452,'Pit PD'!$B:$M,3,FALSE)</f>
        <v>8.3000000000000004E-2</v>
      </c>
      <c r="Y452" s="21">
        <f>VLOOKUP($B452,'Pit PD'!$B:$M,4,FALSE)</f>
        <v>0.20799999999999999</v>
      </c>
      <c r="Z452" s="21">
        <f>VLOOKUP($B452,'Pit PD'!$B:$M,5,FALSE)</f>
        <v>0.67200000000000004</v>
      </c>
      <c r="AA452" s="21">
        <f>VLOOKUP($B452,'Pit PD'!$B:$M,6,FALSE)</f>
        <v>0.47099999999999997</v>
      </c>
      <c r="AB452" s="21">
        <f>VLOOKUP($B452,'Pit PD'!$B:$M,7,FALSE)</f>
        <v>0.63</v>
      </c>
      <c r="AC452" s="21">
        <f>VLOOKUP($B452,'Pit PD'!$B:$M,8,FALSE)</f>
        <v>0.86499999999999999</v>
      </c>
      <c r="AD452" s="21">
        <f>VLOOKUP($B452,'Pit PD'!$B:$M,9,FALSE)</f>
        <v>0.82</v>
      </c>
      <c r="AE452" s="21">
        <f>VLOOKUP($B452,'Pit PD'!$B:$M,10,FALSE)</f>
        <v>0.56699999999999995</v>
      </c>
      <c r="AF452" s="21">
        <f>VLOOKUP($B452,'Pit PD'!$B:$M,11,FALSE)</f>
        <v>0.153</v>
      </c>
      <c r="AG452" s="21">
        <f>VLOOKUP($B452,'Pit PD'!$B:$M,12,FALSE)</f>
        <v>0.23599999999999999</v>
      </c>
      <c r="AH452">
        <f>VLOOKUP(B452,'[1]SGP Pitchers'!$B:$P,10,FALSE)</f>
        <v>-6.0593853675341753</v>
      </c>
    </row>
    <row r="453" spans="1:34" ht="15" thickBot="1">
      <c r="A453" s="5">
        <v>452</v>
      </c>
      <c r="B453" s="22" t="s">
        <v>615</v>
      </c>
      <c r="C453" s="22" t="s">
        <v>37</v>
      </c>
      <c r="D453" s="8">
        <f t="shared" si="7"/>
        <v>1</v>
      </c>
      <c r="E453" s="8">
        <v>0</v>
      </c>
      <c r="F453" s="8">
        <v>25</v>
      </c>
      <c r="G453" s="8" t="str">
        <f>VLOOKUP(B453,[1]Pitchers!$B:$P,15,FALSE)</f>
        <v/>
      </c>
      <c r="H453" s="8">
        <f>IF(D453&gt;0,(D453)/(D453+VLOOKUP(B453,'Blown Saves Pitch'!B:F,4,FALSE)),"")</f>
        <v>1</v>
      </c>
      <c r="I453" s="8">
        <v>6.19</v>
      </c>
      <c r="J453" s="8">
        <v>4.95</v>
      </c>
      <c r="K453" s="8">
        <v>1.21</v>
      </c>
      <c r="L453" s="8">
        <v>2.78</v>
      </c>
      <c r="M453" s="8">
        <f>VLOOKUP('Pit League Rates'!B453,'Pit Adv'!B:V,20,FALSE)</f>
        <v>4.2699999999999996</v>
      </c>
      <c r="N453" s="8">
        <f>VLOOKUP('Pit League Rates'!B453,'Pit Adv'!B:V,21,FALSE)</f>
        <v>4.1500000000000004</v>
      </c>
      <c r="O453" s="8">
        <f>VLOOKUP(B453,'Pit Statcast'!B:M,5,FALSE)</f>
        <v>87.8</v>
      </c>
      <c r="P453" s="8">
        <f>VLOOKUP(B453,'Pit Statcast'!B:M,7,FALSE)</f>
        <v>6.8</v>
      </c>
      <c r="Q453" s="46">
        <f>VLOOKUP(B453,'Pit Statcast'!B:M,9,FALSE)</f>
        <v>9.6000000000000002E-2</v>
      </c>
      <c r="R453" s="46">
        <f>VLOOKUP(B453,'Pit Statcast'!B:M,11,FALSE)</f>
        <v>0.374</v>
      </c>
      <c r="S453" s="8">
        <v>2.23</v>
      </c>
      <c r="T453" s="8">
        <v>1</v>
      </c>
      <c r="U453" s="10">
        <v>0.107</v>
      </c>
      <c r="V453" s="50">
        <f>VLOOKUP(B453,'Pit Adv'!B:V,7,FALSE)</f>
        <v>0.16800000000000001</v>
      </c>
      <c r="W453" s="50">
        <f>VLOOKUP(B453,'Pit Adv'!B:V,8,FALSE)</f>
        <v>0.06</v>
      </c>
      <c r="X453" s="21">
        <f>VLOOKUP(B453,'Pit PD'!$B:$M,3,FALSE)</f>
        <v>0.10100000000000001</v>
      </c>
      <c r="Y453" s="21">
        <f>VLOOKUP($B453,'Pit PD'!$B:$M,4,FALSE)</f>
        <v>0.33100000000000002</v>
      </c>
      <c r="Z453" s="21">
        <f>VLOOKUP($B453,'Pit PD'!$B:$M,5,FALSE)</f>
        <v>0.64900000000000002</v>
      </c>
      <c r="AA453" s="21">
        <f>VLOOKUP($B453,'Pit PD'!$B:$M,6,FALSE)</f>
        <v>0.496</v>
      </c>
      <c r="AB453" s="21">
        <f>VLOOKUP($B453,'Pit PD'!$B:$M,7,FALSE)</f>
        <v>0.69799999999999995</v>
      </c>
      <c r="AC453" s="21">
        <f>VLOOKUP($B453,'Pit PD'!$B:$M,8,FALSE)</f>
        <v>0.84199999999999997</v>
      </c>
      <c r="AD453" s="21">
        <f>VLOOKUP($B453,'Pit PD'!$B:$M,9,FALSE)</f>
        <v>0.79600000000000004</v>
      </c>
      <c r="AE453" s="21">
        <f>VLOOKUP($B453,'Pit PD'!$B:$M,10,FALSE)</f>
        <v>0.52</v>
      </c>
      <c r="AF453" s="21">
        <f>VLOOKUP($B453,'Pit PD'!$B:$M,11,FALSE)</f>
        <v>0.17299999999999999</v>
      </c>
      <c r="AG453" s="21">
        <f>VLOOKUP($B453,'Pit PD'!$B:$M,12,FALSE)</f>
        <v>0.27500000000000002</v>
      </c>
      <c r="AH453">
        <f>VLOOKUP(B453,'[1]SGP Pitchers'!$B:$P,10,FALSE)</f>
        <v>0.70626932934583053</v>
      </c>
    </row>
    <row r="454" spans="1:34" ht="15" thickBot="1">
      <c r="A454" s="5">
        <v>453</v>
      </c>
      <c r="B454" s="22" t="s">
        <v>749</v>
      </c>
      <c r="C454" s="22" t="s">
        <v>64</v>
      </c>
      <c r="D454" s="8">
        <f t="shared" si="7"/>
        <v>0</v>
      </c>
      <c r="E454" s="8">
        <v>0</v>
      </c>
      <c r="F454" s="8">
        <v>25</v>
      </c>
      <c r="G454" s="8" t="str">
        <f>VLOOKUP(B454,[1]Pitchers!$B:$P,15,FALSE)</f>
        <v/>
      </c>
      <c r="H454" s="8" t="str">
        <f>IF(D454&gt;0,(D454)/(D454+VLOOKUP(B454,'Blown Saves Pitch'!B:F,4,FALSE)),"")</f>
        <v/>
      </c>
      <c r="I454" s="8">
        <v>4.3499999999999996</v>
      </c>
      <c r="J454" s="8">
        <v>4.7</v>
      </c>
      <c r="K454" s="8">
        <v>1.45</v>
      </c>
      <c r="L454" s="8">
        <v>1.32</v>
      </c>
      <c r="M454" s="8">
        <f>VLOOKUP('Pit League Rates'!B454,'Pit Adv'!B:V,20,FALSE)</f>
        <v>4.5199999999999996</v>
      </c>
      <c r="N454" s="8">
        <f>VLOOKUP('Pit League Rates'!B454,'Pit Adv'!B:V,21,FALSE)</f>
        <v>4.7</v>
      </c>
      <c r="O454" s="8">
        <f>VLOOKUP(B454,'Pit Statcast'!B:M,5,FALSE)</f>
        <v>90.7</v>
      </c>
      <c r="P454" s="8">
        <f>VLOOKUP(B454,'Pit Statcast'!B:M,7,FALSE)</f>
        <v>-0.3</v>
      </c>
      <c r="Q454" s="46">
        <f>VLOOKUP(B454,'Pit Statcast'!B:M,9,FALSE)</f>
        <v>5.6000000000000001E-2</v>
      </c>
      <c r="R454" s="46">
        <f>VLOOKUP(B454,'Pit Statcast'!B:M,11,FALSE)</f>
        <v>0.48599999999999999</v>
      </c>
      <c r="S454" s="8">
        <v>3.31</v>
      </c>
      <c r="T454" s="8">
        <v>0</v>
      </c>
      <c r="U454" s="10">
        <v>2.7E-2</v>
      </c>
      <c r="V454" s="50">
        <f>VLOOKUP(B454,'Pit Adv'!B:V,7,FALSE)</f>
        <v>0.113</v>
      </c>
      <c r="W454" s="50">
        <f>VLOOKUP(B454,'Pit Adv'!B:V,8,FALSE)</f>
        <v>8.5999999999999993E-2</v>
      </c>
      <c r="X454" s="21">
        <f>VLOOKUP(B454,'Pit PD'!$B:$M,3,FALSE)</f>
        <v>7.4999999999999997E-2</v>
      </c>
      <c r="Y454" s="21">
        <f>VLOOKUP($B454,'Pit PD'!$B:$M,4,FALSE)</f>
        <v>0.29499999999999998</v>
      </c>
      <c r="Z454" s="21">
        <f>VLOOKUP($B454,'Pit PD'!$B:$M,5,FALSE)</f>
        <v>0.65200000000000002</v>
      </c>
      <c r="AA454" s="21">
        <f>VLOOKUP($B454,'Pit PD'!$B:$M,6,FALSE)</f>
        <v>0.46100000000000002</v>
      </c>
      <c r="AB454" s="21">
        <f>VLOOKUP($B454,'Pit PD'!$B:$M,7,FALSE)</f>
        <v>0.69199999999999995</v>
      </c>
      <c r="AC454" s="21">
        <f>VLOOKUP($B454,'Pit PD'!$B:$M,8,FALSE)</f>
        <v>0.90900000000000003</v>
      </c>
      <c r="AD454" s="21">
        <f>VLOOKUP($B454,'Pit PD'!$B:$M,9,FALSE)</f>
        <v>0.83399999999999996</v>
      </c>
      <c r="AE454" s="21">
        <f>VLOOKUP($B454,'Pit PD'!$B:$M,10,FALSE)</f>
        <v>0.46400000000000002</v>
      </c>
      <c r="AF454" s="21">
        <f>VLOOKUP($B454,'Pit PD'!$B:$M,11,FALSE)</f>
        <v>0.16600000000000001</v>
      </c>
      <c r="AG454" s="21">
        <f>VLOOKUP($B454,'Pit PD'!$B:$M,12,FALSE)</f>
        <v>0.24</v>
      </c>
      <c r="AH454">
        <f>VLOOKUP(B454,'[1]SGP Pitchers'!$B:$P,10,FALSE)</f>
        <v>-3.5213319284829701</v>
      </c>
    </row>
    <row r="455" spans="1:34" ht="15" thickBot="1">
      <c r="A455" s="5">
        <v>454</v>
      </c>
      <c r="B455" s="22" t="s">
        <v>693</v>
      </c>
      <c r="C455" s="22" t="s">
        <v>109</v>
      </c>
      <c r="D455" s="8">
        <f t="shared" si="7"/>
        <v>6</v>
      </c>
      <c r="E455" s="8">
        <v>0</v>
      </c>
      <c r="F455" s="8">
        <v>24</v>
      </c>
      <c r="G455" s="8" t="str">
        <f>VLOOKUP(B455,[1]Pitchers!$B:$P,15,FALSE)</f>
        <v/>
      </c>
      <c r="H455" s="8">
        <f>IF(D455&gt;0,(D455)/(D455+VLOOKUP(B455,'Blown Saves Pitch'!B:F,4,FALSE)),"")</f>
        <v>0.8571428571428571</v>
      </c>
      <c r="I455" s="8">
        <v>5.89</v>
      </c>
      <c r="J455" s="8">
        <v>5.4</v>
      </c>
      <c r="K455" s="8">
        <v>1.34</v>
      </c>
      <c r="L455" s="8">
        <v>2.67</v>
      </c>
      <c r="M455" s="8">
        <f>VLOOKUP('Pit League Rates'!B455,'Pit Adv'!B:V,20,FALSE)</f>
        <v>4.6100000000000003</v>
      </c>
      <c r="N455" s="8">
        <f>VLOOKUP('Pit League Rates'!B455,'Pit Adv'!B:V,21,FALSE)</f>
        <v>4.42</v>
      </c>
      <c r="O455" s="8">
        <f>VLOOKUP(B455,'Pit Statcast'!B:M,5,FALSE)</f>
        <v>90.2</v>
      </c>
      <c r="P455" s="8">
        <f>VLOOKUP(B455,'Pit Statcast'!B:M,7,FALSE)</f>
        <v>8.1</v>
      </c>
      <c r="Q455" s="46">
        <f>VLOOKUP(B455,'Pit Statcast'!B:M,9,FALSE)</f>
        <v>8.3000000000000004E-2</v>
      </c>
      <c r="R455" s="46">
        <f>VLOOKUP(B455,'Pit Statcast'!B:M,11,FALSE)</f>
        <v>0.45500000000000002</v>
      </c>
      <c r="S455" s="8">
        <v>2.21</v>
      </c>
      <c r="T455" s="8">
        <v>6</v>
      </c>
      <c r="U455" s="10">
        <v>9.6000000000000002E-2</v>
      </c>
      <c r="V455" s="50">
        <f>VLOOKUP(B455,'Pit Adv'!B:V,7,FALSE)</f>
        <v>0.154</v>
      </c>
      <c r="W455" s="50">
        <f>VLOOKUP(B455,'Pit Adv'!B:V,8,FALSE)</f>
        <v>5.8000000000000003E-2</v>
      </c>
      <c r="X455" s="21">
        <f>VLOOKUP(B455,'Pit PD'!$B:$M,3,FALSE)</f>
        <v>0.11</v>
      </c>
      <c r="Y455" s="21">
        <f>VLOOKUP($B455,'Pit PD'!$B:$M,4,FALSE)</f>
        <v>0.246</v>
      </c>
      <c r="Z455" s="21">
        <f>VLOOKUP($B455,'Pit PD'!$B:$M,5,FALSE)</f>
        <v>0.73499999999999999</v>
      </c>
      <c r="AA455" s="21">
        <f>VLOOKUP($B455,'Pit PD'!$B:$M,6,FALSE)</f>
        <v>0.52100000000000002</v>
      </c>
      <c r="AB455" s="21">
        <f>VLOOKUP($B455,'Pit PD'!$B:$M,7,FALSE)</f>
        <v>0.5</v>
      </c>
      <c r="AC455" s="21">
        <f>VLOOKUP($B455,'Pit PD'!$B:$M,8,FALSE)</f>
        <v>0.85699999999999998</v>
      </c>
      <c r="AD455" s="21">
        <f>VLOOKUP($B455,'Pit PD'!$B:$M,9,FALSE)</f>
        <v>0.78300000000000003</v>
      </c>
      <c r="AE455" s="21">
        <f>VLOOKUP($B455,'Pit PD'!$B:$M,10,FALSE)</f>
        <v>0.56200000000000006</v>
      </c>
      <c r="AF455" s="21">
        <f>VLOOKUP($B455,'Pit PD'!$B:$M,11,FALSE)</f>
        <v>0.13900000000000001</v>
      </c>
      <c r="AG455" s="21">
        <f>VLOOKUP($B455,'Pit PD'!$B:$M,12,FALSE)</f>
        <v>0.249</v>
      </c>
      <c r="AH455">
        <f>VLOOKUP(B455,'[1]SGP Pitchers'!$B:$P,10,FALSE)</f>
        <v>9.0547121496745264E-2</v>
      </c>
    </row>
    <row r="456" spans="1:34" ht="15" thickBot="1">
      <c r="A456" s="5">
        <v>455</v>
      </c>
      <c r="B456" s="22" t="s">
        <v>791</v>
      </c>
      <c r="C456" s="22" t="s">
        <v>129</v>
      </c>
      <c r="D456" s="8">
        <f t="shared" si="7"/>
        <v>15</v>
      </c>
      <c r="E456" s="8">
        <v>2</v>
      </c>
      <c r="F456" s="8">
        <v>24</v>
      </c>
      <c r="G456" s="8" t="str">
        <f>VLOOKUP(B456,[1]Pitchers!$B:$P,15,FALSE)</f>
        <v/>
      </c>
      <c r="H456" s="8">
        <f>IF(D456&gt;0,(D456)/(D456+VLOOKUP(B456,'Blown Saves Pitch'!B:F,4,FALSE)),"")</f>
        <v>0.88235294117647056</v>
      </c>
      <c r="I456" s="8">
        <v>6.82</v>
      </c>
      <c r="J456" s="8">
        <v>3.69</v>
      </c>
      <c r="K456" s="8">
        <v>1.52</v>
      </c>
      <c r="L456" s="8">
        <v>1.41</v>
      </c>
      <c r="M456" s="8">
        <f>VLOOKUP('Pit League Rates'!B456,'Pit Adv'!B:V,20,FALSE)</f>
        <v>5.0199999999999996</v>
      </c>
      <c r="N456" s="8">
        <f>VLOOKUP('Pit League Rates'!B456,'Pit Adv'!B:V,21,FALSE)</f>
        <v>5.0599999999999996</v>
      </c>
      <c r="O456" s="8">
        <f>VLOOKUP(B456,'Pit Statcast'!B:M,5,FALSE)</f>
        <v>86.3</v>
      </c>
      <c r="P456" s="8">
        <f>VLOOKUP(B456,'Pit Statcast'!B:M,7,FALSE)</f>
        <v>10.1</v>
      </c>
      <c r="Q456" s="46">
        <f>VLOOKUP(B456,'Pit Statcast'!B:M,9,FALSE)</f>
        <v>0.04</v>
      </c>
      <c r="R456" s="46">
        <f>VLOOKUP(B456,'Pit Statcast'!B:M,11,FALSE)</f>
        <v>0.28999999999999998</v>
      </c>
      <c r="S456" s="8">
        <v>4.83</v>
      </c>
      <c r="T456" s="8">
        <v>13</v>
      </c>
      <c r="U456" s="10">
        <v>4.9000000000000002E-2</v>
      </c>
      <c r="V456" s="50">
        <f>VLOOKUP(B456,'Pit Adv'!B:V,7,FALSE)</f>
        <v>0.16900000000000001</v>
      </c>
      <c r="W456" s="50">
        <f>VLOOKUP(B456,'Pit Adv'!B:V,8,FALSE)</f>
        <v>0.12</v>
      </c>
      <c r="X456" s="21">
        <f>VLOOKUP(B456,'Pit PD'!$B:$M,3,FALSE)</f>
        <v>9.7000000000000003E-2</v>
      </c>
      <c r="Y456" s="21">
        <f>VLOOKUP($B456,'Pit PD'!$B:$M,4,FALSE)</f>
        <v>0.307</v>
      </c>
      <c r="Z456" s="21">
        <f>VLOOKUP($B456,'Pit PD'!$B:$M,5,FALSE)</f>
        <v>0.64400000000000002</v>
      </c>
      <c r="AA456" s="21">
        <f>VLOOKUP($B456,'Pit PD'!$B:$M,6,FALSE)</f>
        <v>0.47099999999999997</v>
      </c>
      <c r="AB456" s="21">
        <f>VLOOKUP($B456,'Pit PD'!$B:$M,7,FALSE)</f>
        <v>0.68500000000000005</v>
      </c>
      <c r="AC456" s="21">
        <f>VLOOKUP($B456,'Pit PD'!$B:$M,8,FALSE)</f>
        <v>0.84699999999999998</v>
      </c>
      <c r="AD456" s="21">
        <f>VLOOKUP($B456,'Pit PD'!$B:$M,9,FALSE)</f>
        <v>0.79300000000000004</v>
      </c>
      <c r="AE456" s="21">
        <f>VLOOKUP($B456,'Pit PD'!$B:$M,10,FALSE)</f>
        <v>0.48699999999999999</v>
      </c>
      <c r="AF456" s="21">
        <f>VLOOKUP($B456,'Pit PD'!$B:$M,11,FALSE)</f>
        <v>0.14699999999999999</v>
      </c>
      <c r="AG456" s="21">
        <f>VLOOKUP($B456,'Pit PD'!$B:$M,12,FALSE)</f>
        <v>0.24399999999999999</v>
      </c>
      <c r="AH456">
        <f>VLOOKUP(B456,'[1]SGP Pitchers'!$B:$P,10,FALSE)</f>
        <v>-0.38622392827714602</v>
      </c>
    </row>
    <row r="457" spans="1:34" ht="15" thickBot="1">
      <c r="A457" s="5">
        <v>456</v>
      </c>
      <c r="B457" s="22" t="s">
        <v>821</v>
      </c>
      <c r="C457" s="22" t="s">
        <v>153</v>
      </c>
      <c r="D457" s="8">
        <f t="shared" si="7"/>
        <v>0</v>
      </c>
      <c r="E457" s="8">
        <v>0</v>
      </c>
      <c r="F457" s="8">
        <v>24</v>
      </c>
      <c r="G457" s="8" t="str">
        <f>VLOOKUP(B457,[1]Pitchers!$B:$P,15,FALSE)</f>
        <v/>
      </c>
      <c r="H457" s="8" t="str">
        <f>IF(D457&gt;0,(D457)/(D457+VLOOKUP(B457,'Blown Saves Pitch'!B:F,4,FALSE)),"")</f>
        <v/>
      </c>
      <c r="I457" s="8">
        <v>6.97</v>
      </c>
      <c r="J457" s="8">
        <v>7.26</v>
      </c>
      <c r="K457" s="8">
        <v>1.68</v>
      </c>
      <c r="L457" s="8">
        <v>1.6</v>
      </c>
      <c r="M457" s="8">
        <f>VLOOKUP('Pit League Rates'!B457,'Pit Adv'!B:V,20,FALSE)</f>
        <v>5.22</v>
      </c>
      <c r="N457" s="8">
        <f>VLOOKUP('Pit League Rates'!B457,'Pit Adv'!B:V,21,FALSE)</f>
        <v>5.24</v>
      </c>
      <c r="O457" s="8">
        <f>VLOOKUP(B457,'Pit Statcast'!B:M,5,FALSE)</f>
        <v>88.4</v>
      </c>
      <c r="P457" s="8">
        <f>VLOOKUP(B457,'Pit Statcast'!B:M,7,FALSE)</f>
        <v>9.6</v>
      </c>
      <c r="Q457" s="46">
        <f>VLOOKUP(B457,'Pit Statcast'!B:M,9,FALSE)</f>
        <v>8.6999999999999994E-2</v>
      </c>
      <c r="R457" s="46">
        <f>VLOOKUP(B457,'Pit Statcast'!B:M,11,FALSE)</f>
        <v>0.36899999999999999</v>
      </c>
      <c r="S457" s="8">
        <v>4.3499999999999996</v>
      </c>
      <c r="T457" s="8">
        <v>0</v>
      </c>
      <c r="U457" s="10">
        <v>6.2E-2</v>
      </c>
      <c r="V457" s="50">
        <f>VLOOKUP(B457,'Pit Adv'!B:V,7,FALSE)</f>
        <v>0.16600000000000001</v>
      </c>
      <c r="W457" s="50">
        <f>VLOOKUP(B457,'Pit Adv'!B:V,8,FALSE)</f>
        <v>0.10299999999999999</v>
      </c>
      <c r="X457" s="21">
        <f>VLOOKUP(B457,'Pit PD'!$B:$M,3,FALSE)</f>
        <v>0.09</v>
      </c>
      <c r="Y457" s="21">
        <f>VLOOKUP($B457,'Pit PD'!$B:$M,4,FALSE)</f>
        <v>0.27500000000000002</v>
      </c>
      <c r="Z457" s="21">
        <f>VLOOKUP($B457,'Pit PD'!$B:$M,5,FALSE)</f>
        <v>0.61399999999999999</v>
      </c>
      <c r="AA457" s="21">
        <f>VLOOKUP($B457,'Pit PD'!$B:$M,6,FALSE)</f>
        <v>0.45200000000000001</v>
      </c>
      <c r="AB457" s="21">
        <f>VLOOKUP($B457,'Pit PD'!$B:$M,7,FALSE)</f>
        <v>0.68500000000000005</v>
      </c>
      <c r="AC457" s="21">
        <f>VLOOKUP($B457,'Pit PD'!$B:$M,8,FALSE)</f>
        <v>0.84799999999999998</v>
      </c>
      <c r="AD457" s="21">
        <f>VLOOKUP($B457,'Pit PD'!$B:$M,9,FALSE)</f>
        <v>0.80100000000000005</v>
      </c>
      <c r="AE457" s="21">
        <f>VLOOKUP($B457,'Pit PD'!$B:$M,10,FALSE)</f>
        <v>0.52300000000000002</v>
      </c>
      <c r="AF457" s="21">
        <f>VLOOKUP($B457,'Pit PD'!$B:$M,11,FALSE)</f>
        <v>0.17799999999999999</v>
      </c>
      <c r="AG457" s="21">
        <f>VLOOKUP($B457,'Pit PD'!$B:$M,12,FALSE)</f>
        <v>0.26800000000000002</v>
      </c>
      <c r="AH457">
        <f>VLOOKUP(B457,'[1]SGP Pitchers'!$B:$P,10,FALSE)</f>
        <v>-4.5551885247090063</v>
      </c>
    </row>
    <row r="458" spans="1:34" ht="15" thickBot="1">
      <c r="A458" s="5">
        <v>457</v>
      </c>
      <c r="B458" s="22" t="s">
        <v>632</v>
      </c>
      <c r="C458" s="22" t="s">
        <v>129</v>
      </c>
      <c r="D458" s="8">
        <f t="shared" si="7"/>
        <v>5</v>
      </c>
      <c r="E458" s="8">
        <v>0</v>
      </c>
      <c r="F458" s="8">
        <v>24</v>
      </c>
      <c r="G458" s="8" t="str">
        <f>VLOOKUP(B458,[1]Pitchers!$B:$P,15,FALSE)</f>
        <v/>
      </c>
      <c r="H458" s="8">
        <f>IF(D458&gt;0,(D458)/(D458+VLOOKUP(B458,'Blown Saves Pitch'!B:F,4,FALSE)),"")</f>
        <v>0.83333333333333337</v>
      </c>
      <c r="I458" s="8">
        <v>6.55</v>
      </c>
      <c r="J458" s="8">
        <v>4.6399999999999997</v>
      </c>
      <c r="K458" s="8">
        <v>1.39</v>
      </c>
      <c r="L458" s="8">
        <v>1.85</v>
      </c>
      <c r="M458" s="8">
        <f>VLOOKUP('Pit League Rates'!B458,'Pit Adv'!B:V,20,FALSE)</f>
        <v>4.13</v>
      </c>
      <c r="N458" s="8">
        <f>VLOOKUP('Pit League Rates'!B458,'Pit Adv'!B:V,21,FALSE)</f>
        <v>4.2</v>
      </c>
      <c r="O458" s="8">
        <f>VLOOKUP(B458,'Pit Statcast'!B:M,5,FALSE)</f>
        <v>87.8</v>
      </c>
      <c r="P458" s="8">
        <f>VLOOKUP(B458,'Pit Statcast'!B:M,7,FALSE)</f>
        <v>4.8</v>
      </c>
      <c r="Q458" s="46">
        <f>VLOOKUP(B458,'Pit Statcast'!B:M,9,FALSE)</f>
        <v>3.1E-2</v>
      </c>
      <c r="R458" s="46">
        <f>VLOOKUP(B458,'Pit Statcast'!B:M,11,FALSE)</f>
        <v>0.36699999999999999</v>
      </c>
      <c r="S458" s="8">
        <v>3.55</v>
      </c>
      <c r="T458" s="8">
        <v>5</v>
      </c>
      <c r="U458" s="10">
        <v>8.1000000000000003E-2</v>
      </c>
      <c r="V458" s="50">
        <f>VLOOKUP(B458,'Pit Adv'!B:V,7,FALSE)</f>
        <v>0.17599999999999999</v>
      </c>
      <c r="W458" s="50">
        <f>VLOOKUP(B458,'Pit Adv'!B:V,8,FALSE)</f>
        <v>9.6000000000000002E-2</v>
      </c>
      <c r="X458" s="21">
        <f>VLOOKUP(B458,'Pit PD'!$B:$M,3,FALSE)</f>
        <v>7.4999999999999997E-2</v>
      </c>
      <c r="Y458" s="21">
        <f>VLOOKUP($B458,'Pit PD'!$B:$M,4,FALSE)</f>
        <v>0.254</v>
      </c>
      <c r="Z458" s="21">
        <f>VLOOKUP($B458,'Pit PD'!$B:$M,5,FALSE)</f>
        <v>0.64700000000000002</v>
      </c>
      <c r="AA458" s="21">
        <f>VLOOKUP($B458,'Pit PD'!$B:$M,6,FALSE)</f>
        <v>0.46300000000000002</v>
      </c>
      <c r="AB458" s="21">
        <f>VLOOKUP($B458,'Pit PD'!$B:$M,7,FALSE)</f>
        <v>0.77800000000000002</v>
      </c>
      <c r="AC458" s="21">
        <f>VLOOKUP($B458,'Pit PD'!$B:$M,8,FALSE)</f>
        <v>0.85199999999999998</v>
      </c>
      <c r="AD458" s="21">
        <f>VLOOKUP($B458,'Pit PD'!$B:$M,9,FALSE)</f>
        <v>0.83299999999999996</v>
      </c>
      <c r="AE458" s="21">
        <f>VLOOKUP($B458,'Pit PD'!$B:$M,10,FALSE)</f>
        <v>0.53300000000000003</v>
      </c>
      <c r="AF458" s="21">
        <f>VLOOKUP($B458,'Pit PD'!$B:$M,11,FALSE)</f>
        <v>0.158</v>
      </c>
      <c r="AG458" s="21">
        <f>VLOOKUP($B458,'Pit PD'!$B:$M,12,FALSE)</f>
        <v>0.23300000000000001</v>
      </c>
      <c r="AH458">
        <f>VLOOKUP(B458,'[1]SGP Pitchers'!$B:$P,10,FALSE)</f>
        <v>-1.5137950970747238</v>
      </c>
    </row>
    <row r="459" spans="1:34" ht="15" thickBot="1">
      <c r="A459" s="5">
        <v>458</v>
      </c>
      <c r="B459" s="22" t="s">
        <v>637</v>
      </c>
      <c r="C459" s="22" t="s">
        <v>64</v>
      </c>
      <c r="D459" s="8">
        <f t="shared" si="7"/>
        <v>0</v>
      </c>
      <c r="E459" s="8">
        <v>0</v>
      </c>
      <c r="F459" s="8">
        <v>24</v>
      </c>
      <c r="G459" s="8" t="str">
        <f>VLOOKUP(B459,[1]Pitchers!$B:$P,15,FALSE)</f>
        <v/>
      </c>
      <c r="H459" s="8" t="str">
        <f>IF(D459&gt;0,(D459)/(D459+VLOOKUP(B459,'Blown Saves Pitch'!B:F,4,FALSE)),"")</f>
        <v/>
      </c>
      <c r="I459" s="8">
        <v>7.2</v>
      </c>
      <c r="J459" s="8">
        <v>5.4</v>
      </c>
      <c r="K459" s="8">
        <v>1.5</v>
      </c>
      <c r="L459" s="8">
        <v>2.67</v>
      </c>
      <c r="M459" s="8">
        <f>VLOOKUP('Pit League Rates'!B459,'Pit Adv'!B:V,20,FALSE)</f>
        <v>4.5</v>
      </c>
      <c r="N459" s="8">
        <f>VLOOKUP('Pit League Rates'!B459,'Pit Adv'!B:V,21,FALSE)</f>
        <v>4.24</v>
      </c>
      <c r="O459" s="8">
        <f>VLOOKUP(B459,'Pit Statcast'!B:M,5,FALSE)</f>
        <v>87.8</v>
      </c>
      <c r="P459" s="8">
        <f>VLOOKUP(B459,'Pit Statcast'!B:M,7,FALSE)</f>
        <v>7.7</v>
      </c>
      <c r="Q459" s="46">
        <f>VLOOKUP(B459,'Pit Statcast'!B:M,9,FALSE)</f>
        <v>5.0999999999999997E-2</v>
      </c>
      <c r="R459" s="46">
        <f>VLOOKUP(B459,'Pit Statcast'!B:M,11,FALSE)</f>
        <v>0.33700000000000002</v>
      </c>
      <c r="S459" s="8">
        <v>2.7</v>
      </c>
      <c r="T459" s="8">
        <v>0</v>
      </c>
      <c r="U459" s="10">
        <v>0.111</v>
      </c>
      <c r="V459" s="50">
        <f>VLOOKUP(B459,'Pit Adv'!B:V,7,FALSE)</f>
        <v>0.17799999999999999</v>
      </c>
      <c r="W459" s="50">
        <f>VLOOKUP(B459,'Pit Adv'!B:V,8,FALSE)</f>
        <v>6.7000000000000004E-2</v>
      </c>
      <c r="X459" s="21">
        <f>VLOOKUP(B459,'Pit PD'!$B:$M,3,FALSE)</f>
        <v>7.0999999999999994E-2</v>
      </c>
      <c r="Y459" s="21">
        <f>VLOOKUP($B459,'Pit PD'!$B:$M,4,FALSE)</f>
        <v>0.25</v>
      </c>
      <c r="Z459" s="21">
        <f>VLOOKUP($B459,'Pit PD'!$B:$M,5,FALSE)</f>
        <v>0.63</v>
      </c>
      <c r="AA459" s="21">
        <f>VLOOKUP($B459,'Pit PD'!$B:$M,6,FALSE)</f>
        <v>0.45400000000000001</v>
      </c>
      <c r="AB459" s="21">
        <f>VLOOKUP($B459,'Pit PD'!$B:$M,7,FALSE)</f>
        <v>0.71899999999999997</v>
      </c>
      <c r="AC459" s="21">
        <f>VLOOKUP($B459,'Pit PD'!$B:$M,8,FALSE)</f>
        <v>0.88600000000000001</v>
      </c>
      <c r="AD459" s="21">
        <f>VLOOKUP($B459,'Pit PD'!$B:$M,9,FALSE)</f>
        <v>0.84399999999999997</v>
      </c>
      <c r="AE459" s="21">
        <f>VLOOKUP($B459,'Pit PD'!$B:$M,10,FALSE)</f>
        <v>0.53800000000000003</v>
      </c>
      <c r="AF459" s="21">
        <f>VLOOKUP($B459,'Pit PD'!$B:$M,11,FALSE)</f>
        <v>0.19700000000000001</v>
      </c>
      <c r="AG459" s="21">
        <f>VLOOKUP($B459,'Pit PD'!$B:$M,12,FALSE)</f>
        <v>0.26800000000000002</v>
      </c>
      <c r="AH459">
        <f>VLOOKUP(B459,'[1]SGP Pitchers'!$B:$P,10,FALSE)</f>
        <v>-2.3132859896893754</v>
      </c>
    </row>
    <row r="460" spans="1:34" ht="15" thickBot="1">
      <c r="A460" s="5">
        <v>459</v>
      </c>
      <c r="B460" s="22" t="s">
        <v>843</v>
      </c>
      <c r="C460" s="22" t="s">
        <v>48</v>
      </c>
      <c r="D460" s="8">
        <f t="shared" si="7"/>
        <v>0</v>
      </c>
      <c r="E460" s="8">
        <v>0</v>
      </c>
      <c r="F460" s="8">
        <v>24</v>
      </c>
      <c r="G460" s="8">
        <f>VLOOKUP(B460,[1]Pitchers!$B:$P,15,FALSE)</f>
        <v>0.28999999999999998</v>
      </c>
      <c r="H460" s="8" t="str">
        <f>IF(D460&gt;0,(D460)/(D460+VLOOKUP(B460,'Blown Saves Pitch'!B:F,4,FALSE)),"")</f>
        <v/>
      </c>
      <c r="I460" s="8">
        <v>5.14</v>
      </c>
      <c r="J460" s="8">
        <v>4.5</v>
      </c>
      <c r="K460" s="8">
        <v>1.31</v>
      </c>
      <c r="L460" s="8">
        <v>1.71</v>
      </c>
      <c r="M460" s="8">
        <f>VLOOKUP('Pit League Rates'!B460,'Pit Adv'!B:V,20,FALSE)</f>
        <v>6.44</v>
      </c>
      <c r="N460" s="8">
        <f>VLOOKUP('Pit League Rates'!B460,'Pit Adv'!B:V,21,FALSE)</f>
        <v>5.94</v>
      </c>
      <c r="O460" s="8">
        <f>VLOOKUP(B460,'Pit Statcast'!B:M,5,FALSE)</f>
        <v>89.3</v>
      </c>
      <c r="P460" s="8">
        <f>VLOOKUP(B460,'Pit Statcast'!B:M,7,FALSE)</f>
        <v>23.4</v>
      </c>
      <c r="Q460" s="46">
        <f>VLOOKUP(B460,'Pit Statcast'!B:M,9,FALSE)</f>
        <v>5.7000000000000002E-2</v>
      </c>
      <c r="R460" s="46">
        <f>VLOOKUP(B460,'Pit Statcast'!B:M,11,FALSE)</f>
        <v>0.35</v>
      </c>
      <c r="S460" s="8">
        <v>3</v>
      </c>
      <c r="T460" s="8">
        <v>0</v>
      </c>
      <c r="U460" s="10">
        <v>5.5E-2</v>
      </c>
      <c r="V460" s="50">
        <f>VLOOKUP(B460,'Pit Adv'!B:V,7,FALSE)</f>
        <v>0.13200000000000001</v>
      </c>
      <c r="W460" s="50">
        <f>VLOOKUP(B460,'Pit Adv'!B:V,8,FALSE)</f>
        <v>7.6999999999999999E-2</v>
      </c>
      <c r="X460" s="21">
        <f>VLOOKUP(B460,'Pit PD'!$B:$M,3,FALSE)</f>
        <v>7.2999999999999995E-2</v>
      </c>
      <c r="Y460" s="21">
        <f>VLOOKUP($B460,'Pit PD'!$B:$M,4,FALSE)</f>
        <v>0.23599999999999999</v>
      </c>
      <c r="Z460" s="21">
        <f>VLOOKUP($B460,'Pit PD'!$B:$M,5,FALSE)</f>
        <v>0.68300000000000005</v>
      </c>
      <c r="AA460" s="21">
        <f>VLOOKUP($B460,'Pit PD'!$B:$M,6,FALSE)</f>
        <v>0.47899999999999998</v>
      </c>
      <c r="AB460" s="21">
        <f>VLOOKUP($B460,'Pit PD'!$B:$M,7,FALSE)</f>
        <v>0.71599999999999997</v>
      </c>
      <c r="AC460" s="21">
        <f>VLOOKUP($B460,'Pit PD'!$B:$M,8,FALSE)</f>
        <v>0.88600000000000001</v>
      </c>
      <c r="AD460" s="21">
        <f>VLOOKUP($B460,'Pit PD'!$B:$M,9,FALSE)</f>
        <v>0.84799999999999998</v>
      </c>
      <c r="AE460" s="21">
        <f>VLOOKUP($B460,'Pit PD'!$B:$M,10,FALSE)</f>
        <v>0.54300000000000004</v>
      </c>
      <c r="AF460" s="21">
        <f>VLOOKUP($B460,'Pit PD'!$B:$M,11,FALSE)</f>
        <v>0.16300000000000001</v>
      </c>
      <c r="AG460" s="21">
        <f>VLOOKUP($B460,'Pit PD'!$B:$M,12,FALSE)</f>
        <v>0.23599999999999999</v>
      </c>
      <c r="AH460">
        <f>VLOOKUP(B460,'[1]SGP Pitchers'!$B:$P,10,FALSE)</f>
        <v>-1.0666687823783496</v>
      </c>
    </row>
    <row r="461" spans="1:34" ht="15" thickBot="1">
      <c r="A461" s="5">
        <v>460</v>
      </c>
      <c r="B461" s="22" t="s">
        <v>834</v>
      </c>
      <c r="C461" s="22" t="s">
        <v>74</v>
      </c>
      <c r="D461" s="8">
        <f t="shared" si="7"/>
        <v>3</v>
      </c>
      <c r="E461" s="8">
        <v>1</v>
      </c>
      <c r="F461" s="8">
        <v>23</v>
      </c>
      <c r="G461" s="8" t="str">
        <f>VLOOKUP(B461,[1]Pitchers!$B:$P,15,FALSE)</f>
        <v/>
      </c>
      <c r="H461" s="8">
        <f>IF(D461&gt;0,(D461)/(D461+VLOOKUP(B461,'Blown Saves Pitch'!B:F,4,FALSE)),"")</f>
        <v>1</v>
      </c>
      <c r="I461" s="8">
        <v>6.54</v>
      </c>
      <c r="J461" s="8">
        <v>3.69</v>
      </c>
      <c r="K461" s="8">
        <v>1.39</v>
      </c>
      <c r="L461" s="8">
        <v>1.1499999999999999</v>
      </c>
      <c r="M461" s="8">
        <f>VLOOKUP('Pit League Rates'!B461,'Pit Adv'!B:V,20,FALSE)</f>
        <v>5.63</v>
      </c>
      <c r="N461" s="8">
        <f>VLOOKUP('Pit League Rates'!B461,'Pit Adv'!B:V,21,FALSE)</f>
        <v>5.53</v>
      </c>
      <c r="O461" s="8">
        <f>VLOOKUP(B461,'Pit Statcast'!B:M,5,FALSE)</f>
        <v>85.6</v>
      </c>
      <c r="P461" s="8">
        <f>VLOOKUP(B461,'Pit Statcast'!B:M,7,FALSE)</f>
        <v>12.6</v>
      </c>
      <c r="Q461" s="46">
        <f>VLOOKUP(B461,'Pit Statcast'!B:M,9,FALSE)</f>
        <v>4.2999999999999997E-2</v>
      </c>
      <c r="R461" s="46">
        <f>VLOOKUP(B461,'Pit Statcast'!B:M,11,FALSE)</f>
        <v>0.32600000000000001</v>
      </c>
      <c r="S461" s="8">
        <v>5.68</v>
      </c>
      <c r="T461" s="8">
        <v>2</v>
      </c>
      <c r="U461" s="10">
        <v>2.1999999999999999E-2</v>
      </c>
      <c r="V461" s="50">
        <f>VLOOKUP(B461,'Pit Adv'!B:V,7,FALSE)</f>
        <v>0.16900000000000001</v>
      </c>
      <c r="W461" s="50">
        <f>VLOOKUP(B461,'Pit Adv'!B:V,8,FALSE)</f>
        <v>0.14699999999999999</v>
      </c>
      <c r="X461" s="21">
        <f>VLOOKUP(B461,'Pit PD'!$B:$M,3,FALSE)</f>
        <v>0.10299999999999999</v>
      </c>
      <c r="Y461" s="21">
        <f>VLOOKUP($B461,'Pit PD'!$B:$M,4,FALSE)</f>
        <v>0.252</v>
      </c>
      <c r="Z461" s="21">
        <f>VLOOKUP($B461,'Pit PD'!$B:$M,5,FALSE)</f>
        <v>0.67900000000000005</v>
      </c>
      <c r="AA461" s="21">
        <f>VLOOKUP($B461,'Pit PD'!$B:$M,6,FALSE)</f>
        <v>0.47699999999999998</v>
      </c>
      <c r="AB461" s="21">
        <f>VLOOKUP($B461,'Pit PD'!$B:$M,7,FALSE)</f>
        <v>0.63200000000000001</v>
      </c>
      <c r="AC461" s="21">
        <f>VLOOKUP($B461,'Pit PD'!$B:$M,8,FALSE)</f>
        <v>0.83399999999999996</v>
      </c>
      <c r="AD461" s="21">
        <f>VLOOKUP($B461,'Pit PD'!$B:$M,9,FALSE)</f>
        <v>0.78400000000000003</v>
      </c>
      <c r="AE461" s="21">
        <f>VLOOKUP($B461,'Pit PD'!$B:$M,10,FALSE)</f>
        <v>0.52800000000000002</v>
      </c>
      <c r="AF461" s="21">
        <f>VLOOKUP($B461,'Pit PD'!$B:$M,11,FALSE)</f>
        <v>0.14299999999999999</v>
      </c>
      <c r="AG461" s="21">
        <f>VLOOKUP($B461,'Pit PD'!$B:$M,12,FALSE)</f>
        <v>0.247</v>
      </c>
      <c r="AH461">
        <f>VLOOKUP(B461,'[1]SGP Pitchers'!$B:$P,10,FALSE)</f>
        <v>-1.9058533259767234</v>
      </c>
    </row>
    <row r="462" spans="1:34" ht="15" thickBot="1">
      <c r="A462" s="5">
        <v>461</v>
      </c>
      <c r="B462" s="22" t="s">
        <v>753</v>
      </c>
      <c r="C462" s="22" t="s">
        <v>56</v>
      </c>
      <c r="D462" s="8">
        <f t="shared" si="7"/>
        <v>0</v>
      </c>
      <c r="E462" s="8">
        <v>0</v>
      </c>
      <c r="F462" s="8">
        <v>23</v>
      </c>
      <c r="G462" s="8">
        <f>VLOOKUP(B462,[1]Pitchers!$B:$P,15,FALSE)</f>
        <v>0.43</v>
      </c>
      <c r="H462" s="8" t="str">
        <f>IF(D462&gt;0,(D462)/(D462+VLOOKUP(B462,'Blown Saves Pitch'!B:F,4,FALSE)),"")</f>
        <v/>
      </c>
      <c r="I462" s="8">
        <v>6.27</v>
      </c>
      <c r="J462" s="8">
        <v>3</v>
      </c>
      <c r="K462" s="8">
        <v>1.1200000000000001</v>
      </c>
      <c r="L462" s="8">
        <v>2.2999999999999998</v>
      </c>
      <c r="M462" s="8">
        <f>VLOOKUP('Pit League Rates'!B462,'Pit Adv'!B:V,20,FALSE)</f>
        <v>4.18</v>
      </c>
      <c r="N462" s="8">
        <f>VLOOKUP('Pit League Rates'!B462,'Pit Adv'!B:V,21,FALSE)</f>
        <v>4.7300000000000004</v>
      </c>
      <c r="O462" s="8">
        <f>VLOOKUP(B462,'Pit Statcast'!B:M,5,FALSE)</f>
        <v>87.9</v>
      </c>
      <c r="P462" s="8">
        <f>VLOOKUP(B462,'Pit Statcast'!B:M,7,FALSE)</f>
        <v>7.2</v>
      </c>
      <c r="Q462" s="46">
        <f>VLOOKUP(B462,'Pit Statcast'!B:M,9,FALSE)</f>
        <v>4.9000000000000002E-2</v>
      </c>
      <c r="R462" s="46">
        <f>VLOOKUP(B462,'Pit Statcast'!B:M,11,FALSE)</f>
        <v>0.30399999999999999</v>
      </c>
      <c r="S462" s="8">
        <v>2.73</v>
      </c>
      <c r="T462" s="8">
        <v>0</v>
      </c>
      <c r="U462" s="10">
        <v>9.6000000000000002E-2</v>
      </c>
      <c r="V462" s="50">
        <f>VLOOKUP(B462,'Pit Adv'!B:V,7,FALSE)</f>
        <v>0.17</v>
      </c>
      <c r="W462" s="50">
        <f>VLOOKUP(B462,'Pit Adv'!B:V,8,FALSE)</f>
        <v>7.3999999999999996E-2</v>
      </c>
      <c r="X462" s="21">
        <f>VLOOKUP(B462,'Pit PD'!$B:$M,3,FALSE)</f>
        <v>0.1</v>
      </c>
      <c r="Y462" s="21">
        <f>VLOOKUP($B462,'Pit PD'!$B:$M,4,FALSE)</f>
        <v>0.30599999999999999</v>
      </c>
      <c r="Z462" s="21">
        <f>VLOOKUP($B462,'Pit PD'!$B:$M,5,FALSE)</f>
        <v>0.68100000000000005</v>
      </c>
      <c r="AA462" s="21">
        <f>VLOOKUP($B462,'Pit PD'!$B:$M,6,FALSE)</f>
        <v>0.46800000000000003</v>
      </c>
      <c r="AB462" s="21">
        <f>VLOOKUP($B462,'Pit PD'!$B:$M,7,FALSE)</f>
        <v>0.66</v>
      </c>
      <c r="AC462" s="21">
        <f>VLOOKUP($B462,'Pit PD'!$B:$M,8,FALSE)</f>
        <v>0.86099999999999999</v>
      </c>
      <c r="AD462" s="21">
        <f>VLOOKUP($B462,'Pit PD'!$B:$M,9,FALSE)</f>
        <v>0.78600000000000003</v>
      </c>
      <c r="AE462" s="21">
        <f>VLOOKUP($B462,'Pit PD'!$B:$M,10,FALSE)</f>
        <v>0.43</v>
      </c>
      <c r="AF462" s="21">
        <f>VLOOKUP($B462,'Pit PD'!$B:$M,11,FALSE)</f>
        <v>0.14799999999999999</v>
      </c>
      <c r="AG462" s="21">
        <f>VLOOKUP($B462,'Pit PD'!$B:$M,12,FALSE)</f>
        <v>0.249</v>
      </c>
      <c r="AH462">
        <f>VLOOKUP(B462,'[1]SGP Pitchers'!$B:$P,10,FALSE)</f>
        <v>4.3830529650285666E-2</v>
      </c>
    </row>
    <row r="463" spans="1:34" ht="15" thickBot="1">
      <c r="A463" s="5">
        <v>462</v>
      </c>
      <c r="B463" s="22" t="s">
        <v>797</v>
      </c>
      <c r="C463" s="22" t="s">
        <v>24</v>
      </c>
      <c r="D463" s="8">
        <f t="shared" si="7"/>
        <v>1</v>
      </c>
      <c r="E463" s="8">
        <v>1</v>
      </c>
      <c r="F463" s="8">
        <v>22</v>
      </c>
      <c r="G463" s="8" t="str">
        <f>VLOOKUP(B463,[1]Pitchers!$B:$P,15,FALSE)</f>
        <v/>
      </c>
      <c r="H463" s="8">
        <f>IF(D463&gt;0,(D463)/(D463+VLOOKUP(B463,'Blown Saves Pitch'!B:F,4,FALSE)),"")</f>
        <v>1</v>
      </c>
      <c r="I463" s="8">
        <v>6.39</v>
      </c>
      <c r="J463" s="8">
        <v>9</v>
      </c>
      <c r="K463" s="8">
        <v>1.9</v>
      </c>
      <c r="L463" s="8">
        <v>1.69</v>
      </c>
      <c r="M463" s="8">
        <f>VLOOKUP('Pit League Rates'!B463,'Pit Adv'!B:V,20,FALSE)</f>
        <v>5.16</v>
      </c>
      <c r="N463" s="8">
        <f>VLOOKUP('Pit League Rates'!B463,'Pit Adv'!B:V,21,FALSE)</f>
        <v>5.09</v>
      </c>
      <c r="O463" s="8">
        <f>VLOOKUP(B463,'Pit Statcast'!B:M,5,FALSE)</f>
        <v>88.5</v>
      </c>
      <c r="P463" s="8">
        <f>VLOOKUP(B463,'Pit Statcast'!B:M,7,FALSE)</f>
        <v>11.7</v>
      </c>
      <c r="Q463" s="46">
        <f>VLOOKUP(B463,'Pit Statcast'!B:M,9,FALSE)</f>
        <v>8.6999999999999994E-2</v>
      </c>
      <c r="R463" s="46">
        <f>VLOOKUP(B463,'Pit Statcast'!B:M,11,FALSE)</f>
        <v>0.374</v>
      </c>
      <c r="S463" s="8">
        <v>3.77</v>
      </c>
      <c r="T463" s="8">
        <v>0</v>
      </c>
      <c r="U463" s="10">
        <v>5.8999999999999997E-2</v>
      </c>
      <c r="V463" s="50">
        <f>VLOOKUP(B463,'Pit Adv'!B:V,7,FALSE)</f>
        <v>0.14499999999999999</v>
      </c>
      <c r="W463" s="50">
        <f>VLOOKUP(B463,'Pit Adv'!B:V,8,FALSE)</f>
        <v>8.5999999999999993E-2</v>
      </c>
      <c r="X463" s="21">
        <f>VLOOKUP(B463,'Pit PD'!$B:$M,3,FALSE)</f>
        <v>0.14399999999999999</v>
      </c>
      <c r="Y463" s="21">
        <f>VLOOKUP($B463,'Pit PD'!$B:$M,4,FALSE)</f>
        <v>0.317</v>
      </c>
      <c r="Z463" s="21">
        <f>VLOOKUP($B463,'Pit PD'!$B:$M,5,FALSE)</f>
        <v>0.69599999999999995</v>
      </c>
      <c r="AA463" s="21">
        <f>VLOOKUP($B463,'Pit PD'!$B:$M,6,FALSE)</f>
        <v>0.50800000000000001</v>
      </c>
      <c r="AB463" s="21">
        <f>VLOOKUP($B463,'Pit PD'!$B:$M,7,FALSE)</f>
        <v>0.53500000000000003</v>
      </c>
      <c r="AC463" s="21">
        <f>VLOOKUP($B463,'Pit PD'!$B:$M,8,FALSE)</f>
        <v>0.79700000000000004</v>
      </c>
      <c r="AD463" s="21">
        <f>VLOOKUP($B463,'Pit PD'!$B:$M,9,FALSE)</f>
        <v>0.71599999999999997</v>
      </c>
      <c r="AE463" s="21">
        <f>VLOOKUP($B463,'Pit PD'!$B:$M,10,FALSE)</f>
        <v>0.505</v>
      </c>
      <c r="AF463" s="21">
        <f>VLOOKUP($B463,'Pit PD'!$B:$M,11,FALSE)</f>
        <v>0.13300000000000001</v>
      </c>
      <c r="AG463" s="21">
        <f>VLOOKUP($B463,'Pit PD'!$B:$M,12,FALSE)</f>
        <v>0.27700000000000002</v>
      </c>
      <c r="AH463">
        <f>VLOOKUP(B463,'[1]SGP Pitchers'!$B:$P,10,FALSE)</f>
        <v>-6.1192211517332966</v>
      </c>
    </row>
    <row r="464" spans="1:34" ht="15" thickBot="1">
      <c r="A464" s="5">
        <v>463</v>
      </c>
      <c r="B464" s="22" t="s">
        <v>804</v>
      </c>
      <c r="C464" s="22" t="s">
        <v>144</v>
      </c>
      <c r="D464" s="8">
        <f t="shared" si="7"/>
        <v>0</v>
      </c>
      <c r="E464" s="8">
        <v>0</v>
      </c>
      <c r="F464" s="8">
        <v>21</v>
      </c>
      <c r="G464" s="8">
        <f>VLOOKUP(B464,[1]Pitchers!$B:$P,15,FALSE)</f>
        <v>0.17</v>
      </c>
      <c r="H464" s="8" t="str">
        <f>IF(D464&gt;0,(D464)/(D464+VLOOKUP(B464,'Blown Saves Pitch'!B:F,4,FALSE)),"")</f>
        <v/>
      </c>
      <c r="I464" s="8">
        <v>5.4</v>
      </c>
      <c r="J464" s="8">
        <v>5.4</v>
      </c>
      <c r="K464" s="8">
        <v>1.54</v>
      </c>
      <c r="L464" s="8">
        <v>1.4</v>
      </c>
      <c r="M464" s="8">
        <f>VLOOKUP('Pit League Rates'!B464,'Pit Adv'!B:V,20,FALSE)</f>
        <v>4.84</v>
      </c>
      <c r="N464" s="8">
        <f>VLOOKUP('Pit League Rates'!B464,'Pit Adv'!B:V,21,FALSE)</f>
        <v>5.12</v>
      </c>
      <c r="O464" s="8">
        <f>VLOOKUP(B464,'Pit Statcast'!B:M,5,FALSE)</f>
        <v>85.9</v>
      </c>
      <c r="P464" s="8">
        <f>VLOOKUP(B464,'Pit Statcast'!B:M,7,FALSE)</f>
        <v>4.7</v>
      </c>
      <c r="Q464" s="46">
        <f>VLOOKUP(B464,'Pit Statcast'!B:M,9,FALSE)</f>
        <v>6.8000000000000005E-2</v>
      </c>
      <c r="R464" s="46">
        <f>VLOOKUP(B464,'Pit Statcast'!B:M,11,FALSE)</f>
        <v>0.33300000000000002</v>
      </c>
      <c r="S464" s="8">
        <v>3.86</v>
      </c>
      <c r="T464" s="8">
        <v>0</v>
      </c>
      <c r="U464" s="10">
        <v>3.9E-2</v>
      </c>
      <c r="V464" s="50">
        <f>VLOOKUP(B464,'Pit Adv'!B:V,7,FALSE)</f>
        <v>0.13500000000000001</v>
      </c>
      <c r="W464" s="50">
        <f>VLOOKUP(B464,'Pit Adv'!B:V,8,FALSE)</f>
        <v>9.7000000000000003E-2</v>
      </c>
      <c r="X464" s="21">
        <f>VLOOKUP(B464,'Pit PD'!$B:$M,3,FALSE)</f>
        <v>8.4000000000000005E-2</v>
      </c>
      <c r="Y464" s="21">
        <f>VLOOKUP($B464,'Pit PD'!$B:$M,4,FALSE)</f>
        <v>0.29299999999999998</v>
      </c>
      <c r="Z464" s="21">
        <f>VLOOKUP($B464,'Pit PD'!$B:$M,5,FALSE)</f>
        <v>0.59899999999999998</v>
      </c>
      <c r="AA464" s="21">
        <f>VLOOKUP($B464,'Pit PD'!$B:$M,6,FALSE)</f>
        <v>0.42599999999999999</v>
      </c>
      <c r="AB464" s="21">
        <f>VLOOKUP($B464,'Pit PD'!$B:$M,7,FALSE)</f>
        <v>0.66700000000000004</v>
      </c>
      <c r="AC464" s="21">
        <f>VLOOKUP($B464,'Pit PD'!$B:$M,8,FALSE)</f>
        <v>0.88700000000000001</v>
      </c>
      <c r="AD464" s="21">
        <f>VLOOKUP($B464,'Pit PD'!$B:$M,9,FALSE)</f>
        <v>0.80200000000000005</v>
      </c>
      <c r="AE464" s="21">
        <f>VLOOKUP($B464,'Pit PD'!$B:$M,10,FALSE)</f>
        <v>0.434</v>
      </c>
      <c r="AF464" s="21">
        <f>VLOOKUP($B464,'Pit PD'!$B:$M,11,FALSE)</f>
        <v>0.188</v>
      </c>
      <c r="AG464" s="21">
        <f>VLOOKUP($B464,'Pit PD'!$B:$M,12,FALSE)</f>
        <v>0.27200000000000002</v>
      </c>
      <c r="AH464">
        <f>VLOOKUP(B464,'[1]SGP Pitchers'!$B:$P,10,FALSE)</f>
        <v>-4.5696519882146012</v>
      </c>
    </row>
    <row r="465" spans="1:34" ht="15" thickBot="1">
      <c r="A465" s="5">
        <v>464</v>
      </c>
      <c r="B465" s="22" t="s">
        <v>513</v>
      </c>
      <c r="C465" s="6" t="s">
        <v>103</v>
      </c>
      <c r="D465" s="8">
        <f t="shared" si="7"/>
        <v>11</v>
      </c>
      <c r="E465" s="8">
        <v>0</v>
      </c>
      <c r="F465" s="8">
        <v>18</v>
      </c>
      <c r="G465" s="8" t="str">
        <f>VLOOKUP(B465,[1]Pitchers!$B:$P,15,FALSE)</f>
        <v/>
      </c>
      <c r="H465" s="8">
        <f>IF(D465&gt;0,(D465)/(D465+VLOOKUP(B465,'Blown Saves Pitch'!B:F,4,FALSE)),"")</f>
        <v>0.84615384615384615</v>
      </c>
      <c r="I465" s="8">
        <v>4.58</v>
      </c>
      <c r="J465" s="8">
        <v>3.82</v>
      </c>
      <c r="K465" s="8">
        <v>1.47</v>
      </c>
      <c r="L465" s="8">
        <v>2</v>
      </c>
      <c r="M465" s="8">
        <f>VLOOKUP('Pit League Rates'!B465,'Pit Adv'!B:V,20,FALSE)</f>
        <v>3.94</v>
      </c>
      <c r="N465" s="8">
        <f>VLOOKUP('Pit League Rates'!B465,'Pit Adv'!B:V,21,FALSE)</f>
        <v>3.73</v>
      </c>
      <c r="O465" s="8">
        <f>VLOOKUP(B465,'Pit Statcast'!B:M,5,FALSE)</f>
        <v>87.6</v>
      </c>
      <c r="P465" s="8">
        <f>VLOOKUP(B465,'Pit Statcast'!B:M,7,FALSE)</f>
        <v>-3.2</v>
      </c>
      <c r="Q465" s="46">
        <f>VLOOKUP(B465,'Pit Statcast'!B:M,9,FALSE)</f>
        <v>5.8000000000000003E-2</v>
      </c>
      <c r="R465" s="46">
        <f>VLOOKUP(B465,'Pit Statcast'!B:M,11,FALSE)</f>
        <v>0.372</v>
      </c>
      <c r="S465" s="8">
        <v>2.29</v>
      </c>
      <c r="T465" s="8">
        <v>11</v>
      </c>
      <c r="U465" s="10">
        <v>6.0999999999999999E-2</v>
      </c>
      <c r="V465" s="50">
        <f>VLOOKUP(B465,'Pit Adv'!B:V,7,FALSE)</f>
        <v>0.122</v>
      </c>
      <c r="W465" s="50">
        <f>VLOOKUP(B465,'Pit Adv'!B:V,8,FALSE)</f>
        <v>6.0999999999999999E-2</v>
      </c>
      <c r="X465" s="21">
        <f>VLOOKUP(B465,'Pit PD'!$B:$M,3,FALSE)</f>
        <v>8.8999999999999996E-2</v>
      </c>
      <c r="Y465" s="21">
        <f>VLOOKUP($B465,'Pit PD'!$B:$M,4,FALSE)</f>
        <v>0.33200000000000002</v>
      </c>
      <c r="Z465" s="21">
        <f>VLOOKUP($B465,'Pit PD'!$B:$M,5,FALSE)</f>
        <v>0.64100000000000001</v>
      </c>
      <c r="AA465" s="21">
        <f>VLOOKUP($B465,'Pit PD'!$B:$M,6,FALSE)</f>
        <v>0.49199999999999999</v>
      </c>
      <c r="AB465" s="21">
        <f>VLOOKUP($B465,'Pit PD'!$B:$M,7,FALSE)</f>
        <v>0.68400000000000005</v>
      </c>
      <c r="AC465" s="21">
        <f>VLOOKUP($B465,'Pit PD'!$B:$M,8,FALSE)</f>
        <v>0.878</v>
      </c>
      <c r="AD465" s="21">
        <f>VLOOKUP($B465,'Pit PD'!$B:$M,9,FALSE)</f>
        <v>0.81499999999999995</v>
      </c>
      <c r="AE465" s="21">
        <f>VLOOKUP($B465,'Pit PD'!$B:$M,10,FALSE)</f>
        <v>0.51800000000000002</v>
      </c>
      <c r="AF465" s="21">
        <f>VLOOKUP($B465,'Pit PD'!$B:$M,11,FALSE)</f>
        <v>0.16900000000000001</v>
      </c>
      <c r="AG465" s="21">
        <f>VLOOKUP($B465,'Pit PD'!$B:$M,12,FALSE)</f>
        <v>0.25800000000000001</v>
      </c>
      <c r="AH465">
        <f>VLOOKUP(B465,'[1]SGP Pitchers'!$B:$P,10,FALSE)</f>
        <v>0.3416332842658778</v>
      </c>
    </row>
    <row r="466" spans="1:34" ht="15" thickBot="1">
      <c r="A466" s="5">
        <v>465</v>
      </c>
      <c r="B466" s="22" t="s">
        <v>651</v>
      </c>
      <c r="C466" s="22" t="s">
        <v>116</v>
      </c>
      <c r="D466" s="8">
        <f t="shared" si="7"/>
        <v>2</v>
      </c>
      <c r="E466" s="8">
        <v>0</v>
      </c>
      <c r="F466" s="8">
        <v>16</v>
      </c>
      <c r="G466" s="8" t="str">
        <f>VLOOKUP(B466,[1]Pitchers!$B:$P,15,FALSE)</f>
        <v/>
      </c>
      <c r="H466" s="8">
        <f>IF(D466&gt;0,(D466)/(D466+VLOOKUP(B466,'Blown Saves Pitch'!B:F,4,FALSE)),"")</f>
        <v>0.66666666666666663</v>
      </c>
      <c r="I466" s="8">
        <v>4.7</v>
      </c>
      <c r="J466" s="8">
        <v>5.28</v>
      </c>
      <c r="K466" s="8">
        <v>1.37</v>
      </c>
      <c r="L466" s="8">
        <v>3.2</v>
      </c>
      <c r="M466" s="8">
        <f>VLOOKUP('Pit League Rates'!B466,'Pit Adv'!B:V,20,FALSE)</f>
        <v>4.51</v>
      </c>
      <c r="N466" s="8">
        <f>VLOOKUP('Pit League Rates'!B466,'Pit Adv'!B:V,21,FALSE)</f>
        <v>4.2699999999999996</v>
      </c>
      <c r="O466" s="8">
        <f>VLOOKUP(B466,'Pit Statcast'!B:M,5,FALSE)</f>
        <v>88.6</v>
      </c>
      <c r="P466" s="8">
        <f>VLOOKUP(B466,'Pit Statcast'!B:M,7,FALSE)</f>
        <v>5.8</v>
      </c>
      <c r="Q466" s="46">
        <f>VLOOKUP(B466,'Pit Statcast'!B:M,9,FALSE)</f>
        <v>7.3999999999999996E-2</v>
      </c>
      <c r="R466" s="46">
        <f>VLOOKUP(B466,'Pit Statcast'!B:M,11,FALSE)</f>
        <v>0.39800000000000002</v>
      </c>
      <c r="S466" s="8">
        <v>1.47</v>
      </c>
      <c r="T466" s="8">
        <v>2</v>
      </c>
      <c r="U466" s="10">
        <v>8.3000000000000004E-2</v>
      </c>
      <c r="V466" s="50">
        <f>VLOOKUP(B466,'Pit Adv'!B:V,7,FALSE)</f>
        <v>0.121</v>
      </c>
      <c r="W466" s="50">
        <f>VLOOKUP(B466,'Pit Adv'!B:V,8,FALSE)</f>
        <v>3.7999999999999999E-2</v>
      </c>
      <c r="X466" s="21">
        <f>VLOOKUP(B466,'Pit PD'!$B:$M,3,FALSE)</f>
        <v>8.7999999999999995E-2</v>
      </c>
      <c r="Y466" s="21">
        <f>VLOOKUP($B466,'Pit PD'!$B:$M,4,FALSE)</f>
        <v>0.34699999999999998</v>
      </c>
      <c r="Z466" s="21">
        <f>VLOOKUP($B466,'Pit PD'!$B:$M,5,FALSE)</f>
        <v>0.7</v>
      </c>
      <c r="AA466" s="21">
        <f>VLOOKUP($B466,'Pit PD'!$B:$M,6,FALSE)</f>
        <v>0.54600000000000004</v>
      </c>
      <c r="AB466" s="21">
        <f>VLOOKUP($B466,'Pit PD'!$B:$M,7,FALSE)</f>
        <v>0.69599999999999995</v>
      </c>
      <c r="AC466" s="21">
        <f>VLOOKUP($B466,'Pit PD'!$B:$M,8,FALSE)</f>
        <v>0.88900000000000001</v>
      </c>
      <c r="AD466" s="21">
        <f>VLOOKUP($B466,'Pit PD'!$B:$M,9,FALSE)</f>
        <v>0.83499999999999996</v>
      </c>
      <c r="AE466" s="21">
        <f>VLOOKUP($B466,'Pit PD'!$B:$M,10,FALSE)</f>
        <v>0.56399999999999995</v>
      </c>
      <c r="AF466" s="21">
        <f>VLOOKUP($B466,'Pit PD'!$B:$M,11,FALSE)</f>
        <v>0.16400000000000001</v>
      </c>
      <c r="AG466" s="21">
        <f>VLOOKUP($B466,'Pit PD'!$B:$M,12,FALSE)</f>
        <v>0.252</v>
      </c>
      <c r="AH466">
        <f>VLOOKUP(B466,'[1]SGP Pitchers'!$B:$P,10,FALSE)</f>
        <v>-0.68973882838564715</v>
      </c>
    </row>
    <row r="467" spans="1:34" ht="15" thickBot="1">
      <c r="A467" s="12">
        <v>466</v>
      </c>
      <c r="B467" s="22" t="s">
        <v>845</v>
      </c>
      <c r="C467" s="22" t="s">
        <v>109</v>
      </c>
      <c r="D467" s="8">
        <f t="shared" si="7"/>
        <v>0</v>
      </c>
      <c r="E467" s="14">
        <v>0</v>
      </c>
      <c r="F467" s="14">
        <v>14</v>
      </c>
      <c r="G467" s="8" t="str">
        <f>VLOOKUP(B467,[1]Pitchers!$B:$P,15,FALSE)</f>
        <v/>
      </c>
      <c r="H467" s="8" t="str">
        <f>IF(D467&gt;0,(D467)/(D467+VLOOKUP(B467,'Blown Saves Pitch'!B:F,4,FALSE)),"")</f>
        <v/>
      </c>
      <c r="I467" s="14">
        <v>4.1100000000000003</v>
      </c>
      <c r="J467" s="14">
        <v>7.04</v>
      </c>
      <c r="K467" s="14">
        <v>1.6</v>
      </c>
      <c r="L467" s="14">
        <v>1</v>
      </c>
      <c r="M467" s="8">
        <f>VLOOKUP('Pit League Rates'!B467,'Pit Adv'!B:V,20,FALSE)</f>
        <v>6.22</v>
      </c>
      <c r="N467" s="8">
        <f>VLOOKUP('Pit League Rates'!B467,'Pit Adv'!B:V,21,FALSE)</f>
        <v>6.02</v>
      </c>
      <c r="O467" s="8">
        <f>VLOOKUP(B467,'Pit Statcast'!B:M,5,FALSE)</f>
        <v>94.1</v>
      </c>
      <c r="P467" s="8">
        <f>VLOOKUP(B467,'Pit Statcast'!B:M,7,FALSE)</f>
        <v>12.8</v>
      </c>
      <c r="Q467" s="46">
        <f>VLOOKUP(B467,'Pit Statcast'!B:M,9,FALSE)</f>
        <v>8.6999999999999994E-2</v>
      </c>
      <c r="R467" s="46">
        <f>VLOOKUP(B467,'Pit Statcast'!B:M,11,FALSE)</f>
        <v>0.51900000000000002</v>
      </c>
      <c r="S467" s="14">
        <v>4.1100000000000003</v>
      </c>
      <c r="T467" s="14">
        <v>0</v>
      </c>
      <c r="U467" s="16">
        <v>0</v>
      </c>
      <c r="V467" s="50">
        <f>VLOOKUP(B467,'Pit Adv'!B:V,7,FALSE)</f>
        <v>0.104</v>
      </c>
      <c r="W467" s="50">
        <f>VLOOKUP(B467,'Pit Adv'!B:V,8,FALSE)</f>
        <v>0.104</v>
      </c>
      <c r="X467" s="21">
        <f>VLOOKUP(B467,'Pit PD'!$B:$M,3,FALSE)</f>
        <v>7.6999999999999999E-2</v>
      </c>
      <c r="Y467" s="21">
        <f>VLOOKUP($B467,'Pit PD'!$B:$M,4,FALSE)</f>
        <v>0.23499999999999999</v>
      </c>
      <c r="Z467" s="21">
        <f>VLOOKUP($B467,'Pit PD'!$B:$M,5,FALSE)</f>
        <v>0.71599999999999997</v>
      </c>
      <c r="AA467" s="21">
        <f>VLOOKUP($B467,'Pit PD'!$B:$M,6,FALSE)</f>
        <v>0.44600000000000001</v>
      </c>
      <c r="AB467" s="21">
        <f>VLOOKUP($B467,'Pit PD'!$B:$M,7,FALSE)</f>
        <v>0.66200000000000003</v>
      </c>
      <c r="AC467" s="21">
        <f>VLOOKUP($B467,'Pit PD'!$B:$M,8,FALSE)</f>
        <v>0.89700000000000002</v>
      </c>
      <c r="AD467" s="21">
        <f>VLOOKUP($B467,'Pit PD'!$B:$M,9,FALSE)</f>
        <v>0.82799999999999996</v>
      </c>
      <c r="AE467" s="21">
        <f>VLOOKUP($B467,'Pit PD'!$B:$M,10,FALSE)</f>
        <v>0.44</v>
      </c>
      <c r="AF467" s="21">
        <f>VLOOKUP($B467,'Pit PD'!$B:$M,11,FALSE)</f>
        <v>0.13900000000000001</v>
      </c>
      <c r="AG467" s="21">
        <f>VLOOKUP($B467,'Pit PD'!$B:$M,12,FALSE)</f>
        <v>0.216</v>
      </c>
      <c r="AH467">
        <f>VLOOKUP(B467,'[1]SGP Pitchers'!$B:$P,10,FALSE)</f>
        <v>-6.3541855543478771</v>
      </c>
    </row>
  </sheetData>
  <pageMargins left="0.7" right="0.7" top="0.75" bottom="0.75" header="0.3" footer="0.3"/>
  <pageSetup orientation="portrait" horizontalDpi="90" verticalDpi="9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799EF-23CF-4430-A459-8D04A1373DF1}">
  <dimension ref="A1:AB46"/>
  <sheetViews>
    <sheetView zoomScale="85" zoomScaleNormal="85" workbookViewId="0">
      <selection activeCell="R34" sqref="R34"/>
    </sheetView>
  </sheetViews>
  <sheetFormatPr defaultRowHeight="14.4"/>
  <cols>
    <col min="1" max="3" width="15.109375" customWidth="1"/>
    <col min="4" max="4" width="17" customWidth="1"/>
    <col min="14" max="14" width="12.5546875" customWidth="1"/>
    <col min="15" max="15" width="13.109375" customWidth="1"/>
    <col min="16" max="16" width="11.21875" customWidth="1"/>
    <col min="17" max="17" width="14.21875" customWidth="1"/>
    <col min="18" max="18" width="16.109375" customWidth="1"/>
    <col min="19" max="19" width="12.6640625" customWidth="1"/>
    <col min="20" max="20" width="12.21875" customWidth="1"/>
    <col min="21" max="21" width="13.21875" customWidth="1"/>
    <col min="22" max="22" width="12.88671875" customWidth="1"/>
    <col min="23" max="23" width="15.6640625" customWidth="1"/>
  </cols>
  <sheetData>
    <row r="1" spans="1:28">
      <c r="A1" s="34"/>
      <c r="B1" s="18" t="s">
        <v>880</v>
      </c>
      <c r="C1" s="18" t="s">
        <v>1668</v>
      </c>
      <c r="D1" s="18" t="s">
        <v>371</v>
      </c>
      <c r="E1" s="18" t="s">
        <v>381</v>
      </c>
      <c r="F1" s="18" t="s">
        <v>376</v>
      </c>
      <c r="G1" s="18" t="s">
        <v>373</v>
      </c>
      <c r="H1" s="18" t="s">
        <v>1647</v>
      </c>
      <c r="I1" s="18" t="s">
        <v>385</v>
      </c>
      <c r="J1" s="18" t="s">
        <v>345</v>
      </c>
      <c r="K1" s="18" t="s">
        <v>347</v>
      </c>
      <c r="L1" s="18" t="s">
        <v>1648</v>
      </c>
      <c r="M1" s="18" t="s">
        <v>1649</v>
      </c>
      <c r="N1" s="18" t="s">
        <v>372</v>
      </c>
      <c r="O1" s="18" t="s">
        <v>858</v>
      </c>
      <c r="P1" s="18" t="s">
        <v>375</v>
      </c>
      <c r="Q1" s="18" t="s">
        <v>10</v>
      </c>
      <c r="R1" s="18" t="s">
        <v>1656</v>
      </c>
      <c r="S1" s="18" t="s">
        <v>367</v>
      </c>
      <c r="T1" s="18" t="s">
        <v>850</v>
      </c>
      <c r="U1" s="18" t="s">
        <v>851</v>
      </c>
      <c r="V1" s="18" t="s">
        <v>852</v>
      </c>
      <c r="W1" s="18" t="s">
        <v>853</v>
      </c>
      <c r="X1" s="18" t="s">
        <v>854</v>
      </c>
      <c r="Y1" s="18" t="s">
        <v>855</v>
      </c>
      <c r="Z1" s="18" t="s">
        <v>856</v>
      </c>
      <c r="AA1" s="18" t="s">
        <v>366</v>
      </c>
      <c r="AB1" s="18" t="s">
        <v>365</v>
      </c>
    </row>
    <row r="2" spans="1:28">
      <c r="A2" s="61" t="s">
        <v>880</v>
      </c>
      <c r="B2" s="18">
        <f>CORREL('Pit League Rates'!$G$2:$G$467,'Pit League Rates'!G$2:G$467)</f>
        <v>1</v>
      </c>
      <c r="C2" s="18">
        <f>CORREL('Pit League Rates'!$G$2:$G$467,'Pit League Rates'!H$2:H$467)</f>
        <v>0.28601489382395096</v>
      </c>
      <c r="D2" s="18">
        <f>CORREL('Pit League Rates'!$G$2:$G$467,'Pit League Rates'!I$2:I$467)</f>
        <v>0.23221989641275118</v>
      </c>
      <c r="E2" s="18">
        <f>CORREL('Pit League Rates'!$G$2:$G$467,'Pit League Rates'!J$2:J$467)</f>
        <v>-0.63354013631986361</v>
      </c>
      <c r="F2" s="18">
        <f>CORREL('Pit League Rates'!$G$2:$G$467,'Pit League Rates'!K$2:K$467)</f>
        <v>-0.58692527593512211</v>
      </c>
      <c r="G2" s="18">
        <f>CORREL('Pit League Rates'!$G$2:$G$467,'Pit League Rates'!L$2:L$467)</f>
        <v>0.39898615710177449</v>
      </c>
      <c r="H2" s="18">
        <f>CORREL('Pit League Rates'!$G$2:$G$467,'Pit League Rates'!M$2:M$467)</f>
        <v>-0.52890007523529725</v>
      </c>
      <c r="I2" s="18">
        <f>CORREL('Pit League Rates'!$G$2:$G$467,'Pit League Rates'!N$2:N$467)</f>
        <v>-0.46274365174248799</v>
      </c>
      <c r="J2" s="18">
        <f>CORREL('Pit League Rates'!$G$2:$G$467,'Pit League Rates'!O$2:O$467)</f>
        <v>-9.5828037804505398E-2</v>
      </c>
      <c r="K2" s="18">
        <f>CORREL('Pit League Rates'!$G$2:$G$467,'Pit League Rates'!P$2:P$467)</f>
        <v>-0.18778244999171192</v>
      </c>
      <c r="L2" s="18">
        <f>CORREL('Pit League Rates'!$G$2:$G$467,'Pit League Rates'!Q$2:Q$467)</f>
        <v>-0.27206349252247775</v>
      </c>
      <c r="M2" s="18">
        <f>CORREL('Pit League Rates'!$G$2:$G$467,'Pit League Rates'!R$2:R$467)</f>
        <v>-7.0012819354026617E-2</v>
      </c>
      <c r="N2" s="18">
        <f>CORREL('Pit League Rates'!$G$2:$G$467,'Pit League Rates'!S$2:S$467)</f>
        <v>-0.39543034904629532</v>
      </c>
      <c r="O2" s="18">
        <f>CORREL('Pit League Rates'!$G$2:$G$467,'Pit League Rates'!T$2:T$467)</f>
        <v>-0.1164374213819783</v>
      </c>
      <c r="P2" s="18">
        <f>CORREL('Pit League Rates'!$G$2:$G$467,'Pit League Rates'!U$2:U$467)</f>
        <v>0.45025098299613464</v>
      </c>
      <c r="Q2" s="18">
        <f>CORREL('Pit League Rates'!$G$2:$G$467,'Pit League Rates'!V$2:V$467)</f>
        <v>0.34871908008486391</v>
      </c>
      <c r="R2" s="18">
        <f>CORREL('Pit League Rates'!$G$2:$G$467,'Pit League Rates'!W$2:W$467)</f>
        <v>-0.33894777685901528</v>
      </c>
      <c r="S2" s="18">
        <f>CORREL('Pit League Rates'!$G$2:$G$467,'Pit League Rates'!X$2:X$467)</f>
        <v>0.28319728060793797</v>
      </c>
      <c r="T2" s="18">
        <f>CORREL('Pit League Rates'!$G$2:$G$467,'Pit League Rates'!Y$2:Y$467)</f>
        <v>0.36177371013554849</v>
      </c>
      <c r="U2" s="18">
        <f>CORREL('Pit League Rates'!$G$2:$G$467,'Pit League Rates'!Z$2:Z$467)</f>
        <v>2.906063536675332E-2</v>
      </c>
      <c r="V2" s="18">
        <f>CORREL('Pit League Rates'!$G$2:$G$467,'Pit League Rates'!AA$2:AA$467)</f>
        <v>0.22965117082606593</v>
      </c>
      <c r="W2" s="18">
        <f>CORREL('Pit League Rates'!$G$2:$G$467,'Pit League Rates'!AB$2:AB$467)</f>
        <v>-0.23378381415150132</v>
      </c>
      <c r="X2" s="18">
        <f>CORREL('Pit League Rates'!$G$2:$G$467,'Pit League Rates'!AC$2:AC$467)</f>
        <v>-0.12283998595748677</v>
      </c>
      <c r="Y2" s="18">
        <f>CORREL('Pit League Rates'!$G$2:$G$467,'Pit League Rates'!AD$2:AD$467)</f>
        <v>-0.2420761470552687</v>
      </c>
      <c r="Z2" s="18">
        <f>CORREL('Pit League Rates'!$G$2:$G$467,'Pit League Rates'!AE$2:AE$467)</f>
        <v>-4.2164288700129345E-3</v>
      </c>
      <c r="AA2" s="18">
        <f>CORREL('Pit League Rates'!$G$2:$G$467,'Pit League Rates'!AF$2:AF$467)</f>
        <v>5.9040829991236846E-2</v>
      </c>
      <c r="AB2" s="18">
        <f>CORREL('Pit League Rates'!$G$2:$G$467,'Pit League Rates'!AG$2:AG$467)</f>
        <v>0.33469950885636246</v>
      </c>
    </row>
    <row r="3" spans="1:28">
      <c r="A3" s="61" t="s">
        <v>1668</v>
      </c>
      <c r="B3" s="18">
        <f>CORREL('Pit League Rates'!$H$2:$H$467,'Pit League Rates'!G$2:G$467)</f>
        <v>0.28601489382395096</v>
      </c>
      <c r="C3" s="18">
        <f>CORREL('Pit League Rates'!$H$2:$H$467,'Pit League Rates'!H$2:H$467)</f>
        <v>0.99999999999999978</v>
      </c>
      <c r="D3" s="18">
        <f>CORREL('Pit League Rates'!$H$2:$H$467,'Pit League Rates'!I$2:I$467)</f>
        <v>-2.1420542538723511E-3</v>
      </c>
      <c r="E3" s="18">
        <f>CORREL('Pit League Rates'!$H$2:$H$467,'Pit League Rates'!J$2:J$467)</f>
        <v>-0.1222731041127243</v>
      </c>
      <c r="F3" s="18">
        <f>CORREL('Pit League Rates'!$H$2:$H$467,'Pit League Rates'!K$2:K$467)</f>
        <v>-0.12991444329381718</v>
      </c>
      <c r="G3" s="18">
        <f>CORREL('Pit League Rates'!$H$2:$H$467,'Pit League Rates'!L$2:L$467)</f>
        <v>6.4047075108490933E-2</v>
      </c>
      <c r="H3" s="18">
        <f>CORREL('Pit League Rates'!$H$2:$H$467,'Pit League Rates'!M$2:M$467)</f>
        <v>-2.7691901544862878E-2</v>
      </c>
      <c r="I3" s="18">
        <f>CORREL('Pit League Rates'!$H$2:$H$467,'Pit League Rates'!N$2:N$467)</f>
        <v>-8.0984467950716843E-3</v>
      </c>
      <c r="J3" s="18">
        <f>CORREL('Pit League Rates'!$H$2:$H$467,'Pit League Rates'!O$2:O$467)</f>
        <v>-3.6102873954753771E-3</v>
      </c>
      <c r="K3" s="18">
        <f>CORREL('Pit League Rates'!$H$2:$H$467,'Pit League Rates'!P$2:P$467)</f>
        <v>6.3971021618612093E-3</v>
      </c>
      <c r="L3" s="18">
        <f>CORREL('Pit League Rates'!$H$2:$H$467,'Pit League Rates'!Q$2:Q$467)</f>
        <v>-7.4800089829055491E-2</v>
      </c>
      <c r="M3" s="18">
        <f>CORREL('Pit League Rates'!$H$2:$H$467,'Pit League Rates'!R$2:R$467)</f>
        <v>-2.9941680759141089E-2</v>
      </c>
      <c r="N3" s="18">
        <f>CORREL('Pit League Rates'!$H$2:$H$467,'Pit League Rates'!S$2:S$467)</f>
        <v>-4.2562994614920351E-2</v>
      </c>
      <c r="O3" s="18">
        <f>CORREL('Pit League Rates'!$H$2:$H$467,'Pit League Rates'!T$2:T$467)</f>
        <v>2.5642663312894089E-2</v>
      </c>
      <c r="P3" s="18">
        <f>CORREL('Pit League Rates'!$H$2:$H$467,'Pit League Rates'!U$2:U$467)</f>
        <v>3.8464543616052269E-2</v>
      </c>
      <c r="Q3" s="18">
        <f>CORREL('Pit League Rates'!$H$2:$H$467,'Pit League Rates'!V$2:V$467)</f>
        <v>2.7048568451435995E-2</v>
      </c>
      <c r="R3" s="18">
        <f>CORREL('Pit League Rates'!$H$2:$H$467,'Pit League Rates'!W$2:W$467)</f>
        <v>-2.4358678229850116E-2</v>
      </c>
      <c r="S3" s="18">
        <f>CORREL('Pit League Rates'!$H$2:$H$467,'Pit League Rates'!X$2:X$467)</f>
        <v>2.3700764928075583E-3</v>
      </c>
      <c r="T3" s="18">
        <f>CORREL('Pit League Rates'!$H$2:$H$467,'Pit League Rates'!Y$2:Y$467)</f>
        <v>8.2355516968272133E-2</v>
      </c>
      <c r="U3" s="18">
        <f>CORREL('Pit League Rates'!$H$2:$H$467,'Pit League Rates'!Z$2:Z$467)</f>
        <v>-7.4085079642583008E-3</v>
      </c>
      <c r="V3" s="18">
        <f>CORREL('Pit League Rates'!$H$2:$H$467,'Pit League Rates'!AA$2:AA$467)</f>
        <v>5.5207006818548933E-2</v>
      </c>
      <c r="W3" s="18">
        <f>CORREL('Pit League Rates'!$H$2:$H$467,'Pit League Rates'!AB$2:AB$467)</f>
        <v>3.8429892411119784E-2</v>
      </c>
      <c r="X3" s="18">
        <f>CORREL('Pit League Rates'!$H$2:$H$467,'Pit League Rates'!AC$2:AC$467)</f>
        <v>9.354803963778276E-3</v>
      </c>
      <c r="Y3" s="18">
        <f>CORREL('Pit League Rates'!$H$2:$H$467,'Pit League Rates'!AD$2:AD$467)</f>
        <v>1.2692767127348948E-2</v>
      </c>
      <c r="Z3" s="18">
        <f>CORREL('Pit League Rates'!$H$2:$H$467,'Pit League Rates'!AE$2:AE$467)</f>
        <v>2.9377258830619472E-2</v>
      </c>
      <c r="AA3" s="18">
        <f>CORREL('Pit League Rates'!$H$2:$H$467,'Pit League Rates'!AF$2:AF$467)</f>
        <v>8.3789389942243747E-2</v>
      </c>
      <c r="AB3" s="18">
        <f>CORREL('Pit League Rates'!$H$2:$H$467,'Pit League Rates'!AG$2:AG$467)</f>
        <v>6.8155345548378293E-2</v>
      </c>
    </row>
    <row r="4" spans="1:28">
      <c r="A4" s="35" t="s">
        <v>371</v>
      </c>
      <c r="B4" s="18">
        <f>CORREL('Pit League Rates'!$I$2:$I$467,'Pit League Rates'!G$2:G$467)</f>
        <v>0.23221989641275118</v>
      </c>
      <c r="C4" s="18">
        <f>CORREL('Pit League Rates'!$I$2:$I$467,'Pit League Rates'!H$2:H$467)</f>
        <v>-2.1420542538723511E-3</v>
      </c>
      <c r="D4" s="18">
        <f>CORREL('Pit League Rates'!$I$2:$I$467,'Pit League Rates'!I$2:I$467)</f>
        <v>0.99999999999999989</v>
      </c>
      <c r="E4" s="18">
        <f>CORREL('Pit League Rates'!$I$2:$I$467,'Pit League Rates'!J$2:J$467)</f>
        <v>-0.38514364157095959</v>
      </c>
      <c r="F4" s="18">
        <f>CORREL('Pit League Rates'!$I$2:$I$467,'Pit League Rates'!K$2:K$467)</f>
        <v>-0.35465261735537273</v>
      </c>
      <c r="G4" s="18">
        <f>CORREL('Pit League Rates'!$I$2:$I$467,'Pit League Rates'!L$2:L$467)</f>
        <v>0.34130255383779806</v>
      </c>
      <c r="H4" s="18">
        <f>CORREL('Pit League Rates'!$I$2:$I$467,'Pit League Rates'!M$2:M$467)</f>
        <v>-0.64739453061949881</v>
      </c>
      <c r="I4" s="18">
        <f>CORREL('Pit League Rates'!$I$2:$I$467,'Pit League Rates'!N$2:N$467)</f>
        <v>-0.73557172934321247</v>
      </c>
      <c r="J4" s="18">
        <f>CORREL('Pit League Rates'!$I$2:$I$467,'Pit League Rates'!O$2:O$467)</f>
        <v>-0.12090770606388589</v>
      </c>
      <c r="K4" s="18">
        <f>CORREL('Pit League Rates'!$I$2:$I$467,'Pit League Rates'!P$2:P$467)</f>
        <v>0.14931426595870934</v>
      </c>
      <c r="L4" s="18">
        <f>CORREL('Pit League Rates'!$I$2:$I$467,'Pit League Rates'!Q$2:Q$467)</f>
        <v>-1.8715473546176638E-2</v>
      </c>
      <c r="M4" s="18">
        <f>CORREL('Pit League Rates'!$I$2:$I$467,'Pit League Rates'!R$2:R$467)</f>
        <v>-0.13111765799140299</v>
      </c>
      <c r="N4" s="18">
        <f>CORREL('Pit League Rates'!$I$2:$I$467,'Pit League Rates'!S$2:S$467)</f>
        <v>0.17055982732065439</v>
      </c>
      <c r="O4" s="18">
        <f>CORREL('Pit League Rates'!$I$2:$I$467,'Pit League Rates'!T$2:T$467)</f>
        <v>0.28433249163303298</v>
      </c>
      <c r="P4" s="18">
        <f>CORREL('Pit League Rates'!$I$2:$I$467,'Pit League Rates'!U$2:U$467)</f>
        <v>0.81960669518429696</v>
      </c>
      <c r="Q4" s="18">
        <f>CORREL('Pit League Rates'!$I$2:$I$467,'Pit League Rates'!V$2:V$467)</f>
        <v>0.97940442750038237</v>
      </c>
      <c r="R4" s="18">
        <f>CORREL('Pit League Rates'!$I$2:$I$467,'Pit League Rates'!W$2:W$467)</f>
        <v>0.23062652311844484</v>
      </c>
      <c r="S4" s="18">
        <f>CORREL('Pit League Rates'!$I$2:$I$467,'Pit League Rates'!X$2:X$467)</f>
        <v>0.75824707526726642</v>
      </c>
      <c r="T4" s="18">
        <f>CORREL('Pit League Rates'!$I$2:$I$467,'Pit League Rates'!Y$2:Y$467)</f>
        <v>0.35523278868294111</v>
      </c>
      <c r="U4" s="18">
        <f>CORREL('Pit League Rates'!$I$2:$I$467,'Pit League Rates'!Z$2:Z$467)</f>
        <v>-0.13382864459202257</v>
      </c>
      <c r="V4" s="18">
        <f>CORREL('Pit League Rates'!$I$2:$I$467,'Pit League Rates'!AA$2:AA$467)</f>
        <v>4.9876487506516243E-2</v>
      </c>
      <c r="W4" s="18">
        <f>CORREL('Pit League Rates'!$I$2:$I$467,'Pit League Rates'!AB$2:AB$467)</f>
        <v>-0.67345667173397228</v>
      </c>
      <c r="X4" s="18">
        <f>CORREL('Pit League Rates'!$I$2:$I$467,'Pit League Rates'!AC$2:AC$467)</f>
        <v>-0.69875114164084007</v>
      </c>
      <c r="Y4" s="18">
        <f>CORREL('Pit League Rates'!$I$2:$I$467,'Pit League Rates'!AD$2:AD$467)</f>
        <v>-0.80233220125107341</v>
      </c>
      <c r="Z4" s="18">
        <f>CORREL('Pit League Rates'!$I$2:$I$467,'Pit League Rates'!AE$2:AE$467)</f>
        <v>-0.20644041467401367</v>
      </c>
      <c r="AA4" s="18">
        <f>CORREL('Pit League Rates'!$I$2:$I$467,'Pit League Rates'!AF$2:AF$467)</f>
        <v>1.4925568133201205E-2</v>
      </c>
      <c r="AB4" s="18">
        <f>CORREL('Pit League Rates'!$I$2:$I$467,'Pit League Rates'!AG$2:AG$467)</f>
        <v>0.73481254405835028</v>
      </c>
    </row>
    <row r="5" spans="1:28">
      <c r="A5" s="35" t="s">
        <v>381</v>
      </c>
      <c r="B5" s="18">
        <f>CORREL('Pit League Rates'!$J$2:$J$467,'Pit League Rates'!G$2:G$467)</f>
        <v>-0.63354013631986361</v>
      </c>
      <c r="C5" s="18">
        <f>CORREL('Pit League Rates'!$J$2:$J$467,'Pit League Rates'!H$2:H$467)</f>
        <v>-0.1222731041127243</v>
      </c>
      <c r="D5" s="18">
        <f>CORREL('Pit League Rates'!$J$2:$J$467,'Pit League Rates'!I$2:I$467)</f>
        <v>-0.38514364157095959</v>
      </c>
      <c r="E5" s="18">
        <f>CORREL('Pit League Rates'!$J$2:$J$467,'Pit League Rates'!J$2:J$467)</f>
        <v>1.0000000000000002</v>
      </c>
      <c r="F5" s="18">
        <f>CORREL('Pit League Rates'!$J$2:$J$467,'Pit League Rates'!K$2:K$467)</f>
        <v>0.78520583990527004</v>
      </c>
      <c r="G5" s="18">
        <f>CORREL('Pit League Rates'!$J$2:$J$467,'Pit League Rates'!L$2:L$467)</f>
        <v>-0.40100368899316569</v>
      </c>
      <c r="H5" s="18">
        <f>CORREL('Pit League Rates'!$J$2:$J$467,'Pit League Rates'!M$2:M$467)</f>
        <v>0.58903618970634952</v>
      </c>
      <c r="I5" s="18">
        <f>CORREL('Pit League Rates'!$J$2:$J$467,'Pit League Rates'!N$2:N$467)</f>
        <v>0.59022849201491023</v>
      </c>
      <c r="J5" s="18">
        <f>CORREL('Pit League Rates'!$J$2:$J$467,'Pit League Rates'!O$2:O$467)</f>
        <v>0.33189281522369685</v>
      </c>
      <c r="K5" s="18">
        <f>CORREL('Pit League Rates'!$J$2:$J$467,'Pit League Rates'!P$2:P$467)</f>
        <v>0.10085951499751702</v>
      </c>
      <c r="L5" s="18">
        <f>CORREL('Pit League Rates'!$J$2:$J$467,'Pit League Rates'!Q$2:Q$467)</f>
        <v>0.41094993287862086</v>
      </c>
      <c r="M5" s="18">
        <f>CORREL('Pit League Rates'!$J$2:$J$467,'Pit League Rates'!R$2:R$467)</f>
        <v>0.34784001901895528</v>
      </c>
      <c r="N5" s="18">
        <f>CORREL('Pit League Rates'!$J$2:$J$467,'Pit League Rates'!S$2:S$467)</f>
        <v>0.2357892748175662</v>
      </c>
      <c r="O5" s="18">
        <f>CORREL('Pit League Rates'!$J$2:$J$467,'Pit League Rates'!T$2:T$467)</f>
        <v>-0.34290095706559603</v>
      </c>
      <c r="P5" s="18">
        <f>CORREL('Pit League Rates'!$J$2:$J$467,'Pit League Rates'!U$2:U$467)</f>
        <v>-0.54296338774055053</v>
      </c>
      <c r="Q5" s="18">
        <f>CORREL('Pit League Rates'!$J$2:$J$467,'Pit League Rates'!V$2:V$467)</f>
        <v>-0.50856873863325991</v>
      </c>
      <c r="R5" s="18">
        <f>CORREL('Pit League Rates'!$J$2:$J$467,'Pit League Rates'!W$2:W$467)</f>
        <v>0.13336033232771261</v>
      </c>
      <c r="S5" s="18">
        <f>CORREL('Pit League Rates'!$J$2:$J$467,'Pit League Rates'!X$2:X$467)</f>
        <v>-0.3333535041642402</v>
      </c>
      <c r="T5" s="18">
        <f>CORREL('Pit League Rates'!$J$2:$J$467,'Pit League Rates'!Y$2:Y$467)</f>
        <v>-0.31011524697227405</v>
      </c>
      <c r="U5" s="18">
        <f>CORREL('Pit League Rates'!$J$2:$J$467,'Pit League Rates'!Z$2:Z$467)</f>
        <v>7.4979525148179696E-2</v>
      </c>
      <c r="V5" s="18">
        <f>CORREL('Pit League Rates'!$J$2:$J$467,'Pit League Rates'!AA$2:AA$467)</f>
        <v>-0.13500626806593588</v>
      </c>
      <c r="W5" s="18">
        <f>CORREL('Pit League Rates'!$J$2:$J$467,'Pit League Rates'!AB$2:AB$467)</f>
        <v>0.21745023142435563</v>
      </c>
      <c r="X5" s="18">
        <f>CORREL('Pit League Rates'!$J$2:$J$467,'Pit League Rates'!AC$2:AC$467)</f>
        <v>0.30498068392644084</v>
      </c>
      <c r="Y5" s="18">
        <f>CORREL('Pit League Rates'!$J$2:$J$467,'Pit League Rates'!AD$2:AD$467)</f>
        <v>0.31889849394387043</v>
      </c>
      <c r="Z5" s="18">
        <f>CORREL('Pit League Rates'!$J$2:$J$467,'Pit League Rates'!AE$2:AE$467)</f>
        <v>3.3640668041417217E-3</v>
      </c>
      <c r="AA5" s="18">
        <f>CORREL('Pit League Rates'!$J$2:$J$467,'Pit League Rates'!AF$2:AF$467)</f>
        <v>-0.12094691142809891</v>
      </c>
      <c r="AB5" s="18">
        <f>CORREL('Pit League Rates'!$J$2:$J$467,'Pit League Rates'!AG$2:AG$467)</f>
        <v>-0.40844971373800476</v>
      </c>
    </row>
    <row r="6" spans="1:28">
      <c r="A6" s="35" t="s">
        <v>376</v>
      </c>
      <c r="B6" s="18">
        <f>CORREL('Pit League Rates'!$K$2:$K$467,'Pit League Rates'!G$2:G$467)</f>
        <v>-0.58692527593512211</v>
      </c>
      <c r="C6" s="18">
        <f>CORREL('Pit League Rates'!$K$2:$K$467,'Pit League Rates'!H$2:H$467)</f>
        <v>-0.12991444329381718</v>
      </c>
      <c r="D6" s="18">
        <f>CORREL('Pit League Rates'!$K$2:$K$467,'Pit League Rates'!I$2:I$467)</f>
        <v>-0.35465261735537273</v>
      </c>
      <c r="E6" s="18">
        <f>CORREL('Pit League Rates'!$K$2:$K$467,'Pit League Rates'!J$2:J$467)</f>
        <v>0.78520583990527004</v>
      </c>
      <c r="F6" s="18">
        <f>CORREL('Pit League Rates'!$K$2:$K$467,'Pit League Rates'!K$2:K$467)</f>
        <v>1.0000000000000002</v>
      </c>
      <c r="G6" s="18">
        <f>CORREL('Pit League Rates'!$K$2:$K$467,'Pit League Rates'!L$2:L$467)</f>
        <v>-0.64162294474487791</v>
      </c>
      <c r="H6" s="18">
        <f>CORREL('Pit League Rates'!$K$2:$K$467,'Pit League Rates'!M$2:M$467)</f>
        <v>0.61121224005586638</v>
      </c>
      <c r="I6" s="18">
        <f>CORREL('Pit League Rates'!$K$2:$K$467,'Pit League Rates'!N$2:N$467)</f>
        <v>0.65368494080574779</v>
      </c>
      <c r="J6" s="18">
        <f>CORREL('Pit League Rates'!$K$2:$K$467,'Pit League Rates'!O$2:O$467)</f>
        <v>0.23349452496993733</v>
      </c>
      <c r="K6" s="18">
        <f>CORREL('Pit League Rates'!$K$2:$K$467,'Pit League Rates'!P$2:P$467)</f>
        <v>-7.6430969266186102E-2</v>
      </c>
      <c r="L6" s="18">
        <f>CORREL('Pit League Rates'!$K$2:$K$467,'Pit League Rates'!Q$2:Q$467)</f>
        <v>0.19851437284543919</v>
      </c>
      <c r="M6" s="18">
        <f>CORREL('Pit League Rates'!$K$2:$K$467,'Pit League Rates'!R$2:R$467)</f>
        <v>0.25661664332852901</v>
      </c>
      <c r="N6" s="18">
        <f>CORREL('Pit League Rates'!$K$2:$K$467,'Pit League Rates'!S$2:S$467)</f>
        <v>0.53076383088141244</v>
      </c>
      <c r="O6" s="18">
        <f>CORREL('Pit League Rates'!$K$2:$K$467,'Pit League Rates'!T$2:T$467)</f>
        <v>-0.2191808728199634</v>
      </c>
      <c r="P6" s="18">
        <f>CORREL('Pit League Rates'!$K$2:$K$467,'Pit League Rates'!U$2:U$467)</f>
        <v>-0.68924828956800177</v>
      </c>
      <c r="Q6" s="18">
        <f>CORREL('Pit League Rates'!$K$2:$K$467,'Pit League Rates'!V$2:V$467)</f>
        <v>-0.52048977001984809</v>
      </c>
      <c r="R6" s="18">
        <f>CORREL('Pit League Rates'!$K$2:$K$467,'Pit League Rates'!W$2:W$467)</f>
        <v>0.42170843604747099</v>
      </c>
      <c r="S6" s="18">
        <f>CORREL('Pit League Rates'!$K$2:$K$467,'Pit League Rates'!X$2:X$467)</f>
        <v>-0.38692549039803836</v>
      </c>
      <c r="T6" s="18">
        <f>CORREL('Pit League Rates'!$K$2:$K$467,'Pit League Rates'!Y$2:Y$467)</f>
        <v>-0.40507519349594762</v>
      </c>
      <c r="U6" s="18">
        <f>CORREL('Pit League Rates'!$K$2:$K$467,'Pit League Rates'!Z$2:Z$467)</f>
        <v>-7.2274466763045386E-2</v>
      </c>
      <c r="V6" s="18">
        <f>CORREL('Pit League Rates'!$K$2:$K$467,'Pit League Rates'!AA$2:AA$467)</f>
        <v>-0.34091603436374102</v>
      </c>
      <c r="W6" s="18">
        <f>CORREL('Pit League Rates'!$K$2:$K$467,'Pit League Rates'!AB$2:AB$467)</f>
        <v>0.1941966178749317</v>
      </c>
      <c r="X6" s="18">
        <f>CORREL('Pit League Rates'!$K$2:$K$467,'Pit League Rates'!AC$2:AC$467)</f>
        <v>0.33861639635798296</v>
      </c>
      <c r="Y6" s="18">
        <f>CORREL('Pit League Rates'!$K$2:$K$467,'Pit League Rates'!AD$2:AD$467)</f>
        <v>0.31167983889520973</v>
      </c>
      <c r="Z6" s="18">
        <f>CORREL('Pit League Rates'!$K$2:$K$467,'Pit League Rates'!AE$2:AE$467)</f>
        <v>-0.13270237627737311</v>
      </c>
      <c r="AA6" s="18">
        <f>CORREL('Pit League Rates'!$K$2:$K$467,'Pit League Rates'!AF$2:AF$467)</f>
        <v>-7.7620781121752774E-2</v>
      </c>
      <c r="AB6" s="18">
        <f>CORREL('Pit League Rates'!$K$2:$K$467,'Pit League Rates'!AG$2:AG$467)</f>
        <v>-0.42750804090218342</v>
      </c>
    </row>
    <row r="7" spans="1:28">
      <c r="A7" s="35" t="s">
        <v>373</v>
      </c>
      <c r="B7" s="18">
        <f>CORREL('Pit League Rates'!$L$2:$L$467,'Pit League Rates'!G$2:G$467)</f>
        <v>0.39898615710177449</v>
      </c>
      <c r="C7" s="18">
        <f>CORREL('Pit League Rates'!$L$2:$L$467,'Pit League Rates'!H$2:H$467)</f>
        <v>6.4047075108490933E-2</v>
      </c>
      <c r="D7" s="18">
        <f>CORREL('Pit League Rates'!$L$2:$L$467,'Pit League Rates'!I$2:I$467)</f>
        <v>0.34130255383779806</v>
      </c>
      <c r="E7" s="18">
        <f>CORREL('Pit League Rates'!$L$2:$L$467,'Pit League Rates'!J$2:J$467)</f>
        <v>-0.40100368899316569</v>
      </c>
      <c r="F7" s="18">
        <f>CORREL('Pit League Rates'!$L$2:$L$467,'Pit League Rates'!K$2:K$467)</f>
        <v>-0.64162294474487791</v>
      </c>
      <c r="G7" s="18">
        <f>CORREL('Pit League Rates'!$L$2:$L$467,'Pit League Rates'!L$2:L$467)</f>
        <v>1.0000000000000002</v>
      </c>
      <c r="H7" s="18">
        <f>CORREL('Pit League Rates'!$L$2:$L$467,'Pit League Rates'!M$2:M$467)</f>
        <v>-0.65872862318962255</v>
      </c>
      <c r="I7" s="18">
        <f>CORREL('Pit League Rates'!$L$2:$L$467,'Pit League Rates'!N$2:N$467)</f>
        <v>-0.68096630637554934</v>
      </c>
      <c r="J7" s="18">
        <f>CORREL('Pit League Rates'!$L$2:$L$467,'Pit League Rates'!O$2:O$467)</f>
        <v>-8.746900464314164E-2</v>
      </c>
      <c r="K7" s="18">
        <f>CORREL('Pit League Rates'!$L$2:$L$467,'Pit League Rates'!P$2:P$467)</f>
        <v>1.9847577645283422E-2</v>
      </c>
      <c r="L7" s="18">
        <f>CORREL('Pit League Rates'!$L$2:$L$467,'Pit League Rates'!Q$2:Q$467)</f>
        <v>-3.1695097765332324E-2</v>
      </c>
      <c r="M7" s="18">
        <f>CORREL('Pit League Rates'!$L$2:$L$467,'Pit League Rates'!R$2:R$467)</f>
        <v>-8.832389686565463E-2</v>
      </c>
      <c r="N7" s="18">
        <f>CORREL('Pit League Rates'!$L$2:$L$467,'Pit League Rates'!S$2:S$467)</f>
        <v>-0.72671920099591958</v>
      </c>
      <c r="O7" s="18">
        <f>CORREL('Pit League Rates'!$L$2:$L$467,'Pit League Rates'!T$2:T$467)</f>
        <v>7.4677858067522293E-2</v>
      </c>
      <c r="P7" s="18">
        <f>CORREL('Pit League Rates'!$L$2:$L$467,'Pit League Rates'!U$2:U$467)</f>
        <v>0.74695948991703909</v>
      </c>
      <c r="Q7" s="18">
        <f>CORREL('Pit League Rates'!$L$2:$L$467,'Pit League Rates'!V$2:V$467)</f>
        <v>0.44198536377799935</v>
      </c>
      <c r="R7" s="18">
        <f>CORREL('Pit League Rates'!$L$2:$L$467,'Pit League Rates'!W$2:W$467)</f>
        <v>-0.70416240965270693</v>
      </c>
      <c r="S7" s="18">
        <f>CORREL('Pit League Rates'!$L$2:$L$467,'Pit League Rates'!X$2:X$467)</f>
        <v>0.34641445193322296</v>
      </c>
      <c r="T7" s="18">
        <f>CORREL('Pit League Rates'!$L$2:$L$467,'Pit League Rates'!Y$2:Y$467)</f>
        <v>0.51871733312273494</v>
      </c>
      <c r="U7" s="18">
        <f>CORREL('Pit League Rates'!$L$2:$L$467,'Pit League Rates'!Z$2:Z$467)</f>
        <v>0.11070568228333223</v>
      </c>
      <c r="V7" s="18">
        <f>CORREL('Pit League Rates'!$L$2:$L$467,'Pit League Rates'!AA$2:AA$467)</f>
        <v>0.4920937727866706</v>
      </c>
      <c r="W7" s="18">
        <f>CORREL('Pit League Rates'!$L$2:$L$467,'Pit League Rates'!AB$2:AB$467)</f>
        <v>-0.17432881632038288</v>
      </c>
      <c r="X7" s="18">
        <f>CORREL('Pit League Rates'!$L$2:$L$467,'Pit League Rates'!AC$2:AC$467)</f>
        <v>-0.1965032905278141</v>
      </c>
      <c r="Y7" s="18">
        <f>CORREL('Pit League Rates'!$L$2:$L$467,'Pit League Rates'!AD$2:AD$467)</f>
        <v>-0.21951387016881901</v>
      </c>
      <c r="Z7" s="18">
        <f>CORREL('Pit League Rates'!$L$2:$L$467,'Pit League Rates'!AE$2:AE$467)</f>
        <v>0.28321284179970535</v>
      </c>
      <c r="AA7" s="18">
        <f>CORREL('Pit League Rates'!$L$2:$L$467,'Pit League Rates'!AF$2:AF$467)</f>
        <v>0.11312202841485765</v>
      </c>
      <c r="AB7" s="18">
        <f>CORREL('Pit League Rates'!$L$2:$L$467,'Pit League Rates'!AG$2:AG$467)</f>
        <v>0.41740565821343406</v>
      </c>
    </row>
    <row r="8" spans="1:28">
      <c r="A8" s="35" t="s">
        <v>1647</v>
      </c>
      <c r="B8" s="18">
        <f>CORREL('Pit League Rates'!$M$2:$M$467,'Pit League Rates'!G$2:G$467)</f>
        <v>-0.52890007523529725</v>
      </c>
      <c r="C8" s="18">
        <f>CORREL('Pit League Rates'!$M$2:$M$467,'Pit League Rates'!H$2:H$467)</f>
        <v>-2.7691901544862878E-2</v>
      </c>
      <c r="D8" s="18">
        <f>CORREL('Pit League Rates'!$M$2:$M$467,'Pit League Rates'!I$2:I$467)</f>
        <v>-0.64739453061949881</v>
      </c>
      <c r="E8" s="18">
        <f>CORREL('Pit League Rates'!$M$2:$M$467,'Pit League Rates'!J$2:J$467)</f>
        <v>0.58903618970634952</v>
      </c>
      <c r="F8" s="18">
        <f>CORREL('Pit League Rates'!$M$2:$M$467,'Pit League Rates'!K$2:K$467)</f>
        <v>0.61121224005586638</v>
      </c>
      <c r="G8" s="18">
        <f>CORREL('Pit League Rates'!$M$2:$M$467,'Pit League Rates'!L$2:L$467)</f>
        <v>-0.65872862318962255</v>
      </c>
      <c r="H8" s="18">
        <f>CORREL('Pit League Rates'!$M$2:$M$467,'Pit League Rates'!M$2:M$467)</f>
        <v>1</v>
      </c>
      <c r="I8" s="18">
        <f>CORREL('Pit League Rates'!$M$2:$M$467,'Pit League Rates'!N$2:N$467)</f>
        <v>0.92766358724498799</v>
      </c>
      <c r="J8" s="18">
        <f>CORREL('Pit League Rates'!$M$2:$M$467,'Pit League Rates'!O$2:O$467)</f>
        <v>0.17079850176849798</v>
      </c>
      <c r="K8" s="18">
        <f>CORREL('Pit League Rates'!$M$2:$M$467,'Pit League Rates'!P$2:P$467)</f>
        <v>0.38435051237453505</v>
      </c>
      <c r="L8" s="18">
        <f>CORREL('Pit League Rates'!$M$2:$M$467,'Pit League Rates'!Q$2:Q$467)</f>
        <v>0.29764122886303318</v>
      </c>
      <c r="M8" s="18">
        <f>CORREL('Pit League Rates'!$M$2:$M$467,'Pit League Rates'!R$2:R$467)</f>
        <v>0.10701472069346576</v>
      </c>
      <c r="N8" s="18">
        <f>CORREL('Pit League Rates'!$M$2:$M$467,'Pit League Rates'!S$2:S$467)</f>
        <v>0.43332398235441472</v>
      </c>
      <c r="O8" s="18">
        <f>CORREL('Pit League Rates'!$M$2:$M$467,'Pit League Rates'!T$2:T$467)</f>
        <v>-0.28799673684787491</v>
      </c>
      <c r="P8" s="18">
        <f>CORREL('Pit League Rates'!$M$2:$M$467,'Pit League Rates'!U$2:U$467)</f>
        <v>-0.85368087163218154</v>
      </c>
      <c r="Q8" s="18">
        <f>CORREL('Pit League Rates'!$M$2:$M$467,'Pit League Rates'!V$2:V$467)</f>
        <v>-0.72089021501046735</v>
      </c>
      <c r="R8" s="18">
        <f>CORREL('Pit League Rates'!$M$2:$M$467,'Pit League Rates'!W$2:W$467)</f>
        <v>0.36829561795292276</v>
      </c>
      <c r="S8" s="18">
        <f>CORREL('Pit League Rates'!$M$2:$M$467,'Pit League Rates'!X$2:X$467)</f>
        <v>-0.53797689290727346</v>
      </c>
      <c r="T8" s="18">
        <f>CORREL('Pit League Rates'!$M$2:$M$467,'Pit League Rates'!Y$2:Y$467)</f>
        <v>-0.52926573402642707</v>
      </c>
      <c r="U8" s="18">
        <f>CORREL('Pit League Rates'!$M$2:$M$467,'Pit League Rates'!Z$2:Z$467)</f>
        <v>0.14162800199598855</v>
      </c>
      <c r="V8" s="18">
        <f>CORREL('Pit League Rates'!$M$2:$M$467,'Pit League Rates'!AA$2:AA$467)</f>
        <v>-0.24225219419494989</v>
      </c>
      <c r="W8" s="18">
        <f>CORREL('Pit League Rates'!$M$2:$M$467,'Pit League Rates'!AB$2:AB$467)</f>
        <v>0.46925496144613366</v>
      </c>
      <c r="X8" s="18">
        <f>CORREL('Pit League Rates'!$M$2:$M$467,'Pit League Rates'!AC$2:AC$467)</f>
        <v>0.35896444619122814</v>
      </c>
      <c r="Y8" s="18">
        <f>CORREL('Pit League Rates'!$M$2:$M$467,'Pit League Rates'!AD$2:AD$467)</f>
        <v>0.50745005034677981</v>
      </c>
      <c r="Z8" s="18">
        <f>CORREL('Pit League Rates'!$M$2:$M$467,'Pit League Rates'!AE$2:AE$467)</f>
        <v>-3.5816069041625327E-2</v>
      </c>
      <c r="AA8" s="18">
        <f>CORREL('Pit League Rates'!$M$2:$M$467,'Pit League Rates'!AF$2:AF$467)</f>
        <v>-0.20381798084478051</v>
      </c>
      <c r="AB8" s="18">
        <f>CORREL('Pit League Rates'!$M$2:$M$467,'Pit League Rates'!AG$2:AG$467)</f>
        <v>-0.66746653539213918</v>
      </c>
    </row>
    <row r="9" spans="1:28">
      <c r="A9" s="35" t="s">
        <v>385</v>
      </c>
      <c r="B9" s="18">
        <f>CORREL('Pit League Rates'!$N$2:$N$467,'Pit League Rates'!G$2:G$467)</f>
        <v>-0.46274365174248799</v>
      </c>
      <c r="C9" s="18">
        <f>CORREL('Pit League Rates'!$N$2:$N$467,'Pit League Rates'!H$2:H$467)</f>
        <v>-8.0984467950716843E-3</v>
      </c>
      <c r="D9" s="18">
        <f>CORREL('Pit League Rates'!$N$2:$N$467,'Pit League Rates'!I$2:I$467)</f>
        <v>-0.73557172934321247</v>
      </c>
      <c r="E9" s="18">
        <f>CORREL('Pit League Rates'!$N$2:$N$467,'Pit League Rates'!J$2:J$467)</f>
        <v>0.59022849201491023</v>
      </c>
      <c r="F9" s="18">
        <f>CORREL('Pit League Rates'!$N$2:$N$467,'Pit League Rates'!K$2:K$467)</f>
        <v>0.65368494080574779</v>
      </c>
      <c r="G9" s="18">
        <f>CORREL('Pit League Rates'!$N$2:$N$467,'Pit League Rates'!L$2:L$467)</f>
        <v>-0.68096630637554934</v>
      </c>
      <c r="H9" s="18">
        <f>CORREL('Pit League Rates'!$N$2:$N$467,'Pit League Rates'!M$2:M$467)</f>
        <v>0.92766358724498799</v>
      </c>
      <c r="I9" s="18">
        <f>CORREL('Pit League Rates'!$N$2:$N$467,'Pit League Rates'!N$2:N$467)</f>
        <v>1</v>
      </c>
      <c r="J9" s="18">
        <f>CORREL('Pit League Rates'!$N$2:$N$467,'Pit League Rates'!O$2:O$467)</f>
        <v>0.18461756704087084</v>
      </c>
      <c r="K9" s="18">
        <f>CORREL('Pit League Rates'!$N$2:$N$467,'Pit League Rates'!P$2:P$467)</f>
        <v>0.18002180748425631</v>
      </c>
      <c r="L9" s="18">
        <f>CORREL('Pit League Rates'!$N$2:$N$467,'Pit League Rates'!Q$2:Q$467)</f>
        <v>0.23740777850638722</v>
      </c>
      <c r="M9" s="18">
        <f>CORREL('Pit League Rates'!$N$2:$N$467,'Pit League Rates'!R$2:R$467)</f>
        <v>0.15374108130493344</v>
      </c>
      <c r="N9" s="18">
        <f>CORREL('Pit League Rates'!$N$2:$N$467,'Pit League Rates'!S$2:S$467)</f>
        <v>0.41307242953750006</v>
      </c>
      <c r="O9" s="18">
        <f>CORREL('Pit League Rates'!$N$2:$N$467,'Pit League Rates'!T$2:T$467)</f>
        <v>-0.41612665957378536</v>
      </c>
      <c r="P9" s="18">
        <f>CORREL('Pit League Rates'!$N$2:$N$467,'Pit League Rates'!U$2:U$467)</f>
        <v>-0.91930384838883383</v>
      </c>
      <c r="Q9" s="18">
        <f>CORREL('Pit League Rates'!$N$2:$N$467,'Pit League Rates'!V$2:V$467)</f>
        <v>-0.80106346965625252</v>
      </c>
      <c r="R9" s="18">
        <f>CORREL('Pit League Rates'!$N$2:$N$467,'Pit League Rates'!W$2:W$467)</f>
        <v>0.34600408685950407</v>
      </c>
      <c r="S9" s="18">
        <f>CORREL('Pit League Rates'!$N$2:$N$467,'Pit League Rates'!X$2:X$467)</f>
        <v>-0.61775529147399255</v>
      </c>
      <c r="T9" s="18">
        <f>CORREL('Pit League Rates'!$N$2:$N$467,'Pit League Rates'!Y$2:Y$467)</f>
        <v>-0.5252370151337189</v>
      </c>
      <c r="U9" s="18">
        <f>CORREL('Pit League Rates'!$N$2:$N$467,'Pit League Rates'!Z$2:Z$467)</f>
        <v>6.0634499131976709E-2</v>
      </c>
      <c r="V9" s="18">
        <f>CORREL('Pit League Rates'!$N$2:$N$467,'Pit League Rates'!AA$2:AA$467)</f>
        <v>-0.30728231596130595</v>
      </c>
      <c r="W9" s="18">
        <f>CORREL('Pit League Rates'!$N$2:$N$467,'Pit League Rates'!AB$2:AB$467)</f>
        <v>0.48588109080303493</v>
      </c>
      <c r="X9" s="18">
        <f>CORREL('Pit League Rates'!$N$2:$N$467,'Pit League Rates'!AC$2:AC$467)</f>
        <v>0.49250679929212926</v>
      </c>
      <c r="Y9" s="18">
        <f>CORREL('Pit League Rates'!$N$2:$N$467,'Pit League Rates'!AD$2:AD$467)</f>
        <v>0.57415795730872765</v>
      </c>
      <c r="Z9" s="18">
        <f>CORREL('Pit League Rates'!$N$2:$N$467,'Pit League Rates'!AE$2:AE$467)</f>
        <v>-7.411043506943657E-2</v>
      </c>
      <c r="AA9" s="18">
        <f>CORREL('Pit League Rates'!$N$2:$N$467,'Pit League Rates'!AF$2:AF$467)</f>
        <v>-0.14000099254967865</v>
      </c>
      <c r="AB9" s="18">
        <f>CORREL('Pit League Rates'!$N$2:$N$467,'Pit League Rates'!AG$2:AG$467)</f>
        <v>-0.69554344584817607</v>
      </c>
    </row>
    <row r="10" spans="1:28">
      <c r="A10" s="35" t="s">
        <v>345</v>
      </c>
      <c r="B10" s="18">
        <f>CORREL('Pit League Rates'!$O$2:$O$467,'Pit League Rates'!G$2:G$467)</f>
        <v>-9.5828037804505398E-2</v>
      </c>
      <c r="C10" s="18">
        <f>CORREL('Pit League Rates'!$O$2:$O$467,'Pit League Rates'!H$2:H$467)</f>
        <v>-3.6102873954753771E-3</v>
      </c>
      <c r="D10" s="18">
        <f>CORREL('Pit League Rates'!$O$2:$O$467,'Pit League Rates'!I$2:I$467)</f>
        <v>-0.12090770606388589</v>
      </c>
      <c r="E10" s="18">
        <f>CORREL('Pit League Rates'!$O$2:$O$467,'Pit League Rates'!J$2:J$467)</f>
        <v>0.33189281522369685</v>
      </c>
      <c r="F10" s="18">
        <f>CORREL('Pit League Rates'!$O$2:$O$467,'Pit League Rates'!K$2:K$467)</f>
        <v>0.23349452496993733</v>
      </c>
      <c r="G10" s="18">
        <f>CORREL('Pit League Rates'!$O$2:$O$467,'Pit League Rates'!L$2:L$467)</f>
        <v>-8.746900464314164E-2</v>
      </c>
      <c r="H10" s="18">
        <f>CORREL('Pit League Rates'!$O$2:$O$467,'Pit League Rates'!M$2:M$467)</f>
        <v>0.17079850176849798</v>
      </c>
      <c r="I10" s="18">
        <f>CORREL('Pit League Rates'!$O$2:$O$467,'Pit League Rates'!N$2:N$467)</f>
        <v>0.18461756704087084</v>
      </c>
      <c r="J10" s="18">
        <f>CORREL('Pit League Rates'!$O$2:$O$467,'Pit League Rates'!O$2:O$467)</f>
        <v>1</v>
      </c>
      <c r="K10" s="18">
        <f>CORREL('Pit League Rates'!$O$2:$O$467,'Pit League Rates'!P$2:P$467)</f>
        <v>9.7480034917621777E-2</v>
      </c>
      <c r="L10" s="18">
        <f>CORREL('Pit League Rates'!$O$2:$O$467,'Pit League Rates'!Q$2:Q$467)</f>
        <v>0.45265381548228145</v>
      </c>
      <c r="M10" s="18">
        <f>CORREL('Pit League Rates'!$O$2:$O$467,'Pit League Rates'!R$2:R$467)</f>
        <v>0.86762238611920195</v>
      </c>
      <c r="N10" s="18">
        <f>CORREL('Pit League Rates'!$O$2:$O$467,'Pit League Rates'!S$2:S$467)</f>
        <v>-1.0415743204867125E-2</v>
      </c>
      <c r="O10" s="18">
        <f>CORREL('Pit League Rates'!$O$2:$O$467,'Pit League Rates'!T$2:T$467)</f>
        <v>-0.25735566174482155</v>
      </c>
      <c r="P10" s="18">
        <f>CORREL('Pit League Rates'!$O$2:$O$467,'Pit League Rates'!U$2:U$467)</f>
        <v>-0.12437736446865563</v>
      </c>
      <c r="Q10" s="18">
        <f>CORREL('Pit League Rates'!$O$2:$O$467,'Pit League Rates'!V$2:V$467)</f>
        <v>-0.15159441502654381</v>
      </c>
      <c r="R10" s="18">
        <f>CORREL('Pit League Rates'!$O$2:$O$467,'Pit League Rates'!W$2:W$467)</f>
        <v>-3.9271496086483483E-2</v>
      </c>
      <c r="S10" s="18">
        <f>CORREL('Pit League Rates'!$O$2:$O$467,'Pit League Rates'!X$2:X$467)</f>
        <v>-0.13163224895677622</v>
      </c>
      <c r="T10" s="18">
        <f>CORREL('Pit League Rates'!$O$2:$O$467,'Pit League Rates'!Y$2:Y$467)</f>
        <v>-9.6586483079151256E-2</v>
      </c>
      <c r="U10" s="18">
        <f>CORREL('Pit League Rates'!$O$2:$O$467,'Pit League Rates'!Z$2:Z$467)</f>
        <v>0.15022089467694175</v>
      </c>
      <c r="V10" s="18">
        <f>CORREL('Pit League Rates'!$O$2:$O$467,'Pit League Rates'!AA$2:AA$467)</f>
        <v>3.8185751294281256E-2</v>
      </c>
      <c r="W10" s="18">
        <f>CORREL('Pit League Rates'!$O$2:$O$467,'Pit League Rates'!AB$2:AB$467)</f>
        <v>3.9539950708923627E-4</v>
      </c>
      <c r="X10" s="18">
        <f>CORREL('Pit League Rates'!$O$2:$O$467,'Pit League Rates'!AC$2:AC$467)</f>
        <v>0.25235122066555415</v>
      </c>
      <c r="Y10" s="18">
        <f>CORREL('Pit League Rates'!$O$2:$O$467,'Pit League Rates'!AD$2:AD$467)</f>
        <v>0.15726587142074708</v>
      </c>
      <c r="Z10" s="18">
        <f>CORREL('Pit League Rates'!$O$2:$O$467,'Pit League Rates'!AE$2:AE$467)</f>
        <v>6.7570336586472209E-3</v>
      </c>
      <c r="AA10" s="18">
        <f>CORREL('Pit League Rates'!$O$2:$O$467,'Pit League Rates'!AF$2:AF$467)</f>
        <v>-0.15473498287294571</v>
      </c>
      <c r="AB10" s="18">
        <f>CORREL('Pit League Rates'!$O$2:$O$467,'Pit League Rates'!AG$2:AG$467)</f>
        <v>-0.24247724165796986</v>
      </c>
    </row>
    <row r="11" spans="1:28">
      <c r="A11" s="35" t="s">
        <v>347</v>
      </c>
      <c r="B11" s="18">
        <f>CORREL('Pit League Rates'!$P$2:$P$467,'Pit League Rates'!G$2:G$467)</f>
        <v>-0.18778244999171192</v>
      </c>
      <c r="C11" s="18">
        <f>CORREL('Pit League Rates'!$P$2:$P$467,'Pit League Rates'!H$2:H$467)</f>
        <v>6.3971021618612093E-3</v>
      </c>
      <c r="D11" s="18">
        <f>CORREL('Pit League Rates'!$P$2:$P$467,'Pit League Rates'!I$2:I$467)</f>
        <v>0.14931426595870934</v>
      </c>
      <c r="E11" s="18">
        <f>CORREL('Pit League Rates'!$P$2:$P$467,'Pit League Rates'!J$2:J$467)</f>
        <v>0.10085951499751702</v>
      </c>
      <c r="F11" s="18">
        <f>CORREL('Pit League Rates'!$P$2:$P$467,'Pit League Rates'!K$2:K$467)</f>
        <v>-7.6430969266186102E-2</v>
      </c>
      <c r="G11" s="18">
        <f>CORREL('Pit League Rates'!$P$2:$P$467,'Pit League Rates'!L$2:L$467)</f>
        <v>1.9847577645283422E-2</v>
      </c>
      <c r="H11" s="18">
        <f>CORREL('Pit League Rates'!$P$2:$P$467,'Pit League Rates'!M$2:M$467)</f>
        <v>0.38435051237453505</v>
      </c>
      <c r="I11" s="18">
        <f>CORREL('Pit League Rates'!$P$2:$P$467,'Pit League Rates'!N$2:N$467)</f>
        <v>0.18002180748425631</v>
      </c>
      <c r="J11" s="18">
        <f>CORREL('Pit League Rates'!$P$2:$P$467,'Pit League Rates'!O$2:O$467)</f>
        <v>9.7480034917621777E-2</v>
      </c>
      <c r="K11" s="18">
        <f>CORREL('Pit League Rates'!$P$2:$P$467,'Pit League Rates'!P$2:P$467)</f>
        <v>1.0000000000000002</v>
      </c>
      <c r="L11" s="18">
        <f>CORREL('Pit League Rates'!$P$2:$P$467,'Pit League Rates'!Q$2:Q$467)</f>
        <v>0.4114685265609761</v>
      </c>
      <c r="M11" s="18">
        <f>CORREL('Pit League Rates'!$P$2:$P$467,'Pit League Rates'!R$2:R$467)</f>
        <v>-5.5776078443767814E-2</v>
      </c>
      <c r="N11" s="18">
        <f>CORREL('Pit League Rates'!$P$2:$P$467,'Pit League Rates'!S$2:S$467)</f>
        <v>6.819074736194379E-2</v>
      </c>
      <c r="O11" s="18">
        <f>CORREL('Pit League Rates'!$P$2:$P$467,'Pit League Rates'!T$2:T$467)</f>
        <v>-0.11855055795429176</v>
      </c>
      <c r="P11" s="18">
        <f>CORREL('Pit League Rates'!$P$2:$P$467,'Pit League Rates'!U$2:U$467)</f>
        <v>0.10260255976938407</v>
      </c>
      <c r="Q11" s="18">
        <f>CORREL('Pit League Rates'!$P$2:$P$467,'Pit League Rates'!V$2:V$467)</f>
        <v>0.14761773375876583</v>
      </c>
      <c r="R11" s="18">
        <f>CORREL('Pit League Rates'!$P$2:$P$467,'Pit League Rates'!W$2:W$467)</f>
        <v>8.1325450586562209E-2</v>
      </c>
      <c r="S11" s="18">
        <f>CORREL('Pit League Rates'!$P$2:$P$467,'Pit League Rates'!X$2:X$467)</f>
        <v>0.15212836874190952</v>
      </c>
      <c r="T11" s="18">
        <f>CORREL('Pit League Rates'!$P$2:$P$467,'Pit League Rates'!Y$2:Y$467)</f>
        <v>-4.8378040420619262E-3</v>
      </c>
      <c r="U11" s="18">
        <f>CORREL('Pit League Rates'!$P$2:$P$467,'Pit League Rates'!Z$2:Z$467)</f>
        <v>0.34143142273602262</v>
      </c>
      <c r="V11" s="18">
        <f>CORREL('Pit League Rates'!$P$2:$P$467,'Pit League Rates'!AA$2:AA$467)</f>
        <v>0.22304350025334352</v>
      </c>
      <c r="W11" s="18">
        <f>CORREL('Pit League Rates'!$P$2:$P$467,'Pit League Rates'!AB$2:AB$467)</f>
        <v>4.9415690903459167E-2</v>
      </c>
      <c r="X11" s="18">
        <f>CORREL('Pit League Rates'!$P$2:$P$467,'Pit League Rates'!AC$2:AC$467)</f>
        <v>-0.26934567307368668</v>
      </c>
      <c r="Y11" s="18">
        <f>CORREL('Pit League Rates'!$P$2:$P$467,'Pit League Rates'!AD$2:AD$467)</f>
        <v>-8.7452632511828374E-2</v>
      </c>
      <c r="Z11" s="18">
        <f>CORREL('Pit League Rates'!$P$2:$P$467,'Pit League Rates'!AE$2:AE$467)</f>
        <v>2.431028876260553E-2</v>
      </c>
      <c r="AA11" s="18">
        <f>CORREL('Pit League Rates'!$P$2:$P$467,'Pit League Rates'!AF$2:AF$467)</f>
        <v>-0.31190947168223859</v>
      </c>
      <c r="AB11" s="18">
        <f>CORREL('Pit League Rates'!$P$2:$P$467,'Pit League Rates'!AG$2:AG$467)</f>
        <v>-9.1631294597357762E-2</v>
      </c>
    </row>
    <row r="12" spans="1:28">
      <c r="A12" s="35" t="s">
        <v>1648</v>
      </c>
      <c r="B12" s="18">
        <f>CORREL('Pit League Rates'!$Q$2:$Q$467,'Pit League Rates'!G$2:G$467)</f>
        <v>-0.27206349252247775</v>
      </c>
      <c r="C12" s="18">
        <f>CORREL('Pit League Rates'!$Q$2:$Q$467,'Pit League Rates'!H$2:H$467)</f>
        <v>-7.4800089829055491E-2</v>
      </c>
      <c r="D12" s="18">
        <f>CORREL('Pit League Rates'!$Q$2:$Q$467,'Pit League Rates'!I$2:I$467)</f>
        <v>-1.8715473546176638E-2</v>
      </c>
      <c r="E12" s="18">
        <f>CORREL('Pit League Rates'!$Q$2:$Q$467,'Pit League Rates'!J$2:J$467)</f>
        <v>0.41094993287862086</v>
      </c>
      <c r="F12" s="18">
        <f>CORREL('Pit League Rates'!$Q$2:$Q$467,'Pit League Rates'!K$2:K$467)</f>
        <v>0.19851437284543919</v>
      </c>
      <c r="G12" s="18">
        <f>CORREL('Pit League Rates'!$Q$2:$Q$467,'Pit League Rates'!L$2:L$467)</f>
        <v>-3.1695097765332324E-2</v>
      </c>
      <c r="H12" s="18">
        <f>CORREL('Pit League Rates'!$Q$2:$Q$467,'Pit League Rates'!M$2:M$467)</f>
        <v>0.29764122886303318</v>
      </c>
      <c r="I12" s="18">
        <f>CORREL('Pit League Rates'!$Q$2:$Q$467,'Pit League Rates'!N$2:N$467)</f>
        <v>0.23740777850638722</v>
      </c>
      <c r="J12" s="18">
        <f>CORREL('Pit League Rates'!$Q$2:$Q$467,'Pit League Rates'!O$2:O$467)</f>
        <v>0.45265381548228145</v>
      </c>
      <c r="K12" s="18">
        <f>CORREL('Pit League Rates'!$Q$2:$Q$467,'Pit League Rates'!P$2:P$467)</f>
        <v>0.4114685265609761</v>
      </c>
      <c r="L12" s="18">
        <f>CORREL('Pit League Rates'!$Q$2:$Q$467,'Pit League Rates'!Q$2:Q$467)</f>
        <v>1</v>
      </c>
      <c r="M12" s="18">
        <f>CORREL('Pit League Rates'!$Q$2:$Q$467,'Pit League Rates'!R$2:R$467)</f>
        <v>0.4194707172294842</v>
      </c>
      <c r="N12" s="18">
        <f>CORREL('Pit League Rates'!$Q$2:$Q$467,'Pit League Rates'!S$2:S$467)</f>
        <v>4.0904087172221666E-2</v>
      </c>
      <c r="O12" s="18">
        <f>CORREL('Pit League Rates'!$Q$2:$Q$467,'Pit League Rates'!T$2:T$467)</f>
        <v>-0.25735954992771864</v>
      </c>
      <c r="P12" s="18">
        <f>CORREL('Pit League Rates'!$Q$2:$Q$467,'Pit League Rates'!U$2:U$467)</f>
        <v>-5.4358005817441955E-2</v>
      </c>
      <c r="Q12" s="18">
        <f>CORREL('Pit League Rates'!$Q$2:$Q$467,'Pit League Rates'!V$2:V$467)</f>
        <v>-5.1605172225651433E-2</v>
      </c>
      <c r="R12" s="18">
        <f>CORREL('Pit League Rates'!$Q$2:$Q$467,'Pit League Rates'!W$2:W$467)</f>
        <v>1.5099591678682633E-2</v>
      </c>
      <c r="S12" s="18">
        <f>CORREL('Pit League Rates'!$Q$2:$Q$467,'Pit League Rates'!X$2:X$467)</f>
        <v>3.6965794176312641E-2</v>
      </c>
      <c r="T12" s="18">
        <f>CORREL('Pit League Rates'!$Q$2:$Q$467,'Pit League Rates'!Y$2:Y$467)</f>
        <v>-1.2410048341270907E-2</v>
      </c>
      <c r="U12" s="18">
        <f>CORREL('Pit League Rates'!$Q$2:$Q$467,'Pit League Rates'!Z$2:Z$467)</f>
        <v>0.21915186691205085</v>
      </c>
      <c r="V12" s="18">
        <f>CORREL('Pit League Rates'!$Q$2:$Q$467,'Pit League Rates'!AA$2:AA$467)</f>
        <v>9.4752732576736567E-2</v>
      </c>
      <c r="W12" s="18">
        <f>CORREL('Pit League Rates'!$Q$2:$Q$467,'Pit League Rates'!AB$2:AB$467)</f>
        <v>-2.8749494040570606E-2</v>
      </c>
      <c r="X12" s="18">
        <f>CORREL('Pit League Rates'!$Q$2:$Q$467,'Pit League Rates'!AC$2:AC$467)</f>
        <v>1.9554340254910645E-2</v>
      </c>
      <c r="Y12" s="18">
        <f>CORREL('Pit League Rates'!$Q$2:$Q$467,'Pit League Rates'!AD$2:AD$467)</f>
        <v>-2.6162249101766948E-3</v>
      </c>
      <c r="Z12" s="18">
        <f>CORREL('Pit League Rates'!$Q$2:$Q$467,'Pit League Rates'!AE$2:AE$467)</f>
        <v>-9.656780502951301E-2</v>
      </c>
      <c r="AA12" s="18">
        <f>CORREL('Pit League Rates'!$Q$2:$Q$467,'Pit League Rates'!AF$2:AF$467)</f>
        <v>-0.23719053238240193</v>
      </c>
      <c r="AB12" s="18">
        <f>CORREL('Pit League Rates'!$Q$2:$Q$467,'Pit League Rates'!AG$2:AG$467)</f>
        <v>-0.14514026978614805</v>
      </c>
    </row>
    <row r="13" spans="1:28">
      <c r="A13" s="35" t="s">
        <v>1649</v>
      </c>
      <c r="B13" s="18">
        <f>CORREL('Pit League Rates'!$R$2:$R$467,'Pit League Rates'!G$2:G$467)</f>
        <v>-7.0012819354026617E-2</v>
      </c>
      <c r="C13" s="18">
        <f>CORREL('Pit League Rates'!$R$2:$R$467,'Pit League Rates'!H$2:H$467)</f>
        <v>-2.9941680759141089E-2</v>
      </c>
      <c r="D13" s="18">
        <f>CORREL('Pit League Rates'!$R$2:$R$467,'Pit League Rates'!I$2:I$467)</f>
        <v>-0.13111765799140299</v>
      </c>
      <c r="E13" s="18">
        <f>CORREL('Pit League Rates'!$R$2:$R$467,'Pit League Rates'!J$2:J$467)</f>
        <v>0.34784001901895528</v>
      </c>
      <c r="F13" s="18">
        <f>CORREL('Pit League Rates'!$R$2:$R$467,'Pit League Rates'!K$2:K$467)</f>
        <v>0.25661664332852901</v>
      </c>
      <c r="G13" s="18">
        <f>CORREL('Pit League Rates'!$R$2:$R$467,'Pit League Rates'!L$2:L$467)</f>
        <v>-8.832389686565463E-2</v>
      </c>
      <c r="H13" s="18">
        <f>CORREL('Pit League Rates'!$R$2:$R$467,'Pit League Rates'!M$2:M$467)</f>
        <v>0.10701472069346576</v>
      </c>
      <c r="I13" s="18">
        <f>CORREL('Pit League Rates'!$R$2:$R$467,'Pit League Rates'!N$2:N$467)</f>
        <v>0.15374108130493344</v>
      </c>
      <c r="J13" s="18">
        <f>CORREL('Pit League Rates'!$R$2:$R$467,'Pit League Rates'!O$2:O$467)</f>
        <v>0.86762238611920195</v>
      </c>
      <c r="K13" s="18">
        <f>CORREL('Pit League Rates'!$R$2:$R$467,'Pit League Rates'!P$2:P$467)</f>
        <v>-5.5776078443767814E-2</v>
      </c>
      <c r="L13" s="18">
        <f>CORREL('Pit League Rates'!$R$2:$R$467,'Pit League Rates'!Q$2:Q$467)</f>
        <v>0.4194707172294842</v>
      </c>
      <c r="M13" s="18">
        <f>CORREL('Pit League Rates'!$R$2:$R$467,'Pit League Rates'!R$2:R$467)</f>
        <v>1</v>
      </c>
      <c r="N13" s="18">
        <f>CORREL('Pit League Rates'!$R$2:$R$467,'Pit League Rates'!S$2:S$467)</f>
        <v>-1.1447198273924009E-2</v>
      </c>
      <c r="O13" s="18">
        <f>CORREL('Pit League Rates'!$R$2:$R$467,'Pit League Rates'!T$2:T$467)</f>
        <v>-0.22789096715910637</v>
      </c>
      <c r="P13" s="18">
        <f>CORREL('Pit League Rates'!$R$2:$R$467,'Pit League Rates'!U$2:U$467)</f>
        <v>-0.13422819849655399</v>
      </c>
      <c r="Q13" s="18">
        <f>CORREL('Pit League Rates'!$R$2:$R$467,'Pit League Rates'!V$2:V$467)</f>
        <v>-0.16538327411623854</v>
      </c>
      <c r="R13" s="18">
        <f>CORREL('Pit League Rates'!$R$2:$R$467,'Pit League Rates'!W$2:W$467)</f>
        <v>-4.6266417879772953E-2</v>
      </c>
      <c r="S13" s="18">
        <f>CORREL('Pit League Rates'!$R$2:$R$467,'Pit League Rates'!X$2:X$467)</f>
        <v>-0.15381264265574937</v>
      </c>
      <c r="T13" s="18">
        <f>CORREL('Pit League Rates'!$R$2:$R$467,'Pit League Rates'!Y$2:Y$467)</f>
        <v>-0.11122991384675673</v>
      </c>
      <c r="U13" s="18">
        <f>CORREL('Pit League Rates'!$R$2:$R$467,'Pit League Rates'!Z$2:Z$467)</f>
        <v>0.1239427194807787</v>
      </c>
      <c r="V13" s="18">
        <f>CORREL('Pit League Rates'!$R$2:$R$467,'Pit League Rates'!AA$2:AA$467)</f>
        <v>2.0706464584636083E-2</v>
      </c>
      <c r="W13" s="18">
        <f>CORREL('Pit League Rates'!$R$2:$R$467,'Pit League Rates'!AB$2:AB$467)</f>
        <v>2.534728025445173E-2</v>
      </c>
      <c r="X13" s="18">
        <f>CORREL('Pit League Rates'!$R$2:$R$467,'Pit League Rates'!AC$2:AC$467)</f>
        <v>0.25727143080067871</v>
      </c>
      <c r="Y13" s="18">
        <f>CORREL('Pit League Rates'!$R$2:$R$467,'Pit League Rates'!AD$2:AD$467)</f>
        <v>0.17662024847560667</v>
      </c>
      <c r="Z13" s="18">
        <f>CORREL('Pit League Rates'!$R$2:$R$467,'Pit League Rates'!AE$2:AE$467)</f>
        <v>2.9866773357530782E-2</v>
      </c>
      <c r="AA13" s="18">
        <f>CORREL('Pit League Rates'!$R$2:$R$467,'Pit League Rates'!AF$2:AF$467)</f>
        <v>-0.12255444672984653</v>
      </c>
      <c r="AB13" s="18">
        <f>CORREL('Pit League Rates'!$R$2:$R$467,'Pit League Rates'!AG$2:AG$467)</f>
        <v>-0.23870982026810686</v>
      </c>
    </row>
    <row r="14" spans="1:28">
      <c r="A14" s="35" t="s">
        <v>372</v>
      </c>
      <c r="B14" s="18">
        <f>CORREL('Pit League Rates'!$S$2:$S$467,'Pit League Rates'!G$2:G$467)</f>
        <v>-0.39543034904629532</v>
      </c>
      <c r="C14" s="18">
        <f>CORREL('Pit League Rates'!$S$2:$S$467,'Pit League Rates'!H$2:H$467)</f>
        <v>-4.2562994614920351E-2</v>
      </c>
      <c r="D14" s="18">
        <f>CORREL('Pit League Rates'!$S$2:$S$467,'Pit League Rates'!I$2:I$467)</f>
        <v>0.17055982732065439</v>
      </c>
      <c r="E14" s="18">
        <f>CORREL('Pit League Rates'!$S$2:$S$467,'Pit League Rates'!J$2:J$467)</f>
        <v>0.2357892748175662</v>
      </c>
      <c r="F14" s="18">
        <f>CORREL('Pit League Rates'!$S$2:$S$467,'Pit League Rates'!K$2:K$467)</f>
        <v>0.53076383088141244</v>
      </c>
      <c r="G14" s="18">
        <f>CORREL('Pit League Rates'!$S$2:$S$467,'Pit League Rates'!L$2:L$467)</f>
        <v>-0.72671920099591958</v>
      </c>
      <c r="H14" s="18">
        <f>CORREL('Pit League Rates'!$S$2:$S$467,'Pit League Rates'!M$2:M$467)</f>
        <v>0.43332398235441472</v>
      </c>
      <c r="I14" s="18">
        <f>CORREL('Pit League Rates'!$S$2:$S$467,'Pit League Rates'!N$2:N$467)</f>
        <v>0.41307242953750006</v>
      </c>
      <c r="J14" s="18">
        <f>CORREL('Pit League Rates'!$S$2:$S$467,'Pit League Rates'!O$2:O$467)</f>
        <v>-1.0415743204867125E-2</v>
      </c>
      <c r="K14" s="18">
        <f>CORREL('Pit League Rates'!$S$2:$S$467,'Pit League Rates'!P$2:P$467)</f>
        <v>6.819074736194379E-2</v>
      </c>
      <c r="L14" s="18">
        <f>CORREL('Pit League Rates'!$S$2:$S$467,'Pit League Rates'!Q$2:Q$467)</f>
        <v>4.0904087172221666E-2</v>
      </c>
      <c r="M14" s="18">
        <f>CORREL('Pit League Rates'!$S$2:$S$467,'Pit League Rates'!R$2:R$467)</f>
        <v>-1.1447198273924009E-2</v>
      </c>
      <c r="N14" s="18">
        <f>CORREL('Pit League Rates'!$S$2:$S$467,'Pit League Rates'!S$2:S$467)</f>
        <v>1.0000000000000002</v>
      </c>
      <c r="O14" s="18">
        <f>CORREL('Pit League Rates'!$S$2:$S$467,'Pit League Rates'!T$2:T$467)</f>
        <v>4.7905813201552988E-2</v>
      </c>
      <c r="P14" s="18">
        <f>CORREL('Pit League Rates'!$S$2:$S$467,'Pit League Rates'!U$2:U$467)</f>
        <v>-0.41437153573989666</v>
      </c>
      <c r="Q14" s="18">
        <f>CORREL('Pit League Rates'!$S$2:$S$467,'Pit League Rates'!V$2:V$467)</f>
        <v>5.0016341127787876E-2</v>
      </c>
      <c r="R14" s="18">
        <f>CORREL('Pit League Rates'!$S$2:$S$467,'Pit League Rates'!W$2:W$467)</f>
        <v>0.98982923948704882</v>
      </c>
      <c r="S14" s="18">
        <f>CORREL('Pit League Rates'!$S$2:$S$467,'Pit League Rates'!X$2:X$467)</f>
        <v>3.6338955526786461E-2</v>
      </c>
      <c r="T14" s="18">
        <f>CORREL('Pit League Rates'!$S$2:$S$467,'Pit League Rates'!Y$2:Y$467)</f>
        <v>-0.37595650891747451</v>
      </c>
      <c r="U14" s="18">
        <f>CORREL('Pit League Rates'!$S$2:$S$467,'Pit League Rates'!Z$2:Z$467)</f>
        <v>-0.24770234514540654</v>
      </c>
      <c r="V14" s="18">
        <f>CORREL('Pit League Rates'!$S$2:$S$467,'Pit League Rates'!AA$2:AA$467)</f>
        <v>-0.55686255369499382</v>
      </c>
      <c r="W14" s="18">
        <f>CORREL('Pit League Rates'!$S$2:$S$467,'Pit League Rates'!AB$2:AB$467)</f>
        <v>-0.18399690720160583</v>
      </c>
      <c r="X14" s="18">
        <f>CORREL('Pit League Rates'!$S$2:$S$467,'Pit League Rates'!AC$2:AC$467)</f>
        <v>-0.16877133085517146</v>
      </c>
      <c r="Y14" s="18">
        <f>CORREL('Pit League Rates'!$S$2:$S$467,'Pit League Rates'!AD$2:AD$467)</f>
        <v>-0.21253071436104931</v>
      </c>
      <c r="Z14" s="18">
        <f>CORREL('Pit League Rates'!$S$2:$S$467,'Pit League Rates'!AE$2:AE$467)</f>
        <v>-0.44576052377410519</v>
      </c>
      <c r="AA14" s="18">
        <f>CORREL('Pit League Rates'!$S$2:$S$467,'Pit League Rates'!AF$2:AF$467)</f>
        <v>-9.0174430071100334E-2</v>
      </c>
      <c r="AB14" s="18">
        <f>CORREL('Pit League Rates'!$S$2:$S$467,'Pit League Rates'!AG$2:AG$467)</f>
        <v>-3.3342239334478524E-2</v>
      </c>
    </row>
    <row r="15" spans="1:28">
      <c r="A15" s="35" t="s">
        <v>858</v>
      </c>
      <c r="B15" s="18">
        <f>CORREL('Pit League Rates'!$T$2:$T$467,'Pit League Rates'!G$2:G$467)</f>
        <v>-0.1164374213819783</v>
      </c>
      <c r="C15" s="18">
        <f>CORREL('Pit League Rates'!$T$2:$T$467,'Pit League Rates'!H$2:H$467)</f>
        <v>2.5642663312894089E-2</v>
      </c>
      <c r="D15" s="18">
        <f>CORREL('Pit League Rates'!$T$2:$T$467,'Pit League Rates'!I$2:I$467)</f>
        <v>0.28433249163303298</v>
      </c>
      <c r="E15" s="18">
        <f>CORREL('Pit League Rates'!$T$2:$T$467,'Pit League Rates'!J$2:J$467)</f>
        <v>-0.34290095706559603</v>
      </c>
      <c r="F15" s="18">
        <f>CORREL('Pit League Rates'!$T$2:$T$467,'Pit League Rates'!K$2:K$467)</f>
        <v>-0.2191808728199634</v>
      </c>
      <c r="G15" s="18">
        <f>CORREL('Pit League Rates'!$T$2:$T$467,'Pit League Rates'!L$2:L$467)</f>
        <v>7.4677858067522293E-2</v>
      </c>
      <c r="H15" s="18">
        <f>CORREL('Pit League Rates'!$T$2:$T$467,'Pit League Rates'!M$2:M$467)</f>
        <v>-0.28799673684787491</v>
      </c>
      <c r="I15" s="18">
        <f>CORREL('Pit League Rates'!$T$2:$T$467,'Pit League Rates'!N$2:N$467)</f>
        <v>-0.41612665957378536</v>
      </c>
      <c r="J15" s="18">
        <f>CORREL('Pit League Rates'!$T$2:$T$467,'Pit League Rates'!O$2:O$467)</f>
        <v>-0.25735566174482155</v>
      </c>
      <c r="K15" s="18">
        <f>CORREL('Pit League Rates'!$T$2:$T$467,'Pit League Rates'!P$2:P$467)</f>
        <v>-0.11855055795429176</v>
      </c>
      <c r="L15" s="18">
        <f>CORREL('Pit League Rates'!$T$2:$T$467,'Pit League Rates'!Q$2:Q$467)</f>
        <v>-0.25735954992771864</v>
      </c>
      <c r="M15" s="18">
        <f>CORREL('Pit League Rates'!$T$2:$T$467,'Pit League Rates'!R$2:R$467)</f>
        <v>-0.22789096715910637</v>
      </c>
      <c r="N15" s="18">
        <f>CORREL('Pit League Rates'!$T$2:$T$467,'Pit League Rates'!S$2:S$467)</f>
        <v>4.7905813201552988E-2</v>
      </c>
      <c r="O15" s="18">
        <f>CORREL('Pit League Rates'!$T$2:$T$467,'Pit League Rates'!T$2:T$467)</f>
        <v>1</v>
      </c>
      <c r="P15" s="18">
        <f>CORREL('Pit League Rates'!$T$2:$T$467,'Pit League Rates'!U$2:U$467)</f>
        <v>0.24464858271125417</v>
      </c>
      <c r="Q15" s="18">
        <f>CORREL('Pit League Rates'!$T$2:$T$467,'Pit League Rates'!V$2:V$467)</f>
        <v>0.30080597395955044</v>
      </c>
      <c r="R15" s="18">
        <f>CORREL('Pit League Rates'!$T$2:$T$467,'Pit League Rates'!W$2:W$467)</f>
        <v>8.4430077807399778E-2</v>
      </c>
      <c r="S15" s="18">
        <f>CORREL('Pit League Rates'!$T$2:$T$467,'Pit League Rates'!X$2:X$467)</f>
        <v>0.25325162798510797</v>
      </c>
      <c r="T15" s="18">
        <f>CORREL('Pit League Rates'!$T$2:$T$467,'Pit League Rates'!Y$2:Y$467)</f>
        <v>0.12792684695753018</v>
      </c>
      <c r="U15" s="18">
        <f>CORREL('Pit League Rates'!$T$2:$T$467,'Pit League Rates'!Z$2:Z$467)</f>
        <v>-0.11940389232952246</v>
      </c>
      <c r="V15" s="18">
        <f>CORREL('Pit League Rates'!$T$2:$T$467,'Pit League Rates'!AA$2:AA$467)</f>
        <v>-8.3856247585150385E-3</v>
      </c>
      <c r="W15" s="18">
        <f>CORREL('Pit League Rates'!$T$2:$T$467,'Pit League Rates'!AB$2:AB$467)</f>
        <v>-0.19898997606791918</v>
      </c>
      <c r="X15" s="18">
        <f>CORREL('Pit League Rates'!$T$2:$T$467,'Pit League Rates'!AC$2:AC$467)</f>
        <v>-0.284177263557645</v>
      </c>
      <c r="Y15" s="18">
        <f>CORREL('Pit League Rates'!$T$2:$T$467,'Pit League Rates'!AD$2:AD$467)</f>
        <v>-0.285768240938093</v>
      </c>
      <c r="Z15" s="18">
        <f>CORREL('Pit League Rates'!$T$2:$T$467,'Pit League Rates'!AE$2:AE$467)</f>
        <v>-2.8594653059250276E-2</v>
      </c>
      <c r="AA15" s="18">
        <f>CORREL('Pit League Rates'!$T$2:$T$467,'Pit League Rates'!AF$2:AF$467)</f>
        <v>7.1111286641903138E-2</v>
      </c>
      <c r="AB15" s="18">
        <f>CORREL('Pit League Rates'!$T$2:$T$467,'Pit League Rates'!AG$2:AG$467)</f>
        <v>0.29549111844008813</v>
      </c>
    </row>
    <row r="16" spans="1:28">
      <c r="A16" s="35" t="s">
        <v>375</v>
      </c>
      <c r="B16" s="18">
        <f>CORREL('Pit League Rates'!$U$2:$U$467,'Pit League Rates'!G$2:G$467)</f>
        <v>0.45025098299613464</v>
      </c>
      <c r="C16" s="18">
        <f>CORREL('Pit League Rates'!$U$2:$U$467,'Pit League Rates'!H$2:H$467)</f>
        <v>3.8464543616052269E-2</v>
      </c>
      <c r="D16" s="18">
        <f>CORREL('Pit League Rates'!$U$2:$U$467,'Pit League Rates'!I$2:I$467)</f>
        <v>0.81960669518429696</v>
      </c>
      <c r="E16" s="18">
        <f>CORREL('Pit League Rates'!$U$2:$U$467,'Pit League Rates'!J$2:J$467)</f>
        <v>-0.54296338774055053</v>
      </c>
      <c r="F16" s="18">
        <f>CORREL('Pit League Rates'!$U$2:$U$467,'Pit League Rates'!K$2:K$467)</f>
        <v>-0.68924828956800177</v>
      </c>
      <c r="G16" s="18">
        <f>CORREL('Pit League Rates'!$U$2:$U$467,'Pit League Rates'!L$2:L$467)</f>
        <v>0.74695948991703909</v>
      </c>
      <c r="H16" s="18">
        <f>CORREL('Pit League Rates'!$U$2:$U$467,'Pit League Rates'!M$2:M$467)</f>
        <v>-0.85368087163218154</v>
      </c>
      <c r="I16" s="18">
        <f>CORREL('Pit League Rates'!$U$2:$U$467,'Pit League Rates'!N$2:N$467)</f>
        <v>-0.91930384838883383</v>
      </c>
      <c r="J16" s="18">
        <f>CORREL('Pit League Rates'!$U$2:$U$467,'Pit League Rates'!O$2:O$467)</f>
        <v>-0.12437736446865563</v>
      </c>
      <c r="K16" s="18">
        <f>CORREL('Pit League Rates'!$U$2:$U$467,'Pit League Rates'!P$2:P$467)</f>
        <v>0.10260255976938407</v>
      </c>
      <c r="L16" s="18">
        <f>CORREL('Pit League Rates'!$U$2:$U$467,'Pit League Rates'!Q$2:Q$467)</f>
        <v>-5.4358005817441955E-2</v>
      </c>
      <c r="M16" s="18">
        <f>CORREL('Pit League Rates'!$U$2:$U$467,'Pit League Rates'!R$2:R$467)</f>
        <v>-0.13422819849655399</v>
      </c>
      <c r="N16" s="18">
        <f>CORREL('Pit League Rates'!$U$2:$U$467,'Pit League Rates'!S$2:S$467)</f>
        <v>-0.41437153573989666</v>
      </c>
      <c r="O16" s="18">
        <f>CORREL('Pit League Rates'!$U$2:$U$467,'Pit League Rates'!T$2:T$467)</f>
        <v>0.24464858271125417</v>
      </c>
      <c r="P16" s="18">
        <f>CORREL('Pit League Rates'!$U$2:$U$467,'Pit League Rates'!U$2:U$467)</f>
        <v>1</v>
      </c>
      <c r="Q16" s="18">
        <f>CORREL('Pit League Rates'!$U$2:$U$467,'Pit League Rates'!V$2:V$467)</f>
        <v>0.88654090370705274</v>
      </c>
      <c r="R16" s="18">
        <f>CORREL('Pit League Rates'!$U$2:$U$467,'Pit League Rates'!W$2:W$467)</f>
        <v>-0.34448956026432814</v>
      </c>
      <c r="S16" s="18">
        <f>CORREL('Pit League Rates'!$U$2:$U$467,'Pit League Rates'!X$2:X$467)</f>
        <v>0.68965203496994176</v>
      </c>
      <c r="T16" s="18">
        <f>CORREL('Pit League Rates'!$U$2:$U$467,'Pit League Rates'!Y$2:Y$467)</f>
        <v>0.55030053132207324</v>
      </c>
      <c r="U16" s="18">
        <f>CORREL('Pit League Rates'!$U$2:$U$467,'Pit League Rates'!Z$2:Z$467)</f>
        <v>2.108067332125663E-2</v>
      </c>
      <c r="V16" s="18">
        <f>CORREL('Pit League Rates'!$U$2:$U$467,'Pit League Rates'!AA$2:AA$467)</f>
        <v>0.36774231484923109</v>
      </c>
      <c r="W16" s="18">
        <f>CORREL('Pit League Rates'!$U$2:$U$467,'Pit League Rates'!AB$2:AB$467)</f>
        <v>-0.51720903989031097</v>
      </c>
      <c r="X16" s="18">
        <f>CORREL('Pit League Rates'!$U$2:$U$467,'Pit League Rates'!AC$2:AC$467)</f>
        <v>-0.561301815623513</v>
      </c>
      <c r="Y16" s="18">
        <f>CORREL('Pit League Rates'!$U$2:$U$467,'Pit League Rates'!AD$2:AD$467)</f>
        <v>-0.62786151141312929</v>
      </c>
      <c r="Z16" s="18">
        <f>CORREL('Pit League Rates'!$U$2:$U$467,'Pit League Rates'!AE$2:AE$467)</f>
        <v>5.7772839595439246E-2</v>
      </c>
      <c r="AA16" s="18">
        <f>CORREL('Pit League Rates'!$U$2:$U$467,'Pit League Rates'!AF$2:AF$467)</f>
        <v>6.1992492082237449E-2</v>
      </c>
      <c r="AB16" s="18">
        <f>CORREL('Pit League Rates'!$U$2:$U$467,'Pit League Rates'!AG$2:AG$467)</f>
        <v>0.70486542147502207</v>
      </c>
    </row>
    <row r="17" spans="1:28">
      <c r="A17" s="35" t="s">
        <v>10</v>
      </c>
      <c r="B17" s="18">
        <f>CORREL('Pit League Rates'!$V$2:$V$467,'Pit League Rates'!G$2:G$467)</f>
        <v>0.34871908008486391</v>
      </c>
      <c r="C17" s="18">
        <f>CORREL('Pit League Rates'!$V$2:$V$467,'Pit League Rates'!H$2:H$467)</f>
        <v>2.7048568451435995E-2</v>
      </c>
      <c r="D17" s="18">
        <f>CORREL('Pit League Rates'!$V$2:$V$467,'Pit League Rates'!I$2:I$467)</f>
        <v>0.97940442750038237</v>
      </c>
      <c r="E17" s="18">
        <f>CORREL('Pit League Rates'!$V$2:$V$467,'Pit League Rates'!J$2:J$467)</f>
        <v>-0.50856873863325991</v>
      </c>
      <c r="F17" s="18">
        <f>CORREL('Pit League Rates'!$V$2:$V$467,'Pit League Rates'!K$2:K$467)</f>
        <v>-0.52048977001984809</v>
      </c>
      <c r="G17" s="18">
        <f>CORREL('Pit League Rates'!$V$2:$V$467,'Pit League Rates'!L$2:L$467)</f>
        <v>0.44198536377799935</v>
      </c>
      <c r="H17" s="18">
        <f>CORREL('Pit League Rates'!$V$2:$V$467,'Pit League Rates'!M$2:M$467)</f>
        <v>-0.72089021501046735</v>
      </c>
      <c r="I17" s="18">
        <f>CORREL('Pit League Rates'!$V$2:$V$467,'Pit League Rates'!N$2:N$467)</f>
        <v>-0.80106346965625252</v>
      </c>
      <c r="J17" s="18">
        <f>CORREL('Pit League Rates'!$V$2:$V$467,'Pit League Rates'!O$2:O$467)</f>
        <v>-0.15159441502654381</v>
      </c>
      <c r="K17" s="18">
        <f>CORREL('Pit League Rates'!$V$2:$V$467,'Pit League Rates'!P$2:P$467)</f>
        <v>0.14761773375876583</v>
      </c>
      <c r="L17" s="18">
        <f>CORREL('Pit League Rates'!$V$2:$V$467,'Pit League Rates'!Q$2:Q$467)</f>
        <v>-5.1605172225651433E-2</v>
      </c>
      <c r="M17" s="18">
        <f>CORREL('Pit League Rates'!$V$2:$V$467,'Pit League Rates'!R$2:R$467)</f>
        <v>-0.16538327411623854</v>
      </c>
      <c r="N17" s="18">
        <f>CORREL('Pit League Rates'!$V$2:$V$467,'Pit League Rates'!S$2:S$467)</f>
        <v>5.0016341127787876E-2</v>
      </c>
      <c r="O17" s="18">
        <f>CORREL('Pit League Rates'!$V$2:$V$467,'Pit League Rates'!T$2:T$467)</f>
        <v>0.30080597395955044</v>
      </c>
      <c r="P17" s="18">
        <f>CORREL('Pit League Rates'!$V$2:$V$467,'Pit League Rates'!U$2:U$467)</f>
        <v>0.88654090370705274</v>
      </c>
      <c r="Q17" s="18">
        <f>CORREL('Pit League Rates'!$V$2:$V$467,'Pit League Rates'!V$2:V$467)</f>
        <v>1</v>
      </c>
      <c r="R17" s="18">
        <f>CORREL('Pit League Rates'!$V$2:$V$467,'Pit League Rates'!W$2:W$467)</f>
        <v>0.12883781884329604</v>
      </c>
      <c r="S17" s="18">
        <f>CORREL('Pit League Rates'!$V$2:$V$467,'Pit League Rates'!X$2:X$467)</f>
        <v>0.77530684958965079</v>
      </c>
      <c r="T17" s="18">
        <f>CORREL('Pit League Rates'!$V$2:$V$467,'Pit League Rates'!Y$2:Y$467)</f>
        <v>0.4127216784330221</v>
      </c>
      <c r="U17" s="18">
        <f>CORREL('Pit League Rates'!$V$2:$V$467,'Pit League Rates'!Z$2:Z$467)</f>
        <v>-9.9738461488077718E-2</v>
      </c>
      <c r="V17" s="18">
        <f>CORREL('Pit League Rates'!$V$2:$V$467,'Pit League Rates'!AA$2:AA$467)</f>
        <v>0.12027765783350552</v>
      </c>
      <c r="W17" s="18">
        <f>CORREL('Pit League Rates'!$V$2:$V$467,'Pit League Rates'!AB$2:AB$467)</f>
        <v>-0.65676555736455444</v>
      </c>
      <c r="X17" s="18">
        <f>CORREL('Pit League Rates'!$V$2:$V$467,'Pit League Rates'!AC$2:AC$467)</f>
        <v>-0.70548570830832857</v>
      </c>
      <c r="Y17" s="18">
        <f>CORREL('Pit League Rates'!$V$2:$V$467,'Pit League Rates'!AD$2:AD$467)</f>
        <v>-0.79727462728871512</v>
      </c>
      <c r="Z17" s="18">
        <f>CORREL('Pit League Rates'!$V$2:$V$467,'Pit League Rates'!AE$2:AE$467)</f>
        <v>-0.16816156275982364</v>
      </c>
      <c r="AA17" s="18">
        <f>CORREL('Pit League Rates'!$V$2:$V$467,'Pit League Rates'!AF$2:AF$467)</f>
        <v>1.8789630759369114E-2</v>
      </c>
      <c r="AB17" s="18">
        <f>CORREL('Pit League Rates'!$V$2:$V$467,'Pit League Rates'!AG$2:AG$467)</f>
        <v>0.75387809575712561</v>
      </c>
    </row>
    <row r="18" spans="1:28">
      <c r="A18" s="35" t="s">
        <v>1656</v>
      </c>
      <c r="B18" s="18">
        <f>CORREL('Pit League Rates'!$W$2:$W$467,'Pit League Rates'!G$2:G$467)</f>
        <v>-0.33894777685901528</v>
      </c>
      <c r="C18" s="18">
        <f>CORREL('Pit League Rates'!$W$2:$W$467,'Pit League Rates'!H$2:H$467)</f>
        <v>-2.4358678229850116E-2</v>
      </c>
      <c r="D18" s="18">
        <f>CORREL('Pit League Rates'!$W$2:$W$467,'Pit League Rates'!I$2:I$467)</f>
        <v>0.23062652311844484</v>
      </c>
      <c r="E18" s="18">
        <f>CORREL('Pit League Rates'!$W$2:$W$467,'Pit League Rates'!J$2:J$467)</f>
        <v>0.13336033232771261</v>
      </c>
      <c r="F18" s="18">
        <f>CORREL('Pit League Rates'!$W$2:$W$467,'Pit League Rates'!K$2:K$467)</f>
        <v>0.42170843604747099</v>
      </c>
      <c r="G18" s="18">
        <f>CORREL('Pit League Rates'!$W$2:$W$467,'Pit League Rates'!L$2:L$467)</f>
        <v>-0.70416240965270693</v>
      </c>
      <c r="H18" s="18">
        <f>CORREL('Pit League Rates'!$W$2:$W$467,'Pit League Rates'!M$2:M$467)</f>
        <v>0.36829561795292276</v>
      </c>
      <c r="I18" s="18">
        <f>CORREL('Pit League Rates'!$W$2:$W$467,'Pit League Rates'!N$2:N$467)</f>
        <v>0.34600408685950407</v>
      </c>
      <c r="J18" s="18">
        <f>CORREL('Pit League Rates'!$W$2:$W$467,'Pit League Rates'!O$2:O$467)</f>
        <v>-3.9271496086483483E-2</v>
      </c>
      <c r="K18" s="18">
        <f>CORREL('Pit League Rates'!$W$2:$W$467,'Pit League Rates'!P$2:P$467)</f>
        <v>8.1325450586562209E-2</v>
      </c>
      <c r="L18" s="18">
        <f>CORREL('Pit League Rates'!$W$2:$W$467,'Pit League Rates'!Q$2:Q$467)</f>
        <v>1.5099591678682633E-2</v>
      </c>
      <c r="M18" s="18">
        <f>CORREL('Pit League Rates'!$W$2:$W$467,'Pit League Rates'!R$2:R$467)</f>
        <v>-4.6266417879772953E-2</v>
      </c>
      <c r="N18" s="18">
        <f>CORREL('Pit League Rates'!$W$2:$W$467,'Pit League Rates'!S$2:S$467)</f>
        <v>0.98982923948704882</v>
      </c>
      <c r="O18" s="18">
        <f>CORREL('Pit League Rates'!$W$2:$W$467,'Pit League Rates'!T$2:T$467)</f>
        <v>8.4430077807399778E-2</v>
      </c>
      <c r="P18" s="18">
        <f>CORREL('Pit League Rates'!$W$2:$W$467,'Pit League Rates'!U$2:U$467)</f>
        <v>-0.34448956026432814</v>
      </c>
      <c r="Q18" s="18">
        <f>CORREL('Pit League Rates'!$W$2:$W$467,'Pit League Rates'!V$2:V$467)</f>
        <v>0.12883781884329604</v>
      </c>
      <c r="R18" s="18">
        <f>CORREL('Pit League Rates'!$W$2:$W$467,'Pit League Rates'!W$2:W$467)</f>
        <v>1</v>
      </c>
      <c r="S18" s="18">
        <f>CORREL('Pit League Rates'!$W$2:$W$467,'Pit League Rates'!X$2:X$467)</f>
        <v>9.5236704496338337E-2</v>
      </c>
      <c r="T18" s="18">
        <f>CORREL('Pit League Rates'!$W$2:$W$467,'Pit League Rates'!Y$2:Y$467)</f>
        <v>-0.34230603245110852</v>
      </c>
      <c r="U18" s="18">
        <f>CORREL('Pit League Rates'!$W$2:$W$467,'Pit League Rates'!Z$2:Z$467)</f>
        <v>-0.24611559088922669</v>
      </c>
      <c r="V18" s="18">
        <f>CORREL('Pit League Rates'!$W$2:$W$467,'Pit League Rates'!AA$2:AA$467)</f>
        <v>-0.54393855099412347</v>
      </c>
      <c r="W18" s="18">
        <f>CORREL('Pit League Rates'!$W$2:$W$467,'Pit League Rates'!AB$2:AB$467)</f>
        <v>-0.22417913948898111</v>
      </c>
      <c r="X18" s="18">
        <f>CORREL('Pit League Rates'!$W$2:$W$467,'Pit League Rates'!AC$2:AC$467)</f>
        <v>-0.22829244399313942</v>
      </c>
      <c r="Y18" s="18">
        <f>CORREL('Pit League Rates'!$W$2:$W$467,'Pit League Rates'!AD$2:AD$467)</f>
        <v>-0.27203382825989431</v>
      </c>
      <c r="Z18" s="18">
        <f>CORREL('Pit League Rates'!$W$2:$W$467,'Pit League Rates'!AE$2:AE$467)</f>
        <v>-0.46650681987862869</v>
      </c>
      <c r="AA18" s="18">
        <f>CORREL('Pit League Rates'!$W$2:$W$467,'Pit League Rates'!AF$2:AF$467)</f>
        <v>-9.6144844813166722E-2</v>
      </c>
      <c r="AB18" s="18">
        <f>CORREL('Pit League Rates'!$W$2:$W$467,'Pit League Rates'!AG$2:AG$467)</f>
        <v>1.8099916395548497E-2</v>
      </c>
    </row>
    <row r="19" spans="1:28">
      <c r="A19" s="35" t="s">
        <v>367</v>
      </c>
      <c r="B19" s="18">
        <f>CORREL('Pit League Rates'!$X$2:$X$467,'Pit League Rates'!G$2:G$467)</f>
        <v>0.28319728060793797</v>
      </c>
      <c r="C19" s="18">
        <f>CORREL('Pit League Rates'!$X$2:$X$467,'Pit League Rates'!H$2:H$467)</f>
        <v>2.3700764928075583E-3</v>
      </c>
      <c r="D19" s="18">
        <f>CORREL('Pit League Rates'!$X$2:$X$467,'Pit League Rates'!I$2:I$467)</f>
        <v>0.75824707526726642</v>
      </c>
      <c r="E19" s="18">
        <f>CORREL('Pit League Rates'!$X$2:$X$467,'Pit League Rates'!J$2:J$467)</f>
        <v>-0.3333535041642402</v>
      </c>
      <c r="F19" s="18">
        <f>CORREL('Pit League Rates'!$X$2:$X$467,'Pit League Rates'!K$2:K$467)</f>
        <v>-0.38692549039803836</v>
      </c>
      <c r="G19" s="18">
        <f>CORREL('Pit League Rates'!$X$2:$X$467,'Pit League Rates'!L$2:L$467)</f>
        <v>0.34641445193322296</v>
      </c>
      <c r="H19" s="18">
        <f>CORREL('Pit League Rates'!$X$2:$X$467,'Pit League Rates'!M$2:M$467)</f>
        <v>-0.53797689290727346</v>
      </c>
      <c r="I19" s="18">
        <f>CORREL('Pit League Rates'!$X$2:$X$467,'Pit League Rates'!N$2:N$467)</f>
        <v>-0.61775529147399255</v>
      </c>
      <c r="J19" s="18">
        <f>CORREL('Pit League Rates'!$X$2:$X$467,'Pit League Rates'!O$2:O$467)</f>
        <v>-0.13163224895677622</v>
      </c>
      <c r="K19" s="18">
        <f>CORREL('Pit League Rates'!$X$2:$X$467,'Pit League Rates'!P$2:P$467)</f>
        <v>0.15212836874190952</v>
      </c>
      <c r="L19" s="18">
        <f>CORREL('Pit League Rates'!$X$2:$X$467,'Pit League Rates'!Q$2:Q$467)</f>
        <v>3.6965794176312641E-2</v>
      </c>
      <c r="M19" s="18">
        <f>CORREL('Pit League Rates'!$X$2:$X$467,'Pit League Rates'!R$2:R$467)</f>
        <v>-0.15381264265574937</v>
      </c>
      <c r="N19" s="18">
        <f>CORREL('Pit League Rates'!$X$2:$X$467,'Pit League Rates'!S$2:S$467)</f>
        <v>3.6338955526786461E-2</v>
      </c>
      <c r="O19" s="18">
        <f>CORREL('Pit League Rates'!$X$2:$X$467,'Pit League Rates'!T$2:T$467)</f>
        <v>0.25325162798510797</v>
      </c>
      <c r="P19" s="18">
        <f>CORREL('Pit League Rates'!$X$2:$X$467,'Pit League Rates'!U$2:U$467)</f>
        <v>0.68965203496994176</v>
      </c>
      <c r="Q19" s="18">
        <f>CORREL('Pit League Rates'!$X$2:$X$467,'Pit League Rates'!V$2:V$467)</f>
        <v>0.77530684958965079</v>
      </c>
      <c r="R19" s="18">
        <f>CORREL('Pit League Rates'!$X$2:$X$467,'Pit League Rates'!W$2:W$467)</f>
        <v>9.5236704496338337E-2</v>
      </c>
      <c r="S19" s="18">
        <f>CORREL('Pit League Rates'!$X$2:$X$467,'Pit League Rates'!X$2:X$467)</f>
        <v>1</v>
      </c>
      <c r="T19" s="18">
        <f>CORREL('Pit League Rates'!$X$2:$X$467,'Pit League Rates'!Y$2:Y$467)</f>
        <v>0.61880498609935675</v>
      </c>
      <c r="U19" s="18">
        <f>CORREL('Pit League Rates'!$X$2:$X$467,'Pit League Rates'!Z$2:Z$467)</f>
        <v>0.20736878732669919</v>
      </c>
      <c r="V19" s="18">
        <f>CORREL('Pit League Rates'!$X$2:$X$467,'Pit League Rates'!AA$2:AA$467)</f>
        <v>0.38015909242237517</v>
      </c>
      <c r="W19" s="18">
        <f>CORREL('Pit League Rates'!$X$2:$X$467,'Pit League Rates'!AB$2:AB$467)</f>
        <v>-0.78701773143036591</v>
      </c>
      <c r="X19" s="18">
        <f>CORREL('Pit League Rates'!$X$2:$X$467,'Pit League Rates'!AC$2:AC$467)</f>
        <v>-0.81244977648276462</v>
      </c>
      <c r="Y19" s="18">
        <f>CORREL('Pit League Rates'!$X$2:$X$467,'Pit League Rates'!AD$2:AD$467)</f>
        <v>-0.95475261470458161</v>
      </c>
      <c r="Z19" s="18">
        <f>CORREL('Pit League Rates'!$X$2:$X$467,'Pit League Rates'!AE$2:AE$467)</f>
        <v>-0.31893199546854817</v>
      </c>
      <c r="AA19" s="18">
        <f>CORREL('Pit League Rates'!$X$2:$X$467,'Pit League Rates'!AF$2:AF$467)</f>
        <v>-0.33607445338944958</v>
      </c>
      <c r="AB19" s="18">
        <f>CORREL('Pit League Rates'!$X$2:$X$467,'Pit League Rates'!AG$2:AG$467)</f>
        <v>0.69918652144324933</v>
      </c>
    </row>
    <row r="20" spans="1:28">
      <c r="A20" s="35" t="s">
        <v>850</v>
      </c>
      <c r="B20" s="18">
        <f>CORREL('Pit League Rates'!$Y$2:$Y$467,'Pit League Rates'!G$2:G$467)</f>
        <v>0.36177371013554849</v>
      </c>
      <c r="C20" s="18">
        <f>CORREL('Pit League Rates'!$Y$2:$Y$467,'Pit League Rates'!H$2:H$467)</f>
        <v>8.2355516968272133E-2</v>
      </c>
      <c r="D20" s="18">
        <f>CORREL('Pit League Rates'!$Y$2:$Y$467,'Pit League Rates'!I$2:I$467)</f>
        <v>0.35523278868294111</v>
      </c>
      <c r="E20" s="18">
        <f>CORREL('Pit League Rates'!$Y$2:$Y$467,'Pit League Rates'!J$2:J$467)</f>
        <v>-0.31011524697227405</v>
      </c>
      <c r="F20" s="18">
        <f>CORREL('Pit League Rates'!$Y$2:$Y$467,'Pit League Rates'!K$2:K$467)</f>
        <v>-0.40507519349594762</v>
      </c>
      <c r="G20" s="18">
        <f>CORREL('Pit League Rates'!$Y$2:$Y$467,'Pit League Rates'!L$2:L$467)</f>
        <v>0.51871733312273494</v>
      </c>
      <c r="H20" s="18">
        <f>CORREL('Pit League Rates'!$Y$2:$Y$467,'Pit League Rates'!M$2:M$467)</f>
        <v>-0.52926573402642707</v>
      </c>
      <c r="I20" s="18">
        <f>CORREL('Pit League Rates'!$Y$2:$Y$467,'Pit League Rates'!N$2:N$467)</f>
        <v>-0.5252370151337189</v>
      </c>
      <c r="J20" s="18">
        <f>CORREL('Pit League Rates'!$Y$2:$Y$467,'Pit League Rates'!O$2:O$467)</f>
        <v>-9.6586483079151256E-2</v>
      </c>
      <c r="K20" s="18">
        <f>CORREL('Pit League Rates'!$Y$2:$Y$467,'Pit League Rates'!P$2:P$467)</f>
        <v>-4.8378040420619262E-3</v>
      </c>
      <c r="L20" s="18">
        <f>CORREL('Pit League Rates'!$Y$2:$Y$467,'Pit League Rates'!Q$2:Q$467)</f>
        <v>-1.2410048341270907E-2</v>
      </c>
      <c r="M20" s="18">
        <f>CORREL('Pit League Rates'!$Y$2:$Y$467,'Pit League Rates'!R$2:R$467)</f>
        <v>-0.11122991384675673</v>
      </c>
      <c r="N20" s="18">
        <f>CORREL('Pit League Rates'!$Y$2:$Y$467,'Pit League Rates'!S$2:S$467)</f>
        <v>-0.37595650891747451</v>
      </c>
      <c r="O20" s="18">
        <f>CORREL('Pit League Rates'!$Y$2:$Y$467,'Pit League Rates'!T$2:T$467)</f>
        <v>0.12792684695753018</v>
      </c>
      <c r="P20" s="18">
        <f>CORREL('Pit League Rates'!$Y$2:$Y$467,'Pit League Rates'!U$2:U$467)</f>
        <v>0.55030053132207324</v>
      </c>
      <c r="Q20" s="18">
        <f>CORREL('Pit League Rates'!$Y$2:$Y$467,'Pit League Rates'!V$2:V$467)</f>
        <v>0.4127216784330221</v>
      </c>
      <c r="R20" s="18">
        <f>CORREL('Pit League Rates'!$Y$2:$Y$467,'Pit League Rates'!W$2:W$467)</f>
        <v>-0.34230603245110852</v>
      </c>
      <c r="S20" s="18">
        <f>CORREL('Pit League Rates'!$Y$2:$Y$467,'Pit League Rates'!X$2:X$467)</f>
        <v>0.61880498609935675</v>
      </c>
      <c r="T20" s="18">
        <f>CORREL('Pit League Rates'!$Y$2:$Y$467,'Pit League Rates'!Y$2:Y$467)</f>
        <v>0.99999999999999989</v>
      </c>
      <c r="U20" s="18">
        <f>CORREL('Pit League Rates'!$Y$2:$Y$467,'Pit League Rates'!Z$2:Z$467)</f>
        <v>0.20148461723138877</v>
      </c>
      <c r="V20" s="18">
        <f>CORREL('Pit League Rates'!$Y$2:$Y$467,'Pit League Rates'!AA$2:AA$467)</f>
        <v>0.64373215171560882</v>
      </c>
      <c r="W20" s="18">
        <f>CORREL('Pit League Rates'!$Y$2:$Y$467,'Pit League Rates'!AB$2:AB$467)</f>
        <v>-0.30157333858916446</v>
      </c>
      <c r="X20" s="18">
        <f>CORREL('Pit League Rates'!$Y$2:$Y$467,'Pit League Rates'!AC$2:AC$467)</f>
        <v>-0.27728535691815481</v>
      </c>
      <c r="Y20" s="18">
        <f>CORREL('Pit League Rates'!$Y$2:$Y$467,'Pit League Rates'!AD$2:AD$467)</f>
        <v>-0.46898615044921849</v>
      </c>
      <c r="Z20" s="18">
        <f>CORREL('Pit League Rates'!$Y$2:$Y$467,'Pit League Rates'!AE$2:AE$467)</f>
        <v>-0.2169662233805659</v>
      </c>
      <c r="AA20" s="18">
        <f>CORREL('Pit League Rates'!$Y$2:$Y$467,'Pit League Rates'!AF$2:AF$467)</f>
        <v>-0.25510106625202034</v>
      </c>
      <c r="AB20" s="18">
        <f>CORREL('Pit League Rates'!$Y$2:$Y$467,'Pit League Rates'!AG$2:AG$467)</f>
        <v>0.39557021572726531</v>
      </c>
    </row>
    <row r="21" spans="1:28">
      <c r="A21" s="35" t="s">
        <v>851</v>
      </c>
      <c r="B21" s="18">
        <f>CORREL('Pit League Rates'!$Z$2:$Z$467,'Pit League Rates'!G$2:G$467)</f>
        <v>2.906063536675332E-2</v>
      </c>
      <c r="C21" s="18">
        <f>CORREL('Pit League Rates'!$Z$2:$Z$467,'Pit League Rates'!H$2:H$467)</f>
        <v>-7.4085079642583008E-3</v>
      </c>
      <c r="D21" s="18">
        <f>CORREL('Pit League Rates'!$Z$2:$Z$467,'Pit League Rates'!I$2:I$467)</f>
        <v>-0.13382864459202257</v>
      </c>
      <c r="E21" s="18">
        <f>CORREL('Pit League Rates'!$Z$2:$Z$467,'Pit League Rates'!J$2:J$467)</f>
        <v>7.4979525148179696E-2</v>
      </c>
      <c r="F21" s="18">
        <f>CORREL('Pit League Rates'!$Z$2:$Z$467,'Pit League Rates'!K$2:K$467)</f>
        <v>-7.2274466763045386E-2</v>
      </c>
      <c r="G21" s="18">
        <f>CORREL('Pit League Rates'!$Z$2:$Z$467,'Pit League Rates'!L$2:L$467)</f>
        <v>0.11070568228333223</v>
      </c>
      <c r="H21" s="18">
        <f>CORREL('Pit League Rates'!$Z$2:$Z$467,'Pit League Rates'!M$2:M$467)</f>
        <v>0.14162800199598855</v>
      </c>
      <c r="I21" s="18">
        <f>CORREL('Pit League Rates'!$Z$2:$Z$467,'Pit League Rates'!N$2:N$467)</f>
        <v>6.0634499131976709E-2</v>
      </c>
      <c r="J21" s="18">
        <f>CORREL('Pit League Rates'!$Z$2:$Z$467,'Pit League Rates'!O$2:O$467)</f>
        <v>0.15022089467694175</v>
      </c>
      <c r="K21" s="18">
        <f>CORREL('Pit League Rates'!$Z$2:$Z$467,'Pit League Rates'!P$2:P$467)</f>
        <v>0.34143142273602262</v>
      </c>
      <c r="L21" s="18">
        <f>CORREL('Pit League Rates'!$Z$2:$Z$467,'Pit League Rates'!Q$2:Q$467)</f>
        <v>0.21915186691205085</v>
      </c>
      <c r="M21" s="18">
        <f>CORREL('Pit League Rates'!$Z$2:$Z$467,'Pit League Rates'!R$2:R$467)</f>
        <v>0.1239427194807787</v>
      </c>
      <c r="N21" s="18">
        <f>CORREL('Pit League Rates'!$Z$2:$Z$467,'Pit League Rates'!S$2:S$467)</f>
        <v>-0.24770234514540654</v>
      </c>
      <c r="O21" s="18">
        <f>CORREL('Pit League Rates'!$Z$2:$Z$467,'Pit League Rates'!T$2:T$467)</f>
        <v>-0.11940389232952246</v>
      </c>
      <c r="P21" s="18">
        <f>CORREL('Pit League Rates'!$Z$2:$Z$467,'Pit League Rates'!U$2:U$467)</f>
        <v>2.108067332125663E-2</v>
      </c>
      <c r="Q21" s="18">
        <f>CORREL('Pit League Rates'!$Z$2:$Z$467,'Pit League Rates'!V$2:V$467)</f>
        <v>-9.9738461488077718E-2</v>
      </c>
      <c r="R21" s="18">
        <f>CORREL('Pit League Rates'!$Z$2:$Z$467,'Pit League Rates'!W$2:W$467)</f>
        <v>-0.24611559088922669</v>
      </c>
      <c r="S21" s="18">
        <f>CORREL('Pit League Rates'!$Z$2:$Z$467,'Pit League Rates'!X$2:X$467)</f>
        <v>0.20736878732669919</v>
      </c>
      <c r="T21" s="18">
        <f>CORREL('Pit League Rates'!$Z$2:$Z$467,'Pit League Rates'!Y$2:Y$467)</f>
        <v>0.20148461723138877</v>
      </c>
      <c r="U21" s="18">
        <f>CORREL('Pit League Rates'!$Z$2:$Z$467,'Pit League Rates'!Z$2:Z$467)</f>
        <v>1</v>
      </c>
      <c r="V21" s="18">
        <f>CORREL('Pit League Rates'!$Z$2:$Z$467,'Pit League Rates'!AA$2:AA$467)</f>
        <v>0.77619590818975992</v>
      </c>
      <c r="W21" s="18">
        <f>CORREL('Pit League Rates'!$Z$2:$Z$467,'Pit League Rates'!AB$2:AB$467)</f>
        <v>9.2358975365704171E-2</v>
      </c>
      <c r="X21" s="18">
        <f>CORREL('Pit League Rates'!$Z$2:$Z$467,'Pit League Rates'!AC$2:AC$467)</f>
        <v>-0.16468506298286562</v>
      </c>
      <c r="Y21" s="18">
        <f>CORREL('Pit League Rates'!$Z$2:$Z$467,'Pit League Rates'!AD$2:AD$467)</f>
        <v>2.0339177539300153E-2</v>
      </c>
      <c r="Z21" s="18">
        <f>CORREL('Pit League Rates'!$Z$2:$Z$467,'Pit League Rates'!AE$2:AE$467)</f>
        <v>7.7633903819294442E-2</v>
      </c>
      <c r="AA21" s="18">
        <f>CORREL('Pit League Rates'!$Z$2:$Z$467,'Pit League Rates'!AF$2:AF$467)</f>
        <v>-0.8307318716805</v>
      </c>
      <c r="AB21" s="18">
        <f>CORREL('Pit League Rates'!$Z$2:$Z$467,'Pit League Rates'!AG$2:AG$467)</f>
        <v>-0.43208265612936303</v>
      </c>
    </row>
    <row r="22" spans="1:28">
      <c r="A22" s="35" t="s">
        <v>852</v>
      </c>
      <c r="B22" s="18">
        <f>CORREL('Pit League Rates'!$AA$2:$AA$467,'Pit League Rates'!G$2:G$467)</f>
        <v>0.22965117082606593</v>
      </c>
      <c r="C22" s="18">
        <f>CORREL('Pit League Rates'!$AA$2:$AA$467,'Pit League Rates'!H$2:H$467)</f>
        <v>5.5207006818548933E-2</v>
      </c>
      <c r="D22" s="18">
        <f>CORREL('Pit League Rates'!$AA$2:$AA$467,'Pit League Rates'!I$2:I$467)</f>
        <v>4.9876487506516243E-2</v>
      </c>
      <c r="E22" s="18">
        <f>CORREL('Pit League Rates'!$AA$2:$AA$467,'Pit League Rates'!J$2:J$467)</f>
        <v>-0.13500626806593588</v>
      </c>
      <c r="F22" s="18">
        <f>CORREL('Pit League Rates'!$AA$2:$AA$467,'Pit League Rates'!K$2:K$467)</f>
        <v>-0.34091603436374102</v>
      </c>
      <c r="G22" s="18">
        <f>CORREL('Pit League Rates'!$AA$2:$AA$467,'Pit League Rates'!L$2:L$467)</f>
        <v>0.4920937727866706</v>
      </c>
      <c r="H22" s="18">
        <f>CORREL('Pit League Rates'!$AA$2:$AA$467,'Pit League Rates'!M$2:M$467)</f>
        <v>-0.24225219419494989</v>
      </c>
      <c r="I22" s="18">
        <f>CORREL('Pit League Rates'!$AA$2:$AA$467,'Pit League Rates'!N$2:N$467)</f>
        <v>-0.30728231596130595</v>
      </c>
      <c r="J22" s="18">
        <f>CORREL('Pit League Rates'!$AA$2:$AA$467,'Pit League Rates'!O$2:O$467)</f>
        <v>3.8185751294281256E-2</v>
      </c>
      <c r="K22" s="18">
        <f>CORREL('Pit League Rates'!$AA$2:$AA$467,'Pit League Rates'!P$2:P$467)</f>
        <v>0.22304350025334352</v>
      </c>
      <c r="L22" s="18">
        <f>CORREL('Pit League Rates'!$AA$2:$AA$467,'Pit League Rates'!Q$2:Q$467)</f>
        <v>9.4752732576736567E-2</v>
      </c>
      <c r="M22" s="18">
        <f>CORREL('Pit League Rates'!$AA$2:$AA$467,'Pit League Rates'!R$2:R$467)</f>
        <v>2.0706464584636083E-2</v>
      </c>
      <c r="N22" s="18">
        <f>CORREL('Pit League Rates'!$AA$2:$AA$467,'Pit League Rates'!S$2:S$467)</f>
        <v>-0.55686255369499382</v>
      </c>
      <c r="O22" s="18">
        <f>CORREL('Pit League Rates'!$AA$2:$AA$467,'Pit League Rates'!T$2:T$467)</f>
        <v>-8.3856247585150385E-3</v>
      </c>
      <c r="P22" s="18">
        <f>CORREL('Pit League Rates'!$AA$2:$AA$467,'Pit League Rates'!U$2:U$467)</f>
        <v>0.36774231484923109</v>
      </c>
      <c r="Q22" s="18">
        <f>CORREL('Pit League Rates'!$AA$2:$AA$467,'Pit League Rates'!V$2:V$467)</f>
        <v>0.12027765783350552</v>
      </c>
      <c r="R22" s="18">
        <f>CORREL('Pit League Rates'!$AA$2:$AA$467,'Pit League Rates'!W$2:W$467)</f>
        <v>-0.54393855099412347</v>
      </c>
      <c r="S22" s="18">
        <f>CORREL('Pit League Rates'!$AA$2:$AA$467,'Pit League Rates'!X$2:X$467)</f>
        <v>0.38015909242237517</v>
      </c>
      <c r="T22" s="18">
        <f>CORREL('Pit League Rates'!$AA$2:$AA$467,'Pit League Rates'!Y$2:Y$467)</f>
        <v>0.64373215171560882</v>
      </c>
      <c r="U22" s="18">
        <f>CORREL('Pit League Rates'!$AA$2:$AA$467,'Pit League Rates'!Z$2:Z$467)</f>
        <v>0.77619590818975992</v>
      </c>
      <c r="V22" s="18">
        <f>CORREL('Pit League Rates'!$AA$2:$AA$467,'Pit League Rates'!AA$2:AA$467)</f>
        <v>1</v>
      </c>
      <c r="W22" s="18">
        <f>CORREL('Pit League Rates'!$AA$2:$AA$467,'Pit League Rates'!AB$2:AB$467)</f>
        <v>7.8486693476119817E-3</v>
      </c>
      <c r="X22" s="18">
        <f>CORREL('Pit League Rates'!$AA$2:$AA$467,'Pit League Rates'!AC$2:AC$467)</f>
        <v>-0.21781150338485469</v>
      </c>
      <c r="Y22" s="18">
        <f>CORREL('Pit League Rates'!$AA$2:$AA$467,'Pit League Rates'!AD$2:AD$467)</f>
        <v>-0.10138217781513104</v>
      </c>
      <c r="Z22" s="18">
        <f>CORREL('Pit League Rates'!$AA$2:$AA$467,'Pit League Rates'!AE$2:AE$467)</f>
        <v>0.31191734198659382</v>
      </c>
      <c r="AA22" s="18">
        <f>CORREL('Pit League Rates'!$AA$2:$AA$467,'Pit League Rates'!AF$2:AF$467)</f>
        <v>-0.57058775410139939</v>
      </c>
      <c r="AB22" s="18">
        <f>CORREL('Pit League Rates'!$AA$2:$AA$467,'Pit League Rates'!AG$2:AG$467)</f>
        <v>-7.0627022200750539E-2</v>
      </c>
    </row>
    <row r="23" spans="1:28">
      <c r="A23" s="35" t="s">
        <v>853</v>
      </c>
      <c r="B23" s="18">
        <f>CORREL('Pit League Rates'!$AB$2:$AB$467,'Pit League Rates'!G$2:G$467)</f>
        <v>-0.23378381415150132</v>
      </c>
      <c r="C23" s="18">
        <f>CORREL('Pit League Rates'!$AB$2:$AB$467,'Pit League Rates'!H$2:H$467)</f>
        <v>3.8429892411119784E-2</v>
      </c>
      <c r="D23" s="18">
        <f>CORREL('Pit League Rates'!$AB$2:$AB$467,'Pit League Rates'!I$2:I$467)</f>
        <v>-0.67345667173397228</v>
      </c>
      <c r="E23" s="18">
        <f>CORREL('Pit League Rates'!$AB$2:$AB$467,'Pit League Rates'!J$2:J$467)</f>
        <v>0.21745023142435563</v>
      </c>
      <c r="F23" s="18">
        <f>CORREL('Pit League Rates'!$AB$2:$AB$467,'Pit League Rates'!K$2:K$467)</f>
        <v>0.1941966178749317</v>
      </c>
      <c r="G23" s="18">
        <f>CORREL('Pit League Rates'!$AB$2:$AB$467,'Pit League Rates'!L$2:L$467)</f>
        <v>-0.17432881632038288</v>
      </c>
      <c r="H23" s="18">
        <f>CORREL('Pit League Rates'!$AB$2:$AB$467,'Pit League Rates'!M$2:M$467)</f>
        <v>0.46925496144613366</v>
      </c>
      <c r="I23" s="18">
        <f>CORREL('Pit League Rates'!$AB$2:$AB$467,'Pit League Rates'!N$2:N$467)</f>
        <v>0.48588109080303493</v>
      </c>
      <c r="J23" s="18">
        <f>CORREL('Pit League Rates'!$AB$2:$AB$467,'Pit League Rates'!O$2:O$467)</f>
        <v>3.9539950708923627E-4</v>
      </c>
      <c r="K23" s="18">
        <f>CORREL('Pit League Rates'!$AB$2:$AB$467,'Pit League Rates'!P$2:P$467)</f>
        <v>4.9415690903459167E-2</v>
      </c>
      <c r="L23" s="18">
        <f>CORREL('Pit League Rates'!$AB$2:$AB$467,'Pit League Rates'!Q$2:Q$467)</f>
        <v>-2.8749494040570606E-2</v>
      </c>
      <c r="M23" s="18">
        <f>CORREL('Pit League Rates'!$AB$2:$AB$467,'Pit League Rates'!R$2:R$467)</f>
        <v>2.534728025445173E-2</v>
      </c>
      <c r="N23" s="18">
        <f>CORREL('Pit League Rates'!$AB$2:$AB$467,'Pit League Rates'!S$2:S$467)</f>
        <v>-0.18399690720160583</v>
      </c>
      <c r="O23" s="18">
        <f>CORREL('Pit League Rates'!$AB$2:$AB$467,'Pit League Rates'!T$2:T$467)</f>
        <v>-0.19898997606791918</v>
      </c>
      <c r="P23" s="18">
        <f>CORREL('Pit League Rates'!$AB$2:$AB$467,'Pit League Rates'!U$2:U$467)</f>
        <v>-0.51720903989031097</v>
      </c>
      <c r="Q23" s="18">
        <f>CORREL('Pit League Rates'!$AB$2:$AB$467,'Pit League Rates'!V$2:V$467)</f>
        <v>-0.65676555736455444</v>
      </c>
      <c r="R23" s="18">
        <f>CORREL('Pit League Rates'!$AB$2:$AB$467,'Pit League Rates'!W$2:W$467)</f>
        <v>-0.22417913948898111</v>
      </c>
      <c r="S23" s="18">
        <f>CORREL('Pit League Rates'!$AB$2:$AB$467,'Pit League Rates'!X$2:X$467)</f>
        <v>-0.78701773143036591</v>
      </c>
      <c r="T23" s="18">
        <f>CORREL('Pit League Rates'!$AB$2:$AB$467,'Pit League Rates'!Y$2:Y$467)</f>
        <v>-0.30157333858916446</v>
      </c>
      <c r="U23" s="18">
        <f>CORREL('Pit League Rates'!$AB$2:$AB$467,'Pit League Rates'!Z$2:Z$467)</f>
        <v>9.2358975365704171E-2</v>
      </c>
      <c r="V23" s="18">
        <f>CORREL('Pit League Rates'!$AB$2:$AB$467,'Pit League Rates'!AA$2:AA$467)</f>
        <v>7.8486693476119817E-3</v>
      </c>
      <c r="W23" s="18">
        <f>CORREL('Pit League Rates'!$AB$2:$AB$467,'Pit League Rates'!AB$2:AB$467)</f>
        <v>1</v>
      </c>
      <c r="X23" s="18">
        <f>CORREL('Pit League Rates'!$AB$2:$AB$467,'Pit League Rates'!AC$2:AC$467)</f>
        <v>0.46944634057425272</v>
      </c>
      <c r="Y23" s="18">
        <f>CORREL('Pit League Rates'!$AB$2:$AB$467,'Pit League Rates'!AD$2:AD$467)</f>
        <v>0.85290078067808772</v>
      </c>
      <c r="Z23" s="18">
        <f>CORREL('Pit League Rates'!$AB$2:$AB$467,'Pit League Rates'!AE$2:AE$467)</f>
        <v>0.33457989505652619</v>
      </c>
      <c r="AA23" s="18">
        <f>CORREL('Pit League Rates'!$AB$2:$AB$467,'Pit League Rates'!AF$2:AF$467)</f>
        <v>9.7379528186838399E-2</v>
      </c>
      <c r="AB23" s="18">
        <f>CORREL('Pit League Rates'!$AB$2:$AB$467,'Pit League Rates'!AG$2:AG$467)</f>
        <v>-0.67746091884845372</v>
      </c>
    </row>
    <row r="24" spans="1:28">
      <c r="A24" s="35" t="s">
        <v>854</v>
      </c>
      <c r="B24" s="18">
        <f>CORREL('Pit League Rates'!$AC$2:$AC$467,'Pit League Rates'!G$2:G$467)</f>
        <v>-0.12283998595748677</v>
      </c>
      <c r="C24" s="18">
        <f>CORREL('Pit League Rates'!$AC$2:$AC$467,'Pit League Rates'!H$2:H$467)</f>
        <v>9.354803963778276E-3</v>
      </c>
      <c r="D24" s="18">
        <f>CORREL('Pit League Rates'!$AC$2:$AC$467,'Pit League Rates'!I$2:I$467)</f>
        <v>-0.69875114164084007</v>
      </c>
      <c r="E24" s="18">
        <f>CORREL('Pit League Rates'!$AC$2:$AC$467,'Pit League Rates'!J$2:J$467)</f>
        <v>0.30498068392644084</v>
      </c>
      <c r="F24" s="18">
        <f>CORREL('Pit League Rates'!$AC$2:$AC$467,'Pit League Rates'!K$2:K$467)</f>
        <v>0.33861639635798296</v>
      </c>
      <c r="G24" s="18">
        <f>CORREL('Pit League Rates'!$AC$2:$AC$467,'Pit League Rates'!L$2:L$467)</f>
        <v>-0.1965032905278141</v>
      </c>
      <c r="H24" s="18">
        <f>CORREL('Pit League Rates'!$AC$2:$AC$467,'Pit League Rates'!M$2:M$467)</f>
        <v>0.35896444619122814</v>
      </c>
      <c r="I24" s="18">
        <f>CORREL('Pit League Rates'!$AC$2:$AC$467,'Pit League Rates'!N$2:N$467)</f>
        <v>0.49250679929212926</v>
      </c>
      <c r="J24" s="18">
        <f>CORREL('Pit League Rates'!$AC$2:$AC$467,'Pit League Rates'!O$2:O$467)</f>
        <v>0.25235122066555415</v>
      </c>
      <c r="K24" s="18">
        <f>CORREL('Pit League Rates'!$AC$2:$AC$467,'Pit League Rates'!P$2:P$467)</f>
        <v>-0.26934567307368668</v>
      </c>
      <c r="L24" s="18">
        <f>CORREL('Pit League Rates'!$AC$2:$AC$467,'Pit League Rates'!Q$2:Q$467)</f>
        <v>1.9554340254910645E-2</v>
      </c>
      <c r="M24" s="18">
        <f>CORREL('Pit League Rates'!$AC$2:$AC$467,'Pit League Rates'!R$2:R$467)</f>
        <v>0.25727143080067871</v>
      </c>
      <c r="N24" s="18">
        <f>CORREL('Pit League Rates'!$AC$2:$AC$467,'Pit League Rates'!S$2:S$467)</f>
        <v>-0.16877133085517146</v>
      </c>
      <c r="O24" s="18">
        <f>CORREL('Pit League Rates'!$AC$2:$AC$467,'Pit League Rates'!T$2:T$467)</f>
        <v>-0.284177263557645</v>
      </c>
      <c r="P24" s="18">
        <f>CORREL('Pit League Rates'!$AC$2:$AC$467,'Pit League Rates'!U$2:U$467)</f>
        <v>-0.561301815623513</v>
      </c>
      <c r="Q24" s="18">
        <f>CORREL('Pit League Rates'!$AC$2:$AC$467,'Pit League Rates'!V$2:V$467)</f>
        <v>-0.70548570830832857</v>
      </c>
      <c r="R24" s="18">
        <f>CORREL('Pit League Rates'!$AC$2:$AC$467,'Pit League Rates'!W$2:W$467)</f>
        <v>-0.22829244399313942</v>
      </c>
      <c r="S24" s="18">
        <f>CORREL('Pit League Rates'!$AC$2:$AC$467,'Pit League Rates'!X$2:X$467)</f>
        <v>-0.81244977648276462</v>
      </c>
      <c r="T24" s="18">
        <f>CORREL('Pit League Rates'!$AC$2:$AC$467,'Pit League Rates'!Y$2:Y$467)</f>
        <v>-0.27728535691815481</v>
      </c>
      <c r="U24" s="18">
        <f>CORREL('Pit League Rates'!$AC$2:$AC$467,'Pit League Rates'!Z$2:Z$467)</f>
        <v>-0.16468506298286562</v>
      </c>
      <c r="V24" s="18">
        <f>CORREL('Pit League Rates'!$AC$2:$AC$467,'Pit League Rates'!AA$2:AA$467)</f>
        <v>-0.21781150338485469</v>
      </c>
      <c r="W24" s="18">
        <f>CORREL('Pit League Rates'!$AC$2:$AC$467,'Pit League Rates'!AB$2:AB$467)</f>
        <v>0.46944634057425272</v>
      </c>
      <c r="X24" s="18">
        <f>CORREL('Pit League Rates'!$AC$2:$AC$467,'Pit League Rates'!AC$2:AC$467)</f>
        <v>0.99999999999999989</v>
      </c>
      <c r="Y24" s="18">
        <f>CORREL('Pit League Rates'!$AC$2:$AC$467,'Pit League Rates'!AD$2:AD$467)</f>
        <v>0.80890897873539602</v>
      </c>
      <c r="Z24" s="18">
        <f>CORREL('Pit League Rates'!$AC$2:$AC$467,'Pit League Rates'!AE$2:AE$467)</f>
        <v>0.13483160833718577</v>
      </c>
      <c r="AA24" s="18">
        <f>CORREL('Pit League Rates'!$AC$2:$AC$467,'Pit League Rates'!AF$2:AF$467)</f>
        <v>0.22193357000800606</v>
      </c>
      <c r="AB24" s="18">
        <f>CORREL('Pit League Rates'!$AC$2:$AC$467,'Pit League Rates'!AG$2:AG$467)</f>
        <v>-0.60774829294376909</v>
      </c>
    </row>
    <row r="25" spans="1:28">
      <c r="A25" s="35" t="s">
        <v>855</v>
      </c>
      <c r="B25" s="18">
        <f>CORREL('Pit League Rates'!$AD$2:$AD$467,'Pit League Rates'!G$2:G$467)</f>
        <v>-0.2420761470552687</v>
      </c>
      <c r="C25" s="18">
        <f>CORREL('Pit League Rates'!$AD$2:$AD$467,'Pit League Rates'!H$2:H$467)</f>
        <v>1.2692767127348948E-2</v>
      </c>
      <c r="D25" s="18">
        <f>CORREL('Pit League Rates'!$AD$2:$AD$467,'Pit League Rates'!I$2:I$467)</f>
        <v>-0.80233220125107341</v>
      </c>
      <c r="E25" s="18">
        <f>CORREL('Pit League Rates'!$AD$2:$AD$467,'Pit League Rates'!J$2:J$467)</f>
        <v>0.31889849394387043</v>
      </c>
      <c r="F25" s="18">
        <f>CORREL('Pit League Rates'!$AD$2:$AD$467,'Pit League Rates'!K$2:K$467)</f>
        <v>0.31167983889520973</v>
      </c>
      <c r="G25" s="18">
        <f>CORREL('Pit League Rates'!$AD$2:$AD$467,'Pit League Rates'!L$2:L$467)</f>
        <v>-0.21951387016881901</v>
      </c>
      <c r="H25" s="18">
        <f>CORREL('Pit League Rates'!$AD$2:$AD$467,'Pit League Rates'!M$2:M$467)</f>
        <v>0.50745005034677981</v>
      </c>
      <c r="I25" s="18">
        <f>CORREL('Pit League Rates'!$AD$2:$AD$467,'Pit League Rates'!N$2:N$467)</f>
        <v>0.57415795730872765</v>
      </c>
      <c r="J25" s="18">
        <f>CORREL('Pit League Rates'!$AD$2:$AD$467,'Pit League Rates'!O$2:O$467)</f>
        <v>0.15726587142074708</v>
      </c>
      <c r="K25" s="18">
        <f>CORREL('Pit League Rates'!$AD$2:$AD$467,'Pit League Rates'!P$2:P$467)</f>
        <v>-8.7452632511828374E-2</v>
      </c>
      <c r="L25" s="18">
        <f>CORREL('Pit League Rates'!$AD$2:$AD$467,'Pit League Rates'!Q$2:Q$467)</f>
        <v>-2.6162249101766948E-3</v>
      </c>
      <c r="M25" s="18">
        <f>CORREL('Pit League Rates'!$AD$2:$AD$467,'Pit League Rates'!R$2:R$467)</f>
        <v>0.17662024847560667</v>
      </c>
      <c r="N25" s="18">
        <f>CORREL('Pit League Rates'!$AD$2:$AD$467,'Pit League Rates'!S$2:S$467)</f>
        <v>-0.21253071436104931</v>
      </c>
      <c r="O25" s="18">
        <f>CORREL('Pit League Rates'!$AD$2:$AD$467,'Pit League Rates'!T$2:T$467)</f>
        <v>-0.285768240938093</v>
      </c>
      <c r="P25" s="18">
        <f>CORREL('Pit League Rates'!$AD$2:$AD$467,'Pit League Rates'!U$2:U$467)</f>
        <v>-0.62786151141312929</v>
      </c>
      <c r="Q25" s="18">
        <f>CORREL('Pit League Rates'!$AD$2:$AD$467,'Pit League Rates'!V$2:V$467)</f>
        <v>-0.79727462728871512</v>
      </c>
      <c r="R25" s="18">
        <f>CORREL('Pit League Rates'!$AD$2:$AD$467,'Pit League Rates'!W$2:W$467)</f>
        <v>-0.27203382825989431</v>
      </c>
      <c r="S25" s="18">
        <f>CORREL('Pit League Rates'!$AD$2:$AD$467,'Pit League Rates'!X$2:X$467)</f>
        <v>-0.95475261470458161</v>
      </c>
      <c r="T25" s="18">
        <f>CORREL('Pit League Rates'!$AD$2:$AD$467,'Pit League Rates'!Y$2:Y$467)</f>
        <v>-0.46898615044921849</v>
      </c>
      <c r="U25" s="18">
        <f>CORREL('Pit League Rates'!$AD$2:$AD$467,'Pit League Rates'!Z$2:Z$467)</f>
        <v>2.0339177539300153E-2</v>
      </c>
      <c r="V25" s="18">
        <f>CORREL('Pit League Rates'!$AD$2:$AD$467,'Pit League Rates'!AA$2:AA$467)</f>
        <v>-0.10138217781513104</v>
      </c>
      <c r="W25" s="18">
        <f>CORREL('Pit League Rates'!$AD$2:$AD$467,'Pit League Rates'!AB$2:AB$467)</f>
        <v>0.85290078067808772</v>
      </c>
      <c r="X25" s="18">
        <f>CORREL('Pit League Rates'!$AD$2:$AD$467,'Pit League Rates'!AC$2:AC$467)</f>
        <v>0.80890897873539602</v>
      </c>
      <c r="Y25" s="18">
        <f>CORREL('Pit League Rates'!$AD$2:$AD$467,'Pit League Rates'!AD$2:AD$467)</f>
        <v>0.99999999999999978</v>
      </c>
      <c r="Z25" s="18">
        <f>CORREL('Pit League Rates'!$AD$2:$AD$467,'Pit League Rates'!AE$2:AE$467)</f>
        <v>0.43637548123603026</v>
      </c>
      <c r="AA25" s="18">
        <f>CORREL('Pit League Rates'!$AD$2:$AD$467,'Pit League Rates'!AF$2:AF$467)</f>
        <v>0.18191208068166589</v>
      </c>
      <c r="AB25" s="18">
        <f>CORREL('Pit League Rates'!$AD$2:$AD$467,'Pit League Rates'!AG$2:AG$467)</f>
        <v>-0.77335268216215325</v>
      </c>
    </row>
    <row r="26" spans="1:28">
      <c r="A26" s="35" t="s">
        <v>856</v>
      </c>
      <c r="B26" s="18">
        <f>CORREL('Pit League Rates'!$AE$2:$AE$467,'Pit League Rates'!G$2:G$467)</f>
        <v>-4.2164288700129345E-3</v>
      </c>
      <c r="C26" s="18">
        <f>CORREL('Pit League Rates'!$AE$2:$AE$467,'Pit League Rates'!H$2:H$467)</f>
        <v>2.9377258830619472E-2</v>
      </c>
      <c r="D26" s="18">
        <f>CORREL('Pit League Rates'!$AE$2:$AE$467,'Pit League Rates'!I$2:I$467)</f>
        <v>-0.20644041467401367</v>
      </c>
      <c r="E26" s="18">
        <f>CORREL('Pit League Rates'!$AE$2:$AE$467,'Pit League Rates'!J$2:J$467)</f>
        <v>3.3640668041417217E-3</v>
      </c>
      <c r="F26" s="18">
        <f>CORREL('Pit League Rates'!$AE$2:$AE$467,'Pit League Rates'!K$2:K$467)</f>
        <v>-0.13270237627737311</v>
      </c>
      <c r="G26" s="18">
        <f>CORREL('Pit League Rates'!$AE$2:$AE$467,'Pit League Rates'!L$2:L$467)</f>
        <v>0.28321284179970535</v>
      </c>
      <c r="H26" s="18">
        <f>CORREL('Pit League Rates'!$AE$2:$AE$467,'Pit League Rates'!M$2:M$467)</f>
        <v>-3.5816069041625327E-2</v>
      </c>
      <c r="I26" s="18">
        <f>CORREL('Pit League Rates'!$AE$2:$AE$467,'Pit League Rates'!N$2:N$467)</f>
        <v>-7.411043506943657E-2</v>
      </c>
      <c r="J26" s="18">
        <f>CORREL('Pit League Rates'!$AE$2:$AE$467,'Pit League Rates'!O$2:O$467)</f>
        <v>6.7570336586472209E-3</v>
      </c>
      <c r="K26" s="18">
        <f>CORREL('Pit League Rates'!$AE$2:$AE$467,'Pit League Rates'!P$2:P$467)</f>
        <v>2.431028876260553E-2</v>
      </c>
      <c r="L26" s="18">
        <f>CORREL('Pit League Rates'!$AE$2:$AE$467,'Pit League Rates'!Q$2:Q$467)</f>
        <v>-9.656780502951301E-2</v>
      </c>
      <c r="M26" s="18">
        <f>CORREL('Pit League Rates'!$AE$2:$AE$467,'Pit League Rates'!R$2:R$467)</f>
        <v>2.9866773357530782E-2</v>
      </c>
      <c r="N26" s="18">
        <f>CORREL('Pit League Rates'!$AE$2:$AE$467,'Pit League Rates'!S$2:S$467)</f>
        <v>-0.44576052377410519</v>
      </c>
      <c r="O26" s="18">
        <f>CORREL('Pit League Rates'!$AE$2:$AE$467,'Pit League Rates'!T$2:T$467)</f>
        <v>-2.8594653059250276E-2</v>
      </c>
      <c r="P26" s="18">
        <f>CORREL('Pit League Rates'!$AE$2:$AE$467,'Pit League Rates'!U$2:U$467)</f>
        <v>5.7772839595439246E-2</v>
      </c>
      <c r="Q26" s="18">
        <f>CORREL('Pit League Rates'!$AE$2:$AE$467,'Pit League Rates'!V$2:V$467)</f>
        <v>-0.16816156275982364</v>
      </c>
      <c r="R26" s="18">
        <f>CORREL('Pit League Rates'!$AE$2:$AE$467,'Pit League Rates'!W$2:W$467)</f>
        <v>-0.46650681987862869</v>
      </c>
      <c r="S26" s="18">
        <f>CORREL('Pit League Rates'!$AE$2:$AE$467,'Pit League Rates'!X$2:X$467)</f>
        <v>-0.31893199546854817</v>
      </c>
      <c r="T26" s="18">
        <f>CORREL('Pit League Rates'!$AE$2:$AE$467,'Pit League Rates'!Y$2:Y$467)</f>
        <v>-0.2169662233805659</v>
      </c>
      <c r="U26" s="18">
        <f>CORREL('Pit League Rates'!$AE$2:$AE$467,'Pit League Rates'!Z$2:Z$467)</f>
        <v>7.7633903819294442E-2</v>
      </c>
      <c r="V26" s="18">
        <f>CORREL('Pit League Rates'!$AE$2:$AE$467,'Pit League Rates'!AA$2:AA$467)</f>
        <v>0.31191734198659382</v>
      </c>
      <c r="W26" s="18">
        <f>CORREL('Pit League Rates'!$AE$2:$AE$467,'Pit League Rates'!AB$2:AB$467)</f>
        <v>0.33457989505652619</v>
      </c>
      <c r="X26" s="18">
        <f>CORREL('Pit League Rates'!$AE$2:$AE$467,'Pit League Rates'!AC$2:AC$467)</f>
        <v>0.13483160833718577</v>
      </c>
      <c r="Y26" s="18">
        <f>CORREL('Pit League Rates'!$AE$2:$AE$467,'Pit League Rates'!AD$2:AD$467)</f>
        <v>0.43637548123603026</v>
      </c>
      <c r="Z26" s="18">
        <f>CORREL('Pit League Rates'!$AE$2:$AE$467,'Pit League Rates'!AE$2:AE$467)</f>
        <v>0.99999999999999978</v>
      </c>
      <c r="AA26" s="18">
        <f>CORREL('Pit League Rates'!$AE$2:$AE$467,'Pit League Rates'!AF$2:AF$467)</f>
        <v>0.26565351034830692</v>
      </c>
      <c r="AB26" s="18">
        <f>CORREL('Pit League Rates'!$AE$2:$AE$467,'Pit League Rates'!AG$2:AG$467)</f>
        <v>-0.10234763173337197</v>
      </c>
    </row>
    <row r="27" spans="1:28">
      <c r="A27" s="35" t="s">
        <v>366</v>
      </c>
      <c r="B27" s="18">
        <f>CORREL('Pit League Rates'!$AF$2:$AF$467,'Pit League Rates'!G$2:G$467)</f>
        <v>5.9040829991236846E-2</v>
      </c>
      <c r="C27" s="18">
        <f>CORREL('Pit League Rates'!$AF$2:$AF$467,'Pit League Rates'!H$2:H$467)</f>
        <v>8.3789389942243747E-2</v>
      </c>
      <c r="D27" s="18">
        <f>CORREL('Pit League Rates'!$AF$2:$AF$467,'Pit League Rates'!I$2:I$467)</f>
        <v>1.4925568133201205E-2</v>
      </c>
      <c r="E27" s="18">
        <f>CORREL('Pit League Rates'!$AF$2:$AF$467,'Pit League Rates'!J$2:J$467)</f>
        <v>-0.12094691142809891</v>
      </c>
      <c r="F27" s="18">
        <f>CORREL('Pit League Rates'!$AF$2:$AF$467,'Pit League Rates'!K$2:K$467)</f>
        <v>-7.7620781121752774E-2</v>
      </c>
      <c r="G27" s="18">
        <f>CORREL('Pit League Rates'!$AF$2:$AF$467,'Pit League Rates'!L$2:L$467)</f>
        <v>0.11312202841485765</v>
      </c>
      <c r="H27" s="18">
        <f>CORREL('Pit League Rates'!$AF$2:$AF$467,'Pit League Rates'!M$2:M$467)</f>
        <v>-0.20381798084478051</v>
      </c>
      <c r="I27" s="18">
        <f>CORREL('Pit League Rates'!$AF$2:$AF$467,'Pit League Rates'!N$2:N$467)</f>
        <v>-0.14000099254967865</v>
      </c>
      <c r="J27" s="18">
        <f>CORREL('Pit League Rates'!$AF$2:$AF$467,'Pit League Rates'!O$2:O$467)</f>
        <v>-0.15473498287294571</v>
      </c>
      <c r="K27" s="18">
        <f>CORREL('Pit League Rates'!$AF$2:$AF$467,'Pit League Rates'!P$2:P$467)</f>
        <v>-0.31190947168223859</v>
      </c>
      <c r="L27" s="18">
        <f>CORREL('Pit League Rates'!$AF$2:$AF$467,'Pit League Rates'!Q$2:Q$467)</f>
        <v>-0.23719053238240193</v>
      </c>
      <c r="M27" s="18">
        <f>CORREL('Pit League Rates'!$AF$2:$AF$467,'Pit League Rates'!R$2:R$467)</f>
        <v>-0.12255444672984653</v>
      </c>
      <c r="N27" s="18">
        <f>CORREL('Pit League Rates'!$AF$2:$AF$467,'Pit League Rates'!S$2:S$467)</f>
        <v>-9.0174430071100334E-2</v>
      </c>
      <c r="O27" s="18">
        <f>CORREL('Pit League Rates'!$AF$2:$AF$467,'Pit League Rates'!T$2:T$467)</f>
        <v>7.1111286641903138E-2</v>
      </c>
      <c r="P27" s="18">
        <f>CORREL('Pit League Rates'!$AF$2:$AF$467,'Pit League Rates'!U$2:U$467)</f>
        <v>6.1992492082237449E-2</v>
      </c>
      <c r="Q27" s="18">
        <f>CORREL('Pit League Rates'!$AF$2:$AF$467,'Pit League Rates'!V$2:V$467)</f>
        <v>1.8789630759369114E-2</v>
      </c>
      <c r="R27" s="18">
        <f>CORREL('Pit League Rates'!$AF$2:$AF$467,'Pit League Rates'!W$2:W$467)</f>
        <v>-9.6144844813166722E-2</v>
      </c>
      <c r="S27" s="18">
        <f>CORREL('Pit League Rates'!$AF$2:$AF$467,'Pit League Rates'!X$2:X$467)</f>
        <v>-0.33607445338944958</v>
      </c>
      <c r="T27" s="18">
        <f>CORREL('Pit League Rates'!$AF$2:$AF$467,'Pit League Rates'!Y$2:Y$467)</f>
        <v>-0.25510106625202034</v>
      </c>
      <c r="U27" s="18">
        <f>CORREL('Pit League Rates'!$AF$2:$AF$467,'Pit League Rates'!Z$2:Z$467)</f>
        <v>-0.8307318716805</v>
      </c>
      <c r="V27" s="18">
        <f>CORREL('Pit League Rates'!$AF$2:$AF$467,'Pit League Rates'!AA$2:AA$467)</f>
        <v>-0.57058775410139939</v>
      </c>
      <c r="W27" s="18">
        <f>CORREL('Pit League Rates'!$AF$2:$AF$467,'Pit League Rates'!AB$2:AB$467)</f>
        <v>9.7379528186838399E-2</v>
      </c>
      <c r="X27" s="18">
        <f>CORREL('Pit League Rates'!$AF$2:$AF$467,'Pit League Rates'!AC$2:AC$467)</f>
        <v>0.22193357000800606</v>
      </c>
      <c r="Y27" s="18">
        <f>CORREL('Pit League Rates'!$AF$2:$AF$467,'Pit League Rates'!AD$2:AD$467)</f>
        <v>0.18191208068166589</v>
      </c>
      <c r="Z27" s="18">
        <f>CORREL('Pit League Rates'!$AF$2:$AF$467,'Pit League Rates'!AE$2:AE$467)</f>
        <v>0.26565351034830692</v>
      </c>
      <c r="AA27" s="18">
        <f>CORREL('Pit League Rates'!$AF$2:$AF$467,'Pit League Rates'!AF$2:AF$467)</f>
        <v>0.99999999999999989</v>
      </c>
      <c r="AB27" s="18">
        <f>CORREL('Pit League Rates'!$AF$2:$AF$467,'Pit League Rates'!AG$2:AG$467)</f>
        <v>0.43812454044589078</v>
      </c>
    </row>
    <row r="28" spans="1:28">
      <c r="A28" s="35" t="s">
        <v>365</v>
      </c>
      <c r="B28" s="18">
        <f>CORREL('Pit League Rates'!$AG$2:$AG$467,'Pit League Rates'!G$2:G$467)</f>
        <v>0.33469950885636246</v>
      </c>
      <c r="C28" s="18">
        <f>CORREL('Pit League Rates'!$AG$2:$AG$467,'Pit League Rates'!H$2:H$467)</f>
        <v>6.8155345548378293E-2</v>
      </c>
      <c r="D28" s="18">
        <f>CORREL('Pit League Rates'!$AG$2:$AG$467,'Pit League Rates'!I$2:I$467)</f>
        <v>0.73481254405835028</v>
      </c>
      <c r="E28" s="18">
        <f>CORREL('Pit League Rates'!$AG$2:$AG$467,'Pit League Rates'!J$2:J$467)</f>
        <v>-0.40844971373800476</v>
      </c>
      <c r="F28" s="18">
        <f>CORREL('Pit League Rates'!$AG$2:$AG$467,'Pit League Rates'!K$2:K$467)</f>
        <v>-0.42750804090218342</v>
      </c>
      <c r="G28" s="18">
        <f>CORREL('Pit League Rates'!$AG$2:$AG$467,'Pit League Rates'!L$2:L$467)</f>
        <v>0.41740565821343406</v>
      </c>
      <c r="H28" s="18">
        <f>CORREL('Pit League Rates'!$AG$2:$AG$467,'Pit League Rates'!M$2:M$467)</f>
        <v>-0.66746653539213918</v>
      </c>
      <c r="I28" s="18">
        <f>CORREL('Pit League Rates'!$AG$2:$AG$467,'Pit League Rates'!N$2:N$467)</f>
        <v>-0.69554344584817607</v>
      </c>
      <c r="J28" s="18">
        <f>CORREL('Pit League Rates'!$AG$2:$AG$467,'Pit League Rates'!O$2:O$467)</f>
        <v>-0.24247724165796986</v>
      </c>
      <c r="K28" s="18">
        <f>CORREL('Pit League Rates'!$AG$2:$AG$467,'Pit League Rates'!P$2:P$467)</f>
        <v>-9.1631294597357762E-2</v>
      </c>
      <c r="L28" s="18">
        <f>CORREL('Pit League Rates'!$AG$2:$AG$467,'Pit League Rates'!Q$2:Q$467)</f>
        <v>-0.14514026978614805</v>
      </c>
      <c r="M28" s="18">
        <f>CORREL('Pit League Rates'!$AG$2:$AG$467,'Pit League Rates'!R$2:R$467)</f>
        <v>-0.23870982026810686</v>
      </c>
      <c r="N28" s="18">
        <f>CORREL('Pit League Rates'!$AG$2:$AG$467,'Pit League Rates'!S$2:S$467)</f>
        <v>-3.3342239334478524E-2</v>
      </c>
      <c r="O28" s="18">
        <f>CORREL('Pit League Rates'!$AG$2:$AG$467,'Pit League Rates'!T$2:T$467)</f>
        <v>0.29549111844008813</v>
      </c>
      <c r="P28" s="18">
        <f>CORREL('Pit League Rates'!$AG$2:$AG$467,'Pit League Rates'!U$2:U$467)</f>
        <v>0.70486542147502207</v>
      </c>
      <c r="Q28" s="18">
        <f>CORREL('Pit League Rates'!$AG$2:$AG$467,'Pit League Rates'!V$2:V$467)</f>
        <v>0.75387809575712561</v>
      </c>
      <c r="R28" s="18">
        <f>CORREL('Pit League Rates'!$AG$2:$AG$467,'Pit League Rates'!W$2:W$467)</f>
        <v>1.8099916395548497E-2</v>
      </c>
      <c r="S28" s="18">
        <f>CORREL('Pit League Rates'!$AG$2:$AG$467,'Pit League Rates'!X$2:X$467)</f>
        <v>0.69918652144324933</v>
      </c>
      <c r="T28" s="18">
        <f>CORREL('Pit League Rates'!$AG$2:$AG$467,'Pit League Rates'!Y$2:Y$467)</f>
        <v>0.39557021572726531</v>
      </c>
      <c r="U28" s="18">
        <f>CORREL('Pit League Rates'!$AG$2:$AG$467,'Pit League Rates'!Z$2:Z$467)</f>
        <v>-0.43208265612936303</v>
      </c>
      <c r="V28" s="18">
        <f>CORREL('Pit League Rates'!$AG$2:$AG$467,'Pit League Rates'!AA$2:AA$467)</f>
        <v>-7.0627022200750539E-2</v>
      </c>
      <c r="W28" s="18">
        <f>CORREL('Pit League Rates'!$AG$2:$AG$467,'Pit League Rates'!AB$2:AB$467)</f>
        <v>-0.67746091884845372</v>
      </c>
      <c r="X28" s="18">
        <f>CORREL('Pit League Rates'!$AG$2:$AG$467,'Pit League Rates'!AC$2:AC$467)</f>
        <v>-0.60774829294376909</v>
      </c>
      <c r="Y28" s="18">
        <f>CORREL('Pit League Rates'!$AG$2:$AG$467,'Pit League Rates'!AD$2:AD$467)</f>
        <v>-0.77335268216215325</v>
      </c>
      <c r="Z28" s="18">
        <f>CORREL('Pit League Rates'!$AG$2:$AG$467,'Pit League Rates'!AE$2:AE$467)</f>
        <v>-0.10234763173337197</v>
      </c>
      <c r="AA28" s="18">
        <f>CORREL('Pit League Rates'!$AG$2:$AG$467,'Pit League Rates'!AF$2:AF$467)</f>
        <v>0.43812454044589078</v>
      </c>
      <c r="AB28" s="18">
        <f>CORREL('Pit League Rates'!$AG$2:$AG$467,'Pit League Rates'!AG$2:AG$467)</f>
        <v>1</v>
      </c>
    </row>
    <row r="29" spans="1:28">
      <c r="B29">
        <f>ABS(B2)+ABS(B3)+ABS(B4)+ABS(B5)+ABS(B6)+ABS(B7)-1</f>
        <v>2.1376863595934625</v>
      </c>
      <c r="C29">
        <f t="shared" ref="C29:G29" si="0">ABS(C2)+ABS(C3)+ABS(C4)+ABS(C5)+ABS(C6)+ABS(C7)-1</f>
        <v>0.60439157059285531</v>
      </c>
      <c r="D29">
        <f t="shared" si="0"/>
        <v>1.315460763430754</v>
      </c>
      <c r="E29">
        <f t="shared" si="0"/>
        <v>2.3271664109019836</v>
      </c>
      <c r="F29">
        <f t="shared" si="0"/>
        <v>2.4983211212344605</v>
      </c>
      <c r="G29">
        <f t="shared" si="0"/>
        <v>1.8469624197861076</v>
      </c>
    </row>
    <row r="36" spans="1:24" ht="15" thickBot="1">
      <c r="A36" s="1" t="s">
        <v>0</v>
      </c>
      <c r="B36" s="1"/>
      <c r="C36" s="1"/>
      <c r="D36" s="2" t="s">
        <v>1</v>
      </c>
      <c r="E36" s="2" t="s">
        <v>2</v>
      </c>
      <c r="F36" s="3" t="s">
        <v>371</v>
      </c>
      <c r="G36" s="3" t="s">
        <v>372</v>
      </c>
      <c r="H36" s="3" t="s">
        <v>373</v>
      </c>
      <c r="I36" s="3" t="s">
        <v>374</v>
      </c>
      <c r="J36" s="48" t="s">
        <v>10</v>
      </c>
      <c r="K36" s="3" t="s">
        <v>9</v>
      </c>
      <c r="L36" s="3" t="s">
        <v>375</v>
      </c>
      <c r="M36" s="4" t="s">
        <v>13</v>
      </c>
      <c r="N36" s="3" t="s">
        <v>376</v>
      </c>
      <c r="O36" s="3" t="s">
        <v>12</v>
      </c>
      <c r="P36" s="3" t="s">
        <v>377</v>
      </c>
      <c r="Q36" s="4" t="s">
        <v>378</v>
      </c>
      <c r="R36" s="3" t="s">
        <v>379</v>
      </c>
      <c r="S36" s="3" t="s">
        <v>380</v>
      </c>
      <c r="T36" s="4" t="s">
        <v>381</v>
      </c>
      <c r="U36" s="3" t="s">
        <v>382</v>
      </c>
      <c r="V36" s="3" t="s">
        <v>383</v>
      </c>
      <c r="W36" s="4" t="s">
        <v>384</v>
      </c>
      <c r="X36" s="3" t="s">
        <v>385</v>
      </c>
    </row>
    <row r="37" spans="1:24" ht="15" thickBot="1">
      <c r="A37" s="12">
        <v>41</v>
      </c>
      <c r="B37" s="12"/>
      <c r="C37" s="12"/>
      <c r="D37" s="49" t="s">
        <v>567</v>
      </c>
      <c r="E37" s="49" t="s">
        <v>54</v>
      </c>
      <c r="F37" s="14">
        <v>9.44</v>
      </c>
      <c r="G37" s="14">
        <v>2.82</v>
      </c>
      <c r="H37" s="14">
        <v>3.35</v>
      </c>
      <c r="I37" s="14">
        <v>1.66</v>
      </c>
      <c r="J37" s="15">
        <v>0.25700000000000001</v>
      </c>
      <c r="K37" s="16">
        <v>7.6999999999999999E-2</v>
      </c>
      <c r="L37" s="16">
        <v>0.18</v>
      </c>
      <c r="M37" s="17">
        <v>0.20499999999999999</v>
      </c>
      <c r="N37" s="14">
        <v>1.08</v>
      </c>
      <c r="O37" s="14">
        <v>0.23300000000000001</v>
      </c>
      <c r="P37" s="16">
        <v>0.65300000000000002</v>
      </c>
      <c r="Q37" s="17">
        <v>109</v>
      </c>
      <c r="R37" s="14">
        <v>108</v>
      </c>
      <c r="S37" s="14">
        <v>94</v>
      </c>
      <c r="T37" s="17">
        <v>4.5599999999999996</v>
      </c>
      <c r="U37" s="14">
        <v>4.66</v>
      </c>
      <c r="V37" s="14">
        <v>-0.1</v>
      </c>
      <c r="W37" s="17">
        <v>4.04</v>
      </c>
      <c r="X37" s="14">
        <v>3.96</v>
      </c>
    </row>
    <row r="45" spans="1:24" ht="19.8" customHeight="1" thickBot="1">
      <c r="A45" s="1" t="s">
        <v>0</v>
      </c>
      <c r="B45" s="1"/>
      <c r="C45" s="1"/>
      <c r="D45" s="2" t="s">
        <v>1</v>
      </c>
      <c r="E45" s="2" t="s">
        <v>2</v>
      </c>
      <c r="F45" s="3" t="s">
        <v>363</v>
      </c>
      <c r="G45" s="3" t="s">
        <v>1650</v>
      </c>
      <c r="H45" s="3" t="s">
        <v>1651</v>
      </c>
      <c r="I45" s="3" t="s">
        <v>1652</v>
      </c>
      <c r="J45" s="3" t="s">
        <v>1653</v>
      </c>
      <c r="K45" s="3" t="s">
        <v>364</v>
      </c>
      <c r="L45" s="3" t="s">
        <v>1654</v>
      </c>
      <c r="M45" s="3" t="s">
        <v>1655</v>
      </c>
      <c r="N45" s="3" t="s">
        <v>367</v>
      </c>
      <c r="O45" s="3" t="s">
        <v>366</v>
      </c>
      <c r="P45" s="28" t="s">
        <v>365</v>
      </c>
    </row>
    <row r="46" spans="1:24" ht="15" thickBot="1">
      <c r="A46" s="12">
        <v>10</v>
      </c>
      <c r="B46" s="12"/>
      <c r="C46" s="12"/>
      <c r="D46" s="49" t="s">
        <v>567</v>
      </c>
      <c r="E46" s="49" t="s">
        <v>54</v>
      </c>
      <c r="F46" s="16">
        <v>0.36599999999999999</v>
      </c>
      <c r="G46" s="16">
        <v>0.70599999999999996</v>
      </c>
      <c r="H46" s="16">
        <v>0.50800000000000001</v>
      </c>
      <c r="I46" s="16">
        <v>0.53400000000000003</v>
      </c>
      <c r="J46" s="16">
        <v>0.83299999999999996</v>
      </c>
      <c r="K46" s="16">
        <v>0.70699999999999996</v>
      </c>
      <c r="L46" s="16">
        <v>0.41599999999999998</v>
      </c>
      <c r="M46" s="16">
        <v>0.64200000000000002</v>
      </c>
      <c r="N46" s="16">
        <v>0.14799999999999999</v>
      </c>
      <c r="O46" s="16">
        <v>0.158</v>
      </c>
      <c r="P46" s="16">
        <v>0.30599999999999999</v>
      </c>
    </row>
  </sheetData>
  <conditionalFormatting sqref="B1:AB28">
    <cfRule type="cellIs" dxfId="47" priority="1" operator="lessThan">
      <formula>-0.75</formula>
    </cfRule>
    <cfRule type="cellIs" dxfId="46" priority="2" operator="greaterThan">
      <formula>0.75</formula>
    </cfRule>
    <cfRule type="cellIs" dxfId="45" priority="3" operator="between">
      <formula>-0.5</formula>
      <formula>-0.75</formula>
    </cfRule>
    <cfRule type="cellIs" dxfId="44" priority="4" operator="between">
      <formula>-0.5</formula>
      <formula>0</formula>
    </cfRule>
    <cfRule type="cellIs" dxfId="43" priority="5" operator="between">
      <formula>0</formula>
      <formula>0.5</formula>
    </cfRule>
    <cfRule type="cellIs" dxfId="42" priority="6" operator="between">
      <formula>0.5</formula>
      <formula>0.75</formula>
    </cfRule>
  </conditionalFormatting>
  <hyperlinks>
    <hyperlink ref="D37" r:id="rId1" display="https://www.fangraphs.com/players/domingo-german/17149/stats" xr:uid="{7C82E1CB-E494-4FDF-A484-8B3A8E9C73F1}"/>
    <hyperlink ref="E37" r:id="rId2" display="https://www.fangraphs.com/leaders/major-league?pos=all&amp;lg=all&amp;type=1&amp;season=2023&amp;team=9&amp;pageitems=200&amp;sortcol=6&amp;sortdir=default&amp;stats=pit&amp;qual=80" xr:uid="{EA06AD6B-15BF-4202-848C-336BD26776FD}"/>
    <hyperlink ref="D46" r:id="rId3" display="https://www.fangraphs.com/players/domingo-german/17149/stats" xr:uid="{F68FDC8A-E46C-46E9-A311-192352BD4209}"/>
    <hyperlink ref="E46" r:id="rId4" display="https://www.fangraphs.com/leaders/major-league?pos=all&amp;stats=pit&amp;lg=all&amp;type=5&amp;season=2023&amp;team=9&amp;qual=80&amp;sortcol=12&amp;sortdir=default&amp;pageitems=200" xr:uid="{42485BDD-E476-4873-A40C-9551695599E6}"/>
  </hyperlinks>
  <pageMargins left="0.7" right="0.7" top="0.75" bottom="0.75" header="0.3" footer="0.3"/>
  <pageSetup orientation="portrait" horizontalDpi="90" verticalDpi="90"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4B65B-56EB-4EBF-A9F7-B447C0BB5D42}">
  <dimension ref="A1:X24"/>
  <sheetViews>
    <sheetView workbookViewId="0">
      <selection activeCell="N24" sqref="N24"/>
    </sheetView>
  </sheetViews>
  <sheetFormatPr defaultRowHeight="14.4"/>
  <cols>
    <col min="8" max="8" width="12.21875" customWidth="1"/>
    <col min="9" max="9" width="11" customWidth="1"/>
    <col min="14" max="14" width="12.6640625" customWidth="1"/>
    <col min="15" max="15" width="11" customWidth="1"/>
  </cols>
  <sheetData>
    <row r="1" spans="1:24">
      <c r="A1" s="63"/>
      <c r="B1" s="64" t="s">
        <v>373</v>
      </c>
      <c r="C1" s="64" t="s">
        <v>1647</v>
      </c>
      <c r="D1" s="64" t="s">
        <v>385</v>
      </c>
      <c r="E1" s="64" t="s">
        <v>345</v>
      </c>
      <c r="F1" s="64" t="s">
        <v>347</v>
      </c>
      <c r="G1" s="64" t="s">
        <v>1648</v>
      </c>
      <c r="H1" s="64" t="s">
        <v>1649</v>
      </c>
      <c r="I1" s="64" t="s">
        <v>372</v>
      </c>
      <c r="J1" s="64" t="s">
        <v>858</v>
      </c>
      <c r="K1" s="64" t="s">
        <v>375</v>
      </c>
      <c r="L1" s="64" t="s">
        <v>10</v>
      </c>
      <c r="M1" s="64" t="s">
        <v>1656</v>
      </c>
      <c r="N1" s="64" t="s">
        <v>367</v>
      </c>
      <c r="O1" s="64" t="s">
        <v>850</v>
      </c>
      <c r="P1" s="64" t="s">
        <v>851</v>
      </c>
      <c r="Q1" s="64" t="s">
        <v>852</v>
      </c>
      <c r="R1" s="64" t="s">
        <v>853</v>
      </c>
      <c r="S1" s="64" t="s">
        <v>854</v>
      </c>
      <c r="T1" s="64" t="s">
        <v>855</v>
      </c>
      <c r="U1" s="64" t="s">
        <v>856</v>
      </c>
      <c r="V1" s="64" t="s">
        <v>366</v>
      </c>
      <c r="W1" s="64" t="s">
        <v>365</v>
      </c>
      <c r="X1" s="64" t="s">
        <v>1667</v>
      </c>
    </row>
    <row r="2" spans="1:24">
      <c r="A2" s="62" t="s">
        <v>373</v>
      </c>
      <c r="B2" s="18">
        <f>CORREL('Pit League Rates'!$L$2:$L$467,'Pit League Rates'!L$2:L$467)</f>
        <v>1.0000000000000002</v>
      </c>
      <c r="C2" s="18">
        <f>CORREL('Pit League Rates'!$L$2:$L$467,'Pit League Rates'!M$2:M$467)</f>
        <v>-0.65872862318962255</v>
      </c>
      <c r="D2" s="18">
        <f>CORREL('Pit League Rates'!$L$2:$L$467,'Pit League Rates'!N$2:N$467)</f>
        <v>-0.68096630637554934</v>
      </c>
      <c r="E2" s="18">
        <f>CORREL('Pit League Rates'!$L$2:$L$467,'Pit League Rates'!O$2:O$467)</f>
        <v>-8.746900464314164E-2</v>
      </c>
      <c r="F2" s="18">
        <f>CORREL('Pit League Rates'!$L$2:$L$467,'Pit League Rates'!P$2:P$467)</f>
        <v>1.9847577645283422E-2</v>
      </c>
      <c r="G2" s="18">
        <f>CORREL('Pit League Rates'!$L$2:$L$467,'Pit League Rates'!Q$2:Q$467)</f>
        <v>-3.1695097765332324E-2</v>
      </c>
      <c r="H2" s="18">
        <f>CORREL('Pit League Rates'!$L$2:$L$467,'Pit League Rates'!R$2:R$467)</f>
        <v>-8.832389686565463E-2</v>
      </c>
      <c r="I2" s="18">
        <f>CORREL('Pit League Rates'!$L$2:$L$467,'Pit League Rates'!S$2:S$467)</f>
        <v>-0.72671920099591958</v>
      </c>
      <c r="J2" s="18">
        <f>CORREL('Pit League Rates'!$L$2:$L$467,'Pit League Rates'!T$2:T$467)</f>
        <v>7.4677858067522293E-2</v>
      </c>
      <c r="K2" s="18">
        <f>CORREL('Pit League Rates'!$L$2:$L$467,'Pit League Rates'!U$2:U$467)</f>
        <v>0.74695948991703909</v>
      </c>
      <c r="L2" s="18">
        <f>CORREL('Pit League Rates'!$L$2:$L$467,'Pit League Rates'!V$2:V$467)</f>
        <v>0.44198536377799935</v>
      </c>
      <c r="M2" s="18">
        <f>CORREL('Pit League Rates'!$L$2:$L$467,'Pit League Rates'!W$2:W$467)</f>
        <v>-0.70416240965270693</v>
      </c>
      <c r="N2" s="18">
        <f>CORREL('Pit League Rates'!$L$2:$L$467,'Pit League Rates'!X$2:X$467)</f>
        <v>0.34641445193322296</v>
      </c>
      <c r="O2" s="18">
        <f>CORREL('Pit League Rates'!$L$2:$L$467,'Pit League Rates'!Y$2:Y$467)</f>
        <v>0.51871733312273494</v>
      </c>
      <c r="P2" s="18">
        <f>CORREL('Pit League Rates'!$L$2:$L$467,'Pit League Rates'!Z$2:Z$467)</f>
        <v>0.11070568228333223</v>
      </c>
      <c r="Q2" s="18">
        <f>CORREL('Pit League Rates'!$L$2:$L$467,'Pit League Rates'!AA$2:AA$467)</f>
        <v>0.4920937727866706</v>
      </c>
      <c r="R2" s="18">
        <f>CORREL('Pit League Rates'!$L$2:$L$467,'Pit League Rates'!AB$2:AB$467)</f>
        <v>-0.17432881632038288</v>
      </c>
      <c r="S2" s="18">
        <f>CORREL('Pit League Rates'!$L$2:$L$467,'Pit League Rates'!AC$2:AC$467)</f>
        <v>-0.1965032905278141</v>
      </c>
      <c r="T2" s="18">
        <f>CORREL('Pit League Rates'!$L$2:$L$467,'Pit League Rates'!AD$2:AD$467)</f>
        <v>-0.21951387016881901</v>
      </c>
      <c r="U2" s="18">
        <f>CORREL('Pit League Rates'!$L$2:$L$467,'Pit League Rates'!AE$2:AE$467)</f>
        <v>0.28321284179970535</v>
      </c>
      <c r="V2" s="18">
        <f>CORREL('Pit League Rates'!$L$2:$L$467,'Pit League Rates'!AF$2:AF$467)</f>
        <v>0.11312202841485765</v>
      </c>
      <c r="W2" s="18">
        <f>CORREL('Pit League Rates'!$L$2:$L$467,'Pit League Rates'!AG$2:AG$467)</f>
        <v>0.41740565821343406</v>
      </c>
      <c r="X2" s="18">
        <f>CORREL('Pit League Rates'!$L$2:$L$467,'Pit League Rates'!AH$2:AH$467)</f>
        <v>0.67711261112658128</v>
      </c>
    </row>
    <row r="3" spans="1:24">
      <c r="A3" s="62" t="s">
        <v>1647</v>
      </c>
      <c r="B3" s="65"/>
      <c r="C3" s="18">
        <v>1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</row>
    <row r="4" spans="1:24">
      <c r="A4" s="62" t="s">
        <v>385</v>
      </c>
      <c r="B4" s="65"/>
      <c r="C4" s="18">
        <v>0.92766358724498799</v>
      </c>
      <c r="D4" s="18">
        <v>1</v>
      </c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</row>
    <row r="5" spans="1:24">
      <c r="A5" s="62" t="s">
        <v>345</v>
      </c>
      <c r="B5" s="65"/>
      <c r="C5" s="18">
        <v>0.17079850176849798</v>
      </c>
      <c r="D5" s="18">
        <v>0.18461756704087084</v>
      </c>
      <c r="E5" s="18">
        <v>1</v>
      </c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</row>
    <row r="6" spans="1:24">
      <c r="A6" s="62" t="s">
        <v>347</v>
      </c>
      <c r="B6" s="65"/>
      <c r="C6" s="18">
        <v>0.38435051237453505</v>
      </c>
      <c r="D6" s="18">
        <v>0.18002180748425631</v>
      </c>
      <c r="E6" s="18">
        <v>9.7480034917621777E-2</v>
      </c>
      <c r="F6" s="18">
        <v>1</v>
      </c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</row>
    <row r="7" spans="1:24">
      <c r="A7" s="62" t="s">
        <v>1648</v>
      </c>
      <c r="B7" s="65"/>
      <c r="C7" s="18">
        <v>0.29764122886303318</v>
      </c>
      <c r="D7" s="18">
        <v>0.23740777850638722</v>
      </c>
      <c r="E7" s="18">
        <v>0.45265381548228145</v>
      </c>
      <c r="F7" s="18">
        <v>0.4114685265609761</v>
      </c>
      <c r="G7" s="18">
        <v>1</v>
      </c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1:24">
      <c r="A8" s="62" t="s">
        <v>1649</v>
      </c>
      <c r="B8" s="65"/>
      <c r="C8" s="18">
        <v>0.10701472069346576</v>
      </c>
      <c r="D8" s="18">
        <v>0.15374108130493344</v>
      </c>
      <c r="E8" s="18">
        <v>0.86762238611920195</v>
      </c>
      <c r="F8" s="18">
        <v>-5.5776078443767814E-2</v>
      </c>
      <c r="G8" s="18">
        <v>0.4194707172294842</v>
      </c>
      <c r="H8" s="18">
        <v>1</v>
      </c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</row>
    <row r="9" spans="1:24">
      <c r="A9" s="62" t="s">
        <v>372</v>
      </c>
      <c r="B9" s="65"/>
      <c r="C9" s="18">
        <v>0.43332398235441472</v>
      </c>
      <c r="D9" s="18">
        <v>0.41307242953750006</v>
      </c>
      <c r="E9" s="18">
        <v>-1.0415743204867125E-2</v>
      </c>
      <c r="F9" s="18">
        <v>6.819074736194379E-2</v>
      </c>
      <c r="G9" s="18">
        <v>4.0904087172221666E-2</v>
      </c>
      <c r="H9" s="18">
        <v>-1.1447198273924009E-2</v>
      </c>
      <c r="I9" s="18">
        <v>1</v>
      </c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</row>
    <row r="10" spans="1:24">
      <c r="A10" s="62" t="s">
        <v>858</v>
      </c>
      <c r="B10" s="65"/>
      <c r="C10" s="36">
        <v>-0.28799673684787491</v>
      </c>
      <c r="D10" s="18">
        <v>-0.41612665957378536</v>
      </c>
      <c r="E10" s="18">
        <v>-0.25735566174482155</v>
      </c>
      <c r="F10" s="18">
        <v>-0.11855055795429176</v>
      </c>
      <c r="G10" s="18">
        <v>-0.25735954992771864</v>
      </c>
      <c r="H10" s="18">
        <v>-0.22789096715910637</v>
      </c>
      <c r="I10" s="18">
        <v>4.7905813201552988E-2</v>
      </c>
      <c r="J10" s="18">
        <v>1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36"/>
      <c r="V10" s="18"/>
      <c r="W10" s="18"/>
      <c r="X10" s="18"/>
    </row>
    <row r="11" spans="1:24">
      <c r="A11" s="62" t="s">
        <v>375</v>
      </c>
      <c r="B11" s="65"/>
      <c r="C11" s="18">
        <v>-0.85368087163218154</v>
      </c>
      <c r="D11" s="18">
        <v>-0.91930384838883383</v>
      </c>
      <c r="E11" s="18">
        <v>-0.12437736446865563</v>
      </c>
      <c r="F11" s="18">
        <v>0.10260255976938407</v>
      </c>
      <c r="G11" s="18">
        <v>-5.4358005817441955E-2</v>
      </c>
      <c r="H11" s="18">
        <v>-0.13422819849655399</v>
      </c>
      <c r="I11" s="18">
        <v>-0.41437153573989666</v>
      </c>
      <c r="J11" s="18">
        <v>0.24464858271125417</v>
      </c>
      <c r="K11" s="18">
        <v>1</v>
      </c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</row>
    <row r="12" spans="1:24">
      <c r="A12" s="62" t="s">
        <v>10</v>
      </c>
      <c r="B12" s="65"/>
      <c r="C12" s="18">
        <v>-0.72089021501046735</v>
      </c>
      <c r="D12" s="18">
        <v>-0.80106346965625252</v>
      </c>
      <c r="E12" s="18">
        <v>-0.15159441502654381</v>
      </c>
      <c r="F12" s="18">
        <v>0.14761773375876583</v>
      </c>
      <c r="G12" s="18">
        <v>-5.1605172225651433E-2</v>
      </c>
      <c r="H12" s="18">
        <v>-0.16538327411623854</v>
      </c>
      <c r="I12" s="18">
        <v>5.0016341127787876E-2</v>
      </c>
      <c r="J12" s="18">
        <v>0.30080597395955044</v>
      </c>
      <c r="K12" s="18">
        <v>0.88654090370705274</v>
      </c>
      <c r="L12" s="18">
        <v>1</v>
      </c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</row>
    <row r="13" spans="1:24">
      <c r="A13" s="62" t="s">
        <v>1656</v>
      </c>
      <c r="B13" s="65"/>
      <c r="C13" s="18">
        <v>0.36829561795292276</v>
      </c>
      <c r="D13" s="18">
        <v>0.34600408685950407</v>
      </c>
      <c r="E13" s="18">
        <v>-3.9271496086483483E-2</v>
      </c>
      <c r="F13" s="18">
        <v>8.1325450586562209E-2</v>
      </c>
      <c r="G13" s="18">
        <v>1.5099591678682633E-2</v>
      </c>
      <c r="H13" s="18">
        <v>-4.6266417879772953E-2</v>
      </c>
      <c r="I13" s="18">
        <v>0.98982923948704882</v>
      </c>
      <c r="J13" s="18">
        <v>8.4430077807399778E-2</v>
      </c>
      <c r="K13" s="18">
        <v>-0.34448956026432814</v>
      </c>
      <c r="L13" s="18">
        <v>0.12883781884329604</v>
      </c>
      <c r="M13" s="18">
        <v>1</v>
      </c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</row>
    <row r="14" spans="1:24">
      <c r="A14" s="62" t="s">
        <v>367</v>
      </c>
      <c r="B14" s="65"/>
      <c r="C14" s="18">
        <v>-0.53797689290727346</v>
      </c>
      <c r="D14" s="18">
        <v>-0.61775529147399255</v>
      </c>
      <c r="E14" s="18">
        <v>-0.13163224895677622</v>
      </c>
      <c r="F14" s="18">
        <v>0.15212836874190952</v>
      </c>
      <c r="G14" s="18">
        <v>3.6965794176312641E-2</v>
      </c>
      <c r="H14" s="18">
        <v>-0.15381264265574937</v>
      </c>
      <c r="I14" s="18">
        <v>3.6338955526786461E-2</v>
      </c>
      <c r="J14" s="18">
        <v>0.25325162798510797</v>
      </c>
      <c r="K14" s="18">
        <v>0.68965203496994176</v>
      </c>
      <c r="L14" s="18">
        <v>0.77530684958965079</v>
      </c>
      <c r="M14" s="18">
        <v>9.5236704496338337E-2</v>
      </c>
      <c r="N14" s="18">
        <v>1</v>
      </c>
      <c r="O14" s="18"/>
      <c r="P14" s="18"/>
      <c r="Q14" s="18"/>
      <c r="R14" s="18"/>
      <c r="S14" s="18"/>
      <c r="T14" s="18"/>
      <c r="U14" s="18"/>
      <c r="V14" s="18"/>
      <c r="W14" s="18"/>
      <c r="X14" s="18"/>
    </row>
    <row r="15" spans="1:24">
      <c r="A15" s="62" t="s">
        <v>850</v>
      </c>
      <c r="B15" s="65"/>
      <c r="C15" s="18">
        <v>-0.52926573402642707</v>
      </c>
      <c r="D15" s="18">
        <v>-0.5252370151337189</v>
      </c>
      <c r="E15" s="18">
        <v>-9.6586483079151256E-2</v>
      </c>
      <c r="F15" s="18">
        <v>-4.8378040420619262E-3</v>
      </c>
      <c r="G15" s="18">
        <v>-1.2410048341270907E-2</v>
      </c>
      <c r="H15" s="18">
        <v>-0.11122991384675673</v>
      </c>
      <c r="I15" s="18">
        <v>-0.37595650891747451</v>
      </c>
      <c r="J15" s="18">
        <v>0.12792684695753018</v>
      </c>
      <c r="K15" s="18">
        <v>0.55030053132207324</v>
      </c>
      <c r="L15" s="18">
        <v>0.4127216784330221</v>
      </c>
      <c r="M15" s="18">
        <v>-0.34230603245110852</v>
      </c>
      <c r="N15" s="18">
        <v>0.61880498609935675</v>
      </c>
      <c r="O15" s="18">
        <v>1</v>
      </c>
      <c r="P15" s="18"/>
      <c r="Q15" s="18"/>
      <c r="R15" s="18"/>
      <c r="S15" s="18"/>
      <c r="T15" s="18"/>
      <c r="U15" s="18"/>
      <c r="V15" s="18"/>
      <c r="W15" s="18"/>
      <c r="X15" s="18"/>
    </row>
    <row r="16" spans="1:24">
      <c r="A16" s="62" t="s">
        <v>851</v>
      </c>
      <c r="B16" s="65"/>
      <c r="C16" s="18">
        <v>0.14162800199598855</v>
      </c>
      <c r="D16" s="18">
        <v>6.0634499131976709E-2</v>
      </c>
      <c r="E16" s="18">
        <v>0.15022089467694175</v>
      </c>
      <c r="F16" s="18">
        <v>0.34143142273602262</v>
      </c>
      <c r="G16" s="18">
        <v>0.21915186691205085</v>
      </c>
      <c r="H16" s="18">
        <v>0.1239427194807787</v>
      </c>
      <c r="I16" s="18">
        <v>-0.24770234514540654</v>
      </c>
      <c r="J16" s="18">
        <v>-0.11940389232952246</v>
      </c>
      <c r="K16" s="18">
        <v>2.108067332125663E-2</v>
      </c>
      <c r="L16" s="18">
        <v>-9.9738461488077718E-2</v>
      </c>
      <c r="M16" s="18">
        <v>-0.24611559088922669</v>
      </c>
      <c r="N16" s="18">
        <v>0.20736878732669919</v>
      </c>
      <c r="O16" s="18">
        <v>0.20148461723138877</v>
      </c>
      <c r="P16" s="18">
        <v>1</v>
      </c>
      <c r="Q16" s="18"/>
      <c r="R16" s="18"/>
      <c r="S16" s="18"/>
      <c r="T16" s="18"/>
      <c r="U16" s="18"/>
      <c r="V16" s="18"/>
      <c r="W16" s="18"/>
      <c r="X16" s="18"/>
    </row>
    <row r="17" spans="1:24">
      <c r="A17" s="62" t="s">
        <v>852</v>
      </c>
      <c r="B17" s="65"/>
      <c r="C17" s="18">
        <v>-0.24225219419494989</v>
      </c>
      <c r="D17" s="18">
        <v>-0.30728231596130595</v>
      </c>
      <c r="E17" s="18">
        <v>3.8185751294281256E-2</v>
      </c>
      <c r="F17" s="18">
        <v>0.22304350025334352</v>
      </c>
      <c r="G17" s="18">
        <v>9.4752732576736567E-2</v>
      </c>
      <c r="H17" s="18">
        <v>2.0706464584636083E-2</v>
      </c>
      <c r="I17" s="18">
        <v>-0.55686255369499382</v>
      </c>
      <c r="J17" s="18">
        <v>-8.3856247585150385E-3</v>
      </c>
      <c r="K17" s="18">
        <v>0.36774231484923109</v>
      </c>
      <c r="L17" s="18">
        <v>0.12027765783350552</v>
      </c>
      <c r="M17" s="18">
        <v>-0.54393855099412347</v>
      </c>
      <c r="N17" s="18">
        <v>0.38015909242237517</v>
      </c>
      <c r="O17" s="18">
        <v>0.64373215171560882</v>
      </c>
      <c r="P17" s="18">
        <v>0.77619590818975992</v>
      </c>
      <c r="Q17" s="18">
        <v>1</v>
      </c>
      <c r="R17" s="18"/>
      <c r="S17" s="18"/>
      <c r="T17" s="18"/>
      <c r="U17" s="18"/>
      <c r="V17" s="18"/>
      <c r="W17" s="18"/>
      <c r="X17" s="18"/>
    </row>
    <row r="18" spans="1:24">
      <c r="A18" s="62" t="s">
        <v>853</v>
      </c>
      <c r="B18" s="65"/>
      <c r="C18" s="18">
        <v>0.46925496144613366</v>
      </c>
      <c r="D18" s="18">
        <v>0.48588109080303493</v>
      </c>
      <c r="E18" s="18">
        <v>3.9539950708923627E-4</v>
      </c>
      <c r="F18" s="18">
        <v>4.9415690903459167E-2</v>
      </c>
      <c r="G18" s="18">
        <v>-2.8749494040570606E-2</v>
      </c>
      <c r="H18" s="18">
        <v>2.534728025445173E-2</v>
      </c>
      <c r="I18" s="18">
        <v>-0.18399690720160583</v>
      </c>
      <c r="J18" s="18">
        <v>-0.19898997606791918</v>
      </c>
      <c r="K18" s="18">
        <v>-0.51720903989031097</v>
      </c>
      <c r="L18" s="18">
        <v>-0.65676555736455444</v>
      </c>
      <c r="M18" s="18">
        <v>-0.22417913948898111</v>
      </c>
      <c r="N18" s="18">
        <v>-0.78701773143036591</v>
      </c>
      <c r="O18" s="18">
        <v>-0.30157333858916446</v>
      </c>
      <c r="P18" s="18">
        <v>9.2358975365704171E-2</v>
      </c>
      <c r="Q18" s="18">
        <v>7.8486693476119817E-3</v>
      </c>
      <c r="R18" s="18">
        <v>1</v>
      </c>
      <c r="S18" s="18"/>
      <c r="T18" s="18"/>
      <c r="U18" s="18"/>
      <c r="V18" s="18"/>
      <c r="W18" s="18"/>
      <c r="X18" s="18"/>
    </row>
    <row r="19" spans="1:24">
      <c r="A19" s="62" t="s">
        <v>854</v>
      </c>
      <c r="B19" s="65"/>
      <c r="C19" s="18">
        <v>0.35896444619122814</v>
      </c>
      <c r="D19" s="18">
        <v>0.49250679929212926</v>
      </c>
      <c r="E19" s="18">
        <v>0.25235122066555415</v>
      </c>
      <c r="F19" s="18">
        <v>-0.26934567307368668</v>
      </c>
      <c r="G19" s="18">
        <v>1.9554340254910645E-2</v>
      </c>
      <c r="H19" s="18">
        <v>0.25727143080067871</v>
      </c>
      <c r="I19" s="18">
        <v>-0.16877133085517146</v>
      </c>
      <c r="J19" s="18">
        <v>-0.284177263557645</v>
      </c>
      <c r="K19" s="18">
        <v>-0.561301815623513</v>
      </c>
      <c r="L19" s="18">
        <v>-0.70548570830832857</v>
      </c>
      <c r="M19" s="18">
        <v>-0.22829244399313942</v>
      </c>
      <c r="N19" s="18">
        <v>-0.81244977648276462</v>
      </c>
      <c r="O19" s="18">
        <v>-0.27728535691815481</v>
      </c>
      <c r="P19" s="18">
        <v>-0.16468506298286562</v>
      </c>
      <c r="Q19" s="18">
        <v>-0.21781150338485469</v>
      </c>
      <c r="R19" s="18">
        <v>0.46944634057425272</v>
      </c>
      <c r="S19" s="18">
        <v>1</v>
      </c>
      <c r="T19" s="18"/>
      <c r="U19" s="18"/>
      <c r="V19" s="18"/>
      <c r="W19" s="18"/>
      <c r="X19" s="18"/>
    </row>
    <row r="20" spans="1:24">
      <c r="A20" s="62" t="s">
        <v>855</v>
      </c>
      <c r="B20" s="65"/>
      <c r="C20" s="18">
        <v>0.50745005034677981</v>
      </c>
      <c r="D20" s="18">
        <v>0.57415795730872765</v>
      </c>
      <c r="E20" s="18">
        <v>0.15726587142074708</v>
      </c>
      <c r="F20" s="18">
        <v>-8.7452632511828374E-2</v>
      </c>
      <c r="G20" s="18">
        <v>-2.6162249101766948E-3</v>
      </c>
      <c r="H20" s="18">
        <v>0.17662024847560667</v>
      </c>
      <c r="I20" s="18">
        <v>-0.21253071436104931</v>
      </c>
      <c r="J20" s="18">
        <v>-0.285768240938093</v>
      </c>
      <c r="K20" s="18">
        <v>-0.62786151141312929</v>
      </c>
      <c r="L20" s="18">
        <v>-0.79727462728871512</v>
      </c>
      <c r="M20" s="18">
        <v>-0.27203382825989431</v>
      </c>
      <c r="N20" s="18">
        <v>-0.95475261470458161</v>
      </c>
      <c r="O20" s="18">
        <v>-0.46898615044921849</v>
      </c>
      <c r="P20" s="18">
        <v>2.0339177539300153E-2</v>
      </c>
      <c r="Q20" s="18">
        <v>-0.10138217781513104</v>
      </c>
      <c r="R20" s="18">
        <v>0.85290078067808772</v>
      </c>
      <c r="S20" s="18">
        <v>0.80890897873539602</v>
      </c>
      <c r="T20" s="18">
        <v>1</v>
      </c>
      <c r="U20" s="18"/>
      <c r="V20" s="18"/>
      <c r="W20" s="18"/>
      <c r="X20" s="18"/>
    </row>
    <row r="21" spans="1:24">
      <c r="A21" s="62" t="s">
        <v>856</v>
      </c>
      <c r="B21" s="65"/>
      <c r="C21" s="18">
        <v>-3.5816069041625327E-2</v>
      </c>
      <c r="D21" s="18">
        <v>-7.411043506943657E-2</v>
      </c>
      <c r="E21" s="18">
        <v>6.7570336586472209E-3</v>
      </c>
      <c r="F21" s="18">
        <v>2.431028876260553E-2</v>
      </c>
      <c r="G21" s="18">
        <v>-9.656780502951301E-2</v>
      </c>
      <c r="H21" s="18">
        <v>2.9866773357530782E-2</v>
      </c>
      <c r="I21" s="18">
        <v>-0.44576052377410519</v>
      </c>
      <c r="J21" s="18">
        <v>-2.8594653059250276E-2</v>
      </c>
      <c r="K21" s="18">
        <v>5.7772839595439246E-2</v>
      </c>
      <c r="L21" s="18">
        <v>-0.16816156275982364</v>
      </c>
      <c r="M21" s="18">
        <v>-0.46650681987862869</v>
      </c>
      <c r="N21" s="18">
        <v>-0.31893199546854817</v>
      </c>
      <c r="O21" s="18">
        <v>-0.2169662233805659</v>
      </c>
      <c r="P21" s="18">
        <v>7.7633903819294442E-2</v>
      </c>
      <c r="Q21" s="18">
        <v>0.31191734198659382</v>
      </c>
      <c r="R21" s="18">
        <v>0.33457989505652619</v>
      </c>
      <c r="S21" s="18">
        <v>0.13483160833718577</v>
      </c>
      <c r="T21" s="18">
        <v>0.43637548123603026</v>
      </c>
      <c r="U21" s="18">
        <v>1</v>
      </c>
      <c r="V21" s="18"/>
      <c r="W21" s="18"/>
      <c r="X21" s="18"/>
    </row>
    <row r="22" spans="1:24">
      <c r="A22" s="62" t="s">
        <v>366</v>
      </c>
      <c r="B22" s="65"/>
      <c r="C22" s="18">
        <v>-0.20381798084478051</v>
      </c>
      <c r="D22" s="18">
        <v>-0.14000099254967865</v>
      </c>
      <c r="E22" s="18">
        <v>-0.15473498287294571</v>
      </c>
      <c r="F22" s="18">
        <v>-0.31190947168223859</v>
      </c>
      <c r="G22" s="18">
        <v>-0.23719053238240193</v>
      </c>
      <c r="H22" s="18">
        <v>-0.12255444672984653</v>
      </c>
      <c r="I22" s="18">
        <v>-9.0174430071100334E-2</v>
      </c>
      <c r="J22" s="18">
        <v>7.1111286641903138E-2</v>
      </c>
      <c r="K22" s="18">
        <v>6.1992492082237449E-2</v>
      </c>
      <c r="L22" s="18">
        <v>1.8789630759369114E-2</v>
      </c>
      <c r="M22" s="18">
        <v>-9.6144844813166722E-2</v>
      </c>
      <c r="N22" s="18">
        <v>-0.33607445338944958</v>
      </c>
      <c r="O22" s="18">
        <v>-0.25510106625202034</v>
      </c>
      <c r="P22" s="18">
        <v>-0.8307318716805</v>
      </c>
      <c r="Q22" s="18">
        <v>-0.57058775410139939</v>
      </c>
      <c r="R22" s="18">
        <v>9.7379528186838399E-2</v>
      </c>
      <c r="S22" s="18">
        <v>0.22193357000800606</v>
      </c>
      <c r="T22" s="18">
        <v>0.18191208068166589</v>
      </c>
      <c r="U22" s="18">
        <v>0.26565351034830692</v>
      </c>
      <c r="V22" s="18">
        <v>1</v>
      </c>
      <c r="W22" s="18"/>
      <c r="X22" s="18"/>
    </row>
    <row r="23" spans="1:24">
      <c r="A23" s="62" t="s">
        <v>365</v>
      </c>
      <c r="B23" s="65"/>
      <c r="C23" s="18">
        <v>-0.66746653539213918</v>
      </c>
      <c r="D23" s="18">
        <v>-0.69554344584817607</v>
      </c>
      <c r="E23" s="18">
        <v>-0.24247724165796986</v>
      </c>
      <c r="F23" s="18">
        <v>-9.1631294597357762E-2</v>
      </c>
      <c r="G23" s="18">
        <v>-0.14514026978614805</v>
      </c>
      <c r="H23" s="18">
        <v>-0.23870982026810686</v>
      </c>
      <c r="I23" s="18">
        <v>-3.3342239334478524E-2</v>
      </c>
      <c r="J23" s="18">
        <v>0.29549111844008813</v>
      </c>
      <c r="K23" s="18">
        <v>0.70486542147502207</v>
      </c>
      <c r="L23" s="18">
        <v>0.75387809575712561</v>
      </c>
      <c r="M23" s="18">
        <v>1.8099916395548497E-2</v>
      </c>
      <c r="N23" s="18">
        <v>0.69918652144324933</v>
      </c>
      <c r="O23" s="18">
        <v>0.39557021572726531</v>
      </c>
      <c r="P23" s="18">
        <v>-0.43208265612936303</v>
      </c>
      <c r="Q23" s="18">
        <v>-7.0627022200750539E-2</v>
      </c>
      <c r="R23" s="18">
        <v>-0.67746091884845372</v>
      </c>
      <c r="S23" s="18">
        <v>-0.60774829294376909</v>
      </c>
      <c r="T23" s="18">
        <v>-0.77335268216215325</v>
      </c>
      <c r="U23" s="18">
        <v>-0.10234763173337197</v>
      </c>
      <c r="V23" s="18">
        <v>0.43812454044589078</v>
      </c>
      <c r="W23" s="18">
        <v>1</v>
      </c>
      <c r="X23" s="18"/>
    </row>
    <row r="24" spans="1:24">
      <c r="A24" s="62" t="s">
        <v>1667</v>
      </c>
      <c r="B24" s="65"/>
      <c r="C24" s="18">
        <v>-0.7265000375915599</v>
      </c>
      <c r="D24" s="18">
        <v>-0.74046105586680444</v>
      </c>
      <c r="E24" s="18">
        <v>-0.19623954462495521</v>
      </c>
      <c r="F24" s="18">
        <v>-3.2686466847798606E-2</v>
      </c>
      <c r="G24" s="18">
        <v>-0.22918989549907856</v>
      </c>
      <c r="H24" s="18">
        <v>-0.1962757886496824</v>
      </c>
      <c r="I24" s="18">
        <v>-0.51050364815176319</v>
      </c>
      <c r="J24" s="18">
        <v>0.27326300844625018</v>
      </c>
      <c r="K24" s="18">
        <v>0.75754531196847563</v>
      </c>
      <c r="L24" s="18">
        <v>0.58978994470885748</v>
      </c>
      <c r="M24" s="18">
        <v>-0.42837628543390993</v>
      </c>
      <c r="N24" s="18">
        <v>0.45916913122225506</v>
      </c>
      <c r="O24" s="18">
        <v>0.49779517576569526</v>
      </c>
      <c r="P24" s="18">
        <v>4.0378976745625288E-2</v>
      </c>
      <c r="Q24" s="18">
        <v>0.36871363370106702</v>
      </c>
      <c r="R24" s="18">
        <v>-0.29639191127380382</v>
      </c>
      <c r="S24" s="18">
        <v>-0.34711689741707907</v>
      </c>
      <c r="T24" s="18">
        <v>-0.38333935733582142</v>
      </c>
      <c r="U24" s="18">
        <v>0.11411381710790788</v>
      </c>
      <c r="V24" s="18">
        <v>8.5234168253835396E-2</v>
      </c>
      <c r="W24" s="18">
        <v>0.50206721958141476</v>
      </c>
      <c r="X24" s="18">
        <v>1</v>
      </c>
    </row>
  </sheetData>
  <conditionalFormatting sqref="C3:X24">
    <cfRule type="cellIs" dxfId="41" priority="7" operator="lessThan">
      <formula>-0.75</formula>
    </cfRule>
    <cfRule type="cellIs" dxfId="40" priority="8" operator="greaterThan">
      <formula>0.75</formula>
    </cfRule>
    <cfRule type="cellIs" dxfId="39" priority="9" operator="between">
      <formula>-0.5</formula>
      <formula>-0.75</formula>
    </cfRule>
    <cfRule type="cellIs" dxfId="38" priority="10" operator="between">
      <formula>-0.5</formula>
      <formula>0</formula>
    </cfRule>
    <cfRule type="cellIs" dxfId="37" priority="11" operator="between">
      <formula>0</formula>
      <formula>0.5</formula>
    </cfRule>
    <cfRule type="cellIs" dxfId="36" priority="12" operator="between">
      <formula>0.5</formula>
      <formula>0.75</formula>
    </cfRule>
  </conditionalFormatting>
  <conditionalFormatting sqref="B2:X2">
    <cfRule type="cellIs" dxfId="35" priority="1" operator="lessThan">
      <formula>-0.75</formula>
    </cfRule>
    <cfRule type="cellIs" dxfId="34" priority="2" operator="greaterThan">
      <formula>0.75</formula>
    </cfRule>
    <cfRule type="cellIs" dxfId="33" priority="3" operator="between">
      <formula>-0.5</formula>
      <formula>-0.75</formula>
    </cfRule>
    <cfRule type="cellIs" dxfId="32" priority="4" operator="between">
      <formula>-0.5</formula>
      <formula>0</formula>
    </cfRule>
    <cfRule type="cellIs" dxfId="31" priority="5" operator="between">
      <formula>0</formula>
      <formula>0.5</formula>
    </cfRule>
    <cfRule type="cellIs" dxfId="30" priority="6" operator="between">
      <formula>0.5</formula>
      <formula>0.75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11C6B-E398-4B2E-AE25-A05BDD9E425A}">
  <dimension ref="A1:F467"/>
  <sheetViews>
    <sheetView workbookViewId="0">
      <selection activeCell="E1" sqref="E1"/>
    </sheetView>
  </sheetViews>
  <sheetFormatPr defaultRowHeight="14.4"/>
  <cols>
    <col min="2" max="2" width="17.77734375" customWidth="1"/>
  </cols>
  <sheetData>
    <row r="1" spans="1:6" ht="15" thickBot="1">
      <c r="A1" s="1" t="s">
        <v>0</v>
      </c>
      <c r="B1" s="2" t="s">
        <v>1</v>
      </c>
      <c r="C1" s="2" t="s">
        <v>2</v>
      </c>
      <c r="D1" s="3" t="s">
        <v>857</v>
      </c>
      <c r="E1" s="3" t="s">
        <v>861</v>
      </c>
      <c r="F1" s="3" t="s">
        <v>858</v>
      </c>
    </row>
    <row r="2" spans="1:6" ht="15" thickBot="1">
      <c r="A2" s="5">
        <v>1</v>
      </c>
      <c r="B2" s="22" t="s">
        <v>411</v>
      </c>
      <c r="C2" s="22" t="s">
        <v>58</v>
      </c>
      <c r="D2" s="8">
        <v>8</v>
      </c>
      <c r="E2" s="8">
        <v>6</v>
      </c>
      <c r="F2" s="8">
        <v>30</v>
      </c>
    </row>
    <row r="3" spans="1:6" ht="15" thickBot="1">
      <c r="A3" s="5">
        <v>2</v>
      </c>
      <c r="B3" s="22" t="s">
        <v>533</v>
      </c>
      <c r="C3" s="22" t="s">
        <v>52</v>
      </c>
      <c r="D3" s="8">
        <v>2</v>
      </c>
      <c r="E3" s="8">
        <v>1</v>
      </c>
      <c r="F3" s="8">
        <v>29</v>
      </c>
    </row>
    <row r="4" spans="1:6" ht="15" thickBot="1">
      <c r="A4" s="5">
        <v>3</v>
      </c>
      <c r="B4" s="22" t="s">
        <v>574</v>
      </c>
      <c r="C4" s="22" t="s">
        <v>86</v>
      </c>
      <c r="D4" s="8">
        <v>2</v>
      </c>
      <c r="E4" s="8">
        <v>6</v>
      </c>
      <c r="F4" s="8">
        <v>29</v>
      </c>
    </row>
    <row r="5" spans="1:6" ht="15" thickBot="1">
      <c r="A5" s="5">
        <v>4</v>
      </c>
      <c r="B5" s="22" t="s">
        <v>441</v>
      </c>
      <c r="C5" s="22" t="s">
        <v>97</v>
      </c>
      <c r="D5" s="8">
        <v>4</v>
      </c>
      <c r="E5" s="8">
        <v>2</v>
      </c>
      <c r="F5" s="8">
        <v>29</v>
      </c>
    </row>
    <row r="6" spans="1:6" ht="15" thickBot="1">
      <c r="A6" s="5">
        <v>5</v>
      </c>
      <c r="B6" s="22" t="s">
        <v>444</v>
      </c>
      <c r="C6" s="22" t="s">
        <v>56</v>
      </c>
      <c r="D6" s="8">
        <v>4</v>
      </c>
      <c r="E6" s="8">
        <v>4</v>
      </c>
      <c r="F6" s="8">
        <v>28</v>
      </c>
    </row>
    <row r="7" spans="1:6" ht="15" thickBot="1">
      <c r="A7" s="5">
        <v>6</v>
      </c>
      <c r="B7" s="22" t="s">
        <v>471</v>
      </c>
      <c r="C7" s="22" t="s">
        <v>153</v>
      </c>
      <c r="D7" s="8">
        <v>7</v>
      </c>
      <c r="E7" s="8">
        <v>2</v>
      </c>
      <c r="F7" s="8">
        <v>28</v>
      </c>
    </row>
    <row r="8" spans="1:6" ht="15" thickBot="1">
      <c r="A8" s="5">
        <v>7</v>
      </c>
      <c r="B8" s="22" t="s">
        <v>525</v>
      </c>
      <c r="C8" s="22" t="s">
        <v>48</v>
      </c>
      <c r="D8" s="8">
        <v>2</v>
      </c>
      <c r="E8" s="8">
        <v>8</v>
      </c>
      <c r="F8" s="8">
        <v>28</v>
      </c>
    </row>
    <row r="9" spans="1:6" ht="15" thickBot="1">
      <c r="A9" s="5">
        <v>8</v>
      </c>
      <c r="B9" s="22" t="s">
        <v>438</v>
      </c>
      <c r="C9" s="22" t="s">
        <v>45</v>
      </c>
      <c r="D9" s="8">
        <v>3</v>
      </c>
      <c r="E9" s="8">
        <v>3</v>
      </c>
      <c r="F9" s="8">
        <v>27</v>
      </c>
    </row>
    <row r="10" spans="1:6" ht="15" thickBot="1">
      <c r="A10" s="5">
        <v>9</v>
      </c>
      <c r="B10" s="22" t="s">
        <v>498</v>
      </c>
      <c r="C10" s="22" t="s">
        <v>111</v>
      </c>
      <c r="D10" s="8">
        <v>2</v>
      </c>
      <c r="E10" s="8">
        <v>4</v>
      </c>
      <c r="F10" s="8">
        <v>27</v>
      </c>
    </row>
    <row r="11" spans="1:6" ht="15" thickBot="1">
      <c r="A11" s="5">
        <v>10</v>
      </c>
      <c r="B11" s="22" t="s">
        <v>580</v>
      </c>
      <c r="C11" s="22" t="s">
        <v>43</v>
      </c>
      <c r="D11" s="8">
        <v>3</v>
      </c>
      <c r="E11" s="8">
        <v>3</v>
      </c>
      <c r="F11" s="8">
        <v>24</v>
      </c>
    </row>
    <row r="12" spans="1:6" ht="15" thickBot="1">
      <c r="A12" s="5">
        <v>11</v>
      </c>
      <c r="B12" s="22" t="s">
        <v>407</v>
      </c>
      <c r="C12" s="22" t="s">
        <v>52</v>
      </c>
      <c r="D12" s="8">
        <v>4</v>
      </c>
      <c r="E12" s="8">
        <v>4</v>
      </c>
      <c r="F12" s="8">
        <v>24</v>
      </c>
    </row>
    <row r="13" spans="1:6" ht="15" thickBot="1">
      <c r="A13" s="5">
        <v>12</v>
      </c>
      <c r="B13" s="22" t="s">
        <v>391</v>
      </c>
      <c r="C13" s="22" t="s">
        <v>100</v>
      </c>
      <c r="D13" s="8">
        <v>10</v>
      </c>
      <c r="E13" s="8">
        <v>4</v>
      </c>
      <c r="F13" s="8">
        <v>24</v>
      </c>
    </row>
    <row r="14" spans="1:6" ht="15" thickBot="1">
      <c r="A14" s="5">
        <v>13</v>
      </c>
      <c r="B14" s="22" t="s">
        <v>395</v>
      </c>
      <c r="C14" s="22" t="s">
        <v>35</v>
      </c>
      <c r="D14" s="8">
        <v>4</v>
      </c>
      <c r="E14" s="8">
        <v>5</v>
      </c>
      <c r="F14" s="8">
        <v>24</v>
      </c>
    </row>
    <row r="15" spans="1:6" ht="15" thickBot="1">
      <c r="A15" s="5">
        <v>14</v>
      </c>
      <c r="B15" s="22" t="s">
        <v>418</v>
      </c>
      <c r="C15" s="22" t="s">
        <v>116</v>
      </c>
      <c r="D15" s="8">
        <v>3</v>
      </c>
      <c r="E15" s="8">
        <v>1</v>
      </c>
      <c r="F15" s="8">
        <v>23</v>
      </c>
    </row>
    <row r="16" spans="1:6" ht="15" thickBot="1">
      <c r="A16" s="5">
        <v>15</v>
      </c>
      <c r="B16" s="22" t="s">
        <v>733</v>
      </c>
      <c r="C16" s="22" t="s">
        <v>74</v>
      </c>
      <c r="D16" s="8">
        <v>3</v>
      </c>
      <c r="E16" s="8">
        <v>5</v>
      </c>
      <c r="F16" s="8">
        <v>23</v>
      </c>
    </row>
    <row r="17" spans="1:6" ht="15" thickBot="1">
      <c r="A17" s="5">
        <v>16</v>
      </c>
      <c r="B17" s="22" t="s">
        <v>485</v>
      </c>
      <c r="C17" s="22" t="s">
        <v>35</v>
      </c>
      <c r="D17" s="8">
        <v>3</v>
      </c>
      <c r="E17" s="8">
        <v>2</v>
      </c>
      <c r="F17" s="8">
        <v>23</v>
      </c>
    </row>
    <row r="18" spans="1:6" ht="15" thickBot="1">
      <c r="A18" s="5">
        <v>17</v>
      </c>
      <c r="B18" s="22" t="s">
        <v>502</v>
      </c>
      <c r="C18" s="22" t="s">
        <v>89</v>
      </c>
      <c r="D18" s="8">
        <v>3</v>
      </c>
      <c r="E18" s="8">
        <v>3</v>
      </c>
      <c r="F18" s="8">
        <v>23</v>
      </c>
    </row>
    <row r="19" spans="1:6" ht="15" thickBot="1">
      <c r="A19" s="5">
        <v>18</v>
      </c>
      <c r="B19" s="22" t="s">
        <v>452</v>
      </c>
      <c r="C19" s="22" t="s">
        <v>144</v>
      </c>
      <c r="D19" s="8">
        <v>4</v>
      </c>
      <c r="E19" s="8">
        <v>7</v>
      </c>
      <c r="F19" s="8">
        <v>23</v>
      </c>
    </row>
    <row r="20" spans="1:6" ht="15" thickBot="1">
      <c r="A20" s="5">
        <v>19</v>
      </c>
      <c r="B20" s="22" t="s">
        <v>431</v>
      </c>
      <c r="C20" s="22" t="s">
        <v>97</v>
      </c>
      <c r="D20" s="8">
        <v>1</v>
      </c>
      <c r="E20" s="8">
        <v>2</v>
      </c>
      <c r="F20" s="8">
        <v>22</v>
      </c>
    </row>
    <row r="21" spans="1:6" ht="15" thickBot="1">
      <c r="A21" s="5">
        <v>20</v>
      </c>
      <c r="B21" s="22" t="s">
        <v>609</v>
      </c>
      <c r="C21" s="22" t="s">
        <v>74</v>
      </c>
      <c r="D21" s="8">
        <v>3</v>
      </c>
      <c r="E21" s="8">
        <v>6</v>
      </c>
      <c r="F21" s="8">
        <v>22</v>
      </c>
    </row>
    <row r="22" spans="1:6" ht="15" thickBot="1">
      <c r="A22" s="5">
        <v>21</v>
      </c>
      <c r="B22" s="22" t="s">
        <v>606</v>
      </c>
      <c r="C22" s="22" t="s">
        <v>64</v>
      </c>
      <c r="D22" s="8">
        <v>1</v>
      </c>
      <c r="E22" s="8">
        <v>4</v>
      </c>
      <c r="F22" s="8">
        <v>22</v>
      </c>
    </row>
    <row r="23" spans="1:6" ht="15" thickBot="1">
      <c r="A23" s="5">
        <v>22</v>
      </c>
      <c r="B23" s="22" t="s">
        <v>706</v>
      </c>
      <c r="C23" s="22" t="s">
        <v>41</v>
      </c>
      <c r="D23" s="8">
        <v>0</v>
      </c>
      <c r="E23" s="8">
        <v>2</v>
      </c>
      <c r="F23" s="8">
        <v>22</v>
      </c>
    </row>
    <row r="24" spans="1:6" ht="15" thickBot="1">
      <c r="A24" s="5">
        <v>23</v>
      </c>
      <c r="B24" s="22" t="s">
        <v>459</v>
      </c>
      <c r="C24" s="6" t="s">
        <v>292</v>
      </c>
      <c r="D24" s="8">
        <v>0</v>
      </c>
      <c r="E24" s="8">
        <v>3</v>
      </c>
      <c r="F24" s="8">
        <v>21</v>
      </c>
    </row>
    <row r="25" spans="1:6" ht="15" thickBot="1">
      <c r="A25" s="5">
        <v>24</v>
      </c>
      <c r="B25" s="22" t="s">
        <v>430</v>
      </c>
      <c r="C25" s="22" t="s">
        <v>58</v>
      </c>
      <c r="D25" s="8">
        <v>2</v>
      </c>
      <c r="E25" s="8">
        <v>3</v>
      </c>
      <c r="F25" s="8">
        <v>21</v>
      </c>
    </row>
    <row r="26" spans="1:6" ht="15" thickBot="1">
      <c r="A26" s="5">
        <v>25</v>
      </c>
      <c r="B26" s="22" t="s">
        <v>518</v>
      </c>
      <c r="C26" s="6" t="s">
        <v>292</v>
      </c>
      <c r="D26" s="8">
        <v>6</v>
      </c>
      <c r="E26" s="8">
        <v>6</v>
      </c>
      <c r="F26" s="8">
        <v>21</v>
      </c>
    </row>
    <row r="27" spans="1:6" ht="15" thickBot="1">
      <c r="A27" s="5">
        <v>26</v>
      </c>
      <c r="B27" s="22" t="s">
        <v>593</v>
      </c>
      <c r="C27" s="22" t="s">
        <v>45</v>
      </c>
      <c r="D27" s="8">
        <v>1</v>
      </c>
      <c r="E27" s="8">
        <v>5</v>
      </c>
      <c r="F27" s="8">
        <v>21</v>
      </c>
    </row>
    <row r="28" spans="1:6" ht="15" thickBot="1">
      <c r="A28" s="5">
        <v>27</v>
      </c>
      <c r="B28" s="22" t="s">
        <v>463</v>
      </c>
      <c r="C28" s="22" t="s">
        <v>95</v>
      </c>
      <c r="D28" s="8">
        <v>10</v>
      </c>
      <c r="E28" s="8">
        <v>6</v>
      </c>
      <c r="F28" s="8">
        <v>20</v>
      </c>
    </row>
    <row r="29" spans="1:6" ht="15" thickBot="1">
      <c r="A29" s="5">
        <v>28</v>
      </c>
      <c r="B29" s="22" t="s">
        <v>408</v>
      </c>
      <c r="C29" s="22" t="s">
        <v>97</v>
      </c>
      <c r="D29" s="8">
        <v>3</v>
      </c>
      <c r="E29" s="8">
        <v>4</v>
      </c>
      <c r="F29" s="8">
        <v>19</v>
      </c>
    </row>
    <row r="30" spans="1:6" ht="15" thickBot="1">
      <c r="A30" s="5">
        <v>29</v>
      </c>
      <c r="B30" s="22" t="s">
        <v>413</v>
      </c>
      <c r="C30" s="22" t="s">
        <v>129</v>
      </c>
      <c r="D30" s="8">
        <v>10</v>
      </c>
      <c r="E30" s="8">
        <v>5</v>
      </c>
      <c r="F30" s="8">
        <v>19</v>
      </c>
    </row>
    <row r="31" spans="1:6" ht="15" thickBot="1">
      <c r="A31" s="5">
        <v>30</v>
      </c>
      <c r="B31" s="22" t="s">
        <v>414</v>
      </c>
      <c r="C31" s="22" t="s">
        <v>26</v>
      </c>
      <c r="D31" s="8">
        <v>10</v>
      </c>
      <c r="E31" s="8">
        <v>3</v>
      </c>
      <c r="F31" s="8">
        <v>19</v>
      </c>
    </row>
    <row r="32" spans="1:6" ht="15" thickBot="1">
      <c r="A32" s="5">
        <v>31</v>
      </c>
      <c r="B32" s="22" t="s">
        <v>451</v>
      </c>
      <c r="C32" s="22" t="s">
        <v>24</v>
      </c>
      <c r="D32" s="8">
        <v>7</v>
      </c>
      <c r="E32" s="8">
        <v>1</v>
      </c>
      <c r="F32" s="8">
        <v>19</v>
      </c>
    </row>
    <row r="33" spans="1:6" ht="15" thickBot="1">
      <c r="A33" s="5">
        <v>32</v>
      </c>
      <c r="B33" s="22" t="s">
        <v>699</v>
      </c>
      <c r="C33" s="22" t="s">
        <v>54</v>
      </c>
      <c r="D33" s="8">
        <v>4</v>
      </c>
      <c r="E33" s="8">
        <v>3</v>
      </c>
      <c r="F33" s="8">
        <v>18</v>
      </c>
    </row>
    <row r="34" spans="1:6" ht="15" thickBot="1">
      <c r="A34" s="5">
        <v>33</v>
      </c>
      <c r="B34" s="22" t="s">
        <v>556</v>
      </c>
      <c r="C34" s="22" t="s">
        <v>116</v>
      </c>
      <c r="D34" s="8">
        <v>3</v>
      </c>
      <c r="E34" s="8">
        <v>4</v>
      </c>
      <c r="F34" s="8">
        <v>18</v>
      </c>
    </row>
    <row r="35" spans="1:6" ht="15" thickBot="1">
      <c r="A35" s="5">
        <v>34</v>
      </c>
      <c r="B35" s="22" t="s">
        <v>464</v>
      </c>
      <c r="C35" s="22" t="s">
        <v>45</v>
      </c>
      <c r="D35" s="8">
        <v>0</v>
      </c>
      <c r="E35" s="8">
        <v>3</v>
      </c>
      <c r="F35" s="8">
        <v>17</v>
      </c>
    </row>
    <row r="36" spans="1:6" ht="15" thickBot="1">
      <c r="A36" s="5">
        <v>35</v>
      </c>
      <c r="B36" s="22" t="s">
        <v>474</v>
      </c>
      <c r="C36" s="22" t="s">
        <v>56</v>
      </c>
      <c r="D36" s="8">
        <v>2</v>
      </c>
      <c r="E36" s="8">
        <v>2</v>
      </c>
      <c r="F36" s="8">
        <v>17</v>
      </c>
    </row>
    <row r="37" spans="1:6" ht="15" thickBot="1">
      <c r="A37" s="5">
        <v>36</v>
      </c>
      <c r="B37" s="22" t="s">
        <v>398</v>
      </c>
      <c r="C37" s="22" t="s">
        <v>35</v>
      </c>
      <c r="D37" s="8">
        <v>1</v>
      </c>
      <c r="E37" s="8">
        <v>0</v>
      </c>
      <c r="F37" s="8">
        <v>17</v>
      </c>
    </row>
    <row r="38" spans="1:6" ht="15" thickBot="1">
      <c r="A38" s="5">
        <v>37</v>
      </c>
      <c r="B38" s="22" t="s">
        <v>492</v>
      </c>
      <c r="C38" s="22" t="s">
        <v>24</v>
      </c>
      <c r="D38" s="8">
        <v>3</v>
      </c>
      <c r="E38" s="8">
        <v>5</v>
      </c>
      <c r="F38" s="8">
        <v>17</v>
      </c>
    </row>
    <row r="39" spans="1:6" ht="15" thickBot="1">
      <c r="A39" s="5">
        <v>38</v>
      </c>
      <c r="B39" s="22" t="s">
        <v>426</v>
      </c>
      <c r="C39" s="22" t="s">
        <v>100</v>
      </c>
      <c r="D39" s="8">
        <v>3</v>
      </c>
      <c r="E39" s="8">
        <v>1</v>
      </c>
      <c r="F39" s="8">
        <v>17</v>
      </c>
    </row>
    <row r="40" spans="1:6" ht="15" thickBot="1">
      <c r="A40" s="5">
        <v>39</v>
      </c>
      <c r="B40" s="22" t="s">
        <v>573</v>
      </c>
      <c r="C40" s="22" t="s">
        <v>39</v>
      </c>
      <c r="D40" s="8">
        <v>4</v>
      </c>
      <c r="E40" s="8">
        <v>5</v>
      </c>
      <c r="F40" s="8">
        <v>16</v>
      </c>
    </row>
    <row r="41" spans="1:6" ht="15" thickBot="1">
      <c r="A41" s="5">
        <v>40</v>
      </c>
      <c r="B41" s="22" t="s">
        <v>569</v>
      </c>
      <c r="C41" s="22" t="s">
        <v>41</v>
      </c>
      <c r="D41" s="8">
        <v>1</v>
      </c>
      <c r="E41" s="8">
        <v>6</v>
      </c>
      <c r="F41" s="8">
        <v>15</v>
      </c>
    </row>
    <row r="42" spans="1:6" ht="15" thickBot="1">
      <c r="A42" s="5">
        <v>41</v>
      </c>
      <c r="B42" s="22" t="s">
        <v>388</v>
      </c>
      <c r="C42" s="6" t="s">
        <v>103</v>
      </c>
      <c r="D42" s="8">
        <v>1</v>
      </c>
      <c r="E42" s="8">
        <v>5</v>
      </c>
      <c r="F42" s="8">
        <v>15</v>
      </c>
    </row>
    <row r="43" spans="1:6" ht="15" thickBot="1">
      <c r="A43" s="5">
        <v>42</v>
      </c>
      <c r="B43" s="22" t="s">
        <v>477</v>
      </c>
      <c r="C43" s="22" t="s">
        <v>26</v>
      </c>
      <c r="D43" s="8">
        <v>1</v>
      </c>
      <c r="E43" s="8">
        <v>2</v>
      </c>
      <c r="F43" s="8">
        <v>15</v>
      </c>
    </row>
    <row r="44" spans="1:6" ht="15" thickBot="1">
      <c r="A44" s="5">
        <v>43</v>
      </c>
      <c r="B44" s="22" t="s">
        <v>583</v>
      </c>
      <c r="C44" s="22" t="s">
        <v>48</v>
      </c>
      <c r="D44" s="8">
        <v>0</v>
      </c>
      <c r="E44" s="8">
        <v>3</v>
      </c>
      <c r="F44" s="8">
        <v>15</v>
      </c>
    </row>
    <row r="45" spans="1:6" ht="15" thickBot="1">
      <c r="A45" s="5">
        <v>44</v>
      </c>
      <c r="B45" s="22" t="s">
        <v>505</v>
      </c>
      <c r="C45" s="22" t="s">
        <v>29</v>
      </c>
      <c r="D45" s="8">
        <v>0</v>
      </c>
      <c r="E45" s="8">
        <v>0</v>
      </c>
      <c r="F45" s="8">
        <v>15</v>
      </c>
    </row>
    <row r="46" spans="1:6" ht="15" thickBot="1">
      <c r="A46" s="5">
        <v>45</v>
      </c>
      <c r="B46" s="22" t="s">
        <v>531</v>
      </c>
      <c r="C46" s="22" t="s">
        <v>153</v>
      </c>
      <c r="D46" s="8">
        <v>2</v>
      </c>
      <c r="E46" s="8">
        <v>2</v>
      </c>
      <c r="F46" s="8">
        <v>14</v>
      </c>
    </row>
    <row r="47" spans="1:6" ht="15" thickBot="1">
      <c r="A47" s="5">
        <v>46</v>
      </c>
      <c r="B47" s="22" t="s">
        <v>402</v>
      </c>
      <c r="C47" s="22" t="s">
        <v>144</v>
      </c>
      <c r="D47" s="8">
        <v>0</v>
      </c>
      <c r="E47" s="8">
        <v>1</v>
      </c>
      <c r="F47" s="8">
        <v>14</v>
      </c>
    </row>
    <row r="48" spans="1:6" ht="15" thickBot="1">
      <c r="A48" s="5">
        <v>47</v>
      </c>
      <c r="B48" s="22" t="s">
        <v>401</v>
      </c>
      <c r="C48" s="6" t="s">
        <v>103</v>
      </c>
      <c r="D48" s="8">
        <v>6</v>
      </c>
      <c r="E48" s="8">
        <v>5</v>
      </c>
      <c r="F48" s="8">
        <v>14</v>
      </c>
    </row>
    <row r="49" spans="1:6" ht="15" thickBot="1">
      <c r="A49" s="5">
        <v>48</v>
      </c>
      <c r="B49" s="22" t="s">
        <v>501</v>
      </c>
      <c r="C49" s="22" t="s">
        <v>54</v>
      </c>
      <c r="D49" s="8">
        <v>2</v>
      </c>
      <c r="E49" s="8">
        <v>2</v>
      </c>
      <c r="F49" s="8">
        <v>14</v>
      </c>
    </row>
    <row r="50" spans="1:6" ht="15" thickBot="1">
      <c r="A50" s="5">
        <v>49</v>
      </c>
      <c r="B50" s="22" t="s">
        <v>482</v>
      </c>
      <c r="C50" s="22" t="s">
        <v>37</v>
      </c>
      <c r="D50" s="8">
        <v>9</v>
      </c>
      <c r="E50" s="8">
        <v>5</v>
      </c>
      <c r="F50" s="8">
        <v>14</v>
      </c>
    </row>
    <row r="51" spans="1:6" ht="15" thickBot="1">
      <c r="A51" s="5">
        <v>50</v>
      </c>
      <c r="B51" s="22" t="s">
        <v>649</v>
      </c>
      <c r="C51" s="22" t="s">
        <v>95</v>
      </c>
      <c r="D51" s="8">
        <v>0</v>
      </c>
      <c r="E51" s="8">
        <v>1</v>
      </c>
      <c r="F51" s="8">
        <v>14</v>
      </c>
    </row>
    <row r="52" spans="1:6" ht="15" thickBot="1">
      <c r="A52" s="5">
        <v>51</v>
      </c>
      <c r="B52" s="22" t="s">
        <v>522</v>
      </c>
      <c r="C52" s="22" t="s">
        <v>50</v>
      </c>
      <c r="D52" s="8">
        <v>0</v>
      </c>
      <c r="E52" s="8">
        <v>3</v>
      </c>
      <c r="F52" s="8">
        <v>14</v>
      </c>
    </row>
    <row r="53" spans="1:6" ht="15" thickBot="1">
      <c r="A53" s="5">
        <v>52</v>
      </c>
      <c r="B53" s="22" t="s">
        <v>419</v>
      </c>
      <c r="C53" s="22" t="s">
        <v>32</v>
      </c>
      <c r="D53" s="8">
        <v>0</v>
      </c>
      <c r="E53" s="8">
        <v>4</v>
      </c>
      <c r="F53" s="8">
        <v>14</v>
      </c>
    </row>
    <row r="54" spans="1:6" ht="15" thickBot="1">
      <c r="A54" s="5">
        <v>53</v>
      </c>
      <c r="B54" s="22" t="s">
        <v>425</v>
      </c>
      <c r="C54" s="22" t="s">
        <v>48</v>
      </c>
      <c r="D54" s="8">
        <v>0</v>
      </c>
      <c r="E54" s="8">
        <v>2</v>
      </c>
      <c r="F54" s="8">
        <v>14</v>
      </c>
    </row>
    <row r="55" spans="1:6" ht="15" thickBot="1">
      <c r="A55" s="5">
        <v>54</v>
      </c>
      <c r="B55" s="22" t="s">
        <v>409</v>
      </c>
      <c r="C55" s="22" t="s">
        <v>35</v>
      </c>
      <c r="D55" s="8">
        <v>13</v>
      </c>
      <c r="E55" s="8">
        <v>3</v>
      </c>
      <c r="F55" s="8">
        <v>14</v>
      </c>
    </row>
    <row r="56" spans="1:6" ht="15" thickBot="1">
      <c r="A56" s="5">
        <v>55</v>
      </c>
      <c r="B56" s="22" t="s">
        <v>558</v>
      </c>
      <c r="C56" s="6" t="s">
        <v>103</v>
      </c>
      <c r="D56" s="8">
        <v>0</v>
      </c>
      <c r="E56" s="8">
        <v>1</v>
      </c>
      <c r="F56" s="8">
        <v>14</v>
      </c>
    </row>
    <row r="57" spans="1:6" ht="15" thickBot="1">
      <c r="A57" s="5">
        <v>56</v>
      </c>
      <c r="B57" s="22" t="s">
        <v>442</v>
      </c>
      <c r="C57" s="22" t="s">
        <v>26</v>
      </c>
      <c r="D57" s="8">
        <v>1</v>
      </c>
      <c r="E57" s="8">
        <v>2</v>
      </c>
      <c r="F57" s="8">
        <v>13</v>
      </c>
    </row>
    <row r="58" spans="1:6" ht="15" thickBot="1">
      <c r="A58" s="5">
        <v>57</v>
      </c>
      <c r="B58" s="22" t="s">
        <v>640</v>
      </c>
      <c r="C58" s="22" t="s">
        <v>100</v>
      </c>
      <c r="D58" s="8">
        <v>0</v>
      </c>
      <c r="E58" s="8">
        <v>3</v>
      </c>
      <c r="F58" s="8">
        <v>13</v>
      </c>
    </row>
    <row r="59" spans="1:6" ht="15" thickBot="1">
      <c r="A59" s="5">
        <v>58</v>
      </c>
      <c r="B59" s="22" t="s">
        <v>393</v>
      </c>
      <c r="C59" s="6" t="s">
        <v>103</v>
      </c>
      <c r="D59" s="8">
        <v>1</v>
      </c>
      <c r="E59" s="8">
        <v>6</v>
      </c>
      <c r="F59" s="8">
        <v>13</v>
      </c>
    </row>
    <row r="60" spans="1:6" ht="15" thickBot="1">
      <c r="A60" s="5">
        <v>59</v>
      </c>
      <c r="B60" s="22" t="s">
        <v>557</v>
      </c>
      <c r="C60" s="6" t="s">
        <v>103</v>
      </c>
      <c r="D60" s="8">
        <v>8</v>
      </c>
      <c r="E60" s="8">
        <v>5</v>
      </c>
      <c r="F60" s="8">
        <v>13</v>
      </c>
    </row>
    <row r="61" spans="1:6" ht="15" thickBot="1">
      <c r="A61" s="5">
        <v>60</v>
      </c>
      <c r="B61" s="22" t="s">
        <v>791</v>
      </c>
      <c r="C61" s="22" t="s">
        <v>129</v>
      </c>
      <c r="D61" s="8">
        <v>2</v>
      </c>
      <c r="E61" s="8">
        <v>2</v>
      </c>
      <c r="F61" s="8">
        <v>13</v>
      </c>
    </row>
    <row r="62" spans="1:6" ht="15" thickBot="1">
      <c r="A62" s="5">
        <v>61</v>
      </c>
      <c r="B62" s="22" t="s">
        <v>648</v>
      </c>
      <c r="C62" s="22" t="s">
        <v>37</v>
      </c>
      <c r="D62" s="8">
        <v>7</v>
      </c>
      <c r="E62" s="8">
        <v>4</v>
      </c>
      <c r="F62" s="8">
        <v>13</v>
      </c>
    </row>
    <row r="63" spans="1:6" ht="15" thickBot="1">
      <c r="A63" s="5">
        <v>62</v>
      </c>
      <c r="B63" s="22" t="s">
        <v>599</v>
      </c>
      <c r="C63" s="22" t="s">
        <v>74</v>
      </c>
      <c r="D63" s="8">
        <v>1</v>
      </c>
      <c r="E63" s="8">
        <v>3</v>
      </c>
      <c r="F63" s="8">
        <v>13</v>
      </c>
    </row>
    <row r="64" spans="1:6" ht="15" thickBot="1">
      <c r="A64" s="5">
        <v>63</v>
      </c>
      <c r="B64" s="22" t="s">
        <v>674</v>
      </c>
      <c r="C64" s="22" t="s">
        <v>89</v>
      </c>
      <c r="D64" s="8">
        <v>2</v>
      </c>
      <c r="E64" s="8">
        <v>7</v>
      </c>
      <c r="F64" s="8">
        <v>13</v>
      </c>
    </row>
    <row r="65" spans="1:6" ht="15" thickBot="1">
      <c r="A65" s="5">
        <v>64</v>
      </c>
      <c r="B65" s="22" t="s">
        <v>456</v>
      </c>
      <c r="C65" s="6" t="s">
        <v>103</v>
      </c>
      <c r="D65" s="8">
        <v>12</v>
      </c>
      <c r="E65" s="8">
        <v>3</v>
      </c>
      <c r="F65" s="8">
        <v>13</v>
      </c>
    </row>
    <row r="66" spans="1:6" ht="15" thickBot="1">
      <c r="A66" s="5">
        <v>65</v>
      </c>
      <c r="B66" s="22" t="s">
        <v>587</v>
      </c>
      <c r="C66" s="22" t="s">
        <v>48</v>
      </c>
      <c r="D66" s="8">
        <v>0</v>
      </c>
      <c r="E66" s="8">
        <v>2</v>
      </c>
      <c r="F66" s="8">
        <v>13</v>
      </c>
    </row>
    <row r="67" spans="1:6" ht="15" thickBot="1">
      <c r="A67" s="5">
        <v>66</v>
      </c>
      <c r="B67" s="22" t="s">
        <v>550</v>
      </c>
      <c r="C67" s="22" t="s">
        <v>109</v>
      </c>
      <c r="D67" s="8">
        <v>0</v>
      </c>
      <c r="E67" s="8">
        <v>11</v>
      </c>
      <c r="F67" s="8">
        <v>13</v>
      </c>
    </row>
    <row r="68" spans="1:6" ht="15" thickBot="1">
      <c r="A68" s="5">
        <v>67</v>
      </c>
      <c r="B68" s="22" t="s">
        <v>472</v>
      </c>
      <c r="C68" s="22" t="s">
        <v>95</v>
      </c>
      <c r="D68" s="8">
        <v>0</v>
      </c>
      <c r="E68" s="8">
        <v>5</v>
      </c>
      <c r="F68" s="8">
        <v>13</v>
      </c>
    </row>
    <row r="69" spans="1:6" ht="15" thickBot="1">
      <c r="A69" s="5">
        <v>68</v>
      </c>
      <c r="B69" s="22" t="s">
        <v>487</v>
      </c>
      <c r="C69" s="22" t="s">
        <v>153</v>
      </c>
      <c r="D69" s="8">
        <v>1</v>
      </c>
      <c r="E69" s="8">
        <v>1</v>
      </c>
      <c r="F69" s="8">
        <v>13</v>
      </c>
    </row>
    <row r="70" spans="1:6" ht="15" thickBot="1">
      <c r="A70" s="5">
        <v>69</v>
      </c>
      <c r="B70" s="22" t="s">
        <v>576</v>
      </c>
      <c r="C70" s="22" t="s">
        <v>43</v>
      </c>
      <c r="D70" s="8">
        <v>11</v>
      </c>
      <c r="E70" s="8">
        <v>3</v>
      </c>
      <c r="F70" s="8">
        <v>12</v>
      </c>
    </row>
    <row r="71" spans="1:6" ht="15" thickBot="1">
      <c r="A71" s="5">
        <v>70</v>
      </c>
      <c r="B71" s="22" t="s">
        <v>527</v>
      </c>
      <c r="C71" s="6" t="s">
        <v>103</v>
      </c>
      <c r="D71" s="8">
        <v>0</v>
      </c>
      <c r="E71" s="8">
        <v>5</v>
      </c>
      <c r="F71" s="8">
        <v>12</v>
      </c>
    </row>
    <row r="72" spans="1:6" ht="15" thickBot="1">
      <c r="A72" s="5">
        <v>71</v>
      </c>
      <c r="B72" s="22" t="s">
        <v>504</v>
      </c>
      <c r="C72" s="22" t="s">
        <v>86</v>
      </c>
      <c r="D72" s="8">
        <v>2</v>
      </c>
      <c r="E72" s="8">
        <v>0</v>
      </c>
      <c r="F72" s="8">
        <v>12</v>
      </c>
    </row>
    <row r="73" spans="1:6" ht="15" thickBot="1">
      <c r="A73" s="5">
        <v>72</v>
      </c>
      <c r="B73" s="22" t="s">
        <v>494</v>
      </c>
      <c r="C73" s="22" t="s">
        <v>100</v>
      </c>
      <c r="D73" s="8">
        <v>0</v>
      </c>
      <c r="E73" s="8">
        <v>3</v>
      </c>
      <c r="F73" s="8">
        <v>12</v>
      </c>
    </row>
    <row r="74" spans="1:6" ht="15" thickBot="1">
      <c r="A74" s="5">
        <v>73</v>
      </c>
      <c r="B74" s="22" t="s">
        <v>708</v>
      </c>
      <c r="C74" s="6" t="s">
        <v>103</v>
      </c>
      <c r="D74" s="8">
        <v>8</v>
      </c>
      <c r="E74" s="8">
        <v>4</v>
      </c>
      <c r="F74" s="8">
        <v>12</v>
      </c>
    </row>
    <row r="75" spans="1:6" ht="15" thickBot="1">
      <c r="A75" s="5">
        <v>74</v>
      </c>
      <c r="B75" s="22" t="s">
        <v>412</v>
      </c>
      <c r="C75" s="22" t="s">
        <v>26</v>
      </c>
      <c r="D75" s="8">
        <v>0</v>
      </c>
      <c r="E75" s="8">
        <v>2</v>
      </c>
      <c r="F75" s="8">
        <v>12</v>
      </c>
    </row>
    <row r="76" spans="1:6" ht="15" thickBot="1">
      <c r="A76" s="5">
        <v>75</v>
      </c>
      <c r="B76" s="22" t="s">
        <v>585</v>
      </c>
      <c r="C76" s="22" t="s">
        <v>39</v>
      </c>
      <c r="D76" s="8">
        <v>3</v>
      </c>
      <c r="E76" s="8">
        <v>3</v>
      </c>
      <c r="F76" s="8">
        <v>12</v>
      </c>
    </row>
    <row r="77" spans="1:6" ht="15" thickBot="1">
      <c r="A77" s="5">
        <v>76</v>
      </c>
      <c r="B77" s="22" t="s">
        <v>684</v>
      </c>
      <c r="C77" s="22" t="s">
        <v>43</v>
      </c>
      <c r="D77" s="8">
        <v>3</v>
      </c>
      <c r="E77" s="8">
        <v>2</v>
      </c>
      <c r="F77" s="8">
        <v>12</v>
      </c>
    </row>
    <row r="78" spans="1:6" ht="15" thickBot="1">
      <c r="A78" s="5">
        <v>77</v>
      </c>
      <c r="B78" s="22" t="s">
        <v>529</v>
      </c>
      <c r="C78" s="22" t="s">
        <v>32</v>
      </c>
      <c r="D78" s="8">
        <v>0</v>
      </c>
      <c r="E78" s="8">
        <v>2</v>
      </c>
      <c r="F78" s="8">
        <v>12</v>
      </c>
    </row>
    <row r="79" spans="1:6" ht="15" thickBot="1">
      <c r="A79" s="5">
        <v>78</v>
      </c>
      <c r="B79" s="22" t="s">
        <v>704</v>
      </c>
      <c r="C79" s="6" t="s">
        <v>103</v>
      </c>
      <c r="D79" s="8">
        <v>1</v>
      </c>
      <c r="E79" s="8">
        <v>1</v>
      </c>
      <c r="F79" s="8">
        <v>12</v>
      </c>
    </row>
    <row r="80" spans="1:6" ht="15" thickBot="1">
      <c r="A80" s="5">
        <v>79</v>
      </c>
      <c r="B80" s="22" t="s">
        <v>429</v>
      </c>
      <c r="C80" s="22" t="s">
        <v>64</v>
      </c>
      <c r="D80" s="8">
        <v>12</v>
      </c>
      <c r="E80" s="8">
        <v>6</v>
      </c>
      <c r="F80" s="8">
        <v>11</v>
      </c>
    </row>
    <row r="81" spans="1:6" ht="15" thickBot="1">
      <c r="A81" s="5">
        <v>80</v>
      </c>
      <c r="B81" s="22" t="s">
        <v>565</v>
      </c>
      <c r="C81" s="22" t="s">
        <v>56</v>
      </c>
      <c r="D81" s="8">
        <v>2</v>
      </c>
      <c r="E81" s="8">
        <v>3</v>
      </c>
      <c r="F81" s="8">
        <v>11</v>
      </c>
    </row>
    <row r="82" spans="1:6" ht="15" thickBot="1">
      <c r="A82" s="5">
        <v>81</v>
      </c>
      <c r="B82" s="22" t="s">
        <v>454</v>
      </c>
      <c r="C82" s="6" t="s">
        <v>103</v>
      </c>
      <c r="D82" s="8">
        <v>13</v>
      </c>
      <c r="E82" s="8">
        <v>3</v>
      </c>
      <c r="F82" s="8">
        <v>11</v>
      </c>
    </row>
    <row r="83" spans="1:6" ht="15" thickBot="1">
      <c r="A83" s="5">
        <v>82</v>
      </c>
      <c r="B83" s="22" t="s">
        <v>421</v>
      </c>
      <c r="C83" s="22" t="s">
        <v>89</v>
      </c>
      <c r="D83" s="8">
        <v>2</v>
      </c>
      <c r="E83" s="8">
        <v>3</v>
      </c>
      <c r="F83" s="8">
        <v>11</v>
      </c>
    </row>
    <row r="84" spans="1:6" ht="15" thickBot="1">
      <c r="A84" s="5">
        <v>83</v>
      </c>
      <c r="B84" s="22" t="s">
        <v>406</v>
      </c>
      <c r="C84" s="22" t="s">
        <v>89</v>
      </c>
      <c r="D84" s="8">
        <v>1</v>
      </c>
      <c r="E84" s="8">
        <v>2</v>
      </c>
      <c r="F84" s="8">
        <v>11</v>
      </c>
    </row>
    <row r="85" spans="1:6" ht="15" thickBot="1">
      <c r="A85" s="5">
        <v>84</v>
      </c>
      <c r="B85" s="22" t="s">
        <v>622</v>
      </c>
      <c r="C85" s="22" t="s">
        <v>109</v>
      </c>
      <c r="D85" s="8">
        <v>11</v>
      </c>
      <c r="E85" s="8">
        <v>7</v>
      </c>
      <c r="F85" s="8">
        <v>11</v>
      </c>
    </row>
    <row r="86" spans="1:6" ht="15" thickBot="1">
      <c r="A86" s="5">
        <v>85</v>
      </c>
      <c r="B86" s="22" t="s">
        <v>394</v>
      </c>
      <c r="C86" s="22" t="s">
        <v>89</v>
      </c>
      <c r="D86" s="8">
        <v>10</v>
      </c>
      <c r="E86" s="8">
        <v>2</v>
      </c>
      <c r="F86" s="8">
        <v>11</v>
      </c>
    </row>
    <row r="87" spans="1:6" ht="15" thickBot="1">
      <c r="A87" s="5">
        <v>86</v>
      </c>
      <c r="B87" s="22" t="s">
        <v>440</v>
      </c>
      <c r="C87" s="22" t="s">
        <v>97</v>
      </c>
      <c r="D87" s="8">
        <v>0</v>
      </c>
      <c r="E87" s="8">
        <v>2</v>
      </c>
      <c r="F87" s="8">
        <v>11</v>
      </c>
    </row>
    <row r="88" spans="1:6" ht="15" thickBot="1">
      <c r="A88" s="5">
        <v>87</v>
      </c>
      <c r="B88" s="22" t="s">
        <v>607</v>
      </c>
      <c r="C88" s="22" t="s">
        <v>169</v>
      </c>
      <c r="D88" s="8">
        <v>0</v>
      </c>
      <c r="E88" s="8">
        <v>2</v>
      </c>
      <c r="F88" s="8">
        <v>11</v>
      </c>
    </row>
    <row r="89" spans="1:6" ht="15" thickBot="1">
      <c r="A89" s="5">
        <v>88</v>
      </c>
      <c r="B89" s="22" t="s">
        <v>611</v>
      </c>
      <c r="C89" s="22" t="s">
        <v>58</v>
      </c>
      <c r="D89" s="8">
        <v>0</v>
      </c>
      <c r="E89" s="8">
        <v>3</v>
      </c>
      <c r="F89" s="8">
        <v>11</v>
      </c>
    </row>
    <row r="90" spans="1:6" ht="15" thickBot="1">
      <c r="A90" s="5">
        <v>89</v>
      </c>
      <c r="B90" s="22" t="s">
        <v>423</v>
      </c>
      <c r="C90" s="22" t="s">
        <v>37</v>
      </c>
      <c r="D90" s="8">
        <v>0</v>
      </c>
      <c r="E90" s="8">
        <v>4</v>
      </c>
      <c r="F90" s="8">
        <v>11</v>
      </c>
    </row>
    <row r="91" spans="1:6" ht="15" thickBot="1">
      <c r="A91" s="5">
        <v>90</v>
      </c>
      <c r="B91" s="22" t="s">
        <v>513</v>
      </c>
      <c r="C91" s="6" t="s">
        <v>103</v>
      </c>
      <c r="D91" s="8">
        <v>0</v>
      </c>
      <c r="E91" s="8">
        <v>2</v>
      </c>
      <c r="F91" s="8">
        <v>11</v>
      </c>
    </row>
    <row r="92" spans="1:6" ht="15" thickBot="1">
      <c r="A92" s="5">
        <v>91</v>
      </c>
      <c r="B92" s="22" t="s">
        <v>545</v>
      </c>
      <c r="C92" s="22" t="s">
        <v>64</v>
      </c>
      <c r="D92" s="8">
        <v>1</v>
      </c>
      <c r="E92" s="8">
        <v>1</v>
      </c>
      <c r="F92" s="8">
        <v>11</v>
      </c>
    </row>
    <row r="93" spans="1:6" ht="15" thickBot="1">
      <c r="A93" s="5">
        <v>92</v>
      </c>
      <c r="B93" s="22" t="s">
        <v>536</v>
      </c>
      <c r="C93" s="6" t="s">
        <v>103</v>
      </c>
      <c r="D93" s="8">
        <v>2</v>
      </c>
      <c r="E93" s="8">
        <v>1</v>
      </c>
      <c r="F93" s="8">
        <v>10</v>
      </c>
    </row>
    <row r="94" spans="1:6" ht="15" thickBot="1">
      <c r="A94" s="5">
        <v>93</v>
      </c>
      <c r="B94" s="22" t="s">
        <v>526</v>
      </c>
      <c r="C94" s="22" t="s">
        <v>52</v>
      </c>
      <c r="D94" s="8">
        <v>1</v>
      </c>
      <c r="E94" s="8">
        <v>5</v>
      </c>
      <c r="F94" s="8">
        <v>10</v>
      </c>
    </row>
    <row r="95" spans="1:6" ht="15" thickBot="1">
      <c r="A95" s="5">
        <v>94</v>
      </c>
      <c r="B95" s="22" t="s">
        <v>489</v>
      </c>
      <c r="C95" s="6" t="s">
        <v>103</v>
      </c>
      <c r="D95" s="8">
        <v>0</v>
      </c>
      <c r="E95" s="8">
        <v>5</v>
      </c>
      <c r="F95" s="8">
        <v>10</v>
      </c>
    </row>
    <row r="96" spans="1:6" ht="15" thickBot="1">
      <c r="A96" s="5">
        <v>95</v>
      </c>
      <c r="B96" s="22" t="s">
        <v>680</v>
      </c>
      <c r="C96" s="6" t="s">
        <v>292</v>
      </c>
      <c r="D96" s="8">
        <v>3</v>
      </c>
      <c r="E96" s="8">
        <v>4</v>
      </c>
      <c r="F96" s="8">
        <v>10</v>
      </c>
    </row>
    <row r="97" spans="1:6" ht="15" thickBot="1">
      <c r="A97" s="5">
        <v>96</v>
      </c>
      <c r="B97" s="22" t="s">
        <v>523</v>
      </c>
      <c r="C97" s="6" t="s">
        <v>103</v>
      </c>
      <c r="D97" s="8">
        <v>1</v>
      </c>
      <c r="E97" s="8">
        <v>6</v>
      </c>
      <c r="F97" s="8">
        <v>10</v>
      </c>
    </row>
    <row r="98" spans="1:6" ht="15" thickBot="1">
      <c r="A98" s="5">
        <v>97</v>
      </c>
      <c r="B98" s="22" t="s">
        <v>619</v>
      </c>
      <c r="C98" s="22" t="s">
        <v>32</v>
      </c>
      <c r="D98" s="8">
        <v>0</v>
      </c>
      <c r="E98" s="8">
        <v>3</v>
      </c>
      <c r="F98" s="8">
        <v>10</v>
      </c>
    </row>
    <row r="99" spans="1:6" ht="15" thickBot="1">
      <c r="A99" s="5">
        <v>98</v>
      </c>
      <c r="B99" s="22" t="s">
        <v>608</v>
      </c>
      <c r="C99" s="6" t="s">
        <v>103</v>
      </c>
      <c r="D99" s="8">
        <v>0</v>
      </c>
      <c r="E99" s="8">
        <v>3</v>
      </c>
      <c r="F99" s="8">
        <v>10</v>
      </c>
    </row>
    <row r="100" spans="1:6" ht="15" thickBot="1">
      <c r="A100" s="5">
        <v>99</v>
      </c>
      <c r="B100" s="22" t="s">
        <v>644</v>
      </c>
      <c r="C100" s="6" t="s">
        <v>103</v>
      </c>
      <c r="D100" s="8">
        <v>1</v>
      </c>
      <c r="E100" s="8">
        <v>3</v>
      </c>
      <c r="F100" s="8">
        <v>10</v>
      </c>
    </row>
    <row r="101" spans="1:6" ht="15" thickBot="1">
      <c r="A101" s="5">
        <v>100</v>
      </c>
      <c r="B101" s="22" t="s">
        <v>657</v>
      </c>
      <c r="C101" s="22" t="s">
        <v>58</v>
      </c>
      <c r="D101" s="8">
        <v>3</v>
      </c>
      <c r="E101" s="8">
        <v>0</v>
      </c>
      <c r="F101" s="8">
        <v>10</v>
      </c>
    </row>
    <row r="102" spans="1:6" ht="15" thickBot="1">
      <c r="A102" s="5">
        <v>101</v>
      </c>
      <c r="B102" s="22" t="s">
        <v>434</v>
      </c>
      <c r="C102" s="22" t="s">
        <v>153</v>
      </c>
      <c r="D102" s="8">
        <v>2</v>
      </c>
      <c r="E102" s="8">
        <v>3</v>
      </c>
      <c r="F102" s="8">
        <v>10</v>
      </c>
    </row>
    <row r="103" spans="1:6" ht="15" thickBot="1">
      <c r="A103" s="5">
        <v>102</v>
      </c>
      <c r="B103" s="22" t="s">
        <v>605</v>
      </c>
      <c r="C103" s="22" t="s">
        <v>116</v>
      </c>
      <c r="D103" s="8">
        <v>1</v>
      </c>
      <c r="E103" s="8">
        <v>2</v>
      </c>
      <c r="F103" s="8">
        <v>10</v>
      </c>
    </row>
    <row r="104" spans="1:6" ht="15" thickBot="1">
      <c r="A104" s="5">
        <v>103</v>
      </c>
      <c r="B104" s="22" t="s">
        <v>517</v>
      </c>
      <c r="C104" s="22" t="s">
        <v>48</v>
      </c>
      <c r="D104" s="8">
        <v>0</v>
      </c>
      <c r="E104" s="8">
        <v>1</v>
      </c>
      <c r="F104" s="8">
        <v>10</v>
      </c>
    </row>
    <row r="105" spans="1:6" ht="15" thickBot="1">
      <c r="A105" s="5">
        <v>104</v>
      </c>
      <c r="B105" s="22" t="s">
        <v>695</v>
      </c>
      <c r="C105" s="22" t="s">
        <v>129</v>
      </c>
      <c r="D105" s="8">
        <v>1</v>
      </c>
      <c r="E105" s="8">
        <v>3</v>
      </c>
      <c r="F105" s="8">
        <v>10</v>
      </c>
    </row>
    <row r="106" spans="1:6" ht="15" thickBot="1">
      <c r="A106" s="5">
        <v>105</v>
      </c>
      <c r="B106" s="22" t="s">
        <v>303</v>
      </c>
      <c r="C106" s="22" t="s">
        <v>41</v>
      </c>
      <c r="D106" s="8">
        <v>0</v>
      </c>
      <c r="E106" s="8">
        <v>3</v>
      </c>
      <c r="F106" s="8">
        <v>9</v>
      </c>
    </row>
    <row r="107" spans="1:6" ht="15" thickBot="1">
      <c r="A107" s="5">
        <v>106</v>
      </c>
      <c r="B107" s="22" t="s">
        <v>668</v>
      </c>
      <c r="C107" s="22" t="s">
        <v>29</v>
      </c>
      <c r="D107" s="8">
        <v>1</v>
      </c>
      <c r="E107" s="8">
        <v>2</v>
      </c>
      <c r="F107" s="8">
        <v>9</v>
      </c>
    </row>
    <row r="108" spans="1:6" ht="15" thickBot="1">
      <c r="A108" s="5">
        <v>107</v>
      </c>
      <c r="B108" s="22" t="s">
        <v>446</v>
      </c>
      <c r="C108" s="6" t="s">
        <v>103</v>
      </c>
      <c r="D108" s="8">
        <v>7</v>
      </c>
      <c r="E108" s="8">
        <v>3</v>
      </c>
      <c r="F108" s="8">
        <v>9</v>
      </c>
    </row>
    <row r="109" spans="1:6" ht="15" thickBot="1">
      <c r="A109" s="5">
        <v>108</v>
      </c>
      <c r="B109" s="22" t="s">
        <v>643</v>
      </c>
      <c r="C109" s="22" t="s">
        <v>74</v>
      </c>
      <c r="D109" s="8">
        <v>3</v>
      </c>
      <c r="E109" s="8">
        <v>6</v>
      </c>
      <c r="F109" s="8">
        <v>9</v>
      </c>
    </row>
    <row r="110" spans="1:6" ht="15" thickBot="1">
      <c r="A110" s="5">
        <v>109</v>
      </c>
      <c r="B110" s="22" t="s">
        <v>664</v>
      </c>
      <c r="C110" s="22" t="s">
        <v>24</v>
      </c>
      <c r="D110" s="8">
        <v>0</v>
      </c>
      <c r="E110" s="8">
        <v>2</v>
      </c>
      <c r="F110" s="8">
        <v>9</v>
      </c>
    </row>
    <row r="111" spans="1:6" ht="15" thickBot="1">
      <c r="A111" s="5">
        <v>110</v>
      </c>
      <c r="B111" s="22" t="s">
        <v>666</v>
      </c>
      <c r="C111" s="22" t="s">
        <v>41</v>
      </c>
      <c r="D111" s="8">
        <v>0</v>
      </c>
      <c r="E111" s="8">
        <v>3</v>
      </c>
      <c r="F111" s="8">
        <v>9</v>
      </c>
    </row>
    <row r="112" spans="1:6" ht="15" thickBot="1">
      <c r="A112" s="5">
        <v>111</v>
      </c>
      <c r="B112" s="22" t="s">
        <v>711</v>
      </c>
      <c r="C112" s="22" t="s">
        <v>144</v>
      </c>
      <c r="D112" s="8">
        <v>0</v>
      </c>
      <c r="E112" s="8">
        <v>1</v>
      </c>
      <c r="F112" s="8">
        <v>9</v>
      </c>
    </row>
    <row r="113" spans="1:6" ht="15" thickBot="1">
      <c r="A113" s="5">
        <v>112</v>
      </c>
      <c r="B113" s="22" t="s">
        <v>457</v>
      </c>
      <c r="C113" s="22" t="s">
        <v>24</v>
      </c>
      <c r="D113" s="8">
        <v>1</v>
      </c>
      <c r="E113" s="8">
        <v>1</v>
      </c>
      <c r="F113" s="8">
        <v>9</v>
      </c>
    </row>
    <row r="114" spans="1:6" ht="15" thickBot="1">
      <c r="A114" s="5">
        <v>113</v>
      </c>
      <c r="B114" s="22" t="s">
        <v>663</v>
      </c>
      <c r="C114" s="22" t="s">
        <v>111</v>
      </c>
      <c r="D114" s="8">
        <v>1</v>
      </c>
      <c r="E114" s="8">
        <v>1</v>
      </c>
      <c r="F114" s="8">
        <v>9</v>
      </c>
    </row>
    <row r="115" spans="1:6" ht="15" thickBot="1">
      <c r="A115" s="5">
        <v>114</v>
      </c>
      <c r="B115" s="22" t="s">
        <v>727</v>
      </c>
      <c r="C115" s="6" t="s">
        <v>103</v>
      </c>
      <c r="D115" s="8">
        <v>0</v>
      </c>
      <c r="E115" s="8">
        <v>2</v>
      </c>
      <c r="F115" s="8">
        <v>8</v>
      </c>
    </row>
    <row r="116" spans="1:6" ht="15" thickBot="1">
      <c r="A116" s="5">
        <v>115</v>
      </c>
      <c r="B116" s="22" t="s">
        <v>84</v>
      </c>
      <c r="C116" s="22" t="s">
        <v>32</v>
      </c>
      <c r="D116" s="8">
        <v>22</v>
      </c>
      <c r="E116" s="8">
        <v>5</v>
      </c>
      <c r="F116" s="8">
        <v>8</v>
      </c>
    </row>
    <row r="117" spans="1:6" ht="15" thickBot="1">
      <c r="A117" s="5">
        <v>116</v>
      </c>
      <c r="B117" s="22" t="s">
        <v>484</v>
      </c>
      <c r="C117" s="6" t="s">
        <v>103</v>
      </c>
      <c r="D117" s="8">
        <v>18</v>
      </c>
      <c r="E117" s="8">
        <v>6</v>
      </c>
      <c r="F117" s="8">
        <v>8</v>
      </c>
    </row>
    <row r="118" spans="1:6" ht="15" thickBot="1">
      <c r="A118" s="5">
        <v>117</v>
      </c>
      <c r="B118" s="22" t="s">
        <v>553</v>
      </c>
      <c r="C118" s="22" t="s">
        <v>26</v>
      </c>
      <c r="D118" s="8">
        <v>5</v>
      </c>
      <c r="E118" s="8">
        <v>3</v>
      </c>
      <c r="F118" s="8">
        <v>8</v>
      </c>
    </row>
    <row r="119" spans="1:6" ht="15" thickBot="1">
      <c r="A119" s="5">
        <v>118</v>
      </c>
      <c r="B119" s="22" t="s">
        <v>572</v>
      </c>
      <c r="C119" s="22" t="s">
        <v>144</v>
      </c>
      <c r="D119" s="8">
        <v>0</v>
      </c>
      <c r="E119" s="8">
        <v>5</v>
      </c>
      <c r="F119" s="8">
        <v>8</v>
      </c>
    </row>
    <row r="120" spans="1:6" ht="15" thickBot="1">
      <c r="A120" s="5">
        <v>119</v>
      </c>
      <c r="B120" s="22" t="s">
        <v>562</v>
      </c>
      <c r="C120" s="6" t="s">
        <v>103</v>
      </c>
      <c r="D120" s="8">
        <v>1</v>
      </c>
      <c r="E120" s="8">
        <v>3</v>
      </c>
      <c r="F120" s="8">
        <v>8</v>
      </c>
    </row>
    <row r="121" spans="1:6" ht="15" thickBot="1">
      <c r="A121" s="5">
        <v>120</v>
      </c>
      <c r="B121" s="22" t="s">
        <v>584</v>
      </c>
      <c r="C121" s="22" t="s">
        <v>129</v>
      </c>
      <c r="D121" s="8">
        <v>27</v>
      </c>
      <c r="E121" s="8">
        <v>8</v>
      </c>
      <c r="F121" s="8">
        <v>8</v>
      </c>
    </row>
    <row r="122" spans="1:6" ht="15" thickBot="1">
      <c r="A122" s="5">
        <v>121</v>
      </c>
      <c r="B122" s="22" t="s">
        <v>439</v>
      </c>
      <c r="C122" s="22" t="s">
        <v>54</v>
      </c>
      <c r="D122" s="8">
        <v>0</v>
      </c>
      <c r="E122" s="8">
        <v>1</v>
      </c>
      <c r="F122" s="8">
        <v>8</v>
      </c>
    </row>
    <row r="123" spans="1:6" ht="15" thickBot="1">
      <c r="A123" s="5">
        <v>122</v>
      </c>
      <c r="B123" s="22" t="s">
        <v>500</v>
      </c>
      <c r="C123" s="22" t="s">
        <v>52</v>
      </c>
      <c r="D123" s="8">
        <v>1</v>
      </c>
      <c r="E123" s="8">
        <v>1</v>
      </c>
      <c r="F123" s="8">
        <v>8</v>
      </c>
    </row>
    <row r="124" spans="1:6" ht="15" thickBot="1">
      <c r="A124" s="5">
        <v>123</v>
      </c>
      <c r="B124" s="22" t="s">
        <v>432</v>
      </c>
      <c r="C124" s="22" t="s">
        <v>54</v>
      </c>
      <c r="D124" s="8">
        <v>6</v>
      </c>
      <c r="E124" s="8">
        <v>4</v>
      </c>
      <c r="F124" s="8">
        <v>8</v>
      </c>
    </row>
    <row r="125" spans="1:6" ht="15" thickBot="1">
      <c r="A125" s="5">
        <v>124</v>
      </c>
      <c r="B125" s="22" t="s">
        <v>476</v>
      </c>
      <c r="C125" s="22" t="s">
        <v>37</v>
      </c>
      <c r="D125" s="8">
        <v>4</v>
      </c>
      <c r="E125" s="8">
        <v>2</v>
      </c>
      <c r="F125" s="8">
        <v>8</v>
      </c>
    </row>
    <row r="126" spans="1:6" ht="15" thickBot="1">
      <c r="A126" s="5">
        <v>125</v>
      </c>
      <c r="B126" s="22" t="s">
        <v>433</v>
      </c>
      <c r="C126" s="22" t="s">
        <v>89</v>
      </c>
      <c r="D126" s="8">
        <v>23</v>
      </c>
      <c r="E126" s="8">
        <v>5</v>
      </c>
      <c r="F126" s="8">
        <v>7</v>
      </c>
    </row>
    <row r="127" spans="1:6" ht="15" thickBot="1">
      <c r="A127" s="5">
        <v>126</v>
      </c>
      <c r="B127" s="22" t="s">
        <v>403</v>
      </c>
      <c r="C127" s="22" t="s">
        <v>74</v>
      </c>
      <c r="D127" s="8">
        <v>0</v>
      </c>
      <c r="E127" s="8">
        <v>0</v>
      </c>
      <c r="F127" s="8">
        <v>7</v>
      </c>
    </row>
    <row r="128" spans="1:6" ht="15" thickBot="1">
      <c r="A128" s="5">
        <v>127</v>
      </c>
      <c r="B128" s="22" t="s">
        <v>719</v>
      </c>
      <c r="C128" s="22" t="s">
        <v>26</v>
      </c>
      <c r="D128" s="8">
        <v>0</v>
      </c>
      <c r="E128" s="8">
        <v>1</v>
      </c>
      <c r="F128" s="8">
        <v>7</v>
      </c>
    </row>
    <row r="129" spans="1:6" ht="15" thickBot="1">
      <c r="A129" s="5">
        <v>128</v>
      </c>
      <c r="B129" s="22" t="s">
        <v>597</v>
      </c>
      <c r="C129" s="22" t="s">
        <v>129</v>
      </c>
      <c r="D129" s="8">
        <v>0</v>
      </c>
      <c r="E129" s="8">
        <v>3</v>
      </c>
      <c r="F129" s="8">
        <v>7</v>
      </c>
    </row>
    <row r="130" spans="1:6" ht="15" thickBot="1">
      <c r="A130" s="5">
        <v>129</v>
      </c>
      <c r="B130" s="22" t="s">
        <v>541</v>
      </c>
      <c r="C130" s="6" t="s">
        <v>103</v>
      </c>
      <c r="D130" s="8">
        <v>1</v>
      </c>
      <c r="E130" s="8">
        <v>2</v>
      </c>
      <c r="F130" s="8">
        <v>7</v>
      </c>
    </row>
    <row r="131" spans="1:6" ht="15" thickBot="1">
      <c r="A131" s="5">
        <v>130</v>
      </c>
      <c r="B131" s="22" t="s">
        <v>716</v>
      </c>
      <c r="C131" s="22" t="s">
        <v>109</v>
      </c>
      <c r="D131" s="8">
        <v>0</v>
      </c>
      <c r="E131" s="8">
        <v>3</v>
      </c>
      <c r="F131" s="8">
        <v>7</v>
      </c>
    </row>
    <row r="132" spans="1:6" ht="15" thickBot="1">
      <c r="A132" s="5">
        <v>131</v>
      </c>
      <c r="B132" s="22" t="s">
        <v>595</v>
      </c>
      <c r="C132" s="22" t="s">
        <v>32</v>
      </c>
      <c r="D132" s="8">
        <v>4</v>
      </c>
      <c r="E132" s="8">
        <v>5</v>
      </c>
      <c r="F132" s="8">
        <v>7</v>
      </c>
    </row>
    <row r="133" spans="1:6" ht="15" thickBot="1">
      <c r="A133" s="5">
        <v>132</v>
      </c>
      <c r="B133" s="22" t="s">
        <v>507</v>
      </c>
      <c r="C133" s="22" t="s">
        <v>48</v>
      </c>
      <c r="D133" s="8">
        <v>1</v>
      </c>
      <c r="E133" s="8">
        <v>2</v>
      </c>
      <c r="F133" s="8">
        <v>7</v>
      </c>
    </row>
    <row r="134" spans="1:6" ht="15" thickBot="1">
      <c r="A134" s="5">
        <v>133</v>
      </c>
      <c r="B134" s="22" t="s">
        <v>616</v>
      </c>
      <c r="C134" s="22" t="s">
        <v>54</v>
      </c>
      <c r="D134" s="8">
        <v>2</v>
      </c>
      <c r="E134" s="8">
        <v>3</v>
      </c>
      <c r="F134" s="8">
        <v>7</v>
      </c>
    </row>
    <row r="135" spans="1:6" ht="15" thickBot="1">
      <c r="A135" s="5">
        <v>134</v>
      </c>
      <c r="B135" s="22" t="s">
        <v>847</v>
      </c>
      <c r="C135" s="22" t="s">
        <v>109</v>
      </c>
      <c r="D135" s="8">
        <v>1</v>
      </c>
      <c r="E135" s="8">
        <v>2</v>
      </c>
      <c r="F135" s="8">
        <v>6</v>
      </c>
    </row>
    <row r="136" spans="1:6" ht="15" thickBot="1">
      <c r="A136" s="5">
        <v>135</v>
      </c>
      <c r="B136" s="22" t="s">
        <v>519</v>
      </c>
      <c r="C136" s="22" t="s">
        <v>86</v>
      </c>
      <c r="D136" s="8">
        <v>1</v>
      </c>
      <c r="E136" s="8">
        <v>2</v>
      </c>
      <c r="F136" s="8">
        <v>6</v>
      </c>
    </row>
    <row r="137" spans="1:6" ht="15" thickBot="1">
      <c r="A137" s="5">
        <v>136</v>
      </c>
      <c r="B137" s="22" t="s">
        <v>496</v>
      </c>
      <c r="C137" s="22" t="s">
        <v>86</v>
      </c>
      <c r="D137" s="8">
        <v>0</v>
      </c>
      <c r="E137" s="8">
        <v>1</v>
      </c>
      <c r="F137" s="8">
        <v>6</v>
      </c>
    </row>
    <row r="138" spans="1:6" ht="15" thickBot="1">
      <c r="A138" s="5">
        <v>137</v>
      </c>
      <c r="B138" s="22" t="s">
        <v>437</v>
      </c>
      <c r="C138" s="22" t="s">
        <v>64</v>
      </c>
      <c r="D138" s="8">
        <v>0</v>
      </c>
      <c r="E138" s="8">
        <v>2</v>
      </c>
      <c r="F138" s="8">
        <v>6</v>
      </c>
    </row>
    <row r="139" spans="1:6" ht="15" thickBot="1">
      <c r="A139" s="5">
        <v>138</v>
      </c>
      <c r="B139" s="22" t="s">
        <v>693</v>
      </c>
      <c r="C139" s="22" t="s">
        <v>109</v>
      </c>
      <c r="D139" s="8">
        <v>0</v>
      </c>
      <c r="E139" s="8">
        <v>1</v>
      </c>
      <c r="F139" s="8">
        <v>6</v>
      </c>
    </row>
    <row r="140" spans="1:6" ht="15" thickBot="1">
      <c r="A140" s="5">
        <v>139</v>
      </c>
      <c r="B140" s="22" t="s">
        <v>563</v>
      </c>
      <c r="C140" s="6" t="s">
        <v>103</v>
      </c>
      <c r="D140" s="8">
        <v>13</v>
      </c>
      <c r="E140" s="8">
        <v>3</v>
      </c>
      <c r="F140" s="8">
        <v>6</v>
      </c>
    </row>
    <row r="141" spans="1:6" ht="15" thickBot="1">
      <c r="A141" s="5">
        <v>140</v>
      </c>
      <c r="B141" s="22" t="s">
        <v>480</v>
      </c>
      <c r="C141" s="22" t="s">
        <v>111</v>
      </c>
      <c r="D141" s="8">
        <v>0</v>
      </c>
      <c r="E141" s="8">
        <v>0</v>
      </c>
      <c r="F141" s="8">
        <v>6</v>
      </c>
    </row>
    <row r="142" spans="1:6" ht="15" thickBot="1">
      <c r="A142" s="5">
        <v>141</v>
      </c>
      <c r="B142" s="22" t="s">
        <v>420</v>
      </c>
      <c r="C142" s="22" t="s">
        <v>24</v>
      </c>
      <c r="D142" s="8">
        <v>23</v>
      </c>
      <c r="E142" s="8">
        <v>3</v>
      </c>
      <c r="F142" s="8">
        <v>6</v>
      </c>
    </row>
    <row r="143" spans="1:6" ht="15" thickBot="1">
      <c r="A143" s="5">
        <v>142</v>
      </c>
      <c r="B143" s="22" t="s">
        <v>428</v>
      </c>
      <c r="C143" s="22" t="s">
        <v>56</v>
      </c>
      <c r="D143" s="8">
        <v>22</v>
      </c>
      <c r="E143" s="8">
        <v>3</v>
      </c>
      <c r="F143" s="8">
        <v>6</v>
      </c>
    </row>
    <row r="144" spans="1:6" ht="15" thickBot="1">
      <c r="A144" s="5">
        <v>143</v>
      </c>
      <c r="B144" s="22" t="s">
        <v>725</v>
      </c>
      <c r="C144" s="22" t="s">
        <v>58</v>
      </c>
      <c r="D144" s="8">
        <v>0</v>
      </c>
      <c r="E144" s="8">
        <v>3</v>
      </c>
      <c r="F144" s="8">
        <v>6</v>
      </c>
    </row>
    <row r="145" spans="1:6" ht="15" thickBot="1">
      <c r="A145" s="5">
        <v>144</v>
      </c>
      <c r="B145" s="22" t="s">
        <v>445</v>
      </c>
      <c r="C145" s="22" t="s">
        <v>50</v>
      </c>
      <c r="D145" s="8">
        <v>5</v>
      </c>
      <c r="E145" s="8">
        <v>4</v>
      </c>
      <c r="F145" s="8">
        <v>6</v>
      </c>
    </row>
    <row r="146" spans="1:6" ht="15" thickBot="1">
      <c r="A146" s="5">
        <v>145</v>
      </c>
      <c r="B146" s="22" t="s">
        <v>633</v>
      </c>
      <c r="C146" s="22" t="s">
        <v>41</v>
      </c>
      <c r="D146" s="8">
        <v>1</v>
      </c>
      <c r="E146" s="8">
        <v>0</v>
      </c>
      <c r="F146" s="8">
        <v>6</v>
      </c>
    </row>
    <row r="147" spans="1:6" ht="15" thickBot="1">
      <c r="A147" s="5">
        <v>146</v>
      </c>
      <c r="B147" s="22" t="s">
        <v>410</v>
      </c>
      <c r="C147" s="22" t="s">
        <v>54</v>
      </c>
      <c r="D147" s="8">
        <v>23</v>
      </c>
      <c r="E147" s="8">
        <v>3</v>
      </c>
      <c r="F147" s="8">
        <v>5</v>
      </c>
    </row>
    <row r="148" spans="1:6" ht="15" thickBot="1">
      <c r="A148" s="5">
        <v>147</v>
      </c>
      <c r="B148" s="22" t="s">
        <v>436</v>
      </c>
      <c r="C148" s="6" t="s">
        <v>103</v>
      </c>
      <c r="D148" s="8">
        <v>2</v>
      </c>
      <c r="E148" s="8">
        <v>2</v>
      </c>
      <c r="F148" s="8">
        <v>5</v>
      </c>
    </row>
    <row r="149" spans="1:6" ht="15" thickBot="1">
      <c r="A149" s="5">
        <v>148</v>
      </c>
      <c r="B149" s="22" t="s">
        <v>592</v>
      </c>
      <c r="C149" s="22" t="s">
        <v>43</v>
      </c>
      <c r="D149" s="8">
        <v>0</v>
      </c>
      <c r="E149" s="8">
        <v>2</v>
      </c>
      <c r="F149" s="8">
        <v>5</v>
      </c>
    </row>
    <row r="150" spans="1:6" ht="15" thickBot="1">
      <c r="A150" s="5">
        <v>149</v>
      </c>
      <c r="B150" s="22" t="s">
        <v>698</v>
      </c>
      <c r="C150" s="22" t="s">
        <v>153</v>
      </c>
      <c r="D150" s="8">
        <v>25</v>
      </c>
      <c r="E150" s="8">
        <v>6</v>
      </c>
      <c r="F150" s="8">
        <v>5</v>
      </c>
    </row>
    <row r="151" spans="1:6" ht="15" thickBot="1">
      <c r="A151" s="5">
        <v>150</v>
      </c>
      <c r="B151" s="22" t="s">
        <v>697</v>
      </c>
      <c r="C151" s="22" t="s">
        <v>32</v>
      </c>
      <c r="D151" s="8">
        <v>0</v>
      </c>
      <c r="E151" s="8">
        <v>4</v>
      </c>
      <c r="F151" s="8">
        <v>5</v>
      </c>
    </row>
    <row r="152" spans="1:6" ht="15" thickBot="1">
      <c r="A152" s="5">
        <v>151</v>
      </c>
      <c r="B152" s="22" t="s">
        <v>632</v>
      </c>
      <c r="C152" s="22" t="s">
        <v>129</v>
      </c>
      <c r="D152" s="8">
        <v>0</v>
      </c>
      <c r="E152" s="8">
        <v>1</v>
      </c>
      <c r="F152" s="8">
        <v>5</v>
      </c>
    </row>
    <row r="153" spans="1:6" ht="15" thickBot="1">
      <c r="A153" s="5">
        <v>152</v>
      </c>
      <c r="B153" s="22" t="s">
        <v>735</v>
      </c>
      <c r="C153" s="22" t="s">
        <v>39</v>
      </c>
      <c r="D153" s="8">
        <v>1</v>
      </c>
      <c r="E153" s="8">
        <v>0</v>
      </c>
      <c r="F153" s="8">
        <v>5</v>
      </c>
    </row>
    <row r="154" spans="1:6" ht="15" thickBot="1">
      <c r="A154" s="5">
        <v>153</v>
      </c>
      <c r="B154" s="22" t="s">
        <v>801</v>
      </c>
      <c r="C154" s="22" t="s">
        <v>169</v>
      </c>
      <c r="D154" s="8">
        <v>2</v>
      </c>
      <c r="E154" s="8">
        <v>0</v>
      </c>
      <c r="F154" s="8">
        <v>5</v>
      </c>
    </row>
    <row r="155" spans="1:6" ht="15" thickBot="1">
      <c r="A155" s="5">
        <v>154</v>
      </c>
      <c r="B155" s="22" t="s">
        <v>724</v>
      </c>
      <c r="C155" s="6" t="s">
        <v>103</v>
      </c>
      <c r="D155" s="8">
        <v>2</v>
      </c>
      <c r="E155" s="8">
        <v>4</v>
      </c>
      <c r="F155" s="8">
        <v>5</v>
      </c>
    </row>
    <row r="156" spans="1:6" ht="15" thickBot="1">
      <c r="A156" s="5">
        <v>155</v>
      </c>
      <c r="B156" s="22" t="s">
        <v>600</v>
      </c>
      <c r="C156" s="22" t="s">
        <v>50</v>
      </c>
      <c r="D156" s="8">
        <v>3</v>
      </c>
      <c r="E156" s="8">
        <v>1</v>
      </c>
      <c r="F156" s="8">
        <v>4</v>
      </c>
    </row>
    <row r="157" spans="1:6" ht="15" thickBot="1">
      <c r="A157" s="5">
        <v>156</v>
      </c>
      <c r="B157" s="22" t="s">
        <v>546</v>
      </c>
      <c r="C157" s="6" t="s">
        <v>103</v>
      </c>
      <c r="D157" s="8">
        <v>1</v>
      </c>
      <c r="E157" s="8">
        <v>1</v>
      </c>
      <c r="F157" s="8">
        <v>4</v>
      </c>
    </row>
    <row r="158" spans="1:6" ht="15" thickBot="1">
      <c r="A158" s="5">
        <v>157</v>
      </c>
      <c r="B158" s="22" t="s">
        <v>462</v>
      </c>
      <c r="C158" s="22" t="s">
        <v>86</v>
      </c>
      <c r="D158" s="8">
        <v>0</v>
      </c>
      <c r="E158" s="8">
        <v>2</v>
      </c>
      <c r="F158" s="8">
        <v>4</v>
      </c>
    </row>
    <row r="159" spans="1:6" ht="15" thickBot="1">
      <c r="A159" s="5">
        <v>158</v>
      </c>
      <c r="B159" s="22" t="s">
        <v>687</v>
      </c>
      <c r="C159" s="22" t="s">
        <v>100</v>
      </c>
      <c r="D159" s="8">
        <v>1</v>
      </c>
      <c r="E159" s="8">
        <v>3</v>
      </c>
      <c r="F159" s="8">
        <v>4</v>
      </c>
    </row>
    <row r="160" spans="1:6" ht="15" thickBot="1">
      <c r="A160" s="5">
        <v>159</v>
      </c>
      <c r="B160" s="22" t="s">
        <v>581</v>
      </c>
      <c r="C160" s="22" t="s">
        <v>129</v>
      </c>
      <c r="D160" s="8">
        <v>0</v>
      </c>
      <c r="E160" s="8">
        <v>2</v>
      </c>
      <c r="F160" s="8">
        <v>4</v>
      </c>
    </row>
    <row r="161" spans="1:6" ht="15" thickBot="1">
      <c r="A161" s="5">
        <v>160</v>
      </c>
      <c r="B161" s="22" t="s">
        <v>691</v>
      </c>
      <c r="C161" s="22" t="s">
        <v>58</v>
      </c>
      <c r="D161" s="8">
        <v>0</v>
      </c>
      <c r="E161" s="8">
        <v>1</v>
      </c>
      <c r="F161" s="8">
        <v>4</v>
      </c>
    </row>
    <row r="162" spans="1:6" ht="15" thickBot="1">
      <c r="A162" s="5">
        <v>161</v>
      </c>
      <c r="B162" s="22" t="s">
        <v>766</v>
      </c>
      <c r="C162" s="22" t="s">
        <v>169</v>
      </c>
      <c r="D162" s="8">
        <v>0</v>
      </c>
      <c r="E162" s="8">
        <v>1</v>
      </c>
      <c r="F162" s="8">
        <v>4</v>
      </c>
    </row>
    <row r="163" spans="1:6" ht="15" thickBot="1">
      <c r="A163" s="5">
        <v>162</v>
      </c>
      <c r="B163" s="22" t="s">
        <v>510</v>
      </c>
      <c r="C163" s="22" t="s">
        <v>24</v>
      </c>
      <c r="D163" s="8">
        <v>0</v>
      </c>
      <c r="E163" s="8">
        <v>0</v>
      </c>
      <c r="F163" s="8">
        <v>4</v>
      </c>
    </row>
    <row r="164" spans="1:6" ht="15" thickBot="1">
      <c r="A164" s="5">
        <v>163</v>
      </c>
      <c r="B164" s="22" t="s">
        <v>709</v>
      </c>
      <c r="C164" s="6" t="s">
        <v>103</v>
      </c>
      <c r="D164" s="8">
        <v>0</v>
      </c>
      <c r="E164" s="8">
        <v>2</v>
      </c>
      <c r="F164" s="8">
        <v>4</v>
      </c>
    </row>
    <row r="165" spans="1:6" ht="15" thickBot="1">
      <c r="A165" s="5">
        <v>164</v>
      </c>
      <c r="B165" s="22" t="s">
        <v>479</v>
      </c>
      <c r="C165" s="22" t="s">
        <v>116</v>
      </c>
      <c r="D165" s="8">
        <v>0</v>
      </c>
      <c r="E165" s="8">
        <v>0</v>
      </c>
      <c r="F165" s="8">
        <v>4</v>
      </c>
    </row>
    <row r="166" spans="1:6" ht="15" thickBot="1">
      <c r="A166" s="5">
        <v>165</v>
      </c>
      <c r="B166" s="22" t="s">
        <v>399</v>
      </c>
      <c r="C166" s="22" t="s">
        <v>45</v>
      </c>
      <c r="D166" s="8">
        <v>0</v>
      </c>
      <c r="E166" s="8">
        <v>1</v>
      </c>
      <c r="F166" s="8">
        <v>4</v>
      </c>
    </row>
    <row r="167" spans="1:6" ht="15" thickBot="1">
      <c r="A167" s="5">
        <v>166</v>
      </c>
      <c r="B167" s="22" t="s">
        <v>728</v>
      </c>
      <c r="C167" s="6" t="s">
        <v>103</v>
      </c>
      <c r="D167" s="8">
        <v>1</v>
      </c>
      <c r="E167" s="8">
        <v>1</v>
      </c>
      <c r="F167" s="8">
        <v>4</v>
      </c>
    </row>
    <row r="168" spans="1:6" ht="15" thickBot="1">
      <c r="A168" s="5">
        <v>167</v>
      </c>
      <c r="B168" s="22" t="s">
        <v>466</v>
      </c>
      <c r="C168" s="22" t="s">
        <v>54</v>
      </c>
      <c r="D168" s="8">
        <v>2</v>
      </c>
      <c r="E168" s="8">
        <v>0</v>
      </c>
      <c r="F168" s="8">
        <v>4</v>
      </c>
    </row>
    <row r="169" spans="1:6" ht="15" thickBot="1">
      <c r="A169" s="5">
        <v>168</v>
      </c>
      <c r="B169" s="22" t="s">
        <v>672</v>
      </c>
      <c r="C169" s="22" t="s">
        <v>45</v>
      </c>
      <c r="D169" s="8">
        <v>3</v>
      </c>
      <c r="E169" s="8">
        <v>1</v>
      </c>
      <c r="F169" s="8">
        <v>4</v>
      </c>
    </row>
    <row r="170" spans="1:6" ht="15" thickBot="1">
      <c r="A170" s="5">
        <v>169</v>
      </c>
      <c r="B170" s="22" t="s">
        <v>450</v>
      </c>
      <c r="C170" s="22" t="s">
        <v>111</v>
      </c>
      <c r="D170" s="8">
        <v>1</v>
      </c>
      <c r="E170" s="8">
        <v>2</v>
      </c>
      <c r="F170" s="8">
        <v>4</v>
      </c>
    </row>
    <row r="171" spans="1:6" ht="15" thickBot="1">
      <c r="A171" s="5">
        <v>170</v>
      </c>
      <c r="B171" s="22" t="s">
        <v>495</v>
      </c>
      <c r="C171" s="22" t="s">
        <v>111</v>
      </c>
      <c r="D171" s="8">
        <v>0</v>
      </c>
      <c r="E171" s="8">
        <v>2</v>
      </c>
      <c r="F171" s="8">
        <v>4</v>
      </c>
    </row>
    <row r="172" spans="1:6" ht="15" thickBot="1">
      <c r="A172" s="5">
        <v>171</v>
      </c>
      <c r="B172" s="22" t="s">
        <v>508</v>
      </c>
      <c r="C172" s="6" t="s">
        <v>103</v>
      </c>
      <c r="D172" s="8">
        <v>0</v>
      </c>
      <c r="E172" s="8">
        <v>0</v>
      </c>
      <c r="F172" s="8">
        <v>4</v>
      </c>
    </row>
    <row r="173" spans="1:6" ht="15" thickBot="1">
      <c r="A173" s="5">
        <v>172</v>
      </c>
      <c r="B173" s="22" t="s">
        <v>742</v>
      </c>
      <c r="C173" s="22" t="s">
        <v>29</v>
      </c>
      <c r="D173" s="8">
        <v>0</v>
      </c>
      <c r="E173" s="8">
        <v>3</v>
      </c>
      <c r="F173" s="8">
        <v>4</v>
      </c>
    </row>
    <row r="174" spans="1:6" ht="15" thickBot="1">
      <c r="A174" s="5">
        <v>173</v>
      </c>
      <c r="B174" s="22" t="s">
        <v>602</v>
      </c>
      <c r="C174" s="22" t="s">
        <v>153</v>
      </c>
      <c r="D174" s="8">
        <v>2</v>
      </c>
      <c r="E174" s="8">
        <v>0</v>
      </c>
      <c r="F174" s="8">
        <v>4</v>
      </c>
    </row>
    <row r="175" spans="1:6" ht="15" thickBot="1">
      <c r="A175" s="5">
        <v>174</v>
      </c>
      <c r="B175" s="22" t="s">
        <v>620</v>
      </c>
      <c r="C175" s="22" t="s">
        <v>24</v>
      </c>
      <c r="D175" s="8">
        <v>1</v>
      </c>
      <c r="E175" s="8">
        <v>0</v>
      </c>
      <c r="F175" s="8">
        <v>3</v>
      </c>
    </row>
    <row r="176" spans="1:6" ht="15" thickBot="1">
      <c r="A176" s="5">
        <v>175</v>
      </c>
      <c r="B176" s="22" t="s">
        <v>765</v>
      </c>
      <c r="C176" s="22" t="s">
        <v>74</v>
      </c>
      <c r="D176" s="8">
        <v>2</v>
      </c>
      <c r="E176" s="8">
        <v>1</v>
      </c>
      <c r="F176" s="8">
        <v>3</v>
      </c>
    </row>
    <row r="177" spans="1:6" ht="15" thickBot="1">
      <c r="A177" s="5">
        <v>176</v>
      </c>
      <c r="B177" s="22" t="s">
        <v>673</v>
      </c>
      <c r="C177" s="6" t="s">
        <v>292</v>
      </c>
      <c r="D177" s="8">
        <v>1</v>
      </c>
      <c r="E177" s="8">
        <v>0</v>
      </c>
      <c r="F177" s="8">
        <v>3</v>
      </c>
    </row>
    <row r="178" spans="1:6" ht="15" thickBot="1">
      <c r="A178" s="5">
        <v>177</v>
      </c>
      <c r="B178" s="22" t="s">
        <v>661</v>
      </c>
      <c r="C178" s="22" t="s">
        <v>52</v>
      </c>
      <c r="D178" s="8">
        <v>0</v>
      </c>
      <c r="E178" s="8">
        <v>1</v>
      </c>
      <c r="F178" s="8">
        <v>3</v>
      </c>
    </row>
    <row r="179" spans="1:6" ht="15" thickBot="1">
      <c r="A179" s="5">
        <v>178</v>
      </c>
      <c r="B179" s="22" t="s">
        <v>732</v>
      </c>
      <c r="C179" s="22" t="s">
        <v>54</v>
      </c>
      <c r="D179" s="8">
        <v>0</v>
      </c>
      <c r="E179" s="8">
        <v>0</v>
      </c>
      <c r="F179" s="8">
        <v>3</v>
      </c>
    </row>
    <row r="180" spans="1:6" ht="15" thickBot="1">
      <c r="A180" s="5">
        <v>179</v>
      </c>
      <c r="B180" s="22" t="s">
        <v>625</v>
      </c>
      <c r="C180" s="22" t="s">
        <v>35</v>
      </c>
      <c r="D180" s="8">
        <v>1</v>
      </c>
      <c r="E180" s="8">
        <v>1</v>
      </c>
      <c r="F180" s="8">
        <v>3</v>
      </c>
    </row>
    <row r="181" spans="1:6" ht="15" thickBot="1">
      <c r="A181" s="5">
        <v>180</v>
      </c>
      <c r="B181" s="22" t="s">
        <v>559</v>
      </c>
      <c r="C181" s="6" t="s">
        <v>103</v>
      </c>
      <c r="D181" s="8">
        <v>0</v>
      </c>
      <c r="E181" s="8">
        <v>1</v>
      </c>
      <c r="F181" s="8">
        <v>3</v>
      </c>
    </row>
    <row r="182" spans="1:6" ht="15" thickBot="1">
      <c r="A182" s="5">
        <v>181</v>
      </c>
      <c r="B182" s="22" t="s">
        <v>685</v>
      </c>
      <c r="C182" s="22" t="s">
        <v>50</v>
      </c>
      <c r="D182" s="8">
        <v>1</v>
      </c>
      <c r="E182" s="8">
        <v>0</v>
      </c>
      <c r="F182" s="8">
        <v>3</v>
      </c>
    </row>
    <row r="183" spans="1:6" ht="15" thickBot="1">
      <c r="A183" s="5">
        <v>182</v>
      </c>
      <c r="B183" s="22" t="s">
        <v>396</v>
      </c>
      <c r="C183" s="22" t="s">
        <v>95</v>
      </c>
      <c r="D183" s="8">
        <v>3</v>
      </c>
      <c r="E183" s="8">
        <v>2</v>
      </c>
      <c r="F183" s="8">
        <v>3</v>
      </c>
    </row>
    <row r="184" spans="1:6" ht="15" thickBot="1">
      <c r="A184" s="5">
        <v>183</v>
      </c>
      <c r="B184" s="22" t="s">
        <v>656</v>
      </c>
      <c r="C184" s="22" t="s">
        <v>97</v>
      </c>
      <c r="D184" s="8">
        <v>1</v>
      </c>
      <c r="E184" s="8">
        <v>2</v>
      </c>
      <c r="F184" s="8">
        <v>3</v>
      </c>
    </row>
    <row r="185" spans="1:6" ht="15" thickBot="1">
      <c r="A185" s="5">
        <v>184</v>
      </c>
      <c r="B185" s="22" t="s">
        <v>516</v>
      </c>
      <c r="C185" s="22" t="s">
        <v>116</v>
      </c>
      <c r="D185" s="8">
        <v>0</v>
      </c>
      <c r="E185" s="8">
        <v>1</v>
      </c>
      <c r="F185" s="8">
        <v>3</v>
      </c>
    </row>
    <row r="186" spans="1:6" ht="15" thickBot="1">
      <c r="A186" s="5">
        <v>185</v>
      </c>
      <c r="B186" s="22" t="s">
        <v>540</v>
      </c>
      <c r="C186" s="6" t="s">
        <v>103</v>
      </c>
      <c r="D186" s="8">
        <v>0</v>
      </c>
      <c r="E186" s="8">
        <v>0</v>
      </c>
      <c r="F186" s="8">
        <v>3</v>
      </c>
    </row>
    <row r="187" spans="1:6" ht="15" thickBot="1">
      <c r="A187" s="5">
        <v>186</v>
      </c>
      <c r="B187" s="22" t="s">
        <v>808</v>
      </c>
      <c r="C187" s="22" t="s">
        <v>32</v>
      </c>
      <c r="D187" s="8">
        <v>0</v>
      </c>
      <c r="E187" s="8">
        <v>0</v>
      </c>
      <c r="F187" s="8">
        <v>2</v>
      </c>
    </row>
    <row r="188" spans="1:6" ht="15" thickBot="1">
      <c r="A188" s="5">
        <v>187</v>
      </c>
      <c r="B188" s="22" t="s">
        <v>651</v>
      </c>
      <c r="C188" s="22" t="s">
        <v>116</v>
      </c>
      <c r="D188" s="8">
        <v>0</v>
      </c>
      <c r="E188" s="8">
        <v>1</v>
      </c>
      <c r="F188" s="8">
        <v>2</v>
      </c>
    </row>
    <row r="189" spans="1:6" ht="15" thickBot="1">
      <c r="A189" s="5">
        <v>188</v>
      </c>
      <c r="B189" s="22" t="s">
        <v>714</v>
      </c>
      <c r="C189" s="6" t="s">
        <v>103</v>
      </c>
      <c r="D189" s="8">
        <v>0</v>
      </c>
      <c r="E189" s="8">
        <v>1</v>
      </c>
      <c r="F189" s="8">
        <v>2</v>
      </c>
    </row>
    <row r="190" spans="1:6" ht="15" thickBot="1">
      <c r="A190" s="5">
        <v>189</v>
      </c>
      <c r="B190" s="22" t="s">
        <v>512</v>
      </c>
      <c r="C190" s="22" t="s">
        <v>26</v>
      </c>
      <c r="D190" s="8">
        <v>1</v>
      </c>
      <c r="E190" s="8">
        <v>2</v>
      </c>
      <c r="F190" s="8">
        <v>2</v>
      </c>
    </row>
    <row r="191" spans="1:6" ht="15" thickBot="1">
      <c r="A191" s="5">
        <v>190</v>
      </c>
      <c r="B191" s="22" t="s">
        <v>652</v>
      </c>
      <c r="C191" s="22" t="s">
        <v>54</v>
      </c>
      <c r="D191" s="8">
        <v>1</v>
      </c>
      <c r="E191" s="8">
        <v>1</v>
      </c>
      <c r="F191" s="8">
        <v>2</v>
      </c>
    </row>
    <row r="192" spans="1:6" ht="15" thickBot="1">
      <c r="A192" s="5">
        <v>191</v>
      </c>
      <c r="B192" s="22" t="s">
        <v>453</v>
      </c>
      <c r="C192" s="22" t="s">
        <v>86</v>
      </c>
      <c r="D192" s="8">
        <v>1</v>
      </c>
      <c r="E192" s="8">
        <v>0</v>
      </c>
      <c r="F192" s="8">
        <v>2</v>
      </c>
    </row>
    <row r="193" spans="1:6" ht="15" thickBot="1">
      <c r="A193" s="5">
        <v>192</v>
      </c>
      <c r="B193" s="22" t="s">
        <v>629</v>
      </c>
      <c r="C193" s="22" t="s">
        <v>89</v>
      </c>
      <c r="D193" s="8">
        <v>2</v>
      </c>
      <c r="E193" s="8">
        <v>2</v>
      </c>
      <c r="F193" s="8">
        <v>2</v>
      </c>
    </row>
    <row r="194" spans="1:6" ht="15" thickBot="1">
      <c r="A194" s="5">
        <v>193</v>
      </c>
      <c r="B194" s="22" t="s">
        <v>551</v>
      </c>
      <c r="C194" s="22" t="s">
        <v>29</v>
      </c>
      <c r="D194" s="8">
        <v>31</v>
      </c>
      <c r="E194" s="8">
        <v>4</v>
      </c>
      <c r="F194" s="8">
        <v>2</v>
      </c>
    </row>
    <row r="195" spans="1:6" ht="15" thickBot="1">
      <c r="A195" s="5">
        <v>194</v>
      </c>
      <c r="B195" s="22" t="s">
        <v>467</v>
      </c>
      <c r="C195" s="22" t="s">
        <v>116</v>
      </c>
      <c r="D195" s="8">
        <v>1</v>
      </c>
      <c r="E195" s="8">
        <v>1</v>
      </c>
      <c r="F195" s="8">
        <v>2</v>
      </c>
    </row>
    <row r="196" spans="1:6" ht="15" thickBot="1">
      <c r="A196" s="5">
        <v>195</v>
      </c>
      <c r="B196" s="22" t="s">
        <v>481</v>
      </c>
      <c r="C196" s="22" t="s">
        <v>97</v>
      </c>
      <c r="D196" s="8">
        <v>36</v>
      </c>
      <c r="E196" s="8">
        <v>4</v>
      </c>
      <c r="F196" s="8">
        <v>2</v>
      </c>
    </row>
    <row r="197" spans="1:6" ht="15" thickBot="1">
      <c r="A197" s="5">
        <v>196</v>
      </c>
      <c r="B197" s="22" t="s">
        <v>650</v>
      </c>
      <c r="C197" s="22" t="s">
        <v>64</v>
      </c>
      <c r="D197" s="8">
        <v>1</v>
      </c>
      <c r="E197" s="8">
        <v>1</v>
      </c>
      <c r="F197" s="8">
        <v>2</v>
      </c>
    </row>
    <row r="198" spans="1:6" ht="15" thickBot="1">
      <c r="A198" s="5">
        <v>197</v>
      </c>
      <c r="B198" s="22" t="s">
        <v>834</v>
      </c>
      <c r="C198" s="22" t="s">
        <v>74</v>
      </c>
      <c r="D198" s="8">
        <v>1</v>
      </c>
      <c r="E198" s="8">
        <v>0</v>
      </c>
      <c r="F198" s="8">
        <v>2</v>
      </c>
    </row>
    <row r="199" spans="1:6" ht="15" thickBot="1">
      <c r="A199" s="5">
        <v>198</v>
      </c>
      <c r="B199" s="22" t="s">
        <v>390</v>
      </c>
      <c r="C199" s="22" t="s">
        <v>64</v>
      </c>
      <c r="D199" s="8">
        <v>25</v>
      </c>
      <c r="E199" s="8">
        <v>4</v>
      </c>
      <c r="F199" s="8">
        <v>2</v>
      </c>
    </row>
    <row r="200" spans="1:6" ht="15" thickBot="1">
      <c r="A200" s="5">
        <v>199</v>
      </c>
      <c r="B200" s="22" t="s">
        <v>424</v>
      </c>
      <c r="C200" s="22" t="s">
        <v>95</v>
      </c>
      <c r="D200" s="8">
        <v>13</v>
      </c>
      <c r="E200" s="8">
        <v>5</v>
      </c>
      <c r="F200" s="8">
        <v>2</v>
      </c>
    </row>
    <row r="201" spans="1:6" ht="15" thickBot="1">
      <c r="A201" s="5">
        <v>200</v>
      </c>
      <c r="B201" s="22" t="s">
        <v>776</v>
      </c>
      <c r="C201" s="22" t="s">
        <v>29</v>
      </c>
      <c r="D201" s="8">
        <v>0</v>
      </c>
      <c r="E201" s="8">
        <v>2</v>
      </c>
      <c r="F201" s="8">
        <v>2</v>
      </c>
    </row>
    <row r="202" spans="1:6" ht="15" thickBot="1">
      <c r="A202" s="5">
        <v>201</v>
      </c>
      <c r="B202" s="22" t="s">
        <v>389</v>
      </c>
      <c r="C202" s="22" t="s">
        <v>100</v>
      </c>
      <c r="D202" s="8">
        <v>15</v>
      </c>
      <c r="E202" s="8">
        <v>8</v>
      </c>
      <c r="F202" s="8">
        <v>2</v>
      </c>
    </row>
    <row r="203" spans="1:6" ht="15" thickBot="1">
      <c r="A203" s="5">
        <v>202</v>
      </c>
      <c r="B203" s="22" t="s">
        <v>722</v>
      </c>
      <c r="C203" s="22" t="s">
        <v>32</v>
      </c>
      <c r="D203" s="8">
        <v>0</v>
      </c>
      <c r="E203" s="8">
        <v>0</v>
      </c>
      <c r="F203" s="8">
        <v>2</v>
      </c>
    </row>
    <row r="204" spans="1:6" ht="15" thickBot="1">
      <c r="A204" s="5">
        <v>203</v>
      </c>
      <c r="B204" s="22" t="s">
        <v>745</v>
      </c>
      <c r="C204" s="6" t="s">
        <v>103</v>
      </c>
      <c r="D204" s="8">
        <v>0</v>
      </c>
      <c r="E204" s="8">
        <v>0</v>
      </c>
      <c r="F204" s="8">
        <v>2</v>
      </c>
    </row>
    <row r="205" spans="1:6" ht="15" thickBot="1">
      <c r="A205" s="5">
        <v>204</v>
      </c>
      <c r="B205" s="22" t="s">
        <v>659</v>
      </c>
      <c r="C205" s="6" t="s">
        <v>103</v>
      </c>
      <c r="D205" s="8">
        <v>2</v>
      </c>
      <c r="E205" s="8">
        <v>0</v>
      </c>
      <c r="F205" s="8">
        <v>2</v>
      </c>
    </row>
    <row r="206" spans="1:6" ht="15" thickBot="1">
      <c r="A206" s="5">
        <v>205</v>
      </c>
      <c r="B206" s="22" t="s">
        <v>461</v>
      </c>
      <c r="C206" s="22" t="s">
        <v>86</v>
      </c>
      <c r="D206" s="8">
        <v>1</v>
      </c>
      <c r="E206" s="8">
        <v>1</v>
      </c>
      <c r="F206" s="8">
        <v>2</v>
      </c>
    </row>
    <row r="207" spans="1:6" ht="15" thickBot="1">
      <c r="A207" s="5">
        <v>206</v>
      </c>
      <c r="B207" s="22" t="s">
        <v>578</v>
      </c>
      <c r="C207" s="22" t="s">
        <v>116</v>
      </c>
      <c r="D207" s="8">
        <v>0</v>
      </c>
      <c r="E207" s="8">
        <v>0</v>
      </c>
      <c r="F207" s="8">
        <v>2</v>
      </c>
    </row>
    <row r="208" spans="1:6" ht="15" thickBot="1">
      <c r="A208" s="5">
        <v>207</v>
      </c>
      <c r="B208" s="22" t="s">
        <v>621</v>
      </c>
      <c r="C208" s="22" t="s">
        <v>52</v>
      </c>
      <c r="D208" s="8">
        <v>1</v>
      </c>
      <c r="E208" s="8">
        <v>0</v>
      </c>
      <c r="F208" s="8">
        <v>2</v>
      </c>
    </row>
    <row r="209" spans="1:6" ht="15" thickBot="1">
      <c r="A209" s="5">
        <v>208</v>
      </c>
      <c r="B209" s="22" t="s">
        <v>499</v>
      </c>
      <c r="C209" s="22" t="s">
        <v>74</v>
      </c>
      <c r="D209" s="8">
        <v>37</v>
      </c>
      <c r="E209" s="8">
        <v>3</v>
      </c>
      <c r="F209" s="8">
        <v>2</v>
      </c>
    </row>
    <row r="210" spans="1:6" ht="15" thickBot="1">
      <c r="A210" s="5">
        <v>209</v>
      </c>
      <c r="B210" s="22" t="s">
        <v>618</v>
      </c>
      <c r="C210" s="22" t="s">
        <v>86</v>
      </c>
      <c r="D210" s="8">
        <v>2</v>
      </c>
      <c r="E210" s="8">
        <v>1</v>
      </c>
      <c r="F210" s="8">
        <v>2</v>
      </c>
    </row>
    <row r="211" spans="1:6" ht="15" thickBot="1">
      <c r="A211" s="5">
        <v>210</v>
      </c>
      <c r="B211" s="22" t="s">
        <v>721</v>
      </c>
      <c r="C211" s="22" t="s">
        <v>56</v>
      </c>
      <c r="D211" s="8">
        <v>0</v>
      </c>
      <c r="E211" s="8">
        <v>1</v>
      </c>
      <c r="F211" s="8">
        <v>2</v>
      </c>
    </row>
    <row r="212" spans="1:6" ht="15" thickBot="1">
      <c r="A212" s="5">
        <v>211</v>
      </c>
      <c r="B212" s="22" t="s">
        <v>746</v>
      </c>
      <c r="C212" s="22" t="s">
        <v>153</v>
      </c>
      <c r="D212" s="8">
        <v>0</v>
      </c>
      <c r="E212" s="8">
        <v>3</v>
      </c>
      <c r="F212" s="8">
        <v>2</v>
      </c>
    </row>
    <row r="213" spans="1:6" ht="15" thickBot="1">
      <c r="A213" s="5">
        <v>212</v>
      </c>
      <c r="B213" s="22" t="s">
        <v>799</v>
      </c>
      <c r="C213" s="22" t="s">
        <v>95</v>
      </c>
      <c r="D213" s="8">
        <v>0</v>
      </c>
      <c r="E213" s="8">
        <v>0</v>
      </c>
      <c r="F213" s="8">
        <v>2</v>
      </c>
    </row>
    <row r="214" spans="1:6" ht="15" thickBot="1">
      <c r="A214" s="5">
        <v>213</v>
      </c>
      <c r="B214" s="22" t="s">
        <v>570</v>
      </c>
      <c r="C214" s="22" t="s">
        <v>39</v>
      </c>
      <c r="D214" s="8">
        <v>0</v>
      </c>
      <c r="E214" s="8">
        <v>1</v>
      </c>
      <c r="F214" s="8">
        <v>2</v>
      </c>
    </row>
    <row r="215" spans="1:6" ht="15" thickBot="1">
      <c r="A215" s="5">
        <v>214</v>
      </c>
      <c r="B215" s="22" t="s">
        <v>737</v>
      </c>
      <c r="C215" s="22" t="s">
        <v>109</v>
      </c>
      <c r="D215" s="8">
        <v>1</v>
      </c>
      <c r="E215" s="8">
        <v>0</v>
      </c>
      <c r="F215" s="8">
        <v>2</v>
      </c>
    </row>
    <row r="216" spans="1:6" ht="15" thickBot="1">
      <c r="A216" s="5">
        <v>215</v>
      </c>
      <c r="B216" s="22" t="s">
        <v>677</v>
      </c>
      <c r="C216" s="22" t="s">
        <v>56</v>
      </c>
      <c r="D216" s="8">
        <v>0</v>
      </c>
      <c r="E216" s="8">
        <v>1</v>
      </c>
      <c r="F216" s="8">
        <v>2</v>
      </c>
    </row>
    <row r="217" spans="1:6" ht="15" thickBot="1">
      <c r="A217" s="5">
        <v>216</v>
      </c>
      <c r="B217" s="22" t="s">
        <v>547</v>
      </c>
      <c r="C217" s="22" t="s">
        <v>144</v>
      </c>
      <c r="D217" s="8">
        <v>0</v>
      </c>
      <c r="E217" s="8">
        <v>0</v>
      </c>
      <c r="F217" s="8">
        <v>2</v>
      </c>
    </row>
    <row r="218" spans="1:6" ht="15" thickBot="1">
      <c r="A218" s="5">
        <v>217</v>
      </c>
      <c r="B218" s="22" t="s">
        <v>717</v>
      </c>
      <c r="C218" s="22" t="s">
        <v>43</v>
      </c>
      <c r="D218" s="8">
        <v>0</v>
      </c>
      <c r="E218" s="8">
        <v>0</v>
      </c>
      <c r="F218" s="8">
        <v>2</v>
      </c>
    </row>
    <row r="219" spans="1:6" ht="15" thickBot="1">
      <c r="A219" s="5">
        <v>218</v>
      </c>
      <c r="B219" s="22" t="s">
        <v>829</v>
      </c>
      <c r="C219" s="22" t="s">
        <v>169</v>
      </c>
      <c r="D219" s="8">
        <v>20</v>
      </c>
      <c r="E219" s="8">
        <v>3</v>
      </c>
      <c r="F219" s="8">
        <v>1</v>
      </c>
    </row>
    <row r="220" spans="1:6" ht="15" thickBot="1">
      <c r="A220" s="5">
        <v>219</v>
      </c>
      <c r="B220" s="22" t="s">
        <v>686</v>
      </c>
      <c r="C220" s="22" t="s">
        <v>56</v>
      </c>
      <c r="D220" s="8">
        <v>0</v>
      </c>
      <c r="E220" s="8">
        <v>2</v>
      </c>
      <c r="F220" s="8">
        <v>1</v>
      </c>
    </row>
    <row r="221" spans="1:6" ht="15" thickBot="1">
      <c r="A221" s="5">
        <v>220</v>
      </c>
      <c r="B221" s="22" t="s">
        <v>783</v>
      </c>
      <c r="C221" s="22" t="s">
        <v>86</v>
      </c>
      <c r="D221" s="8">
        <v>0</v>
      </c>
      <c r="E221" s="8">
        <v>0</v>
      </c>
      <c r="F221" s="8">
        <v>1</v>
      </c>
    </row>
    <row r="222" spans="1:6" ht="15" thickBot="1">
      <c r="A222" s="5">
        <v>221</v>
      </c>
      <c r="B222" s="22" t="s">
        <v>752</v>
      </c>
      <c r="C222" s="6" t="s">
        <v>103</v>
      </c>
      <c r="D222" s="8">
        <v>0</v>
      </c>
      <c r="E222" s="8">
        <v>2</v>
      </c>
      <c r="F222" s="8">
        <v>1</v>
      </c>
    </row>
    <row r="223" spans="1:6" ht="15" thickBot="1">
      <c r="A223" s="5">
        <v>222</v>
      </c>
      <c r="B223" s="22" t="s">
        <v>703</v>
      </c>
      <c r="C223" s="6" t="s">
        <v>103</v>
      </c>
      <c r="D223" s="8">
        <v>0</v>
      </c>
      <c r="E223" s="8">
        <v>1</v>
      </c>
      <c r="F223" s="8">
        <v>1</v>
      </c>
    </row>
    <row r="224" spans="1:6" ht="15" thickBot="1">
      <c r="A224" s="5">
        <v>223</v>
      </c>
      <c r="B224" s="22" t="s">
        <v>615</v>
      </c>
      <c r="C224" s="22" t="s">
        <v>37</v>
      </c>
      <c r="D224" s="8">
        <v>0</v>
      </c>
      <c r="E224" s="8">
        <v>0</v>
      </c>
      <c r="F224" s="8">
        <v>1</v>
      </c>
    </row>
    <row r="225" spans="1:6" ht="15" thickBot="1">
      <c r="A225" s="5">
        <v>224</v>
      </c>
      <c r="B225" s="22" t="s">
        <v>682</v>
      </c>
      <c r="C225" s="22" t="s">
        <v>32</v>
      </c>
      <c r="D225" s="8">
        <v>0</v>
      </c>
      <c r="E225" s="8">
        <v>1</v>
      </c>
      <c r="F225" s="8">
        <v>1</v>
      </c>
    </row>
    <row r="226" spans="1:6" ht="15" thickBot="1">
      <c r="A226" s="5">
        <v>225</v>
      </c>
      <c r="B226" s="22" t="s">
        <v>544</v>
      </c>
      <c r="C226" s="22" t="s">
        <v>86</v>
      </c>
      <c r="D226" s="8">
        <v>1</v>
      </c>
      <c r="E226" s="8">
        <v>0</v>
      </c>
      <c r="F226" s="8">
        <v>1</v>
      </c>
    </row>
    <row r="227" spans="1:6" ht="15" thickBot="1">
      <c r="A227" s="5">
        <v>226</v>
      </c>
      <c r="B227" s="22" t="s">
        <v>782</v>
      </c>
      <c r="C227" s="6" t="s">
        <v>103</v>
      </c>
      <c r="D227" s="8">
        <v>0</v>
      </c>
      <c r="E227" s="8">
        <v>0</v>
      </c>
      <c r="F227" s="8">
        <v>1</v>
      </c>
    </row>
    <row r="228" spans="1:6" ht="15" thickBot="1">
      <c r="A228" s="5">
        <v>227</v>
      </c>
      <c r="B228" s="22" t="s">
        <v>638</v>
      </c>
      <c r="C228" s="6" t="s">
        <v>103</v>
      </c>
      <c r="D228" s="8">
        <v>2</v>
      </c>
      <c r="E228" s="8">
        <v>1</v>
      </c>
      <c r="F228" s="8">
        <v>1</v>
      </c>
    </row>
    <row r="229" spans="1:6" ht="15" thickBot="1">
      <c r="A229" s="5">
        <v>228</v>
      </c>
      <c r="B229" s="22" t="s">
        <v>665</v>
      </c>
      <c r="C229" s="22" t="s">
        <v>50</v>
      </c>
      <c r="D229" s="8">
        <v>1</v>
      </c>
      <c r="E229" s="8">
        <v>1</v>
      </c>
      <c r="F229" s="8">
        <v>1</v>
      </c>
    </row>
    <row r="230" spans="1:6" ht="15" thickBot="1">
      <c r="A230" s="5">
        <v>229</v>
      </c>
      <c r="B230" s="22" t="s">
        <v>478</v>
      </c>
      <c r="C230" s="22" t="s">
        <v>153</v>
      </c>
      <c r="D230" s="8">
        <v>0</v>
      </c>
      <c r="E230" s="8">
        <v>0</v>
      </c>
      <c r="F230" s="8">
        <v>1</v>
      </c>
    </row>
    <row r="231" spans="1:6" ht="15" thickBot="1">
      <c r="A231" s="5">
        <v>230</v>
      </c>
      <c r="B231" s="22" t="s">
        <v>802</v>
      </c>
      <c r="C231" s="22" t="s">
        <v>50</v>
      </c>
      <c r="D231" s="8">
        <v>1</v>
      </c>
      <c r="E231" s="8">
        <v>0</v>
      </c>
      <c r="F231" s="8">
        <v>1</v>
      </c>
    </row>
    <row r="232" spans="1:6" ht="15" thickBot="1">
      <c r="A232" s="5">
        <v>231</v>
      </c>
      <c r="B232" s="22" t="s">
        <v>828</v>
      </c>
      <c r="C232" s="22" t="s">
        <v>95</v>
      </c>
      <c r="D232" s="8">
        <v>0</v>
      </c>
      <c r="E232" s="8">
        <v>0</v>
      </c>
      <c r="F232" s="8">
        <v>1</v>
      </c>
    </row>
    <row r="233" spans="1:6" ht="15" thickBot="1">
      <c r="A233" s="5">
        <v>232</v>
      </c>
      <c r="B233" s="22" t="s">
        <v>676</v>
      </c>
      <c r="C233" s="22" t="s">
        <v>58</v>
      </c>
      <c r="D233" s="8">
        <v>0</v>
      </c>
      <c r="E233" s="8">
        <v>0</v>
      </c>
      <c r="F233" s="8">
        <v>1</v>
      </c>
    </row>
    <row r="234" spans="1:6" ht="15" thickBot="1">
      <c r="A234" s="5">
        <v>233</v>
      </c>
      <c r="B234" s="22" t="s">
        <v>696</v>
      </c>
      <c r="C234" s="22" t="s">
        <v>153</v>
      </c>
      <c r="D234" s="8">
        <v>0</v>
      </c>
      <c r="E234" s="8">
        <v>0</v>
      </c>
      <c r="F234" s="8">
        <v>1</v>
      </c>
    </row>
    <row r="235" spans="1:6" ht="15" thickBot="1">
      <c r="A235" s="5">
        <v>234</v>
      </c>
      <c r="B235" s="22" t="s">
        <v>560</v>
      </c>
      <c r="C235" s="22" t="s">
        <v>43</v>
      </c>
      <c r="D235" s="8">
        <v>0</v>
      </c>
      <c r="E235" s="8">
        <v>0</v>
      </c>
      <c r="F235" s="8">
        <v>1</v>
      </c>
    </row>
    <row r="236" spans="1:6" ht="15" thickBot="1">
      <c r="A236" s="5">
        <v>235</v>
      </c>
      <c r="B236" s="22" t="s">
        <v>386</v>
      </c>
      <c r="C236" s="22" t="s">
        <v>58</v>
      </c>
      <c r="D236" s="8">
        <v>33</v>
      </c>
      <c r="E236" s="8">
        <v>6</v>
      </c>
      <c r="F236" s="8">
        <v>1</v>
      </c>
    </row>
    <row r="237" spans="1:6" ht="15" thickBot="1">
      <c r="A237" s="5">
        <v>236</v>
      </c>
      <c r="B237" s="22" t="s">
        <v>392</v>
      </c>
      <c r="C237" s="22" t="s">
        <v>144</v>
      </c>
      <c r="D237" s="8">
        <v>27</v>
      </c>
      <c r="E237" s="8">
        <v>5</v>
      </c>
      <c r="F237" s="8">
        <v>1</v>
      </c>
    </row>
    <row r="238" spans="1:6" ht="15" thickBot="1">
      <c r="A238" s="5">
        <v>237</v>
      </c>
      <c r="B238" s="22" t="s">
        <v>639</v>
      </c>
      <c r="C238" s="6" t="s">
        <v>103</v>
      </c>
      <c r="D238" s="8">
        <v>2</v>
      </c>
      <c r="E238" s="8">
        <v>0</v>
      </c>
      <c r="F238" s="8">
        <v>1</v>
      </c>
    </row>
    <row r="239" spans="1:6" ht="15" thickBot="1">
      <c r="A239" s="5">
        <v>238</v>
      </c>
      <c r="B239" s="22" t="s">
        <v>554</v>
      </c>
      <c r="C239" s="22" t="s">
        <v>24</v>
      </c>
      <c r="D239" s="8">
        <v>0</v>
      </c>
      <c r="E239" s="8">
        <v>0</v>
      </c>
      <c r="F239" s="8">
        <v>1</v>
      </c>
    </row>
    <row r="240" spans="1:6" ht="15" thickBot="1">
      <c r="A240" s="5">
        <v>239</v>
      </c>
      <c r="B240" s="22" t="s">
        <v>836</v>
      </c>
      <c r="C240" s="6" t="s">
        <v>103</v>
      </c>
      <c r="D240" s="8">
        <v>0</v>
      </c>
      <c r="E240" s="8">
        <v>0</v>
      </c>
      <c r="F240" s="8">
        <v>1</v>
      </c>
    </row>
    <row r="241" spans="1:6" ht="15" thickBot="1">
      <c r="A241" s="5">
        <v>240</v>
      </c>
      <c r="B241" s="22" t="s">
        <v>741</v>
      </c>
      <c r="C241" s="22" t="s">
        <v>144</v>
      </c>
      <c r="D241" s="8">
        <v>1</v>
      </c>
      <c r="E241" s="8">
        <v>0</v>
      </c>
      <c r="F241" s="8">
        <v>1</v>
      </c>
    </row>
    <row r="242" spans="1:6" ht="15" thickBot="1">
      <c r="A242" s="5">
        <v>241</v>
      </c>
      <c r="B242" s="22" t="s">
        <v>591</v>
      </c>
      <c r="C242" s="22" t="s">
        <v>153</v>
      </c>
      <c r="D242" s="8">
        <v>0</v>
      </c>
      <c r="E242" s="8">
        <v>0</v>
      </c>
      <c r="F242" s="8">
        <v>1</v>
      </c>
    </row>
    <row r="243" spans="1:6" ht="15" thickBot="1">
      <c r="A243" s="5">
        <v>242</v>
      </c>
      <c r="B243" s="22" t="s">
        <v>630</v>
      </c>
      <c r="C243" s="6" t="s">
        <v>103</v>
      </c>
      <c r="D243" s="8">
        <v>0</v>
      </c>
      <c r="E243" s="8">
        <v>0</v>
      </c>
      <c r="F243" s="8">
        <v>1</v>
      </c>
    </row>
    <row r="244" spans="1:6" ht="15" thickBot="1">
      <c r="A244" s="5">
        <v>243</v>
      </c>
      <c r="B244" s="22" t="s">
        <v>575</v>
      </c>
      <c r="C244" s="22" t="s">
        <v>95</v>
      </c>
      <c r="D244" s="8">
        <v>0</v>
      </c>
      <c r="E244" s="8">
        <v>1</v>
      </c>
      <c r="F244" s="8">
        <v>1</v>
      </c>
    </row>
    <row r="245" spans="1:6" ht="15" thickBot="1">
      <c r="A245" s="5">
        <v>244</v>
      </c>
      <c r="B245" s="22" t="s">
        <v>493</v>
      </c>
      <c r="C245" s="22" t="s">
        <v>153</v>
      </c>
      <c r="D245" s="8">
        <v>0</v>
      </c>
      <c r="E245" s="8">
        <v>0</v>
      </c>
      <c r="F245" s="8">
        <v>1</v>
      </c>
    </row>
    <row r="246" spans="1:6" ht="15" thickBot="1">
      <c r="A246" s="5">
        <v>245</v>
      </c>
      <c r="B246" s="22" t="s">
        <v>710</v>
      </c>
      <c r="C246" s="22" t="s">
        <v>37</v>
      </c>
      <c r="D246" s="8">
        <v>1</v>
      </c>
      <c r="E246" s="8">
        <v>0</v>
      </c>
      <c r="F246" s="8">
        <v>1</v>
      </c>
    </row>
    <row r="247" spans="1:6" ht="15" thickBot="1">
      <c r="A247" s="5">
        <v>246</v>
      </c>
      <c r="B247" s="22" t="s">
        <v>747</v>
      </c>
      <c r="C247" s="22" t="s">
        <v>100</v>
      </c>
      <c r="D247" s="8">
        <v>0</v>
      </c>
      <c r="E247" s="8">
        <v>0</v>
      </c>
      <c r="F247" s="8">
        <v>1</v>
      </c>
    </row>
    <row r="248" spans="1:6" ht="15" thickBot="1">
      <c r="A248" s="5">
        <v>247</v>
      </c>
      <c r="B248" s="22" t="s">
        <v>617</v>
      </c>
      <c r="C248" s="22" t="s">
        <v>29</v>
      </c>
      <c r="D248" s="8">
        <v>0</v>
      </c>
      <c r="E248" s="8">
        <v>1</v>
      </c>
      <c r="F248" s="8">
        <v>1</v>
      </c>
    </row>
    <row r="249" spans="1:6" ht="15" thickBot="1">
      <c r="A249" s="5">
        <v>248</v>
      </c>
      <c r="B249" s="22" t="s">
        <v>662</v>
      </c>
      <c r="C249" s="22" t="s">
        <v>169</v>
      </c>
      <c r="D249" s="8">
        <v>0</v>
      </c>
      <c r="E249" s="8">
        <v>0</v>
      </c>
      <c r="F249" s="8">
        <v>1</v>
      </c>
    </row>
    <row r="250" spans="1:6" ht="15" thickBot="1">
      <c r="A250" s="5">
        <v>249</v>
      </c>
      <c r="B250" s="22" t="s">
        <v>723</v>
      </c>
      <c r="C250" s="22" t="s">
        <v>39</v>
      </c>
      <c r="D250" s="8">
        <v>0</v>
      </c>
      <c r="E250" s="8">
        <v>0</v>
      </c>
      <c r="F250" s="8">
        <v>0</v>
      </c>
    </row>
    <row r="251" spans="1:6" ht="15" thickBot="1">
      <c r="A251" s="5">
        <v>250</v>
      </c>
      <c r="B251" s="22" t="s">
        <v>534</v>
      </c>
      <c r="C251" s="22" t="s">
        <v>24</v>
      </c>
      <c r="D251" s="8">
        <v>0</v>
      </c>
      <c r="E251" s="8">
        <v>0</v>
      </c>
      <c r="F251" s="8">
        <v>0</v>
      </c>
    </row>
    <row r="252" spans="1:6" ht="15" thickBot="1">
      <c r="A252" s="5">
        <v>251</v>
      </c>
      <c r="B252" s="22" t="s">
        <v>842</v>
      </c>
      <c r="C252" s="22" t="s">
        <v>95</v>
      </c>
      <c r="D252" s="8">
        <v>0</v>
      </c>
      <c r="E252" s="8">
        <v>0</v>
      </c>
      <c r="F252" s="8">
        <v>0</v>
      </c>
    </row>
    <row r="253" spans="1:6" ht="15" thickBot="1">
      <c r="A253" s="5">
        <v>252</v>
      </c>
      <c r="B253" s="22" t="s">
        <v>826</v>
      </c>
      <c r="C253" s="22" t="s">
        <v>116</v>
      </c>
      <c r="D253" s="8">
        <v>1</v>
      </c>
      <c r="E253" s="8">
        <v>0</v>
      </c>
      <c r="F253" s="8">
        <v>0</v>
      </c>
    </row>
    <row r="254" spans="1:6" ht="15" thickBot="1">
      <c r="A254" s="5">
        <v>253</v>
      </c>
      <c r="B254" s="22" t="s">
        <v>655</v>
      </c>
      <c r="C254" s="6" t="s">
        <v>103</v>
      </c>
      <c r="D254" s="8">
        <v>0</v>
      </c>
      <c r="E254" s="8">
        <v>0</v>
      </c>
      <c r="F254" s="8">
        <v>0</v>
      </c>
    </row>
    <row r="255" spans="1:6" ht="15" thickBot="1">
      <c r="A255" s="5">
        <v>254</v>
      </c>
      <c r="B255" s="22" t="s">
        <v>548</v>
      </c>
      <c r="C255" s="22" t="s">
        <v>116</v>
      </c>
      <c r="D255" s="8">
        <v>29</v>
      </c>
      <c r="E255" s="8">
        <v>4</v>
      </c>
      <c r="F255" s="8">
        <v>0</v>
      </c>
    </row>
    <row r="256" spans="1:6" ht="15" thickBot="1">
      <c r="A256" s="5">
        <v>255</v>
      </c>
      <c r="B256" s="22" t="s">
        <v>528</v>
      </c>
      <c r="C256" s="6" t="s">
        <v>103</v>
      </c>
      <c r="D256" s="8">
        <v>0</v>
      </c>
      <c r="E256" s="8">
        <v>0</v>
      </c>
      <c r="F256" s="8">
        <v>0</v>
      </c>
    </row>
    <row r="257" spans="1:6" ht="15" thickBot="1">
      <c r="A257" s="5">
        <v>256</v>
      </c>
      <c r="B257" s="22" t="s">
        <v>700</v>
      </c>
      <c r="C257" s="22" t="s">
        <v>26</v>
      </c>
      <c r="D257" s="8">
        <v>0</v>
      </c>
      <c r="E257" s="8">
        <v>0</v>
      </c>
      <c r="F257" s="8">
        <v>0</v>
      </c>
    </row>
    <row r="258" spans="1:6" ht="15" thickBot="1">
      <c r="A258" s="5">
        <v>257</v>
      </c>
      <c r="B258" s="22" t="s">
        <v>769</v>
      </c>
      <c r="C258" s="6" t="s">
        <v>103</v>
      </c>
      <c r="D258" s="8">
        <v>0</v>
      </c>
      <c r="E258" s="8">
        <v>0</v>
      </c>
      <c r="F258" s="8">
        <v>0</v>
      </c>
    </row>
    <row r="259" spans="1:6" ht="15" thickBot="1">
      <c r="A259" s="5">
        <v>258</v>
      </c>
      <c r="B259" s="22" t="s">
        <v>538</v>
      </c>
      <c r="C259" s="22" t="s">
        <v>86</v>
      </c>
      <c r="D259" s="8">
        <v>0</v>
      </c>
      <c r="E259" s="8">
        <v>0</v>
      </c>
      <c r="F259" s="8">
        <v>0</v>
      </c>
    </row>
    <row r="260" spans="1:6" ht="15" thickBot="1">
      <c r="A260" s="5">
        <v>259</v>
      </c>
      <c r="B260" s="22" t="s">
        <v>809</v>
      </c>
      <c r="C260" s="22" t="s">
        <v>43</v>
      </c>
      <c r="D260" s="8">
        <v>0</v>
      </c>
      <c r="E260" s="8">
        <v>0</v>
      </c>
      <c r="F260" s="8">
        <v>0</v>
      </c>
    </row>
    <row r="261" spans="1:6" ht="15" thickBot="1">
      <c r="A261" s="5">
        <v>260</v>
      </c>
      <c r="B261" s="22" t="s">
        <v>750</v>
      </c>
      <c r="C261" s="22" t="s">
        <v>45</v>
      </c>
      <c r="D261" s="8">
        <v>0</v>
      </c>
      <c r="E261" s="8">
        <v>0</v>
      </c>
      <c r="F261" s="8">
        <v>0</v>
      </c>
    </row>
    <row r="262" spans="1:6" ht="15" thickBot="1">
      <c r="A262" s="5">
        <v>261</v>
      </c>
      <c r="B262" s="22" t="s">
        <v>779</v>
      </c>
      <c r="C262" s="22" t="s">
        <v>100</v>
      </c>
      <c r="D262" s="8">
        <v>0</v>
      </c>
      <c r="E262" s="8">
        <v>0</v>
      </c>
      <c r="F262" s="8">
        <v>0</v>
      </c>
    </row>
    <row r="263" spans="1:6" ht="15" thickBot="1">
      <c r="A263" s="5">
        <v>262</v>
      </c>
      <c r="B263" s="22" t="s">
        <v>814</v>
      </c>
      <c r="C263" s="6" t="s">
        <v>103</v>
      </c>
      <c r="D263" s="8">
        <v>1</v>
      </c>
      <c r="E263" s="8">
        <v>0</v>
      </c>
      <c r="F263" s="8">
        <v>0</v>
      </c>
    </row>
    <row r="264" spans="1:6" ht="15" thickBot="1">
      <c r="A264" s="5">
        <v>263</v>
      </c>
      <c r="B264" s="22" t="s">
        <v>405</v>
      </c>
      <c r="C264" s="22" t="s">
        <v>52</v>
      </c>
      <c r="D264" s="8">
        <v>30</v>
      </c>
      <c r="E264" s="8">
        <v>6</v>
      </c>
      <c r="F264" s="8">
        <v>0</v>
      </c>
    </row>
    <row r="265" spans="1:6" ht="15" thickBot="1">
      <c r="A265" s="5">
        <v>264</v>
      </c>
      <c r="B265" s="22" t="s">
        <v>811</v>
      </c>
      <c r="C265" s="22" t="s">
        <v>39</v>
      </c>
      <c r="D265" s="8">
        <v>0</v>
      </c>
      <c r="E265" s="8">
        <v>0</v>
      </c>
      <c r="F265" s="8">
        <v>0</v>
      </c>
    </row>
    <row r="266" spans="1:6" ht="15" thickBot="1">
      <c r="A266" s="5">
        <v>265</v>
      </c>
      <c r="B266" s="22" t="s">
        <v>694</v>
      </c>
      <c r="C266" s="6" t="s">
        <v>103</v>
      </c>
      <c r="D266" s="8">
        <v>0</v>
      </c>
      <c r="E266" s="8">
        <v>0</v>
      </c>
      <c r="F266" s="8">
        <v>0</v>
      </c>
    </row>
    <row r="267" spans="1:6" ht="15" thickBot="1">
      <c r="A267" s="5">
        <v>266</v>
      </c>
      <c r="B267" s="22" t="s">
        <v>789</v>
      </c>
      <c r="C267" s="22" t="s">
        <v>45</v>
      </c>
      <c r="D267" s="8">
        <v>0</v>
      </c>
      <c r="E267" s="8">
        <v>0</v>
      </c>
      <c r="F267" s="8">
        <v>0</v>
      </c>
    </row>
    <row r="268" spans="1:6" ht="15" thickBot="1">
      <c r="A268" s="5">
        <v>267</v>
      </c>
      <c r="B268" s="22" t="s">
        <v>626</v>
      </c>
      <c r="C268" s="22" t="s">
        <v>32</v>
      </c>
      <c r="D268" s="8">
        <v>0</v>
      </c>
      <c r="E268" s="8">
        <v>0</v>
      </c>
      <c r="F268" s="8">
        <v>0</v>
      </c>
    </row>
    <row r="269" spans="1:6" ht="15" thickBot="1">
      <c r="A269" s="5">
        <v>268</v>
      </c>
      <c r="B269" s="22" t="s">
        <v>787</v>
      </c>
      <c r="C269" s="22" t="s">
        <v>129</v>
      </c>
      <c r="D269" s="8">
        <v>0</v>
      </c>
      <c r="E269" s="8">
        <v>0</v>
      </c>
      <c r="F269" s="8">
        <v>0</v>
      </c>
    </row>
    <row r="270" spans="1:6" ht="15" thickBot="1">
      <c r="A270" s="5">
        <v>269</v>
      </c>
      <c r="B270" s="22" t="s">
        <v>804</v>
      </c>
      <c r="C270" s="22" t="s">
        <v>144</v>
      </c>
      <c r="D270" s="8">
        <v>0</v>
      </c>
      <c r="E270" s="8">
        <v>0</v>
      </c>
      <c r="F270" s="8">
        <v>0</v>
      </c>
    </row>
    <row r="271" spans="1:6" ht="15" thickBot="1">
      <c r="A271" s="5">
        <v>270</v>
      </c>
      <c r="B271" s="22" t="s">
        <v>775</v>
      </c>
      <c r="C271" s="22" t="s">
        <v>95</v>
      </c>
      <c r="D271" s="8">
        <v>0</v>
      </c>
      <c r="E271" s="8">
        <v>0</v>
      </c>
      <c r="F271" s="8">
        <v>0</v>
      </c>
    </row>
    <row r="272" spans="1:6" ht="15" thickBot="1">
      <c r="A272" s="5">
        <v>271</v>
      </c>
      <c r="B272" s="22" t="s">
        <v>690</v>
      </c>
      <c r="C272" s="22" t="s">
        <v>58</v>
      </c>
      <c r="D272" s="8">
        <v>0</v>
      </c>
      <c r="E272" s="8">
        <v>0</v>
      </c>
      <c r="F272" s="8">
        <v>0</v>
      </c>
    </row>
    <row r="273" spans="1:6" ht="15" thickBot="1">
      <c r="A273" s="5">
        <v>272</v>
      </c>
      <c r="B273" s="22" t="s">
        <v>488</v>
      </c>
      <c r="C273" s="22" t="s">
        <v>89</v>
      </c>
      <c r="D273" s="8">
        <v>0</v>
      </c>
      <c r="E273" s="8">
        <v>0</v>
      </c>
      <c r="F273" s="8">
        <v>0</v>
      </c>
    </row>
    <row r="274" spans="1:6" ht="15" thickBot="1">
      <c r="A274" s="5">
        <v>273</v>
      </c>
      <c r="B274" s="22" t="s">
        <v>465</v>
      </c>
      <c r="C274" s="22" t="s">
        <v>116</v>
      </c>
      <c r="D274" s="8">
        <v>0</v>
      </c>
      <c r="E274" s="8">
        <v>0</v>
      </c>
      <c r="F274" s="8">
        <v>0</v>
      </c>
    </row>
    <row r="275" spans="1:6" ht="15" thickBot="1">
      <c r="A275" s="5">
        <v>274</v>
      </c>
      <c r="B275" s="22" t="s">
        <v>387</v>
      </c>
      <c r="C275" s="22" t="s">
        <v>32</v>
      </c>
      <c r="D275" s="8">
        <v>0</v>
      </c>
      <c r="E275" s="8">
        <v>0</v>
      </c>
      <c r="F275" s="8">
        <v>0</v>
      </c>
    </row>
    <row r="276" spans="1:6" ht="15" thickBot="1">
      <c r="A276" s="5">
        <v>275</v>
      </c>
      <c r="B276" s="22" t="s">
        <v>598</v>
      </c>
      <c r="C276" s="22" t="s">
        <v>37</v>
      </c>
      <c r="D276" s="8">
        <v>0</v>
      </c>
      <c r="E276" s="8">
        <v>0</v>
      </c>
      <c r="F276" s="8">
        <v>0</v>
      </c>
    </row>
    <row r="277" spans="1:6" ht="15" thickBot="1">
      <c r="A277" s="5">
        <v>276</v>
      </c>
      <c r="B277" s="22" t="s">
        <v>720</v>
      </c>
      <c r="C277" s="22" t="s">
        <v>111</v>
      </c>
      <c r="D277" s="8">
        <v>0</v>
      </c>
      <c r="E277" s="8">
        <v>0</v>
      </c>
      <c r="F277" s="8">
        <v>0</v>
      </c>
    </row>
    <row r="278" spans="1:6" ht="15" thickBot="1">
      <c r="A278" s="5">
        <v>277</v>
      </c>
      <c r="B278" s="22" t="s">
        <v>768</v>
      </c>
      <c r="C278" s="22" t="s">
        <v>43</v>
      </c>
      <c r="D278" s="8">
        <v>0</v>
      </c>
      <c r="E278" s="8">
        <v>0</v>
      </c>
      <c r="F278" s="8">
        <v>0</v>
      </c>
    </row>
    <row r="279" spans="1:6" ht="15" thickBot="1">
      <c r="A279" s="5">
        <v>278</v>
      </c>
      <c r="B279" s="22" t="s">
        <v>838</v>
      </c>
      <c r="C279" s="6" t="s">
        <v>103</v>
      </c>
      <c r="D279" s="8">
        <v>0</v>
      </c>
      <c r="E279" s="8">
        <v>0</v>
      </c>
      <c r="F279" s="8">
        <v>0</v>
      </c>
    </row>
    <row r="280" spans="1:6" ht="15" thickBot="1">
      <c r="A280" s="5">
        <v>279</v>
      </c>
      <c r="B280" s="22" t="s">
        <v>671</v>
      </c>
      <c r="C280" s="22" t="s">
        <v>56</v>
      </c>
      <c r="D280" s="8">
        <v>0</v>
      </c>
      <c r="E280" s="8">
        <v>0</v>
      </c>
      <c r="F280" s="8">
        <v>0</v>
      </c>
    </row>
    <row r="281" spans="1:6" ht="15" thickBot="1">
      <c r="A281" s="5">
        <v>280</v>
      </c>
      <c r="B281" s="22" t="s">
        <v>792</v>
      </c>
      <c r="C281" s="6" t="s">
        <v>103</v>
      </c>
      <c r="D281" s="8">
        <v>0</v>
      </c>
      <c r="E281" s="8">
        <v>0</v>
      </c>
      <c r="F281" s="8">
        <v>0</v>
      </c>
    </row>
    <row r="282" spans="1:6" ht="15" thickBot="1">
      <c r="A282" s="5">
        <v>281</v>
      </c>
      <c r="B282" s="22" t="s">
        <v>601</v>
      </c>
      <c r="C282" s="22" t="s">
        <v>116</v>
      </c>
      <c r="D282" s="8">
        <v>0</v>
      </c>
      <c r="E282" s="8">
        <v>0</v>
      </c>
      <c r="F282" s="8">
        <v>0</v>
      </c>
    </row>
    <row r="283" spans="1:6" ht="15" thickBot="1">
      <c r="A283" s="5">
        <v>282</v>
      </c>
      <c r="B283" s="22" t="s">
        <v>773</v>
      </c>
      <c r="C283" s="22" t="s">
        <v>89</v>
      </c>
      <c r="D283" s="8">
        <v>0</v>
      </c>
      <c r="E283" s="8">
        <v>0</v>
      </c>
      <c r="F283" s="8">
        <v>0</v>
      </c>
    </row>
    <row r="284" spans="1:6" ht="15" thickBot="1">
      <c r="A284" s="5">
        <v>283</v>
      </c>
      <c r="B284" s="22" t="s">
        <v>729</v>
      </c>
      <c r="C284" s="22" t="s">
        <v>56</v>
      </c>
      <c r="D284" s="8">
        <v>0</v>
      </c>
      <c r="E284" s="8">
        <v>0</v>
      </c>
      <c r="F284" s="8">
        <v>0</v>
      </c>
    </row>
    <row r="285" spans="1:6" ht="15" thickBot="1">
      <c r="A285" s="5">
        <v>284</v>
      </c>
      <c r="B285" s="22" t="s">
        <v>678</v>
      </c>
      <c r="C285" s="22" t="s">
        <v>97</v>
      </c>
      <c r="D285" s="8">
        <v>0</v>
      </c>
      <c r="E285" s="8">
        <v>0</v>
      </c>
      <c r="F285" s="8">
        <v>0</v>
      </c>
    </row>
    <row r="286" spans="1:6" ht="15" thickBot="1">
      <c r="A286" s="5">
        <v>285</v>
      </c>
      <c r="B286" s="22" t="s">
        <v>702</v>
      </c>
      <c r="C286" s="22" t="s">
        <v>45</v>
      </c>
      <c r="D286" s="8">
        <v>0</v>
      </c>
      <c r="E286" s="8">
        <v>0</v>
      </c>
      <c r="F286" s="8">
        <v>0</v>
      </c>
    </row>
    <row r="287" spans="1:6" ht="15" thickBot="1">
      <c r="A287" s="5">
        <v>286</v>
      </c>
      <c r="B287" s="22" t="s">
        <v>571</v>
      </c>
      <c r="C287" s="22" t="s">
        <v>41</v>
      </c>
      <c r="D287" s="8">
        <v>0</v>
      </c>
      <c r="E287" s="8">
        <v>0</v>
      </c>
      <c r="F287" s="8">
        <v>0</v>
      </c>
    </row>
    <row r="288" spans="1:6" ht="15" thickBot="1">
      <c r="A288" s="5">
        <v>287</v>
      </c>
      <c r="B288" s="22" t="s">
        <v>701</v>
      </c>
      <c r="C288" s="22" t="s">
        <v>45</v>
      </c>
      <c r="D288" s="8">
        <v>0</v>
      </c>
      <c r="E288" s="8">
        <v>0</v>
      </c>
      <c r="F288" s="8">
        <v>0</v>
      </c>
    </row>
    <row r="289" spans="1:6" ht="15" thickBot="1">
      <c r="A289" s="5">
        <v>288</v>
      </c>
      <c r="B289" s="22" t="s">
        <v>566</v>
      </c>
      <c r="C289" s="22" t="s">
        <v>144</v>
      </c>
      <c r="D289" s="8">
        <v>0</v>
      </c>
      <c r="E289" s="8">
        <v>0</v>
      </c>
      <c r="F289" s="8">
        <v>0</v>
      </c>
    </row>
    <row r="290" spans="1:6" ht="15" thickBot="1">
      <c r="A290" s="5">
        <v>289</v>
      </c>
      <c r="B290" s="22" t="s">
        <v>762</v>
      </c>
      <c r="C290" s="22" t="s">
        <v>50</v>
      </c>
      <c r="D290" s="8">
        <v>0</v>
      </c>
      <c r="E290" s="8">
        <v>0</v>
      </c>
      <c r="F290" s="8">
        <v>0</v>
      </c>
    </row>
    <row r="291" spans="1:6" ht="15" thickBot="1">
      <c r="A291" s="5">
        <v>290</v>
      </c>
      <c r="B291" s="22" t="s">
        <v>819</v>
      </c>
      <c r="C291" s="22" t="s">
        <v>29</v>
      </c>
      <c r="D291" s="8">
        <v>0</v>
      </c>
      <c r="E291" s="8">
        <v>0</v>
      </c>
      <c r="F291" s="8">
        <v>0</v>
      </c>
    </row>
    <row r="292" spans="1:6" ht="15" thickBot="1">
      <c r="A292" s="5">
        <v>291</v>
      </c>
      <c r="B292" s="22" t="s">
        <v>524</v>
      </c>
      <c r="C292" s="22" t="s">
        <v>41</v>
      </c>
      <c r="D292" s="8">
        <v>0</v>
      </c>
      <c r="E292" s="8">
        <v>0</v>
      </c>
      <c r="F292" s="8">
        <v>0</v>
      </c>
    </row>
    <row r="293" spans="1:6" ht="15" thickBot="1">
      <c r="A293" s="5">
        <v>292</v>
      </c>
      <c r="B293" s="22" t="s">
        <v>681</v>
      </c>
      <c r="C293" s="22" t="s">
        <v>86</v>
      </c>
      <c r="D293" s="8">
        <v>0</v>
      </c>
      <c r="E293" s="8">
        <v>0</v>
      </c>
      <c r="F293" s="8">
        <v>0</v>
      </c>
    </row>
    <row r="294" spans="1:6" ht="15" thickBot="1">
      <c r="A294" s="5">
        <v>293</v>
      </c>
      <c r="B294" s="22" t="s">
        <v>588</v>
      </c>
      <c r="C294" s="22" t="s">
        <v>41</v>
      </c>
      <c r="D294" s="8">
        <v>0</v>
      </c>
      <c r="E294" s="8">
        <v>0</v>
      </c>
      <c r="F294" s="8">
        <v>0</v>
      </c>
    </row>
    <row r="295" spans="1:6" ht="15" thickBot="1">
      <c r="A295" s="5">
        <v>294</v>
      </c>
      <c r="B295" s="22" t="s">
        <v>497</v>
      </c>
      <c r="C295" s="22" t="s">
        <v>54</v>
      </c>
      <c r="D295" s="8">
        <v>0</v>
      </c>
      <c r="E295" s="8">
        <v>0</v>
      </c>
      <c r="F295" s="8">
        <v>0</v>
      </c>
    </row>
    <row r="296" spans="1:6" ht="15" thickBot="1">
      <c r="A296" s="5">
        <v>295</v>
      </c>
      <c r="B296" s="22" t="s">
        <v>653</v>
      </c>
      <c r="C296" s="22" t="s">
        <v>153</v>
      </c>
      <c r="D296" s="8">
        <v>0</v>
      </c>
      <c r="E296" s="8">
        <v>0</v>
      </c>
      <c r="F296" s="8">
        <v>0</v>
      </c>
    </row>
    <row r="297" spans="1:6" ht="15" thickBot="1">
      <c r="A297" s="5">
        <v>296</v>
      </c>
      <c r="B297" s="22" t="s">
        <v>785</v>
      </c>
      <c r="C297" s="22" t="s">
        <v>37</v>
      </c>
      <c r="D297" s="8">
        <v>0</v>
      </c>
      <c r="E297" s="8">
        <v>0</v>
      </c>
      <c r="F297" s="8">
        <v>0</v>
      </c>
    </row>
    <row r="298" spans="1:6" ht="15" thickBot="1">
      <c r="A298" s="5">
        <v>297</v>
      </c>
      <c r="B298" s="22" t="s">
        <v>610</v>
      </c>
      <c r="C298" s="22" t="s">
        <v>86</v>
      </c>
      <c r="D298" s="8">
        <v>0</v>
      </c>
      <c r="E298" s="8">
        <v>0</v>
      </c>
      <c r="F298" s="8">
        <v>0</v>
      </c>
    </row>
    <row r="299" spans="1:6" ht="15" thickBot="1">
      <c r="A299" s="5">
        <v>298</v>
      </c>
      <c r="B299" s="22" t="s">
        <v>628</v>
      </c>
      <c r="C299" s="22" t="s">
        <v>95</v>
      </c>
      <c r="D299" s="8">
        <v>0</v>
      </c>
      <c r="E299" s="8">
        <v>0</v>
      </c>
      <c r="F299" s="8">
        <v>0</v>
      </c>
    </row>
    <row r="300" spans="1:6" ht="15" thickBot="1">
      <c r="A300" s="5">
        <v>299</v>
      </c>
      <c r="B300" s="22" t="s">
        <v>636</v>
      </c>
      <c r="C300" s="22" t="s">
        <v>56</v>
      </c>
      <c r="D300" s="8">
        <v>0</v>
      </c>
      <c r="E300" s="8">
        <v>1</v>
      </c>
      <c r="F300" s="8">
        <v>0</v>
      </c>
    </row>
    <row r="301" spans="1:6" ht="15" thickBot="1">
      <c r="A301" s="5">
        <v>300</v>
      </c>
      <c r="B301" s="22" t="s">
        <v>590</v>
      </c>
      <c r="C301" s="22" t="s">
        <v>41</v>
      </c>
      <c r="D301" s="8">
        <v>0</v>
      </c>
      <c r="E301" s="8">
        <v>0</v>
      </c>
      <c r="F301" s="8">
        <v>0</v>
      </c>
    </row>
    <row r="302" spans="1:6" ht="15" thickBot="1">
      <c r="A302" s="5">
        <v>301</v>
      </c>
      <c r="B302" s="22" t="s">
        <v>458</v>
      </c>
      <c r="C302" s="22" t="s">
        <v>26</v>
      </c>
      <c r="D302" s="8">
        <v>0</v>
      </c>
      <c r="E302" s="8">
        <v>0</v>
      </c>
      <c r="F302" s="8">
        <v>0</v>
      </c>
    </row>
    <row r="303" spans="1:6" ht="15" thickBot="1">
      <c r="A303" s="5">
        <v>302</v>
      </c>
      <c r="B303" s="22" t="s">
        <v>443</v>
      </c>
      <c r="C303" s="22" t="s">
        <v>64</v>
      </c>
      <c r="D303" s="8">
        <v>0</v>
      </c>
      <c r="E303" s="8">
        <v>0</v>
      </c>
      <c r="F303" s="8">
        <v>0</v>
      </c>
    </row>
    <row r="304" spans="1:6" ht="15" thickBot="1">
      <c r="A304" s="5">
        <v>303</v>
      </c>
      <c r="B304" s="22" t="s">
        <v>435</v>
      </c>
      <c r="C304" s="6" t="s">
        <v>103</v>
      </c>
      <c r="D304" s="8">
        <v>34</v>
      </c>
      <c r="E304" s="8">
        <v>5</v>
      </c>
      <c r="F304" s="8">
        <v>0</v>
      </c>
    </row>
    <row r="305" spans="1:6" ht="15" thickBot="1">
      <c r="A305" s="5">
        <v>304</v>
      </c>
      <c r="B305" s="22" t="s">
        <v>794</v>
      </c>
      <c r="C305" s="6" t="s">
        <v>103</v>
      </c>
      <c r="D305" s="8">
        <v>0</v>
      </c>
      <c r="E305" s="8">
        <v>0</v>
      </c>
      <c r="F305" s="8">
        <v>0</v>
      </c>
    </row>
    <row r="306" spans="1:6" ht="15" thickBot="1">
      <c r="A306" s="5">
        <v>305</v>
      </c>
      <c r="B306" s="22" t="s">
        <v>707</v>
      </c>
      <c r="C306" s="22" t="s">
        <v>41</v>
      </c>
      <c r="D306" s="8">
        <v>0</v>
      </c>
      <c r="E306" s="8">
        <v>0</v>
      </c>
      <c r="F306" s="8">
        <v>0</v>
      </c>
    </row>
    <row r="307" spans="1:6" ht="15" thickBot="1">
      <c r="A307" s="5">
        <v>306</v>
      </c>
      <c r="B307" s="22" t="s">
        <v>448</v>
      </c>
      <c r="C307" s="22" t="s">
        <v>97</v>
      </c>
      <c r="D307" s="8">
        <v>0</v>
      </c>
      <c r="E307" s="8">
        <v>0</v>
      </c>
      <c r="F307" s="8">
        <v>0</v>
      </c>
    </row>
    <row r="308" spans="1:6" ht="15" thickBot="1">
      <c r="A308" s="5">
        <v>307</v>
      </c>
      <c r="B308" s="22" t="s">
        <v>594</v>
      </c>
      <c r="C308" s="22" t="s">
        <v>97</v>
      </c>
      <c r="D308" s="8">
        <v>0</v>
      </c>
      <c r="E308" s="8">
        <v>0</v>
      </c>
      <c r="F308" s="8">
        <v>0</v>
      </c>
    </row>
    <row r="309" spans="1:6" ht="15" thickBot="1">
      <c r="A309" s="5">
        <v>308</v>
      </c>
      <c r="B309" s="22" t="s">
        <v>415</v>
      </c>
      <c r="C309" s="22" t="s">
        <v>41</v>
      </c>
      <c r="D309" s="8">
        <v>32</v>
      </c>
      <c r="E309" s="8">
        <v>5</v>
      </c>
      <c r="F309" s="8">
        <v>0</v>
      </c>
    </row>
    <row r="310" spans="1:6" ht="15" thickBot="1">
      <c r="A310" s="5">
        <v>309</v>
      </c>
      <c r="B310" s="22" t="s">
        <v>812</v>
      </c>
      <c r="C310" s="22" t="s">
        <v>109</v>
      </c>
      <c r="D310" s="8">
        <v>0</v>
      </c>
      <c r="E310" s="8">
        <v>0</v>
      </c>
      <c r="F310" s="8">
        <v>0</v>
      </c>
    </row>
    <row r="311" spans="1:6" ht="15" thickBot="1">
      <c r="A311" s="5">
        <v>310</v>
      </c>
      <c r="B311" s="22" t="s">
        <v>416</v>
      </c>
      <c r="C311" s="22" t="s">
        <v>64</v>
      </c>
      <c r="D311" s="8">
        <v>0</v>
      </c>
      <c r="E311" s="8">
        <v>0</v>
      </c>
      <c r="F311" s="8">
        <v>0</v>
      </c>
    </row>
    <row r="312" spans="1:6" ht="15" thickBot="1">
      <c r="A312" s="5">
        <v>311</v>
      </c>
      <c r="B312" s="22" t="s">
        <v>740</v>
      </c>
      <c r="C312" s="22" t="s">
        <v>97</v>
      </c>
      <c r="D312" s="8">
        <v>0</v>
      </c>
      <c r="E312" s="8">
        <v>0</v>
      </c>
      <c r="F312" s="8">
        <v>0</v>
      </c>
    </row>
    <row r="313" spans="1:6" ht="15" thickBot="1">
      <c r="A313" s="5">
        <v>312</v>
      </c>
      <c r="B313" s="22" t="s">
        <v>715</v>
      </c>
      <c r="C313" s="22" t="s">
        <v>169</v>
      </c>
      <c r="D313" s="8">
        <v>0</v>
      </c>
      <c r="E313" s="8">
        <v>1</v>
      </c>
      <c r="F313" s="8">
        <v>0</v>
      </c>
    </row>
    <row r="314" spans="1:6" ht="15" thickBot="1">
      <c r="A314" s="5">
        <v>313</v>
      </c>
      <c r="B314" s="22" t="s">
        <v>555</v>
      </c>
      <c r="C314" s="22" t="s">
        <v>24</v>
      </c>
      <c r="D314" s="8">
        <v>0</v>
      </c>
      <c r="E314" s="8">
        <v>0</v>
      </c>
      <c r="F314" s="8">
        <v>0</v>
      </c>
    </row>
    <row r="315" spans="1:6" ht="15" thickBot="1">
      <c r="A315" s="5">
        <v>314</v>
      </c>
      <c r="B315" s="22" t="s">
        <v>774</v>
      </c>
      <c r="C315" s="6" t="s">
        <v>103</v>
      </c>
      <c r="D315" s="8">
        <v>1</v>
      </c>
      <c r="E315" s="8">
        <v>0</v>
      </c>
      <c r="F315" s="8">
        <v>0</v>
      </c>
    </row>
    <row r="316" spans="1:6" ht="15" thickBot="1">
      <c r="A316" s="5">
        <v>315</v>
      </c>
      <c r="B316" s="22" t="s">
        <v>712</v>
      </c>
      <c r="C316" s="22" t="s">
        <v>32</v>
      </c>
      <c r="D316" s="8">
        <v>0</v>
      </c>
      <c r="E316" s="8">
        <v>0</v>
      </c>
      <c r="F316" s="8">
        <v>0</v>
      </c>
    </row>
    <row r="317" spans="1:6" ht="15" thickBot="1">
      <c r="A317" s="5">
        <v>316</v>
      </c>
      <c r="B317" s="22" t="s">
        <v>645</v>
      </c>
      <c r="C317" s="22" t="s">
        <v>74</v>
      </c>
      <c r="D317" s="8">
        <v>0</v>
      </c>
      <c r="E317" s="8">
        <v>0</v>
      </c>
      <c r="F317" s="8">
        <v>0</v>
      </c>
    </row>
    <row r="318" spans="1:6" ht="15" thickBot="1">
      <c r="A318" s="5">
        <v>317</v>
      </c>
      <c r="B318" s="22" t="s">
        <v>844</v>
      </c>
      <c r="C318" s="22" t="s">
        <v>129</v>
      </c>
      <c r="D318" s="8">
        <v>1</v>
      </c>
      <c r="E318" s="8">
        <v>1</v>
      </c>
      <c r="F318" s="8">
        <v>0</v>
      </c>
    </row>
    <row r="319" spans="1:6" ht="15" thickBot="1">
      <c r="A319" s="5">
        <v>318</v>
      </c>
      <c r="B319" s="22" t="s">
        <v>646</v>
      </c>
      <c r="C319" s="22" t="s">
        <v>153</v>
      </c>
      <c r="D319" s="8">
        <v>0</v>
      </c>
      <c r="E319" s="8">
        <v>0</v>
      </c>
      <c r="F319" s="8">
        <v>0</v>
      </c>
    </row>
    <row r="320" spans="1:6" ht="15" thickBot="1">
      <c r="A320" s="5">
        <v>319</v>
      </c>
      <c r="B320" s="22" t="s">
        <v>817</v>
      </c>
      <c r="C320" s="22" t="s">
        <v>35</v>
      </c>
      <c r="D320" s="8">
        <v>0</v>
      </c>
      <c r="E320" s="8">
        <v>0</v>
      </c>
      <c r="F320" s="8">
        <v>0</v>
      </c>
    </row>
    <row r="321" spans="1:6" ht="15" thickBot="1">
      <c r="A321" s="5">
        <v>320</v>
      </c>
      <c r="B321" s="22" t="s">
        <v>614</v>
      </c>
      <c r="C321" s="6" t="s">
        <v>292</v>
      </c>
      <c r="D321" s="8">
        <v>0</v>
      </c>
      <c r="E321" s="8">
        <v>0</v>
      </c>
      <c r="F321" s="8">
        <v>0</v>
      </c>
    </row>
    <row r="322" spans="1:6" ht="15" thickBot="1">
      <c r="A322" s="5">
        <v>321</v>
      </c>
      <c r="B322" s="22" t="s">
        <v>503</v>
      </c>
      <c r="C322" s="22" t="s">
        <v>35</v>
      </c>
      <c r="D322" s="8">
        <v>0</v>
      </c>
      <c r="E322" s="8">
        <v>0</v>
      </c>
      <c r="F322" s="8">
        <v>0</v>
      </c>
    </row>
    <row r="323" spans="1:6" ht="15" thickBot="1">
      <c r="A323" s="5">
        <v>322</v>
      </c>
      <c r="B323" s="22" t="s">
        <v>848</v>
      </c>
      <c r="C323" s="22" t="s">
        <v>39</v>
      </c>
      <c r="D323" s="8">
        <v>0</v>
      </c>
      <c r="E323" s="8">
        <v>0</v>
      </c>
      <c r="F323" s="8">
        <v>0</v>
      </c>
    </row>
    <row r="324" spans="1:6" ht="15" thickBot="1">
      <c r="A324" s="5">
        <v>323</v>
      </c>
      <c r="B324" s="22" t="s">
        <v>404</v>
      </c>
      <c r="C324" s="22" t="s">
        <v>45</v>
      </c>
      <c r="D324" s="8">
        <v>36</v>
      </c>
      <c r="E324" s="8">
        <v>4</v>
      </c>
      <c r="F324" s="8">
        <v>0</v>
      </c>
    </row>
    <row r="325" spans="1:6" ht="15" thickBot="1">
      <c r="A325" s="5">
        <v>324</v>
      </c>
      <c r="B325" s="22" t="s">
        <v>586</v>
      </c>
      <c r="C325" s="6" t="s">
        <v>103</v>
      </c>
      <c r="D325" s="8">
        <v>0</v>
      </c>
      <c r="E325" s="8">
        <v>0</v>
      </c>
      <c r="F325" s="8">
        <v>0</v>
      </c>
    </row>
    <row r="326" spans="1:6" ht="15" thickBot="1">
      <c r="A326" s="5">
        <v>325</v>
      </c>
      <c r="B326" s="22" t="s">
        <v>760</v>
      </c>
      <c r="C326" s="22" t="s">
        <v>54</v>
      </c>
      <c r="D326" s="8">
        <v>0</v>
      </c>
      <c r="E326" s="8">
        <v>0</v>
      </c>
      <c r="F326" s="8">
        <v>0</v>
      </c>
    </row>
    <row r="327" spans="1:6" ht="15" thickBot="1">
      <c r="A327" s="5">
        <v>326</v>
      </c>
      <c r="B327" s="22" t="s">
        <v>757</v>
      </c>
      <c r="C327" s="22" t="s">
        <v>54</v>
      </c>
      <c r="D327" s="8">
        <v>0</v>
      </c>
      <c r="E327" s="8">
        <v>0</v>
      </c>
      <c r="F327" s="8">
        <v>0</v>
      </c>
    </row>
    <row r="328" spans="1:6" ht="15" thickBot="1">
      <c r="A328" s="5">
        <v>327</v>
      </c>
      <c r="B328" s="22" t="s">
        <v>520</v>
      </c>
      <c r="C328" s="22" t="s">
        <v>89</v>
      </c>
      <c r="D328" s="8">
        <v>0</v>
      </c>
      <c r="E328" s="8">
        <v>0</v>
      </c>
      <c r="F328" s="8">
        <v>0</v>
      </c>
    </row>
    <row r="329" spans="1:6" ht="15" thickBot="1">
      <c r="A329" s="5">
        <v>328</v>
      </c>
      <c r="B329" s="22" t="s">
        <v>469</v>
      </c>
      <c r="C329" s="22" t="s">
        <v>45</v>
      </c>
      <c r="D329" s="8">
        <v>0</v>
      </c>
      <c r="E329" s="8">
        <v>0</v>
      </c>
      <c r="F329" s="8">
        <v>0</v>
      </c>
    </row>
    <row r="330" spans="1:6" ht="15" thickBot="1">
      <c r="A330" s="5">
        <v>329</v>
      </c>
      <c r="B330" s="22" t="s">
        <v>821</v>
      </c>
      <c r="C330" s="22" t="s">
        <v>153</v>
      </c>
      <c r="D330" s="8">
        <v>0</v>
      </c>
      <c r="E330" s="8">
        <v>0</v>
      </c>
      <c r="F330" s="8">
        <v>0</v>
      </c>
    </row>
    <row r="331" spans="1:6" ht="15" thickBot="1">
      <c r="A331" s="5">
        <v>330</v>
      </c>
      <c r="B331" s="22" t="s">
        <v>824</v>
      </c>
      <c r="C331" s="22" t="s">
        <v>109</v>
      </c>
      <c r="D331" s="8">
        <v>0</v>
      </c>
      <c r="E331" s="8">
        <v>0</v>
      </c>
      <c r="F331" s="8">
        <v>0</v>
      </c>
    </row>
    <row r="332" spans="1:6" ht="15" thickBot="1">
      <c r="A332" s="5">
        <v>331</v>
      </c>
      <c r="B332" s="22" t="s">
        <v>635</v>
      </c>
      <c r="C332" s="6" t="s">
        <v>103</v>
      </c>
      <c r="D332" s="8">
        <v>0</v>
      </c>
      <c r="E332" s="8">
        <v>0</v>
      </c>
      <c r="F332" s="8">
        <v>0</v>
      </c>
    </row>
    <row r="333" spans="1:6" ht="15" thickBot="1">
      <c r="A333" s="5">
        <v>332</v>
      </c>
      <c r="B333" s="22" t="s">
        <v>823</v>
      </c>
      <c r="C333" s="22" t="s">
        <v>109</v>
      </c>
      <c r="D333" s="8">
        <v>0</v>
      </c>
      <c r="E333" s="8">
        <v>0</v>
      </c>
      <c r="F333" s="8">
        <v>0</v>
      </c>
    </row>
    <row r="334" spans="1:6" ht="15" thickBot="1">
      <c r="A334" s="5">
        <v>333</v>
      </c>
      <c r="B334" s="22" t="s">
        <v>751</v>
      </c>
      <c r="C334" s="6" t="s">
        <v>292</v>
      </c>
      <c r="D334" s="8">
        <v>0</v>
      </c>
      <c r="E334" s="8">
        <v>0</v>
      </c>
      <c r="F334" s="8">
        <v>0</v>
      </c>
    </row>
    <row r="335" spans="1:6" ht="15" thickBot="1">
      <c r="A335" s="5">
        <v>334</v>
      </c>
      <c r="B335" s="22" t="s">
        <v>813</v>
      </c>
      <c r="C335" s="6" t="s">
        <v>103</v>
      </c>
      <c r="D335" s="8">
        <v>0</v>
      </c>
      <c r="E335" s="8">
        <v>0</v>
      </c>
      <c r="F335" s="8">
        <v>0</v>
      </c>
    </row>
    <row r="336" spans="1:6" ht="15" thickBot="1">
      <c r="A336" s="5">
        <v>335</v>
      </c>
      <c r="B336" s="22" t="s">
        <v>803</v>
      </c>
      <c r="C336" s="22" t="s">
        <v>129</v>
      </c>
      <c r="D336" s="8">
        <v>0</v>
      </c>
      <c r="E336" s="8">
        <v>0</v>
      </c>
      <c r="F336" s="8">
        <v>0</v>
      </c>
    </row>
    <row r="337" spans="1:6" ht="15" thickBot="1">
      <c r="A337" s="5">
        <v>336</v>
      </c>
      <c r="B337" s="22" t="s">
        <v>455</v>
      </c>
      <c r="C337" s="22" t="s">
        <v>144</v>
      </c>
      <c r="D337" s="8">
        <v>0</v>
      </c>
      <c r="E337" s="8">
        <v>0</v>
      </c>
      <c r="F337" s="8">
        <v>0</v>
      </c>
    </row>
    <row r="338" spans="1:6" ht="15" thickBot="1">
      <c r="A338" s="5">
        <v>337</v>
      </c>
      <c r="B338" s="22" t="s">
        <v>417</v>
      </c>
      <c r="C338" s="22" t="s">
        <v>26</v>
      </c>
      <c r="D338" s="8">
        <v>31</v>
      </c>
      <c r="E338" s="8">
        <v>4</v>
      </c>
      <c r="F338" s="8">
        <v>0</v>
      </c>
    </row>
    <row r="339" spans="1:6" ht="15" thickBot="1">
      <c r="A339" s="5">
        <v>338</v>
      </c>
      <c r="B339" s="22" t="s">
        <v>567</v>
      </c>
      <c r="C339" s="22" t="s">
        <v>54</v>
      </c>
      <c r="D339" s="8">
        <v>0</v>
      </c>
      <c r="E339" s="8">
        <v>0</v>
      </c>
      <c r="F339" s="8">
        <v>0</v>
      </c>
    </row>
    <row r="340" spans="1:6" ht="15" thickBot="1">
      <c r="A340" s="5">
        <v>339</v>
      </c>
      <c r="B340" s="22" t="s">
        <v>683</v>
      </c>
      <c r="C340" s="22" t="s">
        <v>89</v>
      </c>
      <c r="D340" s="8">
        <v>0</v>
      </c>
      <c r="E340" s="8">
        <v>0</v>
      </c>
      <c r="F340" s="8">
        <v>0</v>
      </c>
    </row>
    <row r="341" spans="1:6" ht="15" thickBot="1">
      <c r="A341" s="5">
        <v>340</v>
      </c>
      <c r="B341" s="22" t="s">
        <v>830</v>
      </c>
      <c r="C341" s="22" t="s">
        <v>50</v>
      </c>
      <c r="D341" s="8">
        <v>0</v>
      </c>
      <c r="E341" s="8">
        <v>0</v>
      </c>
      <c r="F341" s="8">
        <v>0</v>
      </c>
    </row>
    <row r="342" spans="1:6" ht="15" thickBot="1">
      <c r="A342" s="5">
        <v>341</v>
      </c>
      <c r="B342" s="22" t="s">
        <v>509</v>
      </c>
      <c r="C342" s="22" t="s">
        <v>52</v>
      </c>
      <c r="D342" s="8">
        <v>0</v>
      </c>
      <c r="E342" s="8">
        <v>0</v>
      </c>
      <c r="F342" s="8">
        <v>0</v>
      </c>
    </row>
    <row r="343" spans="1:6" ht="15" thickBot="1">
      <c r="A343" s="5">
        <v>342</v>
      </c>
      <c r="B343" s="22" t="s">
        <v>490</v>
      </c>
      <c r="C343" s="22" t="s">
        <v>56</v>
      </c>
      <c r="D343" s="8">
        <v>0</v>
      </c>
      <c r="E343" s="8">
        <v>0</v>
      </c>
      <c r="F343" s="8">
        <v>0</v>
      </c>
    </row>
    <row r="344" spans="1:6" ht="15" thickBot="1">
      <c r="A344" s="5">
        <v>343</v>
      </c>
      <c r="B344" s="22" t="s">
        <v>726</v>
      </c>
      <c r="C344" s="6" t="s">
        <v>103</v>
      </c>
      <c r="D344" s="8">
        <v>0</v>
      </c>
      <c r="E344" s="8">
        <v>0</v>
      </c>
      <c r="F344" s="8">
        <v>0</v>
      </c>
    </row>
    <row r="345" spans="1:6" ht="15" thickBot="1">
      <c r="A345" s="5">
        <v>344</v>
      </c>
      <c r="B345" s="22" t="s">
        <v>542</v>
      </c>
      <c r="C345" s="22" t="s">
        <v>111</v>
      </c>
      <c r="D345" s="8">
        <v>0</v>
      </c>
      <c r="E345" s="8">
        <v>0</v>
      </c>
      <c r="F345" s="8">
        <v>0</v>
      </c>
    </row>
    <row r="346" spans="1:6" ht="15" thickBot="1">
      <c r="A346" s="5">
        <v>345</v>
      </c>
      <c r="B346" s="22" t="s">
        <v>755</v>
      </c>
      <c r="C346" s="22" t="s">
        <v>52</v>
      </c>
      <c r="D346" s="8">
        <v>0</v>
      </c>
      <c r="E346" s="8">
        <v>0</v>
      </c>
      <c r="F346" s="8">
        <v>0</v>
      </c>
    </row>
    <row r="347" spans="1:6" ht="15" thickBot="1">
      <c r="A347" s="5">
        <v>346</v>
      </c>
      <c r="B347" s="22" t="s">
        <v>679</v>
      </c>
      <c r="C347" s="22" t="s">
        <v>54</v>
      </c>
      <c r="D347" s="8">
        <v>0</v>
      </c>
      <c r="E347" s="8">
        <v>0</v>
      </c>
      <c r="F347" s="8">
        <v>0</v>
      </c>
    </row>
    <row r="348" spans="1:6" ht="15" thickBot="1">
      <c r="A348" s="5">
        <v>347</v>
      </c>
      <c r="B348" s="22" t="s">
        <v>738</v>
      </c>
      <c r="C348" s="22" t="s">
        <v>109</v>
      </c>
      <c r="D348" s="8">
        <v>0</v>
      </c>
      <c r="E348" s="8">
        <v>0</v>
      </c>
      <c r="F348" s="8">
        <v>0</v>
      </c>
    </row>
    <row r="349" spans="1:6" ht="15" thickBot="1">
      <c r="A349" s="5">
        <v>348</v>
      </c>
      <c r="B349" s="22" t="s">
        <v>427</v>
      </c>
      <c r="C349" s="22" t="s">
        <v>86</v>
      </c>
      <c r="D349" s="8">
        <v>0</v>
      </c>
      <c r="E349" s="8">
        <v>0</v>
      </c>
      <c r="F349" s="8">
        <v>0</v>
      </c>
    </row>
    <row r="350" spans="1:6" ht="15" thickBot="1">
      <c r="A350" s="5">
        <v>349</v>
      </c>
      <c r="B350" s="22" t="s">
        <v>816</v>
      </c>
      <c r="C350" s="22" t="s">
        <v>169</v>
      </c>
      <c r="D350" s="8">
        <v>0</v>
      </c>
      <c r="E350" s="8">
        <v>1</v>
      </c>
      <c r="F350" s="8">
        <v>0</v>
      </c>
    </row>
    <row r="351" spans="1:6" ht="15" thickBot="1">
      <c r="A351" s="5">
        <v>350</v>
      </c>
      <c r="B351" s="22" t="s">
        <v>730</v>
      </c>
      <c r="C351" s="22" t="s">
        <v>26</v>
      </c>
      <c r="D351" s="8">
        <v>0</v>
      </c>
      <c r="E351" s="8">
        <v>0</v>
      </c>
      <c r="F351" s="8">
        <v>0</v>
      </c>
    </row>
    <row r="352" spans="1:6" ht="15" thickBot="1">
      <c r="A352" s="5">
        <v>351</v>
      </c>
      <c r="B352" s="22" t="s">
        <v>800</v>
      </c>
      <c r="C352" s="22" t="s">
        <v>52</v>
      </c>
      <c r="D352" s="8">
        <v>1</v>
      </c>
      <c r="E352" s="8">
        <v>0</v>
      </c>
      <c r="F352" s="8">
        <v>0</v>
      </c>
    </row>
    <row r="353" spans="1:6" ht="15" thickBot="1">
      <c r="A353" s="5">
        <v>352</v>
      </c>
      <c r="B353" s="22" t="s">
        <v>530</v>
      </c>
      <c r="C353" s="22" t="s">
        <v>144</v>
      </c>
      <c r="D353" s="8">
        <v>0</v>
      </c>
      <c r="E353" s="8">
        <v>0</v>
      </c>
      <c r="F353" s="8">
        <v>0</v>
      </c>
    </row>
    <row r="354" spans="1:6" ht="15" thickBot="1">
      <c r="A354" s="5">
        <v>353</v>
      </c>
      <c r="B354" s="22" t="s">
        <v>604</v>
      </c>
      <c r="C354" s="22" t="s">
        <v>50</v>
      </c>
      <c r="D354" s="8">
        <v>0</v>
      </c>
      <c r="E354" s="8">
        <v>0</v>
      </c>
      <c r="F354" s="8">
        <v>0</v>
      </c>
    </row>
    <row r="355" spans="1:6" ht="15" thickBot="1">
      <c r="A355" s="5">
        <v>354</v>
      </c>
      <c r="B355" s="22" t="s">
        <v>820</v>
      </c>
      <c r="C355" s="22" t="s">
        <v>95</v>
      </c>
      <c r="D355" s="8">
        <v>0</v>
      </c>
      <c r="E355" s="8">
        <v>0</v>
      </c>
      <c r="F355" s="8">
        <v>0</v>
      </c>
    </row>
    <row r="356" spans="1:6" ht="15" thickBot="1">
      <c r="A356" s="5">
        <v>355</v>
      </c>
      <c r="B356" s="22" t="s">
        <v>470</v>
      </c>
      <c r="C356" s="22" t="s">
        <v>45</v>
      </c>
      <c r="D356" s="8">
        <v>0</v>
      </c>
      <c r="E356" s="8">
        <v>0</v>
      </c>
      <c r="F356" s="8">
        <v>0</v>
      </c>
    </row>
    <row r="357" spans="1:6" ht="15" thickBot="1">
      <c r="A357" s="5">
        <v>356</v>
      </c>
      <c r="B357" s="22" t="s">
        <v>641</v>
      </c>
      <c r="C357" s="22" t="s">
        <v>100</v>
      </c>
      <c r="D357" s="8">
        <v>0</v>
      </c>
      <c r="E357" s="8">
        <v>0</v>
      </c>
      <c r="F357" s="8">
        <v>0</v>
      </c>
    </row>
    <row r="358" spans="1:6" ht="15" thickBot="1">
      <c r="A358" s="5">
        <v>357</v>
      </c>
      <c r="B358" s="22" t="s">
        <v>675</v>
      </c>
      <c r="C358" s="22" t="s">
        <v>41</v>
      </c>
      <c r="D358" s="8">
        <v>0</v>
      </c>
      <c r="E358" s="8">
        <v>0</v>
      </c>
      <c r="F358" s="8">
        <v>0</v>
      </c>
    </row>
    <row r="359" spans="1:6" ht="15" thickBot="1">
      <c r="A359" s="5">
        <v>358</v>
      </c>
      <c r="B359" s="22" t="s">
        <v>506</v>
      </c>
      <c r="C359" s="22" t="s">
        <v>37</v>
      </c>
      <c r="D359" s="8">
        <v>0</v>
      </c>
      <c r="E359" s="8">
        <v>0</v>
      </c>
      <c r="F359" s="8">
        <v>0</v>
      </c>
    </row>
    <row r="360" spans="1:6" ht="15" thickBot="1">
      <c r="A360" s="5">
        <v>359</v>
      </c>
      <c r="B360" s="22" t="s">
        <v>833</v>
      </c>
      <c r="C360" s="22" t="s">
        <v>48</v>
      </c>
      <c r="D360" s="8">
        <v>0</v>
      </c>
      <c r="E360" s="8">
        <v>0</v>
      </c>
      <c r="F360" s="8">
        <v>0</v>
      </c>
    </row>
    <row r="361" spans="1:6" ht="15" thickBot="1">
      <c r="A361" s="5">
        <v>360</v>
      </c>
      <c r="B361" s="22" t="s">
        <v>784</v>
      </c>
      <c r="C361" s="22" t="s">
        <v>45</v>
      </c>
      <c r="D361" s="8">
        <v>0</v>
      </c>
      <c r="E361" s="8">
        <v>0</v>
      </c>
      <c r="F361" s="8">
        <v>0</v>
      </c>
    </row>
    <row r="362" spans="1:6" ht="15" thickBot="1">
      <c r="A362" s="5">
        <v>361</v>
      </c>
      <c r="B362" s="22" t="s">
        <v>807</v>
      </c>
      <c r="C362" s="22" t="s">
        <v>43</v>
      </c>
      <c r="D362" s="8">
        <v>0</v>
      </c>
      <c r="E362" s="8">
        <v>0</v>
      </c>
      <c r="F362" s="8">
        <v>0</v>
      </c>
    </row>
    <row r="363" spans="1:6" ht="15" thickBot="1">
      <c r="A363" s="5">
        <v>362</v>
      </c>
      <c r="B363" s="22" t="s">
        <v>718</v>
      </c>
      <c r="C363" s="22" t="s">
        <v>58</v>
      </c>
      <c r="D363" s="8">
        <v>0</v>
      </c>
      <c r="E363" s="8">
        <v>0</v>
      </c>
      <c r="F363" s="8">
        <v>0</v>
      </c>
    </row>
    <row r="364" spans="1:6" ht="15" thickBot="1">
      <c r="A364" s="5">
        <v>363</v>
      </c>
      <c r="B364" s="22" t="s">
        <v>582</v>
      </c>
      <c r="C364" s="22" t="s">
        <v>45</v>
      </c>
      <c r="D364" s="8">
        <v>0</v>
      </c>
      <c r="E364" s="8">
        <v>0</v>
      </c>
      <c r="F364" s="8">
        <v>0</v>
      </c>
    </row>
    <row r="365" spans="1:6" ht="15" thickBot="1">
      <c r="A365" s="5">
        <v>364</v>
      </c>
      <c r="B365" s="22" t="s">
        <v>790</v>
      </c>
      <c r="C365" s="22" t="s">
        <v>24</v>
      </c>
      <c r="D365" s="8">
        <v>0</v>
      </c>
      <c r="E365" s="8">
        <v>0</v>
      </c>
      <c r="F365" s="8">
        <v>0</v>
      </c>
    </row>
    <row r="366" spans="1:6" ht="15" thickBot="1">
      <c r="A366" s="5">
        <v>365</v>
      </c>
      <c r="B366" s="22" t="s">
        <v>771</v>
      </c>
      <c r="C366" s="22" t="s">
        <v>52</v>
      </c>
      <c r="D366" s="8">
        <v>0</v>
      </c>
      <c r="E366" s="8">
        <v>0</v>
      </c>
      <c r="F366" s="8">
        <v>0</v>
      </c>
    </row>
    <row r="367" spans="1:6" ht="15" thickBot="1">
      <c r="A367" s="5">
        <v>366</v>
      </c>
      <c r="B367" s="22" t="s">
        <v>660</v>
      </c>
      <c r="C367" s="22" t="s">
        <v>48</v>
      </c>
      <c r="D367" s="8">
        <v>0</v>
      </c>
      <c r="E367" s="8">
        <v>0</v>
      </c>
      <c r="F367" s="8">
        <v>0</v>
      </c>
    </row>
    <row r="368" spans="1:6" ht="15" thickBot="1">
      <c r="A368" s="5">
        <v>367</v>
      </c>
      <c r="B368" s="22" t="s">
        <v>786</v>
      </c>
      <c r="C368" s="22" t="s">
        <v>29</v>
      </c>
      <c r="D368" s="8">
        <v>0</v>
      </c>
      <c r="E368" s="8">
        <v>0</v>
      </c>
      <c r="F368" s="8">
        <v>0</v>
      </c>
    </row>
    <row r="369" spans="1:6" ht="15" thickBot="1">
      <c r="A369" s="5">
        <v>368</v>
      </c>
      <c r="B369" s="22" t="s">
        <v>603</v>
      </c>
      <c r="C369" s="22" t="s">
        <v>56</v>
      </c>
      <c r="D369" s="8">
        <v>0</v>
      </c>
      <c r="E369" s="8">
        <v>0</v>
      </c>
      <c r="F369" s="8">
        <v>0</v>
      </c>
    </row>
    <row r="370" spans="1:6" ht="15" thickBot="1">
      <c r="A370" s="5">
        <v>369</v>
      </c>
      <c r="B370" s="22" t="s">
        <v>613</v>
      </c>
      <c r="C370" s="6" t="s">
        <v>103</v>
      </c>
      <c r="D370" s="8">
        <v>0</v>
      </c>
      <c r="E370" s="8">
        <v>0</v>
      </c>
      <c r="F370" s="8">
        <v>0</v>
      </c>
    </row>
    <row r="371" spans="1:6" ht="15" thickBot="1">
      <c r="A371" s="5">
        <v>370</v>
      </c>
      <c r="B371" s="22" t="s">
        <v>449</v>
      </c>
      <c r="C371" s="22" t="s">
        <v>111</v>
      </c>
      <c r="D371" s="8">
        <v>37</v>
      </c>
      <c r="E371" s="8">
        <v>3</v>
      </c>
      <c r="F371" s="8">
        <v>0</v>
      </c>
    </row>
    <row r="372" spans="1:6" ht="15" thickBot="1">
      <c r="A372" s="5">
        <v>371</v>
      </c>
      <c r="B372" s="22" t="s">
        <v>810</v>
      </c>
      <c r="C372" s="22" t="s">
        <v>109</v>
      </c>
      <c r="D372" s="8">
        <v>0</v>
      </c>
      <c r="E372" s="8">
        <v>0</v>
      </c>
      <c r="F372" s="8">
        <v>0</v>
      </c>
    </row>
    <row r="373" spans="1:6" ht="15" thickBot="1">
      <c r="A373" s="5">
        <v>372</v>
      </c>
      <c r="B373" s="22" t="s">
        <v>772</v>
      </c>
      <c r="C373" s="22" t="s">
        <v>24</v>
      </c>
      <c r="D373" s="8">
        <v>0</v>
      </c>
      <c r="E373" s="8">
        <v>0</v>
      </c>
      <c r="F373" s="8">
        <v>0</v>
      </c>
    </row>
    <row r="374" spans="1:6" ht="15" thickBot="1">
      <c r="A374" s="5">
        <v>373</v>
      </c>
      <c r="B374" s="22" t="s">
        <v>28</v>
      </c>
      <c r="C374" s="22" t="s">
        <v>29</v>
      </c>
      <c r="D374" s="8">
        <v>0</v>
      </c>
      <c r="E374" s="8">
        <v>0</v>
      </c>
      <c r="F374" s="8">
        <v>0</v>
      </c>
    </row>
    <row r="375" spans="1:6" ht="15" thickBot="1">
      <c r="A375" s="5">
        <v>374</v>
      </c>
      <c r="B375" s="22" t="s">
        <v>788</v>
      </c>
      <c r="C375" s="22" t="s">
        <v>52</v>
      </c>
      <c r="D375" s="8">
        <v>0</v>
      </c>
      <c r="E375" s="8">
        <v>0</v>
      </c>
      <c r="F375" s="8">
        <v>0</v>
      </c>
    </row>
    <row r="376" spans="1:6" ht="15" thickBot="1">
      <c r="A376" s="5">
        <v>375</v>
      </c>
      <c r="B376" s="22" t="s">
        <v>537</v>
      </c>
      <c r="C376" s="22" t="s">
        <v>29</v>
      </c>
      <c r="D376" s="8">
        <v>0</v>
      </c>
      <c r="E376" s="8">
        <v>0</v>
      </c>
      <c r="F376" s="8">
        <v>0</v>
      </c>
    </row>
    <row r="377" spans="1:6" ht="15" thickBot="1">
      <c r="A377" s="5">
        <v>376</v>
      </c>
      <c r="B377" s="22" t="s">
        <v>669</v>
      </c>
      <c r="C377" s="22" t="s">
        <v>116</v>
      </c>
      <c r="D377" s="8">
        <v>0</v>
      </c>
      <c r="E377" s="8">
        <v>0</v>
      </c>
      <c r="F377" s="8">
        <v>0</v>
      </c>
    </row>
    <row r="378" spans="1:6" ht="15" thickBot="1">
      <c r="A378" s="5">
        <v>377</v>
      </c>
      <c r="B378" s="22" t="s">
        <v>658</v>
      </c>
      <c r="C378" s="22" t="s">
        <v>54</v>
      </c>
      <c r="D378" s="8">
        <v>0</v>
      </c>
      <c r="E378" s="8">
        <v>0</v>
      </c>
      <c r="F378" s="8">
        <v>0</v>
      </c>
    </row>
    <row r="379" spans="1:6" ht="15" thickBot="1">
      <c r="A379" s="5">
        <v>378</v>
      </c>
      <c r="B379" s="22" t="s">
        <v>840</v>
      </c>
      <c r="C379" s="22" t="s">
        <v>29</v>
      </c>
      <c r="D379" s="8">
        <v>0</v>
      </c>
      <c r="E379" s="8">
        <v>0</v>
      </c>
      <c r="F379" s="8">
        <v>0</v>
      </c>
    </row>
    <row r="380" spans="1:6" ht="15" thickBot="1">
      <c r="A380" s="5">
        <v>379</v>
      </c>
      <c r="B380" s="22" t="s">
        <v>515</v>
      </c>
      <c r="C380" s="22" t="s">
        <v>100</v>
      </c>
      <c r="D380" s="8">
        <v>0</v>
      </c>
      <c r="E380" s="8">
        <v>0</v>
      </c>
      <c r="F380" s="8">
        <v>0</v>
      </c>
    </row>
    <row r="381" spans="1:6" ht="15" thickBot="1">
      <c r="A381" s="5">
        <v>380</v>
      </c>
      <c r="B381" s="22" t="s">
        <v>759</v>
      </c>
      <c r="C381" s="22" t="s">
        <v>153</v>
      </c>
      <c r="D381" s="8">
        <v>0</v>
      </c>
      <c r="E381" s="8">
        <v>0</v>
      </c>
      <c r="F381" s="8">
        <v>0</v>
      </c>
    </row>
    <row r="382" spans="1:6" ht="15" thickBot="1">
      <c r="A382" s="5">
        <v>381</v>
      </c>
      <c r="B382" s="22" t="s">
        <v>642</v>
      </c>
      <c r="C382" s="22" t="s">
        <v>58</v>
      </c>
      <c r="D382" s="8">
        <v>0</v>
      </c>
      <c r="E382" s="8">
        <v>0</v>
      </c>
      <c r="F382" s="8">
        <v>0</v>
      </c>
    </row>
    <row r="383" spans="1:6" ht="15" thickBot="1">
      <c r="A383" s="5">
        <v>382</v>
      </c>
      <c r="B383" s="22" t="s">
        <v>744</v>
      </c>
      <c r="C383" s="6" t="s">
        <v>103</v>
      </c>
      <c r="D383" s="8">
        <v>0</v>
      </c>
      <c r="E383" s="8">
        <v>0</v>
      </c>
      <c r="F383" s="8">
        <v>0</v>
      </c>
    </row>
    <row r="384" spans="1:6" ht="15" thickBot="1">
      <c r="A384" s="5">
        <v>383</v>
      </c>
      <c r="B384" s="22" t="s">
        <v>731</v>
      </c>
      <c r="C384" s="6" t="s">
        <v>103</v>
      </c>
      <c r="D384" s="8">
        <v>0</v>
      </c>
      <c r="E384" s="8">
        <v>1</v>
      </c>
      <c r="F384" s="8">
        <v>0</v>
      </c>
    </row>
    <row r="385" spans="1:6" ht="15" thickBot="1">
      <c r="A385" s="5">
        <v>384</v>
      </c>
      <c r="B385" s="22" t="s">
        <v>832</v>
      </c>
      <c r="C385" s="22" t="s">
        <v>169</v>
      </c>
      <c r="D385" s="8">
        <v>0</v>
      </c>
      <c r="E385" s="8">
        <v>1</v>
      </c>
      <c r="F385" s="8">
        <v>0</v>
      </c>
    </row>
    <row r="386" spans="1:6" ht="15" thickBot="1">
      <c r="A386" s="5">
        <v>385</v>
      </c>
      <c r="B386" s="22" t="s">
        <v>647</v>
      </c>
      <c r="C386" s="22" t="s">
        <v>129</v>
      </c>
      <c r="D386" s="8">
        <v>0</v>
      </c>
      <c r="E386" s="8">
        <v>0</v>
      </c>
      <c r="F386" s="8">
        <v>0</v>
      </c>
    </row>
    <row r="387" spans="1:6" ht="15" thickBot="1">
      <c r="A387" s="5">
        <v>386</v>
      </c>
      <c r="B387" s="22" t="s">
        <v>805</v>
      </c>
      <c r="C387" s="22" t="s">
        <v>153</v>
      </c>
      <c r="D387" s="8">
        <v>0</v>
      </c>
      <c r="E387" s="8">
        <v>0</v>
      </c>
      <c r="F387" s="8">
        <v>0</v>
      </c>
    </row>
    <row r="388" spans="1:6" ht="15" thickBot="1">
      <c r="A388" s="5">
        <v>387</v>
      </c>
      <c r="B388" s="22" t="s">
        <v>749</v>
      </c>
      <c r="C388" s="22" t="s">
        <v>64</v>
      </c>
      <c r="D388" s="8">
        <v>0</v>
      </c>
      <c r="E388" s="8">
        <v>0</v>
      </c>
      <c r="F388" s="8">
        <v>0</v>
      </c>
    </row>
    <row r="389" spans="1:6" ht="15" thickBot="1">
      <c r="A389" s="5">
        <v>388</v>
      </c>
      <c r="B389" s="22" t="s">
        <v>486</v>
      </c>
      <c r="C389" s="22" t="s">
        <v>97</v>
      </c>
      <c r="D389" s="8">
        <v>1</v>
      </c>
      <c r="E389" s="8">
        <v>0</v>
      </c>
      <c r="F389" s="8">
        <v>0</v>
      </c>
    </row>
    <row r="390" spans="1:6" ht="15" thickBot="1">
      <c r="A390" s="5">
        <v>389</v>
      </c>
      <c r="B390" s="22" t="s">
        <v>543</v>
      </c>
      <c r="C390" s="22" t="s">
        <v>97</v>
      </c>
      <c r="D390" s="8">
        <v>0</v>
      </c>
      <c r="E390" s="8">
        <v>0</v>
      </c>
      <c r="F390" s="8">
        <v>0</v>
      </c>
    </row>
    <row r="391" spans="1:6" ht="15" thickBot="1">
      <c r="A391" s="5">
        <v>390</v>
      </c>
      <c r="B391" s="22" t="s">
        <v>447</v>
      </c>
      <c r="C391" s="22" t="s">
        <v>89</v>
      </c>
      <c r="D391" s="8">
        <v>0</v>
      </c>
      <c r="E391" s="8">
        <v>0</v>
      </c>
      <c r="F391" s="8">
        <v>0</v>
      </c>
    </row>
    <row r="392" spans="1:6" ht="15" thickBot="1">
      <c r="A392" s="5">
        <v>391</v>
      </c>
      <c r="B392" s="22" t="s">
        <v>667</v>
      </c>
      <c r="C392" s="22" t="s">
        <v>169</v>
      </c>
      <c r="D392" s="8">
        <v>0</v>
      </c>
      <c r="E392" s="8">
        <v>0</v>
      </c>
      <c r="F392" s="8">
        <v>0</v>
      </c>
    </row>
    <row r="393" spans="1:6" ht="15" thickBot="1">
      <c r="A393" s="5">
        <v>392</v>
      </c>
      <c r="B393" s="22" t="s">
        <v>460</v>
      </c>
      <c r="C393" s="22" t="s">
        <v>48</v>
      </c>
      <c r="D393" s="8">
        <v>43</v>
      </c>
      <c r="E393" s="8">
        <v>12</v>
      </c>
      <c r="F393" s="8">
        <v>0</v>
      </c>
    </row>
    <row r="394" spans="1:6" ht="15" thickBot="1">
      <c r="A394" s="5">
        <v>393</v>
      </c>
      <c r="B394" s="22" t="s">
        <v>780</v>
      </c>
      <c r="C394" s="22" t="s">
        <v>52</v>
      </c>
      <c r="D394" s="8">
        <v>0</v>
      </c>
      <c r="E394" s="8">
        <v>0</v>
      </c>
      <c r="F394" s="8">
        <v>0</v>
      </c>
    </row>
    <row r="395" spans="1:6" ht="15" thickBot="1">
      <c r="A395" s="5">
        <v>394</v>
      </c>
      <c r="B395" s="22" t="s">
        <v>568</v>
      </c>
      <c r="C395" s="22" t="s">
        <v>144</v>
      </c>
      <c r="D395" s="8">
        <v>0</v>
      </c>
      <c r="E395" s="8">
        <v>0</v>
      </c>
      <c r="F395" s="8">
        <v>0</v>
      </c>
    </row>
    <row r="396" spans="1:6" ht="15" thickBot="1">
      <c r="A396" s="5">
        <v>395</v>
      </c>
      <c r="B396" s="22" t="s">
        <v>806</v>
      </c>
      <c r="C396" s="22" t="s">
        <v>43</v>
      </c>
      <c r="D396" s="8">
        <v>0</v>
      </c>
      <c r="E396" s="8">
        <v>0</v>
      </c>
      <c r="F396" s="8">
        <v>0</v>
      </c>
    </row>
    <row r="397" spans="1:6" ht="15" thickBot="1">
      <c r="A397" s="5">
        <v>396</v>
      </c>
      <c r="B397" s="22" t="s">
        <v>468</v>
      </c>
      <c r="C397" s="22" t="s">
        <v>144</v>
      </c>
      <c r="D397" s="8">
        <v>0</v>
      </c>
      <c r="E397" s="8">
        <v>0</v>
      </c>
      <c r="F397" s="8">
        <v>0</v>
      </c>
    </row>
    <row r="398" spans="1:6" ht="15" thickBot="1">
      <c r="A398" s="5">
        <v>397</v>
      </c>
      <c r="B398" s="22" t="s">
        <v>835</v>
      </c>
      <c r="C398" s="22" t="s">
        <v>109</v>
      </c>
      <c r="D398" s="8">
        <v>0</v>
      </c>
      <c r="E398" s="8">
        <v>0</v>
      </c>
      <c r="F398" s="8">
        <v>0</v>
      </c>
    </row>
    <row r="399" spans="1:6" ht="15" thickBot="1">
      <c r="A399" s="5">
        <v>398</v>
      </c>
      <c r="B399" s="22" t="s">
        <v>589</v>
      </c>
      <c r="C399" s="22" t="s">
        <v>64</v>
      </c>
      <c r="D399" s="8">
        <v>0</v>
      </c>
      <c r="E399" s="8">
        <v>0</v>
      </c>
      <c r="F399" s="8">
        <v>0</v>
      </c>
    </row>
    <row r="400" spans="1:6" ht="15" thickBot="1">
      <c r="A400" s="5">
        <v>399</v>
      </c>
      <c r="B400" s="22" t="s">
        <v>798</v>
      </c>
      <c r="C400" s="22" t="s">
        <v>129</v>
      </c>
      <c r="D400" s="8">
        <v>0</v>
      </c>
      <c r="E400" s="8">
        <v>0</v>
      </c>
      <c r="F400" s="8">
        <v>0</v>
      </c>
    </row>
    <row r="401" spans="1:6" ht="15" thickBot="1">
      <c r="A401" s="5">
        <v>400</v>
      </c>
      <c r="B401" s="22" t="s">
        <v>841</v>
      </c>
      <c r="C401" s="22" t="s">
        <v>129</v>
      </c>
      <c r="D401" s="8">
        <v>0</v>
      </c>
      <c r="E401" s="8">
        <v>0</v>
      </c>
      <c r="F401" s="8">
        <v>0</v>
      </c>
    </row>
    <row r="402" spans="1:6" ht="15" thickBot="1">
      <c r="A402" s="5">
        <v>401</v>
      </c>
      <c r="B402" s="22" t="s">
        <v>761</v>
      </c>
      <c r="C402" s="22" t="s">
        <v>169</v>
      </c>
      <c r="D402" s="8">
        <v>0</v>
      </c>
      <c r="E402" s="8">
        <v>0</v>
      </c>
      <c r="F402" s="8">
        <v>0</v>
      </c>
    </row>
    <row r="403" spans="1:6" ht="15" thickBot="1">
      <c r="A403" s="5">
        <v>402</v>
      </c>
      <c r="B403" s="22" t="s">
        <v>822</v>
      </c>
      <c r="C403" s="22" t="s">
        <v>39</v>
      </c>
      <c r="D403" s="8">
        <v>0</v>
      </c>
      <c r="E403" s="8">
        <v>0</v>
      </c>
      <c r="F403" s="8">
        <v>0</v>
      </c>
    </row>
    <row r="404" spans="1:6" ht="15" thickBot="1">
      <c r="A404" s="5">
        <v>403</v>
      </c>
      <c r="B404" s="22" t="s">
        <v>758</v>
      </c>
      <c r="C404" s="22" t="s">
        <v>169</v>
      </c>
      <c r="D404" s="8">
        <v>0</v>
      </c>
      <c r="E404" s="8">
        <v>0</v>
      </c>
      <c r="F404" s="8">
        <v>0</v>
      </c>
    </row>
    <row r="405" spans="1:6" ht="15" thickBot="1">
      <c r="A405" s="5">
        <v>404</v>
      </c>
      <c r="B405" s="22" t="s">
        <v>739</v>
      </c>
      <c r="C405" s="22" t="s">
        <v>100</v>
      </c>
      <c r="D405" s="8">
        <v>0</v>
      </c>
      <c r="E405" s="8">
        <v>0</v>
      </c>
      <c r="F405" s="8">
        <v>0</v>
      </c>
    </row>
    <row r="406" spans="1:6" ht="15" thickBot="1">
      <c r="A406" s="5">
        <v>405</v>
      </c>
      <c r="B406" s="22" t="s">
        <v>491</v>
      </c>
      <c r="C406" s="22" t="s">
        <v>100</v>
      </c>
      <c r="D406" s="8">
        <v>0</v>
      </c>
      <c r="E406" s="8">
        <v>0</v>
      </c>
      <c r="F406" s="8">
        <v>0</v>
      </c>
    </row>
    <row r="407" spans="1:6" ht="15" thickBot="1">
      <c r="A407" s="5">
        <v>406</v>
      </c>
      <c r="B407" s="22" t="s">
        <v>688</v>
      </c>
      <c r="C407" s="22" t="s">
        <v>100</v>
      </c>
      <c r="D407" s="8">
        <v>1</v>
      </c>
      <c r="E407" s="8">
        <v>0</v>
      </c>
      <c r="F407" s="8">
        <v>0</v>
      </c>
    </row>
    <row r="408" spans="1:6" ht="15" thickBot="1">
      <c r="A408" s="5">
        <v>407</v>
      </c>
      <c r="B408" s="22" t="s">
        <v>422</v>
      </c>
      <c r="C408" s="22" t="s">
        <v>86</v>
      </c>
      <c r="D408" s="8">
        <v>38</v>
      </c>
      <c r="E408" s="8">
        <v>8</v>
      </c>
      <c r="F408" s="8">
        <v>0</v>
      </c>
    </row>
    <row r="409" spans="1:6" ht="15" thickBot="1">
      <c r="A409" s="5">
        <v>408</v>
      </c>
      <c r="B409" s="22" t="s">
        <v>514</v>
      </c>
      <c r="C409" s="22" t="s">
        <v>74</v>
      </c>
      <c r="D409" s="8">
        <v>0</v>
      </c>
      <c r="E409" s="8">
        <v>0</v>
      </c>
      <c r="F409" s="8">
        <v>0</v>
      </c>
    </row>
    <row r="410" spans="1:6" ht="15" thickBot="1">
      <c r="A410" s="5">
        <v>409</v>
      </c>
      <c r="B410" s="22" t="s">
        <v>634</v>
      </c>
      <c r="C410" s="22" t="s">
        <v>129</v>
      </c>
      <c r="D410" s="8">
        <v>0</v>
      </c>
      <c r="E410" s="8">
        <v>0</v>
      </c>
      <c r="F410" s="8">
        <v>0</v>
      </c>
    </row>
    <row r="411" spans="1:6" ht="15" thickBot="1">
      <c r="A411" s="5">
        <v>410</v>
      </c>
      <c r="B411" s="22" t="s">
        <v>532</v>
      </c>
      <c r="C411" s="22" t="s">
        <v>35</v>
      </c>
      <c r="D411" s="8">
        <v>0</v>
      </c>
      <c r="E411" s="8">
        <v>0</v>
      </c>
      <c r="F411" s="8">
        <v>0</v>
      </c>
    </row>
    <row r="412" spans="1:6" ht="15" thickBot="1">
      <c r="A412" s="5">
        <v>411</v>
      </c>
      <c r="B412" s="22" t="s">
        <v>397</v>
      </c>
      <c r="C412" s="22" t="s">
        <v>153</v>
      </c>
      <c r="D412" s="8">
        <v>0</v>
      </c>
      <c r="E412" s="8">
        <v>0</v>
      </c>
      <c r="F412" s="8">
        <v>0</v>
      </c>
    </row>
    <row r="413" spans="1:6" ht="15" thickBot="1">
      <c r="A413" s="5">
        <v>412</v>
      </c>
      <c r="B413" s="22" t="s">
        <v>777</v>
      </c>
      <c r="C413" s="22" t="s">
        <v>111</v>
      </c>
      <c r="D413" s="8">
        <v>0</v>
      </c>
      <c r="E413" s="8">
        <v>0</v>
      </c>
      <c r="F413" s="8">
        <v>0</v>
      </c>
    </row>
    <row r="414" spans="1:6" ht="15" thickBot="1">
      <c r="A414" s="5">
        <v>413</v>
      </c>
      <c r="B414" s="22" t="s">
        <v>539</v>
      </c>
      <c r="C414" s="22" t="s">
        <v>64</v>
      </c>
      <c r="D414" s="8">
        <v>0</v>
      </c>
      <c r="E414" s="8">
        <v>0</v>
      </c>
      <c r="F414" s="8">
        <v>0</v>
      </c>
    </row>
    <row r="415" spans="1:6" ht="15" thickBot="1">
      <c r="A415" s="5">
        <v>414</v>
      </c>
      <c r="B415" s="22" t="s">
        <v>815</v>
      </c>
      <c r="C415" s="22" t="s">
        <v>111</v>
      </c>
      <c r="D415" s="8">
        <v>1</v>
      </c>
      <c r="E415" s="8">
        <v>0</v>
      </c>
      <c r="F415" s="8">
        <v>0</v>
      </c>
    </row>
    <row r="416" spans="1:6" ht="15" thickBot="1">
      <c r="A416" s="5">
        <v>415</v>
      </c>
      <c r="B416" s="22" t="s">
        <v>781</v>
      </c>
      <c r="C416" s="22" t="s">
        <v>129</v>
      </c>
      <c r="D416" s="8">
        <v>0</v>
      </c>
      <c r="E416" s="8">
        <v>0</v>
      </c>
      <c r="F416" s="8">
        <v>0</v>
      </c>
    </row>
    <row r="417" spans="1:6" ht="15" thickBot="1">
      <c r="A417" s="5">
        <v>416</v>
      </c>
      <c r="B417" s="22" t="s">
        <v>754</v>
      </c>
      <c r="C417" s="22" t="s">
        <v>111</v>
      </c>
      <c r="D417" s="8">
        <v>0</v>
      </c>
      <c r="E417" s="8">
        <v>0</v>
      </c>
      <c r="F417" s="8">
        <v>0</v>
      </c>
    </row>
    <row r="418" spans="1:6" ht="15" thickBot="1">
      <c r="A418" s="5">
        <v>417</v>
      </c>
      <c r="B418" s="22" t="s">
        <v>796</v>
      </c>
      <c r="C418" s="22" t="s">
        <v>43</v>
      </c>
      <c r="D418" s="8">
        <v>0</v>
      </c>
      <c r="E418" s="8">
        <v>0</v>
      </c>
      <c r="F418" s="8">
        <v>0</v>
      </c>
    </row>
    <row r="419" spans="1:6" ht="15" thickBot="1">
      <c r="A419" s="5">
        <v>418</v>
      </c>
      <c r="B419" s="22" t="s">
        <v>734</v>
      </c>
      <c r="C419" s="22" t="s">
        <v>169</v>
      </c>
      <c r="D419" s="8">
        <v>0</v>
      </c>
      <c r="E419" s="8">
        <v>0</v>
      </c>
      <c r="F419" s="8">
        <v>0</v>
      </c>
    </row>
    <row r="420" spans="1:6" ht="15" thickBot="1">
      <c r="A420" s="5">
        <v>419</v>
      </c>
      <c r="B420" s="22" t="s">
        <v>549</v>
      </c>
      <c r="C420" s="22" t="s">
        <v>86</v>
      </c>
      <c r="D420" s="8">
        <v>1</v>
      </c>
      <c r="E420" s="8">
        <v>0</v>
      </c>
      <c r="F420" s="8">
        <v>0</v>
      </c>
    </row>
    <row r="421" spans="1:6" ht="15" thickBot="1">
      <c r="A421" s="5">
        <v>420</v>
      </c>
      <c r="B421" s="22" t="s">
        <v>624</v>
      </c>
      <c r="C421" s="22" t="s">
        <v>116</v>
      </c>
      <c r="D421" s="8">
        <v>0</v>
      </c>
      <c r="E421" s="8">
        <v>0</v>
      </c>
      <c r="F421" s="8">
        <v>0</v>
      </c>
    </row>
    <row r="422" spans="1:6" ht="15" thickBot="1">
      <c r="A422" s="5">
        <v>421</v>
      </c>
      <c r="B422" s="22" t="s">
        <v>579</v>
      </c>
      <c r="C422" s="22" t="s">
        <v>58</v>
      </c>
      <c r="D422" s="8">
        <v>0</v>
      </c>
      <c r="E422" s="8">
        <v>0</v>
      </c>
      <c r="F422" s="8">
        <v>0</v>
      </c>
    </row>
    <row r="423" spans="1:6" ht="15" thickBot="1">
      <c r="A423" s="5">
        <v>422</v>
      </c>
      <c r="B423" s="22" t="s">
        <v>795</v>
      </c>
      <c r="C423" s="22" t="s">
        <v>129</v>
      </c>
      <c r="D423" s="8">
        <v>0</v>
      </c>
      <c r="E423" s="8">
        <v>0</v>
      </c>
      <c r="F423" s="8">
        <v>0</v>
      </c>
    </row>
    <row r="424" spans="1:6" ht="15" thickBot="1">
      <c r="A424" s="5">
        <v>423</v>
      </c>
      <c r="B424" s="22" t="s">
        <v>535</v>
      </c>
      <c r="C424" s="22" t="s">
        <v>58</v>
      </c>
      <c r="D424" s="8">
        <v>0</v>
      </c>
      <c r="E424" s="8">
        <v>0</v>
      </c>
      <c r="F424" s="8">
        <v>0</v>
      </c>
    </row>
    <row r="425" spans="1:6" ht="15" thickBot="1">
      <c r="A425" s="5">
        <v>424</v>
      </c>
      <c r="B425" s="22" t="s">
        <v>818</v>
      </c>
      <c r="C425" s="22" t="s">
        <v>54</v>
      </c>
      <c r="D425" s="8">
        <v>0</v>
      </c>
      <c r="E425" s="8">
        <v>0</v>
      </c>
      <c r="F425" s="8">
        <v>0</v>
      </c>
    </row>
    <row r="426" spans="1:6" ht="15" thickBot="1">
      <c r="A426" s="5">
        <v>425</v>
      </c>
      <c r="B426" s="22" t="s">
        <v>637</v>
      </c>
      <c r="C426" s="22" t="s">
        <v>64</v>
      </c>
      <c r="D426" s="8">
        <v>0</v>
      </c>
      <c r="E426" s="8">
        <v>0</v>
      </c>
      <c r="F426" s="8">
        <v>0</v>
      </c>
    </row>
    <row r="427" spans="1:6" ht="15" thickBot="1">
      <c r="A427" s="5">
        <v>426</v>
      </c>
      <c r="B427" s="22" t="s">
        <v>705</v>
      </c>
      <c r="C427" s="22" t="s">
        <v>39</v>
      </c>
      <c r="D427" s="8">
        <v>0</v>
      </c>
      <c r="E427" s="8">
        <v>0</v>
      </c>
      <c r="F427" s="8">
        <v>0</v>
      </c>
    </row>
    <row r="428" spans="1:6" ht="15" thickBot="1">
      <c r="A428" s="5">
        <v>427</v>
      </c>
      <c r="B428" s="22" t="s">
        <v>475</v>
      </c>
      <c r="C428" s="22" t="s">
        <v>64</v>
      </c>
      <c r="D428" s="8">
        <v>0</v>
      </c>
      <c r="E428" s="8">
        <v>0</v>
      </c>
      <c r="F428" s="8">
        <v>0</v>
      </c>
    </row>
    <row r="429" spans="1:6" ht="15" thickBot="1">
      <c r="A429" s="5">
        <v>428</v>
      </c>
      <c r="B429" s="22" t="s">
        <v>748</v>
      </c>
      <c r="C429" s="22" t="s">
        <v>54</v>
      </c>
      <c r="D429" s="8">
        <v>1</v>
      </c>
      <c r="E429" s="8">
        <v>0</v>
      </c>
      <c r="F429" s="8">
        <v>0</v>
      </c>
    </row>
    <row r="430" spans="1:6" ht="15" thickBot="1">
      <c r="A430" s="5">
        <v>429</v>
      </c>
      <c r="B430" s="22" t="s">
        <v>521</v>
      </c>
      <c r="C430" s="22" t="s">
        <v>35</v>
      </c>
      <c r="D430" s="8">
        <v>0</v>
      </c>
      <c r="E430" s="8">
        <v>0</v>
      </c>
      <c r="F430" s="8">
        <v>0</v>
      </c>
    </row>
    <row r="431" spans="1:6" ht="15" thickBot="1">
      <c r="A431" s="5">
        <v>430</v>
      </c>
      <c r="B431" s="22" t="s">
        <v>743</v>
      </c>
      <c r="C431" s="22" t="s">
        <v>74</v>
      </c>
      <c r="D431" s="8">
        <v>0</v>
      </c>
      <c r="E431" s="8">
        <v>0</v>
      </c>
      <c r="F431" s="8">
        <v>0</v>
      </c>
    </row>
    <row r="432" spans="1:6" ht="15" thickBot="1">
      <c r="A432" s="5">
        <v>431</v>
      </c>
      <c r="B432" s="22" t="s">
        <v>756</v>
      </c>
      <c r="C432" s="22" t="s">
        <v>41</v>
      </c>
      <c r="D432" s="8">
        <v>0</v>
      </c>
      <c r="E432" s="8">
        <v>0</v>
      </c>
      <c r="F432" s="8">
        <v>0</v>
      </c>
    </row>
    <row r="433" spans="1:6" ht="15" thickBot="1">
      <c r="A433" s="5">
        <v>432</v>
      </c>
      <c r="B433" s="22" t="s">
        <v>778</v>
      </c>
      <c r="C433" s="22" t="s">
        <v>48</v>
      </c>
      <c r="D433" s="8">
        <v>0</v>
      </c>
      <c r="E433" s="8">
        <v>0</v>
      </c>
      <c r="F433" s="8">
        <v>0</v>
      </c>
    </row>
    <row r="434" spans="1:6" ht="15" thickBot="1">
      <c r="A434" s="5">
        <v>433</v>
      </c>
      <c r="B434" s="22" t="s">
        <v>843</v>
      </c>
      <c r="C434" s="22" t="s">
        <v>48</v>
      </c>
      <c r="D434" s="8">
        <v>0</v>
      </c>
      <c r="E434" s="8">
        <v>0</v>
      </c>
      <c r="F434" s="8">
        <v>0</v>
      </c>
    </row>
    <row r="435" spans="1:6" ht="15" thickBot="1">
      <c r="A435" s="5">
        <v>434</v>
      </c>
      <c r="B435" s="22" t="s">
        <v>770</v>
      </c>
      <c r="C435" s="22" t="s">
        <v>48</v>
      </c>
      <c r="D435" s="8">
        <v>0</v>
      </c>
      <c r="E435" s="8">
        <v>0</v>
      </c>
      <c r="F435" s="8">
        <v>0</v>
      </c>
    </row>
    <row r="436" spans="1:6" ht="15" thickBot="1">
      <c r="A436" s="5">
        <v>435</v>
      </c>
      <c r="B436" s="22" t="s">
        <v>793</v>
      </c>
      <c r="C436" s="22" t="s">
        <v>109</v>
      </c>
      <c r="D436" s="8">
        <v>0</v>
      </c>
      <c r="E436" s="8">
        <v>0</v>
      </c>
      <c r="F436" s="8">
        <v>0</v>
      </c>
    </row>
    <row r="437" spans="1:6" ht="15" thickBot="1">
      <c r="A437" s="5">
        <v>436</v>
      </c>
      <c r="B437" s="22" t="s">
        <v>511</v>
      </c>
      <c r="C437" s="22" t="s">
        <v>52</v>
      </c>
      <c r="D437" s="8">
        <v>0</v>
      </c>
      <c r="E437" s="8">
        <v>0</v>
      </c>
      <c r="F437" s="8">
        <v>0</v>
      </c>
    </row>
    <row r="438" spans="1:6" ht="15" thickBot="1">
      <c r="A438" s="5">
        <v>437</v>
      </c>
      <c r="B438" s="22" t="s">
        <v>831</v>
      </c>
      <c r="C438" s="22" t="s">
        <v>111</v>
      </c>
      <c r="D438" s="8">
        <v>0</v>
      </c>
      <c r="E438" s="8">
        <v>0</v>
      </c>
      <c r="F438" s="8">
        <v>0</v>
      </c>
    </row>
    <row r="439" spans="1:6" ht="15" thickBot="1">
      <c r="A439" s="5">
        <v>438</v>
      </c>
      <c r="B439" s="22" t="s">
        <v>552</v>
      </c>
      <c r="C439" s="22" t="s">
        <v>116</v>
      </c>
      <c r="D439" s="8">
        <v>1</v>
      </c>
      <c r="E439" s="8">
        <v>0</v>
      </c>
      <c r="F439" s="8">
        <v>0</v>
      </c>
    </row>
    <row r="440" spans="1:6" ht="15" thickBot="1">
      <c r="A440" s="5">
        <v>439</v>
      </c>
      <c r="B440" s="22" t="s">
        <v>483</v>
      </c>
      <c r="C440" s="22" t="s">
        <v>24</v>
      </c>
      <c r="D440" s="8">
        <v>0</v>
      </c>
      <c r="E440" s="8">
        <v>0</v>
      </c>
      <c r="F440" s="8">
        <v>0</v>
      </c>
    </row>
    <row r="441" spans="1:6" ht="15" thickBot="1">
      <c r="A441" s="5">
        <v>440</v>
      </c>
      <c r="B441" s="22" t="s">
        <v>825</v>
      </c>
      <c r="C441" s="22" t="s">
        <v>37</v>
      </c>
      <c r="D441" s="8">
        <v>0</v>
      </c>
      <c r="E441" s="8">
        <v>0</v>
      </c>
      <c r="F441" s="8">
        <v>0</v>
      </c>
    </row>
    <row r="442" spans="1:6" ht="15" thickBot="1">
      <c r="A442" s="5">
        <v>441</v>
      </c>
      <c r="B442" s="22" t="s">
        <v>827</v>
      </c>
      <c r="C442" s="22" t="s">
        <v>37</v>
      </c>
      <c r="D442" s="8">
        <v>0</v>
      </c>
      <c r="E442" s="8">
        <v>0</v>
      </c>
      <c r="F442" s="8">
        <v>0</v>
      </c>
    </row>
    <row r="443" spans="1:6" ht="15" thickBot="1">
      <c r="A443" s="5">
        <v>442</v>
      </c>
      <c r="B443" s="22" t="s">
        <v>473</v>
      </c>
      <c r="C443" s="22" t="s">
        <v>74</v>
      </c>
      <c r="D443" s="8">
        <v>0</v>
      </c>
      <c r="E443" s="8">
        <v>0</v>
      </c>
      <c r="F443" s="8">
        <v>0</v>
      </c>
    </row>
    <row r="444" spans="1:6" ht="15" thickBot="1">
      <c r="A444" s="5">
        <v>443</v>
      </c>
      <c r="B444" s="22" t="s">
        <v>837</v>
      </c>
      <c r="C444" s="22" t="s">
        <v>97</v>
      </c>
      <c r="D444" s="8">
        <v>0</v>
      </c>
      <c r="E444" s="8">
        <v>0</v>
      </c>
      <c r="F444" s="8">
        <v>0</v>
      </c>
    </row>
    <row r="445" spans="1:6" ht="15" thickBot="1">
      <c r="A445" s="5">
        <v>444</v>
      </c>
      <c r="B445" s="22" t="s">
        <v>689</v>
      </c>
      <c r="C445" s="22" t="s">
        <v>39</v>
      </c>
      <c r="D445" s="8">
        <v>0</v>
      </c>
      <c r="E445" s="8">
        <v>0</v>
      </c>
      <c r="F445" s="8">
        <v>0</v>
      </c>
    </row>
    <row r="446" spans="1:6" ht="15" thickBot="1">
      <c r="A446" s="5">
        <v>445</v>
      </c>
      <c r="B446" s="22" t="s">
        <v>612</v>
      </c>
      <c r="C446" s="22" t="s">
        <v>29</v>
      </c>
      <c r="D446" s="8">
        <v>0</v>
      </c>
      <c r="E446" s="8">
        <v>0</v>
      </c>
      <c r="F446" s="8">
        <v>0</v>
      </c>
    </row>
    <row r="447" spans="1:6" ht="15" thickBot="1">
      <c r="A447" s="5">
        <v>446</v>
      </c>
      <c r="B447" s="22" t="s">
        <v>846</v>
      </c>
      <c r="C447" s="22" t="s">
        <v>26</v>
      </c>
      <c r="D447" s="8">
        <v>0</v>
      </c>
      <c r="E447" s="8">
        <v>0</v>
      </c>
      <c r="F447" s="8">
        <v>0</v>
      </c>
    </row>
    <row r="448" spans="1:6" ht="15" thickBot="1">
      <c r="A448" s="5">
        <v>447</v>
      </c>
      <c r="B448" s="22" t="s">
        <v>564</v>
      </c>
      <c r="C448" s="22" t="s">
        <v>24</v>
      </c>
      <c r="D448" s="8">
        <v>0</v>
      </c>
      <c r="E448" s="8">
        <v>0</v>
      </c>
      <c r="F448" s="8">
        <v>0</v>
      </c>
    </row>
    <row r="449" spans="1:6" ht="15" thickBot="1">
      <c r="A449" s="5">
        <v>448</v>
      </c>
      <c r="B449" s="22" t="s">
        <v>845</v>
      </c>
      <c r="C449" s="22" t="s">
        <v>109</v>
      </c>
      <c r="D449" s="8">
        <v>0</v>
      </c>
      <c r="E449" s="8">
        <v>0</v>
      </c>
      <c r="F449" s="8">
        <v>0</v>
      </c>
    </row>
    <row r="450" spans="1:6" ht="15" thickBot="1">
      <c r="A450" s="5">
        <v>449</v>
      </c>
      <c r="B450" s="22" t="s">
        <v>400</v>
      </c>
      <c r="C450" s="22" t="s">
        <v>26</v>
      </c>
      <c r="D450" s="8">
        <v>0</v>
      </c>
      <c r="E450" s="8">
        <v>0</v>
      </c>
      <c r="F450" s="8">
        <v>0</v>
      </c>
    </row>
    <row r="451" spans="1:6" ht="15" thickBot="1">
      <c r="A451" s="5">
        <v>450</v>
      </c>
      <c r="B451" s="22" t="s">
        <v>763</v>
      </c>
      <c r="C451" s="22" t="s">
        <v>74</v>
      </c>
      <c r="D451" s="8">
        <v>0</v>
      </c>
      <c r="E451" s="8">
        <v>0</v>
      </c>
      <c r="F451" s="8">
        <v>0</v>
      </c>
    </row>
    <row r="452" spans="1:6" ht="15" thickBot="1">
      <c r="A452" s="5">
        <v>451</v>
      </c>
      <c r="B452" s="22" t="s">
        <v>713</v>
      </c>
      <c r="C452" s="22" t="s">
        <v>48</v>
      </c>
      <c r="D452" s="8">
        <v>0</v>
      </c>
      <c r="E452" s="8">
        <v>0</v>
      </c>
      <c r="F452" s="8">
        <v>0</v>
      </c>
    </row>
    <row r="453" spans="1:6" ht="15" thickBot="1">
      <c r="A453" s="5">
        <v>452</v>
      </c>
      <c r="B453" s="22" t="s">
        <v>631</v>
      </c>
      <c r="C453" s="22" t="s">
        <v>32</v>
      </c>
      <c r="D453" s="8">
        <v>0</v>
      </c>
      <c r="E453" s="8">
        <v>0</v>
      </c>
      <c r="F453" s="8">
        <v>0</v>
      </c>
    </row>
    <row r="454" spans="1:6" ht="15" thickBot="1">
      <c r="A454" s="5">
        <v>453</v>
      </c>
      <c r="B454" s="22" t="s">
        <v>839</v>
      </c>
      <c r="C454" s="22" t="s">
        <v>111</v>
      </c>
      <c r="D454" s="8">
        <v>0</v>
      </c>
      <c r="E454" s="8">
        <v>0</v>
      </c>
      <c r="F454" s="8">
        <v>0</v>
      </c>
    </row>
    <row r="455" spans="1:6" ht="15" thickBot="1">
      <c r="A455" s="5">
        <v>454</v>
      </c>
      <c r="B455" s="22" t="s">
        <v>767</v>
      </c>
      <c r="C455" s="22" t="s">
        <v>169</v>
      </c>
      <c r="D455" s="8">
        <v>1</v>
      </c>
      <c r="E455" s="8">
        <v>0</v>
      </c>
      <c r="F455" s="8">
        <v>0</v>
      </c>
    </row>
    <row r="456" spans="1:6" ht="15" thickBot="1">
      <c r="A456" s="5">
        <v>455</v>
      </c>
      <c r="B456" s="22" t="s">
        <v>561</v>
      </c>
      <c r="C456" s="22" t="s">
        <v>100</v>
      </c>
      <c r="D456" s="8">
        <v>0</v>
      </c>
      <c r="E456" s="8">
        <v>0</v>
      </c>
      <c r="F456" s="8">
        <v>0</v>
      </c>
    </row>
    <row r="457" spans="1:6" ht="15" thickBot="1">
      <c r="A457" s="5">
        <v>456</v>
      </c>
      <c r="B457" s="22" t="s">
        <v>764</v>
      </c>
      <c r="C457" s="22" t="s">
        <v>26</v>
      </c>
      <c r="D457" s="8">
        <v>0</v>
      </c>
      <c r="E457" s="8">
        <v>0</v>
      </c>
      <c r="F457" s="8">
        <v>0</v>
      </c>
    </row>
    <row r="458" spans="1:6" ht="15" thickBot="1">
      <c r="A458" s="5">
        <v>457</v>
      </c>
      <c r="B458" s="22" t="s">
        <v>654</v>
      </c>
      <c r="C458" s="22" t="s">
        <v>37</v>
      </c>
      <c r="D458" s="8">
        <v>0</v>
      </c>
      <c r="E458" s="8">
        <v>0</v>
      </c>
      <c r="F458" s="8">
        <v>0</v>
      </c>
    </row>
    <row r="459" spans="1:6" ht="15" thickBot="1">
      <c r="A459" s="5">
        <v>458</v>
      </c>
      <c r="B459" s="22" t="s">
        <v>797</v>
      </c>
      <c r="C459" s="22" t="s">
        <v>24</v>
      </c>
      <c r="D459" s="8">
        <v>1</v>
      </c>
      <c r="E459" s="8">
        <v>0</v>
      </c>
      <c r="F459" s="8">
        <v>0</v>
      </c>
    </row>
    <row r="460" spans="1:6" ht="15" thickBot="1">
      <c r="A460" s="5">
        <v>459</v>
      </c>
      <c r="B460" s="22" t="s">
        <v>623</v>
      </c>
      <c r="C460" s="22" t="s">
        <v>35</v>
      </c>
      <c r="D460" s="8">
        <v>0</v>
      </c>
      <c r="E460" s="8">
        <v>0</v>
      </c>
      <c r="F460" s="8">
        <v>0</v>
      </c>
    </row>
    <row r="461" spans="1:6" ht="15" thickBot="1">
      <c r="A461" s="5">
        <v>460</v>
      </c>
      <c r="B461" s="22" t="s">
        <v>692</v>
      </c>
      <c r="C461" s="22" t="s">
        <v>24</v>
      </c>
      <c r="D461" s="8">
        <v>1</v>
      </c>
      <c r="E461" s="8">
        <v>0</v>
      </c>
      <c r="F461" s="8">
        <v>0</v>
      </c>
    </row>
    <row r="462" spans="1:6" ht="15" thickBot="1">
      <c r="A462" s="5">
        <v>461</v>
      </c>
      <c r="B462" s="22" t="s">
        <v>670</v>
      </c>
      <c r="C462" s="22" t="s">
        <v>74</v>
      </c>
      <c r="D462" s="8">
        <v>0</v>
      </c>
      <c r="E462" s="8">
        <v>0</v>
      </c>
      <c r="F462" s="8">
        <v>0</v>
      </c>
    </row>
    <row r="463" spans="1:6" ht="15" thickBot="1">
      <c r="A463" s="5">
        <v>462</v>
      </c>
      <c r="B463" s="22" t="s">
        <v>753</v>
      </c>
      <c r="C463" s="22" t="s">
        <v>56</v>
      </c>
      <c r="D463" s="8">
        <v>0</v>
      </c>
      <c r="E463" s="8">
        <v>0</v>
      </c>
      <c r="F463" s="8">
        <v>0</v>
      </c>
    </row>
    <row r="464" spans="1:6" ht="15" thickBot="1">
      <c r="A464" s="5">
        <v>463</v>
      </c>
      <c r="B464" s="22" t="s">
        <v>736</v>
      </c>
      <c r="C464" s="22" t="s">
        <v>48</v>
      </c>
      <c r="D464" s="8">
        <v>0</v>
      </c>
      <c r="E464" s="8">
        <v>0</v>
      </c>
      <c r="F464" s="8">
        <v>0</v>
      </c>
    </row>
    <row r="465" spans="1:6" ht="15" thickBot="1">
      <c r="A465" s="5">
        <v>464</v>
      </c>
      <c r="B465" s="22" t="s">
        <v>627</v>
      </c>
      <c r="C465" s="22" t="s">
        <v>48</v>
      </c>
      <c r="D465" s="8">
        <v>0</v>
      </c>
      <c r="E465" s="8">
        <v>0</v>
      </c>
      <c r="F465" s="8">
        <v>0</v>
      </c>
    </row>
    <row r="466" spans="1:6" ht="15" thickBot="1">
      <c r="A466" s="5">
        <v>465</v>
      </c>
      <c r="B466" s="22" t="s">
        <v>596</v>
      </c>
      <c r="C466" s="22" t="s">
        <v>35</v>
      </c>
      <c r="D466" s="8">
        <v>0</v>
      </c>
      <c r="E466" s="8">
        <v>0</v>
      </c>
      <c r="F466" s="8">
        <v>0</v>
      </c>
    </row>
    <row r="467" spans="1:6" ht="15" thickBot="1">
      <c r="A467" s="12">
        <v>466</v>
      </c>
      <c r="B467" s="22" t="s">
        <v>577</v>
      </c>
      <c r="C467" s="22" t="s">
        <v>43</v>
      </c>
      <c r="D467" s="14">
        <v>0</v>
      </c>
      <c r="E467" s="14">
        <v>0</v>
      </c>
      <c r="F467" s="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89B39-A45A-4B91-AADA-414CFDEBFE02}">
  <dimension ref="A1:AM434"/>
  <sheetViews>
    <sheetView topLeftCell="A280" workbookViewId="0">
      <selection activeCell="B317" sqref="B317"/>
    </sheetView>
  </sheetViews>
  <sheetFormatPr defaultRowHeight="14.4"/>
  <cols>
    <col min="2" max="2" width="21.21875" customWidth="1"/>
  </cols>
  <sheetData>
    <row r="1" spans="1:39">
      <c r="A1" s="43" t="s">
        <v>863</v>
      </c>
      <c r="B1" t="s">
        <v>1</v>
      </c>
      <c r="C1" t="s">
        <v>864</v>
      </c>
      <c r="D1" t="s">
        <v>865</v>
      </c>
      <c r="E1" t="s">
        <v>849</v>
      </c>
      <c r="F1" t="s">
        <v>3</v>
      </c>
      <c r="G1" t="s">
        <v>866</v>
      </c>
      <c r="H1" t="s">
        <v>1646</v>
      </c>
      <c r="I1" t="s">
        <v>867</v>
      </c>
      <c r="J1" t="s">
        <v>868</v>
      </c>
      <c r="K1" t="s">
        <v>869</v>
      </c>
      <c r="L1" t="s">
        <v>870</v>
      </c>
      <c r="M1" t="s">
        <v>871</v>
      </c>
      <c r="N1" t="s">
        <v>872</v>
      </c>
      <c r="O1" t="s">
        <v>873</v>
      </c>
      <c r="P1" t="s">
        <v>874</v>
      </c>
      <c r="Q1" t="s">
        <v>875</v>
      </c>
      <c r="R1" t="s">
        <v>876</v>
      </c>
      <c r="S1" t="s">
        <v>877</v>
      </c>
      <c r="T1" t="s">
        <v>878</v>
      </c>
      <c r="U1" t="s">
        <v>879</v>
      </c>
      <c r="V1" t="s">
        <v>880</v>
      </c>
      <c r="W1" t="s">
        <v>881</v>
      </c>
      <c r="X1" t="s">
        <v>882</v>
      </c>
      <c r="Y1" t="s">
        <v>883</v>
      </c>
      <c r="Z1" t="s">
        <v>884</v>
      </c>
      <c r="AA1" t="s">
        <v>885</v>
      </c>
      <c r="AB1" t="s">
        <v>886</v>
      </c>
      <c r="AC1" t="s">
        <v>887</v>
      </c>
      <c r="AD1" t="s">
        <v>888</v>
      </c>
      <c r="AE1" t="s">
        <v>889</v>
      </c>
      <c r="AF1" t="s">
        <v>890</v>
      </c>
      <c r="AG1" t="s">
        <v>891</v>
      </c>
      <c r="AH1" t="s">
        <v>892</v>
      </c>
      <c r="AI1" t="s">
        <v>893</v>
      </c>
      <c r="AJ1" t="s">
        <v>894</v>
      </c>
      <c r="AK1" t="s">
        <v>895</v>
      </c>
      <c r="AL1" t="s">
        <v>896</v>
      </c>
      <c r="AM1" t="s">
        <v>897</v>
      </c>
    </row>
    <row r="2" spans="1:39">
      <c r="A2" s="43">
        <v>1</v>
      </c>
      <c r="B2" t="s">
        <v>898</v>
      </c>
      <c r="C2">
        <v>24</v>
      </c>
      <c r="D2" t="s">
        <v>74</v>
      </c>
      <c r="E2">
        <v>107</v>
      </c>
      <c r="F2">
        <v>20</v>
      </c>
      <c r="G2">
        <v>20</v>
      </c>
      <c r="H2">
        <f>IF(G2/F2&lt;0.2,0,1)</f>
        <v>1</v>
      </c>
      <c r="I2">
        <v>8</v>
      </c>
      <c r="J2">
        <v>5</v>
      </c>
      <c r="K2">
        <v>7</v>
      </c>
      <c r="L2">
        <v>3</v>
      </c>
      <c r="M2">
        <v>1</v>
      </c>
      <c r="N2">
        <v>14</v>
      </c>
      <c r="O2">
        <v>6</v>
      </c>
      <c r="P2">
        <v>0.7</v>
      </c>
      <c r="Q2">
        <v>1</v>
      </c>
      <c r="R2">
        <v>2</v>
      </c>
      <c r="S2">
        <v>0</v>
      </c>
      <c r="T2">
        <v>0</v>
      </c>
      <c r="U2">
        <v>9</v>
      </c>
      <c r="V2" s="44">
        <v>0.45</v>
      </c>
      <c r="W2">
        <v>54.3</v>
      </c>
      <c r="X2">
        <v>84</v>
      </c>
      <c r="Y2">
        <v>25</v>
      </c>
      <c r="Z2">
        <v>9</v>
      </c>
      <c r="AA2">
        <v>0</v>
      </c>
      <c r="AB2">
        <v>0</v>
      </c>
      <c r="AC2">
        <v>10</v>
      </c>
      <c r="AD2">
        <v>4.4000000000000004</v>
      </c>
      <c r="AE2">
        <v>4.2</v>
      </c>
      <c r="AF2">
        <v>5.4</v>
      </c>
      <c r="AG2">
        <v>93</v>
      </c>
      <c r="AH2">
        <v>3</v>
      </c>
      <c r="AI2">
        <v>10</v>
      </c>
      <c r="AJ2">
        <v>7</v>
      </c>
      <c r="AK2">
        <v>0</v>
      </c>
      <c r="AL2">
        <v>113</v>
      </c>
      <c r="AM2" t="s">
        <v>899</v>
      </c>
    </row>
    <row r="3" spans="1:39">
      <c r="A3" s="43">
        <v>2</v>
      </c>
      <c r="B3" t="s">
        <v>900</v>
      </c>
      <c r="C3">
        <v>24</v>
      </c>
      <c r="D3" t="s">
        <v>129</v>
      </c>
      <c r="E3">
        <v>47.2</v>
      </c>
      <c r="F3">
        <v>11</v>
      </c>
      <c r="G3">
        <v>9</v>
      </c>
      <c r="H3">
        <f t="shared" ref="H3:H66" si="0">IF(G3/F3&lt;0.2,0,1)</f>
        <v>1</v>
      </c>
      <c r="I3">
        <v>2</v>
      </c>
      <c r="J3">
        <v>4</v>
      </c>
      <c r="K3">
        <v>3</v>
      </c>
      <c r="L3">
        <v>0</v>
      </c>
      <c r="M3">
        <v>0</v>
      </c>
      <c r="N3">
        <v>5</v>
      </c>
      <c r="O3">
        <v>4</v>
      </c>
      <c r="P3">
        <v>0.55600000000000005</v>
      </c>
      <c r="Q3">
        <v>0</v>
      </c>
      <c r="R3">
        <v>2</v>
      </c>
      <c r="S3">
        <v>0</v>
      </c>
      <c r="T3">
        <v>0</v>
      </c>
      <c r="U3">
        <v>2</v>
      </c>
      <c r="V3" s="44">
        <v>0.22</v>
      </c>
      <c r="W3">
        <v>42.8</v>
      </c>
      <c r="X3">
        <v>69</v>
      </c>
      <c r="Y3">
        <v>27</v>
      </c>
      <c r="Z3">
        <v>6</v>
      </c>
      <c r="AA3">
        <v>2</v>
      </c>
      <c r="AB3">
        <v>0</v>
      </c>
      <c r="AC3">
        <v>9</v>
      </c>
      <c r="AD3">
        <v>4.7</v>
      </c>
      <c r="AE3">
        <v>3.3</v>
      </c>
      <c r="AF3">
        <v>4.7</v>
      </c>
      <c r="AG3">
        <v>83</v>
      </c>
      <c r="AH3">
        <v>2</v>
      </c>
      <c r="AI3">
        <v>7</v>
      </c>
      <c r="AJ3">
        <v>0</v>
      </c>
      <c r="AK3">
        <v>0</v>
      </c>
      <c r="AL3">
        <v>94</v>
      </c>
      <c r="AM3" t="s">
        <v>901</v>
      </c>
    </row>
    <row r="4" spans="1:39">
      <c r="A4" s="43">
        <v>3</v>
      </c>
      <c r="B4" t="s">
        <v>902</v>
      </c>
      <c r="C4">
        <v>28</v>
      </c>
      <c r="D4" t="s">
        <v>58</v>
      </c>
      <c r="E4">
        <v>23.2</v>
      </c>
      <c r="F4">
        <v>24</v>
      </c>
      <c r="G4">
        <v>1</v>
      </c>
      <c r="H4">
        <f t="shared" si="0"/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 s="44">
        <v>0</v>
      </c>
      <c r="W4">
        <v>46</v>
      </c>
      <c r="X4">
        <v>46</v>
      </c>
      <c r="Y4">
        <v>46</v>
      </c>
      <c r="Z4">
        <v>12</v>
      </c>
      <c r="AA4">
        <v>8</v>
      </c>
      <c r="AB4">
        <v>1</v>
      </c>
      <c r="AC4">
        <v>0</v>
      </c>
      <c r="AD4">
        <v>8</v>
      </c>
      <c r="AE4">
        <v>0</v>
      </c>
      <c r="AF4">
        <v>1</v>
      </c>
      <c r="AG4">
        <v>25</v>
      </c>
      <c r="AH4">
        <v>1</v>
      </c>
      <c r="AI4">
        <v>0</v>
      </c>
      <c r="AJ4">
        <v>0</v>
      </c>
      <c r="AK4">
        <v>0</v>
      </c>
      <c r="AL4">
        <v>25</v>
      </c>
      <c r="AM4" t="s">
        <v>903</v>
      </c>
    </row>
    <row r="5" spans="1:39">
      <c r="A5" s="43">
        <v>4</v>
      </c>
      <c r="B5" t="s">
        <v>904</v>
      </c>
      <c r="C5">
        <v>27</v>
      </c>
      <c r="D5" t="s">
        <v>100</v>
      </c>
      <c r="E5">
        <v>184.2</v>
      </c>
      <c r="F5">
        <v>28</v>
      </c>
      <c r="G5">
        <v>28</v>
      </c>
      <c r="H5">
        <f t="shared" si="0"/>
        <v>1</v>
      </c>
      <c r="I5">
        <v>7</v>
      </c>
      <c r="J5">
        <v>12</v>
      </c>
      <c r="K5">
        <v>9</v>
      </c>
      <c r="L5">
        <v>0</v>
      </c>
      <c r="M5">
        <v>2</v>
      </c>
      <c r="N5">
        <v>11</v>
      </c>
      <c r="O5">
        <v>17</v>
      </c>
      <c r="P5">
        <v>0.39300000000000002</v>
      </c>
      <c r="Q5">
        <v>4</v>
      </c>
      <c r="R5">
        <v>2</v>
      </c>
      <c r="S5">
        <v>3</v>
      </c>
      <c r="T5">
        <v>1</v>
      </c>
      <c r="U5">
        <v>13</v>
      </c>
      <c r="V5" s="44">
        <v>0.46</v>
      </c>
      <c r="W5">
        <v>53.1</v>
      </c>
      <c r="X5">
        <v>85</v>
      </c>
      <c r="Y5">
        <v>9</v>
      </c>
      <c r="Z5">
        <v>18</v>
      </c>
      <c r="AA5">
        <v>5</v>
      </c>
      <c r="AB5">
        <v>0</v>
      </c>
      <c r="AC5">
        <v>17</v>
      </c>
      <c r="AD5">
        <v>3.9</v>
      </c>
      <c r="AE5">
        <v>3.8</v>
      </c>
      <c r="AF5">
        <v>6.6</v>
      </c>
      <c r="AG5">
        <v>97</v>
      </c>
      <c r="AH5">
        <v>1</v>
      </c>
      <c r="AI5">
        <v>16</v>
      </c>
      <c r="AJ5">
        <v>11</v>
      </c>
      <c r="AK5">
        <v>0</v>
      </c>
      <c r="AL5">
        <v>116</v>
      </c>
      <c r="AM5" t="s">
        <v>905</v>
      </c>
    </row>
    <row r="6" spans="1:39">
      <c r="A6" s="43">
        <v>5</v>
      </c>
      <c r="B6" t="s">
        <v>906</v>
      </c>
      <c r="C6">
        <v>33</v>
      </c>
      <c r="D6" t="s">
        <v>86</v>
      </c>
      <c r="E6">
        <v>48.1</v>
      </c>
      <c r="F6">
        <v>55</v>
      </c>
      <c r="G6">
        <v>8</v>
      </c>
      <c r="H6">
        <f t="shared" si="0"/>
        <v>0</v>
      </c>
      <c r="I6">
        <v>0</v>
      </c>
      <c r="J6">
        <v>3</v>
      </c>
      <c r="K6">
        <v>5</v>
      </c>
      <c r="L6">
        <v>0</v>
      </c>
      <c r="M6">
        <v>0</v>
      </c>
      <c r="N6">
        <v>3</v>
      </c>
      <c r="O6">
        <v>5</v>
      </c>
      <c r="P6">
        <v>0.375</v>
      </c>
      <c r="Q6">
        <v>0</v>
      </c>
      <c r="R6">
        <v>0</v>
      </c>
      <c r="S6">
        <v>0</v>
      </c>
      <c r="T6">
        <v>0</v>
      </c>
      <c r="U6">
        <v>0</v>
      </c>
      <c r="V6" s="44">
        <v>0</v>
      </c>
      <c r="W6">
        <v>47.1</v>
      </c>
      <c r="X6">
        <v>56</v>
      </c>
      <c r="Y6">
        <v>32</v>
      </c>
      <c r="Z6">
        <v>20</v>
      </c>
      <c r="AA6">
        <v>12</v>
      </c>
      <c r="AB6">
        <v>7</v>
      </c>
      <c r="AC6">
        <v>0</v>
      </c>
      <c r="AD6">
        <v>2.9</v>
      </c>
      <c r="AE6">
        <v>1.1000000000000001</v>
      </c>
      <c r="AF6">
        <v>0.8</v>
      </c>
      <c r="AG6">
        <v>14</v>
      </c>
      <c r="AH6">
        <v>8</v>
      </c>
      <c r="AI6">
        <v>0</v>
      </c>
      <c r="AJ6">
        <v>0</v>
      </c>
      <c r="AK6">
        <v>0</v>
      </c>
      <c r="AL6">
        <v>19</v>
      </c>
      <c r="AM6" t="s">
        <v>907</v>
      </c>
    </row>
    <row r="7" spans="1:39">
      <c r="A7" s="43">
        <v>6</v>
      </c>
      <c r="B7" t="s">
        <v>908</v>
      </c>
      <c r="C7">
        <v>28</v>
      </c>
      <c r="D7" t="s">
        <v>153</v>
      </c>
      <c r="E7">
        <v>44</v>
      </c>
      <c r="F7">
        <v>25</v>
      </c>
      <c r="G7">
        <v>1</v>
      </c>
      <c r="H7">
        <f t="shared" si="0"/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s="44">
        <v>0</v>
      </c>
      <c r="W7">
        <v>56</v>
      </c>
      <c r="X7">
        <v>56</v>
      </c>
      <c r="Y7">
        <v>56</v>
      </c>
      <c r="Z7">
        <v>4</v>
      </c>
      <c r="AA7">
        <v>3</v>
      </c>
      <c r="AB7">
        <v>0</v>
      </c>
      <c r="AC7">
        <v>1</v>
      </c>
      <c r="AD7">
        <v>0</v>
      </c>
      <c r="AE7">
        <v>0</v>
      </c>
      <c r="AF7">
        <v>3</v>
      </c>
      <c r="AG7">
        <v>45</v>
      </c>
      <c r="AH7">
        <v>1</v>
      </c>
      <c r="AI7">
        <v>0</v>
      </c>
      <c r="AJ7">
        <v>0</v>
      </c>
      <c r="AK7">
        <v>0</v>
      </c>
      <c r="AL7">
        <v>45</v>
      </c>
      <c r="AM7" t="s">
        <v>909</v>
      </c>
    </row>
    <row r="8" spans="1:39">
      <c r="A8" s="43">
        <v>7</v>
      </c>
      <c r="B8" t="s">
        <v>910</v>
      </c>
      <c r="C8">
        <v>25</v>
      </c>
      <c r="D8" t="s">
        <v>26</v>
      </c>
      <c r="E8">
        <v>12.1</v>
      </c>
      <c r="F8">
        <v>4</v>
      </c>
      <c r="G8">
        <v>3</v>
      </c>
      <c r="H8">
        <f t="shared" si="0"/>
        <v>1</v>
      </c>
      <c r="I8">
        <v>0</v>
      </c>
      <c r="J8">
        <v>1</v>
      </c>
      <c r="K8">
        <v>2</v>
      </c>
      <c r="L8">
        <v>0</v>
      </c>
      <c r="M8">
        <v>0</v>
      </c>
      <c r="N8">
        <v>1</v>
      </c>
      <c r="O8">
        <v>2</v>
      </c>
      <c r="P8">
        <v>0.33300000000000002</v>
      </c>
      <c r="Q8">
        <v>1</v>
      </c>
      <c r="R8">
        <v>0</v>
      </c>
      <c r="S8">
        <v>0</v>
      </c>
      <c r="T8">
        <v>0</v>
      </c>
      <c r="U8">
        <v>0</v>
      </c>
      <c r="V8" s="44">
        <v>0</v>
      </c>
      <c r="W8">
        <v>46.3</v>
      </c>
      <c r="X8">
        <v>65</v>
      </c>
      <c r="Y8">
        <v>25</v>
      </c>
      <c r="Z8">
        <v>4</v>
      </c>
      <c r="AA8">
        <v>0</v>
      </c>
      <c r="AB8">
        <v>0</v>
      </c>
      <c r="AC8">
        <v>3</v>
      </c>
      <c r="AD8">
        <v>3</v>
      </c>
      <c r="AE8">
        <v>4.9000000000000004</v>
      </c>
      <c r="AF8">
        <v>3.8</v>
      </c>
      <c r="AG8">
        <v>60</v>
      </c>
      <c r="AH8">
        <v>3</v>
      </c>
      <c r="AI8">
        <v>0</v>
      </c>
      <c r="AJ8">
        <v>0</v>
      </c>
      <c r="AK8">
        <v>0</v>
      </c>
      <c r="AL8">
        <v>73</v>
      </c>
      <c r="AM8" t="s">
        <v>911</v>
      </c>
    </row>
    <row r="9" spans="1:39">
      <c r="A9" s="43">
        <v>8</v>
      </c>
      <c r="B9" t="s">
        <v>912</v>
      </c>
      <c r="C9">
        <v>24</v>
      </c>
      <c r="D9" t="s">
        <v>48</v>
      </c>
      <c r="E9">
        <v>125.1</v>
      </c>
      <c r="F9">
        <v>24</v>
      </c>
      <c r="G9">
        <v>24</v>
      </c>
      <c r="H9">
        <f t="shared" si="0"/>
        <v>1</v>
      </c>
      <c r="I9">
        <v>7</v>
      </c>
      <c r="J9">
        <v>8</v>
      </c>
      <c r="K9">
        <v>9</v>
      </c>
      <c r="L9">
        <v>2</v>
      </c>
      <c r="M9">
        <v>2</v>
      </c>
      <c r="N9">
        <v>14</v>
      </c>
      <c r="O9">
        <v>10</v>
      </c>
      <c r="P9">
        <v>0.58299999999999996</v>
      </c>
      <c r="Q9">
        <v>2</v>
      </c>
      <c r="R9">
        <v>3</v>
      </c>
      <c r="S9">
        <v>0</v>
      </c>
      <c r="T9">
        <v>0</v>
      </c>
      <c r="U9">
        <v>7</v>
      </c>
      <c r="V9" s="44">
        <v>0.28999999999999998</v>
      </c>
      <c r="W9">
        <v>51.5</v>
      </c>
      <c r="X9">
        <v>79</v>
      </c>
      <c r="Y9">
        <v>26</v>
      </c>
      <c r="Z9">
        <v>8</v>
      </c>
      <c r="AA9">
        <v>0</v>
      </c>
      <c r="AB9">
        <v>0</v>
      </c>
      <c r="AC9">
        <v>18</v>
      </c>
      <c r="AD9">
        <v>4.8</v>
      </c>
      <c r="AE9">
        <v>4.3</v>
      </c>
      <c r="AF9">
        <v>5.2</v>
      </c>
      <c r="AG9">
        <v>89</v>
      </c>
      <c r="AH9">
        <v>4</v>
      </c>
      <c r="AI9">
        <v>17</v>
      </c>
      <c r="AJ9">
        <v>3</v>
      </c>
      <c r="AK9">
        <v>0</v>
      </c>
      <c r="AL9">
        <v>104</v>
      </c>
      <c r="AM9" t="s">
        <v>913</v>
      </c>
    </row>
    <row r="10" spans="1:39">
      <c r="A10" s="43">
        <v>9</v>
      </c>
      <c r="B10" t="s">
        <v>914</v>
      </c>
      <c r="C10">
        <v>35</v>
      </c>
      <c r="D10" t="s">
        <v>915</v>
      </c>
      <c r="E10">
        <v>86.1</v>
      </c>
      <c r="F10">
        <v>19</v>
      </c>
      <c r="G10">
        <v>17</v>
      </c>
      <c r="H10">
        <f t="shared" si="0"/>
        <v>1</v>
      </c>
      <c r="I10">
        <v>1</v>
      </c>
      <c r="J10">
        <v>6</v>
      </c>
      <c r="K10">
        <v>10</v>
      </c>
      <c r="L10">
        <v>1</v>
      </c>
      <c r="M10">
        <v>1</v>
      </c>
      <c r="N10">
        <v>8</v>
      </c>
      <c r="O10">
        <v>9</v>
      </c>
      <c r="P10">
        <v>0.47099999999999997</v>
      </c>
      <c r="Q10">
        <v>4</v>
      </c>
      <c r="R10">
        <v>3</v>
      </c>
      <c r="S10">
        <v>0</v>
      </c>
      <c r="T10">
        <v>0</v>
      </c>
      <c r="U10">
        <v>4</v>
      </c>
      <c r="V10" s="44">
        <v>0.24</v>
      </c>
      <c r="X10">
        <v>75</v>
      </c>
      <c r="Y10">
        <v>1</v>
      </c>
      <c r="Z10">
        <v>13</v>
      </c>
      <c r="AA10">
        <v>9</v>
      </c>
      <c r="AB10">
        <v>0</v>
      </c>
      <c r="AC10">
        <v>12</v>
      </c>
      <c r="AD10">
        <v>4.4000000000000004</v>
      </c>
      <c r="AE10">
        <v>3.6</v>
      </c>
      <c r="AF10">
        <v>4.8</v>
      </c>
      <c r="AG10">
        <v>81</v>
      </c>
      <c r="AH10">
        <v>5</v>
      </c>
      <c r="AI10">
        <v>11</v>
      </c>
      <c r="AJ10">
        <v>1</v>
      </c>
      <c r="AK10">
        <v>0</v>
      </c>
      <c r="AL10">
        <v>101</v>
      </c>
      <c r="AM10" t="s">
        <v>916</v>
      </c>
    </row>
    <row r="11" spans="1:39">
      <c r="A11" s="43">
        <v>10</v>
      </c>
      <c r="B11" t="s">
        <v>917</v>
      </c>
      <c r="C11">
        <v>33</v>
      </c>
      <c r="D11" t="s">
        <v>29</v>
      </c>
      <c r="E11">
        <v>141</v>
      </c>
      <c r="F11">
        <v>27</v>
      </c>
      <c r="G11">
        <v>25</v>
      </c>
      <c r="H11">
        <f t="shared" si="0"/>
        <v>1</v>
      </c>
      <c r="I11">
        <v>6</v>
      </c>
      <c r="J11">
        <v>5</v>
      </c>
      <c r="K11">
        <v>14</v>
      </c>
      <c r="L11">
        <v>3</v>
      </c>
      <c r="M11">
        <v>1</v>
      </c>
      <c r="N11">
        <v>12</v>
      </c>
      <c r="O11">
        <v>13</v>
      </c>
      <c r="P11">
        <v>0.48</v>
      </c>
      <c r="Q11">
        <v>4</v>
      </c>
      <c r="R11">
        <v>6</v>
      </c>
      <c r="S11">
        <v>0</v>
      </c>
      <c r="T11">
        <v>0</v>
      </c>
      <c r="U11">
        <v>7</v>
      </c>
      <c r="V11" s="44">
        <v>0.28000000000000003</v>
      </c>
      <c r="W11">
        <v>46</v>
      </c>
      <c r="X11">
        <v>69</v>
      </c>
      <c r="Y11">
        <v>20</v>
      </c>
      <c r="Z11">
        <v>15</v>
      </c>
      <c r="AA11">
        <v>10</v>
      </c>
      <c r="AB11">
        <v>0</v>
      </c>
      <c r="AC11">
        <v>24</v>
      </c>
      <c r="AD11">
        <v>5.3</v>
      </c>
      <c r="AE11">
        <v>4.9000000000000004</v>
      </c>
      <c r="AF11">
        <v>5.3</v>
      </c>
      <c r="AG11">
        <v>91</v>
      </c>
      <c r="AH11">
        <v>2</v>
      </c>
      <c r="AI11">
        <v>17</v>
      </c>
      <c r="AJ11">
        <v>6</v>
      </c>
      <c r="AK11">
        <v>0</v>
      </c>
      <c r="AL11">
        <v>109</v>
      </c>
      <c r="AM11" t="s">
        <v>918</v>
      </c>
    </row>
    <row r="12" spans="1:39">
      <c r="A12" s="43">
        <v>11</v>
      </c>
      <c r="B12" t="s">
        <v>919</v>
      </c>
      <c r="C12">
        <v>29</v>
      </c>
      <c r="D12" t="s">
        <v>74</v>
      </c>
      <c r="E12">
        <v>5.2</v>
      </c>
      <c r="F12">
        <v>5</v>
      </c>
      <c r="G12">
        <v>1</v>
      </c>
      <c r="H12">
        <f t="shared" si="0"/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1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 s="44">
        <v>0</v>
      </c>
      <c r="W12">
        <v>59</v>
      </c>
      <c r="X12">
        <v>59</v>
      </c>
      <c r="Y12">
        <v>59</v>
      </c>
      <c r="Z12">
        <v>1</v>
      </c>
      <c r="AA12">
        <v>0</v>
      </c>
      <c r="AB12">
        <v>1</v>
      </c>
      <c r="AC12">
        <v>0</v>
      </c>
      <c r="AD12">
        <v>6.8</v>
      </c>
      <c r="AE12">
        <v>9</v>
      </c>
      <c r="AF12">
        <v>2</v>
      </c>
      <c r="AG12">
        <v>26</v>
      </c>
      <c r="AH12">
        <v>1</v>
      </c>
      <c r="AI12">
        <v>0</v>
      </c>
      <c r="AJ12">
        <v>0</v>
      </c>
      <c r="AK12">
        <v>0</v>
      </c>
      <c r="AL12">
        <v>26</v>
      </c>
      <c r="AM12" t="s">
        <v>920</v>
      </c>
    </row>
    <row r="13" spans="1:39">
      <c r="A13" s="43">
        <v>12</v>
      </c>
      <c r="B13" t="s">
        <v>921</v>
      </c>
      <c r="C13">
        <v>32</v>
      </c>
      <c r="D13" t="s">
        <v>64</v>
      </c>
      <c r="E13">
        <v>51</v>
      </c>
      <c r="F13">
        <v>38</v>
      </c>
      <c r="G13">
        <v>5</v>
      </c>
      <c r="H13">
        <f t="shared" si="0"/>
        <v>0</v>
      </c>
      <c r="I13">
        <v>0</v>
      </c>
      <c r="J13">
        <v>0</v>
      </c>
      <c r="K13">
        <v>5</v>
      </c>
      <c r="L13">
        <v>0</v>
      </c>
      <c r="M13">
        <v>0</v>
      </c>
      <c r="N13">
        <v>4</v>
      </c>
      <c r="O13">
        <v>1</v>
      </c>
      <c r="P13">
        <v>0.8</v>
      </c>
      <c r="Q13">
        <v>0</v>
      </c>
      <c r="R13">
        <v>0</v>
      </c>
      <c r="S13">
        <v>0</v>
      </c>
      <c r="T13">
        <v>0</v>
      </c>
      <c r="U13">
        <v>0</v>
      </c>
      <c r="V13" s="44">
        <v>0</v>
      </c>
      <c r="W13">
        <v>55.4</v>
      </c>
      <c r="X13">
        <v>58</v>
      </c>
      <c r="Y13">
        <v>54</v>
      </c>
      <c r="Z13">
        <v>6</v>
      </c>
      <c r="AA13">
        <v>1</v>
      </c>
      <c r="AB13">
        <v>4</v>
      </c>
      <c r="AC13">
        <v>1</v>
      </c>
      <c r="AD13">
        <v>3.6</v>
      </c>
      <c r="AE13">
        <v>0</v>
      </c>
      <c r="AF13">
        <v>2.2000000000000002</v>
      </c>
      <c r="AG13">
        <v>32</v>
      </c>
      <c r="AH13">
        <v>5</v>
      </c>
      <c r="AI13">
        <v>0</v>
      </c>
      <c r="AJ13">
        <v>0</v>
      </c>
      <c r="AK13">
        <v>0</v>
      </c>
      <c r="AL13">
        <v>44</v>
      </c>
      <c r="AM13" t="s">
        <v>922</v>
      </c>
    </row>
    <row r="14" spans="1:39">
      <c r="A14" s="43">
        <v>13</v>
      </c>
      <c r="B14" t="s">
        <v>923</v>
      </c>
      <c r="C14">
        <v>25</v>
      </c>
      <c r="D14" t="s">
        <v>74</v>
      </c>
      <c r="E14">
        <v>145.19999999999999</v>
      </c>
      <c r="F14">
        <v>26</v>
      </c>
      <c r="G14">
        <v>26</v>
      </c>
      <c r="H14">
        <f t="shared" si="0"/>
        <v>1</v>
      </c>
      <c r="I14">
        <v>7</v>
      </c>
      <c r="J14">
        <v>9</v>
      </c>
      <c r="K14">
        <v>10</v>
      </c>
      <c r="L14">
        <v>1</v>
      </c>
      <c r="M14">
        <v>2</v>
      </c>
      <c r="N14">
        <v>11</v>
      </c>
      <c r="O14">
        <v>15</v>
      </c>
      <c r="P14">
        <v>0.42299999999999999</v>
      </c>
      <c r="Q14">
        <v>2</v>
      </c>
      <c r="R14">
        <v>3</v>
      </c>
      <c r="S14">
        <v>0</v>
      </c>
      <c r="T14">
        <v>0</v>
      </c>
      <c r="U14">
        <v>15</v>
      </c>
      <c r="V14" s="44">
        <v>0.57999999999999996</v>
      </c>
      <c r="W14">
        <v>49.1</v>
      </c>
      <c r="X14">
        <v>73</v>
      </c>
      <c r="Y14">
        <v>2</v>
      </c>
      <c r="Z14">
        <v>17</v>
      </c>
      <c r="AA14">
        <v>7</v>
      </c>
      <c r="AB14">
        <v>0</v>
      </c>
      <c r="AC14">
        <v>12</v>
      </c>
      <c r="AD14">
        <v>4.5</v>
      </c>
      <c r="AE14">
        <v>4.3</v>
      </c>
      <c r="AF14">
        <v>5.6</v>
      </c>
      <c r="AG14">
        <v>89</v>
      </c>
      <c r="AH14">
        <v>4</v>
      </c>
      <c r="AI14">
        <v>17</v>
      </c>
      <c r="AJ14">
        <v>5</v>
      </c>
      <c r="AK14">
        <v>0</v>
      </c>
      <c r="AL14">
        <v>110</v>
      </c>
      <c r="AM14" t="s">
        <v>924</v>
      </c>
    </row>
    <row r="15" spans="1:39">
      <c r="A15" s="43">
        <v>14</v>
      </c>
      <c r="B15" t="s">
        <v>925</v>
      </c>
      <c r="C15">
        <v>25</v>
      </c>
      <c r="D15" t="s">
        <v>56</v>
      </c>
      <c r="E15">
        <v>105.2</v>
      </c>
      <c r="F15">
        <v>30</v>
      </c>
      <c r="G15">
        <v>10</v>
      </c>
      <c r="H15">
        <f t="shared" si="0"/>
        <v>1</v>
      </c>
      <c r="I15">
        <v>3</v>
      </c>
      <c r="J15">
        <v>1</v>
      </c>
      <c r="K15">
        <v>6</v>
      </c>
      <c r="L15">
        <v>1</v>
      </c>
      <c r="M15">
        <v>0</v>
      </c>
      <c r="N15">
        <v>6</v>
      </c>
      <c r="O15">
        <v>4</v>
      </c>
      <c r="P15">
        <v>0.6</v>
      </c>
      <c r="Q15">
        <v>2</v>
      </c>
      <c r="R15">
        <v>2</v>
      </c>
      <c r="S15">
        <v>0</v>
      </c>
      <c r="T15">
        <v>0</v>
      </c>
      <c r="U15">
        <v>4</v>
      </c>
      <c r="V15" s="44">
        <v>0.4</v>
      </c>
      <c r="W15">
        <v>54.5</v>
      </c>
      <c r="X15">
        <v>74</v>
      </c>
      <c r="Y15">
        <v>34</v>
      </c>
      <c r="Z15">
        <v>13</v>
      </c>
      <c r="AA15">
        <v>4</v>
      </c>
      <c r="AB15">
        <v>0</v>
      </c>
      <c r="AC15">
        <v>5</v>
      </c>
      <c r="AD15">
        <v>6</v>
      </c>
      <c r="AE15">
        <v>5.2</v>
      </c>
      <c r="AF15">
        <v>5.4</v>
      </c>
      <c r="AG15">
        <v>85</v>
      </c>
      <c r="AH15">
        <v>2</v>
      </c>
      <c r="AI15">
        <v>8</v>
      </c>
      <c r="AJ15">
        <v>0</v>
      </c>
      <c r="AK15">
        <v>0</v>
      </c>
      <c r="AL15">
        <v>98</v>
      </c>
      <c r="AM15" t="s">
        <v>926</v>
      </c>
    </row>
    <row r="16" spans="1:39">
      <c r="A16" s="43">
        <v>15</v>
      </c>
      <c r="B16" t="s">
        <v>927</v>
      </c>
      <c r="C16">
        <v>26</v>
      </c>
      <c r="D16" t="s">
        <v>41</v>
      </c>
      <c r="E16">
        <v>45.1</v>
      </c>
      <c r="F16">
        <v>13</v>
      </c>
      <c r="G16">
        <v>5</v>
      </c>
      <c r="H16">
        <f t="shared" si="0"/>
        <v>1</v>
      </c>
      <c r="I16">
        <v>1</v>
      </c>
      <c r="J16">
        <v>2</v>
      </c>
      <c r="K16">
        <v>2</v>
      </c>
      <c r="L16">
        <v>0</v>
      </c>
      <c r="M16">
        <v>0</v>
      </c>
      <c r="N16">
        <v>3</v>
      </c>
      <c r="O16">
        <v>2</v>
      </c>
      <c r="P16">
        <v>0.6</v>
      </c>
      <c r="Q16">
        <v>0</v>
      </c>
      <c r="R16">
        <v>1</v>
      </c>
      <c r="S16">
        <v>0</v>
      </c>
      <c r="T16">
        <v>0</v>
      </c>
      <c r="U16">
        <v>1</v>
      </c>
      <c r="V16" s="44">
        <v>0.2</v>
      </c>
      <c r="W16">
        <v>41</v>
      </c>
      <c r="X16">
        <v>65</v>
      </c>
      <c r="Y16">
        <v>17</v>
      </c>
      <c r="Z16">
        <v>6</v>
      </c>
      <c r="AA16">
        <v>4</v>
      </c>
      <c r="AB16">
        <v>0</v>
      </c>
      <c r="AC16">
        <v>2</v>
      </c>
      <c r="AD16">
        <v>6.8</v>
      </c>
      <c r="AE16">
        <v>4.7</v>
      </c>
      <c r="AF16">
        <v>4.0999999999999996</v>
      </c>
      <c r="AG16">
        <v>82</v>
      </c>
      <c r="AH16">
        <v>3</v>
      </c>
      <c r="AI16">
        <v>2</v>
      </c>
      <c r="AJ16">
        <v>0</v>
      </c>
      <c r="AK16">
        <v>0</v>
      </c>
      <c r="AL16">
        <v>91</v>
      </c>
      <c r="AM16" t="s">
        <v>928</v>
      </c>
    </row>
    <row r="17" spans="1:39">
      <c r="A17" s="43">
        <v>16</v>
      </c>
      <c r="B17" t="s">
        <v>929</v>
      </c>
      <c r="C17">
        <v>31</v>
      </c>
      <c r="D17" t="s">
        <v>50</v>
      </c>
      <c r="E17">
        <v>56.2</v>
      </c>
      <c r="F17">
        <v>29</v>
      </c>
      <c r="G17">
        <v>3</v>
      </c>
      <c r="H17">
        <f t="shared" si="0"/>
        <v>0</v>
      </c>
      <c r="I17">
        <v>0</v>
      </c>
      <c r="J17">
        <v>2</v>
      </c>
      <c r="K17">
        <v>1</v>
      </c>
      <c r="L17">
        <v>0</v>
      </c>
      <c r="M17">
        <v>0</v>
      </c>
      <c r="N17">
        <v>1</v>
      </c>
      <c r="O17">
        <v>2</v>
      </c>
      <c r="P17">
        <v>0.33300000000000002</v>
      </c>
      <c r="Q17">
        <v>0</v>
      </c>
      <c r="R17">
        <v>1</v>
      </c>
      <c r="S17">
        <v>0</v>
      </c>
      <c r="T17">
        <v>0</v>
      </c>
      <c r="U17">
        <v>0</v>
      </c>
      <c r="V17" s="44">
        <v>0</v>
      </c>
      <c r="W17">
        <v>43.3</v>
      </c>
      <c r="X17">
        <v>50</v>
      </c>
      <c r="Y17">
        <v>38</v>
      </c>
      <c r="Z17">
        <v>4</v>
      </c>
      <c r="AA17">
        <v>1</v>
      </c>
      <c r="AB17">
        <v>1</v>
      </c>
      <c r="AC17">
        <v>1</v>
      </c>
      <c r="AD17">
        <v>3.5</v>
      </c>
      <c r="AE17">
        <v>1</v>
      </c>
      <c r="AF17">
        <v>3.4</v>
      </c>
      <c r="AG17">
        <v>64</v>
      </c>
      <c r="AH17">
        <v>3</v>
      </c>
      <c r="AI17">
        <v>0</v>
      </c>
      <c r="AJ17">
        <v>0</v>
      </c>
      <c r="AK17">
        <v>0</v>
      </c>
      <c r="AL17">
        <v>66</v>
      </c>
      <c r="AM17" t="s">
        <v>930</v>
      </c>
    </row>
    <row r="18" spans="1:39">
      <c r="A18" s="43">
        <v>17</v>
      </c>
      <c r="B18" t="s">
        <v>931</v>
      </c>
      <c r="C18">
        <v>33</v>
      </c>
      <c r="D18" t="s">
        <v>100</v>
      </c>
      <c r="E18">
        <v>21.1</v>
      </c>
      <c r="F18">
        <v>24</v>
      </c>
      <c r="G18">
        <v>1</v>
      </c>
      <c r="H18">
        <f t="shared" si="0"/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s="44">
        <v>0</v>
      </c>
      <c r="W18">
        <v>51</v>
      </c>
      <c r="X18">
        <v>51</v>
      </c>
      <c r="Y18">
        <v>51</v>
      </c>
      <c r="Z18">
        <v>9</v>
      </c>
      <c r="AA18">
        <v>5</v>
      </c>
      <c r="AB18">
        <v>1</v>
      </c>
      <c r="AC18">
        <v>0</v>
      </c>
      <c r="AD18">
        <v>2</v>
      </c>
      <c r="AE18">
        <v>9</v>
      </c>
      <c r="AF18">
        <v>1</v>
      </c>
      <c r="AG18">
        <v>24</v>
      </c>
      <c r="AH18">
        <v>1</v>
      </c>
      <c r="AI18">
        <v>0</v>
      </c>
      <c r="AJ18">
        <v>0</v>
      </c>
      <c r="AK18">
        <v>0</v>
      </c>
      <c r="AL18">
        <v>24</v>
      </c>
      <c r="AM18" t="s">
        <v>932</v>
      </c>
    </row>
    <row r="19" spans="1:39">
      <c r="A19" s="43">
        <v>18</v>
      </c>
      <c r="B19" t="s">
        <v>933</v>
      </c>
      <c r="C19">
        <v>26</v>
      </c>
      <c r="D19" t="s">
        <v>29</v>
      </c>
      <c r="E19">
        <v>82.1</v>
      </c>
      <c r="F19">
        <v>34</v>
      </c>
      <c r="G19">
        <v>6</v>
      </c>
      <c r="H19">
        <f t="shared" si="0"/>
        <v>0</v>
      </c>
      <c r="I19">
        <v>1</v>
      </c>
      <c r="J19">
        <v>2</v>
      </c>
      <c r="K19">
        <v>3</v>
      </c>
      <c r="L19">
        <v>1</v>
      </c>
      <c r="M19">
        <v>0</v>
      </c>
      <c r="N19">
        <v>4</v>
      </c>
      <c r="O19">
        <v>2</v>
      </c>
      <c r="P19">
        <v>0.66700000000000004</v>
      </c>
      <c r="Q19">
        <v>1</v>
      </c>
      <c r="R19">
        <v>2</v>
      </c>
      <c r="S19">
        <v>0</v>
      </c>
      <c r="T19">
        <v>0</v>
      </c>
      <c r="U19">
        <v>0</v>
      </c>
      <c r="V19" s="44">
        <v>0</v>
      </c>
      <c r="W19">
        <v>48.2</v>
      </c>
      <c r="X19">
        <v>69</v>
      </c>
      <c r="Y19">
        <v>23</v>
      </c>
      <c r="Z19">
        <v>2</v>
      </c>
      <c r="AA19">
        <v>0</v>
      </c>
      <c r="AB19">
        <v>1</v>
      </c>
      <c r="AC19">
        <v>3</v>
      </c>
      <c r="AD19">
        <v>6.1</v>
      </c>
      <c r="AE19">
        <v>4.2</v>
      </c>
      <c r="AF19">
        <v>4.5999999999999996</v>
      </c>
      <c r="AG19">
        <v>78</v>
      </c>
      <c r="AH19">
        <v>3</v>
      </c>
      <c r="AI19">
        <v>3</v>
      </c>
      <c r="AJ19">
        <v>0</v>
      </c>
      <c r="AK19">
        <v>0</v>
      </c>
      <c r="AL19">
        <v>93</v>
      </c>
      <c r="AM19" t="s">
        <v>934</v>
      </c>
    </row>
    <row r="20" spans="1:39">
      <c r="A20" s="43">
        <v>19</v>
      </c>
      <c r="B20" t="s">
        <v>935</v>
      </c>
      <c r="C20">
        <v>34</v>
      </c>
      <c r="D20" t="s">
        <v>97</v>
      </c>
      <c r="E20">
        <v>192.1</v>
      </c>
      <c r="F20">
        <v>32</v>
      </c>
      <c r="G20">
        <v>32</v>
      </c>
      <c r="H20">
        <f t="shared" si="0"/>
        <v>1</v>
      </c>
      <c r="I20">
        <v>15</v>
      </c>
      <c r="J20">
        <v>8</v>
      </c>
      <c r="K20">
        <v>9</v>
      </c>
      <c r="L20">
        <v>0</v>
      </c>
      <c r="M20">
        <v>2</v>
      </c>
      <c r="N20">
        <v>19</v>
      </c>
      <c r="O20">
        <v>13</v>
      </c>
      <c r="P20">
        <v>0.59399999999999997</v>
      </c>
      <c r="Q20">
        <v>2</v>
      </c>
      <c r="R20">
        <v>5</v>
      </c>
      <c r="S20">
        <v>1</v>
      </c>
      <c r="T20">
        <v>1</v>
      </c>
      <c r="U20">
        <v>20</v>
      </c>
      <c r="V20" s="44">
        <v>0.63</v>
      </c>
      <c r="W20">
        <v>54.4</v>
      </c>
      <c r="X20">
        <v>89</v>
      </c>
      <c r="Y20">
        <v>4</v>
      </c>
      <c r="Z20">
        <v>12</v>
      </c>
      <c r="AA20">
        <v>1</v>
      </c>
      <c r="AB20">
        <v>0</v>
      </c>
      <c r="AC20">
        <v>17</v>
      </c>
      <c r="AD20">
        <v>4.7</v>
      </c>
      <c r="AE20">
        <v>4.5</v>
      </c>
      <c r="AF20">
        <v>6</v>
      </c>
      <c r="AG20">
        <v>95</v>
      </c>
      <c r="AH20">
        <v>4</v>
      </c>
      <c r="AI20">
        <v>16</v>
      </c>
      <c r="AJ20">
        <v>12</v>
      </c>
      <c r="AK20">
        <v>0</v>
      </c>
      <c r="AL20">
        <v>113</v>
      </c>
      <c r="AM20" t="s">
        <v>936</v>
      </c>
    </row>
    <row r="21" spans="1:39">
      <c r="A21" s="43">
        <v>20</v>
      </c>
      <c r="B21" t="s">
        <v>937</v>
      </c>
      <c r="C21">
        <v>25</v>
      </c>
      <c r="D21" t="s">
        <v>48</v>
      </c>
      <c r="E21">
        <v>34.200000000000003</v>
      </c>
      <c r="F21">
        <v>7</v>
      </c>
      <c r="G21">
        <v>6</v>
      </c>
      <c r="H21">
        <f t="shared" si="0"/>
        <v>1</v>
      </c>
      <c r="I21">
        <v>0</v>
      </c>
      <c r="J21">
        <v>5</v>
      </c>
      <c r="K21">
        <v>1</v>
      </c>
      <c r="L21">
        <v>0</v>
      </c>
      <c r="M21">
        <v>2</v>
      </c>
      <c r="N21">
        <v>0</v>
      </c>
      <c r="O21">
        <v>6</v>
      </c>
      <c r="P21">
        <v>0</v>
      </c>
      <c r="Q21">
        <v>0</v>
      </c>
      <c r="R21">
        <v>0</v>
      </c>
      <c r="S21">
        <v>0</v>
      </c>
      <c r="T21">
        <v>0</v>
      </c>
      <c r="U21">
        <v>2</v>
      </c>
      <c r="V21" s="44">
        <v>0.33</v>
      </c>
      <c r="W21">
        <v>49.2</v>
      </c>
      <c r="X21">
        <v>72</v>
      </c>
      <c r="Y21">
        <v>26</v>
      </c>
      <c r="Z21">
        <v>4</v>
      </c>
      <c r="AA21">
        <v>0</v>
      </c>
      <c r="AB21">
        <v>0</v>
      </c>
      <c r="AC21">
        <v>4</v>
      </c>
      <c r="AD21">
        <v>1</v>
      </c>
      <c r="AE21">
        <v>1.1000000000000001</v>
      </c>
      <c r="AF21">
        <v>5.4</v>
      </c>
      <c r="AG21">
        <v>84</v>
      </c>
      <c r="AH21">
        <v>2</v>
      </c>
      <c r="AI21">
        <v>4</v>
      </c>
      <c r="AJ21">
        <v>0</v>
      </c>
      <c r="AK21">
        <v>0</v>
      </c>
      <c r="AL21">
        <v>97</v>
      </c>
      <c r="AM21" t="s">
        <v>938</v>
      </c>
    </row>
    <row r="22" spans="1:39">
      <c r="A22" s="43">
        <v>21</v>
      </c>
      <c r="B22" t="s">
        <v>939</v>
      </c>
      <c r="C22">
        <v>27</v>
      </c>
      <c r="D22" t="s">
        <v>86</v>
      </c>
      <c r="E22">
        <v>80</v>
      </c>
      <c r="F22">
        <v>32</v>
      </c>
      <c r="G22">
        <v>2</v>
      </c>
      <c r="H22">
        <f t="shared" si="0"/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1</v>
      </c>
      <c r="O22">
        <v>1</v>
      </c>
      <c r="P22">
        <v>0.5</v>
      </c>
      <c r="Q22">
        <v>0</v>
      </c>
      <c r="R22">
        <v>0</v>
      </c>
      <c r="S22">
        <v>0</v>
      </c>
      <c r="T22">
        <v>0</v>
      </c>
      <c r="U22">
        <v>0</v>
      </c>
      <c r="V22" s="44">
        <v>0</v>
      </c>
      <c r="W22">
        <v>32.5</v>
      </c>
      <c r="X22">
        <v>49</v>
      </c>
      <c r="Y22">
        <v>16</v>
      </c>
      <c r="Z22">
        <v>7</v>
      </c>
      <c r="AA22">
        <v>2</v>
      </c>
      <c r="AB22">
        <v>1</v>
      </c>
      <c r="AC22">
        <v>0</v>
      </c>
      <c r="AD22">
        <v>5.8</v>
      </c>
      <c r="AE22">
        <v>3.9</v>
      </c>
      <c r="AF22">
        <v>3.5</v>
      </c>
      <c r="AG22">
        <v>60</v>
      </c>
      <c r="AH22">
        <v>2</v>
      </c>
      <c r="AI22">
        <v>0</v>
      </c>
      <c r="AJ22">
        <v>0</v>
      </c>
      <c r="AK22">
        <v>0</v>
      </c>
      <c r="AL22">
        <v>70</v>
      </c>
      <c r="AM22" t="s">
        <v>940</v>
      </c>
    </row>
    <row r="23" spans="1:39">
      <c r="A23" s="43">
        <v>22</v>
      </c>
      <c r="B23" t="s">
        <v>941</v>
      </c>
      <c r="C23">
        <v>29</v>
      </c>
      <c r="D23" t="s">
        <v>64</v>
      </c>
      <c r="E23">
        <v>42.1</v>
      </c>
      <c r="F23">
        <v>30</v>
      </c>
      <c r="G23">
        <v>8</v>
      </c>
      <c r="H23">
        <f t="shared" si="0"/>
        <v>1</v>
      </c>
      <c r="I23">
        <v>0</v>
      </c>
      <c r="J23">
        <v>1</v>
      </c>
      <c r="K23">
        <v>7</v>
      </c>
      <c r="L23">
        <v>0</v>
      </c>
      <c r="M23">
        <v>0</v>
      </c>
      <c r="N23">
        <v>3</v>
      </c>
      <c r="O23">
        <v>5</v>
      </c>
      <c r="P23">
        <v>0.375</v>
      </c>
      <c r="Q23">
        <v>0</v>
      </c>
      <c r="R23">
        <v>1</v>
      </c>
      <c r="S23">
        <v>0</v>
      </c>
      <c r="T23">
        <v>0</v>
      </c>
      <c r="U23">
        <v>0</v>
      </c>
      <c r="V23" s="44">
        <v>0</v>
      </c>
      <c r="W23">
        <v>51.5</v>
      </c>
      <c r="X23">
        <v>56</v>
      </c>
      <c r="Y23">
        <v>42</v>
      </c>
      <c r="Z23">
        <v>11</v>
      </c>
      <c r="AA23">
        <v>7</v>
      </c>
      <c r="AB23">
        <v>4</v>
      </c>
      <c r="AC23">
        <v>2</v>
      </c>
      <c r="AD23">
        <v>3.7</v>
      </c>
      <c r="AE23">
        <v>2.2000000000000002</v>
      </c>
      <c r="AF23">
        <v>2</v>
      </c>
      <c r="AG23">
        <v>32</v>
      </c>
      <c r="AH23">
        <v>8</v>
      </c>
      <c r="AI23">
        <v>0</v>
      </c>
      <c r="AJ23">
        <v>0</v>
      </c>
      <c r="AK23">
        <v>0</v>
      </c>
      <c r="AL23">
        <v>41</v>
      </c>
      <c r="AM23" t="s">
        <v>942</v>
      </c>
    </row>
    <row r="24" spans="1:39">
      <c r="A24" s="43">
        <v>23</v>
      </c>
      <c r="B24" t="s">
        <v>943</v>
      </c>
      <c r="C24">
        <v>24</v>
      </c>
      <c r="D24" t="s">
        <v>116</v>
      </c>
      <c r="E24">
        <v>151</v>
      </c>
      <c r="F24">
        <v>27</v>
      </c>
      <c r="G24">
        <v>27</v>
      </c>
      <c r="H24">
        <f t="shared" si="0"/>
        <v>1</v>
      </c>
      <c r="I24">
        <v>12</v>
      </c>
      <c r="J24">
        <v>10</v>
      </c>
      <c r="K24">
        <v>5</v>
      </c>
      <c r="L24">
        <v>4</v>
      </c>
      <c r="M24">
        <v>4</v>
      </c>
      <c r="N24">
        <v>17</v>
      </c>
      <c r="O24">
        <v>10</v>
      </c>
      <c r="P24">
        <v>0.63</v>
      </c>
      <c r="Q24">
        <v>2</v>
      </c>
      <c r="R24">
        <v>2</v>
      </c>
      <c r="S24">
        <v>0</v>
      </c>
      <c r="T24">
        <v>0</v>
      </c>
      <c r="U24">
        <v>15</v>
      </c>
      <c r="V24" s="44">
        <v>0.56000000000000005</v>
      </c>
      <c r="W24">
        <v>51.1</v>
      </c>
      <c r="X24">
        <v>73</v>
      </c>
      <c r="Y24">
        <v>9</v>
      </c>
      <c r="Z24">
        <v>10</v>
      </c>
      <c r="AA24">
        <v>2</v>
      </c>
      <c r="AB24">
        <v>0</v>
      </c>
      <c r="AC24">
        <v>20</v>
      </c>
      <c r="AD24">
        <v>5.8</v>
      </c>
      <c r="AE24">
        <v>5.2</v>
      </c>
      <c r="AF24">
        <v>5.6</v>
      </c>
      <c r="AG24">
        <v>93</v>
      </c>
      <c r="AH24">
        <v>2</v>
      </c>
      <c r="AI24">
        <v>17</v>
      </c>
      <c r="AJ24">
        <v>8</v>
      </c>
      <c r="AK24">
        <v>0</v>
      </c>
      <c r="AL24">
        <v>107</v>
      </c>
      <c r="AM24" t="s">
        <v>944</v>
      </c>
    </row>
    <row r="25" spans="1:39">
      <c r="A25" s="43">
        <v>24</v>
      </c>
      <c r="B25" t="s">
        <v>945</v>
      </c>
      <c r="C25">
        <v>31</v>
      </c>
      <c r="D25" t="s">
        <v>116</v>
      </c>
      <c r="E25">
        <v>49.1</v>
      </c>
      <c r="F25">
        <v>53</v>
      </c>
      <c r="G25">
        <v>6</v>
      </c>
      <c r="H25">
        <f t="shared" si="0"/>
        <v>0</v>
      </c>
      <c r="I25">
        <v>0</v>
      </c>
      <c r="J25">
        <v>0</v>
      </c>
      <c r="K25">
        <v>6</v>
      </c>
      <c r="L25">
        <v>0</v>
      </c>
      <c r="M25">
        <v>0</v>
      </c>
      <c r="N25">
        <v>3</v>
      </c>
      <c r="O25">
        <v>3</v>
      </c>
      <c r="P25">
        <v>0.5</v>
      </c>
      <c r="Q25">
        <v>0</v>
      </c>
      <c r="R25">
        <v>0</v>
      </c>
      <c r="S25">
        <v>0</v>
      </c>
      <c r="T25">
        <v>0</v>
      </c>
      <c r="U25">
        <v>0</v>
      </c>
      <c r="V25" s="44">
        <v>0</v>
      </c>
      <c r="W25">
        <v>52.8</v>
      </c>
      <c r="X25">
        <v>56</v>
      </c>
      <c r="Y25">
        <v>48</v>
      </c>
      <c r="Z25">
        <v>23</v>
      </c>
      <c r="AA25">
        <v>6</v>
      </c>
      <c r="AB25">
        <v>6</v>
      </c>
      <c r="AC25">
        <v>0</v>
      </c>
      <c r="AD25">
        <v>4.3</v>
      </c>
      <c r="AE25">
        <v>4</v>
      </c>
      <c r="AF25">
        <v>1.5</v>
      </c>
      <c r="AG25">
        <v>25</v>
      </c>
      <c r="AH25">
        <v>6</v>
      </c>
      <c r="AI25">
        <v>0</v>
      </c>
      <c r="AJ25">
        <v>0</v>
      </c>
      <c r="AK25">
        <v>0</v>
      </c>
      <c r="AL25">
        <v>31</v>
      </c>
      <c r="AM25" t="s">
        <v>946</v>
      </c>
    </row>
    <row r="26" spans="1:39">
      <c r="A26" s="43">
        <v>25</v>
      </c>
      <c r="B26" t="s">
        <v>947</v>
      </c>
      <c r="C26">
        <v>29</v>
      </c>
      <c r="D26" t="s">
        <v>97</v>
      </c>
      <c r="E26">
        <v>183.2</v>
      </c>
      <c r="F26">
        <v>31</v>
      </c>
      <c r="G26">
        <v>31</v>
      </c>
      <c r="H26">
        <f t="shared" si="0"/>
        <v>1</v>
      </c>
      <c r="I26">
        <v>11</v>
      </c>
      <c r="J26">
        <v>11</v>
      </c>
      <c r="K26">
        <v>9</v>
      </c>
      <c r="L26">
        <v>3</v>
      </c>
      <c r="M26">
        <v>3</v>
      </c>
      <c r="N26">
        <v>17</v>
      </c>
      <c r="O26">
        <v>14</v>
      </c>
      <c r="P26">
        <v>0.54800000000000004</v>
      </c>
      <c r="Q26">
        <v>2</v>
      </c>
      <c r="R26">
        <v>1</v>
      </c>
      <c r="S26">
        <v>0</v>
      </c>
      <c r="T26">
        <v>0</v>
      </c>
      <c r="U26">
        <v>15</v>
      </c>
      <c r="V26" s="44">
        <v>0.48</v>
      </c>
      <c r="W26">
        <v>54.6</v>
      </c>
      <c r="X26">
        <v>80</v>
      </c>
      <c r="Y26">
        <v>24</v>
      </c>
      <c r="Z26">
        <v>18</v>
      </c>
      <c r="AA26">
        <v>4</v>
      </c>
      <c r="AB26">
        <v>0</v>
      </c>
      <c r="AC26">
        <v>18</v>
      </c>
      <c r="AD26">
        <v>4.4000000000000004</v>
      </c>
      <c r="AE26">
        <v>3.6</v>
      </c>
      <c r="AF26">
        <v>5.9</v>
      </c>
      <c r="AG26">
        <v>92</v>
      </c>
      <c r="AH26">
        <v>4</v>
      </c>
      <c r="AI26">
        <v>20</v>
      </c>
      <c r="AJ26">
        <v>7</v>
      </c>
      <c r="AK26">
        <v>0</v>
      </c>
      <c r="AL26">
        <v>106</v>
      </c>
      <c r="AM26" t="s">
        <v>948</v>
      </c>
    </row>
    <row r="27" spans="1:39">
      <c r="A27" s="43">
        <v>26</v>
      </c>
      <c r="B27" t="s">
        <v>949</v>
      </c>
      <c r="C27">
        <v>24</v>
      </c>
      <c r="D27" t="s">
        <v>48</v>
      </c>
      <c r="E27">
        <v>142</v>
      </c>
      <c r="F27">
        <v>25</v>
      </c>
      <c r="G27">
        <v>25</v>
      </c>
      <c r="H27">
        <f t="shared" si="0"/>
        <v>1</v>
      </c>
      <c r="I27">
        <v>10</v>
      </c>
      <c r="J27">
        <v>4</v>
      </c>
      <c r="K27">
        <v>11</v>
      </c>
      <c r="L27">
        <v>4</v>
      </c>
      <c r="M27">
        <v>1</v>
      </c>
      <c r="N27">
        <v>14</v>
      </c>
      <c r="O27">
        <v>11</v>
      </c>
      <c r="P27">
        <v>0.56000000000000005</v>
      </c>
      <c r="Q27">
        <v>4</v>
      </c>
      <c r="R27">
        <v>5</v>
      </c>
      <c r="S27">
        <v>0</v>
      </c>
      <c r="T27">
        <v>0</v>
      </c>
      <c r="U27">
        <v>11</v>
      </c>
      <c r="V27" s="44">
        <v>0.44</v>
      </c>
      <c r="W27">
        <v>56.6</v>
      </c>
      <c r="X27">
        <v>80</v>
      </c>
      <c r="Y27">
        <v>23</v>
      </c>
      <c r="Z27">
        <v>7</v>
      </c>
      <c r="AA27">
        <v>1</v>
      </c>
      <c r="AB27">
        <v>0</v>
      </c>
      <c r="AC27">
        <v>18</v>
      </c>
      <c r="AD27">
        <v>4.2</v>
      </c>
      <c r="AE27">
        <v>4</v>
      </c>
      <c r="AF27">
        <v>5.7</v>
      </c>
      <c r="AG27">
        <v>93</v>
      </c>
      <c r="AH27">
        <v>2</v>
      </c>
      <c r="AI27">
        <v>19</v>
      </c>
      <c r="AJ27">
        <v>4</v>
      </c>
      <c r="AK27">
        <v>0</v>
      </c>
      <c r="AL27">
        <v>105</v>
      </c>
      <c r="AM27" t="s">
        <v>950</v>
      </c>
    </row>
    <row r="28" spans="1:39">
      <c r="A28" s="43">
        <v>27</v>
      </c>
      <c r="B28" t="s">
        <v>951</v>
      </c>
      <c r="C28">
        <v>27</v>
      </c>
      <c r="D28" t="s">
        <v>111</v>
      </c>
      <c r="E28">
        <v>46.2</v>
      </c>
      <c r="F28">
        <v>14</v>
      </c>
      <c r="G28">
        <v>8</v>
      </c>
      <c r="H28">
        <f t="shared" si="0"/>
        <v>1</v>
      </c>
      <c r="I28">
        <v>0</v>
      </c>
      <c r="J28">
        <v>2</v>
      </c>
      <c r="K28">
        <v>6</v>
      </c>
      <c r="L28">
        <v>0</v>
      </c>
      <c r="M28">
        <v>1</v>
      </c>
      <c r="N28">
        <v>2</v>
      </c>
      <c r="O28">
        <v>6</v>
      </c>
      <c r="P28">
        <v>0.25</v>
      </c>
      <c r="Q28">
        <v>0</v>
      </c>
      <c r="R28">
        <v>3</v>
      </c>
      <c r="S28">
        <v>0</v>
      </c>
      <c r="T28">
        <v>0</v>
      </c>
      <c r="U28">
        <v>1</v>
      </c>
      <c r="V28" s="44">
        <v>0.13</v>
      </c>
      <c r="W28">
        <v>45.3</v>
      </c>
      <c r="X28">
        <v>55</v>
      </c>
      <c r="Y28">
        <v>35</v>
      </c>
      <c r="Z28">
        <v>10</v>
      </c>
      <c r="AA28">
        <v>4</v>
      </c>
      <c r="AB28">
        <v>0</v>
      </c>
      <c r="AC28">
        <v>4</v>
      </c>
      <c r="AD28">
        <v>4.3</v>
      </c>
      <c r="AE28">
        <v>4.7</v>
      </c>
      <c r="AF28">
        <v>4.0999999999999996</v>
      </c>
      <c r="AG28">
        <v>76</v>
      </c>
      <c r="AH28">
        <v>4</v>
      </c>
      <c r="AI28">
        <v>4</v>
      </c>
      <c r="AJ28">
        <v>0</v>
      </c>
      <c r="AK28">
        <v>0</v>
      </c>
      <c r="AL28">
        <v>96</v>
      </c>
      <c r="AM28" t="s">
        <v>952</v>
      </c>
    </row>
    <row r="29" spans="1:39">
      <c r="A29" s="43">
        <v>28</v>
      </c>
      <c r="B29" t="s">
        <v>953</v>
      </c>
      <c r="C29">
        <v>28</v>
      </c>
      <c r="D29" t="s">
        <v>48</v>
      </c>
      <c r="E29">
        <v>122</v>
      </c>
      <c r="F29">
        <v>20</v>
      </c>
      <c r="G29">
        <v>20</v>
      </c>
      <c r="H29">
        <f t="shared" si="0"/>
        <v>1</v>
      </c>
      <c r="I29">
        <v>5</v>
      </c>
      <c r="J29">
        <v>6</v>
      </c>
      <c r="K29">
        <v>9</v>
      </c>
      <c r="L29">
        <v>0</v>
      </c>
      <c r="M29">
        <v>1</v>
      </c>
      <c r="N29">
        <v>8</v>
      </c>
      <c r="O29">
        <v>12</v>
      </c>
      <c r="P29">
        <v>0.4</v>
      </c>
      <c r="Q29">
        <v>5</v>
      </c>
      <c r="R29">
        <v>2</v>
      </c>
      <c r="S29">
        <v>1</v>
      </c>
      <c r="T29">
        <v>0</v>
      </c>
      <c r="U29">
        <v>11</v>
      </c>
      <c r="V29" s="44">
        <v>0.55000000000000004</v>
      </c>
      <c r="W29">
        <v>52.7</v>
      </c>
      <c r="X29">
        <v>79</v>
      </c>
      <c r="Y29">
        <v>20</v>
      </c>
      <c r="Z29">
        <v>8</v>
      </c>
      <c r="AA29">
        <v>0</v>
      </c>
      <c r="AB29">
        <v>0</v>
      </c>
      <c r="AC29">
        <v>12</v>
      </c>
      <c r="AD29">
        <v>3.8</v>
      </c>
      <c r="AE29">
        <v>3.6</v>
      </c>
      <c r="AF29">
        <v>6.1</v>
      </c>
      <c r="AG29">
        <v>94</v>
      </c>
      <c r="AH29">
        <v>0</v>
      </c>
      <c r="AI29">
        <v>15</v>
      </c>
      <c r="AJ29">
        <v>5</v>
      </c>
      <c r="AK29">
        <v>0</v>
      </c>
      <c r="AL29">
        <v>108</v>
      </c>
      <c r="AM29" t="s">
        <v>954</v>
      </c>
    </row>
    <row r="30" spans="1:39">
      <c r="A30" s="43">
        <v>29</v>
      </c>
      <c r="B30" t="s">
        <v>955</v>
      </c>
      <c r="C30">
        <v>27</v>
      </c>
      <c r="D30" t="s">
        <v>52</v>
      </c>
      <c r="E30">
        <v>80</v>
      </c>
      <c r="F30">
        <v>15</v>
      </c>
      <c r="G30">
        <v>13</v>
      </c>
      <c r="H30">
        <f t="shared" si="0"/>
        <v>1</v>
      </c>
      <c r="I30">
        <v>5</v>
      </c>
      <c r="J30">
        <v>6</v>
      </c>
      <c r="K30">
        <v>2</v>
      </c>
      <c r="L30">
        <v>3</v>
      </c>
      <c r="M30">
        <v>0</v>
      </c>
      <c r="N30">
        <v>6</v>
      </c>
      <c r="O30">
        <v>7</v>
      </c>
      <c r="P30">
        <v>0.46200000000000002</v>
      </c>
      <c r="Q30">
        <v>0</v>
      </c>
      <c r="R30">
        <v>2</v>
      </c>
      <c r="S30">
        <v>0</v>
      </c>
      <c r="T30">
        <v>0</v>
      </c>
      <c r="U30">
        <v>2</v>
      </c>
      <c r="V30" s="44">
        <v>0.15</v>
      </c>
      <c r="W30">
        <v>48.1</v>
      </c>
      <c r="X30">
        <v>73</v>
      </c>
      <c r="Y30">
        <v>31</v>
      </c>
      <c r="Z30">
        <v>18</v>
      </c>
      <c r="AA30">
        <v>4</v>
      </c>
      <c r="AB30">
        <v>0</v>
      </c>
      <c r="AC30">
        <v>10</v>
      </c>
      <c r="AD30">
        <v>3.7</v>
      </c>
      <c r="AE30">
        <v>3.6</v>
      </c>
      <c r="AF30">
        <v>5.4</v>
      </c>
      <c r="AG30">
        <v>92</v>
      </c>
      <c r="AH30">
        <v>0</v>
      </c>
      <c r="AI30">
        <v>11</v>
      </c>
      <c r="AJ30">
        <v>2</v>
      </c>
      <c r="AK30">
        <v>0</v>
      </c>
      <c r="AL30">
        <v>106</v>
      </c>
      <c r="AM30" t="s">
        <v>956</v>
      </c>
    </row>
    <row r="31" spans="1:39">
      <c r="A31" s="43">
        <v>30</v>
      </c>
      <c r="B31" t="s">
        <v>957</v>
      </c>
      <c r="C31">
        <v>27</v>
      </c>
      <c r="D31" t="s">
        <v>109</v>
      </c>
      <c r="E31">
        <v>87.1</v>
      </c>
      <c r="F31">
        <v>68</v>
      </c>
      <c r="G31">
        <v>3</v>
      </c>
      <c r="H31">
        <f t="shared" si="0"/>
        <v>0</v>
      </c>
      <c r="I31">
        <v>0</v>
      </c>
      <c r="J31">
        <v>0</v>
      </c>
      <c r="K31">
        <v>3</v>
      </c>
      <c r="L31">
        <v>0</v>
      </c>
      <c r="M31">
        <v>0</v>
      </c>
      <c r="N31">
        <v>2</v>
      </c>
      <c r="O31">
        <v>1</v>
      </c>
      <c r="P31">
        <v>0.66700000000000004</v>
      </c>
      <c r="Q31">
        <v>0</v>
      </c>
      <c r="R31">
        <v>1</v>
      </c>
      <c r="S31">
        <v>0</v>
      </c>
      <c r="T31">
        <v>0</v>
      </c>
      <c r="U31">
        <v>0</v>
      </c>
      <c r="V31" s="44">
        <v>0</v>
      </c>
      <c r="W31">
        <v>48</v>
      </c>
      <c r="X31">
        <v>54</v>
      </c>
      <c r="Y31">
        <v>37</v>
      </c>
      <c r="Z31">
        <v>18</v>
      </c>
      <c r="AA31">
        <v>11</v>
      </c>
      <c r="AB31">
        <v>3</v>
      </c>
      <c r="AC31">
        <v>0</v>
      </c>
      <c r="AD31">
        <v>5.9</v>
      </c>
      <c r="AE31">
        <v>3.6</v>
      </c>
      <c r="AF31">
        <v>1.7</v>
      </c>
      <c r="AG31">
        <v>28</v>
      </c>
      <c r="AH31">
        <v>3</v>
      </c>
      <c r="AI31">
        <v>0</v>
      </c>
      <c r="AJ31">
        <v>0</v>
      </c>
      <c r="AK31">
        <v>0</v>
      </c>
      <c r="AL31">
        <v>31</v>
      </c>
      <c r="AM31" t="s">
        <v>958</v>
      </c>
    </row>
    <row r="32" spans="1:39">
      <c r="A32" s="43">
        <v>31</v>
      </c>
      <c r="B32" t="s">
        <v>959</v>
      </c>
      <c r="C32">
        <v>32</v>
      </c>
      <c r="D32" t="s">
        <v>109</v>
      </c>
      <c r="E32">
        <v>73</v>
      </c>
      <c r="F32">
        <v>19</v>
      </c>
      <c r="G32">
        <v>12</v>
      </c>
      <c r="H32">
        <f t="shared" si="0"/>
        <v>1</v>
      </c>
      <c r="I32">
        <v>3</v>
      </c>
      <c r="J32">
        <v>3</v>
      </c>
      <c r="K32">
        <v>6</v>
      </c>
      <c r="L32">
        <v>3</v>
      </c>
      <c r="M32">
        <v>0</v>
      </c>
      <c r="N32">
        <v>4</v>
      </c>
      <c r="O32">
        <v>8</v>
      </c>
      <c r="P32">
        <v>0.33300000000000002</v>
      </c>
      <c r="Q32">
        <v>1</v>
      </c>
      <c r="R32">
        <v>3</v>
      </c>
      <c r="S32">
        <v>0</v>
      </c>
      <c r="T32">
        <v>0</v>
      </c>
      <c r="U32">
        <v>2</v>
      </c>
      <c r="V32" s="44">
        <v>0.17</v>
      </c>
      <c r="W32">
        <v>45.2</v>
      </c>
      <c r="X32">
        <v>73</v>
      </c>
      <c r="Y32">
        <v>16</v>
      </c>
      <c r="Z32">
        <v>8</v>
      </c>
      <c r="AA32">
        <v>1</v>
      </c>
      <c r="AB32">
        <v>0</v>
      </c>
      <c r="AC32">
        <v>7</v>
      </c>
      <c r="AD32">
        <v>4.7</v>
      </c>
      <c r="AE32">
        <v>3.9</v>
      </c>
      <c r="AF32">
        <v>5</v>
      </c>
      <c r="AG32">
        <v>79</v>
      </c>
      <c r="AH32">
        <v>2</v>
      </c>
      <c r="AI32">
        <v>10</v>
      </c>
      <c r="AJ32">
        <v>0</v>
      </c>
      <c r="AK32">
        <v>0</v>
      </c>
      <c r="AL32">
        <v>93</v>
      </c>
      <c r="AM32" t="s">
        <v>960</v>
      </c>
    </row>
    <row r="33" spans="1:39">
      <c r="A33" s="43">
        <v>32</v>
      </c>
      <c r="B33" t="s">
        <v>961</v>
      </c>
      <c r="C33">
        <v>29</v>
      </c>
      <c r="D33" t="s">
        <v>169</v>
      </c>
      <c r="E33">
        <v>103.2</v>
      </c>
      <c r="F33">
        <v>21</v>
      </c>
      <c r="G33">
        <v>20</v>
      </c>
      <c r="H33">
        <f t="shared" si="0"/>
        <v>1</v>
      </c>
      <c r="I33">
        <v>4</v>
      </c>
      <c r="J33">
        <v>7</v>
      </c>
      <c r="K33">
        <v>9</v>
      </c>
      <c r="L33">
        <v>2</v>
      </c>
      <c r="M33">
        <v>1</v>
      </c>
      <c r="N33">
        <v>10</v>
      </c>
      <c r="O33">
        <v>10</v>
      </c>
      <c r="P33">
        <v>0.5</v>
      </c>
      <c r="Q33">
        <v>3</v>
      </c>
      <c r="R33">
        <v>2</v>
      </c>
      <c r="S33">
        <v>0</v>
      </c>
      <c r="T33">
        <v>0</v>
      </c>
      <c r="U33">
        <v>6</v>
      </c>
      <c r="V33" s="44">
        <v>0.3</v>
      </c>
      <c r="W33">
        <v>49.3</v>
      </c>
      <c r="X33">
        <v>72</v>
      </c>
      <c r="Y33">
        <v>28</v>
      </c>
      <c r="Z33">
        <v>7</v>
      </c>
      <c r="AA33">
        <v>0</v>
      </c>
      <c r="AB33">
        <v>0</v>
      </c>
      <c r="AC33">
        <v>14</v>
      </c>
      <c r="AD33">
        <v>4.2</v>
      </c>
      <c r="AE33">
        <v>4</v>
      </c>
      <c r="AF33">
        <v>5.0999999999999996</v>
      </c>
      <c r="AG33">
        <v>92</v>
      </c>
      <c r="AH33">
        <v>2</v>
      </c>
      <c r="AI33">
        <v>13</v>
      </c>
      <c r="AJ33">
        <v>5</v>
      </c>
      <c r="AK33">
        <v>0</v>
      </c>
      <c r="AL33">
        <v>106</v>
      </c>
      <c r="AM33" t="s">
        <v>962</v>
      </c>
    </row>
    <row r="34" spans="1:39">
      <c r="A34" s="43">
        <v>33</v>
      </c>
      <c r="B34" t="s">
        <v>963</v>
      </c>
      <c r="C34">
        <v>29</v>
      </c>
      <c r="D34" t="s">
        <v>52</v>
      </c>
      <c r="E34">
        <v>52</v>
      </c>
      <c r="F34">
        <v>17</v>
      </c>
      <c r="G34">
        <v>7</v>
      </c>
      <c r="H34">
        <f t="shared" si="0"/>
        <v>1</v>
      </c>
      <c r="I34">
        <v>2</v>
      </c>
      <c r="J34">
        <v>1</v>
      </c>
      <c r="K34">
        <v>4</v>
      </c>
      <c r="L34">
        <v>2</v>
      </c>
      <c r="M34">
        <v>1</v>
      </c>
      <c r="N34">
        <v>3</v>
      </c>
      <c r="O34">
        <v>4</v>
      </c>
      <c r="P34">
        <v>0.42899999999999999</v>
      </c>
      <c r="Q34">
        <v>1</v>
      </c>
      <c r="R34">
        <v>1</v>
      </c>
      <c r="S34">
        <v>0</v>
      </c>
      <c r="T34">
        <v>0</v>
      </c>
      <c r="U34">
        <v>3</v>
      </c>
      <c r="V34" s="44">
        <v>0.43</v>
      </c>
      <c r="W34">
        <v>50.6</v>
      </c>
      <c r="X34">
        <v>61</v>
      </c>
      <c r="Y34">
        <v>38</v>
      </c>
      <c r="Z34">
        <v>2</v>
      </c>
      <c r="AA34">
        <v>0</v>
      </c>
      <c r="AB34">
        <v>0</v>
      </c>
      <c r="AC34">
        <v>7</v>
      </c>
      <c r="AD34">
        <v>4.4000000000000004</v>
      </c>
      <c r="AE34">
        <v>5.4</v>
      </c>
      <c r="AF34">
        <v>5.4</v>
      </c>
      <c r="AG34">
        <v>92</v>
      </c>
      <c r="AH34">
        <v>1</v>
      </c>
      <c r="AI34">
        <v>6</v>
      </c>
      <c r="AJ34">
        <v>0</v>
      </c>
      <c r="AK34">
        <v>0</v>
      </c>
      <c r="AL34">
        <v>99</v>
      </c>
      <c r="AM34" t="s">
        <v>964</v>
      </c>
    </row>
    <row r="35" spans="1:39">
      <c r="A35" s="43">
        <v>34</v>
      </c>
      <c r="B35" t="s">
        <v>965</v>
      </c>
      <c r="C35">
        <v>29</v>
      </c>
      <c r="D35" t="s">
        <v>111</v>
      </c>
      <c r="E35">
        <v>38.1</v>
      </c>
      <c r="F35">
        <v>36</v>
      </c>
      <c r="G35">
        <v>2</v>
      </c>
      <c r="H35">
        <f t="shared" si="0"/>
        <v>0</v>
      </c>
      <c r="I35">
        <v>0</v>
      </c>
      <c r="J35">
        <v>0</v>
      </c>
      <c r="K35">
        <v>2</v>
      </c>
      <c r="L35">
        <v>0</v>
      </c>
      <c r="M35">
        <v>0</v>
      </c>
      <c r="N35">
        <v>1</v>
      </c>
      <c r="O35">
        <v>1</v>
      </c>
      <c r="P35">
        <v>0.5</v>
      </c>
      <c r="Q35">
        <v>0</v>
      </c>
      <c r="R35">
        <v>0</v>
      </c>
      <c r="S35">
        <v>0</v>
      </c>
      <c r="T35">
        <v>0</v>
      </c>
      <c r="U35">
        <v>0</v>
      </c>
      <c r="V35" s="44">
        <v>0</v>
      </c>
      <c r="W35">
        <v>58.5</v>
      </c>
      <c r="X35">
        <v>59</v>
      </c>
      <c r="Y35">
        <v>58</v>
      </c>
      <c r="Z35">
        <v>12</v>
      </c>
      <c r="AA35">
        <v>4</v>
      </c>
      <c r="AB35">
        <v>2</v>
      </c>
      <c r="AC35">
        <v>0</v>
      </c>
      <c r="AD35">
        <v>1.5</v>
      </c>
      <c r="AE35">
        <v>0</v>
      </c>
      <c r="AF35">
        <v>1.8</v>
      </c>
      <c r="AG35">
        <v>20</v>
      </c>
      <c r="AH35">
        <v>2</v>
      </c>
      <c r="AI35">
        <v>0</v>
      </c>
      <c r="AJ35">
        <v>0</v>
      </c>
      <c r="AK35">
        <v>0</v>
      </c>
      <c r="AL35">
        <v>21</v>
      </c>
      <c r="AM35" t="s">
        <v>966</v>
      </c>
    </row>
    <row r="36" spans="1:39">
      <c r="A36" s="43">
        <v>35</v>
      </c>
      <c r="B36" t="s">
        <v>967</v>
      </c>
      <c r="C36">
        <v>32</v>
      </c>
      <c r="D36" t="s">
        <v>153</v>
      </c>
      <c r="E36">
        <v>71</v>
      </c>
      <c r="F36">
        <v>15</v>
      </c>
      <c r="G36">
        <v>15</v>
      </c>
      <c r="H36">
        <f t="shared" si="0"/>
        <v>1</v>
      </c>
      <c r="I36">
        <v>5</v>
      </c>
      <c r="J36">
        <v>5</v>
      </c>
      <c r="K36">
        <v>5</v>
      </c>
      <c r="L36">
        <v>3</v>
      </c>
      <c r="M36">
        <v>0</v>
      </c>
      <c r="N36">
        <v>9</v>
      </c>
      <c r="O36">
        <v>6</v>
      </c>
      <c r="P36">
        <v>0.6</v>
      </c>
      <c r="Q36">
        <v>1</v>
      </c>
      <c r="R36">
        <v>3</v>
      </c>
      <c r="S36">
        <v>0</v>
      </c>
      <c r="T36">
        <v>0</v>
      </c>
      <c r="U36">
        <v>2</v>
      </c>
      <c r="V36" s="44">
        <v>0.13</v>
      </c>
      <c r="W36">
        <v>48.2</v>
      </c>
      <c r="X36">
        <v>66</v>
      </c>
      <c r="Y36">
        <v>19</v>
      </c>
      <c r="Z36">
        <v>10</v>
      </c>
      <c r="AA36">
        <v>4</v>
      </c>
      <c r="AB36">
        <v>0</v>
      </c>
      <c r="AC36">
        <v>10</v>
      </c>
      <c r="AD36">
        <v>4.4000000000000004</v>
      </c>
      <c r="AE36">
        <v>4.0999999999999996</v>
      </c>
      <c r="AF36">
        <v>4.7</v>
      </c>
      <c r="AG36">
        <v>78</v>
      </c>
      <c r="AH36">
        <v>4</v>
      </c>
      <c r="AI36">
        <v>10</v>
      </c>
      <c r="AJ36">
        <v>1</v>
      </c>
      <c r="AK36">
        <v>0</v>
      </c>
      <c r="AL36">
        <v>102</v>
      </c>
      <c r="AM36" t="s">
        <v>968</v>
      </c>
    </row>
    <row r="37" spans="1:39">
      <c r="A37" s="43">
        <v>36</v>
      </c>
      <c r="B37" t="s">
        <v>969</v>
      </c>
      <c r="C37">
        <v>23</v>
      </c>
      <c r="D37" t="s">
        <v>169</v>
      </c>
      <c r="E37">
        <v>9</v>
      </c>
      <c r="F37">
        <v>2</v>
      </c>
      <c r="G37">
        <v>2</v>
      </c>
      <c r="H37">
        <f t="shared" si="0"/>
        <v>1</v>
      </c>
      <c r="I37">
        <v>1</v>
      </c>
      <c r="J37">
        <v>0</v>
      </c>
      <c r="K37">
        <v>1</v>
      </c>
      <c r="L37">
        <v>0</v>
      </c>
      <c r="M37">
        <v>0</v>
      </c>
      <c r="N37">
        <v>1</v>
      </c>
      <c r="O37">
        <v>1</v>
      </c>
      <c r="P37">
        <v>0.5</v>
      </c>
      <c r="Q37">
        <v>0</v>
      </c>
      <c r="R37">
        <v>0</v>
      </c>
      <c r="S37">
        <v>0</v>
      </c>
      <c r="T37">
        <v>0</v>
      </c>
      <c r="U37">
        <v>1</v>
      </c>
      <c r="V37" s="44">
        <v>0.5</v>
      </c>
      <c r="W37">
        <v>61.5</v>
      </c>
      <c r="X37">
        <v>64</v>
      </c>
      <c r="Y37">
        <v>59</v>
      </c>
      <c r="Z37">
        <v>0</v>
      </c>
      <c r="AA37">
        <v>0</v>
      </c>
      <c r="AB37">
        <v>0</v>
      </c>
      <c r="AC37">
        <v>2</v>
      </c>
      <c r="AD37">
        <v>2.6</v>
      </c>
      <c r="AE37">
        <v>2</v>
      </c>
      <c r="AF37">
        <v>4.5</v>
      </c>
      <c r="AG37">
        <v>76</v>
      </c>
      <c r="AH37">
        <v>1</v>
      </c>
      <c r="AI37">
        <v>1</v>
      </c>
      <c r="AJ37">
        <v>0</v>
      </c>
      <c r="AK37">
        <v>0</v>
      </c>
      <c r="AL37">
        <v>94</v>
      </c>
      <c r="AM37" t="s">
        <v>970</v>
      </c>
    </row>
    <row r="38" spans="1:39">
      <c r="A38" s="43">
        <v>37</v>
      </c>
      <c r="B38" t="s">
        <v>971</v>
      </c>
      <c r="C38">
        <v>25</v>
      </c>
      <c r="D38" t="s">
        <v>32</v>
      </c>
      <c r="E38">
        <v>54.1</v>
      </c>
      <c r="F38">
        <v>19</v>
      </c>
      <c r="G38">
        <v>8</v>
      </c>
      <c r="H38">
        <f t="shared" si="0"/>
        <v>1</v>
      </c>
      <c r="I38">
        <v>1</v>
      </c>
      <c r="J38">
        <v>3</v>
      </c>
      <c r="K38">
        <v>4</v>
      </c>
      <c r="L38">
        <v>1</v>
      </c>
      <c r="M38">
        <v>0</v>
      </c>
      <c r="N38">
        <v>1</v>
      </c>
      <c r="O38">
        <v>7</v>
      </c>
      <c r="P38">
        <v>0.125</v>
      </c>
      <c r="Q38">
        <v>0</v>
      </c>
      <c r="R38">
        <v>3</v>
      </c>
      <c r="S38">
        <v>0</v>
      </c>
      <c r="T38">
        <v>0</v>
      </c>
      <c r="U38">
        <v>0</v>
      </c>
      <c r="V38" s="44">
        <v>0</v>
      </c>
      <c r="W38">
        <v>42.5</v>
      </c>
      <c r="X38">
        <v>57</v>
      </c>
      <c r="Y38">
        <v>23</v>
      </c>
      <c r="Z38">
        <v>8</v>
      </c>
      <c r="AA38">
        <v>6</v>
      </c>
      <c r="AB38">
        <v>3</v>
      </c>
      <c r="AC38">
        <v>4</v>
      </c>
      <c r="AD38">
        <v>3.1</v>
      </c>
      <c r="AE38">
        <v>2.6</v>
      </c>
      <c r="AF38">
        <v>4.2</v>
      </c>
      <c r="AG38">
        <v>79</v>
      </c>
      <c r="AH38">
        <v>5</v>
      </c>
      <c r="AI38">
        <v>3</v>
      </c>
      <c r="AJ38">
        <v>0</v>
      </c>
      <c r="AK38">
        <v>0</v>
      </c>
      <c r="AL38">
        <v>95</v>
      </c>
      <c r="AM38" t="s">
        <v>972</v>
      </c>
    </row>
    <row r="39" spans="1:39">
      <c r="A39" s="43">
        <v>38</v>
      </c>
      <c r="B39" t="s">
        <v>973</v>
      </c>
      <c r="C39">
        <v>26</v>
      </c>
      <c r="D39" t="s">
        <v>58</v>
      </c>
      <c r="E39">
        <v>166.2</v>
      </c>
      <c r="F39">
        <v>29</v>
      </c>
      <c r="G39">
        <v>29</v>
      </c>
      <c r="H39">
        <f t="shared" si="0"/>
        <v>1</v>
      </c>
      <c r="I39">
        <v>12</v>
      </c>
      <c r="J39">
        <v>7</v>
      </c>
      <c r="K39">
        <v>10</v>
      </c>
      <c r="L39">
        <v>1</v>
      </c>
      <c r="M39">
        <v>3</v>
      </c>
      <c r="N39">
        <v>19</v>
      </c>
      <c r="O39">
        <v>10</v>
      </c>
      <c r="P39">
        <v>0.65500000000000003</v>
      </c>
      <c r="Q39">
        <v>4</v>
      </c>
      <c r="R39">
        <v>3</v>
      </c>
      <c r="S39">
        <v>0</v>
      </c>
      <c r="T39">
        <v>0</v>
      </c>
      <c r="U39">
        <v>18</v>
      </c>
      <c r="V39" s="44">
        <v>0.62</v>
      </c>
      <c r="W39">
        <v>58.4</v>
      </c>
      <c r="X39">
        <v>79</v>
      </c>
      <c r="Y39">
        <v>10</v>
      </c>
      <c r="Z39">
        <v>13</v>
      </c>
      <c r="AA39">
        <v>0</v>
      </c>
      <c r="AB39">
        <v>0</v>
      </c>
      <c r="AC39">
        <v>20</v>
      </c>
      <c r="AD39">
        <v>4.9000000000000004</v>
      </c>
      <c r="AE39">
        <v>4.5999999999999996</v>
      </c>
      <c r="AF39">
        <v>5.7</v>
      </c>
      <c r="AG39">
        <v>90</v>
      </c>
      <c r="AH39">
        <v>3</v>
      </c>
      <c r="AI39">
        <v>20</v>
      </c>
      <c r="AJ39">
        <v>6</v>
      </c>
      <c r="AK39">
        <v>0</v>
      </c>
      <c r="AL39">
        <v>107</v>
      </c>
      <c r="AM39" t="s">
        <v>974</v>
      </c>
    </row>
    <row r="40" spans="1:39">
      <c r="A40" s="43">
        <v>39</v>
      </c>
      <c r="B40" t="s">
        <v>975</v>
      </c>
      <c r="C40">
        <v>22</v>
      </c>
      <c r="D40" t="s">
        <v>64</v>
      </c>
      <c r="E40">
        <v>102.2</v>
      </c>
      <c r="F40">
        <v>21</v>
      </c>
      <c r="G40">
        <v>21</v>
      </c>
      <c r="H40">
        <f t="shared" si="0"/>
        <v>1</v>
      </c>
      <c r="I40">
        <v>5</v>
      </c>
      <c r="J40">
        <v>8</v>
      </c>
      <c r="K40">
        <v>8</v>
      </c>
      <c r="L40">
        <v>4</v>
      </c>
      <c r="M40">
        <v>0</v>
      </c>
      <c r="N40">
        <v>10</v>
      </c>
      <c r="O40">
        <v>11</v>
      </c>
      <c r="P40">
        <v>0.47599999999999998</v>
      </c>
      <c r="Q40">
        <v>1</v>
      </c>
      <c r="R40">
        <v>3</v>
      </c>
      <c r="S40">
        <v>0</v>
      </c>
      <c r="T40">
        <v>0</v>
      </c>
      <c r="U40">
        <v>1</v>
      </c>
      <c r="V40" s="44">
        <v>0.05</v>
      </c>
      <c r="W40">
        <v>48.5</v>
      </c>
      <c r="X40">
        <v>70</v>
      </c>
      <c r="Y40">
        <v>19</v>
      </c>
      <c r="Z40">
        <v>12</v>
      </c>
      <c r="AA40">
        <v>7</v>
      </c>
      <c r="AB40">
        <v>0</v>
      </c>
      <c r="AC40">
        <v>14</v>
      </c>
      <c r="AD40">
        <v>4.9000000000000004</v>
      </c>
      <c r="AE40">
        <v>4.8</v>
      </c>
      <c r="AF40">
        <v>4.9000000000000004</v>
      </c>
      <c r="AG40">
        <v>85</v>
      </c>
      <c r="AH40">
        <v>3</v>
      </c>
      <c r="AI40">
        <v>18</v>
      </c>
      <c r="AJ40">
        <v>0</v>
      </c>
      <c r="AK40">
        <v>0</v>
      </c>
      <c r="AL40">
        <v>95</v>
      </c>
      <c r="AM40" t="s">
        <v>976</v>
      </c>
    </row>
    <row r="41" spans="1:39">
      <c r="A41" s="43">
        <v>40</v>
      </c>
      <c r="B41" t="s">
        <v>977</v>
      </c>
      <c r="C41">
        <v>33</v>
      </c>
      <c r="D41" t="s">
        <v>86</v>
      </c>
      <c r="E41">
        <v>37</v>
      </c>
      <c r="F41">
        <v>38</v>
      </c>
      <c r="G41">
        <v>10</v>
      </c>
      <c r="H41">
        <f t="shared" si="0"/>
        <v>1</v>
      </c>
      <c r="I41">
        <v>0</v>
      </c>
      <c r="J41">
        <v>2</v>
      </c>
      <c r="K41">
        <v>8</v>
      </c>
      <c r="L41">
        <v>0</v>
      </c>
      <c r="M41">
        <v>0</v>
      </c>
      <c r="N41">
        <v>5</v>
      </c>
      <c r="O41">
        <v>5</v>
      </c>
      <c r="P41">
        <v>0.5</v>
      </c>
      <c r="Q41">
        <v>0</v>
      </c>
      <c r="R41">
        <v>1</v>
      </c>
      <c r="S41">
        <v>0</v>
      </c>
      <c r="T41">
        <v>0</v>
      </c>
      <c r="U41">
        <v>0</v>
      </c>
      <c r="V41" s="44">
        <v>0</v>
      </c>
      <c r="W41">
        <v>51.5</v>
      </c>
      <c r="X41">
        <v>57</v>
      </c>
      <c r="Y41">
        <v>47</v>
      </c>
      <c r="Z41">
        <v>8</v>
      </c>
      <c r="AA41">
        <v>2</v>
      </c>
      <c r="AB41">
        <v>7</v>
      </c>
      <c r="AC41">
        <v>1</v>
      </c>
      <c r="AD41">
        <v>4.5</v>
      </c>
      <c r="AE41">
        <v>4.9000000000000004</v>
      </c>
      <c r="AF41">
        <v>1.2</v>
      </c>
      <c r="AG41">
        <v>20</v>
      </c>
      <c r="AH41">
        <v>10</v>
      </c>
      <c r="AI41">
        <v>0</v>
      </c>
      <c r="AJ41">
        <v>0</v>
      </c>
      <c r="AK41">
        <v>0</v>
      </c>
      <c r="AL41">
        <v>26</v>
      </c>
      <c r="AM41" t="s">
        <v>978</v>
      </c>
    </row>
    <row r="42" spans="1:39">
      <c r="A42" s="43">
        <v>41</v>
      </c>
      <c r="B42" t="s">
        <v>979</v>
      </c>
      <c r="C42">
        <v>25</v>
      </c>
      <c r="D42" t="s">
        <v>153</v>
      </c>
      <c r="E42">
        <v>32.200000000000003</v>
      </c>
      <c r="F42">
        <v>24</v>
      </c>
      <c r="G42">
        <v>1</v>
      </c>
      <c r="H42">
        <f t="shared" si="0"/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1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 s="44">
        <v>0</v>
      </c>
      <c r="W42">
        <v>52</v>
      </c>
      <c r="X42">
        <v>52</v>
      </c>
      <c r="Y42">
        <v>52</v>
      </c>
      <c r="Z42">
        <v>12</v>
      </c>
      <c r="AA42">
        <v>0</v>
      </c>
      <c r="AB42">
        <v>1</v>
      </c>
      <c r="AC42">
        <v>0</v>
      </c>
      <c r="AD42">
        <v>5</v>
      </c>
      <c r="AE42">
        <v>13.5</v>
      </c>
      <c r="AF42">
        <v>2</v>
      </c>
      <c r="AG42">
        <v>37</v>
      </c>
      <c r="AH42">
        <v>1</v>
      </c>
      <c r="AI42">
        <v>0</v>
      </c>
      <c r="AJ42">
        <v>0</v>
      </c>
      <c r="AK42">
        <v>0</v>
      </c>
      <c r="AL42">
        <v>37</v>
      </c>
      <c r="AM42" t="s">
        <v>980</v>
      </c>
    </row>
    <row r="43" spans="1:39">
      <c r="A43" s="43">
        <v>42</v>
      </c>
      <c r="B43" t="s">
        <v>981</v>
      </c>
      <c r="C43">
        <v>25</v>
      </c>
      <c r="D43" t="s">
        <v>54</v>
      </c>
      <c r="E43">
        <v>87.1</v>
      </c>
      <c r="F43">
        <v>24</v>
      </c>
      <c r="G43">
        <v>13</v>
      </c>
      <c r="H43">
        <f t="shared" si="0"/>
        <v>1</v>
      </c>
      <c r="I43">
        <v>3</v>
      </c>
      <c r="J43">
        <v>6</v>
      </c>
      <c r="K43">
        <v>4</v>
      </c>
      <c r="L43">
        <v>3</v>
      </c>
      <c r="M43">
        <v>0</v>
      </c>
      <c r="N43">
        <v>6</v>
      </c>
      <c r="O43">
        <v>7</v>
      </c>
      <c r="P43">
        <v>0.46200000000000002</v>
      </c>
      <c r="Q43">
        <v>0</v>
      </c>
      <c r="R43">
        <v>2</v>
      </c>
      <c r="S43">
        <v>0</v>
      </c>
      <c r="T43">
        <v>0</v>
      </c>
      <c r="U43">
        <v>0</v>
      </c>
      <c r="V43" s="44">
        <v>0</v>
      </c>
      <c r="W43">
        <v>43.9</v>
      </c>
      <c r="X43">
        <v>68</v>
      </c>
      <c r="Y43">
        <v>11</v>
      </c>
      <c r="Z43">
        <v>17</v>
      </c>
      <c r="AA43">
        <v>6</v>
      </c>
      <c r="AB43">
        <v>0</v>
      </c>
      <c r="AC43">
        <v>8</v>
      </c>
      <c r="AD43">
        <v>3.7</v>
      </c>
      <c r="AE43">
        <v>3.5</v>
      </c>
      <c r="AF43">
        <v>4.0999999999999996</v>
      </c>
      <c r="AG43">
        <v>71</v>
      </c>
      <c r="AH43">
        <v>7</v>
      </c>
      <c r="AI43">
        <v>6</v>
      </c>
      <c r="AJ43">
        <v>0</v>
      </c>
      <c r="AK43">
        <v>0</v>
      </c>
      <c r="AL43">
        <v>92</v>
      </c>
      <c r="AM43" t="s">
        <v>982</v>
      </c>
    </row>
    <row r="44" spans="1:39">
      <c r="A44" s="43">
        <v>43</v>
      </c>
      <c r="B44" t="s">
        <v>983</v>
      </c>
      <c r="C44">
        <v>28</v>
      </c>
      <c r="D44" t="s">
        <v>89</v>
      </c>
      <c r="E44">
        <v>29</v>
      </c>
      <c r="F44">
        <v>27</v>
      </c>
      <c r="G44">
        <v>1</v>
      </c>
      <c r="H44">
        <f t="shared" si="0"/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44">
        <v>0</v>
      </c>
      <c r="W44">
        <v>48</v>
      </c>
      <c r="X44">
        <v>48</v>
      </c>
      <c r="Y44">
        <v>48</v>
      </c>
      <c r="Z44">
        <v>7</v>
      </c>
      <c r="AA44">
        <v>0</v>
      </c>
      <c r="AB44">
        <v>1</v>
      </c>
      <c r="AC44">
        <v>0</v>
      </c>
      <c r="AD44">
        <v>3</v>
      </c>
      <c r="AE44">
        <v>0</v>
      </c>
      <c r="AF44">
        <v>0.7</v>
      </c>
      <c r="AG44">
        <v>28</v>
      </c>
      <c r="AH44">
        <v>1</v>
      </c>
      <c r="AI44">
        <v>0</v>
      </c>
      <c r="AJ44">
        <v>0</v>
      </c>
      <c r="AK44">
        <v>0</v>
      </c>
      <c r="AL44">
        <v>28</v>
      </c>
      <c r="AM44" t="s">
        <v>984</v>
      </c>
    </row>
    <row r="45" spans="1:39">
      <c r="A45" s="43">
        <v>44</v>
      </c>
      <c r="B45" t="s">
        <v>985</v>
      </c>
      <c r="C45">
        <v>24</v>
      </c>
      <c r="D45" t="s">
        <v>52</v>
      </c>
      <c r="E45">
        <v>154.19999999999999</v>
      </c>
      <c r="F45">
        <v>30</v>
      </c>
      <c r="G45">
        <v>29</v>
      </c>
      <c r="H45">
        <f t="shared" si="0"/>
        <v>1</v>
      </c>
      <c r="I45">
        <v>10</v>
      </c>
      <c r="J45">
        <v>13</v>
      </c>
      <c r="K45">
        <v>6</v>
      </c>
      <c r="L45">
        <v>3</v>
      </c>
      <c r="M45">
        <v>1</v>
      </c>
      <c r="N45">
        <v>14</v>
      </c>
      <c r="O45">
        <v>15</v>
      </c>
      <c r="P45">
        <v>0.48299999999999998</v>
      </c>
      <c r="Q45">
        <v>1</v>
      </c>
      <c r="R45">
        <v>3</v>
      </c>
      <c r="S45">
        <v>0</v>
      </c>
      <c r="T45">
        <v>0</v>
      </c>
      <c r="U45">
        <v>11</v>
      </c>
      <c r="V45" s="44">
        <v>0.38</v>
      </c>
      <c r="W45">
        <v>49.2</v>
      </c>
      <c r="X45">
        <v>79</v>
      </c>
      <c r="Y45">
        <v>21</v>
      </c>
      <c r="Z45">
        <v>24</v>
      </c>
      <c r="AA45">
        <v>9</v>
      </c>
      <c r="AB45">
        <v>0</v>
      </c>
      <c r="AC45">
        <v>23</v>
      </c>
      <c r="AD45">
        <v>4.5999999999999996</v>
      </c>
      <c r="AE45">
        <v>4.3</v>
      </c>
      <c r="AF45">
        <v>5.3</v>
      </c>
      <c r="AG45">
        <v>92</v>
      </c>
      <c r="AH45">
        <v>2</v>
      </c>
      <c r="AI45">
        <v>26</v>
      </c>
      <c r="AJ45">
        <v>1</v>
      </c>
      <c r="AK45">
        <v>0</v>
      </c>
      <c r="AL45">
        <v>102</v>
      </c>
      <c r="AM45" t="s">
        <v>986</v>
      </c>
    </row>
    <row r="46" spans="1:39">
      <c r="A46" s="43">
        <v>45</v>
      </c>
      <c r="B46" t="s">
        <v>987</v>
      </c>
      <c r="C46">
        <v>25</v>
      </c>
      <c r="D46" t="s">
        <v>39</v>
      </c>
      <c r="E46">
        <v>16</v>
      </c>
      <c r="F46">
        <v>3</v>
      </c>
      <c r="G46">
        <v>3</v>
      </c>
      <c r="H46">
        <f t="shared" si="0"/>
        <v>1</v>
      </c>
      <c r="I46">
        <v>0</v>
      </c>
      <c r="J46">
        <v>2</v>
      </c>
      <c r="K46">
        <v>1</v>
      </c>
      <c r="L46">
        <v>0</v>
      </c>
      <c r="M46">
        <v>0</v>
      </c>
      <c r="N46">
        <v>0</v>
      </c>
      <c r="O46">
        <v>3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 s="44">
        <v>0.33</v>
      </c>
      <c r="W46">
        <v>51.3</v>
      </c>
      <c r="X46">
        <v>77</v>
      </c>
      <c r="Y46">
        <v>29</v>
      </c>
      <c r="Z46">
        <v>0</v>
      </c>
      <c r="AA46">
        <v>0</v>
      </c>
      <c r="AB46">
        <v>0</v>
      </c>
      <c r="AC46">
        <v>2</v>
      </c>
      <c r="AD46">
        <v>1.7</v>
      </c>
      <c r="AE46">
        <v>1.7</v>
      </c>
      <c r="AF46">
        <v>5.3</v>
      </c>
      <c r="AG46">
        <v>88</v>
      </c>
      <c r="AH46">
        <v>1</v>
      </c>
      <c r="AI46">
        <v>1</v>
      </c>
      <c r="AJ46">
        <v>1</v>
      </c>
      <c r="AK46">
        <v>0</v>
      </c>
      <c r="AL46">
        <v>100</v>
      </c>
      <c r="AM46" t="s">
        <v>988</v>
      </c>
    </row>
    <row r="47" spans="1:39">
      <c r="A47" s="43">
        <v>46</v>
      </c>
      <c r="B47" t="s">
        <v>989</v>
      </c>
      <c r="C47">
        <v>33</v>
      </c>
      <c r="D47" t="s">
        <v>37</v>
      </c>
      <c r="E47">
        <v>16.2</v>
      </c>
      <c r="F47">
        <v>4</v>
      </c>
      <c r="G47">
        <v>4</v>
      </c>
      <c r="H47">
        <f t="shared" si="0"/>
        <v>1</v>
      </c>
      <c r="I47">
        <v>0</v>
      </c>
      <c r="J47">
        <v>3</v>
      </c>
      <c r="K47">
        <v>1</v>
      </c>
      <c r="L47">
        <v>0</v>
      </c>
      <c r="M47">
        <v>0</v>
      </c>
      <c r="N47">
        <v>1</v>
      </c>
      <c r="O47">
        <v>3</v>
      </c>
      <c r="P47">
        <v>0.25</v>
      </c>
      <c r="Q47">
        <v>0</v>
      </c>
      <c r="R47">
        <v>1</v>
      </c>
      <c r="S47">
        <v>0</v>
      </c>
      <c r="T47">
        <v>0</v>
      </c>
      <c r="U47">
        <v>0</v>
      </c>
      <c r="V47" s="44">
        <v>0</v>
      </c>
      <c r="W47">
        <v>29.8</v>
      </c>
      <c r="X47">
        <v>43</v>
      </c>
      <c r="Y47">
        <v>15</v>
      </c>
      <c r="Z47">
        <v>3</v>
      </c>
      <c r="AA47">
        <v>0</v>
      </c>
      <c r="AB47">
        <v>0</v>
      </c>
      <c r="AC47">
        <v>3</v>
      </c>
      <c r="AD47">
        <v>3.3</v>
      </c>
      <c r="AE47">
        <v>3.4</v>
      </c>
      <c r="AF47">
        <v>4.2</v>
      </c>
      <c r="AG47">
        <v>88</v>
      </c>
      <c r="AH47">
        <v>0</v>
      </c>
      <c r="AI47">
        <v>3</v>
      </c>
      <c r="AJ47">
        <v>1</v>
      </c>
      <c r="AK47">
        <v>0</v>
      </c>
      <c r="AL47">
        <v>103</v>
      </c>
      <c r="AM47" t="s">
        <v>990</v>
      </c>
    </row>
    <row r="48" spans="1:39">
      <c r="A48" s="43">
        <v>47</v>
      </c>
      <c r="B48" t="s">
        <v>991</v>
      </c>
      <c r="C48">
        <v>28</v>
      </c>
      <c r="D48" t="s">
        <v>45</v>
      </c>
      <c r="E48">
        <v>189.2</v>
      </c>
      <c r="F48">
        <v>31</v>
      </c>
      <c r="G48">
        <v>31</v>
      </c>
      <c r="H48">
        <f t="shared" si="0"/>
        <v>1</v>
      </c>
      <c r="I48">
        <v>10</v>
      </c>
      <c r="J48">
        <v>8</v>
      </c>
      <c r="K48">
        <v>13</v>
      </c>
      <c r="L48">
        <v>2</v>
      </c>
      <c r="M48">
        <v>4</v>
      </c>
      <c r="N48">
        <v>17</v>
      </c>
      <c r="O48">
        <v>14</v>
      </c>
      <c r="P48">
        <v>0.54800000000000004</v>
      </c>
      <c r="Q48">
        <v>4</v>
      </c>
      <c r="R48">
        <v>5</v>
      </c>
      <c r="S48">
        <v>0</v>
      </c>
      <c r="T48">
        <v>0</v>
      </c>
      <c r="U48">
        <v>19</v>
      </c>
      <c r="V48" s="44">
        <v>0.61</v>
      </c>
      <c r="W48">
        <v>58.2</v>
      </c>
      <c r="X48">
        <v>87</v>
      </c>
      <c r="Y48">
        <v>24</v>
      </c>
      <c r="Z48">
        <v>8</v>
      </c>
      <c r="AA48">
        <v>1</v>
      </c>
      <c r="AB48">
        <v>0</v>
      </c>
      <c r="AC48">
        <v>25</v>
      </c>
      <c r="AD48">
        <v>4.7</v>
      </c>
      <c r="AE48">
        <v>5</v>
      </c>
      <c r="AF48">
        <v>6.1</v>
      </c>
      <c r="AG48">
        <v>97</v>
      </c>
      <c r="AH48">
        <v>0</v>
      </c>
      <c r="AI48">
        <v>20</v>
      </c>
      <c r="AJ48">
        <v>11</v>
      </c>
      <c r="AK48">
        <v>0</v>
      </c>
      <c r="AL48">
        <v>110</v>
      </c>
      <c r="AM48" t="s">
        <v>992</v>
      </c>
    </row>
    <row r="49" spans="1:39">
      <c r="A49" s="43">
        <v>48</v>
      </c>
      <c r="B49" t="s">
        <v>993</v>
      </c>
      <c r="C49">
        <v>25</v>
      </c>
      <c r="D49" t="s">
        <v>43</v>
      </c>
      <c r="E49">
        <v>36</v>
      </c>
      <c r="F49">
        <v>8</v>
      </c>
      <c r="G49">
        <v>6</v>
      </c>
      <c r="H49">
        <f t="shared" si="0"/>
        <v>1</v>
      </c>
      <c r="I49">
        <v>1</v>
      </c>
      <c r="J49">
        <v>2</v>
      </c>
      <c r="K49">
        <v>3</v>
      </c>
      <c r="L49">
        <v>1</v>
      </c>
      <c r="M49">
        <v>0</v>
      </c>
      <c r="N49">
        <v>3</v>
      </c>
      <c r="O49">
        <v>3</v>
      </c>
      <c r="P49">
        <v>0.5</v>
      </c>
      <c r="Q49">
        <v>2</v>
      </c>
      <c r="R49">
        <v>0</v>
      </c>
      <c r="S49">
        <v>0</v>
      </c>
      <c r="T49">
        <v>0</v>
      </c>
      <c r="U49">
        <v>2</v>
      </c>
      <c r="V49" s="44">
        <v>0.33</v>
      </c>
      <c r="W49">
        <v>53.5</v>
      </c>
      <c r="X49">
        <v>65</v>
      </c>
      <c r="Y49">
        <v>41</v>
      </c>
      <c r="Z49">
        <v>9</v>
      </c>
      <c r="AA49">
        <v>6</v>
      </c>
      <c r="AB49">
        <v>0</v>
      </c>
      <c r="AC49">
        <v>6</v>
      </c>
      <c r="AD49">
        <v>2.8</v>
      </c>
      <c r="AE49">
        <v>2.2999999999999998</v>
      </c>
      <c r="AF49">
        <v>5.2</v>
      </c>
      <c r="AG49">
        <v>88</v>
      </c>
      <c r="AH49">
        <v>0</v>
      </c>
      <c r="AI49">
        <v>6</v>
      </c>
      <c r="AJ49">
        <v>0</v>
      </c>
      <c r="AK49">
        <v>0</v>
      </c>
      <c r="AL49">
        <v>95</v>
      </c>
      <c r="AM49" t="s">
        <v>994</v>
      </c>
    </row>
    <row r="50" spans="1:39">
      <c r="A50" s="43">
        <v>49</v>
      </c>
      <c r="B50" t="s">
        <v>995</v>
      </c>
      <c r="C50">
        <v>25</v>
      </c>
      <c r="D50" t="s">
        <v>100</v>
      </c>
      <c r="E50">
        <v>96</v>
      </c>
      <c r="F50">
        <v>21</v>
      </c>
      <c r="G50">
        <v>19</v>
      </c>
      <c r="H50">
        <f t="shared" si="0"/>
        <v>1</v>
      </c>
      <c r="I50">
        <v>6</v>
      </c>
      <c r="J50">
        <v>6</v>
      </c>
      <c r="K50">
        <v>7</v>
      </c>
      <c r="L50">
        <v>4</v>
      </c>
      <c r="M50">
        <v>1</v>
      </c>
      <c r="N50">
        <v>9</v>
      </c>
      <c r="O50">
        <v>10</v>
      </c>
      <c r="P50">
        <v>0.47399999999999998</v>
      </c>
      <c r="Q50">
        <v>1</v>
      </c>
      <c r="R50">
        <v>1</v>
      </c>
      <c r="S50">
        <v>0</v>
      </c>
      <c r="T50">
        <v>0</v>
      </c>
      <c r="U50">
        <v>3</v>
      </c>
      <c r="V50" s="44">
        <v>0.16</v>
      </c>
      <c r="W50">
        <v>51.4</v>
      </c>
      <c r="X50">
        <v>73</v>
      </c>
      <c r="Y50">
        <v>34</v>
      </c>
      <c r="Z50">
        <v>15</v>
      </c>
      <c r="AA50">
        <v>7</v>
      </c>
      <c r="AB50">
        <v>0</v>
      </c>
      <c r="AC50">
        <v>13</v>
      </c>
      <c r="AD50">
        <v>3.5</v>
      </c>
      <c r="AE50">
        <v>4.0999999999999996</v>
      </c>
      <c r="AF50">
        <v>4.5999999999999996</v>
      </c>
      <c r="AG50">
        <v>83</v>
      </c>
      <c r="AH50">
        <v>7</v>
      </c>
      <c r="AI50">
        <v>11</v>
      </c>
      <c r="AJ50">
        <v>1</v>
      </c>
      <c r="AK50">
        <v>0</v>
      </c>
      <c r="AL50">
        <v>109</v>
      </c>
      <c r="AM50" t="s">
        <v>996</v>
      </c>
    </row>
    <row r="51" spans="1:39">
      <c r="A51" s="43">
        <v>50</v>
      </c>
      <c r="B51" t="s">
        <v>997</v>
      </c>
      <c r="C51">
        <v>27</v>
      </c>
      <c r="D51" t="s">
        <v>29</v>
      </c>
      <c r="E51">
        <v>121</v>
      </c>
      <c r="F51">
        <v>23</v>
      </c>
      <c r="G51">
        <v>21</v>
      </c>
      <c r="H51">
        <f t="shared" si="0"/>
        <v>1</v>
      </c>
      <c r="I51">
        <v>6</v>
      </c>
      <c r="J51">
        <v>7</v>
      </c>
      <c r="K51">
        <v>8</v>
      </c>
      <c r="L51">
        <v>3</v>
      </c>
      <c r="M51">
        <v>1</v>
      </c>
      <c r="N51">
        <v>10</v>
      </c>
      <c r="O51">
        <v>11</v>
      </c>
      <c r="P51">
        <v>0.47599999999999998</v>
      </c>
      <c r="Q51">
        <v>4</v>
      </c>
      <c r="R51">
        <v>1</v>
      </c>
      <c r="S51">
        <v>0</v>
      </c>
      <c r="T51">
        <v>0</v>
      </c>
      <c r="U51">
        <v>7</v>
      </c>
      <c r="V51" s="44">
        <v>0.33</v>
      </c>
      <c r="W51">
        <v>52.9</v>
      </c>
      <c r="X51">
        <v>75</v>
      </c>
      <c r="Y51">
        <v>31</v>
      </c>
      <c r="Z51">
        <v>15</v>
      </c>
      <c r="AA51">
        <v>7</v>
      </c>
      <c r="AB51">
        <v>0</v>
      </c>
      <c r="AC51">
        <v>21</v>
      </c>
      <c r="AD51">
        <v>5.3</v>
      </c>
      <c r="AE51">
        <v>5.9</v>
      </c>
      <c r="AF51">
        <v>5.4</v>
      </c>
      <c r="AG51">
        <v>93</v>
      </c>
      <c r="AH51">
        <v>3</v>
      </c>
      <c r="AI51">
        <v>11</v>
      </c>
      <c r="AJ51">
        <v>6</v>
      </c>
      <c r="AK51">
        <v>1</v>
      </c>
      <c r="AL51">
        <v>120</v>
      </c>
      <c r="AM51" t="s">
        <v>998</v>
      </c>
    </row>
    <row r="52" spans="1:39">
      <c r="A52" s="43">
        <v>51</v>
      </c>
      <c r="B52" t="s">
        <v>999</v>
      </c>
      <c r="C52">
        <v>36</v>
      </c>
      <c r="D52" t="s">
        <v>43</v>
      </c>
      <c r="E52">
        <v>90</v>
      </c>
      <c r="F52">
        <v>20</v>
      </c>
      <c r="G52">
        <v>20</v>
      </c>
      <c r="H52">
        <f t="shared" si="0"/>
        <v>1</v>
      </c>
      <c r="I52">
        <v>3</v>
      </c>
      <c r="J52">
        <v>8</v>
      </c>
      <c r="K52">
        <v>9</v>
      </c>
      <c r="L52">
        <v>0</v>
      </c>
      <c r="M52">
        <v>0</v>
      </c>
      <c r="N52">
        <v>7</v>
      </c>
      <c r="O52">
        <v>13</v>
      </c>
      <c r="P52">
        <v>0.35</v>
      </c>
      <c r="Q52">
        <v>2</v>
      </c>
      <c r="R52">
        <v>3</v>
      </c>
      <c r="S52">
        <v>0</v>
      </c>
      <c r="T52">
        <v>0</v>
      </c>
      <c r="U52">
        <v>3</v>
      </c>
      <c r="V52" s="44">
        <v>0.15</v>
      </c>
      <c r="W52">
        <v>41</v>
      </c>
      <c r="X52">
        <v>79</v>
      </c>
      <c r="Y52">
        <v>14</v>
      </c>
      <c r="Z52">
        <v>15</v>
      </c>
      <c r="AA52">
        <v>6</v>
      </c>
      <c r="AB52">
        <v>0</v>
      </c>
      <c r="AC52">
        <v>15</v>
      </c>
      <c r="AD52">
        <v>4.8</v>
      </c>
      <c r="AE52">
        <v>4.8</v>
      </c>
      <c r="AF52">
        <v>4.5</v>
      </c>
      <c r="AG52">
        <v>79</v>
      </c>
      <c r="AH52">
        <v>8</v>
      </c>
      <c r="AI52">
        <v>11</v>
      </c>
      <c r="AJ52">
        <v>1</v>
      </c>
      <c r="AK52">
        <v>0</v>
      </c>
      <c r="AL52">
        <v>100</v>
      </c>
      <c r="AM52" t="s">
        <v>1000</v>
      </c>
    </row>
    <row r="53" spans="1:39">
      <c r="A53" s="43">
        <v>52</v>
      </c>
      <c r="B53" t="s">
        <v>1001</v>
      </c>
      <c r="C53">
        <v>30</v>
      </c>
      <c r="D53" t="s">
        <v>35</v>
      </c>
      <c r="E53">
        <v>194.1</v>
      </c>
      <c r="F53">
        <v>32</v>
      </c>
      <c r="G53">
        <v>32</v>
      </c>
      <c r="H53">
        <f t="shared" si="0"/>
        <v>1</v>
      </c>
      <c r="I53">
        <v>14</v>
      </c>
      <c r="J53">
        <v>8</v>
      </c>
      <c r="K53">
        <v>10</v>
      </c>
      <c r="L53">
        <v>2</v>
      </c>
      <c r="M53">
        <v>2</v>
      </c>
      <c r="N53">
        <v>19</v>
      </c>
      <c r="O53">
        <v>13</v>
      </c>
      <c r="P53">
        <v>0.59399999999999997</v>
      </c>
      <c r="Q53">
        <v>1</v>
      </c>
      <c r="R53">
        <v>6</v>
      </c>
      <c r="S53">
        <v>0</v>
      </c>
      <c r="T53">
        <v>0</v>
      </c>
      <c r="U53">
        <v>18</v>
      </c>
      <c r="V53" s="44">
        <v>0.56000000000000005</v>
      </c>
      <c r="W53">
        <v>58.6</v>
      </c>
      <c r="X53">
        <v>82</v>
      </c>
      <c r="Y53">
        <v>29</v>
      </c>
      <c r="Z53">
        <v>4</v>
      </c>
      <c r="AA53">
        <v>1</v>
      </c>
      <c r="AB53">
        <v>0</v>
      </c>
      <c r="AC53">
        <v>20</v>
      </c>
      <c r="AD53">
        <v>5.0999999999999996</v>
      </c>
      <c r="AE53">
        <v>4.9000000000000004</v>
      </c>
      <c r="AF53">
        <v>6.1</v>
      </c>
      <c r="AG53">
        <v>98</v>
      </c>
      <c r="AH53">
        <v>1</v>
      </c>
      <c r="AI53">
        <v>18</v>
      </c>
      <c r="AJ53">
        <v>13</v>
      </c>
      <c r="AK53">
        <v>0</v>
      </c>
      <c r="AL53">
        <v>109</v>
      </c>
      <c r="AM53" t="s">
        <v>1002</v>
      </c>
    </row>
    <row r="54" spans="1:39">
      <c r="A54" s="43">
        <v>53</v>
      </c>
      <c r="B54" t="s">
        <v>1003</v>
      </c>
      <c r="C54">
        <v>27</v>
      </c>
      <c r="D54" t="s">
        <v>50</v>
      </c>
      <c r="E54">
        <v>172</v>
      </c>
      <c r="F54">
        <v>32</v>
      </c>
      <c r="G54">
        <v>32</v>
      </c>
      <c r="H54">
        <f t="shared" si="0"/>
        <v>1</v>
      </c>
      <c r="I54">
        <v>7</v>
      </c>
      <c r="J54">
        <v>8</v>
      </c>
      <c r="K54">
        <v>17</v>
      </c>
      <c r="L54">
        <v>6</v>
      </c>
      <c r="M54">
        <v>3</v>
      </c>
      <c r="N54">
        <v>16</v>
      </c>
      <c r="O54">
        <v>16</v>
      </c>
      <c r="P54">
        <v>0.5</v>
      </c>
      <c r="Q54">
        <v>6</v>
      </c>
      <c r="R54">
        <v>4</v>
      </c>
      <c r="S54">
        <v>0</v>
      </c>
      <c r="T54">
        <v>0</v>
      </c>
      <c r="U54">
        <v>12</v>
      </c>
      <c r="V54" s="44">
        <v>0.38</v>
      </c>
      <c r="W54">
        <v>50.7</v>
      </c>
      <c r="X54">
        <v>76</v>
      </c>
      <c r="Y54">
        <v>11</v>
      </c>
      <c r="Z54">
        <v>27</v>
      </c>
      <c r="AA54">
        <v>11</v>
      </c>
      <c r="AB54">
        <v>0</v>
      </c>
      <c r="AC54">
        <v>18</v>
      </c>
      <c r="AD54">
        <v>4.4000000000000004</v>
      </c>
      <c r="AE54">
        <v>4.0999999999999996</v>
      </c>
      <c r="AF54">
        <v>5.4</v>
      </c>
      <c r="AG54">
        <v>99</v>
      </c>
      <c r="AH54">
        <v>1</v>
      </c>
      <c r="AI54">
        <v>18</v>
      </c>
      <c r="AJ54">
        <v>13</v>
      </c>
      <c r="AK54">
        <v>0</v>
      </c>
      <c r="AL54">
        <v>113</v>
      </c>
      <c r="AM54" t="s">
        <v>1004</v>
      </c>
    </row>
    <row r="55" spans="1:39">
      <c r="A55" s="43">
        <v>54</v>
      </c>
      <c r="B55" t="s">
        <v>1005</v>
      </c>
      <c r="C55">
        <v>24</v>
      </c>
      <c r="D55" t="s">
        <v>37</v>
      </c>
      <c r="E55">
        <v>27</v>
      </c>
      <c r="F55">
        <v>7</v>
      </c>
      <c r="G55">
        <v>4</v>
      </c>
      <c r="H55">
        <f t="shared" si="0"/>
        <v>1</v>
      </c>
      <c r="I55">
        <v>0</v>
      </c>
      <c r="J55">
        <v>1</v>
      </c>
      <c r="K55">
        <v>3</v>
      </c>
      <c r="L55">
        <v>0</v>
      </c>
      <c r="M55">
        <v>0</v>
      </c>
      <c r="N55">
        <v>2</v>
      </c>
      <c r="O55">
        <v>2</v>
      </c>
      <c r="P55">
        <v>0.5</v>
      </c>
      <c r="Q55">
        <v>0</v>
      </c>
      <c r="R55">
        <v>0</v>
      </c>
      <c r="S55">
        <v>0</v>
      </c>
      <c r="T55">
        <v>0</v>
      </c>
      <c r="U55">
        <v>0</v>
      </c>
      <c r="V55" s="44">
        <v>0</v>
      </c>
      <c r="W55">
        <v>45.5</v>
      </c>
      <c r="X55">
        <v>64</v>
      </c>
      <c r="Y55">
        <v>22</v>
      </c>
      <c r="Z55">
        <v>5</v>
      </c>
      <c r="AA55">
        <v>1</v>
      </c>
      <c r="AB55">
        <v>0</v>
      </c>
      <c r="AC55">
        <v>3</v>
      </c>
      <c r="AD55">
        <v>4.9000000000000004</v>
      </c>
      <c r="AE55">
        <v>3.5</v>
      </c>
      <c r="AF55">
        <v>4.4000000000000004</v>
      </c>
      <c r="AG55">
        <v>73</v>
      </c>
      <c r="AH55">
        <v>3</v>
      </c>
      <c r="AI55">
        <v>1</v>
      </c>
      <c r="AJ55">
        <v>0</v>
      </c>
      <c r="AK55">
        <v>0</v>
      </c>
      <c r="AL55">
        <v>84</v>
      </c>
      <c r="AM55" t="s">
        <v>1006</v>
      </c>
    </row>
    <row r="56" spans="1:39">
      <c r="A56" s="43">
        <v>55</v>
      </c>
      <c r="B56" t="s">
        <v>1007</v>
      </c>
      <c r="C56">
        <v>31</v>
      </c>
      <c r="D56" t="s">
        <v>74</v>
      </c>
      <c r="E56">
        <v>26</v>
      </c>
      <c r="F56">
        <v>7</v>
      </c>
      <c r="G56">
        <v>6</v>
      </c>
      <c r="H56">
        <f t="shared" si="0"/>
        <v>1</v>
      </c>
      <c r="I56">
        <v>1</v>
      </c>
      <c r="J56">
        <v>4</v>
      </c>
      <c r="K56">
        <v>1</v>
      </c>
      <c r="L56">
        <v>1</v>
      </c>
      <c r="M56">
        <v>0</v>
      </c>
      <c r="N56">
        <v>1</v>
      </c>
      <c r="O56">
        <v>5</v>
      </c>
      <c r="P56">
        <v>0.16700000000000001</v>
      </c>
      <c r="Q56">
        <v>1</v>
      </c>
      <c r="R56">
        <v>0</v>
      </c>
      <c r="S56">
        <v>0</v>
      </c>
      <c r="T56">
        <v>0</v>
      </c>
      <c r="U56">
        <v>0</v>
      </c>
      <c r="V56" s="44">
        <v>0</v>
      </c>
      <c r="W56">
        <v>31.3</v>
      </c>
      <c r="X56">
        <v>51</v>
      </c>
      <c r="Y56">
        <v>-16</v>
      </c>
      <c r="Z56">
        <v>8</v>
      </c>
      <c r="AA56">
        <v>2</v>
      </c>
      <c r="AB56">
        <v>0</v>
      </c>
      <c r="AC56">
        <v>4</v>
      </c>
      <c r="AD56">
        <v>4.5</v>
      </c>
      <c r="AE56">
        <v>4.5999999999999996</v>
      </c>
      <c r="AF56">
        <v>4.2</v>
      </c>
      <c r="AG56">
        <v>74</v>
      </c>
      <c r="AH56">
        <v>4</v>
      </c>
      <c r="AI56">
        <v>2</v>
      </c>
      <c r="AJ56">
        <v>0</v>
      </c>
      <c r="AK56">
        <v>0</v>
      </c>
      <c r="AL56">
        <v>88</v>
      </c>
      <c r="AM56" t="s">
        <v>1008</v>
      </c>
    </row>
    <row r="57" spans="1:39">
      <c r="A57" s="43">
        <v>56</v>
      </c>
      <c r="B57" t="s">
        <v>1009</v>
      </c>
      <c r="C57">
        <v>32</v>
      </c>
      <c r="D57" t="s">
        <v>100</v>
      </c>
      <c r="E57">
        <v>39.200000000000003</v>
      </c>
      <c r="F57">
        <v>43</v>
      </c>
      <c r="G57">
        <v>4</v>
      </c>
      <c r="H57">
        <f t="shared" si="0"/>
        <v>0</v>
      </c>
      <c r="I57">
        <v>0</v>
      </c>
      <c r="J57">
        <v>0</v>
      </c>
      <c r="K57">
        <v>4</v>
      </c>
      <c r="L57">
        <v>0</v>
      </c>
      <c r="M57">
        <v>0</v>
      </c>
      <c r="N57">
        <v>2</v>
      </c>
      <c r="O57">
        <v>2</v>
      </c>
      <c r="P57">
        <v>0.5</v>
      </c>
      <c r="Q57">
        <v>0</v>
      </c>
      <c r="R57">
        <v>0</v>
      </c>
      <c r="S57">
        <v>0</v>
      </c>
      <c r="T57">
        <v>0</v>
      </c>
      <c r="U57">
        <v>0</v>
      </c>
      <c r="V57" s="44">
        <v>0</v>
      </c>
      <c r="W57">
        <v>51.8</v>
      </c>
      <c r="X57">
        <v>54</v>
      </c>
      <c r="Y57">
        <v>50</v>
      </c>
      <c r="Z57">
        <v>5</v>
      </c>
      <c r="AA57">
        <v>1</v>
      </c>
      <c r="AB57">
        <v>3</v>
      </c>
      <c r="AC57">
        <v>0</v>
      </c>
      <c r="AD57">
        <v>4</v>
      </c>
      <c r="AE57">
        <v>3</v>
      </c>
      <c r="AF57">
        <v>0.9</v>
      </c>
      <c r="AG57">
        <v>17</v>
      </c>
      <c r="AH57">
        <v>4</v>
      </c>
      <c r="AI57">
        <v>0</v>
      </c>
      <c r="AJ57">
        <v>0</v>
      </c>
      <c r="AK57">
        <v>0</v>
      </c>
      <c r="AL57">
        <v>25</v>
      </c>
      <c r="AM57" t="s">
        <v>1010</v>
      </c>
    </row>
    <row r="58" spans="1:39">
      <c r="A58" s="43">
        <v>57</v>
      </c>
      <c r="B58" t="s">
        <v>1011</v>
      </c>
      <c r="C58">
        <v>39</v>
      </c>
      <c r="D58" t="s">
        <v>26</v>
      </c>
      <c r="E58">
        <v>31.2</v>
      </c>
      <c r="F58">
        <v>33</v>
      </c>
      <c r="G58">
        <v>1</v>
      </c>
      <c r="H58">
        <f t="shared" si="0"/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44">
        <v>0</v>
      </c>
      <c r="W58">
        <v>57</v>
      </c>
      <c r="X58">
        <v>57</v>
      </c>
      <c r="Y58">
        <v>57</v>
      </c>
      <c r="Z58">
        <v>5</v>
      </c>
      <c r="AA58">
        <v>1</v>
      </c>
      <c r="AB58">
        <v>1</v>
      </c>
      <c r="AC58">
        <v>0</v>
      </c>
      <c r="AD58">
        <v>3</v>
      </c>
      <c r="AE58">
        <v>9</v>
      </c>
      <c r="AF58">
        <v>2.2999999999999998</v>
      </c>
      <c r="AG58">
        <v>42</v>
      </c>
      <c r="AH58">
        <v>1</v>
      </c>
      <c r="AI58">
        <v>0</v>
      </c>
      <c r="AJ58">
        <v>0</v>
      </c>
      <c r="AK58">
        <v>0</v>
      </c>
      <c r="AL58">
        <v>42</v>
      </c>
      <c r="AM58" t="s">
        <v>1012</v>
      </c>
    </row>
    <row r="59" spans="1:39">
      <c r="A59" s="43">
        <v>58</v>
      </c>
      <c r="B59" t="s">
        <v>1013</v>
      </c>
      <c r="C59">
        <v>29</v>
      </c>
      <c r="D59" t="s">
        <v>915</v>
      </c>
      <c r="E59">
        <v>85</v>
      </c>
      <c r="F59">
        <v>20</v>
      </c>
      <c r="G59">
        <v>9</v>
      </c>
      <c r="H59">
        <f t="shared" si="0"/>
        <v>1</v>
      </c>
      <c r="I59">
        <v>2</v>
      </c>
      <c r="J59">
        <v>3</v>
      </c>
      <c r="K59">
        <v>4</v>
      </c>
      <c r="L59">
        <v>2</v>
      </c>
      <c r="M59">
        <v>0</v>
      </c>
      <c r="N59">
        <v>6</v>
      </c>
      <c r="O59">
        <v>3</v>
      </c>
      <c r="P59">
        <v>0.66700000000000004</v>
      </c>
      <c r="Q59">
        <v>1</v>
      </c>
      <c r="R59">
        <v>3</v>
      </c>
      <c r="S59">
        <v>0</v>
      </c>
      <c r="T59">
        <v>0</v>
      </c>
      <c r="U59">
        <v>0</v>
      </c>
      <c r="V59" s="44">
        <v>0</v>
      </c>
      <c r="W59">
        <v>37.700000000000003</v>
      </c>
      <c r="X59">
        <v>59</v>
      </c>
      <c r="Y59">
        <v>19</v>
      </c>
      <c r="Z59">
        <v>21</v>
      </c>
      <c r="AA59">
        <v>8</v>
      </c>
      <c r="AB59">
        <v>0</v>
      </c>
      <c r="AC59">
        <v>6</v>
      </c>
      <c r="AD59">
        <v>7</v>
      </c>
      <c r="AE59">
        <v>7</v>
      </c>
      <c r="AF59">
        <v>4.8</v>
      </c>
      <c r="AG59">
        <v>80</v>
      </c>
      <c r="AH59">
        <v>5</v>
      </c>
      <c r="AI59">
        <v>4</v>
      </c>
      <c r="AJ59">
        <v>0</v>
      </c>
      <c r="AK59">
        <v>0</v>
      </c>
      <c r="AL59">
        <v>96</v>
      </c>
      <c r="AM59" t="s">
        <v>1014</v>
      </c>
    </row>
    <row r="60" spans="1:39">
      <c r="A60" s="43">
        <v>59</v>
      </c>
      <c r="B60" t="s">
        <v>1015</v>
      </c>
      <c r="C60">
        <v>28</v>
      </c>
      <c r="D60" t="s">
        <v>915</v>
      </c>
      <c r="E60">
        <v>120.2</v>
      </c>
      <c r="F60">
        <v>22</v>
      </c>
      <c r="G60">
        <v>22</v>
      </c>
      <c r="H60">
        <f t="shared" si="0"/>
        <v>1</v>
      </c>
      <c r="I60">
        <v>7</v>
      </c>
      <c r="J60">
        <v>4</v>
      </c>
      <c r="K60">
        <v>11</v>
      </c>
      <c r="L60">
        <v>2</v>
      </c>
      <c r="M60">
        <v>0</v>
      </c>
      <c r="N60">
        <v>13</v>
      </c>
      <c r="O60">
        <v>9</v>
      </c>
      <c r="P60">
        <v>0.59099999999999997</v>
      </c>
      <c r="Q60">
        <v>6</v>
      </c>
      <c r="R60">
        <v>4</v>
      </c>
      <c r="S60">
        <v>0</v>
      </c>
      <c r="T60">
        <v>0</v>
      </c>
      <c r="U60">
        <v>7</v>
      </c>
      <c r="V60" s="44">
        <v>0.32</v>
      </c>
      <c r="W60">
        <v>54.9</v>
      </c>
      <c r="X60">
        <v>82</v>
      </c>
      <c r="Y60">
        <v>28</v>
      </c>
      <c r="Z60">
        <v>10</v>
      </c>
      <c r="AA60">
        <v>5</v>
      </c>
      <c r="AB60">
        <v>0</v>
      </c>
      <c r="AC60">
        <v>15</v>
      </c>
      <c r="AD60">
        <v>4.7</v>
      </c>
      <c r="AE60">
        <v>4</v>
      </c>
      <c r="AF60">
        <v>5.5</v>
      </c>
      <c r="AG60">
        <v>90</v>
      </c>
      <c r="AH60">
        <v>2</v>
      </c>
      <c r="AI60">
        <v>17</v>
      </c>
      <c r="AJ60">
        <v>3</v>
      </c>
      <c r="AK60">
        <v>0</v>
      </c>
      <c r="AL60">
        <v>103</v>
      </c>
      <c r="AM60" t="s">
        <v>1016</v>
      </c>
    </row>
    <row r="61" spans="1:39">
      <c r="A61" s="43">
        <v>60</v>
      </c>
      <c r="B61" t="s">
        <v>1017</v>
      </c>
      <c r="C61">
        <v>30</v>
      </c>
      <c r="D61" t="s">
        <v>39</v>
      </c>
      <c r="E61">
        <v>58</v>
      </c>
      <c r="F61">
        <v>57</v>
      </c>
      <c r="G61">
        <v>2</v>
      </c>
      <c r="H61">
        <f t="shared" si="0"/>
        <v>0</v>
      </c>
      <c r="I61">
        <v>0</v>
      </c>
      <c r="J61">
        <v>0</v>
      </c>
      <c r="K61">
        <v>2</v>
      </c>
      <c r="L61">
        <v>0</v>
      </c>
      <c r="M61">
        <v>0</v>
      </c>
      <c r="N61">
        <v>0</v>
      </c>
      <c r="O61">
        <v>2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s="44">
        <v>0</v>
      </c>
      <c r="W61">
        <v>55.5</v>
      </c>
      <c r="X61">
        <v>57</v>
      </c>
      <c r="Y61">
        <v>54</v>
      </c>
      <c r="Z61">
        <v>13</v>
      </c>
      <c r="AA61">
        <v>5</v>
      </c>
      <c r="AB61">
        <v>2</v>
      </c>
      <c r="AC61">
        <v>0</v>
      </c>
      <c r="AD61">
        <v>1.5</v>
      </c>
      <c r="AE61">
        <v>0</v>
      </c>
      <c r="AF61">
        <v>1.5</v>
      </c>
      <c r="AG61">
        <v>17</v>
      </c>
      <c r="AH61">
        <v>2</v>
      </c>
      <c r="AI61">
        <v>0</v>
      </c>
      <c r="AJ61">
        <v>0</v>
      </c>
      <c r="AK61">
        <v>0</v>
      </c>
      <c r="AL61">
        <v>22</v>
      </c>
      <c r="AM61" t="s">
        <v>1018</v>
      </c>
    </row>
    <row r="62" spans="1:39" ht="17.399999999999999" customHeight="1">
      <c r="A62" s="43">
        <v>61</v>
      </c>
      <c r="B62" t="s">
        <v>1019</v>
      </c>
      <c r="C62">
        <v>32</v>
      </c>
      <c r="D62" t="s">
        <v>50</v>
      </c>
      <c r="E62">
        <v>129.19999999999999</v>
      </c>
      <c r="F62">
        <v>23</v>
      </c>
      <c r="G62">
        <v>23</v>
      </c>
      <c r="H62">
        <f t="shared" si="0"/>
        <v>1</v>
      </c>
      <c r="I62">
        <v>9</v>
      </c>
      <c r="J62">
        <v>8</v>
      </c>
      <c r="K62">
        <v>6</v>
      </c>
      <c r="L62">
        <v>3</v>
      </c>
      <c r="M62">
        <v>1</v>
      </c>
      <c r="N62">
        <v>12</v>
      </c>
      <c r="O62">
        <v>11</v>
      </c>
      <c r="P62">
        <v>0.52200000000000002</v>
      </c>
      <c r="Q62">
        <v>2</v>
      </c>
      <c r="R62">
        <v>2</v>
      </c>
      <c r="S62">
        <v>2</v>
      </c>
      <c r="T62">
        <v>0</v>
      </c>
      <c r="U62">
        <v>10</v>
      </c>
      <c r="V62" s="44">
        <v>0.43</v>
      </c>
      <c r="W62">
        <v>54.7</v>
      </c>
      <c r="X62">
        <v>79</v>
      </c>
      <c r="Y62">
        <v>8</v>
      </c>
      <c r="Z62">
        <v>8</v>
      </c>
      <c r="AA62">
        <v>1</v>
      </c>
      <c r="AB62">
        <v>0</v>
      </c>
      <c r="AC62">
        <v>16</v>
      </c>
      <c r="AD62">
        <v>4.7</v>
      </c>
      <c r="AE62">
        <v>3.5</v>
      </c>
      <c r="AF62">
        <v>5.6</v>
      </c>
      <c r="AG62">
        <v>89</v>
      </c>
      <c r="AH62">
        <v>5</v>
      </c>
      <c r="AI62">
        <v>14</v>
      </c>
      <c r="AJ62">
        <v>4</v>
      </c>
      <c r="AK62">
        <v>0</v>
      </c>
      <c r="AL62">
        <v>109</v>
      </c>
      <c r="AM62" t="s">
        <v>1020</v>
      </c>
    </row>
    <row r="63" spans="1:39">
      <c r="A63" s="43">
        <v>62</v>
      </c>
      <c r="B63" t="s">
        <v>1021</v>
      </c>
      <c r="C63">
        <v>35</v>
      </c>
      <c r="D63" t="s">
        <v>86</v>
      </c>
      <c r="E63">
        <v>151.1</v>
      </c>
      <c r="F63">
        <v>28</v>
      </c>
      <c r="G63">
        <v>28</v>
      </c>
      <c r="H63">
        <f t="shared" si="0"/>
        <v>1</v>
      </c>
      <c r="I63">
        <v>7</v>
      </c>
      <c r="J63">
        <v>7</v>
      </c>
      <c r="K63">
        <v>14</v>
      </c>
      <c r="L63">
        <v>0</v>
      </c>
      <c r="M63">
        <v>1</v>
      </c>
      <c r="N63">
        <v>18</v>
      </c>
      <c r="O63">
        <v>10</v>
      </c>
      <c r="P63">
        <v>0.64300000000000002</v>
      </c>
      <c r="Q63">
        <v>5</v>
      </c>
      <c r="R63">
        <v>3</v>
      </c>
      <c r="S63">
        <v>2</v>
      </c>
      <c r="T63">
        <v>1</v>
      </c>
      <c r="U63">
        <v>11</v>
      </c>
      <c r="V63" s="44">
        <v>0.39</v>
      </c>
      <c r="W63">
        <v>51.3</v>
      </c>
      <c r="X63">
        <v>88</v>
      </c>
      <c r="Y63">
        <v>21</v>
      </c>
      <c r="Z63">
        <v>16</v>
      </c>
      <c r="AA63">
        <v>4</v>
      </c>
      <c r="AB63">
        <v>0</v>
      </c>
      <c r="AC63">
        <v>15</v>
      </c>
      <c r="AD63">
        <v>4.3</v>
      </c>
      <c r="AE63">
        <v>3.8</v>
      </c>
      <c r="AF63">
        <v>5.4</v>
      </c>
      <c r="AG63">
        <v>89</v>
      </c>
      <c r="AH63">
        <v>8</v>
      </c>
      <c r="AI63">
        <v>14</v>
      </c>
      <c r="AJ63">
        <v>5</v>
      </c>
      <c r="AK63">
        <v>1</v>
      </c>
      <c r="AL63">
        <v>131</v>
      </c>
      <c r="AM63" t="s">
        <v>1022</v>
      </c>
    </row>
    <row r="64" spans="1:39">
      <c r="A64" s="43">
        <v>63</v>
      </c>
      <c r="B64" t="s">
        <v>1023</v>
      </c>
      <c r="C64">
        <v>32</v>
      </c>
      <c r="D64" t="s">
        <v>54</v>
      </c>
      <c r="E64">
        <v>200</v>
      </c>
      <c r="F64">
        <v>32</v>
      </c>
      <c r="G64">
        <v>32</v>
      </c>
      <c r="H64">
        <f t="shared" si="0"/>
        <v>1</v>
      </c>
      <c r="I64">
        <v>14</v>
      </c>
      <c r="J64">
        <v>4</v>
      </c>
      <c r="K64">
        <v>14</v>
      </c>
      <c r="L64">
        <v>1</v>
      </c>
      <c r="M64">
        <v>2</v>
      </c>
      <c r="N64">
        <v>22</v>
      </c>
      <c r="O64">
        <v>10</v>
      </c>
      <c r="P64">
        <v>0.68799999999999994</v>
      </c>
      <c r="Q64">
        <v>4</v>
      </c>
      <c r="R64">
        <v>4</v>
      </c>
      <c r="S64">
        <v>1</v>
      </c>
      <c r="T64">
        <v>1</v>
      </c>
      <c r="U64">
        <v>23</v>
      </c>
      <c r="V64" s="44">
        <v>0.72</v>
      </c>
      <c r="W64">
        <v>60.8</v>
      </c>
      <c r="X64">
        <v>92</v>
      </c>
      <c r="Y64">
        <v>27</v>
      </c>
      <c r="Z64">
        <v>13</v>
      </c>
      <c r="AA64">
        <v>6</v>
      </c>
      <c r="AB64">
        <v>0</v>
      </c>
      <c r="AC64">
        <v>18</v>
      </c>
      <c r="AD64">
        <v>4.7</v>
      </c>
      <c r="AE64">
        <v>4.0999999999999996</v>
      </c>
      <c r="AF64">
        <v>6.3</v>
      </c>
      <c r="AG64">
        <v>99</v>
      </c>
      <c r="AH64">
        <v>0</v>
      </c>
      <c r="AI64">
        <v>16</v>
      </c>
      <c r="AJ64">
        <v>16</v>
      </c>
      <c r="AK64">
        <v>0</v>
      </c>
      <c r="AL64">
        <v>110</v>
      </c>
      <c r="AM64" t="s">
        <v>1024</v>
      </c>
    </row>
    <row r="65" spans="1:39">
      <c r="A65" s="43">
        <v>64</v>
      </c>
      <c r="B65" t="s">
        <v>1025</v>
      </c>
      <c r="C65">
        <v>26</v>
      </c>
      <c r="D65" t="s">
        <v>39</v>
      </c>
      <c r="E65">
        <v>18.100000000000001</v>
      </c>
      <c r="F65">
        <v>23</v>
      </c>
      <c r="G65">
        <v>1</v>
      </c>
      <c r="H65">
        <f t="shared" si="0"/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1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 s="44">
        <v>0</v>
      </c>
      <c r="W65">
        <v>50</v>
      </c>
      <c r="X65">
        <v>50</v>
      </c>
      <c r="Y65">
        <v>50</v>
      </c>
      <c r="Z65">
        <v>8</v>
      </c>
      <c r="AA65">
        <v>3</v>
      </c>
      <c r="AB65">
        <v>1</v>
      </c>
      <c r="AC65">
        <v>0</v>
      </c>
      <c r="AD65">
        <v>13.5</v>
      </c>
      <c r="AE65">
        <v>0</v>
      </c>
      <c r="AF65">
        <v>1</v>
      </c>
      <c r="AG65">
        <v>22</v>
      </c>
      <c r="AH65">
        <v>1</v>
      </c>
      <c r="AI65">
        <v>0</v>
      </c>
      <c r="AJ65">
        <v>0</v>
      </c>
      <c r="AK65">
        <v>0</v>
      </c>
      <c r="AL65">
        <v>22</v>
      </c>
      <c r="AM65" t="s">
        <v>1026</v>
      </c>
    </row>
    <row r="66" spans="1:39">
      <c r="A66" s="43">
        <v>65</v>
      </c>
      <c r="B66" t="s">
        <v>1027</v>
      </c>
      <c r="C66">
        <v>23</v>
      </c>
      <c r="D66" t="s">
        <v>111</v>
      </c>
      <c r="E66">
        <v>68.099999999999994</v>
      </c>
      <c r="F66">
        <v>19</v>
      </c>
      <c r="G66">
        <v>11</v>
      </c>
      <c r="H66">
        <f t="shared" si="0"/>
        <v>1</v>
      </c>
      <c r="I66">
        <v>3</v>
      </c>
      <c r="J66">
        <v>5</v>
      </c>
      <c r="K66">
        <v>3</v>
      </c>
      <c r="L66">
        <v>1</v>
      </c>
      <c r="M66">
        <v>1</v>
      </c>
      <c r="N66">
        <v>5</v>
      </c>
      <c r="O66">
        <v>6</v>
      </c>
      <c r="P66">
        <v>0.45500000000000002</v>
      </c>
      <c r="Q66">
        <v>0</v>
      </c>
      <c r="R66">
        <v>2</v>
      </c>
      <c r="S66">
        <v>0</v>
      </c>
      <c r="T66">
        <v>0</v>
      </c>
      <c r="U66">
        <v>4</v>
      </c>
      <c r="V66" s="44">
        <v>0.36</v>
      </c>
      <c r="W66">
        <v>44.2</v>
      </c>
      <c r="X66">
        <v>71</v>
      </c>
      <c r="Y66">
        <v>10</v>
      </c>
      <c r="Z66">
        <v>9</v>
      </c>
      <c r="AA66">
        <v>4</v>
      </c>
      <c r="AB66">
        <v>0</v>
      </c>
      <c r="AC66">
        <v>6</v>
      </c>
      <c r="AD66">
        <v>3.8</v>
      </c>
      <c r="AE66">
        <v>2.2999999999999998</v>
      </c>
      <c r="AF66">
        <v>4.9000000000000004</v>
      </c>
      <c r="AG66">
        <v>83</v>
      </c>
      <c r="AH66">
        <v>2</v>
      </c>
      <c r="AI66">
        <v>9</v>
      </c>
      <c r="AJ66">
        <v>0</v>
      </c>
      <c r="AK66">
        <v>0</v>
      </c>
      <c r="AL66">
        <v>99</v>
      </c>
      <c r="AM66" t="s">
        <v>1028</v>
      </c>
    </row>
    <row r="67" spans="1:39">
      <c r="A67" s="43">
        <v>66</v>
      </c>
      <c r="B67" t="s">
        <v>1029</v>
      </c>
      <c r="C67">
        <v>33</v>
      </c>
      <c r="D67" t="s">
        <v>129</v>
      </c>
      <c r="E67">
        <v>175.1</v>
      </c>
      <c r="F67">
        <v>31</v>
      </c>
      <c r="G67">
        <v>31</v>
      </c>
      <c r="H67">
        <f t="shared" ref="H67:H130" si="1">IF(G67/F67&lt;0.2,0,1)</f>
        <v>1</v>
      </c>
      <c r="I67">
        <v>10</v>
      </c>
      <c r="J67">
        <v>14</v>
      </c>
      <c r="K67">
        <v>7</v>
      </c>
      <c r="L67">
        <v>3</v>
      </c>
      <c r="M67">
        <v>4</v>
      </c>
      <c r="N67">
        <v>15</v>
      </c>
      <c r="O67">
        <v>16</v>
      </c>
      <c r="P67">
        <v>0.48399999999999999</v>
      </c>
      <c r="Q67">
        <v>3</v>
      </c>
      <c r="R67">
        <v>3</v>
      </c>
      <c r="S67">
        <v>0</v>
      </c>
      <c r="T67">
        <v>0</v>
      </c>
      <c r="U67">
        <v>15</v>
      </c>
      <c r="V67" s="44">
        <v>0.48</v>
      </c>
      <c r="W67">
        <v>45.7</v>
      </c>
      <c r="X67">
        <v>76</v>
      </c>
      <c r="Y67">
        <v>17</v>
      </c>
      <c r="Z67">
        <v>15</v>
      </c>
      <c r="AA67">
        <v>11</v>
      </c>
      <c r="AB67">
        <v>0</v>
      </c>
      <c r="AC67">
        <v>20</v>
      </c>
      <c r="AD67">
        <v>4.9000000000000004</v>
      </c>
      <c r="AE67">
        <v>4.3</v>
      </c>
      <c r="AF67">
        <v>5.7</v>
      </c>
      <c r="AG67">
        <v>91</v>
      </c>
      <c r="AH67">
        <v>2</v>
      </c>
      <c r="AI67">
        <v>26</v>
      </c>
      <c r="AJ67">
        <v>3</v>
      </c>
      <c r="AK67">
        <v>0</v>
      </c>
      <c r="AL67">
        <v>108</v>
      </c>
      <c r="AM67" t="s">
        <v>1030</v>
      </c>
    </row>
    <row r="68" spans="1:39">
      <c r="A68" s="43">
        <v>67</v>
      </c>
      <c r="B68" t="s">
        <v>1031</v>
      </c>
      <c r="C68">
        <v>31</v>
      </c>
      <c r="D68" t="s">
        <v>54</v>
      </c>
      <c r="E68">
        <v>32.200000000000003</v>
      </c>
      <c r="F68">
        <v>31</v>
      </c>
      <c r="G68">
        <v>1</v>
      </c>
      <c r="H68">
        <f t="shared" si="1"/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1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 s="44">
        <v>0</v>
      </c>
      <c r="W68">
        <v>56</v>
      </c>
      <c r="X68">
        <v>56</v>
      </c>
      <c r="Y68">
        <v>56</v>
      </c>
      <c r="Z68">
        <v>13</v>
      </c>
      <c r="AA68">
        <v>4</v>
      </c>
      <c r="AB68">
        <v>1</v>
      </c>
      <c r="AC68">
        <v>0</v>
      </c>
      <c r="AD68">
        <v>7</v>
      </c>
      <c r="AE68">
        <v>13.5</v>
      </c>
      <c r="AF68">
        <v>2</v>
      </c>
      <c r="AG68">
        <v>28</v>
      </c>
      <c r="AH68">
        <v>1</v>
      </c>
      <c r="AI68">
        <v>0</v>
      </c>
      <c r="AJ68">
        <v>0</v>
      </c>
      <c r="AK68">
        <v>0</v>
      </c>
      <c r="AL68">
        <v>28</v>
      </c>
      <c r="AM68" t="s">
        <v>1032</v>
      </c>
    </row>
    <row r="69" spans="1:39">
      <c r="A69" s="43">
        <v>68</v>
      </c>
      <c r="B69" t="s">
        <v>1033</v>
      </c>
      <c r="C69">
        <v>28</v>
      </c>
      <c r="D69" t="s">
        <v>54</v>
      </c>
      <c r="E69">
        <v>63.1</v>
      </c>
      <c r="F69">
        <v>12</v>
      </c>
      <c r="G69">
        <v>12</v>
      </c>
      <c r="H69">
        <f t="shared" si="1"/>
        <v>1</v>
      </c>
      <c r="I69">
        <v>5</v>
      </c>
      <c r="J69">
        <v>2</v>
      </c>
      <c r="K69">
        <v>5</v>
      </c>
      <c r="L69">
        <v>3</v>
      </c>
      <c r="M69">
        <v>0</v>
      </c>
      <c r="N69">
        <v>8</v>
      </c>
      <c r="O69">
        <v>4</v>
      </c>
      <c r="P69">
        <v>0.66700000000000004</v>
      </c>
      <c r="Q69">
        <v>3</v>
      </c>
      <c r="R69">
        <v>1</v>
      </c>
      <c r="S69">
        <v>0</v>
      </c>
      <c r="T69">
        <v>0</v>
      </c>
      <c r="U69">
        <v>3</v>
      </c>
      <c r="V69" s="44">
        <v>0.25</v>
      </c>
      <c r="W69">
        <v>50.4</v>
      </c>
      <c r="X69">
        <v>66</v>
      </c>
      <c r="Y69">
        <v>26</v>
      </c>
      <c r="Z69">
        <v>8</v>
      </c>
      <c r="AA69">
        <v>7</v>
      </c>
      <c r="AB69">
        <v>0</v>
      </c>
      <c r="AC69">
        <v>7</v>
      </c>
      <c r="AD69">
        <v>5.9</v>
      </c>
      <c r="AE69">
        <v>4.8</v>
      </c>
      <c r="AF69">
        <v>5.3</v>
      </c>
      <c r="AG69">
        <v>89</v>
      </c>
      <c r="AH69">
        <v>2</v>
      </c>
      <c r="AI69">
        <v>8</v>
      </c>
      <c r="AJ69">
        <v>2</v>
      </c>
      <c r="AK69">
        <v>0</v>
      </c>
      <c r="AL69">
        <v>101</v>
      </c>
      <c r="AM69" t="s">
        <v>1034</v>
      </c>
    </row>
    <row r="70" spans="1:39">
      <c r="A70" s="43">
        <v>69</v>
      </c>
      <c r="B70" t="s">
        <v>1035</v>
      </c>
      <c r="C70">
        <v>31</v>
      </c>
      <c r="D70" t="s">
        <v>915</v>
      </c>
      <c r="E70">
        <v>42</v>
      </c>
      <c r="F70">
        <v>28</v>
      </c>
      <c r="G70">
        <v>1</v>
      </c>
      <c r="H70">
        <f t="shared" si="1"/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44">
        <v>0</v>
      </c>
      <c r="X70">
        <v>16</v>
      </c>
      <c r="Y70">
        <v>16</v>
      </c>
      <c r="Z70">
        <v>10</v>
      </c>
      <c r="AA70">
        <v>3</v>
      </c>
      <c r="AB70">
        <v>0</v>
      </c>
      <c r="AC70">
        <v>0</v>
      </c>
      <c r="AD70">
        <v>4</v>
      </c>
      <c r="AE70">
        <v>0</v>
      </c>
      <c r="AF70">
        <v>0.7</v>
      </c>
      <c r="AG70">
        <v>30</v>
      </c>
      <c r="AH70">
        <v>1</v>
      </c>
      <c r="AI70">
        <v>0</v>
      </c>
      <c r="AJ70">
        <v>0</v>
      </c>
      <c r="AK70">
        <v>0</v>
      </c>
      <c r="AL70">
        <v>30</v>
      </c>
      <c r="AM70" t="s">
        <v>1036</v>
      </c>
    </row>
    <row r="71" spans="1:39">
      <c r="A71" s="43">
        <v>70</v>
      </c>
      <c r="B71" t="s">
        <v>1037</v>
      </c>
      <c r="C71">
        <v>26</v>
      </c>
      <c r="D71" t="s">
        <v>39</v>
      </c>
      <c r="E71">
        <v>35.200000000000003</v>
      </c>
      <c r="F71">
        <v>24</v>
      </c>
      <c r="G71">
        <v>3</v>
      </c>
      <c r="H71">
        <f t="shared" si="1"/>
        <v>0</v>
      </c>
      <c r="I71">
        <v>0</v>
      </c>
      <c r="J71">
        <v>1</v>
      </c>
      <c r="K71">
        <v>2</v>
      </c>
      <c r="L71">
        <v>0</v>
      </c>
      <c r="M71">
        <v>0</v>
      </c>
      <c r="N71">
        <v>0</v>
      </c>
      <c r="O71">
        <v>3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 s="44">
        <v>0</v>
      </c>
      <c r="W71">
        <v>43.7</v>
      </c>
      <c r="X71">
        <v>56</v>
      </c>
      <c r="Y71">
        <v>35</v>
      </c>
      <c r="Z71">
        <v>13</v>
      </c>
      <c r="AA71">
        <v>7</v>
      </c>
      <c r="AB71">
        <v>0</v>
      </c>
      <c r="AC71">
        <v>2</v>
      </c>
      <c r="AD71">
        <v>1.7</v>
      </c>
      <c r="AE71">
        <v>1.8</v>
      </c>
      <c r="AF71">
        <v>3.4</v>
      </c>
      <c r="AG71">
        <v>59</v>
      </c>
      <c r="AH71">
        <v>2</v>
      </c>
      <c r="AI71">
        <v>1</v>
      </c>
      <c r="AJ71">
        <v>0</v>
      </c>
      <c r="AK71">
        <v>0</v>
      </c>
      <c r="AL71">
        <v>81</v>
      </c>
      <c r="AM71" t="s">
        <v>1038</v>
      </c>
    </row>
    <row r="72" spans="1:39">
      <c r="A72" s="43">
        <v>71</v>
      </c>
      <c r="B72" t="s">
        <v>1039</v>
      </c>
      <c r="C72">
        <v>27</v>
      </c>
      <c r="D72" t="s">
        <v>116</v>
      </c>
      <c r="E72">
        <v>123.1</v>
      </c>
      <c r="F72">
        <v>30</v>
      </c>
      <c r="G72">
        <v>22</v>
      </c>
      <c r="H72">
        <f t="shared" si="1"/>
        <v>1</v>
      </c>
      <c r="I72">
        <v>6</v>
      </c>
      <c r="J72">
        <v>7</v>
      </c>
      <c r="K72">
        <v>9</v>
      </c>
      <c r="L72">
        <v>4</v>
      </c>
      <c r="M72">
        <v>0</v>
      </c>
      <c r="N72">
        <v>9</v>
      </c>
      <c r="O72">
        <v>13</v>
      </c>
      <c r="P72">
        <v>0.40899999999999997</v>
      </c>
      <c r="Q72">
        <v>2</v>
      </c>
      <c r="R72">
        <v>4</v>
      </c>
      <c r="S72">
        <v>0</v>
      </c>
      <c r="T72">
        <v>0</v>
      </c>
      <c r="U72">
        <v>3</v>
      </c>
      <c r="V72" s="44">
        <v>0.14000000000000001</v>
      </c>
      <c r="W72">
        <v>50.2</v>
      </c>
      <c r="X72">
        <v>75</v>
      </c>
      <c r="Y72">
        <v>20</v>
      </c>
      <c r="Z72">
        <v>17</v>
      </c>
      <c r="AA72">
        <v>6</v>
      </c>
      <c r="AB72">
        <v>2</v>
      </c>
      <c r="AC72">
        <v>14</v>
      </c>
      <c r="AD72">
        <v>4.9000000000000004</v>
      </c>
      <c r="AE72">
        <v>4.5999999999999996</v>
      </c>
      <c r="AF72">
        <v>4.5999999999999996</v>
      </c>
      <c r="AG72">
        <v>78</v>
      </c>
      <c r="AH72">
        <v>10</v>
      </c>
      <c r="AI72">
        <v>12</v>
      </c>
      <c r="AJ72">
        <v>0</v>
      </c>
      <c r="AK72">
        <v>0</v>
      </c>
      <c r="AL72">
        <v>96</v>
      </c>
      <c r="AM72" t="s">
        <v>1040</v>
      </c>
    </row>
    <row r="73" spans="1:39">
      <c r="A73" s="43">
        <v>72</v>
      </c>
      <c r="B73" t="s">
        <v>1041</v>
      </c>
      <c r="C73">
        <v>33</v>
      </c>
      <c r="D73" t="s">
        <v>74</v>
      </c>
      <c r="E73">
        <v>65</v>
      </c>
      <c r="F73">
        <v>57</v>
      </c>
      <c r="G73">
        <v>2</v>
      </c>
      <c r="H73">
        <f t="shared" si="1"/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1</v>
      </c>
      <c r="O73">
        <v>1</v>
      </c>
      <c r="P73">
        <v>0.5</v>
      </c>
      <c r="Q73">
        <v>0</v>
      </c>
      <c r="R73">
        <v>1</v>
      </c>
      <c r="S73">
        <v>0</v>
      </c>
      <c r="T73">
        <v>0</v>
      </c>
      <c r="U73">
        <v>0</v>
      </c>
      <c r="V73" s="44">
        <v>0</v>
      </c>
      <c r="W73">
        <v>54</v>
      </c>
      <c r="X73">
        <v>54</v>
      </c>
      <c r="Y73">
        <v>54</v>
      </c>
      <c r="Z73">
        <v>15</v>
      </c>
      <c r="AA73">
        <v>6</v>
      </c>
      <c r="AB73">
        <v>2</v>
      </c>
      <c r="AC73">
        <v>0</v>
      </c>
      <c r="AD73">
        <v>3.6</v>
      </c>
      <c r="AE73">
        <v>0</v>
      </c>
      <c r="AF73">
        <v>1.5</v>
      </c>
      <c r="AG73">
        <v>26</v>
      </c>
      <c r="AH73">
        <v>2</v>
      </c>
      <c r="AI73">
        <v>0</v>
      </c>
      <c r="AJ73">
        <v>0</v>
      </c>
      <c r="AK73">
        <v>0</v>
      </c>
      <c r="AL73">
        <v>29</v>
      </c>
      <c r="AM73" t="s">
        <v>1042</v>
      </c>
    </row>
    <row r="74" spans="1:39">
      <c r="A74" s="43">
        <v>73</v>
      </c>
      <c r="B74" t="s">
        <v>1043</v>
      </c>
      <c r="C74">
        <v>24</v>
      </c>
      <c r="D74" t="s">
        <v>39</v>
      </c>
      <c r="E74">
        <v>9.1999999999999993</v>
      </c>
      <c r="F74">
        <v>8</v>
      </c>
      <c r="G74">
        <v>3</v>
      </c>
      <c r="H74">
        <f t="shared" si="1"/>
        <v>1</v>
      </c>
      <c r="I74">
        <v>0</v>
      </c>
      <c r="J74">
        <v>0</v>
      </c>
      <c r="K74">
        <v>3</v>
      </c>
      <c r="L74">
        <v>0</v>
      </c>
      <c r="M74">
        <v>0</v>
      </c>
      <c r="N74">
        <v>3</v>
      </c>
      <c r="O74">
        <v>0</v>
      </c>
      <c r="P74">
        <v>1</v>
      </c>
      <c r="Q74">
        <v>0</v>
      </c>
      <c r="R74">
        <v>1</v>
      </c>
      <c r="S74">
        <v>0</v>
      </c>
      <c r="T74">
        <v>0</v>
      </c>
      <c r="U74">
        <v>0</v>
      </c>
      <c r="V74" s="44">
        <v>0</v>
      </c>
      <c r="W74">
        <v>50</v>
      </c>
      <c r="X74">
        <v>56</v>
      </c>
      <c r="Y74">
        <v>43</v>
      </c>
      <c r="Z74">
        <v>6</v>
      </c>
      <c r="AA74">
        <v>0</v>
      </c>
      <c r="AB74">
        <v>1</v>
      </c>
      <c r="AC74">
        <v>1</v>
      </c>
      <c r="AD74">
        <v>6.9</v>
      </c>
      <c r="AE74">
        <v>9</v>
      </c>
      <c r="AF74">
        <v>1.6</v>
      </c>
      <c r="AG74">
        <v>31</v>
      </c>
      <c r="AH74">
        <v>3</v>
      </c>
      <c r="AI74">
        <v>0</v>
      </c>
      <c r="AJ74">
        <v>0</v>
      </c>
      <c r="AK74">
        <v>0</v>
      </c>
      <c r="AL74">
        <v>39</v>
      </c>
      <c r="AM74" t="s">
        <v>1044</v>
      </c>
    </row>
    <row r="75" spans="1:39">
      <c r="A75" s="43">
        <v>74</v>
      </c>
      <c r="B75" t="s">
        <v>1045</v>
      </c>
      <c r="C75">
        <v>29</v>
      </c>
      <c r="D75" t="s">
        <v>915</v>
      </c>
      <c r="E75">
        <v>64.099999999999994</v>
      </c>
      <c r="F75">
        <v>70</v>
      </c>
      <c r="G75">
        <v>2</v>
      </c>
      <c r="H75">
        <f t="shared" si="1"/>
        <v>0</v>
      </c>
      <c r="I75">
        <v>0</v>
      </c>
      <c r="J75">
        <v>0</v>
      </c>
      <c r="K75">
        <v>2</v>
      </c>
      <c r="L75">
        <v>0</v>
      </c>
      <c r="M75">
        <v>0</v>
      </c>
      <c r="N75">
        <v>1</v>
      </c>
      <c r="O75">
        <v>1</v>
      </c>
      <c r="P75">
        <v>0.5</v>
      </c>
      <c r="Q75">
        <v>0</v>
      </c>
      <c r="R75">
        <v>1</v>
      </c>
      <c r="S75">
        <v>0</v>
      </c>
      <c r="T75">
        <v>0</v>
      </c>
      <c r="U75">
        <v>0</v>
      </c>
      <c r="V75" s="44">
        <v>0</v>
      </c>
      <c r="W75">
        <v>46.5</v>
      </c>
      <c r="X75">
        <v>51</v>
      </c>
      <c r="Y75">
        <v>42</v>
      </c>
      <c r="Z75">
        <v>14</v>
      </c>
      <c r="AA75">
        <v>1</v>
      </c>
      <c r="AB75">
        <v>2</v>
      </c>
      <c r="AC75">
        <v>0</v>
      </c>
      <c r="AD75">
        <v>4</v>
      </c>
      <c r="AE75">
        <v>0</v>
      </c>
      <c r="AF75">
        <v>1</v>
      </c>
      <c r="AG75">
        <v>20</v>
      </c>
      <c r="AH75">
        <v>2</v>
      </c>
      <c r="AI75">
        <v>0</v>
      </c>
      <c r="AJ75">
        <v>0</v>
      </c>
      <c r="AK75">
        <v>0</v>
      </c>
      <c r="AL75">
        <v>27</v>
      </c>
      <c r="AM75" t="s">
        <v>1046</v>
      </c>
    </row>
    <row r="76" spans="1:39">
      <c r="A76" s="43">
        <v>75</v>
      </c>
      <c r="B76" t="s">
        <v>1047</v>
      </c>
      <c r="C76">
        <v>37</v>
      </c>
      <c r="D76" t="s">
        <v>100</v>
      </c>
      <c r="E76">
        <v>48</v>
      </c>
      <c r="F76">
        <v>12</v>
      </c>
      <c r="G76">
        <v>9</v>
      </c>
      <c r="H76">
        <f t="shared" si="1"/>
        <v>1</v>
      </c>
      <c r="I76">
        <v>1</v>
      </c>
      <c r="J76">
        <v>4</v>
      </c>
      <c r="K76">
        <v>4</v>
      </c>
      <c r="L76">
        <v>1</v>
      </c>
      <c r="M76">
        <v>0</v>
      </c>
      <c r="N76">
        <v>3</v>
      </c>
      <c r="O76">
        <v>6</v>
      </c>
      <c r="P76">
        <v>0.33300000000000002</v>
      </c>
      <c r="Q76">
        <v>1</v>
      </c>
      <c r="R76">
        <v>1</v>
      </c>
      <c r="S76">
        <v>0</v>
      </c>
      <c r="T76">
        <v>0</v>
      </c>
      <c r="U76">
        <v>1</v>
      </c>
      <c r="V76" s="44">
        <v>0.11</v>
      </c>
      <c r="W76">
        <v>44.8</v>
      </c>
      <c r="X76">
        <v>71</v>
      </c>
      <c r="Y76">
        <v>30</v>
      </c>
      <c r="Z76">
        <v>5</v>
      </c>
      <c r="AA76">
        <v>3</v>
      </c>
      <c r="AB76">
        <v>0</v>
      </c>
      <c r="AC76">
        <v>8</v>
      </c>
      <c r="AD76">
        <v>4.5</v>
      </c>
      <c r="AE76">
        <v>4.5999999999999996</v>
      </c>
      <c r="AF76">
        <v>4.7</v>
      </c>
      <c r="AG76">
        <v>78</v>
      </c>
      <c r="AH76">
        <v>4</v>
      </c>
      <c r="AI76">
        <v>4</v>
      </c>
      <c r="AJ76">
        <v>1</v>
      </c>
      <c r="AK76">
        <v>0</v>
      </c>
      <c r="AL76">
        <v>100</v>
      </c>
      <c r="AM76" t="s">
        <v>1048</v>
      </c>
    </row>
    <row r="77" spans="1:39">
      <c r="A77" s="43">
        <v>76</v>
      </c>
      <c r="B77" t="s">
        <v>1049</v>
      </c>
      <c r="C77">
        <v>24</v>
      </c>
      <c r="D77" t="s">
        <v>48</v>
      </c>
      <c r="E77">
        <v>93.2</v>
      </c>
      <c r="F77">
        <v>40</v>
      </c>
      <c r="G77">
        <v>9</v>
      </c>
      <c r="H77">
        <f t="shared" si="1"/>
        <v>1</v>
      </c>
      <c r="I77">
        <v>0</v>
      </c>
      <c r="J77">
        <v>3</v>
      </c>
      <c r="K77">
        <v>6</v>
      </c>
      <c r="L77">
        <v>0</v>
      </c>
      <c r="M77">
        <v>0</v>
      </c>
      <c r="N77">
        <v>2</v>
      </c>
      <c r="O77">
        <v>7</v>
      </c>
      <c r="P77">
        <v>0.222</v>
      </c>
      <c r="Q77">
        <v>1</v>
      </c>
      <c r="R77">
        <v>3</v>
      </c>
      <c r="S77">
        <v>0</v>
      </c>
      <c r="T77">
        <v>0</v>
      </c>
      <c r="U77">
        <v>1</v>
      </c>
      <c r="V77" s="44">
        <v>0.11</v>
      </c>
      <c r="W77">
        <v>46.8</v>
      </c>
      <c r="X77">
        <v>62</v>
      </c>
      <c r="Y77">
        <v>21</v>
      </c>
      <c r="Z77">
        <v>6</v>
      </c>
      <c r="AA77">
        <v>0</v>
      </c>
      <c r="AB77">
        <v>2</v>
      </c>
      <c r="AC77">
        <v>3</v>
      </c>
      <c r="AD77">
        <v>4.4000000000000004</v>
      </c>
      <c r="AE77">
        <v>3.3</v>
      </c>
      <c r="AF77">
        <v>3.8</v>
      </c>
      <c r="AG77">
        <v>58</v>
      </c>
      <c r="AH77">
        <v>8</v>
      </c>
      <c r="AI77">
        <v>1</v>
      </c>
      <c r="AJ77">
        <v>0</v>
      </c>
      <c r="AK77">
        <v>0</v>
      </c>
      <c r="AL77">
        <v>81</v>
      </c>
      <c r="AM77" t="s">
        <v>1050</v>
      </c>
    </row>
    <row r="78" spans="1:39">
      <c r="A78" s="43">
        <v>77</v>
      </c>
      <c r="B78" t="s">
        <v>1051</v>
      </c>
      <c r="C78">
        <v>36</v>
      </c>
      <c r="D78" t="s">
        <v>41</v>
      </c>
      <c r="E78">
        <v>136.1</v>
      </c>
      <c r="F78">
        <v>24</v>
      </c>
      <c r="G78">
        <v>24</v>
      </c>
      <c r="H78">
        <f t="shared" si="1"/>
        <v>1</v>
      </c>
      <c r="I78">
        <v>8</v>
      </c>
      <c r="J78">
        <v>10</v>
      </c>
      <c r="K78">
        <v>6</v>
      </c>
      <c r="L78">
        <v>2</v>
      </c>
      <c r="M78">
        <v>1</v>
      </c>
      <c r="N78">
        <v>9</v>
      </c>
      <c r="O78">
        <v>15</v>
      </c>
      <c r="P78">
        <v>0.375</v>
      </c>
      <c r="Q78">
        <v>3</v>
      </c>
      <c r="R78">
        <v>1</v>
      </c>
      <c r="S78">
        <v>0</v>
      </c>
      <c r="T78">
        <v>0</v>
      </c>
      <c r="U78">
        <v>10</v>
      </c>
      <c r="V78" s="44">
        <v>0.42</v>
      </c>
      <c r="W78">
        <v>51.5</v>
      </c>
      <c r="X78">
        <v>81</v>
      </c>
      <c r="Y78">
        <v>18</v>
      </c>
      <c r="Z78">
        <v>14</v>
      </c>
      <c r="AA78">
        <v>6</v>
      </c>
      <c r="AB78">
        <v>0</v>
      </c>
      <c r="AC78">
        <v>15</v>
      </c>
      <c r="AD78">
        <v>4.0999999999999996</v>
      </c>
      <c r="AE78">
        <v>3.8</v>
      </c>
      <c r="AF78">
        <v>5.7</v>
      </c>
      <c r="AG78">
        <v>93</v>
      </c>
      <c r="AH78">
        <v>2</v>
      </c>
      <c r="AI78">
        <v>13</v>
      </c>
      <c r="AJ78">
        <v>9</v>
      </c>
      <c r="AK78">
        <v>0</v>
      </c>
      <c r="AL78">
        <v>115</v>
      </c>
      <c r="AM78" t="s">
        <v>1052</v>
      </c>
    </row>
    <row r="79" spans="1:39">
      <c r="A79" s="43">
        <v>78</v>
      </c>
      <c r="B79" t="s">
        <v>1053</v>
      </c>
      <c r="C79">
        <v>27</v>
      </c>
      <c r="D79" t="s">
        <v>915</v>
      </c>
      <c r="E79">
        <v>50</v>
      </c>
      <c r="F79">
        <v>36</v>
      </c>
      <c r="G79">
        <v>1</v>
      </c>
      <c r="H79">
        <f t="shared" si="1"/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s="44">
        <v>0</v>
      </c>
      <c r="X79">
        <v>52</v>
      </c>
      <c r="Y79">
        <v>52</v>
      </c>
      <c r="Z79">
        <v>14</v>
      </c>
      <c r="AA79">
        <v>8</v>
      </c>
      <c r="AB79">
        <v>1</v>
      </c>
      <c r="AC79">
        <v>0</v>
      </c>
      <c r="AD79">
        <v>4</v>
      </c>
      <c r="AE79">
        <v>0</v>
      </c>
      <c r="AF79">
        <v>1</v>
      </c>
      <c r="AG79">
        <v>14</v>
      </c>
      <c r="AH79">
        <v>1</v>
      </c>
      <c r="AI79">
        <v>0</v>
      </c>
      <c r="AJ79">
        <v>0</v>
      </c>
      <c r="AK79">
        <v>0</v>
      </c>
      <c r="AL79">
        <v>14</v>
      </c>
      <c r="AM79" t="s">
        <v>1054</v>
      </c>
    </row>
    <row r="80" spans="1:39">
      <c r="A80" s="43">
        <v>79</v>
      </c>
      <c r="B80" t="s">
        <v>1055</v>
      </c>
      <c r="C80">
        <v>30</v>
      </c>
      <c r="D80" t="s">
        <v>37</v>
      </c>
      <c r="E80">
        <v>82.1</v>
      </c>
      <c r="F80">
        <v>18</v>
      </c>
      <c r="G80">
        <v>18</v>
      </c>
      <c r="H80">
        <f t="shared" si="1"/>
        <v>1</v>
      </c>
      <c r="I80">
        <v>2</v>
      </c>
      <c r="J80">
        <v>5</v>
      </c>
      <c r="K80">
        <v>11</v>
      </c>
      <c r="L80">
        <v>0</v>
      </c>
      <c r="M80">
        <v>0</v>
      </c>
      <c r="N80">
        <v>10</v>
      </c>
      <c r="O80">
        <v>8</v>
      </c>
      <c r="P80">
        <v>0.55600000000000005</v>
      </c>
      <c r="Q80">
        <v>2</v>
      </c>
      <c r="R80">
        <v>5</v>
      </c>
      <c r="S80">
        <v>0</v>
      </c>
      <c r="T80">
        <v>0</v>
      </c>
      <c r="U80">
        <v>3</v>
      </c>
      <c r="V80" s="44">
        <v>0.17</v>
      </c>
      <c r="W80">
        <v>41.4</v>
      </c>
      <c r="X80">
        <v>74</v>
      </c>
      <c r="Y80">
        <v>7</v>
      </c>
      <c r="Z80">
        <v>13</v>
      </c>
      <c r="AA80">
        <v>9</v>
      </c>
      <c r="AB80">
        <v>0</v>
      </c>
      <c r="AC80">
        <v>10</v>
      </c>
      <c r="AD80">
        <v>6.1</v>
      </c>
      <c r="AE80">
        <v>5.2</v>
      </c>
      <c r="AF80">
        <v>4.5999999999999996</v>
      </c>
      <c r="AG80">
        <v>83</v>
      </c>
      <c r="AH80">
        <v>7</v>
      </c>
      <c r="AI80">
        <v>11</v>
      </c>
      <c r="AJ80">
        <v>0</v>
      </c>
      <c r="AK80">
        <v>0</v>
      </c>
      <c r="AL80">
        <v>97</v>
      </c>
      <c r="AM80" t="s">
        <v>1056</v>
      </c>
    </row>
    <row r="81" spans="1:39">
      <c r="A81" s="43">
        <v>80</v>
      </c>
      <c r="B81" t="s">
        <v>1057</v>
      </c>
      <c r="C81">
        <v>26</v>
      </c>
      <c r="D81" t="s">
        <v>109</v>
      </c>
      <c r="E81">
        <v>25.2</v>
      </c>
      <c r="F81">
        <v>7</v>
      </c>
      <c r="G81">
        <v>5</v>
      </c>
      <c r="H81">
        <f t="shared" si="1"/>
        <v>1</v>
      </c>
      <c r="I81">
        <v>0</v>
      </c>
      <c r="J81">
        <v>3</v>
      </c>
      <c r="K81">
        <v>2</v>
      </c>
      <c r="L81">
        <v>0</v>
      </c>
      <c r="M81">
        <v>0</v>
      </c>
      <c r="N81">
        <v>0</v>
      </c>
      <c r="O81">
        <v>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44">
        <v>0</v>
      </c>
      <c r="W81">
        <v>41.2</v>
      </c>
      <c r="X81">
        <v>63</v>
      </c>
      <c r="Y81">
        <v>14</v>
      </c>
      <c r="Z81">
        <v>1</v>
      </c>
      <c r="AA81">
        <v>0</v>
      </c>
      <c r="AB81">
        <v>0</v>
      </c>
      <c r="AC81">
        <v>3</v>
      </c>
      <c r="AD81">
        <v>2.6</v>
      </c>
      <c r="AE81">
        <v>2.1</v>
      </c>
      <c r="AF81">
        <v>4.0999999999999996</v>
      </c>
      <c r="AG81">
        <v>83</v>
      </c>
      <c r="AH81">
        <v>1</v>
      </c>
      <c r="AI81">
        <v>4</v>
      </c>
      <c r="AJ81">
        <v>0</v>
      </c>
      <c r="AK81">
        <v>0</v>
      </c>
      <c r="AL81">
        <v>95</v>
      </c>
      <c r="AM81" t="s">
        <v>1058</v>
      </c>
    </row>
    <row r="82" spans="1:39">
      <c r="A82" s="43">
        <v>81</v>
      </c>
      <c r="B82" t="s">
        <v>1059</v>
      </c>
      <c r="C82">
        <v>30</v>
      </c>
      <c r="D82" t="s">
        <v>144</v>
      </c>
      <c r="E82">
        <v>17.100000000000001</v>
      </c>
      <c r="F82">
        <v>12</v>
      </c>
      <c r="G82">
        <v>1</v>
      </c>
      <c r="H82">
        <f t="shared" si="1"/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1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 s="44">
        <v>0</v>
      </c>
      <c r="W82">
        <v>58</v>
      </c>
      <c r="X82">
        <v>58</v>
      </c>
      <c r="Y82">
        <v>58</v>
      </c>
      <c r="Z82">
        <v>5</v>
      </c>
      <c r="AA82">
        <v>2</v>
      </c>
      <c r="AB82">
        <v>1</v>
      </c>
      <c r="AC82">
        <v>0</v>
      </c>
      <c r="AD82">
        <v>2.2999999999999998</v>
      </c>
      <c r="AE82">
        <v>0</v>
      </c>
      <c r="AF82">
        <v>2</v>
      </c>
      <c r="AG82">
        <v>24</v>
      </c>
      <c r="AH82">
        <v>1</v>
      </c>
      <c r="AI82">
        <v>0</v>
      </c>
      <c r="AJ82">
        <v>0</v>
      </c>
      <c r="AK82">
        <v>0</v>
      </c>
      <c r="AL82">
        <v>24</v>
      </c>
      <c r="AM82" t="s">
        <v>1060</v>
      </c>
    </row>
    <row r="83" spans="1:39">
      <c r="A83" s="43">
        <v>82</v>
      </c>
      <c r="B83" t="s">
        <v>1061</v>
      </c>
      <c r="C83">
        <v>35</v>
      </c>
      <c r="D83" t="s">
        <v>32</v>
      </c>
      <c r="E83">
        <v>30.1</v>
      </c>
      <c r="F83">
        <v>6</v>
      </c>
      <c r="G83">
        <v>6</v>
      </c>
      <c r="H83">
        <f t="shared" si="1"/>
        <v>1</v>
      </c>
      <c r="I83">
        <v>2</v>
      </c>
      <c r="J83">
        <v>0</v>
      </c>
      <c r="K83">
        <v>4</v>
      </c>
      <c r="L83">
        <v>0</v>
      </c>
      <c r="M83">
        <v>0</v>
      </c>
      <c r="N83">
        <v>6</v>
      </c>
      <c r="O83">
        <v>0</v>
      </c>
      <c r="P83">
        <v>1</v>
      </c>
      <c r="Q83">
        <v>1</v>
      </c>
      <c r="R83">
        <v>1</v>
      </c>
      <c r="S83">
        <v>0</v>
      </c>
      <c r="T83">
        <v>0</v>
      </c>
      <c r="U83">
        <v>3</v>
      </c>
      <c r="V83" s="44">
        <v>0.5</v>
      </c>
      <c r="W83">
        <v>61.3</v>
      </c>
      <c r="X83">
        <v>71</v>
      </c>
      <c r="Y83">
        <v>36</v>
      </c>
      <c r="Z83">
        <v>3</v>
      </c>
      <c r="AA83">
        <v>1</v>
      </c>
      <c r="AB83">
        <v>0</v>
      </c>
      <c r="AC83">
        <v>5</v>
      </c>
      <c r="AD83">
        <v>6.8</v>
      </c>
      <c r="AE83">
        <v>5.6</v>
      </c>
      <c r="AF83">
        <v>5.0999999999999996</v>
      </c>
      <c r="AG83">
        <v>75</v>
      </c>
      <c r="AH83">
        <v>3</v>
      </c>
      <c r="AI83">
        <v>3</v>
      </c>
      <c r="AJ83">
        <v>0</v>
      </c>
      <c r="AK83">
        <v>0</v>
      </c>
      <c r="AL83">
        <v>98</v>
      </c>
      <c r="AM83" t="s">
        <v>1062</v>
      </c>
    </row>
    <row r="84" spans="1:39">
      <c r="A84" s="43">
        <v>83</v>
      </c>
      <c r="B84" t="s">
        <v>1063</v>
      </c>
      <c r="C84">
        <v>32</v>
      </c>
      <c r="D84" t="s">
        <v>116</v>
      </c>
      <c r="E84">
        <v>4</v>
      </c>
      <c r="F84">
        <v>1</v>
      </c>
      <c r="G84">
        <v>1</v>
      </c>
      <c r="H84">
        <f t="shared" si="1"/>
        <v>1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s="44">
        <v>0</v>
      </c>
      <c r="W84">
        <v>42</v>
      </c>
      <c r="X84">
        <v>42</v>
      </c>
      <c r="Y84">
        <v>42</v>
      </c>
      <c r="Z84">
        <v>0</v>
      </c>
      <c r="AA84">
        <v>0</v>
      </c>
      <c r="AB84">
        <v>0</v>
      </c>
      <c r="AC84">
        <v>1</v>
      </c>
      <c r="AD84">
        <v>3</v>
      </c>
      <c r="AE84">
        <v>0</v>
      </c>
      <c r="AF84">
        <v>4</v>
      </c>
      <c r="AG84">
        <v>76</v>
      </c>
      <c r="AH84">
        <v>1</v>
      </c>
      <c r="AI84">
        <v>0</v>
      </c>
      <c r="AJ84">
        <v>0</v>
      </c>
      <c r="AK84">
        <v>0</v>
      </c>
      <c r="AL84">
        <v>76</v>
      </c>
      <c r="AM84" t="s">
        <v>1064</v>
      </c>
    </row>
    <row r="85" spans="1:39">
      <c r="A85" s="43">
        <v>84</v>
      </c>
      <c r="B85" t="s">
        <v>1065</v>
      </c>
      <c r="C85">
        <v>33</v>
      </c>
      <c r="D85" t="s">
        <v>86</v>
      </c>
      <c r="E85">
        <v>99.2</v>
      </c>
      <c r="F85">
        <v>19</v>
      </c>
      <c r="G85">
        <v>18</v>
      </c>
      <c r="H85">
        <f t="shared" si="1"/>
        <v>1</v>
      </c>
      <c r="I85">
        <v>4</v>
      </c>
      <c r="J85">
        <v>8</v>
      </c>
      <c r="K85">
        <v>6</v>
      </c>
      <c r="L85">
        <v>0</v>
      </c>
      <c r="M85">
        <v>2</v>
      </c>
      <c r="N85">
        <v>9</v>
      </c>
      <c r="O85">
        <v>9</v>
      </c>
      <c r="P85">
        <v>0.5</v>
      </c>
      <c r="Q85">
        <v>3</v>
      </c>
      <c r="R85">
        <v>5</v>
      </c>
      <c r="S85">
        <v>0</v>
      </c>
      <c r="T85">
        <v>0</v>
      </c>
      <c r="U85">
        <v>8</v>
      </c>
      <c r="V85" s="44">
        <v>0.44</v>
      </c>
      <c r="W85">
        <v>49.7</v>
      </c>
      <c r="X85">
        <v>79</v>
      </c>
      <c r="Y85">
        <v>26</v>
      </c>
      <c r="Z85">
        <v>8</v>
      </c>
      <c r="AA85">
        <v>5</v>
      </c>
      <c r="AB85">
        <v>0</v>
      </c>
      <c r="AC85">
        <v>11</v>
      </c>
      <c r="AD85">
        <v>4.5999999999999996</v>
      </c>
      <c r="AE85">
        <v>2.9</v>
      </c>
      <c r="AF85">
        <v>5.3</v>
      </c>
      <c r="AG85">
        <v>82</v>
      </c>
      <c r="AH85">
        <v>8</v>
      </c>
      <c r="AI85">
        <v>8</v>
      </c>
      <c r="AJ85">
        <v>2</v>
      </c>
      <c r="AK85">
        <v>0</v>
      </c>
      <c r="AL85">
        <v>109</v>
      </c>
      <c r="AM85" t="s">
        <v>1066</v>
      </c>
    </row>
    <row r="86" spans="1:39">
      <c r="A86" s="43">
        <v>85</v>
      </c>
      <c r="B86" t="s">
        <v>1067</v>
      </c>
      <c r="C86">
        <v>23</v>
      </c>
      <c r="D86" t="s">
        <v>29</v>
      </c>
      <c r="E86">
        <v>148.19999999999999</v>
      </c>
      <c r="F86">
        <v>28</v>
      </c>
      <c r="G86">
        <v>28</v>
      </c>
      <c r="H86">
        <f t="shared" si="1"/>
        <v>1</v>
      </c>
      <c r="I86">
        <v>4</v>
      </c>
      <c r="J86">
        <v>10</v>
      </c>
      <c r="K86">
        <v>14</v>
      </c>
      <c r="L86">
        <v>1</v>
      </c>
      <c r="M86">
        <v>1</v>
      </c>
      <c r="N86">
        <v>12</v>
      </c>
      <c r="O86">
        <v>16</v>
      </c>
      <c r="P86">
        <v>0.42899999999999999</v>
      </c>
      <c r="Q86">
        <v>3</v>
      </c>
      <c r="R86">
        <v>4</v>
      </c>
      <c r="S86">
        <v>0</v>
      </c>
      <c r="T86">
        <v>0</v>
      </c>
      <c r="U86">
        <v>9</v>
      </c>
      <c r="V86" s="44">
        <v>0.32</v>
      </c>
      <c r="W86">
        <v>51.1</v>
      </c>
      <c r="X86">
        <v>80</v>
      </c>
      <c r="Y86">
        <v>12</v>
      </c>
      <c r="Z86">
        <v>19</v>
      </c>
      <c r="AA86">
        <v>7</v>
      </c>
      <c r="AB86">
        <v>0</v>
      </c>
      <c r="AC86">
        <v>27</v>
      </c>
      <c r="AD86">
        <v>4.7</v>
      </c>
      <c r="AE86">
        <v>3.7</v>
      </c>
      <c r="AF86">
        <v>5.3</v>
      </c>
      <c r="AG86">
        <v>93</v>
      </c>
      <c r="AH86">
        <v>2</v>
      </c>
      <c r="AI86">
        <v>20</v>
      </c>
      <c r="AJ86">
        <v>6</v>
      </c>
      <c r="AK86">
        <v>0</v>
      </c>
      <c r="AL86">
        <v>108</v>
      </c>
      <c r="AM86" t="s">
        <v>1068</v>
      </c>
    </row>
    <row r="87" spans="1:39">
      <c r="A87" s="43">
        <v>86</v>
      </c>
      <c r="B87" t="s">
        <v>1069</v>
      </c>
      <c r="C87">
        <v>26</v>
      </c>
      <c r="D87" t="s">
        <v>29</v>
      </c>
      <c r="E87">
        <v>7</v>
      </c>
      <c r="F87">
        <v>4</v>
      </c>
      <c r="G87">
        <v>1</v>
      </c>
      <c r="H87">
        <f t="shared" si="1"/>
        <v>1</v>
      </c>
      <c r="I87">
        <v>0</v>
      </c>
      <c r="J87">
        <v>0</v>
      </c>
      <c r="K87">
        <v>1</v>
      </c>
      <c r="L87">
        <v>0</v>
      </c>
      <c r="M87">
        <v>0</v>
      </c>
      <c r="N87">
        <v>1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 s="44">
        <v>0</v>
      </c>
      <c r="W87">
        <v>50</v>
      </c>
      <c r="X87">
        <v>50</v>
      </c>
      <c r="Y87">
        <v>50</v>
      </c>
      <c r="Z87">
        <v>3</v>
      </c>
      <c r="AA87">
        <v>0</v>
      </c>
      <c r="AB87">
        <v>0</v>
      </c>
      <c r="AC87">
        <v>1</v>
      </c>
      <c r="AD87">
        <v>3.1</v>
      </c>
      <c r="AE87">
        <v>0</v>
      </c>
      <c r="AF87">
        <v>1.7</v>
      </c>
      <c r="AG87">
        <v>30</v>
      </c>
      <c r="AH87">
        <v>1</v>
      </c>
      <c r="AI87">
        <v>0</v>
      </c>
      <c r="AJ87">
        <v>0</v>
      </c>
      <c r="AK87">
        <v>0</v>
      </c>
      <c r="AL87">
        <v>30</v>
      </c>
      <c r="AM87" t="s">
        <v>1070</v>
      </c>
    </row>
    <row r="88" spans="1:39">
      <c r="A88" s="43">
        <v>87</v>
      </c>
      <c r="B88" t="s">
        <v>1071</v>
      </c>
      <c r="C88">
        <v>28</v>
      </c>
      <c r="D88" t="s">
        <v>153</v>
      </c>
      <c r="E88">
        <v>10</v>
      </c>
      <c r="F88">
        <v>10</v>
      </c>
      <c r="G88">
        <v>3</v>
      </c>
      <c r="H88">
        <f t="shared" si="1"/>
        <v>1</v>
      </c>
      <c r="I88">
        <v>0</v>
      </c>
      <c r="J88">
        <v>0</v>
      </c>
      <c r="K88">
        <v>3</v>
      </c>
      <c r="L88">
        <v>0</v>
      </c>
      <c r="M88">
        <v>0</v>
      </c>
      <c r="N88">
        <v>1</v>
      </c>
      <c r="O88">
        <v>2</v>
      </c>
      <c r="P88">
        <v>0.33300000000000002</v>
      </c>
      <c r="Q88">
        <v>0</v>
      </c>
      <c r="R88">
        <v>0</v>
      </c>
      <c r="S88">
        <v>0</v>
      </c>
      <c r="T88">
        <v>0</v>
      </c>
      <c r="U88">
        <v>0</v>
      </c>
      <c r="V88" s="44">
        <v>0</v>
      </c>
      <c r="W88">
        <v>51</v>
      </c>
      <c r="X88">
        <v>54</v>
      </c>
      <c r="Y88">
        <v>48</v>
      </c>
      <c r="Z88">
        <v>5</v>
      </c>
      <c r="AA88">
        <v>1</v>
      </c>
      <c r="AB88">
        <v>3</v>
      </c>
      <c r="AC88">
        <v>0</v>
      </c>
      <c r="AD88">
        <v>2.7</v>
      </c>
      <c r="AE88">
        <v>2.2999999999999998</v>
      </c>
      <c r="AF88">
        <v>1</v>
      </c>
      <c r="AG88">
        <v>22</v>
      </c>
      <c r="AH88">
        <v>3</v>
      </c>
      <c r="AI88">
        <v>0</v>
      </c>
      <c r="AJ88">
        <v>0</v>
      </c>
      <c r="AK88">
        <v>0</v>
      </c>
      <c r="AL88">
        <v>27</v>
      </c>
      <c r="AM88" t="s">
        <v>1072</v>
      </c>
    </row>
    <row r="89" spans="1:39">
      <c r="A89" s="43">
        <v>88</v>
      </c>
      <c r="B89" t="s">
        <v>1073</v>
      </c>
      <c r="C89">
        <v>25</v>
      </c>
      <c r="D89" t="s">
        <v>26</v>
      </c>
      <c r="E89">
        <v>28.1</v>
      </c>
      <c r="F89">
        <v>6</v>
      </c>
      <c r="G89">
        <v>6</v>
      </c>
      <c r="H89">
        <f t="shared" si="1"/>
        <v>1</v>
      </c>
      <c r="I89">
        <v>2</v>
      </c>
      <c r="J89">
        <v>2</v>
      </c>
      <c r="K89">
        <v>2</v>
      </c>
      <c r="L89">
        <v>1</v>
      </c>
      <c r="M89">
        <v>0</v>
      </c>
      <c r="N89">
        <v>4</v>
      </c>
      <c r="O89">
        <v>2</v>
      </c>
      <c r="P89">
        <v>0.66700000000000004</v>
      </c>
      <c r="Q89">
        <v>1</v>
      </c>
      <c r="R89">
        <v>0</v>
      </c>
      <c r="S89">
        <v>0</v>
      </c>
      <c r="T89">
        <v>0</v>
      </c>
      <c r="U89">
        <v>1</v>
      </c>
      <c r="V89" s="44">
        <v>0.17</v>
      </c>
      <c r="W89">
        <v>35.299999999999997</v>
      </c>
      <c r="X89">
        <v>54</v>
      </c>
      <c r="Y89">
        <v>17</v>
      </c>
      <c r="Z89">
        <v>2</v>
      </c>
      <c r="AA89">
        <v>2</v>
      </c>
      <c r="AB89">
        <v>0</v>
      </c>
      <c r="AC89">
        <v>5</v>
      </c>
      <c r="AD89">
        <v>5.0999999999999996</v>
      </c>
      <c r="AE89">
        <v>6.3</v>
      </c>
      <c r="AF89">
        <v>4.7</v>
      </c>
      <c r="AG89">
        <v>80</v>
      </c>
      <c r="AH89">
        <v>3</v>
      </c>
      <c r="AI89">
        <v>3</v>
      </c>
      <c r="AJ89">
        <v>0</v>
      </c>
      <c r="AK89">
        <v>0</v>
      </c>
      <c r="AL89">
        <v>85</v>
      </c>
      <c r="AM89" t="s">
        <v>1074</v>
      </c>
    </row>
    <row r="90" spans="1:39">
      <c r="A90" s="43">
        <v>89</v>
      </c>
      <c r="B90" t="s">
        <v>1075</v>
      </c>
      <c r="C90">
        <v>27</v>
      </c>
      <c r="D90" t="s">
        <v>52</v>
      </c>
      <c r="E90">
        <v>9</v>
      </c>
      <c r="F90">
        <v>3</v>
      </c>
      <c r="G90">
        <v>1</v>
      </c>
      <c r="H90">
        <f t="shared" si="1"/>
        <v>1</v>
      </c>
      <c r="I90">
        <v>0</v>
      </c>
      <c r="J90">
        <v>0</v>
      </c>
      <c r="K90">
        <v>1</v>
      </c>
      <c r="L90">
        <v>0</v>
      </c>
      <c r="M90">
        <v>0</v>
      </c>
      <c r="N90">
        <v>1</v>
      </c>
      <c r="O90">
        <v>0</v>
      </c>
      <c r="P90">
        <v>1</v>
      </c>
      <c r="Q90">
        <v>0</v>
      </c>
      <c r="R90">
        <v>1</v>
      </c>
      <c r="S90">
        <v>0</v>
      </c>
      <c r="T90">
        <v>0</v>
      </c>
      <c r="U90">
        <v>0</v>
      </c>
      <c r="V90" s="44">
        <v>0</v>
      </c>
      <c r="W90">
        <v>53</v>
      </c>
      <c r="X90">
        <v>53</v>
      </c>
      <c r="Y90">
        <v>53</v>
      </c>
      <c r="Z90">
        <v>0</v>
      </c>
      <c r="AA90">
        <v>0</v>
      </c>
      <c r="AB90">
        <v>1</v>
      </c>
      <c r="AC90">
        <v>0</v>
      </c>
      <c r="AD90">
        <v>5</v>
      </c>
      <c r="AE90">
        <v>0</v>
      </c>
      <c r="AF90">
        <v>4</v>
      </c>
      <c r="AG90">
        <v>68</v>
      </c>
      <c r="AH90">
        <v>1</v>
      </c>
      <c r="AI90">
        <v>0</v>
      </c>
      <c r="AJ90">
        <v>0</v>
      </c>
      <c r="AK90">
        <v>0</v>
      </c>
      <c r="AL90">
        <v>68</v>
      </c>
      <c r="AM90" t="s">
        <v>1076</v>
      </c>
    </row>
    <row r="91" spans="1:39">
      <c r="A91" s="43">
        <v>90</v>
      </c>
      <c r="B91" t="s">
        <v>1077</v>
      </c>
      <c r="C91">
        <v>28</v>
      </c>
      <c r="D91" t="s">
        <v>32</v>
      </c>
      <c r="E91">
        <v>162.1</v>
      </c>
      <c r="F91">
        <v>33</v>
      </c>
      <c r="G91">
        <v>24</v>
      </c>
      <c r="H91">
        <f t="shared" si="1"/>
        <v>1</v>
      </c>
      <c r="I91">
        <v>9</v>
      </c>
      <c r="J91">
        <v>6</v>
      </c>
      <c r="K91">
        <v>9</v>
      </c>
      <c r="L91">
        <v>2</v>
      </c>
      <c r="M91">
        <v>0</v>
      </c>
      <c r="N91">
        <v>12</v>
      </c>
      <c r="O91">
        <v>12</v>
      </c>
      <c r="P91">
        <v>0.5</v>
      </c>
      <c r="Q91">
        <v>4</v>
      </c>
      <c r="R91">
        <v>3</v>
      </c>
      <c r="S91">
        <v>0</v>
      </c>
      <c r="T91">
        <v>0</v>
      </c>
      <c r="U91">
        <v>11</v>
      </c>
      <c r="V91" s="44">
        <v>0.46</v>
      </c>
      <c r="W91">
        <v>52.4</v>
      </c>
      <c r="X91">
        <v>79</v>
      </c>
      <c r="Y91">
        <v>24</v>
      </c>
      <c r="Z91">
        <v>19</v>
      </c>
      <c r="AA91">
        <v>9</v>
      </c>
      <c r="AB91">
        <v>0</v>
      </c>
      <c r="AC91">
        <v>15</v>
      </c>
      <c r="AD91">
        <v>4.5999999999999996</v>
      </c>
      <c r="AE91">
        <v>5.3</v>
      </c>
      <c r="AF91">
        <v>5.7</v>
      </c>
      <c r="AG91">
        <v>90</v>
      </c>
      <c r="AH91">
        <v>5</v>
      </c>
      <c r="AI91">
        <v>15</v>
      </c>
      <c r="AJ91">
        <v>4</v>
      </c>
      <c r="AK91">
        <v>0</v>
      </c>
      <c r="AL91">
        <v>106</v>
      </c>
      <c r="AM91" t="s">
        <v>1078</v>
      </c>
    </row>
    <row r="92" spans="1:39">
      <c r="A92" s="43">
        <v>91</v>
      </c>
      <c r="B92" t="s">
        <v>1079</v>
      </c>
      <c r="C92">
        <v>29</v>
      </c>
      <c r="D92" t="s">
        <v>64</v>
      </c>
      <c r="E92">
        <v>177.2</v>
      </c>
      <c r="F92">
        <v>31</v>
      </c>
      <c r="G92">
        <v>31</v>
      </c>
      <c r="H92">
        <f t="shared" si="1"/>
        <v>1</v>
      </c>
      <c r="I92">
        <v>16</v>
      </c>
      <c r="J92">
        <v>8</v>
      </c>
      <c r="K92">
        <v>7</v>
      </c>
      <c r="L92">
        <v>6</v>
      </c>
      <c r="M92">
        <v>3</v>
      </c>
      <c r="N92">
        <v>23</v>
      </c>
      <c r="O92">
        <v>8</v>
      </c>
      <c r="P92">
        <v>0.74199999999999999</v>
      </c>
      <c r="Q92">
        <v>1</v>
      </c>
      <c r="R92">
        <v>2</v>
      </c>
      <c r="S92">
        <v>0</v>
      </c>
      <c r="T92">
        <v>0</v>
      </c>
      <c r="U92">
        <v>17</v>
      </c>
      <c r="V92" s="44">
        <v>0.55000000000000004</v>
      </c>
      <c r="W92">
        <v>56.8</v>
      </c>
      <c r="X92">
        <v>81</v>
      </c>
      <c r="Y92">
        <v>19</v>
      </c>
      <c r="Z92">
        <v>6</v>
      </c>
      <c r="AA92">
        <v>1</v>
      </c>
      <c r="AB92">
        <v>0</v>
      </c>
      <c r="AC92">
        <v>17</v>
      </c>
      <c r="AD92">
        <v>5.7</v>
      </c>
      <c r="AE92">
        <v>5.8</v>
      </c>
      <c r="AF92">
        <v>5.7</v>
      </c>
      <c r="AG92">
        <v>83</v>
      </c>
      <c r="AH92">
        <v>10</v>
      </c>
      <c r="AI92">
        <v>17</v>
      </c>
      <c r="AJ92">
        <v>4</v>
      </c>
      <c r="AK92">
        <v>0</v>
      </c>
      <c r="AL92">
        <v>103</v>
      </c>
      <c r="AM92" t="s">
        <v>1080</v>
      </c>
    </row>
    <row r="93" spans="1:39">
      <c r="A93" s="43">
        <v>92</v>
      </c>
      <c r="B93" t="s">
        <v>1081</v>
      </c>
      <c r="C93">
        <v>24</v>
      </c>
      <c r="D93" t="s">
        <v>26</v>
      </c>
      <c r="E93">
        <v>174.2</v>
      </c>
      <c r="F93">
        <v>31</v>
      </c>
      <c r="G93">
        <v>31</v>
      </c>
      <c r="H93">
        <f t="shared" si="1"/>
        <v>1</v>
      </c>
      <c r="I93">
        <v>12</v>
      </c>
      <c r="J93">
        <v>4</v>
      </c>
      <c r="K93">
        <v>15</v>
      </c>
      <c r="L93">
        <v>4</v>
      </c>
      <c r="M93">
        <v>0</v>
      </c>
      <c r="N93">
        <v>21</v>
      </c>
      <c r="O93">
        <v>10</v>
      </c>
      <c r="P93">
        <v>0.67700000000000005</v>
      </c>
      <c r="Q93">
        <v>5</v>
      </c>
      <c r="R93">
        <v>6</v>
      </c>
      <c r="S93">
        <v>0</v>
      </c>
      <c r="T93">
        <v>0</v>
      </c>
      <c r="U93">
        <v>16</v>
      </c>
      <c r="V93" s="44">
        <v>0.52</v>
      </c>
      <c r="W93">
        <v>52</v>
      </c>
      <c r="X93">
        <v>77</v>
      </c>
      <c r="Y93">
        <v>16</v>
      </c>
      <c r="Z93">
        <v>20</v>
      </c>
      <c r="AA93">
        <v>7</v>
      </c>
      <c r="AB93">
        <v>0</v>
      </c>
      <c r="AC93">
        <v>18</v>
      </c>
      <c r="AD93">
        <v>5.9</v>
      </c>
      <c r="AE93">
        <v>5</v>
      </c>
      <c r="AF93">
        <v>5.6</v>
      </c>
      <c r="AG93">
        <v>92</v>
      </c>
      <c r="AH93">
        <v>5</v>
      </c>
      <c r="AI93">
        <v>22</v>
      </c>
      <c r="AJ93">
        <v>4</v>
      </c>
      <c r="AK93">
        <v>0</v>
      </c>
      <c r="AL93">
        <v>105</v>
      </c>
      <c r="AM93" t="s">
        <v>1082</v>
      </c>
    </row>
    <row r="94" spans="1:39">
      <c r="A94" s="43">
        <v>93</v>
      </c>
      <c r="B94" t="s">
        <v>1083</v>
      </c>
      <c r="C94">
        <v>23</v>
      </c>
      <c r="D94" t="s">
        <v>153</v>
      </c>
      <c r="E94">
        <v>56</v>
      </c>
      <c r="F94">
        <v>31</v>
      </c>
      <c r="G94">
        <v>1</v>
      </c>
      <c r="H94">
        <f t="shared" si="1"/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1</v>
      </c>
      <c r="O94">
        <v>0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 s="44">
        <v>0</v>
      </c>
      <c r="W94">
        <v>48</v>
      </c>
      <c r="X94">
        <v>48</v>
      </c>
      <c r="Y94">
        <v>48</v>
      </c>
      <c r="Z94">
        <v>15</v>
      </c>
      <c r="AA94">
        <v>5</v>
      </c>
      <c r="AB94">
        <v>1</v>
      </c>
      <c r="AC94">
        <v>0</v>
      </c>
      <c r="AD94">
        <v>5.8</v>
      </c>
      <c r="AE94">
        <v>0</v>
      </c>
      <c r="AF94">
        <v>2.7</v>
      </c>
      <c r="AG94">
        <v>45</v>
      </c>
      <c r="AH94">
        <v>1</v>
      </c>
      <c r="AI94">
        <v>0</v>
      </c>
      <c r="AJ94">
        <v>0</v>
      </c>
      <c r="AK94">
        <v>0</v>
      </c>
      <c r="AL94">
        <v>45</v>
      </c>
      <c r="AM94" t="s">
        <v>1084</v>
      </c>
    </row>
    <row r="95" spans="1:39">
      <c r="A95" s="43">
        <v>94</v>
      </c>
      <c r="B95" t="s">
        <v>1085</v>
      </c>
      <c r="C95">
        <v>33</v>
      </c>
      <c r="D95" t="s">
        <v>32</v>
      </c>
      <c r="E95">
        <v>140.19999999999999</v>
      </c>
      <c r="F95">
        <v>24</v>
      </c>
      <c r="G95">
        <v>24</v>
      </c>
      <c r="H95">
        <f t="shared" si="1"/>
        <v>1</v>
      </c>
      <c r="I95">
        <v>12</v>
      </c>
      <c r="J95">
        <v>4</v>
      </c>
      <c r="K95">
        <v>8</v>
      </c>
      <c r="L95">
        <v>4</v>
      </c>
      <c r="M95">
        <v>1</v>
      </c>
      <c r="N95">
        <v>15</v>
      </c>
      <c r="O95">
        <v>9</v>
      </c>
      <c r="P95">
        <v>0.625</v>
      </c>
      <c r="Q95">
        <v>4</v>
      </c>
      <c r="R95">
        <v>2</v>
      </c>
      <c r="S95">
        <v>2</v>
      </c>
      <c r="T95">
        <v>1</v>
      </c>
      <c r="U95">
        <v>11</v>
      </c>
      <c r="V95" s="44">
        <v>0.46</v>
      </c>
      <c r="W95">
        <v>57</v>
      </c>
      <c r="X95">
        <v>89</v>
      </c>
      <c r="Y95">
        <v>28</v>
      </c>
      <c r="Z95">
        <v>13</v>
      </c>
      <c r="AA95">
        <v>4</v>
      </c>
      <c r="AB95">
        <v>1</v>
      </c>
      <c r="AC95">
        <v>13</v>
      </c>
      <c r="AD95">
        <v>6.2</v>
      </c>
      <c r="AE95">
        <v>5.3</v>
      </c>
      <c r="AF95">
        <v>5.9</v>
      </c>
      <c r="AG95">
        <v>90</v>
      </c>
      <c r="AH95">
        <v>3</v>
      </c>
      <c r="AI95">
        <v>15</v>
      </c>
      <c r="AJ95">
        <v>6</v>
      </c>
      <c r="AK95">
        <v>0</v>
      </c>
      <c r="AL95">
        <v>113</v>
      </c>
      <c r="AM95" t="s">
        <v>1086</v>
      </c>
    </row>
    <row r="96" spans="1:39">
      <c r="A96" s="43">
        <v>95</v>
      </c>
      <c r="B96" t="s">
        <v>1087</v>
      </c>
      <c r="C96">
        <v>21</v>
      </c>
      <c r="D96" t="s">
        <v>169</v>
      </c>
      <c r="E96">
        <v>4.2</v>
      </c>
      <c r="F96">
        <v>1</v>
      </c>
      <c r="G96">
        <v>1</v>
      </c>
      <c r="H96">
        <f t="shared" si="1"/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44">
        <v>0</v>
      </c>
      <c r="W96">
        <v>31</v>
      </c>
      <c r="X96">
        <v>31</v>
      </c>
      <c r="Y96">
        <v>31</v>
      </c>
      <c r="Z96">
        <v>2</v>
      </c>
      <c r="AA96">
        <v>2</v>
      </c>
      <c r="AB96">
        <v>0</v>
      </c>
      <c r="AC96">
        <v>1</v>
      </c>
      <c r="AD96">
        <v>3</v>
      </c>
      <c r="AE96">
        <v>2.2999999999999998</v>
      </c>
      <c r="AF96">
        <v>4.7</v>
      </c>
      <c r="AG96">
        <v>90</v>
      </c>
      <c r="AH96">
        <v>0</v>
      </c>
      <c r="AI96">
        <v>1</v>
      </c>
      <c r="AJ96">
        <v>0</v>
      </c>
      <c r="AK96">
        <v>0</v>
      </c>
      <c r="AL96">
        <v>90</v>
      </c>
      <c r="AM96" t="s">
        <v>1088</v>
      </c>
    </row>
    <row r="97" spans="1:39">
      <c r="A97" s="43">
        <v>96</v>
      </c>
      <c r="B97" t="s">
        <v>1089</v>
      </c>
      <c r="C97">
        <v>27</v>
      </c>
      <c r="D97" t="s">
        <v>153</v>
      </c>
      <c r="E97">
        <v>64.2</v>
      </c>
      <c r="F97">
        <v>15</v>
      </c>
      <c r="G97">
        <v>12</v>
      </c>
      <c r="H97">
        <f t="shared" si="1"/>
        <v>1</v>
      </c>
      <c r="I97">
        <v>2</v>
      </c>
      <c r="J97">
        <v>5</v>
      </c>
      <c r="K97">
        <v>5</v>
      </c>
      <c r="L97">
        <v>0</v>
      </c>
      <c r="M97">
        <v>1</v>
      </c>
      <c r="N97">
        <v>3</v>
      </c>
      <c r="O97">
        <v>9</v>
      </c>
      <c r="P97">
        <v>0.25</v>
      </c>
      <c r="Q97">
        <v>1</v>
      </c>
      <c r="R97">
        <v>3</v>
      </c>
      <c r="S97">
        <v>0</v>
      </c>
      <c r="T97">
        <v>0</v>
      </c>
      <c r="U97">
        <v>4</v>
      </c>
      <c r="V97" s="44">
        <v>0.33</v>
      </c>
      <c r="W97">
        <v>50.1</v>
      </c>
      <c r="X97">
        <v>70</v>
      </c>
      <c r="Y97">
        <v>21</v>
      </c>
      <c r="Z97">
        <v>4</v>
      </c>
      <c r="AA97">
        <v>1</v>
      </c>
      <c r="AB97">
        <v>1</v>
      </c>
      <c r="AC97">
        <v>9</v>
      </c>
      <c r="AD97">
        <v>4.2</v>
      </c>
      <c r="AE97">
        <v>3.3</v>
      </c>
      <c r="AF97">
        <v>4.9000000000000004</v>
      </c>
      <c r="AG97">
        <v>80</v>
      </c>
      <c r="AH97">
        <v>5</v>
      </c>
      <c r="AI97">
        <v>7</v>
      </c>
      <c r="AJ97">
        <v>0</v>
      </c>
      <c r="AK97">
        <v>0</v>
      </c>
      <c r="AL97">
        <v>95</v>
      </c>
      <c r="AM97" t="s">
        <v>1090</v>
      </c>
    </row>
    <row r="98" spans="1:39">
      <c r="A98" s="43">
        <v>97</v>
      </c>
      <c r="B98" t="s">
        <v>1091</v>
      </c>
      <c r="C98">
        <v>26</v>
      </c>
      <c r="D98" t="s">
        <v>915</v>
      </c>
      <c r="E98">
        <v>80.2</v>
      </c>
      <c r="F98">
        <v>18</v>
      </c>
      <c r="G98">
        <v>14</v>
      </c>
      <c r="H98">
        <f t="shared" si="1"/>
        <v>1</v>
      </c>
      <c r="I98">
        <v>1</v>
      </c>
      <c r="J98">
        <v>8</v>
      </c>
      <c r="K98">
        <v>5</v>
      </c>
      <c r="L98">
        <v>0</v>
      </c>
      <c r="M98">
        <v>2</v>
      </c>
      <c r="N98">
        <v>5</v>
      </c>
      <c r="O98">
        <v>9</v>
      </c>
      <c r="P98">
        <v>0.35699999999999998</v>
      </c>
      <c r="Q98">
        <v>0</v>
      </c>
      <c r="R98">
        <v>3</v>
      </c>
      <c r="S98">
        <v>0</v>
      </c>
      <c r="T98">
        <v>0</v>
      </c>
      <c r="U98">
        <v>3</v>
      </c>
      <c r="V98" s="44">
        <v>0.21</v>
      </c>
      <c r="W98">
        <v>42.1</v>
      </c>
      <c r="X98">
        <v>63</v>
      </c>
      <c r="Y98">
        <v>6</v>
      </c>
      <c r="Z98">
        <v>11</v>
      </c>
      <c r="AA98">
        <v>3</v>
      </c>
      <c r="AB98">
        <v>1</v>
      </c>
      <c r="AC98">
        <v>8</v>
      </c>
      <c r="AD98">
        <v>3.8</v>
      </c>
      <c r="AE98">
        <v>2.5</v>
      </c>
      <c r="AF98">
        <v>4.5</v>
      </c>
      <c r="AG98">
        <v>76</v>
      </c>
      <c r="AH98">
        <v>7</v>
      </c>
      <c r="AI98">
        <v>7</v>
      </c>
      <c r="AJ98">
        <v>0</v>
      </c>
      <c r="AK98">
        <v>0</v>
      </c>
      <c r="AL98">
        <v>98</v>
      </c>
      <c r="AM98" t="s">
        <v>1092</v>
      </c>
    </row>
    <row r="99" spans="1:39">
      <c r="A99" s="43">
        <v>98</v>
      </c>
      <c r="B99" t="s">
        <v>1093</v>
      </c>
      <c r="C99">
        <v>27</v>
      </c>
      <c r="D99" t="s">
        <v>64</v>
      </c>
      <c r="E99">
        <v>25.2</v>
      </c>
      <c r="F99">
        <v>17</v>
      </c>
      <c r="G99">
        <v>4</v>
      </c>
      <c r="H99">
        <f t="shared" si="1"/>
        <v>1</v>
      </c>
      <c r="I99">
        <v>0</v>
      </c>
      <c r="J99">
        <v>1</v>
      </c>
      <c r="K99">
        <v>3</v>
      </c>
      <c r="L99">
        <v>0</v>
      </c>
      <c r="M99">
        <v>0</v>
      </c>
      <c r="N99">
        <v>2</v>
      </c>
      <c r="O99">
        <v>2</v>
      </c>
      <c r="P99">
        <v>0.5</v>
      </c>
      <c r="Q99">
        <v>0</v>
      </c>
      <c r="R99">
        <v>2</v>
      </c>
      <c r="S99">
        <v>0</v>
      </c>
      <c r="T99">
        <v>0</v>
      </c>
      <c r="U99">
        <v>0</v>
      </c>
      <c r="V99" s="44">
        <v>0</v>
      </c>
      <c r="W99">
        <v>45</v>
      </c>
      <c r="X99">
        <v>51</v>
      </c>
      <c r="Y99">
        <v>37</v>
      </c>
      <c r="Z99">
        <v>7</v>
      </c>
      <c r="AA99">
        <v>0</v>
      </c>
      <c r="AB99">
        <v>2</v>
      </c>
      <c r="AC99">
        <v>1</v>
      </c>
      <c r="AD99">
        <v>5.7</v>
      </c>
      <c r="AE99">
        <v>3.7</v>
      </c>
      <c r="AF99">
        <v>2</v>
      </c>
      <c r="AG99">
        <v>43</v>
      </c>
      <c r="AH99">
        <v>4</v>
      </c>
      <c r="AI99">
        <v>0</v>
      </c>
      <c r="AJ99">
        <v>0</v>
      </c>
      <c r="AK99">
        <v>0</v>
      </c>
      <c r="AL99">
        <v>46</v>
      </c>
      <c r="AM99" t="s">
        <v>1094</v>
      </c>
    </row>
    <row r="100" spans="1:39">
      <c r="A100" s="43">
        <v>99</v>
      </c>
      <c r="B100" t="s">
        <v>1095</v>
      </c>
      <c r="C100">
        <v>26</v>
      </c>
      <c r="D100" t="s">
        <v>109</v>
      </c>
      <c r="E100">
        <v>43.1</v>
      </c>
      <c r="F100">
        <v>10</v>
      </c>
      <c r="G100">
        <v>10</v>
      </c>
      <c r="H100">
        <f t="shared" si="1"/>
        <v>1</v>
      </c>
      <c r="I100">
        <v>2</v>
      </c>
      <c r="J100">
        <v>4</v>
      </c>
      <c r="K100">
        <v>4</v>
      </c>
      <c r="L100">
        <v>1</v>
      </c>
      <c r="M100">
        <v>0</v>
      </c>
      <c r="N100">
        <v>5</v>
      </c>
      <c r="O100">
        <v>5</v>
      </c>
      <c r="P100">
        <v>0.5</v>
      </c>
      <c r="Q100">
        <v>1</v>
      </c>
      <c r="R100">
        <v>1</v>
      </c>
      <c r="S100">
        <v>0</v>
      </c>
      <c r="T100">
        <v>0</v>
      </c>
      <c r="U100">
        <v>1</v>
      </c>
      <c r="V100" s="44">
        <v>0.1</v>
      </c>
      <c r="W100">
        <v>44.8</v>
      </c>
      <c r="X100">
        <v>66</v>
      </c>
      <c r="Y100">
        <v>26</v>
      </c>
      <c r="Z100">
        <v>13</v>
      </c>
      <c r="AA100">
        <v>5</v>
      </c>
      <c r="AB100">
        <v>0</v>
      </c>
      <c r="AC100">
        <v>7</v>
      </c>
      <c r="AD100">
        <v>4.5999999999999996</v>
      </c>
      <c r="AE100">
        <v>4.3</v>
      </c>
      <c r="AF100">
        <v>4.3</v>
      </c>
      <c r="AG100">
        <v>78</v>
      </c>
      <c r="AH100">
        <v>4</v>
      </c>
      <c r="AI100">
        <v>6</v>
      </c>
      <c r="AJ100">
        <v>0</v>
      </c>
      <c r="AK100">
        <v>0</v>
      </c>
      <c r="AL100">
        <v>92</v>
      </c>
      <c r="AM100" t="s">
        <v>1096</v>
      </c>
    </row>
    <row r="101" spans="1:39">
      <c r="A101" s="43">
        <v>100</v>
      </c>
      <c r="B101" t="s">
        <v>1097</v>
      </c>
      <c r="C101">
        <v>26</v>
      </c>
      <c r="D101" t="s">
        <v>24</v>
      </c>
      <c r="E101">
        <v>59</v>
      </c>
      <c r="F101">
        <v>66</v>
      </c>
      <c r="G101">
        <v>7</v>
      </c>
      <c r="H101">
        <f t="shared" si="1"/>
        <v>0</v>
      </c>
      <c r="I101">
        <v>0</v>
      </c>
      <c r="J101">
        <v>2</v>
      </c>
      <c r="K101">
        <v>5</v>
      </c>
      <c r="L101">
        <v>0</v>
      </c>
      <c r="M101">
        <v>0</v>
      </c>
      <c r="N101">
        <v>4</v>
      </c>
      <c r="O101">
        <v>3</v>
      </c>
      <c r="P101">
        <v>0.57099999999999995</v>
      </c>
      <c r="Q101">
        <v>0</v>
      </c>
      <c r="R101">
        <v>1</v>
      </c>
      <c r="S101">
        <v>0</v>
      </c>
      <c r="T101">
        <v>0</v>
      </c>
      <c r="U101">
        <v>0</v>
      </c>
      <c r="V101" s="44">
        <v>0</v>
      </c>
      <c r="W101">
        <v>47.1</v>
      </c>
      <c r="X101">
        <v>52</v>
      </c>
      <c r="Y101">
        <v>33</v>
      </c>
      <c r="Z101">
        <v>18</v>
      </c>
      <c r="AA101">
        <v>2</v>
      </c>
      <c r="AB101">
        <v>7</v>
      </c>
      <c r="AC101">
        <v>0</v>
      </c>
      <c r="AD101">
        <v>3.9</v>
      </c>
      <c r="AE101">
        <v>0</v>
      </c>
      <c r="AF101">
        <v>1</v>
      </c>
      <c r="AG101">
        <v>18</v>
      </c>
      <c r="AH101">
        <v>7</v>
      </c>
      <c r="AI101">
        <v>0</v>
      </c>
      <c r="AJ101">
        <v>0</v>
      </c>
      <c r="AK101">
        <v>0</v>
      </c>
      <c r="AL101">
        <v>22</v>
      </c>
      <c r="AM101" t="s">
        <v>1098</v>
      </c>
    </row>
    <row r="102" spans="1:39">
      <c r="A102" s="43">
        <v>101</v>
      </c>
      <c r="B102" t="s">
        <v>1099</v>
      </c>
      <c r="C102">
        <v>27</v>
      </c>
      <c r="D102" t="s">
        <v>915</v>
      </c>
      <c r="E102">
        <v>143.1</v>
      </c>
      <c r="F102">
        <v>28</v>
      </c>
      <c r="G102">
        <v>27</v>
      </c>
      <c r="H102">
        <f t="shared" si="1"/>
        <v>1</v>
      </c>
      <c r="I102">
        <v>8</v>
      </c>
      <c r="J102">
        <v>9</v>
      </c>
      <c r="K102">
        <v>10</v>
      </c>
      <c r="L102">
        <v>2</v>
      </c>
      <c r="M102">
        <v>0</v>
      </c>
      <c r="N102">
        <v>16</v>
      </c>
      <c r="O102">
        <v>11</v>
      </c>
      <c r="P102">
        <v>0.59299999999999997</v>
      </c>
      <c r="Q102">
        <v>3</v>
      </c>
      <c r="R102">
        <v>1</v>
      </c>
      <c r="S102">
        <v>0</v>
      </c>
      <c r="T102">
        <v>0</v>
      </c>
      <c r="U102">
        <v>8</v>
      </c>
      <c r="V102" s="44">
        <v>0.3</v>
      </c>
      <c r="W102">
        <v>47.4</v>
      </c>
      <c r="X102">
        <v>79</v>
      </c>
      <c r="Y102">
        <v>1</v>
      </c>
      <c r="Z102">
        <v>30</v>
      </c>
      <c r="AA102">
        <v>10</v>
      </c>
      <c r="AB102">
        <v>0</v>
      </c>
      <c r="AC102">
        <v>19</v>
      </c>
      <c r="AD102">
        <v>5.9</v>
      </c>
      <c r="AE102">
        <v>5.4</v>
      </c>
      <c r="AF102">
        <v>5.2</v>
      </c>
      <c r="AG102">
        <v>95</v>
      </c>
      <c r="AH102">
        <v>2</v>
      </c>
      <c r="AI102">
        <v>15</v>
      </c>
      <c r="AJ102">
        <v>10</v>
      </c>
      <c r="AK102">
        <v>0</v>
      </c>
      <c r="AL102">
        <v>111</v>
      </c>
      <c r="AM102" t="s">
        <v>1100</v>
      </c>
    </row>
    <row r="103" spans="1:39">
      <c r="A103" s="43">
        <v>102</v>
      </c>
      <c r="B103" t="s">
        <v>1101</v>
      </c>
      <c r="C103">
        <v>27</v>
      </c>
      <c r="D103" t="s">
        <v>64</v>
      </c>
      <c r="E103">
        <v>51.2</v>
      </c>
      <c r="F103">
        <v>12</v>
      </c>
      <c r="G103">
        <v>3</v>
      </c>
      <c r="H103">
        <f t="shared" si="1"/>
        <v>1</v>
      </c>
      <c r="I103">
        <v>0</v>
      </c>
      <c r="J103">
        <v>0</v>
      </c>
      <c r="K103">
        <v>3</v>
      </c>
      <c r="L103">
        <v>0</v>
      </c>
      <c r="M103">
        <v>0</v>
      </c>
      <c r="N103">
        <v>2</v>
      </c>
      <c r="O103">
        <v>1</v>
      </c>
      <c r="P103">
        <v>0.66700000000000004</v>
      </c>
      <c r="Q103">
        <v>1</v>
      </c>
      <c r="R103">
        <v>1</v>
      </c>
      <c r="S103">
        <v>0</v>
      </c>
      <c r="T103">
        <v>0</v>
      </c>
      <c r="U103">
        <v>0</v>
      </c>
      <c r="V103" s="44">
        <v>0</v>
      </c>
      <c r="W103">
        <v>31.3</v>
      </c>
      <c r="X103">
        <v>61</v>
      </c>
      <c r="Y103">
        <v>13</v>
      </c>
      <c r="Z103">
        <v>3</v>
      </c>
      <c r="AA103">
        <v>1</v>
      </c>
      <c r="AB103">
        <v>0</v>
      </c>
      <c r="AC103">
        <v>2</v>
      </c>
      <c r="AD103">
        <v>9.3000000000000007</v>
      </c>
      <c r="AE103">
        <v>9</v>
      </c>
      <c r="AF103">
        <v>4.7</v>
      </c>
      <c r="AG103">
        <v>75</v>
      </c>
      <c r="AH103">
        <v>2</v>
      </c>
      <c r="AI103">
        <v>1</v>
      </c>
      <c r="AJ103">
        <v>0</v>
      </c>
      <c r="AK103">
        <v>0</v>
      </c>
      <c r="AL103">
        <v>86</v>
      </c>
      <c r="AM103" t="s">
        <v>1102</v>
      </c>
    </row>
    <row r="104" spans="1:39">
      <c r="A104" s="43">
        <v>103</v>
      </c>
      <c r="B104" t="s">
        <v>1103</v>
      </c>
      <c r="C104">
        <v>28</v>
      </c>
      <c r="D104" t="s">
        <v>915</v>
      </c>
      <c r="E104">
        <v>96.1</v>
      </c>
      <c r="F104">
        <v>28</v>
      </c>
      <c r="G104">
        <v>15</v>
      </c>
      <c r="H104">
        <f t="shared" si="1"/>
        <v>1</v>
      </c>
      <c r="I104">
        <v>1</v>
      </c>
      <c r="J104">
        <v>8</v>
      </c>
      <c r="K104">
        <v>6</v>
      </c>
      <c r="L104">
        <v>1</v>
      </c>
      <c r="M104">
        <v>0</v>
      </c>
      <c r="N104">
        <v>3</v>
      </c>
      <c r="O104">
        <v>12</v>
      </c>
      <c r="P104">
        <v>0.2</v>
      </c>
      <c r="Q104">
        <v>4</v>
      </c>
      <c r="R104">
        <v>3</v>
      </c>
      <c r="S104">
        <v>0</v>
      </c>
      <c r="T104">
        <v>0</v>
      </c>
      <c r="U104">
        <v>1</v>
      </c>
      <c r="V104" s="44">
        <v>7.0000000000000007E-2</v>
      </c>
      <c r="W104">
        <v>39.4</v>
      </c>
      <c r="X104">
        <v>57</v>
      </c>
      <c r="Y104">
        <v>4</v>
      </c>
      <c r="Z104">
        <v>8</v>
      </c>
      <c r="AA104">
        <v>5</v>
      </c>
      <c r="AB104">
        <v>0</v>
      </c>
      <c r="AC104">
        <v>10</v>
      </c>
      <c r="AD104">
        <v>5.6</v>
      </c>
      <c r="AE104">
        <v>6</v>
      </c>
      <c r="AF104">
        <v>4.8</v>
      </c>
      <c r="AG104">
        <v>84</v>
      </c>
      <c r="AH104">
        <v>5</v>
      </c>
      <c r="AI104">
        <v>9</v>
      </c>
      <c r="AJ104">
        <v>1</v>
      </c>
      <c r="AK104">
        <v>0</v>
      </c>
      <c r="AL104">
        <v>106</v>
      </c>
      <c r="AM104" t="s">
        <v>1104</v>
      </c>
    </row>
    <row r="105" spans="1:39">
      <c r="A105" s="43">
        <v>104</v>
      </c>
      <c r="B105" t="s">
        <v>1105</v>
      </c>
      <c r="C105">
        <v>28</v>
      </c>
      <c r="D105" t="s">
        <v>52</v>
      </c>
      <c r="E105">
        <v>136.1</v>
      </c>
      <c r="F105">
        <v>24</v>
      </c>
      <c r="G105">
        <v>23</v>
      </c>
      <c r="H105">
        <f t="shared" si="1"/>
        <v>1</v>
      </c>
      <c r="I105">
        <v>10</v>
      </c>
      <c r="J105">
        <v>6</v>
      </c>
      <c r="K105">
        <v>7</v>
      </c>
      <c r="L105">
        <v>1</v>
      </c>
      <c r="M105">
        <v>3</v>
      </c>
      <c r="N105">
        <v>13</v>
      </c>
      <c r="O105">
        <v>10</v>
      </c>
      <c r="P105">
        <v>0.56499999999999995</v>
      </c>
      <c r="Q105">
        <v>1</v>
      </c>
      <c r="R105">
        <v>3</v>
      </c>
      <c r="S105">
        <v>0</v>
      </c>
      <c r="T105">
        <v>0</v>
      </c>
      <c r="U105">
        <v>13</v>
      </c>
      <c r="V105" s="44">
        <v>0.56999999999999995</v>
      </c>
      <c r="W105">
        <v>50.8</v>
      </c>
      <c r="X105">
        <v>69</v>
      </c>
      <c r="Y105">
        <v>-4</v>
      </c>
      <c r="Z105">
        <v>16</v>
      </c>
      <c r="AA105">
        <v>5</v>
      </c>
      <c r="AB105">
        <v>0</v>
      </c>
      <c r="AC105">
        <v>20</v>
      </c>
      <c r="AD105">
        <v>5.6</v>
      </c>
      <c r="AE105">
        <v>4.5</v>
      </c>
      <c r="AF105">
        <v>5.8</v>
      </c>
      <c r="AG105">
        <v>93</v>
      </c>
      <c r="AH105">
        <v>1</v>
      </c>
      <c r="AI105">
        <v>18</v>
      </c>
      <c r="AJ105">
        <v>4</v>
      </c>
      <c r="AK105">
        <v>0</v>
      </c>
      <c r="AL105">
        <v>105</v>
      </c>
      <c r="AM105" t="s">
        <v>1106</v>
      </c>
    </row>
    <row r="106" spans="1:39">
      <c r="A106" s="43">
        <v>105</v>
      </c>
      <c r="B106" t="s">
        <v>1107</v>
      </c>
      <c r="C106">
        <v>30</v>
      </c>
      <c r="D106" t="s">
        <v>109</v>
      </c>
      <c r="E106">
        <v>155.19999999999999</v>
      </c>
      <c r="F106">
        <v>29</v>
      </c>
      <c r="G106">
        <v>29</v>
      </c>
      <c r="H106">
        <f t="shared" si="1"/>
        <v>1</v>
      </c>
      <c r="I106">
        <v>6</v>
      </c>
      <c r="J106">
        <v>14</v>
      </c>
      <c r="K106">
        <v>9</v>
      </c>
      <c r="L106">
        <v>2</v>
      </c>
      <c r="M106">
        <v>4</v>
      </c>
      <c r="N106">
        <v>11</v>
      </c>
      <c r="O106">
        <v>18</v>
      </c>
      <c r="P106">
        <v>0.379</v>
      </c>
      <c r="Q106">
        <v>3</v>
      </c>
      <c r="R106">
        <v>4</v>
      </c>
      <c r="S106">
        <v>0</v>
      </c>
      <c r="T106">
        <v>0</v>
      </c>
      <c r="U106">
        <v>12</v>
      </c>
      <c r="V106" s="44">
        <v>0.41</v>
      </c>
      <c r="W106">
        <v>45.2</v>
      </c>
      <c r="X106">
        <v>71</v>
      </c>
      <c r="Y106">
        <v>10</v>
      </c>
      <c r="Z106">
        <v>9</v>
      </c>
      <c r="AA106">
        <v>4</v>
      </c>
      <c r="AB106">
        <v>0</v>
      </c>
      <c r="AC106">
        <v>15</v>
      </c>
      <c r="AD106">
        <v>3.9</v>
      </c>
      <c r="AE106">
        <v>3.3</v>
      </c>
      <c r="AF106">
        <v>5.4</v>
      </c>
      <c r="AG106">
        <v>83</v>
      </c>
      <c r="AH106">
        <v>8</v>
      </c>
      <c r="AI106">
        <v>19</v>
      </c>
      <c r="AJ106">
        <v>2</v>
      </c>
      <c r="AK106">
        <v>0</v>
      </c>
      <c r="AL106">
        <v>100</v>
      </c>
      <c r="AM106" t="s">
        <v>1108</v>
      </c>
    </row>
    <row r="107" spans="1:39">
      <c r="A107" s="43">
        <v>106</v>
      </c>
      <c r="B107" t="s">
        <v>1109</v>
      </c>
      <c r="C107">
        <v>29</v>
      </c>
      <c r="D107" t="s">
        <v>26</v>
      </c>
      <c r="E107">
        <v>77.2</v>
      </c>
      <c r="F107">
        <v>14</v>
      </c>
      <c r="G107">
        <v>14</v>
      </c>
      <c r="H107">
        <f t="shared" si="1"/>
        <v>1</v>
      </c>
      <c r="I107">
        <v>8</v>
      </c>
      <c r="J107">
        <v>1</v>
      </c>
      <c r="K107">
        <v>5</v>
      </c>
      <c r="L107">
        <v>2</v>
      </c>
      <c r="M107">
        <v>0</v>
      </c>
      <c r="N107">
        <v>11</v>
      </c>
      <c r="O107">
        <v>3</v>
      </c>
      <c r="P107">
        <v>0.78600000000000003</v>
      </c>
      <c r="Q107">
        <v>2</v>
      </c>
      <c r="R107">
        <v>1</v>
      </c>
      <c r="S107">
        <v>1</v>
      </c>
      <c r="T107">
        <v>1</v>
      </c>
      <c r="U107">
        <v>7</v>
      </c>
      <c r="V107" s="44">
        <v>0.5</v>
      </c>
      <c r="W107">
        <v>57.5</v>
      </c>
      <c r="X107">
        <v>79</v>
      </c>
      <c r="Y107">
        <v>37</v>
      </c>
      <c r="Z107">
        <v>7</v>
      </c>
      <c r="AA107">
        <v>3</v>
      </c>
      <c r="AB107">
        <v>0</v>
      </c>
      <c r="AC107">
        <v>10</v>
      </c>
      <c r="AD107">
        <v>6.3</v>
      </c>
      <c r="AE107">
        <v>6.9</v>
      </c>
      <c r="AF107">
        <v>5.5</v>
      </c>
      <c r="AG107">
        <v>89</v>
      </c>
      <c r="AH107">
        <v>4</v>
      </c>
      <c r="AI107">
        <v>5</v>
      </c>
      <c r="AJ107">
        <v>5</v>
      </c>
      <c r="AK107">
        <v>0</v>
      </c>
      <c r="AL107">
        <v>107</v>
      </c>
      <c r="AM107" t="s">
        <v>1110</v>
      </c>
    </row>
    <row r="108" spans="1:39">
      <c r="A108" s="43">
        <v>107</v>
      </c>
      <c r="B108" t="s">
        <v>1111</v>
      </c>
      <c r="C108">
        <v>29</v>
      </c>
      <c r="D108" t="s">
        <v>915</v>
      </c>
      <c r="E108">
        <v>77</v>
      </c>
      <c r="F108">
        <v>62</v>
      </c>
      <c r="G108">
        <v>7</v>
      </c>
      <c r="H108">
        <f t="shared" si="1"/>
        <v>0</v>
      </c>
      <c r="I108">
        <v>0</v>
      </c>
      <c r="J108">
        <v>6</v>
      </c>
      <c r="K108">
        <v>1</v>
      </c>
      <c r="L108">
        <v>0</v>
      </c>
      <c r="M108">
        <v>1</v>
      </c>
      <c r="N108">
        <v>1</v>
      </c>
      <c r="O108">
        <v>6</v>
      </c>
      <c r="P108">
        <v>0.14299999999999999</v>
      </c>
      <c r="Q108">
        <v>0</v>
      </c>
      <c r="R108">
        <v>0</v>
      </c>
      <c r="S108">
        <v>0</v>
      </c>
      <c r="T108">
        <v>0</v>
      </c>
      <c r="U108">
        <v>1</v>
      </c>
      <c r="V108" s="44">
        <v>0.14000000000000001</v>
      </c>
      <c r="X108">
        <v>55</v>
      </c>
      <c r="Y108">
        <v>10</v>
      </c>
      <c r="Z108">
        <v>34</v>
      </c>
      <c r="AA108">
        <v>17</v>
      </c>
      <c r="AB108">
        <v>3</v>
      </c>
      <c r="AC108">
        <v>4</v>
      </c>
      <c r="AD108">
        <v>1.6</v>
      </c>
      <c r="AE108">
        <v>1.8</v>
      </c>
      <c r="AF108">
        <v>2.5</v>
      </c>
      <c r="AG108">
        <v>51</v>
      </c>
      <c r="AH108">
        <v>6</v>
      </c>
      <c r="AI108">
        <v>1</v>
      </c>
      <c r="AJ108">
        <v>0</v>
      </c>
      <c r="AK108">
        <v>0</v>
      </c>
      <c r="AL108">
        <v>92</v>
      </c>
      <c r="AM108" t="s">
        <v>1112</v>
      </c>
    </row>
    <row r="109" spans="1:39">
      <c r="A109" s="43">
        <v>108</v>
      </c>
      <c r="B109" t="s">
        <v>1113</v>
      </c>
      <c r="C109">
        <v>30</v>
      </c>
      <c r="D109" t="s">
        <v>56</v>
      </c>
      <c r="E109">
        <v>57</v>
      </c>
      <c r="F109">
        <v>58</v>
      </c>
      <c r="G109">
        <v>1</v>
      </c>
      <c r="H109">
        <f t="shared" si="1"/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0</v>
      </c>
      <c r="V109" s="44">
        <v>0</v>
      </c>
      <c r="W109">
        <v>47</v>
      </c>
      <c r="X109">
        <v>47</v>
      </c>
      <c r="Y109">
        <v>47</v>
      </c>
      <c r="Z109">
        <v>15</v>
      </c>
      <c r="AA109">
        <v>4</v>
      </c>
      <c r="AB109">
        <v>1</v>
      </c>
      <c r="AC109">
        <v>0</v>
      </c>
      <c r="AD109">
        <v>9</v>
      </c>
      <c r="AE109">
        <v>0</v>
      </c>
      <c r="AF109">
        <v>2</v>
      </c>
      <c r="AG109">
        <v>29</v>
      </c>
      <c r="AH109">
        <v>1</v>
      </c>
      <c r="AI109">
        <v>0</v>
      </c>
      <c r="AJ109">
        <v>0</v>
      </c>
      <c r="AK109">
        <v>0</v>
      </c>
      <c r="AL109">
        <v>29</v>
      </c>
      <c r="AM109" t="s">
        <v>1114</v>
      </c>
    </row>
    <row r="110" spans="1:39">
      <c r="A110" s="43">
        <v>109</v>
      </c>
      <c r="B110" t="s">
        <v>1115</v>
      </c>
      <c r="C110">
        <v>25</v>
      </c>
      <c r="D110" t="s">
        <v>48</v>
      </c>
      <c r="E110">
        <v>42</v>
      </c>
      <c r="F110">
        <v>11</v>
      </c>
      <c r="G110">
        <v>7</v>
      </c>
      <c r="H110">
        <f t="shared" si="1"/>
        <v>1</v>
      </c>
      <c r="I110">
        <v>1</v>
      </c>
      <c r="J110">
        <v>1</v>
      </c>
      <c r="K110">
        <v>5</v>
      </c>
      <c r="L110">
        <v>0</v>
      </c>
      <c r="M110">
        <v>0</v>
      </c>
      <c r="N110">
        <v>5</v>
      </c>
      <c r="O110">
        <v>2</v>
      </c>
      <c r="P110">
        <v>0.71399999999999997</v>
      </c>
      <c r="Q110">
        <v>1</v>
      </c>
      <c r="R110">
        <v>1</v>
      </c>
      <c r="S110">
        <v>0</v>
      </c>
      <c r="T110">
        <v>0</v>
      </c>
      <c r="U110">
        <v>2</v>
      </c>
      <c r="V110" s="44">
        <v>0.28999999999999998</v>
      </c>
      <c r="W110">
        <v>47.3</v>
      </c>
      <c r="X110">
        <v>72</v>
      </c>
      <c r="Y110">
        <v>12</v>
      </c>
      <c r="Z110">
        <v>5</v>
      </c>
      <c r="AA110">
        <v>3</v>
      </c>
      <c r="AB110">
        <v>0</v>
      </c>
      <c r="AC110">
        <v>6</v>
      </c>
      <c r="AD110">
        <v>4.7</v>
      </c>
      <c r="AE110">
        <v>4</v>
      </c>
      <c r="AF110">
        <v>4.5</v>
      </c>
      <c r="AG110">
        <v>74</v>
      </c>
      <c r="AH110">
        <v>5</v>
      </c>
      <c r="AI110">
        <v>2</v>
      </c>
      <c r="AJ110">
        <v>0</v>
      </c>
      <c r="AK110">
        <v>0</v>
      </c>
      <c r="AL110">
        <v>90</v>
      </c>
      <c r="AM110" t="s">
        <v>1116</v>
      </c>
    </row>
    <row r="111" spans="1:39">
      <c r="A111" s="43">
        <v>110</v>
      </c>
      <c r="B111" t="s">
        <v>1117</v>
      </c>
      <c r="C111">
        <v>27</v>
      </c>
      <c r="D111" t="s">
        <v>37</v>
      </c>
      <c r="E111">
        <v>203.2</v>
      </c>
      <c r="F111">
        <v>33</v>
      </c>
      <c r="G111">
        <v>33</v>
      </c>
      <c r="H111">
        <f t="shared" si="1"/>
        <v>1</v>
      </c>
      <c r="I111">
        <v>17</v>
      </c>
      <c r="J111">
        <v>8</v>
      </c>
      <c r="K111">
        <v>8</v>
      </c>
      <c r="L111">
        <v>2</v>
      </c>
      <c r="M111">
        <v>0</v>
      </c>
      <c r="N111">
        <v>19</v>
      </c>
      <c r="O111">
        <v>14</v>
      </c>
      <c r="P111">
        <v>0.57599999999999996</v>
      </c>
      <c r="Q111">
        <v>4</v>
      </c>
      <c r="R111">
        <v>2</v>
      </c>
      <c r="S111">
        <v>1</v>
      </c>
      <c r="T111">
        <v>1</v>
      </c>
      <c r="U111">
        <v>19</v>
      </c>
      <c r="V111" s="44">
        <v>0.57999999999999996</v>
      </c>
      <c r="W111">
        <v>56.7</v>
      </c>
      <c r="X111">
        <v>89</v>
      </c>
      <c r="Y111">
        <v>17</v>
      </c>
      <c r="Z111">
        <v>14</v>
      </c>
      <c r="AA111">
        <v>6</v>
      </c>
      <c r="AB111">
        <v>0</v>
      </c>
      <c r="AC111">
        <v>16</v>
      </c>
      <c r="AD111">
        <v>4.9000000000000004</v>
      </c>
      <c r="AE111">
        <v>4.9000000000000004</v>
      </c>
      <c r="AF111">
        <v>6.2</v>
      </c>
      <c r="AG111">
        <v>95</v>
      </c>
      <c r="AH111">
        <v>1</v>
      </c>
      <c r="AI111">
        <v>25</v>
      </c>
      <c r="AJ111">
        <v>7</v>
      </c>
      <c r="AK111">
        <v>0</v>
      </c>
      <c r="AL111">
        <v>110</v>
      </c>
      <c r="AM111" t="s">
        <v>1118</v>
      </c>
    </row>
    <row r="112" spans="1:39">
      <c r="A112" s="43">
        <v>111</v>
      </c>
      <c r="B112" t="s">
        <v>1119</v>
      </c>
      <c r="C112">
        <v>26</v>
      </c>
      <c r="D112" t="s">
        <v>52</v>
      </c>
      <c r="E112">
        <v>27</v>
      </c>
      <c r="F112">
        <v>6</v>
      </c>
      <c r="G112">
        <v>6</v>
      </c>
      <c r="H112">
        <f t="shared" si="1"/>
        <v>1</v>
      </c>
      <c r="I112">
        <v>2</v>
      </c>
      <c r="J112">
        <v>2</v>
      </c>
      <c r="K112">
        <v>2</v>
      </c>
      <c r="L112">
        <v>0</v>
      </c>
      <c r="M112">
        <v>0</v>
      </c>
      <c r="N112">
        <v>3</v>
      </c>
      <c r="O112">
        <v>3</v>
      </c>
      <c r="P112">
        <v>0.5</v>
      </c>
      <c r="Q112">
        <v>0</v>
      </c>
      <c r="R112">
        <v>0</v>
      </c>
      <c r="S112">
        <v>0</v>
      </c>
      <c r="T112">
        <v>0</v>
      </c>
      <c r="U112">
        <v>2</v>
      </c>
      <c r="V112" s="44">
        <v>0.33</v>
      </c>
      <c r="W112">
        <v>53</v>
      </c>
      <c r="X112">
        <v>81</v>
      </c>
      <c r="Y112">
        <v>35</v>
      </c>
      <c r="Z112">
        <v>3</v>
      </c>
      <c r="AA112">
        <v>1</v>
      </c>
      <c r="AB112">
        <v>0</v>
      </c>
      <c r="AC112">
        <v>5</v>
      </c>
      <c r="AD112">
        <v>5.4</v>
      </c>
      <c r="AE112">
        <v>3.9</v>
      </c>
      <c r="AF112">
        <v>4.5</v>
      </c>
      <c r="AG112">
        <v>77</v>
      </c>
      <c r="AH112">
        <v>1</v>
      </c>
      <c r="AI112">
        <v>5</v>
      </c>
      <c r="AJ112">
        <v>0</v>
      </c>
      <c r="AK112">
        <v>0</v>
      </c>
      <c r="AL112">
        <v>97</v>
      </c>
      <c r="AM112" t="s">
        <v>1120</v>
      </c>
    </row>
    <row r="113" spans="1:39">
      <c r="A113" s="43">
        <v>112</v>
      </c>
      <c r="B113" t="s">
        <v>1121</v>
      </c>
      <c r="C113">
        <v>25</v>
      </c>
      <c r="D113" t="s">
        <v>100</v>
      </c>
      <c r="E113">
        <v>155.19999999999999</v>
      </c>
      <c r="F113">
        <v>30</v>
      </c>
      <c r="G113">
        <v>29</v>
      </c>
      <c r="H113">
        <f t="shared" si="1"/>
        <v>1</v>
      </c>
      <c r="I113">
        <v>9</v>
      </c>
      <c r="J113">
        <v>6</v>
      </c>
      <c r="K113">
        <v>14</v>
      </c>
      <c r="L113">
        <v>5</v>
      </c>
      <c r="M113">
        <v>2</v>
      </c>
      <c r="N113">
        <v>21</v>
      </c>
      <c r="O113">
        <v>8</v>
      </c>
      <c r="P113">
        <v>0.72399999999999998</v>
      </c>
      <c r="Q113">
        <v>3</v>
      </c>
      <c r="R113">
        <v>4</v>
      </c>
      <c r="S113">
        <v>0</v>
      </c>
      <c r="T113">
        <v>0</v>
      </c>
      <c r="U113">
        <v>10</v>
      </c>
      <c r="V113" s="44">
        <v>0.34</v>
      </c>
      <c r="W113">
        <v>54.1</v>
      </c>
      <c r="X113">
        <v>78</v>
      </c>
      <c r="Y113">
        <v>-8</v>
      </c>
      <c r="Z113">
        <v>16</v>
      </c>
      <c r="AA113">
        <v>5</v>
      </c>
      <c r="AB113">
        <v>0</v>
      </c>
      <c r="AC113">
        <v>20</v>
      </c>
      <c r="AD113">
        <v>4.5</v>
      </c>
      <c r="AE113">
        <v>3.1</v>
      </c>
      <c r="AF113">
        <v>5.3</v>
      </c>
      <c r="AG113">
        <v>81</v>
      </c>
      <c r="AH113">
        <v>10</v>
      </c>
      <c r="AI113">
        <v>19</v>
      </c>
      <c r="AJ113">
        <v>0</v>
      </c>
      <c r="AK113">
        <v>0</v>
      </c>
      <c r="AL113">
        <v>95</v>
      </c>
      <c r="AM113" t="s">
        <v>1122</v>
      </c>
    </row>
    <row r="114" spans="1:39">
      <c r="A114" s="43">
        <v>113</v>
      </c>
      <c r="B114" t="s">
        <v>1123</v>
      </c>
      <c r="C114">
        <v>29</v>
      </c>
      <c r="D114" t="s">
        <v>116</v>
      </c>
      <c r="E114">
        <v>18.100000000000001</v>
      </c>
      <c r="F114">
        <v>17</v>
      </c>
      <c r="G114">
        <v>1</v>
      </c>
      <c r="H114">
        <f t="shared" si="1"/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 s="44">
        <v>0</v>
      </c>
      <c r="W114">
        <v>35</v>
      </c>
      <c r="X114">
        <v>35</v>
      </c>
      <c r="Y114">
        <v>35</v>
      </c>
      <c r="Z114">
        <v>8</v>
      </c>
      <c r="AA114">
        <v>2</v>
      </c>
      <c r="AB114">
        <v>1</v>
      </c>
      <c r="AC114">
        <v>0</v>
      </c>
      <c r="AD114">
        <v>0</v>
      </c>
      <c r="AE114">
        <v>0</v>
      </c>
      <c r="AF114">
        <v>1</v>
      </c>
      <c r="AG114">
        <v>32</v>
      </c>
      <c r="AH114">
        <v>1</v>
      </c>
      <c r="AI114">
        <v>0</v>
      </c>
      <c r="AJ114">
        <v>0</v>
      </c>
      <c r="AK114">
        <v>0</v>
      </c>
      <c r="AL114">
        <v>32</v>
      </c>
      <c r="AM114" t="s">
        <v>1124</v>
      </c>
    </row>
    <row r="115" spans="1:39">
      <c r="A115" s="43">
        <v>114</v>
      </c>
      <c r="B115" t="s">
        <v>1125</v>
      </c>
      <c r="C115">
        <v>32</v>
      </c>
      <c r="D115" t="s">
        <v>97</v>
      </c>
      <c r="E115">
        <v>185</v>
      </c>
      <c r="F115">
        <v>31</v>
      </c>
      <c r="G115">
        <v>31</v>
      </c>
      <c r="H115">
        <f t="shared" si="1"/>
        <v>1</v>
      </c>
      <c r="I115">
        <v>12</v>
      </c>
      <c r="J115">
        <v>9</v>
      </c>
      <c r="K115">
        <v>10</v>
      </c>
      <c r="L115">
        <v>2</v>
      </c>
      <c r="M115">
        <v>4</v>
      </c>
      <c r="N115">
        <v>16</v>
      </c>
      <c r="O115">
        <v>15</v>
      </c>
      <c r="P115">
        <v>0.51600000000000001</v>
      </c>
      <c r="Q115">
        <v>3</v>
      </c>
      <c r="R115">
        <v>3</v>
      </c>
      <c r="S115">
        <v>0</v>
      </c>
      <c r="T115">
        <v>0</v>
      </c>
      <c r="U115">
        <v>20</v>
      </c>
      <c r="V115" s="44">
        <v>0.65</v>
      </c>
      <c r="W115">
        <v>58.2</v>
      </c>
      <c r="X115">
        <v>83</v>
      </c>
      <c r="Y115">
        <v>11</v>
      </c>
      <c r="Z115">
        <v>19</v>
      </c>
      <c r="AA115">
        <v>5</v>
      </c>
      <c r="AB115">
        <v>0</v>
      </c>
      <c r="AC115">
        <v>19</v>
      </c>
      <c r="AD115">
        <v>3.4</v>
      </c>
      <c r="AE115">
        <v>3.2</v>
      </c>
      <c r="AF115">
        <v>6</v>
      </c>
      <c r="AG115">
        <v>99</v>
      </c>
      <c r="AH115">
        <v>1</v>
      </c>
      <c r="AI115">
        <v>12</v>
      </c>
      <c r="AJ115">
        <v>18</v>
      </c>
      <c r="AK115">
        <v>0</v>
      </c>
      <c r="AL115">
        <v>115</v>
      </c>
      <c r="AM115" t="s">
        <v>1126</v>
      </c>
    </row>
    <row r="116" spans="1:39">
      <c r="A116" s="43">
        <v>115</v>
      </c>
      <c r="B116" t="s">
        <v>1127</v>
      </c>
      <c r="C116">
        <v>30</v>
      </c>
      <c r="D116" t="s">
        <v>54</v>
      </c>
      <c r="E116">
        <v>108.2</v>
      </c>
      <c r="F116">
        <v>20</v>
      </c>
      <c r="G116">
        <v>19</v>
      </c>
      <c r="H116">
        <f t="shared" si="1"/>
        <v>1</v>
      </c>
      <c r="I116">
        <v>5</v>
      </c>
      <c r="J116">
        <v>7</v>
      </c>
      <c r="K116">
        <v>7</v>
      </c>
      <c r="L116">
        <v>2</v>
      </c>
      <c r="M116">
        <v>0</v>
      </c>
      <c r="N116">
        <v>9</v>
      </c>
      <c r="O116">
        <v>10</v>
      </c>
      <c r="P116">
        <v>0.47399999999999998</v>
      </c>
      <c r="Q116">
        <v>2</v>
      </c>
      <c r="R116">
        <v>2</v>
      </c>
      <c r="S116">
        <v>1</v>
      </c>
      <c r="T116">
        <v>1</v>
      </c>
      <c r="U116">
        <v>6</v>
      </c>
      <c r="V116" s="44">
        <v>0.32</v>
      </c>
      <c r="W116">
        <v>52.8</v>
      </c>
      <c r="X116">
        <v>96</v>
      </c>
      <c r="Y116">
        <v>10</v>
      </c>
      <c r="Z116">
        <v>16</v>
      </c>
      <c r="AA116">
        <v>9</v>
      </c>
      <c r="AB116">
        <v>0</v>
      </c>
      <c r="AC116">
        <v>12</v>
      </c>
      <c r="AD116">
        <v>4.5</v>
      </c>
      <c r="AE116">
        <v>4.3</v>
      </c>
      <c r="AF116">
        <v>5.5</v>
      </c>
      <c r="AG116">
        <v>83</v>
      </c>
      <c r="AH116">
        <v>5</v>
      </c>
      <c r="AI116">
        <v>13</v>
      </c>
      <c r="AJ116">
        <v>1</v>
      </c>
      <c r="AK116">
        <v>0</v>
      </c>
      <c r="AL116">
        <v>106</v>
      </c>
      <c r="AM116" t="s">
        <v>1128</v>
      </c>
    </row>
    <row r="117" spans="1:39">
      <c r="A117" s="43">
        <v>116</v>
      </c>
      <c r="B117" t="s">
        <v>1129</v>
      </c>
      <c r="C117">
        <v>35</v>
      </c>
      <c r="D117" t="s">
        <v>58</v>
      </c>
      <c r="E117">
        <v>187</v>
      </c>
      <c r="F117">
        <v>32</v>
      </c>
      <c r="G117">
        <v>32</v>
      </c>
      <c r="H117">
        <f t="shared" si="1"/>
        <v>1</v>
      </c>
      <c r="I117">
        <v>15</v>
      </c>
      <c r="J117">
        <v>9</v>
      </c>
      <c r="K117">
        <v>8</v>
      </c>
      <c r="L117">
        <v>3</v>
      </c>
      <c r="M117">
        <v>3</v>
      </c>
      <c r="N117">
        <v>19</v>
      </c>
      <c r="O117">
        <v>13</v>
      </c>
      <c r="P117">
        <v>0.59399999999999997</v>
      </c>
      <c r="Q117">
        <v>1</v>
      </c>
      <c r="R117">
        <v>3</v>
      </c>
      <c r="S117">
        <v>0</v>
      </c>
      <c r="T117">
        <v>0</v>
      </c>
      <c r="U117">
        <v>17</v>
      </c>
      <c r="V117" s="44">
        <v>0.53</v>
      </c>
      <c r="W117">
        <v>49.4</v>
      </c>
      <c r="X117">
        <v>73</v>
      </c>
      <c r="Y117">
        <v>10</v>
      </c>
      <c r="Z117">
        <v>21</v>
      </c>
      <c r="AA117">
        <v>6</v>
      </c>
      <c r="AB117">
        <v>0</v>
      </c>
      <c r="AC117">
        <v>19</v>
      </c>
      <c r="AD117">
        <v>5.3</v>
      </c>
      <c r="AE117">
        <v>6.2</v>
      </c>
      <c r="AF117">
        <v>5.8</v>
      </c>
      <c r="AG117">
        <v>92</v>
      </c>
      <c r="AH117">
        <v>2</v>
      </c>
      <c r="AI117">
        <v>27</v>
      </c>
      <c r="AJ117">
        <v>3</v>
      </c>
      <c r="AK117">
        <v>0</v>
      </c>
      <c r="AL117">
        <v>104</v>
      </c>
      <c r="AM117" t="s">
        <v>1130</v>
      </c>
    </row>
    <row r="118" spans="1:39">
      <c r="A118" s="43">
        <v>117</v>
      </c>
      <c r="B118" t="s">
        <v>1131</v>
      </c>
      <c r="C118">
        <v>26</v>
      </c>
      <c r="D118" t="s">
        <v>35</v>
      </c>
      <c r="E118">
        <v>184.2</v>
      </c>
      <c r="F118">
        <v>31</v>
      </c>
      <c r="G118">
        <v>31</v>
      </c>
      <c r="H118">
        <f t="shared" si="1"/>
        <v>1</v>
      </c>
      <c r="I118">
        <v>13</v>
      </c>
      <c r="J118">
        <v>7</v>
      </c>
      <c r="K118">
        <v>11</v>
      </c>
      <c r="L118">
        <v>2</v>
      </c>
      <c r="M118">
        <v>2</v>
      </c>
      <c r="N118">
        <v>17</v>
      </c>
      <c r="O118">
        <v>14</v>
      </c>
      <c r="P118">
        <v>0.54800000000000004</v>
      </c>
      <c r="Q118">
        <v>3</v>
      </c>
      <c r="R118">
        <v>6</v>
      </c>
      <c r="S118">
        <v>1</v>
      </c>
      <c r="T118">
        <v>1</v>
      </c>
      <c r="U118">
        <v>17</v>
      </c>
      <c r="V118" s="44">
        <v>0.55000000000000004</v>
      </c>
      <c r="W118">
        <v>55.5</v>
      </c>
      <c r="X118">
        <v>87</v>
      </c>
      <c r="Y118">
        <v>19</v>
      </c>
      <c r="Z118">
        <v>17</v>
      </c>
      <c r="AA118">
        <v>4</v>
      </c>
      <c r="AB118">
        <v>0</v>
      </c>
      <c r="AC118">
        <v>19</v>
      </c>
      <c r="AD118">
        <v>4.9000000000000004</v>
      </c>
      <c r="AE118">
        <v>4.0999999999999996</v>
      </c>
      <c r="AF118">
        <v>6</v>
      </c>
      <c r="AG118">
        <v>91</v>
      </c>
      <c r="AH118">
        <v>2</v>
      </c>
      <c r="AI118">
        <v>25</v>
      </c>
      <c r="AJ118">
        <v>4</v>
      </c>
      <c r="AK118">
        <v>0</v>
      </c>
      <c r="AL118">
        <v>105</v>
      </c>
      <c r="AM118" t="s">
        <v>1132</v>
      </c>
    </row>
    <row r="119" spans="1:39">
      <c r="A119" s="43">
        <v>118</v>
      </c>
      <c r="B119" t="s">
        <v>1133</v>
      </c>
      <c r="C119">
        <v>28</v>
      </c>
      <c r="D119" t="s">
        <v>915</v>
      </c>
      <c r="E119">
        <v>179.1</v>
      </c>
      <c r="F119">
        <v>32</v>
      </c>
      <c r="G119">
        <v>32</v>
      </c>
      <c r="H119">
        <f t="shared" si="1"/>
        <v>1</v>
      </c>
      <c r="I119">
        <v>8</v>
      </c>
      <c r="J119">
        <v>14</v>
      </c>
      <c r="K119">
        <v>10</v>
      </c>
      <c r="L119">
        <v>2</v>
      </c>
      <c r="M119">
        <v>4</v>
      </c>
      <c r="N119">
        <v>9</v>
      </c>
      <c r="O119">
        <v>23</v>
      </c>
      <c r="P119">
        <v>0.28100000000000003</v>
      </c>
      <c r="Q119">
        <v>4</v>
      </c>
      <c r="R119">
        <v>4</v>
      </c>
      <c r="S119">
        <v>0</v>
      </c>
      <c r="T119">
        <v>0</v>
      </c>
      <c r="U119">
        <v>15</v>
      </c>
      <c r="V119" s="44">
        <v>0.47</v>
      </c>
      <c r="W119">
        <v>51.6</v>
      </c>
      <c r="X119">
        <v>84</v>
      </c>
      <c r="Y119">
        <v>8</v>
      </c>
      <c r="Z119">
        <v>12</v>
      </c>
      <c r="AA119">
        <v>1</v>
      </c>
      <c r="AB119">
        <v>0</v>
      </c>
      <c r="AC119">
        <v>17</v>
      </c>
      <c r="AD119">
        <v>4.3</v>
      </c>
      <c r="AE119">
        <v>4.3</v>
      </c>
      <c r="AF119">
        <v>5.6</v>
      </c>
      <c r="AG119">
        <v>96</v>
      </c>
      <c r="AH119">
        <v>3</v>
      </c>
      <c r="AI119">
        <v>13</v>
      </c>
      <c r="AJ119">
        <v>16</v>
      </c>
      <c r="AK119">
        <v>0</v>
      </c>
      <c r="AL119">
        <v>110</v>
      </c>
      <c r="AM119" t="s">
        <v>1134</v>
      </c>
    </row>
    <row r="120" spans="1:39">
      <c r="A120" s="43">
        <v>119</v>
      </c>
      <c r="B120" t="s">
        <v>1135</v>
      </c>
      <c r="C120">
        <v>25</v>
      </c>
      <c r="D120" t="s">
        <v>153</v>
      </c>
      <c r="E120">
        <v>15</v>
      </c>
      <c r="F120">
        <v>3</v>
      </c>
      <c r="G120">
        <v>3</v>
      </c>
      <c r="H120">
        <f t="shared" si="1"/>
        <v>1</v>
      </c>
      <c r="I120">
        <v>1</v>
      </c>
      <c r="J120">
        <v>0</v>
      </c>
      <c r="K120">
        <v>2</v>
      </c>
      <c r="L120">
        <v>1</v>
      </c>
      <c r="M120">
        <v>0</v>
      </c>
      <c r="N120">
        <v>2</v>
      </c>
      <c r="O120">
        <v>1</v>
      </c>
      <c r="P120">
        <v>0.66700000000000004</v>
      </c>
      <c r="Q120">
        <v>2</v>
      </c>
      <c r="R120">
        <v>0</v>
      </c>
      <c r="S120">
        <v>0</v>
      </c>
      <c r="T120">
        <v>0</v>
      </c>
      <c r="U120">
        <v>0</v>
      </c>
      <c r="V120" s="44">
        <v>0</v>
      </c>
      <c r="W120">
        <v>59.7</v>
      </c>
      <c r="X120">
        <v>67</v>
      </c>
      <c r="Y120">
        <v>56</v>
      </c>
      <c r="Z120">
        <v>2</v>
      </c>
      <c r="AA120">
        <v>1</v>
      </c>
      <c r="AB120">
        <v>0</v>
      </c>
      <c r="AC120">
        <v>3</v>
      </c>
      <c r="AD120">
        <v>3.3</v>
      </c>
      <c r="AE120">
        <v>5.2</v>
      </c>
      <c r="AF120">
        <v>5</v>
      </c>
      <c r="AG120">
        <v>81</v>
      </c>
      <c r="AH120">
        <v>1</v>
      </c>
      <c r="AI120">
        <v>2</v>
      </c>
      <c r="AJ120">
        <v>0</v>
      </c>
      <c r="AK120">
        <v>0</v>
      </c>
      <c r="AL120">
        <v>89</v>
      </c>
      <c r="AM120" t="s">
        <v>1136</v>
      </c>
    </row>
    <row r="121" spans="1:39">
      <c r="A121" s="43">
        <v>120</v>
      </c>
      <c r="B121" t="s">
        <v>1137</v>
      </c>
      <c r="C121">
        <v>29</v>
      </c>
      <c r="D121" t="s">
        <v>64</v>
      </c>
      <c r="E121">
        <v>115</v>
      </c>
      <c r="F121">
        <v>20</v>
      </c>
      <c r="G121">
        <v>20</v>
      </c>
      <c r="H121">
        <f t="shared" si="1"/>
        <v>1</v>
      </c>
      <c r="I121">
        <v>9</v>
      </c>
      <c r="J121">
        <v>7</v>
      </c>
      <c r="K121">
        <v>4</v>
      </c>
      <c r="L121">
        <v>2</v>
      </c>
      <c r="M121">
        <v>1</v>
      </c>
      <c r="N121">
        <v>11</v>
      </c>
      <c r="O121">
        <v>9</v>
      </c>
      <c r="P121">
        <v>0.55000000000000004</v>
      </c>
      <c r="Q121">
        <v>1</v>
      </c>
      <c r="R121">
        <v>2</v>
      </c>
      <c r="S121">
        <v>0</v>
      </c>
      <c r="T121">
        <v>0</v>
      </c>
      <c r="U121">
        <v>9</v>
      </c>
      <c r="V121" s="44">
        <v>0.45</v>
      </c>
      <c r="W121">
        <v>57.3</v>
      </c>
      <c r="X121">
        <v>75</v>
      </c>
      <c r="Y121">
        <v>24</v>
      </c>
      <c r="Z121">
        <v>11</v>
      </c>
      <c r="AA121">
        <v>2</v>
      </c>
      <c r="AB121">
        <v>0</v>
      </c>
      <c r="AC121">
        <v>12</v>
      </c>
      <c r="AD121">
        <v>4.4000000000000004</v>
      </c>
      <c r="AE121">
        <v>4.3</v>
      </c>
      <c r="AF121">
        <v>5.8</v>
      </c>
      <c r="AG121">
        <v>91</v>
      </c>
      <c r="AH121">
        <v>1</v>
      </c>
      <c r="AI121">
        <v>16</v>
      </c>
      <c r="AJ121">
        <v>3</v>
      </c>
      <c r="AK121">
        <v>0</v>
      </c>
      <c r="AL121">
        <v>103</v>
      </c>
      <c r="AM121" t="s">
        <v>1138</v>
      </c>
    </row>
    <row r="122" spans="1:39">
      <c r="A122" s="43">
        <v>121</v>
      </c>
      <c r="B122" t="s">
        <v>1139</v>
      </c>
      <c r="C122">
        <v>29</v>
      </c>
      <c r="D122" t="s">
        <v>109</v>
      </c>
      <c r="E122">
        <v>139</v>
      </c>
      <c r="F122">
        <v>27</v>
      </c>
      <c r="G122">
        <v>27</v>
      </c>
      <c r="H122">
        <f t="shared" si="1"/>
        <v>1</v>
      </c>
      <c r="I122">
        <v>9</v>
      </c>
      <c r="J122">
        <v>9</v>
      </c>
      <c r="K122">
        <v>9</v>
      </c>
      <c r="L122">
        <v>3</v>
      </c>
      <c r="M122">
        <v>2</v>
      </c>
      <c r="N122">
        <v>13</v>
      </c>
      <c r="O122">
        <v>14</v>
      </c>
      <c r="P122">
        <v>0.48099999999999998</v>
      </c>
      <c r="Q122">
        <v>5</v>
      </c>
      <c r="R122">
        <v>4</v>
      </c>
      <c r="S122">
        <v>0</v>
      </c>
      <c r="T122">
        <v>0</v>
      </c>
      <c r="U122">
        <v>12</v>
      </c>
      <c r="V122" s="44">
        <v>0.44</v>
      </c>
      <c r="W122">
        <v>44.6</v>
      </c>
      <c r="X122">
        <v>64</v>
      </c>
      <c r="Y122">
        <v>0</v>
      </c>
      <c r="Z122">
        <v>22</v>
      </c>
      <c r="AA122">
        <v>11</v>
      </c>
      <c r="AB122">
        <v>0</v>
      </c>
      <c r="AC122">
        <v>16</v>
      </c>
      <c r="AD122">
        <v>5.2</v>
      </c>
      <c r="AE122">
        <v>4.7</v>
      </c>
      <c r="AF122">
        <v>5.0999999999999996</v>
      </c>
      <c r="AG122">
        <v>80</v>
      </c>
      <c r="AH122">
        <v>11</v>
      </c>
      <c r="AI122">
        <v>16</v>
      </c>
      <c r="AJ122">
        <v>0</v>
      </c>
      <c r="AK122">
        <v>0</v>
      </c>
      <c r="AL122">
        <v>94</v>
      </c>
      <c r="AM122" t="s">
        <v>1140</v>
      </c>
    </row>
    <row r="123" spans="1:39">
      <c r="A123" s="43">
        <v>122</v>
      </c>
      <c r="B123" t="s">
        <v>1141</v>
      </c>
      <c r="C123">
        <v>29</v>
      </c>
      <c r="D123" t="s">
        <v>24</v>
      </c>
      <c r="E123">
        <v>103</v>
      </c>
      <c r="F123">
        <v>20</v>
      </c>
      <c r="G123">
        <v>20</v>
      </c>
      <c r="H123">
        <f t="shared" si="1"/>
        <v>1</v>
      </c>
      <c r="I123">
        <v>8</v>
      </c>
      <c r="J123">
        <v>5</v>
      </c>
      <c r="K123">
        <v>7</v>
      </c>
      <c r="L123">
        <v>5</v>
      </c>
      <c r="M123">
        <v>1</v>
      </c>
      <c r="N123">
        <v>11</v>
      </c>
      <c r="O123">
        <v>9</v>
      </c>
      <c r="P123">
        <v>0.55000000000000004</v>
      </c>
      <c r="Q123">
        <v>1</v>
      </c>
      <c r="R123">
        <v>2</v>
      </c>
      <c r="S123">
        <v>0</v>
      </c>
      <c r="T123">
        <v>0</v>
      </c>
      <c r="U123">
        <v>4</v>
      </c>
      <c r="V123" s="44">
        <v>0.2</v>
      </c>
      <c r="W123">
        <v>49.4</v>
      </c>
      <c r="X123">
        <v>72</v>
      </c>
      <c r="Y123">
        <v>2</v>
      </c>
      <c r="Z123">
        <v>10</v>
      </c>
      <c r="AA123">
        <v>3</v>
      </c>
      <c r="AB123">
        <v>0</v>
      </c>
      <c r="AC123">
        <v>12</v>
      </c>
      <c r="AD123">
        <v>6.1</v>
      </c>
      <c r="AE123">
        <v>6.2</v>
      </c>
      <c r="AF123">
        <v>5.2</v>
      </c>
      <c r="AG123">
        <v>83</v>
      </c>
      <c r="AH123">
        <v>5</v>
      </c>
      <c r="AI123">
        <v>14</v>
      </c>
      <c r="AJ123">
        <v>1</v>
      </c>
      <c r="AK123">
        <v>0</v>
      </c>
      <c r="AL123">
        <v>109</v>
      </c>
      <c r="AM123" t="s">
        <v>1142</v>
      </c>
    </row>
    <row r="124" spans="1:39">
      <c r="A124" s="43">
        <v>123</v>
      </c>
      <c r="B124" t="s">
        <v>1143</v>
      </c>
      <c r="C124">
        <v>31</v>
      </c>
      <c r="D124" t="s">
        <v>35</v>
      </c>
      <c r="E124">
        <v>50</v>
      </c>
      <c r="F124">
        <v>10</v>
      </c>
      <c r="G124">
        <v>10</v>
      </c>
      <c r="H124">
        <f t="shared" si="1"/>
        <v>1</v>
      </c>
      <c r="I124">
        <v>4</v>
      </c>
      <c r="J124">
        <v>1</v>
      </c>
      <c r="K124">
        <v>5</v>
      </c>
      <c r="L124">
        <v>2</v>
      </c>
      <c r="M124">
        <v>0</v>
      </c>
      <c r="N124">
        <v>7</v>
      </c>
      <c r="O124">
        <v>3</v>
      </c>
      <c r="P124">
        <v>0.7</v>
      </c>
      <c r="Q124">
        <v>3</v>
      </c>
      <c r="R124">
        <v>2</v>
      </c>
      <c r="S124">
        <v>0</v>
      </c>
      <c r="T124">
        <v>0</v>
      </c>
      <c r="U124">
        <v>4</v>
      </c>
      <c r="V124" s="44">
        <v>0.4</v>
      </c>
      <c r="W124">
        <v>45.8</v>
      </c>
      <c r="X124">
        <v>64</v>
      </c>
      <c r="Y124">
        <v>6</v>
      </c>
      <c r="Z124">
        <v>7</v>
      </c>
      <c r="AA124">
        <v>4</v>
      </c>
      <c r="AB124">
        <v>0</v>
      </c>
      <c r="AC124">
        <v>7</v>
      </c>
      <c r="AD124">
        <v>5.4</v>
      </c>
      <c r="AE124">
        <v>4.8</v>
      </c>
      <c r="AF124">
        <v>5</v>
      </c>
      <c r="AG124">
        <v>81</v>
      </c>
      <c r="AH124">
        <v>4</v>
      </c>
      <c r="AI124">
        <v>6</v>
      </c>
      <c r="AJ124">
        <v>0</v>
      </c>
      <c r="AK124">
        <v>0</v>
      </c>
      <c r="AL124">
        <v>93</v>
      </c>
      <c r="AM124" t="s">
        <v>1144</v>
      </c>
    </row>
    <row r="125" spans="1:39">
      <c r="A125" s="43">
        <v>124</v>
      </c>
      <c r="B125" t="s">
        <v>1145</v>
      </c>
      <c r="C125">
        <v>27</v>
      </c>
      <c r="D125" t="s">
        <v>24</v>
      </c>
      <c r="E125">
        <v>32.200000000000003</v>
      </c>
      <c r="F125">
        <v>33</v>
      </c>
      <c r="G125">
        <v>1</v>
      </c>
      <c r="H125">
        <f t="shared" si="1"/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 s="44">
        <v>0</v>
      </c>
      <c r="W125">
        <v>51</v>
      </c>
      <c r="X125">
        <v>51</v>
      </c>
      <c r="Y125">
        <v>51</v>
      </c>
      <c r="Z125">
        <v>12</v>
      </c>
      <c r="AA125">
        <v>6</v>
      </c>
      <c r="AB125">
        <v>0</v>
      </c>
      <c r="AC125">
        <v>1</v>
      </c>
      <c r="AD125">
        <v>4</v>
      </c>
      <c r="AE125">
        <v>9</v>
      </c>
      <c r="AF125">
        <v>0.7</v>
      </c>
      <c r="AG125">
        <v>14</v>
      </c>
      <c r="AH125">
        <v>1</v>
      </c>
      <c r="AI125">
        <v>0</v>
      </c>
      <c r="AJ125">
        <v>0</v>
      </c>
      <c r="AK125">
        <v>0</v>
      </c>
      <c r="AL125">
        <v>14</v>
      </c>
      <c r="AM125" t="s">
        <v>1146</v>
      </c>
    </row>
    <row r="126" spans="1:39">
      <c r="A126" s="43">
        <v>125</v>
      </c>
      <c r="B126" t="s">
        <v>1147</v>
      </c>
      <c r="C126">
        <v>24</v>
      </c>
      <c r="D126" t="s">
        <v>129</v>
      </c>
      <c r="E126">
        <v>136.1</v>
      </c>
      <c r="F126">
        <v>27</v>
      </c>
      <c r="G126">
        <v>27</v>
      </c>
      <c r="H126">
        <f t="shared" si="1"/>
        <v>1</v>
      </c>
      <c r="I126">
        <v>7</v>
      </c>
      <c r="J126">
        <v>10</v>
      </c>
      <c r="K126">
        <v>10</v>
      </c>
      <c r="L126">
        <v>5</v>
      </c>
      <c r="M126">
        <v>2</v>
      </c>
      <c r="N126">
        <v>10</v>
      </c>
      <c r="O126">
        <v>17</v>
      </c>
      <c r="P126">
        <v>0.37</v>
      </c>
      <c r="Q126">
        <v>2</v>
      </c>
      <c r="R126">
        <v>3</v>
      </c>
      <c r="S126">
        <v>0</v>
      </c>
      <c r="T126">
        <v>0</v>
      </c>
      <c r="U126">
        <v>8</v>
      </c>
      <c r="V126" s="44">
        <v>0.3</v>
      </c>
      <c r="W126">
        <v>50.7</v>
      </c>
      <c r="X126">
        <v>77</v>
      </c>
      <c r="Y126">
        <v>18</v>
      </c>
      <c r="Z126">
        <v>14</v>
      </c>
      <c r="AA126">
        <v>0</v>
      </c>
      <c r="AB126">
        <v>0</v>
      </c>
      <c r="AC126">
        <v>15</v>
      </c>
      <c r="AD126">
        <v>3.8</v>
      </c>
      <c r="AE126">
        <v>3.6</v>
      </c>
      <c r="AF126">
        <v>5</v>
      </c>
      <c r="AG126">
        <v>91</v>
      </c>
      <c r="AH126">
        <v>2</v>
      </c>
      <c r="AI126">
        <v>16</v>
      </c>
      <c r="AJ126">
        <v>9</v>
      </c>
      <c r="AK126">
        <v>0</v>
      </c>
      <c r="AL126">
        <v>106</v>
      </c>
      <c r="AM126" t="s">
        <v>1148</v>
      </c>
    </row>
    <row r="127" spans="1:39">
      <c r="A127" s="43">
        <v>126</v>
      </c>
      <c r="B127" t="s">
        <v>1149</v>
      </c>
      <c r="C127">
        <v>24</v>
      </c>
      <c r="D127" t="s">
        <v>24</v>
      </c>
      <c r="E127">
        <v>65.099999999999994</v>
      </c>
      <c r="F127">
        <v>66</v>
      </c>
      <c r="G127">
        <v>1</v>
      </c>
      <c r="H127">
        <f t="shared" si="1"/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 s="44">
        <v>0</v>
      </c>
      <c r="W127">
        <v>58</v>
      </c>
      <c r="X127">
        <v>58</v>
      </c>
      <c r="Y127">
        <v>58</v>
      </c>
      <c r="Z127">
        <v>7</v>
      </c>
      <c r="AA127">
        <v>0</v>
      </c>
      <c r="AB127">
        <v>0</v>
      </c>
      <c r="AC127">
        <v>0</v>
      </c>
      <c r="AD127">
        <v>2</v>
      </c>
      <c r="AE127">
        <v>0</v>
      </c>
      <c r="AF127">
        <v>2</v>
      </c>
      <c r="AG127">
        <v>29</v>
      </c>
      <c r="AH127">
        <v>1</v>
      </c>
      <c r="AI127">
        <v>0</v>
      </c>
      <c r="AJ127">
        <v>0</v>
      </c>
      <c r="AK127">
        <v>0</v>
      </c>
      <c r="AL127">
        <v>29</v>
      </c>
      <c r="AM127" t="s">
        <v>1150</v>
      </c>
    </row>
    <row r="128" spans="1:39">
      <c r="A128" s="43">
        <v>127</v>
      </c>
      <c r="B128" t="s">
        <v>1151</v>
      </c>
      <c r="C128">
        <v>31</v>
      </c>
      <c r="D128" t="s">
        <v>32</v>
      </c>
      <c r="E128">
        <v>157.1</v>
      </c>
      <c r="F128">
        <v>29</v>
      </c>
      <c r="G128">
        <v>29</v>
      </c>
      <c r="H128">
        <f t="shared" si="1"/>
        <v>1</v>
      </c>
      <c r="I128">
        <v>9</v>
      </c>
      <c r="J128">
        <v>8</v>
      </c>
      <c r="K128">
        <v>12</v>
      </c>
      <c r="L128">
        <v>3</v>
      </c>
      <c r="M128">
        <v>4</v>
      </c>
      <c r="N128">
        <v>17</v>
      </c>
      <c r="O128">
        <v>12</v>
      </c>
      <c r="P128">
        <v>0.58599999999999997</v>
      </c>
      <c r="Q128">
        <v>1</v>
      </c>
      <c r="R128">
        <v>5</v>
      </c>
      <c r="S128">
        <v>1</v>
      </c>
      <c r="T128">
        <v>0</v>
      </c>
      <c r="U128">
        <v>12</v>
      </c>
      <c r="V128" s="44">
        <v>0.41</v>
      </c>
      <c r="W128">
        <v>52.1</v>
      </c>
      <c r="X128">
        <v>87</v>
      </c>
      <c r="Y128">
        <v>20</v>
      </c>
      <c r="Z128">
        <v>19</v>
      </c>
      <c r="AA128">
        <v>6</v>
      </c>
      <c r="AB128">
        <v>0</v>
      </c>
      <c r="AC128">
        <v>19</v>
      </c>
      <c r="AD128">
        <v>5.5</v>
      </c>
      <c r="AE128">
        <v>4.7</v>
      </c>
      <c r="AF128">
        <v>5.4</v>
      </c>
      <c r="AG128">
        <v>83</v>
      </c>
      <c r="AH128">
        <v>7</v>
      </c>
      <c r="AI128">
        <v>20</v>
      </c>
      <c r="AJ128">
        <v>2</v>
      </c>
      <c r="AK128">
        <v>0</v>
      </c>
      <c r="AL128">
        <v>100</v>
      </c>
      <c r="AM128" t="s">
        <v>1152</v>
      </c>
    </row>
    <row r="129" spans="1:39">
      <c r="A129" s="43">
        <v>128</v>
      </c>
      <c r="B129" t="s">
        <v>1153</v>
      </c>
      <c r="C129">
        <v>25</v>
      </c>
      <c r="D129" t="s">
        <v>129</v>
      </c>
      <c r="E129">
        <v>159</v>
      </c>
      <c r="F129">
        <v>30</v>
      </c>
      <c r="G129">
        <v>30</v>
      </c>
      <c r="H129">
        <f t="shared" si="1"/>
        <v>1</v>
      </c>
      <c r="I129">
        <v>8</v>
      </c>
      <c r="J129">
        <v>13</v>
      </c>
      <c r="K129">
        <v>9</v>
      </c>
      <c r="L129">
        <v>3</v>
      </c>
      <c r="M129">
        <v>3</v>
      </c>
      <c r="N129">
        <v>12</v>
      </c>
      <c r="O129">
        <v>18</v>
      </c>
      <c r="P129">
        <v>0.4</v>
      </c>
      <c r="Q129">
        <v>4</v>
      </c>
      <c r="R129">
        <v>5</v>
      </c>
      <c r="S129">
        <v>0</v>
      </c>
      <c r="T129">
        <v>0</v>
      </c>
      <c r="U129">
        <v>11</v>
      </c>
      <c r="V129" s="44">
        <v>0.37</v>
      </c>
      <c r="W129">
        <v>51.1</v>
      </c>
      <c r="X129">
        <v>72</v>
      </c>
      <c r="Y129">
        <v>30</v>
      </c>
      <c r="Z129">
        <v>12</v>
      </c>
      <c r="AA129">
        <v>4</v>
      </c>
      <c r="AB129">
        <v>0</v>
      </c>
      <c r="AC129">
        <v>18</v>
      </c>
      <c r="AD129">
        <v>3.9</v>
      </c>
      <c r="AE129">
        <v>4.5999999999999996</v>
      </c>
      <c r="AF129">
        <v>5.3</v>
      </c>
      <c r="AG129">
        <v>94</v>
      </c>
      <c r="AH129">
        <v>1</v>
      </c>
      <c r="AI129">
        <v>21</v>
      </c>
      <c r="AJ129">
        <v>8</v>
      </c>
      <c r="AK129">
        <v>0</v>
      </c>
      <c r="AL129">
        <v>106</v>
      </c>
      <c r="AM129" t="s">
        <v>1154</v>
      </c>
    </row>
    <row r="130" spans="1:39">
      <c r="A130" s="43">
        <v>129</v>
      </c>
      <c r="B130" t="s">
        <v>1155</v>
      </c>
      <c r="C130">
        <v>33</v>
      </c>
      <c r="D130" t="s">
        <v>144</v>
      </c>
      <c r="E130">
        <v>180</v>
      </c>
      <c r="F130">
        <v>31</v>
      </c>
      <c r="G130">
        <v>31</v>
      </c>
      <c r="H130">
        <f t="shared" si="1"/>
        <v>1</v>
      </c>
      <c r="I130">
        <v>8</v>
      </c>
      <c r="J130">
        <v>8</v>
      </c>
      <c r="K130">
        <v>15</v>
      </c>
      <c r="L130">
        <v>2</v>
      </c>
      <c r="M130">
        <v>4</v>
      </c>
      <c r="N130">
        <v>14</v>
      </c>
      <c r="O130">
        <v>17</v>
      </c>
      <c r="P130">
        <v>0.45200000000000001</v>
      </c>
      <c r="Q130">
        <v>6</v>
      </c>
      <c r="R130">
        <v>4</v>
      </c>
      <c r="S130">
        <v>0</v>
      </c>
      <c r="T130">
        <v>0</v>
      </c>
      <c r="U130">
        <v>17</v>
      </c>
      <c r="V130" s="44">
        <v>0.55000000000000004</v>
      </c>
      <c r="W130">
        <v>57.6</v>
      </c>
      <c r="X130">
        <v>77</v>
      </c>
      <c r="Y130">
        <v>38</v>
      </c>
      <c r="Z130">
        <v>11</v>
      </c>
      <c r="AA130">
        <v>6</v>
      </c>
      <c r="AB130">
        <v>0</v>
      </c>
      <c r="AC130">
        <v>23</v>
      </c>
      <c r="AD130">
        <v>3.8</v>
      </c>
      <c r="AE130">
        <v>3.4</v>
      </c>
      <c r="AF130">
        <v>5.8</v>
      </c>
      <c r="AG130">
        <v>89</v>
      </c>
      <c r="AH130">
        <v>5</v>
      </c>
      <c r="AI130">
        <v>21</v>
      </c>
      <c r="AJ130">
        <v>5</v>
      </c>
      <c r="AK130">
        <v>0</v>
      </c>
      <c r="AL130">
        <v>107</v>
      </c>
      <c r="AM130" t="s">
        <v>1156</v>
      </c>
    </row>
    <row r="131" spans="1:39">
      <c r="A131" s="43">
        <v>130</v>
      </c>
      <c r="B131" t="s">
        <v>1157</v>
      </c>
      <c r="C131">
        <v>23</v>
      </c>
      <c r="D131" t="s">
        <v>74</v>
      </c>
      <c r="E131">
        <v>107</v>
      </c>
      <c r="F131">
        <v>21</v>
      </c>
      <c r="G131">
        <v>21</v>
      </c>
      <c r="H131">
        <f t="shared" ref="H131:H194" si="2">IF(G131/F131&lt;0.2,0,1)</f>
        <v>1</v>
      </c>
      <c r="I131">
        <v>4</v>
      </c>
      <c r="J131">
        <v>6</v>
      </c>
      <c r="K131">
        <v>11</v>
      </c>
      <c r="L131">
        <v>1</v>
      </c>
      <c r="M131">
        <v>1</v>
      </c>
      <c r="N131">
        <v>9</v>
      </c>
      <c r="O131">
        <v>12</v>
      </c>
      <c r="P131">
        <v>0.42899999999999999</v>
      </c>
      <c r="Q131">
        <v>2</v>
      </c>
      <c r="R131">
        <v>4</v>
      </c>
      <c r="S131">
        <v>0</v>
      </c>
      <c r="T131">
        <v>0</v>
      </c>
      <c r="U131">
        <v>7</v>
      </c>
      <c r="V131" s="44">
        <v>0.33</v>
      </c>
      <c r="W131">
        <v>51.4</v>
      </c>
      <c r="X131">
        <v>81</v>
      </c>
      <c r="Y131">
        <v>6</v>
      </c>
      <c r="Z131">
        <v>14</v>
      </c>
      <c r="AA131">
        <v>4</v>
      </c>
      <c r="AB131">
        <v>0</v>
      </c>
      <c r="AC131">
        <v>12</v>
      </c>
      <c r="AD131">
        <v>4.9000000000000004</v>
      </c>
      <c r="AE131">
        <v>4.0999999999999996</v>
      </c>
      <c r="AF131">
        <v>5.0999999999999996</v>
      </c>
      <c r="AG131">
        <v>95</v>
      </c>
      <c r="AH131">
        <v>2</v>
      </c>
      <c r="AI131">
        <v>10</v>
      </c>
      <c r="AJ131">
        <v>9</v>
      </c>
      <c r="AK131">
        <v>0</v>
      </c>
      <c r="AL131">
        <v>112</v>
      </c>
      <c r="AM131" t="s">
        <v>1158</v>
      </c>
    </row>
    <row r="132" spans="1:39">
      <c r="A132" s="43">
        <v>131</v>
      </c>
      <c r="B132" t="s">
        <v>1159</v>
      </c>
      <c r="C132">
        <v>39</v>
      </c>
      <c r="D132" t="s">
        <v>39</v>
      </c>
      <c r="E132">
        <v>137.1</v>
      </c>
      <c r="F132">
        <v>29</v>
      </c>
      <c r="G132">
        <v>26</v>
      </c>
      <c r="H132">
        <f t="shared" si="2"/>
        <v>1</v>
      </c>
      <c r="I132">
        <v>1</v>
      </c>
      <c r="J132">
        <v>13</v>
      </c>
      <c r="K132">
        <v>12</v>
      </c>
      <c r="L132">
        <v>1</v>
      </c>
      <c r="M132">
        <v>1</v>
      </c>
      <c r="N132">
        <v>7</v>
      </c>
      <c r="O132">
        <v>19</v>
      </c>
      <c r="P132">
        <v>0.26900000000000002</v>
      </c>
      <c r="Q132">
        <v>4</v>
      </c>
      <c r="R132">
        <v>4</v>
      </c>
      <c r="S132">
        <v>0</v>
      </c>
      <c r="T132">
        <v>0</v>
      </c>
      <c r="U132">
        <v>2</v>
      </c>
      <c r="V132" s="44">
        <v>0.08</v>
      </c>
      <c r="W132">
        <v>46.7</v>
      </c>
      <c r="X132">
        <v>69</v>
      </c>
      <c r="Y132">
        <v>18</v>
      </c>
      <c r="Z132">
        <v>13</v>
      </c>
      <c r="AA132">
        <v>7</v>
      </c>
      <c r="AB132">
        <v>0</v>
      </c>
      <c r="AC132">
        <v>16</v>
      </c>
      <c r="AD132">
        <v>3.3</v>
      </c>
      <c r="AE132">
        <v>2.4</v>
      </c>
      <c r="AF132">
        <v>4.8</v>
      </c>
      <c r="AG132">
        <v>75</v>
      </c>
      <c r="AH132">
        <v>14</v>
      </c>
      <c r="AI132">
        <v>12</v>
      </c>
      <c r="AJ132">
        <v>0</v>
      </c>
      <c r="AK132">
        <v>0</v>
      </c>
      <c r="AL132">
        <v>91</v>
      </c>
      <c r="AM132" t="s">
        <v>1160</v>
      </c>
    </row>
    <row r="133" spans="1:39">
      <c r="A133" s="43">
        <v>132</v>
      </c>
      <c r="B133" t="s">
        <v>1161</v>
      </c>
      <c r="C133">
        <v>26</v>
      </c>
      <c r="D133" t="s">
        <v>24</v>
      </c>
      <c r="E133">
        <v>67.099999999999994</v>
      </c>
      <c r="F133">
        <v>17</v>
      </c>
      <c r="G133">
        <v>12</v>
      </c>
      <c r="H133">
        <f t="shared" si="2"/>
        <v>1</v>
      </c>
      <c r="I133">
        <v>1</v>
      </c>
      <c r="J133">
        <v>3</v>
      </c>
      <c r="K133">
        <v>8</v>
      </c>
      <c r="L133">
        <v>1</v>
      </c>
      <c r="M133">
        <v>0</v>
      </c>
      <c r="N133">
        <v>6</v>
      </c>
      <c r="O133">
        <v>6</v>
      </c>
      <c r="P133">
        <v>0.5</v>
      </c>
      <c r="Q133">
        <v>1</v>
      </c>
      <c r="R133">
        <v>2</v>
      </c>
      <c r="S133">
        <v>0</v>
      </c>
      <c r="T133">
        <v>0</v>
      </c>
      <c r="U133">
        <v>0</v>
      </c>
      <c r="V133" s="44">
        <v>0</v>
      </c>
      <c r="W133">
        <v>43.3</v>
      </c>
      <c r="X133">
        <v>65</v>
      </c>
      <c r="Y133">
        <v>3</v>
      </c>
      <c r="Z133">
        <v>10</v>
      </c>
      <c r="AA133">
        <v>4</v>
      </c>
      <c r="AB133">
        <v>0</v>
      </c>
      <c r="AC133">
        <v>9</v>
      </c>
      <c r="AD133">
        <v>5.3</v>
      </c>
      <c r="AE133">
        <v>4.0999999999999996</v>
      </c>
      <c r="AF133">
        <v>4.3</v>
      </c>
      <c r="AG133">
        <v>74</v>
      </c>
      <c r="AH133">
        <v>8</v>
      </c>
      <c r="AI133">
        <v>4</v>
      </c>
      <c r="AJ133">
        <v>0</v>
      </c>
      <c r="AK133">
        <v>0</v>
      </c>
      <c r="AL133">
        <v>96</v>
      </c>
      <c r="AM133" t="s">
        <v>1162</v>
      </c>
    </row>
    <row r="134" spans="1:39">
      <c r="A134" s="43">
        <v>133</v>
      </c>
      <c r="B134" t="s">
        <v>1163</v>
      </c>
      <c r="C134">
        <v>27</v>
      </c>
      <c r="D134" t="s">
        <v>915</v>
      </c>
      <c r="E134">
        <v>19.100000000000001</v>
      </c>
      <c r="F134">
        <v>17</v>
      </c>
      <c r="G134">
        <v>2</v>
      </c>
      <c r="H134">
        <f t="shared" si="2"/>
        <v>0</v>
      </c>
      <c r="I134">
        <v>0</v>
      </c>
      <c r="J134">
        <v>0</v>
      </c>
      <c r="K134">
        <v>2</v>
      </c>
      <c r="L134">
        <v>0</v>
      </c>
      <c r="M134">
        <v>0</v>
      </c>
      <c r="N134">
        <v>2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 s="44">
        <v>0</v>
      </c>
      <c r="X134">
        <v>51</v>
      </c>
      <c r="Y134">
        <v>50</v>
      </c>
      <c r="Z134">
        <v>4</v>
      </c>
      <c r="AA134">
        <v>1</v>
      </c>
      <c r="AB134">
        <v>1</v>
      </c>
      <c r="AC134">
        <v>1</v>
      </c>
      <c r="AD134">
        <v>6.2</v>
      </c>
      <c r="AE134">
        <v>0</v>
      </c>
      <c r="AF134">
        <v>0.8</v>
      </c>
      <c r="AG134">
        <v>19</v>
      </c>
      <c r="AH134">
        <v>2</v>
      </c>
      <c r="AI134">
        <v>0</v>
      </c>
      <c r="AJ134">
        <v>0</v>
      </c>
      <c r="AK134">
        <v>0</v>
      </c>
      <c r="AL134">
        <v>19</v>
      </c>
      <c r="AM134" t="s">
        <v>1164</v>
      </c>
    </row>
    <row r="135" spans="1:39">
      <c r="A135" s="43">
        <v>134</v>
      </c>
      <c r="B135" t="s">
        <v>1165</v>
      </c>
      <c r="C135">
        <v>28</v>
      </c>
      <c r="D135" t="s">
        <v>54</v>
      </c>
      <c r="E135">
        <v>56</v>
      </c>
      <c r="F135">
        <v>38</v>
      </c>
      <c r="G135">
        <v>3</v>
      </c>
      <c r="H135">
        <f t="shared" si="2"/>
        <v>0</v>
      </c>
      <c r="I135">
        <v>0</v>
      </c>
      <c r="J135">
        <v>0</v>
      </c>
      <c r="K135">
        <v>3</v>
      </c>
      <c r="L135">
        <v>0</v>
      </c>
      <c r="M135">
        <v>0</v>
      </c>
      <c r="N135">
        <v>2</v>
      </c>
      <c r="O135">
        <v>1</v>
      </c>
      <c r="P135">
        <v>0.66700000000000004</v>
      </c>
      <c r="Q135">
        <v>0</v>
      </c>
      <c r="R135">
        <v>0</v>
      </c>
      <c r="S135">
        <v>0</v>
      </c>
      <c r="T135">
        <v>0</v>
      </c>
      <c r="U135">
        <v>0</v>
      </c>
      <c r="V135" s="44">
        <v>0</v>
      </c>
      <c r="W135">
        <v>47.3</v>
      </c>
      <c r="X135">
        <v>53</v>
      </c>
      <c r="Y135">
        <v>44</v>
      </c>
      <c r="Z135">
        <v>16</v>
      </c>
      <c r="AA135">
        <v>5</v>
      </c>
      <c r="AB135">
        <v>3</v>
      </c>
      <c r="AC135">
        <v>0</v>
      </c>
      <c r="AD135">
        <v>5.7</v>
      </c>
      <c r="AE135">
        <v>9</v>
      </c>
      <c r="AF135">
        <v>1.3</v>
      </c>
      <c r="AG135">
        <v>23</v>
      </c>
      <c r="AH135">
        <v>3</v>
      </c>
      <c r="AI135">
        <v>0</v>
      </c>
      <c r="AJ135">
        <v>0</v>
      </c>
      <c r="AK135">
        <v>0</v>
      </c>
      <c r="AL135">
        <v>29</v>
      </c>
      <c r="AM135" t="s">
        <v>1166</v>
      </c>
    </row>
    <row r="136" spans="1:39">
      <c r="A136" s="43">
        <v>135</v>
      </c>
      <c r="B136" t="s">
        <v>1167</v>
      </c>
      <c r="C136">
        <v>24</v>
      </c>
      <c r="D136" t="s">
        <v>35</v>
      </c>
      <c r="E136">
        <v>12</v>
      </c>
      <c r="F136">
        <v>3</v>
      </c>
      <c r="G136">
        <v>3</v>
      </c>
      <c r="H136">
        <f t="shared" si="2"/>
        <v>1</v>
      </c>
      <c r="I136">
        <v>0</v>
      </c>
      <c r="J136">
        <v>0</v>
      </c>
      <c r="K136">
        <v>3</v>
      </c>
      <c r="L136">
        <v>0</v>
      </c>
      <c r="M136">
        <v>0</v>
      </c>
      <c r="N136">
        <v>3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 s="44">
        <v>0</v>
      </c>
      <c r="W136">
        <v>47.7</v>
      </c>
      <c r="X136">
        <v>59</v>
      </c>
      <c r="Y136">
        <v>30</v>
      </c>
      <c r="Z136">
        <v>0</v>
      </c>
      <c r="AA136">
        <v>0</v>
      </c>
      <c r="AB136">
        <v>0</v>
      </c>
      <c r="AC136">
        <v>2</v>
      </c>
      <c r="AD136">
        <v>7.7</v>
      </c>
      <c r="AE136">
        <v>9</v>
      </c>
      <c r="AF136">
        <v>4</v>
      </c>
      <c r="AG136">
        <v>65</v>
      </c>
      <c r="AH136">
        <v>2</v>
      </c>
      <c r="AI136">
        <v>1</v>
      </c>
      <c r="AJ136">
        <v>0</v>
      </c>
      <c r="AK136">
        <v>0</v>
      </c>
      <c r="AL136">
        <v>87</v>
      </c>
      <c r="AM136" t="s">
        <v>1168</v>
      </c>
    </row>
    <row r="137" spans="1:39">
      <c r="A137" s="43">
        <v>136</v>
      </c>
      <c r="B137" t="s">
        <v>1169</v>
      </c>
      <c r="C137">
        <v>26</v>
      </c>
      <c r="D137" t="s">
        <v>169</v>
      </c>
      <c r="E137">
        <v>63</v>
      </c>
      <c r="F137">
        <v>14</v>
      </c>
      <c r="G137">
        <v>6</v>
      </c>
      <c r="H137">
        <f t="shared" si="2"/>
        <v>1</v>
      </c>
      <c r="I137">
        <v>1</v>
      </c>
      <c r="J137">
        <v>5</v>
      </c>
      <c r="K137">
        <v>0</v>
      </c>
      <c r="L137">
        <v>1</v>
      </c>
      <c r="M137">
        <v>2</v>
      </c>
      <c r="N137">
        <v>1</v>
      </c>
      <c r="O137">
        <v>5</v>
      </c>
      <c r="P137">
        <v>0.16700000000000001</v>
      </c>
      <c r="Q137">
        <v>0</v>
      </c>
      <c r="R137">
        <v>0</v>
      </c>
      <c r="S137">
        <v>0</v>
      </c>
      <c r="T137">
        <v>0</v>
      </c>
      <c r="U137">
        <v>2</v>
      </c>
      <c r="V137" s="44">
        <v>0.33</v>
      </c>
      <c r="W137">
        <v>38.799999999999997</v>
      </c>
      <c r="X137">
        <v>63</v>
      </c>
      <c r="Y137">
        <v>8</v>
      </c>
      <c r="Z137">
        <v>6</v>
      </c>
      <c r="AA137">
        <v>3</v>
      </c>
      <c r="AB137">
        <v>0</v>
      </c>
      <c r="AC137">
        <v>2</v>
      </c>
      <c r="AD137">
        <v>2.8</v>
      </c>
      <c r="AE137">
        <v>3.6</v>
      </c>
      <c r="AF137">
        <v>5</v>
      </c>
      <c r="AG137">
        <v>87</v>
      </c>
      <c r="AH137">
        <v>3</v>
      </c>
      <c r="AI137">
        <v>2</v>
      </c>
      <c r="AJ137">
        <v>1</v>
      </c>
      <c r="AK137">
        <v>0</v>
      </c>
      <c r="AL137">
        <v>105</v>
      </c>
      <c r="AM137" t="s">
        <v>1170</v>
      </c>
    </row>
    <row r="138" spans="1:39">
      <c r="A138" s="43">
        <v>137</v>
      </c>
      <c r="B138" t="s">
        <v>1171</v>
      </c>
      <c r="C138">
        <v>21</v>
      </c>
      <c r="D138" t="s">
        <v>86</v>
      </c>
      <c r="E138">
        <v>29.2</v>
      </c>
      <c r="F138">
        <v>6</v>
      </c>
      <c r="G138">
        <v>6</v>
      </c>
      <c r="H138">
        <f t="shared" si="2"/>
        <v>1</v>
      </c>
      <c r="I138">
        <v>1</v>
      </c>
      <c r="J138">
        <v>1</v>
      </c>
      <c r="K138">
        <v>4</v>
      </c>
      <c r="L138">
        <v>0</v>
      </c>
      <c r="M138">
        <v>0</v>
      </c>
      <c r="N138">
        <v>3</v>
      </c>
      <c r="O138">
        <v>3</v>
      </c>
      <c r="P138">
        <v>0.5</v>
      </c>
      <c r="Q138">
        <v>0</v>
      </c>
      <c r="R138">
        <v>3</v>
      </c>
      <c r="S138">
        <v>0</v>
      </c>
      <c r="T138">
        <v>0</v>
      </c>
      <c r="U138">
        <v>1</v>
      </c>
      <c r="V138" s="44">
        <v>0.17</v>
      </c>
      <c r="W138">
        <v>48.8</v>
      </c>
      <c r="X138">
        <v>76</v>
      </c>
      <c r="Y138">
        <v>34</v>
      </c>
      <c r="Z138">
        <v>3</v>
      </c>
      <c r="AA138">
        <v>0</v>
      </c>
      <c r="AB138">
        <v>0</v>
      </c>
      <c r="AC138">
        <v>4</v>
      </c>
      <c r="AD138">
        <v>4.3</v>
      </c>
      <c r="AE138">
        <v>2.2999999999999998</v>
      </c>
      <c r="AF138">
        <v>4.9000000000000004</v>
      </c>
      <c r="AG138">
        <v>82</v>
      </c>
      <c r="AH138">
        <v>2</v>
      </c>
      <c r="AI138">
        <v>4</v>
      </c>
      <c r="AJ138">
        <v>0</v>
      </c>
      <c r="AK138">
        <v>0</v>
      </c>
      <c r="AL138">
        <v>91</v>
      </c>
      <c r="AM138" t="s">
        <v>1172</v>
      </c>
    </row>
    <row r="139" spans="1:39">
      <c r="A139" s="43">
        <v>138</v>
      </c>
      <c r="B139" t="s">
        <v>1173</v>
      </c>
      <c r="C139">
        <v>28</v>
      </c>
      <c r="D139" t="s">
        <v>915</v>
      </c>
      <c r="E139">
        <v>28.2</v>
      </c>
      <c r="F139">
        <v>18</v>
      </c>
      <c r="G139">
        <v>2</v>
      </c>
      <c r="H139">
        <f t="shared" si="2"/>
        <v>0</v>
      </c>
      <c r="I139">
        <v>0</v>
      </c>
      <c r="J139">
        <v>0</v>
      </c>
      <c r="K139">
        <v>2</v>
      </c>
      <c r="L139">
        <v>0</v>
      </c>
      <c r="M139">
        <v>0</v>
      </c>
      <c r="N139">
        <v>2</v>
      </c>
      <c r="O139">
        <v>0</v>
      </c>
      <c r="P139">
        <v>1</v>
      </c>
      <c r="Q139">
        <v>0</v>
      </c>
      <c r="R139">
        <v>1</v>
      </c>
      <c r="S139">
        <v>0</v>
      </c>
      <c r="T139">
        <v>0</v>
      </c>
      <c r="U139">
        <v>0</v>
      </c>
      <c r="V139" s="44">
        <v>0</v>
      </c>
      <c r="X139">
        <v>55</v>
      </c>
      <c r="Y139">
        <v>40</v>
      </c>
      <c r="Z139">
        <v>5</v>
      </c>
      <c r="AA139">
        <v>1</v>
      </c>
      <c r="AB139">
        <v>2</v>
      </c>
      <c r="AC139">
        <v>0</v>
      </c>
      <c r="AD139">
        <v>9.5</v>
      </c>
      <c r="AE139">
        <v>3</v>
      </c>
      <c r="AF139">
        <v>2.7</v>
      </c>
      <c r="AG139">
        <v>39</v>
      </c>
      <c r="AH139">
        <v>2</v>
      </c>
      <c r="AI139">
        <v>0</v>
      </c>
      <c r="AJ139">
        <v>0</v>
      </c>
      <c r="AK139">
        <v>0</v>
      </c>
      <c r="AL139">
        <v>45</v>
      </c>
      <c r="AM139" t="s">
        <v>1174</v>
      </c>
    </row>
    <row r="140" spans="1:39">
      <c r="A140" s="43">
        <v>139</v>
      </c>
      <c r="B140" t="s">
        <v>1175</v>
      </c>
      <c r="C140">
        <v>32</v>
      </c>
      <c r="D140" t="s">
        <v>32</v>
      </c>
      <c r="E140">
        <v>142</v>
      </c>
      <c r="F140">
        <v>32</v>
      </c>
      <c r="G140">
        <v>27</v>
      </c>
      <c r="H140">
        <f t="shared" si="2"/>
        <v>1</v>
      </c>
      <c r="I140">
        <v>9</v>
      </c>
      <c r="J140">
        <v>6</v>
      </c>
      <c r="K140">
        <v>12</v>
      </c>
      <c r="L140">
        <v>5</v>
      </c>
      <c r="M140">
        <v>2</v>
      </c>
      <c r="N140">
        <v>15</v>
      </c>
      <c r="O140">
        <v>12</v>
      </c>
      <c r="P140">
        <v>0.55600000000000005</v>
      </c>
      <c r="Q140">
        <v>2</v>
      </c>
      <c r="R140">
        <v>2</v>
      </c>
      <c r="S140">
        <v>0</v>
      </c>
      <c r="T140">
        <v>0</v>
      </c>
      <c r="U140">
        <v>7</v>
      </c>
      <c r="V140" s="44">
        <v>0.26</v>
      </c>
      <c r="W140">
        <v>50.7</v>
      </c>
      <c r="X140">
        <v>79</v>
      </c>
      <c r="Y140">
        <v>16</v>
      </c>
      <c r="Z140">
        <v>27</v>
      </c>
      <c r="AA140">
        <v>1</v>
      </c>
      <c r="AB140">
        <v>0</v>
      </c>
      <c r="AC140">
        <v>20</v>
      </c>
      <c r="AD140">
        <v>6.7</v>
      </c>
      <c r="AE140">
        <v>5.8</v>
      </c>
      <c r="AF140">
        <v>4.9000000000000004</v>
      </c>
      <c r="AG140">
        <v>85</v>
      </c>
      <c r="AH140">
        <v>6</v>
      </c>
      <c r="AI140">
        <v>20</v>
      </c>
      <c r="AJ140">
        <v>1</v>
      </c>
      <c r="AK140">
        <v>0</v>
      </c>
      <c r="AL140">
        <v>101</v>
      </c>
      <c r="AM140" t="s">
        <v>1176</v>
      </c>
    </row>
    <row r="141" spans="1:39">
      <c r="A141" s="43">
        <v>140</v>
      </c>
      <c r="B141" t="s">
        <v>1177</v>
      </c>
      <c r="C141">
        <v>33</v>
      </c>
      <c r="D141" t="s">
        <v>56</v>
      </c>
      <c r="E141">
        <v>132.19999999999999</v>
      </c>
      <c r="F141">
        <v>23</v>
      </c>
      <c r="G141">
        <v>23</v>
      </c>
      <c r="H141">
        <f t="shared" si="2"/>
        <v>1</v>
      </c>
      <c r="I141">
        <v>6</v>
      </c>
      <c r="J141">
        <v>8</v>
      </c>
      <c r="K141">
        <v>9</v>
      </c>
      <c r="L141">
        <v>2</v>
      </c>
      <c r="M141">
        <v>4</v>
      </c>
      <c r="N141">
        <v>12</v>
      </c>
      <c r="O141">
        <v>11</v>
      </c>
      <c r="P141">
        <v>0.52200000000000002</v>
      </c>
      <c r="Q141">
        <v>3</v>
      </c>
      <c r="R141">
        <v>1</v>
      </c>
      <c r="S141">
        <v>0</v>
      </c>
      <c r="T141">
        <v>0</v>
      </c>
      <c r="U141">
        <v>12</v>
      </c>
      <c r="V141" s="44">
        <v>0.52</v>
      </c>
      <c r="W141">
        <v>51.4</v>
      </c>
      <c r="X141">
        <v>82</v>
      </c>
      <c r="Y141">
        <v>21</v>
      </c>
      <c r="Z141">
        <v>15</v>
      </c>
      <c r="AA141">
        <v>4</v>
      </c>
      <c r="AB141">
        <v>0</v>
      </c>
      <c r="AC141">
        <v>8</v>
      </c>
      <c r="AD141">
        <v>4.4000000000000004</v>
      </c>
      <c r="AE141">
        <v>3.7</v>
      </c>
      <c r="AF141">
        <v>5.8</v>
      </c>
      <c r="AG141">
        <v>88</v>
      </c>
      <c r="AH141">
        <v>3</v>
      </c>
      <c r="AI141">
        <v>19</v>
      </c>
      <c r="AJ141">
        <v>1</v>
      </c>
      <c r="AK141">
        <v>0</v>
      </c>
      <c r="AL141">
        <v>100</v>
      </c>
      <c r="AM141" t="s">
        <v>1178</v>
      </c>
    </row>
    <row r="142" spans="1:39">
      <c r="A142" s="43">
        <v>141</v>
      </c>
      <c r="B142" t="s">
        <v>1179</v>
      </c>
      <c r="C142">
        <v>25</v>
      </c>
      <c r="D142" t="s">
        <v>37</v>
      </c>
      <c r="E142">
        <v>89</v>
      </c>
      <c r="F142">
        <v>17</v>
      </c>
      <c r="G142">
        <v>16</v>
      </c>
      <c r="H142">
        <f t="shared" si="2"/>
        <v>1</v>
      </c>
      <c r="I142">
        <v>5</v>
      </c>
      <c r="J142">
        <v>4</v>
      </c>
      <c r="K142">
        <v>7</v>
      </c>
      <c r="L142">
        <v>3</v>
      </c>
      <c r="M142">
        <v>1</v>
      </c>
      <c r="N142">
        <v>10</v>
      </c>
      <c r="O142">
        <v>6</v>
      </c>
      <c r="P142">
        <v>0.625</v>
      </c>
      <c r="Q142">
        <v>0</v>
      </c>
      <c r="R142">
        <v>1</v>
      </c>
      <c r="S142">
        <v>0</v>
      </c>
      <c r="T142">
        <v>0</v>
      </c>
      <c r="U142">
        <v>6</v>
      </c>
      <c r="V142" s="44">
        <v>0.38</v>
      </c>
      <c r="W142">
        <v>49.5</v>
      </c>
      <c r="X142">
        <v>78</v>
      </c>
      <c r="Y142">
        <v>31</v>
      </c>
      <c r="Z142">
        <v>14</v>
      </c>
      <c r="AA142">
        <v>3</v>
      </c>
      <c r="AB142">
        <v>1</v>
      </c>
      <c r="AC142">
        <v>8</v>
      </c>
      <c r="AD142">
        <v>6.1</v>
      </c>
      <c r="AE142">
        <v>5.8</v>
      </c>
      <c r="AF142">
        <v>5.5</v>
      </c>
      <c r="AG142">
        <v>86</v>
      </c>
      <c r="AH142">
        <v>3</v>
      </c>
      <c r="AI142">
        <v>13</v>
      </c>
      <c r="AJ142">
        <v>0</v>
      </c>
      <c r="AK142">
        <v>0</v>
      </c>
      <c r="AL142">
        <v>97</v>
      </c>
      <c r="AM142" t="s">
        <v>1180</v>
      </c>
    </row>
    <row r="143" spans="1:39">
      <c r="A143" s="43">
        <v>142</v>
      </c>
      <c r="B143" t="s">
        <v>1181</v>
      </c>
      <c r="C143">
        <v>29</v>
      </c>
      <c r="D143" t="s">
        <v>29</v>
      </c>
      <c r="E143">
        <v>28</v>
      </c>
      <c r="F143">
        <v>28</v>
      </c>
      <c r="G143">
        <v>1</v>
      </c>
      <c r="H143">
        <f t="shared" si="2"/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 s="44">
        <v>0</v>
      </c>
      <c r="W143">
        <v>55</v>
      </c>
      <c r="X143">
        <v>55</v>
      </c>
      <c r="Y143">
        <v>55</v>
      </c>
      <c r="Z143">
        <v>2</v>
      </c>
      <c r="AA143">
        <v>0</v>
      </c>
      <c r="AB143">
        <v>1</v>
      </c>
      <c r="AC143">
        <v>0</v>
      </c>
      <c r="AD143">
        <v>3</v>
      </c>
      <c r="AE143">
        <v>0</v>
      </c>
      <c r="AF143">
        <v>1</v>
      </c>
      <c r="AG143">
        <v>12</v>
      </c>
      <c r="AH143">
        <v>1</v>
      </c>
      <c r="AI143">
        <v>0</v>
      </c>
      <c r="AJ143">
        <v>0</v>
      </c>
      <c r="AK143">
        <v>0</v>
      </c>
      <c r="AL143">
        <v>12</v>
      </c>
      <c r="AM143" t="s">
        <v>1182</v>
      </c>
    </row>
    <row r="144" spans="1:39">
      <c r="A144" s="43">
        <v>143</v>
      </c>
      <c r="B144" t="s">
        <v>1183</v>
      </c>
      <c r="C144">
        <v>26</v>
      </c>
      <c r="D144" t="s">
        <v>39</v>
      </c>
      <c r="E144">
        <v>68.2</v>
      </c>
      <c r="F144">
        <v>65</v>
      </c>
      <c r="G144">
        <v>4</v>
      </c>
      <c r="H144">
        <f t="shared" si="2"/>
        <v>0</v>
      </c>
      <c r="I144">
        <v>0</v>
      </c>
      <c r="J144">
        <v>0</v>
      </c>
      <c r="K144">
        <v>4</v>
      </c>
      <c r="L144">
        <v>0</v>
      </c>
      <c r="M144">
        <v>0</v>
      </c>
      <c r="N144">
        <v>1</v>
      </c>
      <c r="O144">
        <v>3</v>
      </c>
      <c r="P144">
        <v>0.25</v>
      </c>
      <c r="Q144">
        <v>0</v>
      </c>
      <c r="R144">
        <v>1</v>
      </c>
      <c r="S144">
        <v>0</v>
      </c>
      <c r="T144">
        <v>0</v>
      </c>
      <c r="U144">
        <v>0</v>
      </c>
      <c r="V144" s="44">
        <v>0</v>
      </c>
      <c r="W144">
        <v>52</v>
      </c>
      <c r="X144">
        <v>59</v>
      </c>
      <c r="Y144">
        <v>34</v>
      </c>
      <c r="Z144">
        <v>11</v>
      </c>
      <c r="AA144">
        <v>4</v>
      </c>
      <c r="AB144">
        <v>4</v>
      </c>
      <c r="AC144">
        <v>0</v>
      </c>
      <c r="AD144">
        <v>3.8</v>
      </c>
      <c r="AE144">
        <v>6.4</v>
      </c>
      <c r="AF144">
        <v>1.8</v>
      </c>
      <c r="AG144">
        <v>28</v>
      </c>
      <c r="AH144">
        <v>4</v>
      </c>
      <c r="AI144">
        <v>0</v>
      </c>
      <c r="AJ144">
        <v>0</v>
      </c>
      <c r="AK144">
        <v>0</v>
      </c>
      <c r="AL144">
        <v>33</v>
      </c>
      <c r="AM144" t="s">
        <v>1184</v>
      </c>
    </row>
    <row r="145" spans="1:39">
      <c r="A145" s="43">
        <v>144</v>
      </c>
      <c r="B145" t="s">
        <v>1185</v>
      </c>
      <c r="C145">
        <v>43</v>
      </c>
      <c r="D145" t="s">
        <v>915</v>
      </c>
      <c r="E145">
        <v>144.1</v>
      </c>
      <c r="F145">
        <v>31</v>
      </c>
      <c r="G145">
        <v>27</v>
      </c>
      <c r="H145">
        <f t="shared" si="2"/>
        <v>1</v>
      </c>
      <c r="I145">
        <v>7</v>
      </c>
      <c r="J145">
        <v>14</v>
      </c>
      <c r="K145">
        <v>6</v>
      </c>
      <c r="L145">
        <v>2</v>
      </c>
      <c r="M145">
        <v>1</v>
      </c>
      <c r="N145">
        <v>10</v>
      </c>
      <c r="O145">
        <v>17</v>
      </c>
      <c r="P145">
        <v>0.37</v>
      </c>
      <c r="Q145">
        <v>1</v>
      </c>
      <c r="R145">
        <v>3</v>
      </c>
      <c r="S145">
        <v>0</v>
      </c>
      <c r="T145">
        <v>0</v>
      </c>
      <c r="U145">
        <v>7</v>
      </c>
      <c r="V145" s="44">
        <v>0.26</v>
      </c>
      <c r="W145">
        <v>45.2</v>
      </c>
      <c r="X145">
        <v>75</v>
      </c>
      <c r="Y145">
        <v>17</v>
      </c>
      <c r="Z145">
        <v>16</v>
      </c>
      <c r="AA145">
        <v>1</v>
      </c>
      <c r="AB145">
        <v>0</v>
      </c>
      <c r="AC145">
        <v>14</v>
      </c>
      <c r="AD145">
        <v>4.7</v>
      </c>
      <c r="AE145">
        <v>4.7</v>
      </c>
      <c r="AF145">
        <v>5</v>
      </c>
      <c r="AG145">
        <v>87</v>
      </c>
      <c r="AH145">
        <v>7</v>
      </c>
      <c r="AI145">
        <v>15</v>
      </c>
      <c r="AJ145">
        <v>5</v>
      </c>
      <c r="AK145">
        <v>0</v>
      </c>
      <c r="AL145">
        <v>119</v>
      </c>
      <c r="AM145" t="s">
        <v>1186</v>
      </c>
    </row>
    <row r="146" spans="1:39">
      <c r="A146" s="43">
        <v>145</v>
      </c>
      <c r="B146" t="s">
        <v>1187</v>
      </c>
      <c r="C146">
        <v>26</v>
      </c>
      <c r="D146" t="s">
        <v>100</v>
      </c>
      <c r="E146">
        <v>69.2</v>
      </c>
      <c r="F146">
        <v>32</v>
      </c>
      <c r="G146">
        <v>7</v>
      </c>
      <c r="H146">
        <f t="shared" si="2"/>
        <v>1</v>
      </c>
      <c r="I146">
        <v>0</v>
      </c>
      <c r="J146">
        <v>2</v>
      </c>
      <c r="K146">
        <v>5</v>
      </c>
      <c r="L146">
        <v>0</v>
      </c>
      <c r="M146">
        <v>0</v>
      </c>
      <c r="N146">
        <v>5</v>
      </c>
      <c r="O146">
        <v>2</v>
      </c>
      <c r="P146">
        <v>0.71399999999999997</v>
      </c>
      <c r="Q146">
        <v>2</v>
      </c>
      <c r="R146">
        <v>0</v>
      </c>
      <c r="S146">
        <v>0</v>
      </c>
      <c r="T146">
        <v>0</v>
      </c>
      <c r="U146">
        <v>0</v>
      </c>
      <c r="V146" s="44">
        <v>0</v>
      </c>
      <c r="W146">
        <v>43.6</v>
      </c>
      <c r="X146">
        <v>66</v>
      </c>
      <c r="Y146">
        <v>20</v>
      </c>
      <c r="Z146">
        <v>6</v>
      </c>
      <c r="AA146">
        <v>0</v>
      </c>
      <c r="AB146">
        <v>1</v>
      </c>
      <c r="AC146">
        <v>3</v>
      </c>
      <c r="AD146">
        <v>7.1</v>
      </c>
      <c r="AE146">
        <v>6.2</v>
      </c>
      <c r="AF146">
        <v>4.0999999999999996</v>
      </c>
      <c r="AG146">
        <v>66</v>
      </c>
      <c r="AH146">
        <v>6</v>
      </c>
      <c r="AI146">
        <v>1</v>
      </c>
      <c r="AJ146">
        <v>0</v>
      </c>
      <c r="AK146">
        <v>0</v>
      </c>
      <c r="AL146">
        <v>87</v>
      </c>
      <c r="AM146" t="s">
        <v>1188</v>
      </c>
    </row>
    <row r="147" spans="1:39">
      <c r="A147" s="43">
        <v>146</v>
      </c>
      <c r="B147" t="s">
        <v>1189</v>
      </c>
      <c r="C147">
        <v>27</v>
      </c>
      <c r="D147" t="s">
        <v>153</v>
      </c>
      <c r="E147">
        <v>82.1</v>
      </c>
      <c r="F147">
        <v>57</v>
      </c>
      <c r="G147">
        <v>1</v>
      </c>
      <c r="H147">
        <f t="shared" si="2"/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 s="44">
        <v>0</v>
      </c>
      <c r="W147">
        <v>53</v>
      </c>
      <c r="X147">
        <v>53</v>
      </c>
      <c r="Y147">
        <v>53</v>
      </c>
      <c r="Z147">
        <v>13</v>
      </c>
      <c r="AA147">
        <v>3</v>
      </c>
      <c r="AB147">
        <v>1</v>
      </c>
      <c r="AC147">
        <v>0</v>
      </c>
      <c r="AD147">
        <v>2</v>
      </c>
      <c r="AE147">
        <v>0</v>
      </c>
      <c r="AF147">
        <v>1</v>
      </c>
      <c r="AG147">
        <v>13</v>
      </c>
      <c r="AH147">
        <v>1</v>
      </c>
      <c r="AI147">
        <v>0</v>
      </c>
      <c r="AJ147">
        <v>0</v>
      </c>
      <c r="AK147">
        <v>0</v>
      </c>
      <c r="AL147">
        <v>13</v>
      </c>
      <c r="AM147" t="s">
        <v>1190</v>
      </c>
    </row>
    <row r="148" spans="1:39">
      <c r="A148" s="43">
        <v>147</v>
      </c>
      <c r="B148" t="s">
        <v>1191</v>
      </c>
      <c r="C148">
        <v>27</v>
      </c>
      <c r="D148" t="s">
        <v>116</v>
      </c>
      <c r="E148">
        <v>100</v>
      </c>
      <c r="F148">
        <v>20</v>
      </c>
      <c r="G148">
        <v>20</v>
      </c>
      <c r="H148">
        <f t="shared" si="2"/>
        <v>1</v>
      </c>
      <c r="I148">
        <v>5</v>
      </c>
      <c r="J148">
        <v>10</v>
      </c>
      <c r="K148">
        <v>5</v>
      </c>
      <c r="L148">
        <v>3</v>
      </c>
      <c r="M148">
        <v>1</v>
      </c>
      <c r="N148">
        <v>8</v>
      </c>
      <c r="O148">
        <v>12</v>
      </c>
      <c r="P148">
        <v>0.4</v>
      </c>
      <c r="Q148">
        <v>0</v>
      </c>
      <c r="R148">
        <v>2</v>
      </c>
      <c r="S148">
        <v>0</v>
      </c>
      <c r="T148">
        <v>0</v>
      </c>
      <c r="U148">
        <v>4</v>
      </c>
      <c r="V148" s="44">
        <v>0.2</v>
      </c>
      <c r="W148">
        <v>47.5</v>
      </c>
      <c r="X148">
        <v>68</v>
      </c>
      <c r="Y148">
        <v>15</v>
      </c>
      <c r="Z148">
        <v>10</v>
      </c>
      <c r="AA148">
        <v>7</v>
      </c>
      <c r="AB148">
        <v>0</v>
      </c>
      <c r="AC148">
        <v>17</v>
      </c>
      <c r="AD148">
        <v>5.4</v>
      </c>
      <c r="AE148">
        <v>5</v>
      </c>
      <c r="AF148">
        <v>5</v>
      </c>
      <c r="AG148">
        <v>83</v>
      </c>
      <c r="AH148">
        <v>9</v>
      </c>
      <c r="AI148">
        <v>10</v>
      </c>
      <c r="AJ148">
        <v>1</v>
      </c>
      <c r="AK148">
        <v>0</v>
      </c>
      <c r="AL148">
        <v>105</v>
      </c>
      <c r="AM148" t="s">
        <v>1192</v>
      </c>
    </row>
    <row r="149" spans="1:39">
      <c r="A149" s="43">
        <v>148</v>
      </c>
      <c r="B149" t="s">
        <v>1193</v>
      </c>
      <c r="C149">
        <v>30</v>
      </c>
      <c r="D149" t="s">
        <v>45</v>
      </c>
      <c r="E149">
        <v>106.1</v>
      </c>
      <c r="F149">
        <v>22</v>
      </c>
      <c r="G149">
        <v>20</v>
      </c>
      <c r="H149">
        <f t="shared" si="2"/>
        <v>1</v>
      </c>
      <c r="I149">
        <v>7</v>
      </c>
      <c r="J149">
        <v>5</v>
      </c>
      <c r="K149">
        <v>8</v>
      </c>
      <c r="L149">
        <v>3</v>
      </c>
      <c r="M149">
        <v>0</v>
      </c>
      <c r="N149">
        <v>13</v>
      </c>
      <c r="O149">
        <v>7</v>
      </c>
      <c r="P149">
        <v>0.65</v>
      </c>
      <c r="Q149">
        <v>1</v>
      </c>
      <c r="R149">
        <v>6</v>
      </c>
      <c r="S149">
        <v>0</v>
      </c>
      <c r="T149">
        <v>0</v>
      </c>
      <c r="U149">
        <v>6</v>
      </c>
      <c r="V149" s="44">
        <v>0.3</v>
      </c>
      <c r="W149">
        <v>48.4</v>
      </c>
      <c r="X149">
        <v>67</v>
      </c>
      <c r="Y149">
        <v>15</v>
      </c>
      <c r="Z149">
        <v>14</v>
      </c>
      <c r="AA149">
        <v>4</v>
      </c>
      <c r="AB149">
        <v>0</v>
      </c>
      <c r="AC149">
        <v>16</v>
      </c>
      <c r="AD149">
        <v>5</v>
      </c>
      <c r="AE149">
        <v>4.4000000000000004</v>
      </c>
      <c r="AF149">
        <v>5.0999999999999996</v>
      </c>
      <c r="AG149">
        <v>84</v>
      </c>
      <c r="AH149">
        <v>4</v>
      </c>
      <c r="AI149">
        <v>15</v>
      </c>
      <c r="AJ149">
        <v>1</v>
      </c>
      <c r="AK149">
        <v>0</v>
      </c>
      <c r="AL149">
        <v>104</v>
      </c>
      <c r="AM149" t="s">
        <v>1194</v>
      </c>
    </row>
    <row r="150" spans="1:39">
      <c r="A150" s="43">
        <v>149</v>
      </c>
      <c r="B150" t="s">
        <v>1195</v>
      </c>
      <c r="C150">
        <v>28</v>
      </c>
      <c r="D150" t="s">
        <v>95</v>
      </c>
      <c r="E150">
        <v>76.099999999999994</v>
      </c>
      <c r="F150">
        <v>17</v>
      </c>
      <c r="G150">
        <v>11</v>
      </c>
      <c r="H150">
        <f t="shared" si="2"/>
        <v>1</v>
      </c>
      <c r="I150">
        <v>5</v>
      </c>
      <c r="J150">
        <v>2</v>
      </c>
      <c r="K150">
        <v>4</v>
      </c>
      <c r="L150">
        <v>3</v>
      </c>
      <c r="M150">
        <v>0</v>
      </c>
      <c r="N150">
        <v>7</v>
      </c>
      <c r="O150">
        <v>4</v>
      </c>
      <c r="P150">
        <v>0.63600000000000001</v>
      </c>
      <c r="Q150">
        <v>1</v>
      </c>
      <c r="R150">
        <v>1</v>
      </c>
      <c r="S150">
        <v>0</v>
      </c>
      <c r="T150">
        <v>0</v>
      </c>
      <c r="U150">
        <v>4</v>
      </c>
      <c r="V150" s="44">
        <v>0.36</v>
      </c>
      <c r="W150">
        <v>45.6</v>
      </c>
      <c r="X150">
        <v>65</v>
      </c>
      <c r="Y150">
        <v>18</v>
      </c>
      <c r="Z150">
        <v>12</v>
      </c>
      <c r="AA150">
        <v>6</v>
      </c>
      <c r="AB150">
        <v>1</v>
      </c>
      <c r="AC150">
        <v>6</v>
      </c>
      <c r="AD150">
        <v>5.6</v>
      </c>
      <c r="AE150">
        <v>6.2</v>
      </c>
      <c r="AF150">
        <v>5.5</v>
      </c>
      <c r="AG150">
        <v>86</v>
      </c>
      <c r="AH150">
        <v>3</v>
      </c>
      <c r="AI150">
        <v>6</v>
      </c>
      <c r="AJ150">
        <v>2</v>
      </c>
      <c r="AK150">
        <v>0</v>
      </c>
      <c r="AL150">
        <v>105</v>
      </c>
      <c r="AM150" t="s">
        <v>1196</v>
      </c>
    </row>
    <row r="151" spans="1:39">
      <c r="A151" s="43">
        <v>150</v>
      </c>
      <c r="B151" t="s">
        <v>1197</v>
      </c>
      <c r="C151">
        <v>29</v>
      </c>
      <c r="D151" t="s">
        <v>58</v>
      </c>
      <c r="E151">
        <v>75.099999999999994</v>
      </c>
      <c r="F151">
        <v>23</v>
      </c>
      <c r="G151">
        <v>12</v>
      </c>
      <c r="H151">
        <f t="shared" si="2"/>
        <v>1</v>
      </c>
      <c r="I151">
        <v>1</v>
      </c>
      <c r="J151">
        <v>4</v>
      </c>
      <c r="K151">
        <v>7</v>
      </c>
      <c r="L151">
        <v>1</v>
      </c>
      <c r="M151">
        <v>0</v>
      </c>
      <c r="N151">
        <v>8</v>
      </c>
      <c r="O151">
        <v>4</v>
      </c>
      <c r="P151">
        <v>0.66700000000000004</v>
      </c>
      <c r="Q151">
        <v>2</v>
      </c>
      <c r="R151">
        <v>2</v>
      </c>
      <c r="S151">
        <v>0</v>
      </c>
      <c r="T151">
        <v>0</v>
      </c>
      <c r="U151">
        <v>1</v>
      </c>
      <c r="V151" s="44">
        <v>0.08</v>
      </c>
      <c r="W151">
        <v>48.3</v>
      </c>
      <c r="X151">
        <v>68</v>
      </c>
      <c r="Y151">
        <v>24</v>
      </c>
      <c r="Z151">
        <v>10</v>
      </c>
      <c r="AA151">
        <v>8</v>
      </c>
      <c r="AB151">
        <v>0</v>
      </c>
      <c r="AC151">
        <v>9</v>
      </c>
      <c r="AD151">
        <v>4.5</v>
      </c>
      <c r="AE151">
        <v>3.8</v>
      </c>
      <c r="AF151">
        <v>4.8</v>
      </c>
      <c r="AG151">
        <v>78</v>
      </c>
      <c r="AH151">
        <v>5</v>
      </c>
      <c r="AI151">
        <v>6</v>
      </c>
      <c r="AJ151">
        <v>1</v>
      </c>
      <c r="AK151">
        <v>0</v>
      </c>
      <c r="AL151">
        <v>101</v>
      </c>
      <c r="AM151" t="s">
        <v>1198</v>
      </c>
    </row>
    <row r="152" spans="1:39">
      <c r="A152" s="43">
        <v>151</v>
      </c>
      <c r="B152" t="s">
        <v>1199</v>
      </c>
      <c r="C152">
        <v>26</v>
      </c>
      <c r="D152" t="s">
        <v>129</v>
      </c>
      <c r="E152">
        <v>121</v>
      </c>
      <c r="F152">
        <v>24</v>
      </c>
      <c r="G152">
        <v>24</v>
      </c>
      <c r="H152">
        <f t="shared" si="2"/>
        <v>1</v>
      </c>
      <c r="I152">
        <v>3</v>
      </c>
      <c r="J152">
        <v>7</v>
      </c>
      <c r="K152">
        <v>14</v>
      </c>
      <c r="L152">
        <v>1</v>
      </c>
      <c r="M152">
        <v>2</v>
      </c>
      <c r="N152">
        <v>11</v>
      </c>
      <c r="O152">
        <v>13</v>
      </c>
      <c r="P152">
        <v>0.45800000000000002</v>
      </c>
      <c r="Q152">
        <v>2</v>
      </c>
      <c r="R152">
        <v>5</v>
      </c>
      <c r="S152">
        <v>0</v>
      </c>
      <c r="T152">
        <v>0</v>
      </c>
      <c r="U152">
        <v>8</v>
      </c>
      <c r="V152" s="44">
        <v>0.33</v>
      </c>
      <c r="W152">
        <v>48.5</v>
      </c>
      <c r="X152">
        <v>67</v>
      </c>
      <c r="Y152">
        <v>22</v>
      </c>
      <c r="Z152">
        <v>22</v>
      </c>
      <c r="AA152">
        <v>4</v>
      </c>
      <c r="AB152">
        <v>0</v>
      </c>
      <c r="AC152">
        <v>16</v>
      </c>
      <c r="AD152">
        <v>4.4000000000000004</v>
      </c>
      <c r="AE152">
        <v>4.0999999999999996</v>
      </c>
      <c r="AF152">
        <v>5</v>
      </c>
      <c r="AG152">
        <v>89</v>
      </c>
      <c r="AH152">
        <v>4</v>
      </c>
      <c r="AI152">
        <v>17</v>
      </c>
      <c r="AJ152">
        <v>3</v>
      </c>
      <c r="AK152">
        <v>0</v>
      </c>
      <c r="AL152">
        <v>111</v>
      </c>
      <c r="AM152" t="s">
        <v>1200</v>
      </c>
    </row>
    <row r="153" spans="1:39">
      <c r="A153" s="43">
        <v>152</v>
      </c>
      <c r="B153" t="s">
        <v>1201</v>
      </c>
      <c r="C153">
        <v>27</v>
      </c>
      <c r="D153" t="s">
        <v>915</v>
      </c>
      <c r="E153">
        <v>57.1</v>
      </c>
      <c r="F153">
        <v>18</v>
      </c>
      <c r="G153">
        <v>6</v>
      </c>
      <c r="H153">
        <f t="shared" si="2"/>
        <v>1</v>
      </c>
      <c r="I153">
        <v>1</v>
      </c>
      <c r="J153">
        <v>3</v>
      </c>
      <c r="K153">
        <v>2</v>
      </c>
      <c r="L153">
        <v>1</v>
      </c>
      <c r="M153">
        <v>0</v>
      </c>
      <c r="N153">
        <v>2</v>
      </c>
      <c r="O153">
        <v>4</v>
      </c>
      <c r="P153">
        <v>0.33300000000000002</v>
      </c>
      <c r="Q153">
        <v>0</v>
      </c>
      <c r="R153">
        <v>0</v>
      </c>
      <c r="S153">
        <v>0</v>
      </c>
      <c r="T153">
        <v>0</v>
      </c>
      <c r="U153">
        <v>0</v>
      </c>
      <c r="V153" s="44">
        <v>0</v>
      </c>
      <c r="X153">
        <v>66</v>
      </c>
      <c r="Y153">
        <v>30</v>
      </c>
      <c r="Z153">
        <v>8</v>
      </c>
      <c r="AA153">
        <v>4</v>
      </c>
      <c r="AB153">
        <v>0</v>
      </c>
      <c r="AC153">
        <v>3</v>
      </c>
      <c r="AD153">
        <v>3.6</v>
      </c>
      <c r="AE153">
        <v>2.7</v>
      </c>
      <c r="AF153">
        <v>3.8</v>
      </c>
      <c r="AG153">
        <v>69</v>
      </c>
      <c r="AH153">
        <v>4</v>
      </c>
      <c r="AI153">
        <v>2</v>
      </c>
      <c r="AJ153">
        <v>0</v>
      </c>
      <c r="AK153">
        <v>0</v>
      </c>
      <c r="AL153">
        <v>86</v>
      </c>
      <c r="AM153" t="s">
        <v>1202</v>
      </c>
    </row>
    <row r="154" spans="1:39">
      <c r="A154" s="43">
        <v>153</v>
      </c>
      <c r="B154" t="s">
        <v>1203</v>
      </c>
      <c r="C154">
        <v>28</v>
      </c>
      <c r="D154" t="s">
        <v>116</v>
      </c>
      <c r="E154">
        <v>26.2</v>
      </c>
      <c r="F154">
        <v>23</v>
      </c>
      <c r="G154">
        <v>1</v>
      </c>
      <c r="H154">
        <f t="shared" si="2"/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 s="44">
        <v>0</v>
      </c>
      <c r="W154">
        <v>34</v>
      </c>
      <c r="X154">
        <v>34</v>
      </c>
      <c r="Y154">
        <v>34</v>
      </c>
      <c r="Z154">
        <v>8</v>
      </c>
      <c r="AA154">
        <v>3</v>
      </c>
      <c r="AB154">
        <v>1</v>
      </c>
      <c r="AC154">
        <v>0</v>
      </c>
      <c r="AD154">
        <v>0</v>
      </c>
      <c r="AE154">
        <v>0</v>
      </c>
      <c r="AF154">
        <v>1.3</v>
      </c>
      <c r="AG154">
        <v>29</v>
      </c>
      <c r="AH154">
        <v>1</v>
      </c>
      <c r="AI154">
        <v>0</v>
      </c>
      <c r="AJ154">
        <v>0</v>
      </c>
      <c r="AK154">
        <v>0</v>
      </c>
      <c r="AL154">
        <v>29</v>
      </c>
      <c r="AM154" t="s">
        <v>1204</v>
      </c>
    </row>
    <row r="155" spans="1:39">
      <c r="A155" s="43">
        <v>154</v>
      </c>
      <c r="B155" t="s">
        <v>1205</v>
      </c>
      <c r="C155">
        <v>25</v>
      </c>
      <c r="D155" t="s">
        <v>37</v>
      </c>
      <c r="E155">
        <v>40.200000000000003</v>
      </c>
      <c r="F155">
        <v>15</v>
      </c>
      <c r="G155">
        <v>3</v>
      </c>
      <c r="H155">
        <f t="shared" si="2"/>
        <v>1</v>
      </c>
      <c r="I155">
        <v>0</v>
      </c>
      <c r="J155">
        <v>1</v>
      </c>
      <c r="K155">
        <v>2</v>
      </c>
      <c r="L155">
        <v>0</v>
      </c>
      <c r="M155">
        <v>0</v>
      </c>
      <c r="N155">
        <v>2</v>
      </c>
      <c r="O155">
        <v>1</v>
      </c>
      <c r="P155">
        <v>0.66700000000000004</v>
      </c>
      <c r="Q155">
        <v>0</v>
      </c>
      <c r="R155">
        <v>0</v>
      </c>
      <c r="S155">
        <v>0</v>
      </c>
      <c r="T155">
        <v>0</v>
      </c>
      <c r="U155">
        <v>0</v>
      </c>
      <c r="V155" s="44">
        <v>0</v>
      </c>
      <c r="W155">
        <v>46.3</v>
      </c>
      <c r="X155">
        <v>60</v>
      </c>
      <c r="Y155">
        <v>33</v>
      </c>
      <c r="Z155">
        <v>4</v>
      </c>
      <c r="AA155">
        <v>1</v>
      </c>
      <c r="AB155">
        <v>0</v>
      </c>
      <c r="AC155">
        <v>1</v>
      </c>
      <c r="AD155">
        <v>6.9</v>
      </c>
      <c r="AE155">
        <v>11</v>
      </c>
      <c r="AF155">
        <v>2.9</v>
      </c>
      <c r="AG155">
        <v>56</v>
      </c>
      <c r="AH155">
        <v>3</v>
      </c>
      <c r="AI155">
        <v>0</v>
      </c>
      <c r="AJ155">
        <v>0</v>
      </c>
      <c r="AK155">
        <v>0</v>
      </c>
      <c r="AL155">
        <v>71</v>
      </c>
      <c r="AM155" t="s">
        <v>1206</v>
      </c>
    </row>
    <row r="156" spans="1:39">
      <c r="A156" s="43">
        <v>155</v>
      </c>
      <c r="B156" t="s">
        <v>1207</v>
      </c>
      <c r="C156">
        <v>26</v>
      </c>
      <c r="D156" t="s">
        <v>52</v>
      </c>
      <c r="E156">
        <v>156</v>
      </c>
      <c r="F156">
        <v>30</v>
      </c>
      <c r="G156">
        <v>30</v>
      </c>
      <c r="H156">
        <f t="shared" si="2"/>
        <v>1</v>
      </c>
      <c r="I156">
        <v>9</v>
      </c>
      <c r="J156">
        <v>5</v>
      </c>
      <c r="K156">
        <v>16</v>
      </c>
      <c r="L156">
        <v>4</v>
      </c>
      <c r="M156">
        <v>1</v>
      </c>
      <c r="N156">
        <v>20</v>
      </c>
      <c r="O156">
        <v>10</v>
      </c>
      <c r="P156">
        <v>0.66700000000000004</v>
      </c>
      <c r="Q156">
        <v>3</v>
      </c>
      <c r="R156">
        <v>11</v>
      </c>
      <c r="S156">
        <v>0</v>
      </c>
      <c r="T156">
        <v>0</v>
      </c>
      <c r="U156">
        <v>10</v>
      </c>
      <c r="V156" s="44">
        <v>0.33</v>
      </c>
      <c r="W156">
        <v>50.6</v>
      </c>
      <c r="X156">
        <v>68</v>
      </c>
      <c r="Y156">
        <v>17</v>
      </c>
      <c r="Z156">
        <v>12</v>
      </c>
      <c r="AA156">
        <v>7</v>
      </c>
      <c r="AB156">
        <v>0</v>
      </c>
      <c r="AC156">
        <v>26</v>
      </c>
      <c r="AD156">
        <v>6.4</v>
      </c>
      <c r="AE156">
        <v>5.4</v>
      </c>
      <c r="AF156">
        <v>5.2</v>
      </c>
      <c r="AG156">
        <v>93</v>
      </c>
      <c r="AH156">
        <v>0</v>
      </c>
      <c r="AI156">
        <v>24</v>
      </c>
      <c r="AJ156">
        <v>6</v>
      </c>
      <c r="AK156">
        <v>0</v>
      </c>
      <c r="AL156">
        <v>105</v>
      </c>
      <c r="AM156" t="s">
        <v>1208</v>
      </c>
    </row>
    <row r="157" spans="1:39">
      <c r="A157" s="43">
        <v>156</v>
      </c>
      <c r="B157" t="s">
        <v>1209</v>
      </c>
      <c r="C157">
        <v>29</v>
      </c>
      <c r="D157" t="s">
        <v>169</v>
      </c>
      <c r="E157">
        <v>20.100000000000001</v>
      </c>
      <c r="F157">
        <v>22</v>
      </c>
      <c r="G157">
        <v>1</v>
      </c>
      <c r="H157">
        <f t="shared" si="2"/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1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 s="44">
        <v>0</v>
      </c>
      <c r="W157">
        <v>53</v>
      </c>
      <c r="X157">
        <v>53</v>
      </c>
      <c r="Y157">
        <v>53</v>
      </c>
      <c r="Z157">
        <v>6</v>
      </c>
      <c r="AA157">
        <v>0</v>
      </c>
      <c r="AB157">
        <v>1</v>
      </c>
      <c r="AC157">
        <v>0</v>
      </c>
      <c r="AD157">
        <v>5.6</v>
      </c>
      <c r="AE157">
        <v>0</v>
      </c>
      <c r="AF157">
        <v>1</v>
      </c>
      <c r="AG157">
        <v>16</v>
      </c>
      <c r="AH157">
        <v>1</v>
      </c>
      <c r="AI157">
        <v>0</v>
      </c>
      <c r="AJ157">
        <v>0</v>
      </c>
      <c r="AK157">
        <v>0</v>
      </c>
      <c r="AL157">
        <v>16</v>
      </c>
      <c r="AM157" t="s">
        <v>1210</v>
      </c>
    </row>
    <row r="158" spans="1:39">
      <c r="A158" s="43">
        <v>157</v>
      </c>
      <c r="B158" t="s">
        <v>1211</v>
      </c>
      <c r="C158">
        <v>30</v>
      </c>
      <c r="D158" t="s">
        <v>86</v>
      </c>
      <c r="E158">
        <v>86</v>
      </c>
      <c r="F158">
        <v>40</v>
      </c>
      <c r="G158">
        <v>4</v>
      </c>
      <c r="H158">
        <f t="shared" si="2"/>
        <v>0</v>
      </c>
      <c r="I158">
        <v>0</v>
      </c>
      <c r="J158">
        <v>0</v>
      </c>
      <c r="K158">
        <v>4</v>
      </c>
      <c r="L158">
        <v>0</v>
      </c>
      <c r="M158">
        <v>0</v>
      </c>
      <c r="N158">
        <v>3</v>
      </c>
      <c r="O158">
        <v>1</v>
      </c>
      <c r="P158">
        <v>0.75</v>
      </c>
      <c r="Q158">
        <v>0</v>
      </c>
      <c r="R158">
        <v>1</v>
      </c>
      <c r="S158">
        <v>0</v>
      </c>
      <c r="T158">
        <v>0</v>
      </c>
      <c r="U158">
        <v>0</v>
      </c>
      <c r="V158" s="44">
        <v>0</v>
      </c>
      <c r="W158">
        <v>59</v>
      </c>
      <c r="X158">
        <v>64</v>
      </c>
      <c r="Y158">
        <v>48</v>
      </c>
      <c r="Z158">
        <v>13</v>
      </c>
      <c r="AA158">
        <v>1</v>
      </c>
      <c r="AB158">
        <v>1</v>
      </c>
      <c r="AC158">
        <v>0</v>
      </c>
      <c r="AD158">
        <v>5.0999999999999996</v>
      </c>
      <c r="AE158">
        <v>4.8</v>
      </c>
      <c r="AF158">
        <v>3.2</v>
      </c>
      <c r="AG158">
        <v>50</v>
      </c>
      <c r="AH158">
        <v>4</v>
      </c>
      <c r="AI158">
        <v>0</v>
      </c>
      <c r="AJ158">
        <v>0</v>
      </c>
      <c r="AK158">
        <v>0</v>
      </c>
      <c r="AL158">
        <v>62</v>
      </c>
      <c r="AM158" t="s">
        <v>1212</v>
      </c>
    </row>
    <row r="159" spans="1:39">
      <c r="A159" s="43">
        <v>158</v>
      </c>
      <c r="B159" t="s">
        <v>1213</v>
      </c>
      <c r="C159">
        <v>27</v>
      </c>
      <c r="D159" t="s">
        <v>45</v>
      </c>
      <c r="E159">
        <v>4.2</v>
      </c>
      <c r="F159">
        <v>1</v>
      </c>
      <c r="G159">
        <v>1</v>
      </c>
      <c r="H159">
        <f t="shared" si="2"/>
        <v>1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44">
        <v>0</v>
      </c>
      <c r="W159">
        <v>32</v>
      </c>
      <c r="X159">
        <v>32</v>
      </c>
      <c r="Y159">
        <v>32</v>
      </c>
      <c r="Z159">
        <v>1</v>
      </c>
      <c r="AA159">
        <v>0</v>
      </c>
      <c r="AB159">
        <v>0</v>
      </c>
      <c r="AC159">
        <v>1</v>
      </c>
      <c r="AD159">
        <v>3</v>
      </c>
      <c r="AE159">
        <v>0</v>
      </c>
      <c r="AF159">
        <v>4.7</v>
      </c>
      <c r="AG159">
        <v>79</v>
      </c>
      <c r="AH159">
        <v>1</v>
      </c>
      <c r="AI159">
        <v>0</v>
      </c>
      <c r="AJ159">
        <v>0</v>
      </c>
      <c r="AK159">
        <v>0</v>
      </c>
      <c r="AL159">
        <v>79</v>
      </c>
      <c r="AM159" t="s">
        <v>1214</v>
      </c>
    </row>
    <row r="160" spans="1:39">
      <c r="A160" s="43">
        <v>159</v>
      </c>
      <c r="B160" t="s">
        <v>1215</v>
      </c>
      <c r="C160">
        <v>29</v>
      </c>
      <c r="D160" t="s">
        <v>169</v>
      </c>
      <c r="E160">
        <v>61</v>
      </c>
      <c r="F160">
        <v>14</v>
      </c>
      <c r="G160">
        <v>11</v>
      </c>
      <c r="H160">
        <f t="shared" si="2"/>
        <v>1</v>
      </c>
      <c r="I160">
        <v>2</v>
      </c>
      <c r="J160">
        <v>6</v>
      </c>
      <c r="K160">
        <v>3</v>
      </c>
      <c r="L160">
        <v>0</v>
      </c>
      <c r="M160">
        <v>1</v>
      </c>
      <c r="N160">
        <v>3</v>
      </c>
      <c r="O160">
        <v>8</v>
      </c>
      <c r="P160">
        <v>0.27300000000000002</v>
      </c>
      <c r="Q160">
        <v>2</v>
      </c>
      <c r="R160">
        <v>0</v>
      </c>
      <c r="S160">
        <v>0</v>
      </c>
      <c r="T160">
        <v>0</v>
      </c>
      <c r="U160">
        <v>3</v>
      </c>
      <c r="V160" s="44">
        <v>0.27</v>
      </c>
      <c r="W160">
        <v>45.5</v>
      </c>
      <c r="X160">
        <v>60</v>
      </c>
      <c r="Y160">
        <v>25</v>
      </c>
      <c r="Z160">
        <v>9</v>
      </c>
      <c r="AA160">
        <v>1</v>
      </c>
      <c r="AB160">
        <v>0</v>
      </c>
      <c r="AC160">
        <v>7</v>
      </c>
      <c r="AD160">
        <v>3.8</v>
      </c>
      <c r="AE160">
        <v>3.3</v>
      </c>
      <c r="AF160">
        <v>5.3</v>
      </c>
      <c r="AG160">
        <v>93</v>
      </c>
      <c r="AH160">
        <v>1</v>
      </c>
      <c r="AI160">
        <v>7</v>
      </c>
      <c r="AJ160">
        <v>3</v>
      </c>
      <c r="AK160">
        <v>0</v>
      </c>
      <c r="AL160">
        <v>106</v>
      </c>
      <c r="AM160" t="s">
        <v>1216</v>
      </c>
    </row>
    <row r="161" spans="1:39">
      <c r="A161" s="43">
        <v>160</v>
      </c>
      <c r="B161" t="s">
        <v>1217</v>
      </c>
      <c r="C161">
        <v>25</v>
      </c>
      <c r="D161" t="s">
        <v>109</v>
      </c>
      <c r="E161">
        <v>29.2</v>
      </c>
      <c r="F161">
        <v>9</v>
      </c>
      <c r="G161">
        <v>3</v>
      </c>
      <c r="H161">
        <f t="shared" si="2"/>
        <v>1</v>
      </c>
      <c r="I161">
        <v>0</v>
      </c>
      <c r="J161">
        <v>3</v>
      </c>
      <c r="K161">
        <v>0</v>
      </c>
      <c r="L161">
        <v>0</v>
      </c>
      <c r="M161">
        <v>0</v>
      </c>
      <c r="N161">
        <v>0</v>
      </c>
      <c r="O161">
        <v>3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s="44">
        <v>0</v>
      </c>
      <c r="W161">
        <v>26</v>
      </c>
      <c r="X161">
        <v>33</v>
      </c>
      <c r="Y161">
        <v>15</v>
      </c>
      <c r="Z161">
        <v>8</v>
      </c>
      <c r="AA161">
        <v>5</v>
      </c>
      <c r="AB161">
        <v>0</v>
      </c>
      <c r="AC161">
        <v>1</v>
      </c>
      <c r="AD161">
        <v>3</v>
      </c>
      <c r="AE161">
        <v>3.5</v>
      </c>
      <c r="AF161">
        <v>4.2</v>
      </c>
      <c r="AG161">
        <v>81</v>
      </c>
      <c r="AH161">
        <v>1</v>
      </c>
      <c r="AI161">
        <v>2</v>
      </c>
      <c r="AJ161">
        <v>0</v>
      </c>
      <c r="AK161">
        <v>0</v>
      </c>
      <c r="AL161">
        <v>85</v>
      </c>
      <c r="AM161" t="s">
        <v>1218</v>
      </c>
    </row>
    <row r="162" spans="1:39">
      <c r="A162" s="43">
        <v>161</v>
      </c>
      <c r="B162" t="s">
        <v>1219</v>
      </c>
      <c r="C162">
        <v>27</v>
      </c>
      <c r="D162" t="s">
        <v>39</v>
      </c>
      <c r="E162">
        <v>45.1</v>
      </c>
      <c r="F162">
        <v>11</v>
      </c>
      <c r="G162">
        <v>9</v>
      </c>
      <c r="H162">
        <f t="shared" si="2"/>
        <v>1</v>
      </c>
      <c r="I162">
        <v>3</v>
      </c>
      <c r="J162">
        <v>4</v>
      </c>
      <c r="K162">
        <v>2</v>
      </c>
      <c r="L162">
        <v>2</v>
      </c>
      <c r="M162">
        <v>0</v>
      </c>
      <c r="N162">
        <v>4</v>
      </c>
      <c r="O162">
        <v>5</v>
      </c>
      <c r="P162">
        <v>0.44400000000000001</v>
      </c>
      <c r="Q162">
        <v>0</v>
      </c>
      <c r="R162">
        <v>1</v>
      </c>
      <c r="S162">
        <v>0</v>
      </c>
      <c r="T162">
        <v>0</v>
      </c>
      <c r="U162">
        <v>1</v>
      </c>
      <c r="V162" s="44">
        <v>0.11</v>
      </c>
      <c r="W162">
        <v>45.7</v>
      </c>
      <c r="X162">
        <v>70</v>
      </c>
      <c r="Y162">
        <v>12</v>
      </c>
      <c r="Z162">
        <v>8</v>
      </c>
      <c r="AA162">
        <v>1</v>
      </c>
      <c r="AB162">
        <v>0</v>
      </c>
      <c r="AC162">
        <v>4</v>
      </c>
      <c r="AD162">
        <v>4.8</v>
      </c>
      <c r="AE162">
        <v>4.9000000000000004</v>
      </c>
      <c r="AF162">
        <v>4.8</v>
      </c>
      <c r="AG162">
        <v>92</v>
      </c>
      <c r="AH162">
        <v>0</v>
      </c>
      <c r="AI162">
        <v>8</v>
      </c>
      <c r="AJ162">
        <v>1</v>
      </c>
      <c r="AK162">
        <v>0</v>
      </c>
      <c r="AL162">
        <v>105</v>
      </c>
      <c r="AM162" t="s">
        <v>1220</v>
      </c>
    </row>
    <row r="163" spans="1:39">
      <c r="A163" s="43">
        <v>162</v>
      </c>
      <c r="B163" t="s">
        <v>1221</v>
      </c>
      <c r="C163">
        <v>27</v>
      </c>
      <c r="D163" t="s">
        <v>111</v>
      </c>
      <c r="E163">
        <v>194.1</v>
      </c>
      <c r="F163">
        <v>32</v>
      </c>
      <c r="G163">
        <v>32</v>
      </c>
      <c r="H163">
        <f t="shared" si="2"/>
        <v>1</v>
      </c>
      <c r="I163">
        <v>13</v>
      </c>
      <c r="J163">
        <v>9</v>
      </c>
      <c r="K163">
        <v>10</v>
      </c>
      <c r="L163">
        <v>3</v>
      </c>
      <c r="M163">
        <v>0</v>
      </c>
      <c r="N163">
        <v>17</v>
      </c>
      <c r="O163">
        <v>15</v>
      </c>
      <c r="P163">
        <v>0.53100000000000003</v>
      </c>
      <c r="Q163">
        <v>5</v>
      </c>
      <c r="R163">
        <v>2</v>
      </c>
      <c r="S163">
        <v>1</v>
      </c>
      <c r="T163">
        <v>1</v>
      </c>
      <c r="U163">
        <v>18</v>
      </c>
      <c r="V163" s="44">
        <v>0.56000000000000005</v>
      </c>
      <c r="W163">
        <v>53.6</v>
      </c>
      <c r="X163">
        <v>86</v>
      </c>
      <c r="Y163">
        <v>15</v>
      </c>
      <c r="Z163">
        <v>5</v>
      </c>
      <c r="AA163">
        <v>3</v>
      </c>
      <c r="AB163">
        <v>0</v>
      </c>
      <c r="AC163">
        <v>20</v>
      </c>
      <c r="AD163">
        <v>4.0999999999999996</v>
      </c>
      <c r="AE163">
        <v>3.8</v>
      </c>
      <c r="AF163">
        <v>6.1</v>
      </c>
      <c r="AG163">
        <v>97</v>
      </c>
      <c r="AH163">
        <v>0</v>
      </c>
      <c r="AI163">
        <v>19</v>
      </c>
      <c r="AJ163">
        <v>13</v>
      </c>
      <c r="AK163">
        <v>0</v>
      </c>
      <c r="AL163">
        <v>108</v>
      </c>
      <c r="AM163" t="s">
        <v>1222</v>
      </c>
    </row>
    <row r="164" spans="1:39">
      <c r="A164" s="43">
        <v>163</v>
      </c>
      <c r="B164" t="s">
        <v>1223</v>
      </c>
      <c r="C164">
        <v>30</v>
      </c>
      <c r="D164" t="s">
        <v>64</v>
      </c>
      <c r="E164">
        <v>15.1</v>
      </c>
      <c r="F164">
        <v>10</v>
      </c>
      <c r="G164">
        <v>3</v>
      </c>
      <c r="H164">
        <f t="shared" si="2"/>
        <v>1</v>
      </c>
      <c r="I164">
        <v>0</v>
      </c>
      <c r="J164">
        <v>0</v>
      </c>
      <c r="K164">
        <v>3</v>
      </c>
      <c r="L164">
        <v>0</v>
      </c>
      <c r="M164">
        <v>0</v>
      </c>
      <c r="N164">
        <v>1</v>
      </c>
      <c r="O164">
        <v>2</v>
      </c>
      <c r="P164">
        <v>0.33300000000000002</v>
      </c>
      <c r="Q164">
        <v>0</v>
      </c>
      <c r="R164">
        <v>0</v>
      </c>
      <c r="S164">
        <v>0</v>
      </c>
      <c r="T164">
        <v>0</v>
      </c>
      <c r="U164">
        <v>0</v>
      </c>
      <c r="V164" s="44">
        <v>0</v>
      </c>
      <c r="W164">
        <v>53.7</v>
      </c>
      <c r="X164">
        <v>57</v>
      </c>
      <c r="Y164">
        <v>52</v>
      </c>
      <c r="Z164">
        <v>3</v>
      </c>
      <c r="AA164">
        <v>0</v>
      </c>
      <c r="AB164">
        <v>2</v>
      </c>
      <c r="AC164">
        <v>1</v>
      </c>
      <c r="AD164">
        <v>5.5</v>
      </c>
      <c r="AE164">
        <v>6.4</v>
      </c>
      <c r="AF164">
        <v>2.1</v>
      </c>
      <c r="AG164">
        <v>33</v>
      </c>
      <c r="AH164">
        <v>3</v>
      </c>
      <c r="AI164">
        <v>0</v>
      </c>
      <c r="AJ164">
        <v>0</v>
      </c>
      <c r="AK164">
        <v>0</v>
      </c>
      <c r="AL164">
        <v>35</v>
      </c>
      <c r="AM164" t="s">
        <v>1224</v>
      </c>
    </row>
    <row r="165" spans="1:39">
      <c r="A165" s="43">
        <v>164</v>
      </c>
      <c r="B165" t="s">
        <v>1225</v>
      </c>
      <c r="C165">
        <v>34</v>
      </c>
      <c r="D165" t="s">
        <v>37</v>
      </c>
      <c r="E165">
        <v>170.2</v>
      </c>
      <c r="F165">
        <v>29</v>
      </c>
      <c r="G165">
        <v>29</v>
      </c>
      <c r="H165">
        <f t="shared" si="2"/>
        <v>1</v>
      </c>
      <c r="I165">
        <v>12</v>
      </c>
      <c r="J165">
        <v>7</v>
      </c>
      <c r="K165">
        <v>10</v>
      </c>
      <c r="L165">
        <v>2</v>
      </c>
      <c r="M165">
        <v>1</v>
      </c>
      <c r="N165">
        <v>16</v>
      </c>
      <c r="O165">
        <v>13</v>
      </c>
      <c r="P165">
        <v>0.55200000000000005</v>
      </c>
      <c r="Q165">
        <v>3</v>
      </c>
      <c r="R165">
        <v>2</v>
      </c>
      <c r="S165">
        <v>0</v>
      </c>
      <c r="T165">
        <v>0</v>
      </c>
      <c r="U165">
        <v>17</v>
      </c>
      <c r="V165" s="44">
        <v>0.59</v>
      </c>
      <c r="W165">
        <v>56.4</v>
      </c>
      <c r="X165">
        <v>87</v>
      </c>
      <c r="Y165">
        <v>13</v>
      </c>
      <c r="Z165">
        <v>19</v>
      </c>
      <c r="AA165">
        <v>5</v>
      </c>
      <c r="AB165">
        <v>0</v>
      </c>
      <c r="AC165">
        <v>11</v>
      </c>
      <c r="AD165">
        <v>4.0999999999999996</v>
      </c>
      <c r="AE165">
        <v>3.7</v>
      </c>
      <c r="AF165">
        <v>5.9</v>
      </c>
      <c r="AG165">
        <v>93</v>
      </c>
      <c r="AH165">
        <v>1</v>
      </c>
      <c r="AI165">
        <v>22</v>
      </c>
      <c r="AJ165">
        <v>6</v>
      </c>
      <c r="AK165">
        <v>0</v>
      </c>
      <c r="AL165">
        <v>108</v>
      </c>
      <c r="AM165" t="s">
        <v>1226</v>
      </c>
    </row>
    <row r="166" spans="1:39">
      <c r="A166" s="43">
        <v>165</v>
      </c>
      <c r="B166" t="s">
        <v>1227</v>
      </c>
      <c r="C166">
        <v>28</v>
      </c>
      <c r="D166" t="s">
        <v>74</v>
      </c>
      <c r="E166">
        <v>18</v>
      </c>
      <c r="F166">
        <v>5</v>
      </c>
      <c r="G166">
        <v>2</v>
      </c>
      <c r="H166">
        <f t="shared" si="2"/>
        <v>1</v>
      </c>
      <c r="I166">
        <v>1</v>
      </c>
      <c r="J166">
        <v>0</v>
      </c>
      <c r="K166">
        <v>1</v>
      </c>
      <c r="L166">
        <v>1</v>
      </c>
      <c r="M166">
        <v>0</v>
      </c>
      <c r="N166">
        <v>2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 s="44">
        <v>0</v>
      </c>
      <c r="W166">
        <v>52</v>
      </c>
      <c r="X166">
        <v>62</v>
      </c>
      <c r="Y166">
        <v>42</v>
      </c>
      <c r="Z166">
        <v>2</v>
      </c>
      <c r="AA166">
        <v>2</v>
      </c>
      <c r="AB166">
        <v>0</v>
      </c>
      <c r="AC166">
        <v>2</v>
      </c>
      <c r="AD166">
        <v>4.7</v>
      </c>
      <c r="AE166">
        <v>5.7</v>
      </c>
      <c r="AF166">
        <v>5</v>
      </c>
      <c r="AG166">
        <v>81</v>
      </c>
      <c r="AH166">
        <v>1</v>
      </c>
      <c r="AI166">
        <v>1</v>
      </c>
      <c r="AJ166">
        <v>0</v>
      </c>
      <c r="AK166">
        <v>0</v>
      </c>
      <c r="AL166">
        <v>86</v>
      </c>
      <c r="AM166" t="s">
        <v>1228</v>
      </c>
    </row>
    <row r="167" spans="1:39">
      <c r="A167" s="43">
        <v>166</v>
      </c>
      <c r="B167" t="s">
        <v>1229</v>
      </c>
      <c r="C167">
        <v>35</v>
      </c>
      <c r="D167" t="s">
        <v>24</v>
      </c>
      <c r="E167">
        <v>126.1</v>
      </c>
      <c r="F167">
        <v>23</v>
      </c>
      <c r="G167">
        <v>23</v>
      </c>
      <c r="H167">
        <f t="shared" si="2"/>
        <v>1</v>
      </c>
      <c r="I167">
        <v>13</v>
      </c>
      <c r="J167">
        <v>4</v>
      </c>
      <c r="K167">
        <v>6</v>
      </c>
      <c r="L167">
        <v>3</v>
      </c>
      <c r="M167">
        <v>0</v>
      </c>
      <c r="N167">
        <v>17</v>
      </c>
      <c r="O167">
        <v>6</v>
      </c>
      <c r="P167">
        <v>0.73899999999999999</v>
      </c>
      <c r="Q167">
        <v>1</v>
      </c>
      <c r="R167">
        <v>4</v>
      </c>
      <c r="S167">
        <v>0</v>
      </c>
      <c r="T167">
        <v>0</v>
      </c>
      <c r="U167">
        <v>11</v>
      </c>
      <c r="V167" s="44">
        <v>0.48</v>
      </c>
      <c r="W167">
        <v>59.3</v>
      </c>
      <c r="X167">
        <v>82</v>
      </c>
      <c r="Y167">
        <v>34</v>
      </c>
      <c r="Z167">
        <v>6</v>
      </c>
      <c r="AA167">
        <v>0</v>
      </c>
      <c r="AB167">
        <v>0</v>
      </c>
      <c r="AC167">
        <v>19</v>
      </c>
      <c r="AD167">
        <v>5.5</v>
      </c>
      <c r="AE167">
        <v>5.5</v>
      </c>
      <c r="AF167">
        <v>5.5</v>
      </c>
      <c r="AG167">
        <v>84</v>
      </c>
      <c r="AH167">
        <v>8</v>
      </c>
      <c r="AI167">
        <v>12</v>
      </c>
      <c r="AJ167">
        <v>3</v>
      </c>
      <c r="AK167">
        <v>0</v>
      </c>
      <c r="AL167">
        <v>105</v>
      </c>
      <c r="AM167" t="s">
        <v>1230</v>
      </c>
    </row>
    <row r="168" spans="1:39">
      <c r="A168" s="43">
        <v>167</v>
      </c>
      <c r="B168" t="s">
        <v>1231</v>
      </c>
      <c r="C168">
        <v>35</v>
      </c>
      <c r="D168" t="s">
        <v>144</v>
      </c>
      <c r="E168">
        <v>33.1</v>
      </c>
      <c r="F168">
        <v>8</v>
      </c>
      <c r="G168">
        <v>6</v>
      </c>
      <c r="H168">
        <f t="shared" si="2"/>
        <v>1</v>
      </c>
      <c r="I168">
        <v>1</v>
      </c>
      <c r="J168">
        <v>1</v>
      </c>
      <c r="K168">
        <v>4</v>
      </c>
      <c r="L168">
        <v>0</v>
      </c>
      <c r="M168">
        <v>0</v>
      </c>
      <c r="N168">
        <v>4</v>
      </c>
      <c r="O168">
        <v>2</v>
      </c>
      <c r="P168">
        <v>0.66700000000000004</v>
      </c>
      <c r="Q168">
        <v>0</v>
      </c>
      <c r="R168">
        <v>2</v>
      </c>
      <c r="S168">
        <v>0</v>
      </c>
      <c r="T168">
        <v>0</v>
      </c>
      <c r="U168">
        <v>1</v>
      </c>
      <c r="V168" s="44">
        <v>0.17</v>
      </c>
      <c r="W168">
        <v>43</v>
      </c>
      <c r="X168">
        <v>74</v>
      </c>
      <c r="Y168">
        <v>17</v>
      </c>
      <c r="Z168">
        <v>7</v>
      </c>
      <c r="AA168">
        <v>1</v>
      </c>
      <c r="AB168">
        <v>0</v>
      </c>
      <c r="AC168">
        <v>4</v>
      </c>
      <c r="AD168">
        <v>4.7</v>
      </c>
      <c r="AE168">
        <v>4.7</v>
      </c>
      <c r="AF168">
        <v>4.2</v>
      </c>
      <c r="AG168">
        <v>70</v>
      </c>
      <c r="AH168">
        <v>5</v>
      </c>
      <c r="AI168">
        <v>1</v>
      </c>
      <c r="AJ168">
        <v>0</v>
      </c>
      <c r="AK168">
        <v>0</v>
      </c>
      <c r="AL168">
        <v>85</v>
      </c>
      <c r="AM168" t="s">
        <v>1232</v>
      </c>
    </row>
    <row r="169" spans="1:39">
      <c r="A169" s="43">
        <v>168</v>
      </c>
      <c r="B169" t="s">
        <v>1233</v>
      </c>
      <c r="C169">
        <v>32</v>
      </c>
      <c r="D169" t="s">
        <v>97</v>
      </c>
      <c r="E169">
        <v>162.19999999999999</v>
      </c>
      <c r="F169">
        <v>31</v>
      </c>
      <c r="G169">
        <v>31</v>
      </c>
      <c r="H169">
        <f t="shared" si="2"/>
        <v>1</v>
      </c>
      <c r="I169">
        <v>10</v>
      </c>
      <c r="J169">
        <v>6</v>
      </c>
      <c r="K169">
        <v>15</v>
      </c>
      <c r="L169">
        <v>4</v>
      </c>
      <c r="M169">
        <v>1</v>
      </c>
      <c r="N169">
        <v>20</v>
      </c>
      <c r="O169">
        <v>11</v>
      </c>
      <c r="P169">
        <v>0.64500000000000002</v>
      </c>
      <c r="Q169">
        <v>3</v>
      </c>
      <c r="R169">
        <v>7</v>
      </c>
      <c r="S169">
        <v>0</v>
      </c>
      <c r="T169">
        <v>0</v>
      </c>
      <c r="U169">
        <v>9</v>
      </c>
      <c r="V169" s="44">
        <v>0.28999999999999998</v>
      </c>
      <c r="W169">
        <v>52.5</v>
      </c>
      <c r="X169">
        <v>75</v>
      </c>
      <c r="Y169">
        <v>26</v>
      </c>
      <c r="Z169">
        <v>16</v>
      </c>
      <c r="AA169">
        <v>5</v>
      </c>
      <c r="AB169">
        <v>0</v>
      </c>
      <c r="AC169">
        <v>16</v>
      </c>
      <c r="AD169">
        <v>5.5</v>
      </c>
      <c r="AE169">
        <v>4.5</v>
      </c>
      <c r="AF169">
        <v>5.2</v>
      </c>
      <c r="AG169">
        <v>88</v>
      </c>
      <c r="AH169">
        <v>4</v>
      </c>
      <c r="AI169">
        <v>24</v>
      </c>
      <c r="AJ169">
        <v>3</v>
      </c>
      <c r="AK169">
        <v>0</v>
      </c>
      <c r="AL169">
        <v>103</v>
      </c>
      <c r="AM169" t="s">
        <v>1234</v>
      </c>
    </row>
    <row r="170" spans="1:39">
      <c r="A170" s="43">
        <v>169</v>
      </c>
      <c r="B170" t="s">
        <v>1235</v>
      </c>
      <c r="C170">
        <v>26</v>
      </c>
      <c r="D170" t="s">
        <v>56</v>
      </c>
      <c r="E170">
        <v>5.0999999999999996</v>
      </c>
      <c r="F170">
        <v>3</v>
      </c>
      <c r="G170">
        <v>1</v>
      </c>
      <c r="H170">
        <f t="shared" si="2"/>
        <v>1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s="44">
        <v>0</v>
      </c>
      <c r="W170">
        <v>14</v>
      </c>
      <c r="X170">
        <v>14</v>
      </c>
      <c r="Y170">
        <v>14</v>
      </c>
      <c r="Z170">
        <v>2</v>
      </c>
      <c r="AA170">
        <v>1</v>
      </c>
      <c r="AB170">
        <v>0</v>
      </c>
      <c r="AC170">
        <v>1</v>
      </c>
      <c r="AD170">
        <v>6</v>
      </c>
      <c r="AE170">
        <v>4.5</v>
      </c>
      <c r="AF170">
        <v>3.3</v>
      </c>
      <c r="AG170">
        <v>88</v>
      </c>
      <c r="AH170">
        <v>0</v>
      </c>
      <c r="AI170">
        <v>1</v>
      </c>
      <c r="AJ170">
        <v>0</v>
      </c>
      <c r="AK170">
        <v>0</v>
      </c>
      <c r="AL170">
        <v>88</v>
      </c>
      <c r="AM170" t="s">
        <v>1236</v>
      </c>
    </row>
    <row r="171" spans="1:39">
      <c r="A171" s="43">
        <v>170</v>
      </c>
      <c r="B171" t="s">
        <v>1237</v>
      </c>
      <c r="C171">
        <v>28</v>
      </c>
      <c r="D171" t="s">
        <v>54</v>
      </c>
      <c r="E171">
        <v>100.2</v>
      </c>
      <c r="F171">
        <v>48</v>
      </c>
      <c r="G171">
        <v>8</v>
      </c>
      <c r="H171">
        <f t="shared" si="2"/>
        <v>0</v>
      </c>
      <c r="I171">
        <v>1</v>
      </c>
      <c r="J171">
        <v>3</v>
      </c>
      <c r="K171">
        <v>4</v>
      </c>
      <c r="L171">
        <v>1</v>
      </c>
      <c r="M171">
        <v>1</v>
      </c>
      <c r="N171">
        <v>3</v>
      </c>
      <c r="O171">
        <v>5</v>
      </c>
      <c r="P171">
        <v>0.375</v>
      </c>
      <c r="Q171">
        <v>0</v>
      </c>
      <c r="R171">
        <v>1</v>
      </c>
      <c r="S171">
        <v>0</v>
      </c>
      <c r="T171">
        <v>0</v>
      </c>
      <c r="U171">
        <v>2</v>
      </c>
      <c r="V171" s="44">
        <v>0.25</v>
      </c>
      <c r="W171">
        <v>59.8</v>
      </c>
      <c r="X171">
        <v>76</v>
      </c>
      <c r="Y171">
        <v>43</v>
      </c>
      <c r="Z171">
        <v>13</v>
      </c>
      <c r="AA171">
        <v>1</v>
      </c>
      <c r="AB171">
        <v>2</v>
      </c>
      <c r="AC171">
        <v>3</v>
      </c>
      <c r="AD171">
        <v>2.6</v>
      </c>
      <c r="AE171">
        <v>1</v>
      </c>
      <c r="AF171">
        <v>4.5</v>
      </c>
      <c r="AG171">
        <v>73</v>
      </c>
      <c r="AH171">
        <v>5</v>
      </c>
      <c r="AI171">
        <v>2</v>
      </c>
      <c r="AJ171">
        <v>1</v>
      </c>
      <c r="AK171">
        <v>0</v>
      </c>
      <c r="AL171">
        <v>101</v>
      </c>
      <c r="AM171" t="s">
        <v>1238</v>
      </c>
    </row>
    <row r="172" spans="1:39">
      <c r="A172" s="43">
        <v>171</v>
      </c>
      <c r="B172" t="s">
        <v>1239</v>
      </c>
      <c r="C172">
        <v>25</v>
      </c>
      <c r="D172" t="s">
        <v>35</v>
      </c>
      <c r="E172">
        <v>184.2</v>
      </c>
      <c r="F172">
        <v>30</v>
      </c>
      <c r="G172">
        <v>30</v>
      </c>
      <c r="H172">
        <f t="shared" si="2"/>
        <v>1</v>
      </c>
      <c r="I172">
        <v>12</v>
      </c>
      <c r="J172">
        <v>10</v>
      </c>
      <c r="K172">
        <v>8</v>
      </c>
      <c r="L172">
        <v>0</v>
      </c>
      <c r="M172">
        <v>4</v>
      </c>
      <c r="N172">
        <v>16</v>
      </c>
      <c r="O172">
        <v>14</v>
      </c>
      <c r="P172">
        <v>0.53300000000000003</v>
      </c>
      <c r="Q172">
        <v>1</v>
      </c>
      <c r="R172">
        <v>3</v>
      </c>
      <c r="S172">
        <v>1</v>
      </c>
      <c r="T172">
        <v>0</v>
      </c>
      <c r="U172">
        <v>19</v>
      </c>
      <c r="V172" s="44">
        <v>0.63</v>
      </c>
      <c r="W172">
        <v>56.1</v>
      </c>
      <c r="X172">
        <v>88</v>
      </c>
      <c r="Y172">
        <v>21</v>
      </c>
      <c r="Z172">
        <v>8</v>
      </c>
      <c r="AA172">
        <v>0</v>
      </c>
      <c r="AB172">
        <v>0</v>
      </c>
      <c r="AC172">
        <v>19</v>
      </c>
      <c r="AD172">
        <v>4.5999999999999996</v>
      </c>
      <c r="AE172">
        <v>3.3</v>
      </c>
      <c r="AF172">
        <v>6.2</v>
      </c>
      <c r="AG172">
        <v>92</v>
      </c>
      <c r="AH172">
        <v>2</v>
      </c>
      <c r="AI172">
        <v>23</v>
      </c>
      <c r="AJ172">
        <v>5</v>
      </c>
      <c r="AK172">
        <v>0</v>
      </c>
      <c r="AL172">
        <v>103</v>
      </c>
      <c r="AM172" t="s">
        <v>1240</v>
      </c>
    </row>
    <row r="173" spans="1:39">
      <c r="A173" s="43">
        <v>172</v>
      </c>
      <c r="B173" t="s">
        <v>1241</v>
      </c>
      <c r="C173">
        <v>37</v>
      </c>
      <c r="D173" t="s">
        <v>116</v>
      </c>
      <c r="E173">
        <v>55</v>
      </c>
      <c r="F173">
        <v>15</v>
      </c>
      <c r="G173">
        <v>9</v>
      </c>
      <c r="H173">
        <f t="shared" si="2"/>
        <v>1</v>
      </c>
      <c r="I173">
        <v>2</v>
      </c>
      <c r="J173">
        <v>6</v>
      </c>
      <c r="K173">
        <v>1</v>
      </c>
      <c r="L173">
        <v>1</v>
      </c>
      <c r="M173">
        <v>0</v>
      </c>
      <c r="N173">
        <v>3</v>
      </c>
      <c r="O173">
        <v>6</v>
      </c>
      <c r="P173">
        <v>0.33300000000000002</v>
      </c>
      <c r="Q173">
        <v>0</v>
      </c>
      <c r="R173">
        <v>1</v>
      </c>
      <c r="S173">
        <v>0</v>
      </c>
      <c r="T173">
        <v>0</v>
      </c>
      <c r="U173">
        <v>1</v>
      </c>
      <c r="V173" s="44">
        <v>0.11</v>
      </c>
      <c r="W173">
        <v>43.2</v>
      </c>
      <c r="X173">
        <v>61</v>
      </c>
      <c r="Y173">
        <v>28</v>
      </c>
      <c r="Z173">
        <v>9</v>
      </c>
      <c r="AA173">
        <v>6</v>
      </c>
      <c r="AB173">
        <v>0</v>
      </c>
      <c r="AC173">
        <v>8</v>
      </c>
      <c r="AD173">
        <v>4.4000000000000004</v>
      </c>
      <c r="AE173">
        <v>4.3</v>
      </c>
      <c r="AF173">
        <v>4.5999999999999996</v>
      </c>
      <c r="AG173">
        <v>86</v>
      </c>
      <c r="AH173">
        <v>3</v>
      </c>
      <c r="AI173">
        <v>3</v>
      </c>
      <c r="AJ173">
        <v>3</v>
      </c>
      <c r="AK173">
        <v>0</v>
      </c>
      <c r="AL173">
        <v>105</v>
      </c>
      <c r="AM173" t="s">
        <v>1242</v>
      </c>
    </row>
    <row r="174" spans="1:39">
      <c r="A174" s="43">
        <v>173</v>
      </c>
      <c r="B174" t="s">
        <v>1243</v>
      </c>
      <c r="C174">
        <v>26</v>
      </c>
      <c r="D174" t="s">
        <v>41</v>
      </c>
      <c r="E174">
        <v>5.2</v>
      </c>
      <c r="F174">
        <v>4</v>
      </c>
      <c r="G174">
        <v>1</v>
      </c>
      <c r="H174">
        <f t="shared" si="2"/>
        <v>1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 s="44">
        <v>0</v>
      </c>
      <c r="W174">
        <v>23</v>
      </c>
      <c r="X174">
        <v>23</v>
      </c>
      <c r="Y174">
        <v>23</v>
      </c>
      <c r="Z174">
        <v>0</v>
      </c>
      <c r="AA174">
        <v>0</v>
      </c>
      <c r="AB174">
        <v>0</v>
      </c>
      <c r="AC174">
        <v>1</v>
      </c>
      <c r="AD174">
        <v>4</v>
      </c>
      <c r="AE174">
        <v>9</v>
      </c>
      <c r="AF174">
        <v>2</v>
      </c>
      <c r="AG174">
        <v>55</v>
      </c>
      <c r="AH174">
        <v>1</v>
      </c>
      <c r="AI174">
        <v>0</v>
      </c>
      <c r="AJ174">
        <v>0</v>
      </c>
      <c r="AK174">
        <v>0</v>
      </c>
      <c r="AL174">
        <v>55</v>
      </c>
      <c r="AM174" t="s">
        <v>1244</v>
      </c>
    </row>
    <row r="175" spans="1:39">
      <c r="A175" s="43">
        <v>174</v>
      </c>
      <c r="B175" t="s">
        <v>1245</v>
      </c>
      <c r="C175">
        <v>27</v>
      </c>
      <c r="D175" t="s">
        <v>50</v>
      </c>
      <c r="E175">
        <v>129.1</v>
      </c>
      <c r="F175">
        <v>30</v>
      </c>
      <c r="G175">
        <v>27</v>
      </c>
      <c r="H175">
        <f t="shared" si="2"/>
        <v>1</v>
      </c>
      <c r="I175">
        <v>5</v>
      </c>
      <c r="J175">
        <v>12</v>
      </c>
      <c r="K175">
        <v>10</v>
      </c>
      <c r="L175">
        <v>3</v>
      </c>
      <c r="M175">
        <v>1</v>
      </c>
      <c r="N175">
        <v>9</v>
      </c>
      <c r="O175">
        <v>18</v>
      </c>
      <c r="P175">
        <v>0.33300000000000002</v>
      </c>
      <c r="Q175">
        <v>2</v>
      </c>
      <c r="R175">
        <v>2</v>
      </c>
      <c r="S175">
        <v>0</v>
      </c>
      <c r="T175">
        <v>0</v>
      </c>
      <c r="U175">
        <v>5</v>
      </c>
      <c r="V175" s="44">
        <v>0.19</v>
      </c>
      <c r="W175">
        <v>48.6</v>
      </c>
      <c r="X175">
        <v>90</v>
      </c>
      <c r="Y175">
        <v>11</v>
      </c>
      <c r="Z175">
        <v>18</v>
      </c>
      <c r="AA175">
        <v>2</v>
      </c>
      <c r="AB175">
        <v>0</v>
      </c>
      <c r="AC175">
        <v>16</v>
      </c>
      <c r="AD175">
        <v>3.6</v>
      </c>
      <c r="AE175">
        <v>4.4000000000000004</v>
      </c>
      <c r="AF175">
        <v>4.7</v>
      </c>
      <c r="AG175">
        <v>87</v>
      </c>
      <c r="AH175">
        <v>5</v>
      </c>
      <c r="AI175">
        <v>15</v>
      </c>
      <c r="AJ175">
        <v>7</v>
      </c>
      <c r="AK175">
        <v>0</v>
      </c>
      <c r="AL175">
        <v>104</v>
      </c>
      <c r="AM175" t="s">
        <v>1246</v>
      </c>
    </row>
    <row r="176" spans="1:39">
      <c r="A176" s="43">
        <v>175</v>
      </c>
      <c r="B176" t="s">
        <v>1247</v>
      </c>
      <c r="C176">
        <v>27</v>
      </c>
      <c r="D176" t="s">
        <v>58</v>
      </c>
      <c r="E176">
        <v>167.1</v>
      </c>
      <c r="F176">
        <v>31</v>
      </c>
      <c r="G176">
        <v>31</v>
      </c>
      <c r="H176">
        <f t="shared" si="2"/>
        <v>1</v>
      </c>
      <c r="I176">
        <v>12</v>
      </c>
      <c r="J176">
        <v>5</v>
      </c>
      <c r="K176">
        <v>14</v>
      </c>
      <c r="L176">
        <v>3</v>
      </c>
      <c r="M176">
        <v>2</v>
      </c>
      <c r="N176">
        <v>23</v>
      </c>
      <c r="O176">
        <v>8</v>
      </c>
      <c r="P176">
        <v>0.74199999999999999</v>
      </c>
      <c r="Q176">
        <v>4</v>
      </c>
      <c r="R176">
        <v>3</v>
      </c>
      <c r="S176">
        <v>0</v>
      </c>
      <c r="T176">
        <v>0</v>
      </c>
      <c r="U176">
        <v>14</v>
      </c>
      <c r="V176" s="44">
        <v>0.45</v>
      </c>
      <c r="W176">
        <v>50.4</v>
      </c>
      <c r="X176">
        <v>72</v>
      </c>
      <c r="Y176">
        <v>20</v>
      </c>
      <c r="Z176">
        <v>24</v>
      </c>
      <c r="AA176">
        <v>8</v>
      </c>
      <c r="AB176">
        <v>0</v>
      </c>
      <c r="AC176">
        <v>20</v>
      </c>
      <c r="AD176">
        <v>6</v>
      </c>
      <c r="AE176">
        <v>4.9000000000000004</v>
      </c>
      <c r="AF176">
        <v>5.4</v>
      </c>
      <c r="AG176">
        <v>92</v>
      </c>
      <c r="AH176">
        <v>1</v>
      </c>
      <c r="AI176">
        <v>27</v>
      </c>
      <c r="AJ176">
        <v>3</v>
      </c>
      <c r="AK176">
        <v>0</v>
      </c>
      <c r="AL176">
        <v>105</v>
      </c>
      <c r="AM176" t="s">
        <v>1248</v>
      </c>
    </row>
    <row r="177" spans="1:39">
      <c r="A177" s="43">
        <v>176</v>
      </c>
      <c r="B177" t="s">
        <v>1249</v>
      </c>
      <c r="C177">
        <v>30</v>
      </c>
      <c r="D177" t="s">
        <v>129</v>
      </c>
      <c r="E177">
        <v>38.1</v>
      </c>
      <c r="F177">
        <v>16</v>
      </c>
      <c r="G177">
        <v>5</v>
      </c>
      <c r="H177">
        <f t="shared" si="2"/>
        <v>1</v>
      </c>
      <c r="I177">
        <v>0</v>
      </c>
      <c r="J177">
        <v>2</v>
      </c>
      <c r="K177">
        <v>3</v>
      </c>
      <c r="L177">
        <v>0</v>
      </c>
      <c r="M177">
        <v>0</v>
      </c>
      <c r="N177">
        <v>1</v>
      </c>
      <c r="O177">
        <v>4</v>
      </c>
      <c r="P177">
        <v>0.2</v>
      </c>
      <c r="Q177">
        <v>2</v>
      </c>
      <c r="R177">
        <v>0</v>
      </c>
      <c r="S177">
        <v>0</v>
      </c>
      <c r="T177">
        <v>0</v>
      </c>
      <c r="U177">
        <v>0</v>
      </c>
      <c r="V177" s="44">
        <v>0</v>
      </c>
      <c r="W177">
        <v>35.200000000000003</v>
      </c>
      <c r="X177">
        <v>52</v>
      </c>
      <c r="Y177">
        <v>15</v>
      </c>
      <c r="Z177">
        <v>9</v>
      </c>
      <c r="AA177">
        <v>2</v>
      </c>
      <c r="AB177">
        <v>0</v>
      </c>
      <c r="AC177">
        <v>4</v>
      </c>
      <c r="AD177">
        <v>5.4</v>
      </c>
      <c r="AE177">
        <v>8.1999999999999993</v>
      </c>
      <c r="AF177">
        <v>4.4000000000000004</v>
      </c>
      <c r="AG177">
        <v>92</v>
      </c>
      <c r="AH177">
        <v>0</v>
      </c>
      <c r="AI177">
        <v>4</v>
      </c>
      <c r="AJ177">
        <v>1</v>
      </c>
      <c r="AK177">
        <v>0</v>
      </c>
      <c r="AL177">
        <v>100</v>
      </c>
      <c r="AM177" t="s">
        <v>1250</v>
      </c>
    </row>
    <row r="178" spans="1:39">
      <c r="A178" s="43">
        <v>177</v>
      </c>
      <c r="B178" t="s">
        <v>1251</v>
      </c>
      <c r="C178">
        <v>28</v>
      </c>
      <c r="D178" t="s">
        <v>50</v>
      </c>
      <c r="E178">
        <v>37.200000000000003</v>
      </c>
      <c r="F178">
        <v>35</v>
      </c>
      <c r="G178">
        <v>1</v>
      </c>
      <c r="H178">
        <f t="shared" si="2"/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44">
        <v>0</v>
      </c>
      <c r="W178">
        <v>50</v>
      </c>
      <c r="X178">
        <v>50</v>
      </c>
      <c r="Y178">
        <v>50</v>
      </c>
      <c r="Z178">
        <v>7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20</v>
      </c>
      <c r="AH178">
        <v>1</v>
      </c>
      <c r="AI178">
        <v>0</v>
      </c>
      <c r="AJ178">
        <v>0</v>
      </c>
      <c r="AK178">
        <v>0</v>
      </c>
      <c r="AL178">
        <v>20</v>
      </c>
      <c r="AM178" t="s">
        <v>1252</v>
      </c>
    </row>
    <row r="179" spans="1:39">
      <c r="A179" s="43">
        <v>178</v>
      </c>
      <c r="B179" t="s">
        <v>1253</v>
      </c>
      <c r="C179">
        <v>26</v>
      </c>
      <c r="D179" t="s">
        <v>109</v>
      </c>
      <c r="E179">
        <v>87.1</v>
      </c>
      <c r="F179">
        <v>25</v>
      </c>
      <c r="G179">
        <v>11</v>
      </c>
      <c r="H179">
        <f t="shared" si="2"/>
        <v>1</v>
      </c>
      <c r="I179">
        <v>2</v>
      </c>
      <c r="J179">
        <v>6</v>
      </c>
      <c r="K179">
        <v>3</v>
      </c>
      <c r="L179">
        <v>1</v>
      </c>
      <c r="M179">
        <v>1</v>
      </c>
      <c r="N179">
        <v>2</v>
      </c>
      <c r="O179">
        <v>9</v>
      </c>
      <c r="P179">
        <v>0.182</v>
      </c>
      <c r="Q179">
        <v>2</v>
      </c>
      <c r="R179">
        <v>0</v>
      </c>
      <c r="S179">
        <v>0</v>
      </c>
      <c r="T179">
        <v>0</v>
      </c>
      <c r="U179">
        <v>3</v>
      </c>
      <c r="V179" s="44">
        <v>0.27</v>
      </c>
      <c r="W179">
        <v>49.5</v>
      </c>
      <c r="X179">
        <v>69</v>
      </c>
      <c r="Y179">
        <v>27</v>
      </c>
      <c r="Z179">
        <v>11</v>
      </c>
      <c r="AA179">
        <v>7</v>
      </c>
      <c r="AB179">
        <v>1</v>
      </c>
      <c r="AC179">
        <v>7</v>
      </c>
      <c r="AD179">
        <v>3.8</v>
      </c>
      <c r="AE179">
        <v>5.3</v>
      </c>
      <c r="AF179">
        <v>5.0999999999999996</v>
      </c>
      <c r="AG179">
        <v>82</v>
      </c>
      <c r="AH179">
        <v>4</v>
      </c>
      <c r="AI179">
        <v>7</v>
      </c>
      <c r="AJ179">
        <v>0</v>
      </c>
      <c r="AK179">
        <v>0</v>
      </c>
      <c r="AL179">
        <v>99</v>
      </c>
      <c r="AM179" t="s">
        <v>1254</v>
      </c>
    </row>
    <row r="180" spans="1:39">
      <c r="A180" s="43">
        <v>179</v>
      </c>
      <c r="B180" t="s">
        <v>1255</v>
      </c>
      <c r="C180">
        <v>30</v>
      </c>
      <c r="D180" t="s">
        <v>915</v>
      </c>
      <c r="E180">
        <v>27.2</v>
      </c>
      <c r="F180">
        <v>17</v>
      </c>
      <c r="G180">
        <v>4</v>
      </c>
      <c r="H180">
        <f t="shared" si="2"/>
        <v>1</v>
      </c>
      <c r="I180">
        <v>0</v>
      </c>
      <c r="J180">
        <v>3</v>
      </c>
      <c r="K180">
        <v>1</v>
      </c>
      <c r="L180">
        <v>0</v>
      </c>
      <c r="M180">
        <v>0</v>
      </c>
      <c r="N180">
        <v>1</v>
      </c>
      <c r="O180">
        <v>3</v>
      </c>
      <c r="P180">
        <v>0.25</v>
      </c>
      <c r="Q180">
        <v>0</v>
      </c>
      <c r="R180">
        <v>1</v>
      </c>
      <c r="S180">
        <v>0</v>
      </c>
      <c r="T180">
        <v>0</v>
      </c>
      <c r="U180">
        <v>0</v>
      </c>
      <c r="V180" s="44">
        <v>0</v>
      </c>
      <c r="X180">
        <v>47</v>
      </c>
      <c r="Y180">
        <v>20</v>
      </c>
      <c r="Z180">
        <v>7</v>
      </c>
      <c r="AA180">
        <v>4</v>
      </c>
      <c r="AB180">
        <v>0</v>
      </c>
      <c r="AC180">
        <v>2</v>
      </c>
      <c r="AD180">
        <v>2.5</v>
      </c>
      <c r="AE180">
        <v>0.6</v>
      </c>
      <c r="AF180">
        <v>3.8</v>
      </c>
      <c r="AG180">
        <v>84</v>
      </c>
      <c r="AH180">
        <v>1</v>
      </c>
      <c r="AI180">
        <v>3</v>
      </c>
      <c r="AJ180">
        <v>0</v>
      </c>
      <c r="AK180">
        <v>0</v>
      </c>
      <c r="AL180">
        <v>91</v>
      </c>
      <c r="AM180" t="s">
        <v>1256</v>
      </c>
    </row>
    <row r="181" spans="1:39">
      <c r="A181" s="43">
        <v>180</v>
      </c>
      <c r="B181" t="s">
        <v>1257</v>
      </c>
      <c r="C181">
        <v>28</v>
      </c>
      <c r="D181" t="s">
        <v>45</v>
      </c>
      <c r="E181">
        <v>42.2</v>
      </c>
      <c r="F181">
        <v>9</v>
      </c>
      <c r="G181">
        <v>8</v>
      </c>
      <c r="H181">
        <f t="shared" si="2"/>
        <v>1</v>
      </c>
      <c r="I181">
        <v>3</v>
      </c>
      <c r="J181">
        <v>5</v>
      </c>
      <c r="K181">
        <v>0</v>
      </c>
      <c r="L181">
        <v>1</v>
      </c>
      <c r="M181">
        <v>0</v>
      </c>
      <c r="N181">
        <v>3</v>
      </c>
      <c r="O181">
        <v>5</v>
      </c>
      <c r="P181">
        <v>0.375</v>
      </c>
      <c r="Q181">
        <v>0</v>
      </c>
      <c r="R181">
        <v>0</v>
      </c>
      <c r="S181">
        <v>0</v>
      </c>
      <c r="T181">
        <v>0</v>
      </c>
      <c r="U181">
        <v>2</v>
      </c>
      <c r="V181" s="44">
        <v>0.25</v>
      </c>
      <c r="W181">
        <v>43.6</v>
      </c>
      <c r="X181">
        <v>66</v>
      </c>
      <c r="Y181">
        <v>23</v>
      </c>
      <c r="Z181">
        <v>5</v>
      </c>
      <c r="AA181">
        <v>0</v>
      </c>
      <c r="AB181">
        <v>0</v>
      </c>
      <c r="AC181">
        <v>7</v>
      </c>
      <c r="AD181">
        <v>4.4000000000000004</v>
      </c>
      <c r="AE181">
        <v>6</v>
      </c>
      <c r="AF181">
        <v>4.7</v>
      </c>
      <c r="AG181">
        <v>85</v>
      </c>
      <c r="AH181">
        <v>2</v>
      </c>
      <c r="AI181">
        <v>6</v>
      </c>
      <c r="AJ181">
        <v>0</v>
      </c>
      <c r="AK181">
        <v>0</v>
      </c>
      <c r="AL181">
        <v>94</v>
      </c>
      <c r="AM181" t="s">
        <v>1258</v>
      </c>
    </row>
    <row r="182" spans="1:39">
      <c r="A182" s="43">
        <v>181</v>
      </c>
      <c r="B182" t="s">
        <v>1259</v>
      </c>
      <c r="C182">
        <v>32</v>
      </c>
      <c r="D182" t="s">
        <v>74</v>
      </c>
      <c r="E182">
        <v>55</v>
      </c>
      <c r="F182">
        <v>54</v>
      </c>
      <c r="G182">
        <v>3</v>
      </c>
      <c r="H182">
        <f t="shared" si="2"/>
        <v>0</v>
      </c>
      <c r="I182">
        <v>0</v>
      </c>
      <c r="J182">
        <v>1</v>
      </c>
      <c r="K182">
        <v>2</v>
      </c>
      <c r="L182">
        <v>0</v>
      </c>
      <c r="M182">
        <v>0</v>
      </c>
      <c r="N182">
        <v>2</v>
      </c>
      <c r="O182">
        <v>1</v>
      </c>
      <c r="P182">
        <v>0.66700000000000004</v>
      </c>
      <c r="Q182">
        <v>0</v>
      </c>
      <c r="R182">
        <v>0</v>
      </c>
      <c r="S182">
        <v>0</v>
      </c>
      <c r="T182">
        <v>0</v>
      </c>
      <c r="U182">
        <v>0</v>
      </c>
      <c r="V182" s="44">
        <v>0</v>
      </c>
      <c r="W182">
        <v>50.3</v>
      </c>
      <c r="X182">
        <v>54</v>
      </c>
      <c r="Y182">
        <v>46</v>
      </c>
      <c r="Z182">
        <v>18</v>
      </c>
      <c r="AA182">
        <v>4</v>
      </c>
      <c r="AB182">
        <v>2</v>
      </c>
      <c r="AC182">
        <v>1</v>
      </c>
      <c r="AD182">
        <v>4.5</v>
      </c>
      <c r="AE182">
        <v>9</v>
      </c>
      <c r="AF182">
        <v>1.2</v>
      </c>
      <c r="AG182">
        <v>22</v>
      </c>
      <c r="AH182">
        <v>3</v>
      </c>
      <c r="AI182">
        <v>0</v>
      </c>
      <c r="AJ182">
        <v>0</v>
      </c>
      <c r="AK182">
        <v>0</v>
      </c>
      <c r="AL182">
        <v>27</v>
      </c>
      <c r="AM182" t="s">
        <v>1260</v>
      </c>
    </row>
    <row r="183" spans="1:39">
      <c r="A183" s="43">
        <v>182</v>
      </c>
      <c r="B183" t="s">
        <v>1261</v>
      </c>
      <c r="C183">
        <v>28</v>
      </c>
      <c r="D183" t="s">
        <v>26</v>
      </c>
      <c r="E183">
        <v>23.2</v>
      </c>
      <c r="F183">
        <v>24</v>
      </c>
      <c r="G183">
        <v>1</v>
      </c>
      <c r="H183">
        <f t="shared" si="2"/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s="44">
        <v>0</v>
      </c>
      <c r="W183">
        <v>60</v>
      </c>
      <c r="X183">
        <v>60</v>
      </c>
      <c r="Y183">
        <v>60</v>
      </c>
      <c r="Z183">
        <v>7</v>
      </c>
      <c r="AA183">
        <v>1</v>
      </c>
      <c r="AB183">
        <v>1</v>
      </c>
      <c r="AC183">
        <v>0</v>
      </c>
      <c r="AD183">
        <v>2</v>
      </c>
      <c r="AE183">
        <v>0</v>
      </c>
      <c r="AF183">
        <v>2.7</v>
      </c>
      <c r="AG183">
        <v>31</v>
      </c>
      <c r="AH183">
        <v>1</v>
      </c>
      <c r="AI183">
        <v>0</v>
      </c>
      <c r="AJ183">
        <v>0</v>
      </c>
      <c r="AK183">
        <v>0</v>
      </c>
      <c r="AL183">
        <v>31</v>
      </c>
      <c r="AM183" t="s">
        <v>1262</v>
      </c>
    </row>
    <row r="184" spans="1:39">
      <c r="A184" s="43">
        <v>183</v>
      </c>
      <c r="B184" t="s">
        <v>1263</v>
      </c>
      <c r="C184">
        <v>23</v>
      </c>
      <c r="D184" t="s">
        <v>95</v>
      </c>
      <c r="E184">
        <v>58.2</v>
      </c>
      <c r="F184">
        <v>19</v>
      </c>
      <c r="G184">
        <v>11</v>
      </c>
      <c r="H184">
        <f t="shared" si="2"/>
        <v>1</v>
      </c>
      <c r="I184">
        <v>2</v>
      </c>
      <c r="J184">
        <v>5</v>
      </c>
      <c r="K184">
        <v>4</v>
      </c>
      <c r="L184">
        <v>1</v>
      </c>
      <c r="M184">
        <v>0</v>
      </c>
      <c r="N184">
        <v>4</v>
      </c>
      <c r="O184">
        <v>7</v>
      </c>
      <c r="P184">
        <v>0.36399999999999999</v>
      </c>
      <c r="Q184">
        <v>1</v>
      </c>
      <c r="R184">
        <v>3</v>
      </c>
      <c r="S184">
        <v>0</v>
      </c>
      <c r="T184">
        <v>0</v>
      </c>
      <c r="U184">
        <v>2</v>
      </c>
      <c r="V184" s="44">
        <v>0.18</v>
      </c>
      <c r="W184">
        <v>42.6</v>
      </c>
      <c r="X184">
        <v>85</v>
      </c>
      <c r="Y184">
        <v>23</v>
      </c>
      <c r="Z184">
        <v>12</v>
      </c>
      <c r="AA184">
        <v>2</v>
      </c>
      <c r="AB184">
        <v>1</v>
      </c>
      <c r="AC184">
        <v>9</v>
      </c>
      <c r="AD184">
        <v>4.4000000000000004</v>
      </c>
      <c r="AE184">
        <v>3.7</v>
      </c>
      <c r="AF184">
        <v>4.5</v>
      </c>
      <c r="AG184">
        <v>78</v>
      </c>
      <c r="AH184">
        <v>4</v>
      </c>
      <c r="AI184">
        <v>6</v>
      </c>
      <c r="AJ184">
        <v>1</v>
      </c>
      <c r="AK184">
        <v>0</v>
      </c>
      <c r="AL184">
        <v>101</v>
      </c>
      <c r="AM184" t="s">
        <v>1264</v>
      </c>
    </row>
    <row r="185" spans="1:39">
      <c r="A185" s="43">
        <v>184</v>
      </c>
      <c r="B185" t="s">
        <v>1265</v>
      </c>
      <c r="C185">
        <v>27</v>
      </c>
      <c r="D185" t="s">
        <v>915</v>
      </c>
      <c r="E185">
        <v>88.2</v>
      </c>
      <c r="F185">
        <v>27</v>
      </c>
      <c r="G185">
        <v>14</v>
      </c>
      <c r="H185">
        <f t="shared" si="2"/>
        <v>1</v>
      </c>
      <c r="I185">
        <v>3</v>
      </c>
      <c r="J185">
        <v>5</v>
      </c>
      <c r="K185">
        <v>6</v>
      </c>
      <c r="L185">
        <v>2</v>
      </c>
      <c r="M185">
        <v>3</v>
      </c>
      <c r="N185">
        <v>6</v>
      </c>
      <c r="O185">
        <v>8</v>
      </c>
      <c r="P185">
        <v>0.42899999999999999</v>
      </c>
      <c r="Q185">
        <v>1</v>
      </c>
      <c r="R185">
        <v>1</v>
      </c>
      <c r="S185">
        <v>0</v>
      </c>
      <c r="T185">
        <v>0</v>
      </c>
      <c r="U185">
        <v>4</v>
      </c>
      <c r="V185" s="44">
        <v>0.28999999999999998</v>
      </c>
      <c r="X185">
        <v>71</v>
      </c>
      <c r="Y185">
        <v>31</v>
      </c>
      <c r="Z185">
        <v>9</v>
      </c>
      <c r="AA185">
        <v>5</v>
      </c>
      <c r="AB185">
        <v>1</v>
      </c>
      <c r="AC185">
        <v>6</v>
      </c>
      <c r="AD185">
        <v>4.7</v>
      </c>
      <c r="AE185">
        <v>4.0999999999999996</v>
      </c>
      <c r="AF185">
        <v>5.0999999999999996</v>
      </c>
      <c r="AG185">
        <v>72</v>
      </c>
      <c r="AH185">
        <v>7</v>
      </c>
      <c r="AI185">
        <v>7</v>
      </c>
      <c r="AJ185">
        <v>0</v>
      </c>
      <c r="AK185">
        <v>0</v>
      </c>
      <c r="AL185">
        <v>99</v>
      </c>
      <c r="AM185" t="s">
        <v>1266</v>
      </c>
    </row>
    <row r="186" spans="1:39">
      <c r="A186" s="43">
        <v>185</v>
      </c>
      <c r="B186" t="s">
        <v>1267</v>
      </c>
      <c r="C186">
        <v>31</v>
      </c>
      <c r="D186" t="s">
        <v>74</v>
      </c>
      <c r="E186">
        <v>85</v>
      </c>
      <c r="F186">
        <v>17</v>
      </c>
      <c r="G186">
        <v>12</v>
      </c>
      <c r="H186">
        <f t="shared" si="2"/>
        <v>1</v>
      </c>
      <c r="I186">
        <v>3</v>
      </c>
      <c r="J186">
        <v>6</v>
      </c>
      <c r="K186">
        <v>3</v>
      </c>
      <c r="L186">
        <v>2</v>
      </c>
      <c r="M186">
        <v>1</v>
      </c>
      <c r="N186">
        <v>5</v>
      </c>
      <c r="O186">
        <v>7</v>
      </c>
      <c r="P186">
        <v>0.41699999999999998</v>
      </c>
      <c r="Q186">
        <v>0</v>
      </c>
      <c r="R186">
        <v>0</v>
      </c>
      <c r="S186">
        <v>0</v>
      </c>
      <c r="T186">
        <v>0</v>
      </c>
      <c r="U186">
        <v>2</v>
      </c>
      <c r="V186" s="44">
        <v>0.17</v>
      </c>
      <c r="W186">
        <v>46.8</v>
      </c>
      <c r="X186">
        <v>65</v>
      </c>
      <c r="Y186">
        <v>-16</v>
      </c>
      <c r="Z186">
        <v>14</v>
      </c>
      <c r="AA186">
        <v>4</v>
      </c>
      <c r="AB186">
        <v>1</v>
      </c>
      <c r="AC186">
        <v>5</v>
      </c>
      <c r="AD186">
        <v>5.3</v>
      </c>
      <c r="AE186">
        <v>4.4000000000000004</v>
      </c>
      <c r="AF186">
        <v>5.5</v>
      </c>
      <c r="AG186">
        <v>86</v>
      </c>
      <c r="AH186">
        <v>3</v>
      </c>
      <c r="AI186">
        <v>7</v>
      </c>
      <c r="AJ186">
        <v>2</v>
      </c>
      <c r="AK186">
        <v>0</v>
      </c>
      <c r="AL186">
        <v>104</v>
      </c>
      <c r="AM186" t="s">
        <v>1268</v>
      </c>
    </row>
    <row r="187" spans="1:39">
      <c r="A187" s="43">
        <v>186</v>
      </c>
      <c r="B187" t="s">
        <v>1269</v>
      </c>
      <c r="C187">
        <v>25</v>
      </c>
      <c r="D187" t="s">
        <v>74</v>
      </c>
      <c r="E187">
        <v>34.1</v>
      </c>
      <c r="F187">
        <v>7</v>
      </c>
      <c r="G187">
        <v>7</v>
      </c>
      <c r="H187">
        <f t="shared" si="2"/>
        <v>1</v>
      </c>
      <c r="I187">
        <v>2</v>
      </c>
      <c r="J187">
        <v>1</v>
      </c>
      <c r="K187">
        <v>4</v>
      </c>
      <c r="L187">
        <v>2</v>
      </c>
      <c r="M187">
        <v>0</v>
      </c>
      <c r="N187">
        <v>4</v>
      </c>
      <c r="O187">
        <v>3</v>
      </c>
      <c r="P187">
        <v>0.57099999999999995</v>
      </c>
      <c r="Q187">
        <v>2</v>
      </c>
      <c r="R187">
        <v>2</v>
      </c>
      <c r="S187">
        <v>0</v>
      </c>
      <c r="T187">
        <v>0</v>
      </c>
      <c r="U187">
        <v>1</v>
      </c>
      <c r="V187" s="44">
        <v>0.14000000000000001</v>
      </c>
      <c r="W187">
        <v>43.7</v>
      </c>
      <c r="X187">
        <v>81</v>
      </c>
      <c r="Y187">
        <v>11</v>
      </c>
      <c r="Z187">
        <v>6</v>
      </c>
      <c r="AA187">
        <v>0</v>
      </c>
      <c r="AB187">
        <v>0</v>
      </c>
      <c r="AC187">
        <v>5</v>
      </c>
      <c r="AD187">
        <v>4.5999999999999996</v>
      </c>
      <c r="AE187">
        <v>4.5</v>
      </c>
      <c r="AF187">
        <v>4.9000000000000004</v>
      </c>
      <c r="AG187">
        <v>92</v>
      </c>
      <c r="AH187">
        <v>2</v>
      </c>
      <c r="AI187">
        <v>2</v>
      </c>
      <c r="AJ187">
        <v>3</v>
      </c>
      <c r="AK187">
        <v>0</v>
      </c>
      <c r="AL187">
        <v>109</v>
      </c>
      <c r="AM187" t="s">
        <v>1270</v>
      </c>
    </row>
    <row r="188" spans="1:39">
      <c r="A188" s="43">
        <v>187</v>
      </c>
      <c r="B188" t="s">
        <v>1271</v>
      </c>
      <c r="C188">
        <v>27</v>
      </c>
      <c r="D188" t="s">
        <v>169</v>
      </c>
      <c r="E188">
        <v>45</v>
      </c>
      <c r="F188">
        <v>40</v>
      </c>
      <c r="G188">
        <v>1</v>
      </c>
      <c r="H188">
        <f t="shared" si="2"/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s="44">
        <v>0</v>
      </c>
      <c r="W188">
        <v>36</v>
      </c>
      <c r="X188">
        <v>36</v>
      </c>
      <c r="Y188">
        <v>36</v>
      </c>
      <c r="Z188">
        <v>12</v>
      </c>
      <c r="AA188">
        <v>7</v>
      </c>
      <c r="AB188">
        <v>0</v>
      </c>
      <c r="AC188">
        <v>0</v>
      </c>
      <c r="AD188">
        <v>3</v>
      </c>
      <c r="AE188">
        <v>0</v>
      </c>
      <c r="AF188">
        <v>1</v>
      </c>
      <c r="AG188">
        <v>31</v>
      </c>
      <c r="AH188">
        <v>1</v>
      </c>
      <c r="AI188">
        <v>0</v>
      </c>
      <c r="AJ188">
        <v>0</v>
      </c>
      <c r="AK188">
        <v>0</v>
      </c>
      <c r="AL188">
        <v>31</v>
      </c>
      <c r="AM188" t="s">
        <v>1272</v>
      </c>
    </row>
    <row r="189" spans="1:39">
      <c r="A189" s="43">
        <v>188</v>
      </c>
      <c r="B189" t="s">
        <v>1273</v>
      </c>
      <c r="C189">
        <v>27</v>
      </c>
      <c r="D189" t="s">
        <v>144</v>
      </c>
      <c r="E189">
        <v>189.2</v>
      </c>
      <c r="F189">
        <v>31</v>
      </c>
      <c r="G189">
        <v>31</v>
      </c>
      <c r="H189">
        <f t="shared" si="2"/>
        <v>1</v>
      </c>
      <c r="I189">
        <v>11</v>
      </c>
      <c r="J189">
        <v>8</v>
      </c>
      <c r="K189">
        <v>12</v>
      </c>
      <c r="L189">
        <v>3</v>
      </c>
      <c r="M189">
        <v>4</v>
      </c>
      <c r="N189">
        <v>18</v>
      </c>
      <c r="O189">
        <v>13</v>
      </c>
      <c r="P189">
        <v>0.58099999999999996</v>
      </c>
      <c r="Q189">
        <v>3</v>
      </c>
      <c r="R189">
        <v>6</v>
      </c>
      <c r="S189">
        <v>1</v>
      </c>
      <c r="T189">
        <v>1</v>
      </c>
      <c r="U189">
        <v>20</v>
      </c>
      <c r="V189" s="44">
        <v>0.65</v>
      </c>
      <c r="W189">
        <v>57.2</v>
      </c>
      <c r="X189">
        <v>92</v>
      </c>
      <c r="Y189">
        <v>29</v>
      </c>
      <c r="Z189">
        <v>10</v>
      </c>
      <c r="AA189">
        <v>5</v>
      </c>
      <c r="AB189">
        <v>0</v>
      </c>
      <c r="AC189">
        <v>22</v>
      </c>
      <c r="AD189">
        <v>5.4</v>
      </c>
      <c r="AE189">
        <v>4.5999999999999996</v>
      </c>
      <c r="AF189">
        <v>6.1</v>
      </c>
      <c r="AG189">
        <v>95</v>
      </c>
      <c r="AH189">
        <v>0</v>
      </c>
      <c r="AI189">
        <v>22</v>
      </c>
      <c r="AJ189">
        <v>9</v>
      </c>
      <c r="AK189">
        <v>0</v>
      </c>
      <c r="AL189">
        <v>106</v>
      </c>
      <c r="AM189" t="s">
        <v>1274</v>
      </c>
    </row>
    <row r="190" spans="1:39">
      <c r="A190" s="43">
        <v>189</v>
      </c>
      <c r="B190" t="s">
        <v>1275</v>
      </c>
      <c r="C190">
        <v>31</v>
      </c>
      <c r="D190" t="s">
        <v>915</v>
      </c>
      <c r="E190">
        <v>150</v>
      </c>
      <c r="F190">
        <v>27</v>
      </c>
      <c r="G190">
        <v>25</v>
      </c>
      <c r="H190">
        <f t="shared" si="2"/>
        <v>1</v>
      </c>
      <c r="I190">
        <v>9</v>
      </c>
      <c r="J190">
        <v>9</v>
      </c>
      <c r="K190">
        <v>7</v>
      </c>
      <c r="L190">
        <v>2</v>
      </c>
      <c r="M190">
        <v>2</v>
      </c>
      <c r="N190">
        <v>12</v>
      </c>
      <c r="O190">
        <v>13</v>
      </c>
      <c r="P190">
        <v>0.48</v>
      </c>
      <c r="Q190">
        <v>2</v>
      </c>
      <c r="R190">
        <v>3</v>
      </c>
      <c r="S190">
        <v>1</v>
      </c>
      <c r="T190">
        <v>1</v>
      </c>
      <c r="U190">
        <v>11</v>
      </c>
      <c r="V190" s="44">
        <v>0.44</v>
      </c>
      <c r="W190">
        <v>52.4</v>
      </c>
      <c r="X190">
        <v>88</v>
      </c>
      <c r="Y190">
        <v>18</v>
      </c>
      <c r="Z190">
        <v>10</v>
      </c>
      <c r="AA190">
        <v>4</v>
      </c>
      <c r="AB190">
        <v>0</v>
      </c>
      <c r="AC190">
        <v>18</v>
      </c>
      <c r="AD190">
        <v>4.8</v>
      </c>
      <c r="AE190">
        <v>4.5</v>
      </c>
      <c r="AF190">
        <v>5.9</v>
      </c>
      <c r="AG190">
        <v>91</v>
      </c>
      <c r="AH190">
        <v>4</v>
      </c>
      <c r="AI190">
        <v>18</v>
      </c>
      <c r="AJ190">
        <v>2</v>
      </c>
      <c r="AK190">
        <v>1</v>
      </c>
      <c r="AL190">
        <v>124</v>
      </c>
      <c r="AM190" t="s">
        <v>1276</v>
      </c>
    </row>
    <row r="191" spans="1:39">
      <c r="A191" s="43">
        <v>190</v>
      </c>
      <c r="B191" t="s">
        <v>1277</v>
      </c>
      <c r="C191">
        <v>30</v>
      </c>
      <c r="D191" t="s">
        <v>43</v>
      </c>
      <c r="E191">
        <v>40.200000000000003</v>
      </c>
      <c r="F191">
        <v>8</v>
      </c>
      <c r="G191">
        <v>8</v>
      </c>
      <c r="H191">
        <f t="shared" si="2"/>
        <v>1</v>
      </c>
      <c r="I191">
        <v>3</v>
      </c>
      <c r="J191">
        <v>0</v>
      </c>
      <c r="K191">
        <v>5</v>
      </c>
      <c r="L191">
        <v>1</v>
      </c>
      <c r="M191">
        <v>0</v>
      </c>
      <c r="N191">
        <v>4</v>
      </c>
      <c r="O191">
        <v>4</v>
      </c>
      <c r="P191">
        <v>0.5</v>
      </c>
      <c r="Q191">
        <v>1</v>
      </c>
      <c r="R191">
        <v>3</v>
      </c>
      <c r="S191">
        <v>0</v>
      </c>
      <c r="T191">
        <v>0</v>
      </c>
      <c r="U191">
        <v>2</v>
      </c>
      <c r="V191" s="44">
        <v>0.25</v>
      </c>
      <c r="W191">
        <v>53</v>
      </c>
      <c r="X191">
        <v>76</v>
      </c>
      <c r="Y191">
        <v>37</v>
      </c>
      <c r="Z191">
        <v>8</v>
      </c>
      <c r="AA191">
        <v>3</v>
      </c>
      <c r="AB191">
        <v>1</v>
      </c>
      <c r="AC191">
        <v>7</v>
      </c>
      <c r="AD191">
        <v>5.9</v>
      </c>
      <c r="AE191">
        <v>5</v>
      </c>
      <c r="AF191">
        <v>5.0999999999999996</v>
      </c>
      <c r="AG191">
        <v>76</v>
      </c>
      <c r="AH191">
        <v>3</v>
      </c>
      <c r="AI191">
        <v>5</v>
      </c>
      <c r="AJ191">
        <v>0</v>
      </c>
      <c r="AK191">
        <v>0</v>
      </c>
      <c r="AL191">
        <v>99</v>
      </c>
      <c r="AM191" t="s">
        <v>1278</v>
      </c>
    </row>
    <row r="192" spans="1:39">
      <c r="A192" s="43">
        <v>191</v>
      </c>
      <c r="B192" t="s">
        <v>1279</v>
      </c>
      <c r="C192">
        <v>33</v>
      </c>
      <c r="D192" t="s">
        <v>41</v>
      </c>
      <c r="E192">
        <v>146.1</v>
      </c>
      <c r="F192">
        <v>26</v>
      </c>
      <c r="G192">
        <v>26</v>
      </c>
      <c r="H192">
        <f t="shared" si="2"/>
        <v>1</v>
      </c>
      <c r="I192">
        <v>8</v>
      </c>
      <c r="J192">
        <v>7</v>
      </c>
      <c r="K192">
        <v>11</v>
      </c>
      <c r="L192">
        <v>0</v>
      </c>
      <c r="M192">
        <v>2</v>
      </c>
      <c r="N192">
        <v>12</v>
      </c>
      <c r="O192">
        <v>14</v>
      </c>
      <c r="P192">
        <v>0.46200000000000002</v>
      </c>
      <c r="Q192">
        <v>4</v>
      </c>
      <c r="R192">
        <v>4</v>
      </c>
      <c r="S192">
        <v>0</v>
      </c>
      <c r="T192">
        <v>0</v>
      </c>
      <c r="U192">
        <v>17</v>
      </c>
      <c r="V192" s="44">
        <v>0.65</v>
      </c>
      <c r="W192">
        <v>54.3</v>
      </c>
      <c r="X192">
        <v>82</v>
      </c>
      <c r="Y192">
        <v>12</v>
      </c>
      <c r="Z192">
        <v>9</v>
      </c>
      <c r="AA192">
        <v>3</v>
      </c>
      <c r="AB192">
        <v>0</v>
      </c>
      <c r="AC192">
        <v>16</v>
      </c>
      <c r="AD192">
        <v>4.5999999999999996</v>
      </c>
      <c r="AE192">
        <v>4.3</v>
      </c>
      <c r="AF192">
        <v>5.6</v>
      </c>
      <c r="AG192">
        <v>91</v>
      </c>
      <c r="AH192">
        <v>3</v>
      </c>
      <c r="AI192">
        <v>18</v>
      </c>
      <c r="AJ192">
        <v>4</v>
      </c>
      <c r="AK192">
        <v>1</v>
      </c>
      <c r="AL192">
        <v>123</v>
      </c>
      <c r="AM192" t="s">
        <v>1280</v>
      </c>
    </row>
    <row r="193" spans="1:39">
      <c r="A193" s="43">
        <v>192</v>
      </c>
      <c r="B193" t="s">
        <v>1281</v>
      </c>
      <c r="C193">
        <v>25</v>
      </c>
      <c r="D193" t="s">
        <v>100</v>
      </c>
      <c r="E193">
        <v>171.1</v>
      </c>
      <c r="F193">
        <v>31</v>
      </c>
      <c r="G193">
        <v>31</v>
      </c>
      <c r="H193">
        <f t="shared" si="2"/>
        <v>1</v>
      </c>
      <c r="I193">
        <v>10</v>
      </c>
      <c r="J193">
        <v>9</v>
      </c>
      <c r="K193">
        <v>12</v>
      </c>
      <c r="L193">
        <v>2</v>
      </c>
      <c r="M193">
        <v>0</v>
      </c>
      <c r="N193">
        <v>19</v>
      </c>
      <c r="O193">
        <v>12</v>
      </c>
      <c r="P193">
        <v>0.61299999999999999</v>
      </c>
      <c r="Q193">
        <v>5</v>
      </c>
      <c r="R193">
        <v>2</v>
      </c>
      <c r="S193">
        <v>0</v>
      </c>
      <c r="T193">
        <v>0</v>
      </c>
      <c r="U193">
        <v>16</v>
      </c>
      <c r="V193" s="44">
        <v>0.52</v>
      </c>
      <c r="W193">
        <v>54.2</v>
      </c>
      <c r="X193">
        <v>81</v>
      </c>
      <c r="Y193">
        <v>15</v>
      </c>
      <c r="Z193">
        <v>23</v>
      </c>
      <c r="AA193">
        <v>9</v>
      </c>
      <c r="AB193">
        <v>0</v>
      </c>
      <c r="AC193">
        <v>20</v>
      </c>
      <c r="AD193">
        <v>4.8</v>
      </c>
      <c r="AE193">
        <v>3.9</v>
      </c>
      <c r="AF193">
        <v>5.5</v>
      </c>
      <c r="AG193">
        <v>93</v>
      </c>
      <c r="AH193">
        <v>1</v>
      </c>
      <c r="AI193">
        <v>26</v>
      </c>
      <c r="AJ193">
        <v>4</v>
      </c>
      <c r="AK193">
        <v>0</v>
      </c>
      <c r="AL193">
        <v>115</v>
      </c>
      <c r="AM193" t="s">
        <v>1282</v>
      </c>
    </row>
    <row r="194" spans="1:39">
      <c r="A194" s="43">
        <v>193</v>
      </c>
      <c r="B194" t="s">
        <v>1283</v>
      </c>
      <c r="C194">
        <v>32</v>
      </c>
      <c r="D194" t="s">
        <v>39</v>
      </c>
      <c r="E194">
        <v>171.2</v>
      </c>
      <c r="F194">
        <v>30</v>
      </c>
      <c r="G194">
        <v>30</v>
      </c>
      <c r="H194">
        <f t="shared" si="2"/>
        <v>1</v>
      </c>
      <c r="I194">
        <v>5</v>
      </c>
      <c r="J194">
        <v>17</v>
      </c>
      <c r="K194">
        <v>8</v>
      </c>
      <c r="L194">
        <v>4</v>
      </c>
      <c r="M194">
        <v>1</v>
      </c>
      <c r="N194">
        <v>6</v>
      </c>
      <c r="O194">
        <v>24</v>
      </c>
      <c r="P194">
        <v>0.2</v>
      </c>
      <c r="Q194">
        <v>4</v>
      </c>
      <c r="R194">
        <v>3</v>
      </c>
      <c r="S194">
        <v>3</v>
      </c>
      <c r="T194">
        <v>0</v>
      </c>
      <c r="U194">
        <v>4</v>
      </c>
      <c r="V194" s="44">
        <v>0.13</v>
      </c>
      <c r="W194">
        <v>45.3</v>
      </c>
      <c r="X194">
        <v>73</v>
      </c>
      <c r="Y194">
        <v>20</v>
      </c>
      <c r="Z194">
        <v>16</v>
      </c>
      <c r="AA194">
        <v>12</v>
      </c>
      <c r="AB194">
        <v>0</v>
      </c>
      <c r="AC194">
        <v>19</v>
      </c>
      <c r="AD194">
        <v>4.5999999999999996</v>
      </c>
      <c r="AE194">
        <v>4.4000000000000004</v>
      </c>
      <c r="AF194">
        <v>5.7</v>
      </c>
      <c r="AG194">
        <v>91</v>
      </c>
      <c r="AH194">
        <v>3</v>
      </c>
      <c r="AI194">
        <v>21</v>
      </c>
      <c r="AJ194">
        <v>6</v>
      </c>
      <c r="AK194">
        <v>0</v>
      </c>
      <c r="AL194">
        <v>114</v>
      </c>
      <c r="AM194" t="s">
        <v>1284</v>
      </c>
    </row>
    <row r="195" spans="1:39">
      <c r="A195" s="43">
        <v>194</v>
      </c>
      <c r="B195" t="s">
        <v>1285</v>
      </c>
      <c r="C195">
        <v>26</v>
      </c>
      <c r="D195" t="s">
        <v>39</v>
      </c>
      <c r="E195">
        <v>52.1</v>
      </c>
      <c r="F195">
        <v>9</v>
      </c>
      <c r="G195">
        <v>9</v>
      </c>
      <c r="H195">
        <f t="shared" ref="H195:H258" si="3">IF(G195/F195&lt;0.2,0,1)</f>
        <v>1</v>
      </c>
      <c r="I195">
        <v>3</v>
      </c>
      <c r="J195">
        <v>4</v>
      </c>
      <c r="K195">
        <v>2</v>
      </c>
      <c r="L195">
        <v>2</v>
      </c>
      <c r="M195">
        <v>2</v>
      </c>
      <c r="N195">
        <v>4</v>
      </c>
      <c r="O195">
        <v>5</v>
      </c>
      <c r="P195">
        <v>0.44400000000000001</v>
      </c>
      <c r="Q195">
        <v>0</v>
      </c>
      <c r="R195">
        <v>1</v>
      </c>
      <c r="S195">
        <v>0</v>
      </c>
      <c r="T195">
        <v>0</v>
      </c>
      <c r="U195">
        <v>4</v>
      </c>
      <c r="V195" s="44">
        <v>0.44</v>
      </c>
      <c r="W195">
        <v>49.4</v>
      </c>
      <c r="X195">
        <v>75</v>
      </c>
      <c r="Y195">
        <v>36</v>
      </c>
      <c r="Z195">
        <v>1</v>
      </c>
      <c r="AA195">
        <v>0</v>
      </c>
      <c r="AB195">
        <v>0</v>
      </c>
      <c r="AC195">
        <v>7</v>
      </c>
      <c r="AD195">
        <v>3.7</v>
      </c>
      <c r="AE195">
        <v>3.3</v>
      </c>
      <c r="AF195">
        <v>5.8</v>
      </c>
      <c r="AG195">
        <v>90</v>
      </c>
      <c r="AH195">
        <v>3</v>
      </c>
      <c r="AI195">
        <v>4</v>
      </c>
      <c r="AJ195">
        <v>2</v>
      </c>
      <c r="AK195">
        <v>0</v>
      </c>
      <c r="AL195">
        <v>108</v>
      </c>
      <c r="AM195" t="s">
        <v>1286</v>
      </c>
    </row>
    <row r="196" spans="1:39">
      <c r="A196" s="43">
        <v>195</v>
      </c>
      <c r="B196" t="s">
        <v>1287</v>
      </c>
      <c r="C196">
        <v>36</v>
      </c>
      <c r="D196" t="s">
        <v>915</v>
      </c>
      <c r="E196">
        <v>177.2</v>
      </c>
      <c r="F196">
        <v>31</v>
      </c>
      <c r="G196">
        <v>31</v>
      </c>
      <c r="H196">
        <f t="shared" si="3"/>
        <v>1</v>
      </c>
      <c r="I196">
        <v>12</v>
      </c>
      <c r="J196">
        <v>11</v>
      </c>
      <c r="K196">
        <v>8</v>
      </c>
      <c r="L196">
        <v>5</v>
      </c>
      <c r="M196">
        <v>1</v>
      </c>
      <c r="N196">
        <v>16</v>
      </c>
      <c r="O196">
        <v>15</v>
      </c>
      <c r="P196">
        <v>0.51600000000000001</v>
      </c>
      <c r="Q196">
        <v>2</v>
      </c>
      <c r="R196">
        <v>3</v>
      </c>
      <c r="S196">
        <v>0</v>
      </c>
      <c r="T196">
        <v>0</v>
      </c>
      <c r="U196">
        <v>12</v>
      </c>
      <c r="V196" s="44">
        <v>0.39</v>
      </c>
      <c r="W196">
        <v>46.7</v>
      </c>
      <c r="X196">
        <v>85</v>
      </c>
      <c r="Y196">
        <v>15</v>
      </c>
      <c r="Z196">
        <v>20</v>
      </c>
      <c r="AA196">
        <v>10</v>
      </c>
      <c r="AB196">
        <v>0</v>
      </c>
      <c r="AC196">
        <v>19</v>
      </c>
      <c r="AD196">
        <v>5.2</v>
      </c>
      <c r="AE196">
        <v>5.3</v>
      </c>
      <c r="AF196">
        <v>5.7</v>
      </c>
      <c r="AG196">
        <v>99</v>
      </c>
      <c r="AH196">
        <v>0</v>
      </c>
      <c r="AI196">
        <v>16</v>
      </c>
      <c r="AJ196">
        <v>15</v>
      </c>
      <c r="AK196">
        <v>0</v>
      </c>
      <c r="AL196">
        <v>114</v>
      </c>
      <c r="AM196" t="s">
        <v>1288</v>
      </c>
    </row>
    <row r="197" spans="1:39">
      <c r="A197" s="43">
        <v>196</v>
      </c>
      <c r="B197" t="s">
        <v>1289</v>
      </c>
      <c r="C197">
        <v>35</v>
      </c>
      <c r="D197" t="s">
        <v>144</v>
      </c>
      <c r="E197">
        <v>101</v>
      </c>
      <c r="F197">
        <v>20</v>
      </c>
      <c r="G197">
        <v>20</v>
      </c>
      <c r="H197">
        <f t="shared" si="3"/>
        <v>1</v>
      </c>
      <c r="I197">
        <v>6</v>
      </c>
      <c r="J197">
        <v>7</v>
      </c>
      <c r="K197">
        <v>7</v>
      </c>
      <c r="L197">
        <v>3</v>
      </c>
      <c r="M197">
        <v>1</v>
      </c>
      <c r="N197">
        <v>10</v>
      </c>
      <c r="O197">
        <v>10</v>
      </c>
      <c r="P197">
        <v>0.5</v>
      </c>
      <c r="Q197">
        <v>3</v>
      </c>
      <c r="R197">
        <v>1</v>
      </c>
      <c r="S197">
        <v>0</v>
      </c>
      <c r="T197">
        <v>0</v>
      </c>
      <c r="U197">
        <v>6</v>
      </c>
      <c r="V197" s="44">
        <v>0.3</v>
      </c>
      <c r="W197">
        <v>52.9</v>
      </c>
      <c r="X197">
        <v>73</v>
      </c>
      <c r="Y197">
        <v>-3</v>
      </c>
      <c r="Z197">
        <v>7</v>
      </c>
      <c r="AA197">
        <v>2</v>
      </c>
      <c r="AB197">
        <v>0</v>
      </c>
      <c r="AC197">
        <v>13</v>
      </c>
      <c r="AD197">
        <v>5.5</v>
      </c>
      <c r="AE197">
        <v>5.2</v>
      </c>
      <c r="AF197">
        <v>5.0999999999999996</v>
      </c>
      <c r="AG197">
        <v>82</v>
      </c>
      <c r="AH197">
        <v>4</v>
      </c>
      <c r="AI197">
        <v>15</v>
      </c>
      <c r="AJ197">
        <v>1</v>
      </c>
      <c r="AK197">
        <v>0</v>
      </c>
      <c r="AL197">
        <v>105</v>
      </c>
      <c r="AM197" t="s">
        <v>1290</v>
      </c>
    </row>
    <row r="198" spans="1:39">
      <c r="A198" s="43">
        <v>197</v>
      </c>
      <c r="B198" t="s">
        <v>1291</v>
      </c>
      <c r="C198">
        <v>28</v>
      </c>
      <c r="D198" t="s">
        <v>144</v>
      </c>
      <c r="E198">
        <v>25.2</v>
      </c>
      <c r="F198">
        <v>5</v>
      </c>
      <c r="G198">
        <v>5</v>
      </c>
      <c r="H198">
        <f t="shared" si="3"/>
        <v>1</v>
      </c>
      <c r="I198">
        <v>1</v>
      </c>
      <c r="J198">
        <v>2</v>
      </c>
      <c r="K198">
        <v>2</v>
      </c>
      <c r="L198">
        <v>1</v>
      </c>
      <c r="M198">
        <v>0</v>
      </c>
      <c r="N198">
        <v>2</v>
      </c>
      <c r="O198">
        <v>3</v>
      </c>
      <c r="P198">
        <v>0.4</v>
      </c>
      <c r="Q198">
        <v>1</v>
      </c>
      <c r="R198">
        <v>0</v>
      </c>
      <c r="S198">
        <v>0</v>
      </c>
      <c r="T198">
        <v>0</v>
      </c>
      <c r="U198">
        <v>1</v>
      </c>
      <c r="V198" s="44">
        <v>0.2</v>
      </c>
      <c r="W198">
        <v>55.2</v>
      </c>
      <c r="X198">
        <v>67</v>
      </c>
      <c r="Y198">
        <v>45</v>
      </c>
      <c r="Z198">
        <v>2</v>
      </c>
      <c r="AA198">
        <v>0</v>
      </c>
      <c r="AB198">
        <v>0</v>
      </c>
      <c r="AC198">
        <v>5</v>
      </c>
      <c r="AD198">
        <v>4.5</v>
      </c>
      <c r="AE198">
        <v>4.8</v>
      </c>
      <c r="AF198">
        <v>5.0999999999999996</v>
      </c>
      <c r="AG198">
        <v>84</v>
      </c>
      <c r="AH198">
        <v>1</v>
      </c>
      <c r="AI198">
        <v>4</v>
      </c>
      <c r="AJ198">
        <v>0</v>
      </c>
      <c r="AK198">
        <v>0</v>
      </c>
      <c r="AL198">
        <v>92</v>
      </c>
      <c r="AM198" t="s">
        <v>1292</v>
      </c>
    </row>
    <row r="199" spans="1:39">
      <c r="A199" s="43">
        <v>198</v>
      </c>
      <c r="B199" t="s">
        <v>1293</v>
      </c>
      <c r="C199">
        <v>31</v>
      </c>
      <c r="D199" t="s">
        <v>86</v>
      </c>
      <c r="E199">
        <v>111.2</v>
      </c>
      <c r="F199">
        <v>36</v>
      </c>
      <c r="G199">
        <v>9</v>
      </c>
      <c r="H199">
        <f t="shared" si="3"/>
        <v>1</v>
      </c>
      <c r="I199">
        <v>3</v>
      </c>
      <c r="J199">
        <v>3</v>
      </c>
      <c r="K199">
        <v>3</v>
      </c>
      <c r="L199">
        <v>2</v>
      </c>
      <c r="M199">
        <v>0</v>
      </c>
      <c r="N199">
        <v>3</v>
      </c>
      <c r="O199">
        <v>6</v>
      </c>
      <c r="P199">
        <v>0.33300000000000002</v>
      </c>
      <c r="Q199">
        <v>1</v>
      </c>
      <c r="R199">
        <v>3</v>
      </c>
      <c r="S199">
        <v>0</v>
      </c>
      <c r="T199">
        <v>0</v>
      </c>
      <c r="U199">
        <v>2</v>
      </c>
      <c r="V199" s="44">
        <v>0.22</v>
      </c>
      <c r="W199">
        <v>46.9</v>
      </c>
      <c r="X199">
        <v>73</v>
      </c>
      <c r="Y199">
        <v>25</v>
      </c>
      <c r="Z199">
        <v>20</v>
      </c>
      <c r="AA199">
        <v>9</v>
      </c>
      <c r="AB199">
        <v>1</v>
      </c>
      <c r="AC199">
        <v>4</v>
      </c>
      <c r="AD199">
        <v>5.9</v>
      </c>
      <c r="AE199">
        <v>4.8</v>
      </c>
      <c r="AF199">
        <v>4.5</v>
      </c>
      <c r="AG199">
        <v>82</v>
      </c>
      <c r="AH199">
        <v>3</v>
      </c>
      <c r="AI199">
        <v>6</v>
      </c>
      <c r="AJ199">
        <v>0</v>
      </c>
      <c r="AK199">
        <v>0</v>
      </c>
      <c r="AL199">
        <v>91</v>
      </c>
      <c r="AM199" t="s">
        <v>1294</v>
      </c>
    </row>
    <row r="200" spans="1:39">
      <c r="A200" s="43">
        <v>199</v>
      </c>
      <c r="B200" t="s">
        <v>1295</v>
      </c>
      <c r="C200">
        <v>25</v>
      </c>
      <c r="D200" t="s">
        <v>153</v>
      </c>
      <c r="E200">
        <v>78</v>
      </c>
      <c r="F200">
        <v>15</v>
      </c>
      <c r="G200">
        <v>15</v>
      </c>
      <c r="H200">
        <f t="shared" si="3"/>
        <v>1</v>
      </c>
      <c r="I200">
        <v>5</v>
      </c>
      <c r="J200">
        <v>4</v>
      </c>
      <c r="K200">
        <v>6</v>
      </c>
      <c r="L200">
        <v>3</v>
      </c>
      <c r="M200">
        <v>0</v>
      </c>
      <c r="N200">
        <v>8</v>
      </c>
      <c r="O200">
        <v>7</v>
      </c>
      <c r="P200">
        <v>0.53300000000000003</v>
      </c>
      <c r="Q200">
        <v>2</v>
      </c>
      <c r="R200">
        <v>2</v>
      </c>
      <c r="S200">
        <v>0</v>
      </c>
      <c r="T200">
        <v>0</v>
      </c>
      <c r="U200">
        <v>4</v>
      </c>
      <c r="V200" s="44">
        <v>0.27</v>
      </c>
      <c r="W200">
        <v>53</v>
      </c>
      <c r="X200">
        <v>76</v>
      </c>
      <c r="Y200">
        <v>25</v>
      </c>
      <c r="Z200">
        <v>6</v>
      </c>
      <c r="AA200">
        <v>3</v>
      </c>
      <c r="AB200">
        <v>0</v>
      </c>
      <c r="AC200">
        <v>10</v>
      </c>
      <c r="AD200">
        <v>4.4000000000000004</v>
      </c>
      <c r="AE200">
        <v>4</v>
      </c>
      <c r="AF200">
        <v>5.2</v>
      </c>
      <c r="AG200">
        <v>79</v>
      </c>
      <c r="AH200">
        <v>3</v>
      </c>
      <c r="AI200">
        <v>12</v>
      </c>
      <c r="AJ200">
        <v>0</v>
      </c>
      <c r="AK200">
        <v>0</v>
      </c>
      <c r="AL200">
        <v>96</v>
      </c>
      <c r="AM200" t="s">
        <v>1296</v>
      </c>
    </row>
    <row r="201" spans="1:39">
      <c r="A201" s="43">
        <v>200</v>
      </c>
      <c r="B201" t="s">
        <v>1297</v>
      </c>
      <c r="C201">
        <v>25</v>
      </c>
      <c r="D201" t="s">
        <v>97</v>
      </c>
      <c r="E201">
        <v>87.1</v>
      </c>
      <c r="F201">
        <v>19</v>
      </c>
      <c r="G201">
        <v>19</v>
      </c>
      <c r="H201">
        <f t="shared" si="3"/>
        <v>1</v>
      </c>
      <c r="I201">
        <v>3</v>
      </c>
      <c r="J201">
        <v>9</v>
      </c>
      <c r="K201">
        <v>7</v>
      </c>
      <c r="L201">
        <v>0</v>
      </c>
      <c r="M201">
        <v>0</v>
      </c>
      <c r="N201">
        <v>8</v>
      </c>
      <c r="O201">
        <v>11</v>
      </c>
      <c r="P201">
        <v>0.42099999999999999</v>
      </c>
      <c r="Q201">
        <v>1</v>
      </c>
      <c r="R201">
        <v>2</v>
      </c>
      <c r="S201">
        <v>0</v>
      </c>
      <c r="T201">
        <v>0</v>
      </c>
      <c r="U201">
        <v>4</v>
      </c>
      <c r="V201" s="44">
        <v>0.21</v>
      </c>
      <c r="W201">
        <v>44.1</v>
      </c>
      <c r="X201">
        <v>77</v>
      </c>
      <c r="Y201">
        <v>12</v>
      </c>
      <c r="Z201">
        <v>18</v>
      </c>
      <c r="AA201">
        <v>2</v>
      </c>
      <c r="AB201">
        <v>0</v>
      </c>
      <c r="AC201">
        <v>13</v>
      </c>
      <c r="AD201">
        <v>4.5999999999999996</v>
      </c>
      <c r="AE201">
        <v>3.6</v>
      </c>
      <c r="AF201">
        <v>4.5999999999999996</v>
      </c>
      <c r="AG201">
        <v>89</v>
      </c>
      <c r="AH201">
        <v>1</v>
      </c>
      <c r="AI201">
        <v>15</v>
      </c>
      <c r="AJ201">
        <v>3</v>
      </c>
      <c r="AK201">
        <v>0</v>
      </c>
      <c r="AL201">
        <v>103</v>
      </c>
      <c r="AM201" t="s">
        <v>1298</v>
      </c>
    </row>
    <row r="202" spans="1:39">
      <c r="A202" s="43">
        <v>201</v>
      </c>
      <c r="B202" t="s">
        <v>1299</v>
      </c>
      <c r="C202">
        <v>32</v>
      </c>
      <c r="D202" t="s">
        <v>37</v>
      </c>
      <c r="E202">
        <v>36.1</v>
      </c>
      <c r="F202">
        <v>33</v>
      </c>
      <c r="G202">
        <v>3</v>
      </c>
      <c r="H202">
        <f t="shared" si="3"/>
        <v>0</v>
      </c>
      <c r="I202">
        <v>0</v>
      </c>
      <c r="J202">
        <v>1</v>
      </c>
      <c r="K202">
        <v>2</v>
      </c>
      <c r="L202">
        <v>0</v>
      </c>
      <c r="M202">
        <v>0</v>
      </c>
      <c r="N202">
        <v>2</v>
      </c>
      <c r="O202">
        <v>1</v>
      </c>
      <c r="P202">
        <v>0.66700000000000004</v>
      </c>
      <c r="Q202">
        <v>0</v>
      </c>
      <c r="R202">
        <v>0</v>
      </c>
      <c r="S202">
        <v>0</v>
      </c>
      <c r="T202">
        <v>0</v>
      </c>
      <c r="U202">
        <v>0</v>
      </c>
      <c r="V202" s="44">
        <v>0</v>
      </c>
      <c r="W202">
        <v>49.7</v>
      </c>
      <c r="X202">
        <v>53</v>
      </c>
      <c r="Y202">
        <v>46</v>
      </c>
      <c r="Z202">
        <v>10</v>
      </c>
      <c r="AA202">
        <v>6</v>
      </c>
      <c r="AB202">
        <v>3</v>
      </c>
      <c r="AC202">
        <v>0</v>
      </c>
      <c r="AD202">
        <v>4.4000000000000004</v>
      </c>
      <c r="AE202">
        <v>0</v>
      </c>
      <c r="AF202">
        <v>1</v>
      </c>
      <c r="AG202">
        <v>10</v>
      </c>
      <c r="AH202">
        <v>3</v>
      </c>
      <c r="AI202">
        <v>0</v>
      </c>
      <c r="AJ202">
        <v>0</v>
      </c>
      <c r="AK202">
        <v>0</v>
      </c>
      <c r="AL202">
        <v>13</v>
      </c>
      <c r="AM202" t="s">
        <v>1300</v>
      </c>
    </row>
    <row r="203" spans="1:39">
      <c r="A203" s="43">
        <v>202</v>
      </c>
      <c r="B203" t="s">
        <v>1301</v>
      </c>
      <c r="C203">
        <v>28</v>
      </c>
      <c r="D203" t="s">
        <v>109</v>
      </c>
      <c r="E203">
        <v>20</v>
      </c>
      <c r="F203">
        <v>4</v>
      </c>
      <c r="G203">
        <v>4</v>
      </c>
      <c r="H203">
        <f t="shared" si="3"/>
        <v>1</v>
      </c>
      <c r="I203">
        <v>2</v>
      </c>
      <c r="J203">
        <v>2</v>
      </c>
      <c r="K203">
        <v>0</v>
      </c>
      <c r="L203">
        <v>1</v>
      </c>
      <c r="M203">
        <v>0</v>
      </c>
      <c r="N203">
        <v>2</v>
      </c>
      <c r="O203">
        <v>2</v>
      </c>
      <c r="P203">
        <v>0.5</v>
      </c>
      <c r="Q203">
        <v>0</v>
      </c>
      <c r="R203">
        <v>0</v>
      </c>
      <c r="S203">
        <v>0</v>
      </c>
      <c r="T203">
        <v>0</v>
      </c>
      <c r="U203">
        <v>1</v>
      </c>
      <c r="V203" s="44">
        <v>0.25</v>
      </c>
      <c r="W203">
        <v>50</v>
      </c>
      <c r="X203">
        <v>59</v>
      </c>
      <c r="Y203">
        <v>40</v>
      </c>
      <c r="Z203">
        <v>2</v>
      </c>
      <c r="AA203">
        <v>0</v>
      </c>
      <c r="AB203">
        <v>0</v>
      </c>
      <c r="AC203">
        <v>3</v>
      </c>
      <c r="AD203">
        <v>4.4000000000000004</v>
      </c>
      <c r="AE203">
        <v>3.9</v>
      </c>
      <c r="AF203">
        <v>5</v>
      </c>
      <c r="AG203">
        <v>75</v>
      </c>
      <c r="AH203">
        <v>2</v>
      </c>
      <c r="AI203">
        <v>2</v>
      </c>
      <c r="AJ203">
        <v>0</v>
      </c>
      <c r="AK203">
        <v>0</v>
      </c>
      <c r="AL203">
        <v>95</v>
      </c>
      <c r="AM203" t="s">
        <v>1302</v>
      </c>
    </row>
    <row r="204" spans="1:39">
      <c r="A204" s="43">
        <v>203</v>
      </c>
      <c r="B204" t="s">
        <v>1303</v>
      </c>
      <c r="C204">
        <v>25</v>
      </c>
      <c r="D204" t="s">
        <v>39</v>
      </c>
      <c r="E204">
        <v>70</v>
      </c>
      <c r="F204">
        <v>16</v>
      </c>
      <c r="G204">
        <v>8</v>
      </c>
      <c r="H204">
        <f t="shared" si="3"/>
        <v>1</v>
      </c>
      <c r="I204">
        <v>0</v>
      </c>
      <c r="J204">
        <v>7</v>
      </c>
      <c r="K204">
        <v>1</v>
      </c>
      <c r="L204">
        <v>0</v>
      </c>
      <c r="M204">
        <v>1</v>
      </c>
      <c r="N204">
        <v>0</v>
      </c>
      <c r="O204">
        <v>8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  <c r="V204" s="44">
        <v>0.13</v>
      </c>
      <c r="W204">
        <v>41.4</v>
      </c>
      <c r="X204">
        <v>64</v>
      </c>
      <c r="Y204">
        <v>19</v>
      </c>
      <c r="Z204">
        <v>13</v>
      </c>
      <c r="AA204">
        <v>4</v>
      </c>
      <c r="AB204">
        <v>1</v>
      </c>
      <c r="AC204">
        <v>5</v>
      </c>
      <c r="AD204">
        <v>3</v>
      </c>
      <c r="AE204">
        <v>2.2000000000000002</v>
      </c>
      <c r="AF204">
        <v>4.4000000000000004</v>
      </c>
      <c r="AG204">
        <v>85</v>
      </c>
      <c r="AH204">
        <v>3</v>
      </c>
      <c r="AI204">
        <v>4</v>
      </c>
      <c r="AJ204">
        <v>1</v>
      </c>
      <c r="AK204">
        <v>0</v>
      </c>
      <c r="AL204">
        <v>101</v>
      </c>
      <c r="AM204" t="s">
        <v>1304</v>
      </c>
    </row>
    <row r="205" spans="1:39">
      <c r="A205" s="43">
        <v>204</v>
      </c>
      <c r="B205" t="s">
        <v>1305</v>
      </c>
      <c r="C205">
        <v>26</v>
      </c>
      <c r="D205" t="s">
        <v>169</v>
      </c>
      <c r="E205">
        <v>53</v>
      </c>
      <c r="F205">
        <v>21</v>
      </c>
      <c r="G205">
        <v>1</v>
      </c>
      <c r="H205">
        <f t="shared" si="3"/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s="44">
        <v>0</v>
      </c>
      <c r="W205">
        <v>49</v>
      </c>
      <c r="X205">
        <v>49</v>
      </c>
      <c r="Y205">
        <v>49</v>
      </c>
      <c r="Z205">
        <v>6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2.2999999999999998</v>
      </c>
      <c r="AG205">
        <v>41</v>
      </c>
      <c r="AH205">
        <v>1</v>
      </c>
      <c r="AI205">
        <v>0</v>
      </c>
      <c r="AJ205">
        <v>0</v>
      </c>
      <c r="AK205">
        <v>0</v>
      </c>
      <c r="AL205">
        <v>41</v>
      </c>
      <c r="AM205" t="s">
        <v>1306</v>
      </c>
    </row>
    <row r="206" spans="1:39">
      <c r="A206" s="43">
        <v>205</v>
      </c>
      <c r="B206" t="s">
        <v>1307</v>
      </c>
      <c r="C206">
        <v>32</v>
      </c>
      <c r="D206" t="s">
        <v>41</v>
      </c>
      <c r="E206">
        <v>105.1</v>
      </c>
      <c r="F206">
        <v>62</v>
      </c>
      <c r="G206">
        <v>8</v>
      </c>
      <c r="H206">
        <f t="shared" si="3"/>
        <v>0</v>
      </c>
      <c r="I206">
        <v>1</v>
      </c>
      <c r="J206">
        <v>1</v>
      </c>
      <c r="K206">
        <v>6</v>
      </c>
      <c r="L206">
        <v>0</v>
      </c>
      <c r="M206">
        <v>0</v>
      </c>
      <c r="N206">
        <v>4</v>
      </c>
      <c r="O206">
        <v>4</v>
      </c>
      <c r="P206">
        <v>0.5</v>
      </c>
      <c r="Q206">
        <v>0</v>
      </c>
      <c r="R206">
        <v>1</v>
      </c>
      <c r="S206">
        <v>0</v>
      </c>
      <c r="T206">
        <v>0</v>
      </c>
      <c r="U206">
        <v>2</v>
      </c>
      <c r="V206" s="44">
        <v>0.25</v>
      </c>
      <c r="W206">
        <v>55.8</v>
      </c>
      <c r="X206">
        <v>75</v>
      </c>
      <c r="Y206">
        <v>39</v>
      </c>
      <c r="Z206">
        <v>9</v>
      </c>
      <c r="AA206">
        <v>3</v>
      </c>
      <c r="AB206">
        <v>3</v>
      </c>
      <c r="AC206">
        <v>5</v>
      </c>
      <c r="AD206">
        <v>4</v>
      </c>
      <c r="AE206">
        <v>2.4</v>
      </c>
      <c r="AF206">
        <v>4.7</v>
      </c>
      <c r="AG206">
        <v>73</v>
      </c>
      <c r="AH206">
        <v>4</v>
      </c>
      <c r="AI206">
        <v>2</v>
      </c>
      <c r="AJ206">
        <v>2</v>
      </c>
      <c r="AK206">
        <v>0</v>
      </c>
      <c r="AL206">
        <v>101</v>
      </c>
      <c r="AM206" t="s">
        <v>1308</v>
      </c>
    </row>
    <row r="207" spans="1:39">
      <c r="A207" s="43">
        <v>206</v>
      </c>
      <c r="B207" t="s">
        <v>1309</v>
      </c>
      <c r="C207">
        <v>32</v>
      </c>
      <c r="D207" t="s">
        <v>95</v>
      </c>
      <c r="E207">
        <v>105</v>
      </c>
      <c r="F207">
        <v>25</v>
      </c>
      <c r="G207">
        <v>17</v>
      </c>
      <c r="H207">
        <f t="shared" si="3"/>
        <v>1</v>
      </c>
      <c r="I207">
        <v>4</v>
      </c>
      <c r="J207">
        <v>6</v>
      </c>
      <c r="K207">
        <v>7</v>
      </c>
      <c r="L207">
        <v>1</v>
      </c>
      <c r="M207">
        <v>0</v>
      </c>
      <c r="N207">
        <v>8</v>
      </c>
      <c r="O207">
        <v>9</v>
      </c>
      <c r="P207">
        <v>0.47099999999999997</v>
      </c>
      <c r="Q207">
        <v>3</v>
      </c>
      <c r="R207">
        <v>1</v>
      </c>
      <c r="S207">
        <v>0</v>
      </c>
      <c r="T207">
        <v>0</v>
      </c>
      <c r="U207">
        <v>4</v>
      </c>
      <c r="V207" s="44">
        <v>0.24</v>
      </c>
      <c r="W207">
        <v>50.2</v>
      </c>
      <c r="X207">
        <v>71</v>
      </c>
      <c r="Y207">
        <v>16</v>
      </c>
      <c r="Z207">
        <v>16</v>
      </c>
      <c r="AA207">
        <v>5</v>
      </c>
      <c r="AB207">
        <v>1</v>
      </c>
      <c r="AC207">
        <v>9</v>
      </c>
      <c r="AD207">
        <v>4.0999999999999996</v>
      </c>
      <c r="AE207">
        <v>3.9</v>
      </c>
      <c r="AF207">
        <v>5.2</v>
      </c>
      <c r="AG207">
        <v>93</v>
      </c>
      <c r="AH207">
        <v>1</v>
      </c>
      <c r="AI207">
        <v>13</v>
      </c>
      <c r="AJ207">
        <v>3</v>
      </c>
      <c r="AK207">
        <v>0</v>
      </c>
      <c r="AL207">
        <v>110</v>
      </c>
      <c r="AM207" t="s">
        <v>1310</v>
      </c>
    </row>
    <row r="208" spans="1:39">
      <c r="A208" s="43">
        <v>207</v>
      </c>
      <c r="B208" t="s">
        <v>1311</v>
      </c>
      <c r="C208">
        <v>25</v>
      </c>
      <c r="D208" t="s">
        <v>24</v>
      </c>
      <c r="E208">
        <v>48</v>
      </c>
      <c r="F208">
        <v>9</v>
      </c>
      <c r="G208">
        <v>9</v>
      </c>
      <c r="H208">
        <f t="shared" si="3"/>
        <v>1</v>
      </c>
      <c r="I208">
        <v>4</v>
      </c>
      <c r="J208">
        <v>1</v>
      </c>
      <c r="K208">
        <v>4</v>
      </c>
      <c r="L208">
        <v>2</v>
      </c>
      <c r="M208">
        <v>0</v>
      </c>
      <c r="N208">
        <v>6</v>
      </c>
      <c r="O208">
        <v>3</v>
      </c>
      <c r="P208">
        <v>0.66700000000000004</v>
      </c>
      <c r="Q208">
        <v>1</v>
      </c>
      <c r="R208">
        <v>0</v>
      </c>
      <c r="S208">
        <v>0</v>
      </c>
      <c r="T208">
        <v>0</v>
      </c>
      <c r="U208">
        <v>4</v>
      </c>
      <c r="V208" s="44">
        <v>0.44</v>
      </c>
      <c r="W208">
        <v>58.2</v>
      </c>
      <c r="X208">
        <v>74</v>
      </c>
      <c r="Y208">
        <v>34</v>
      </c>
      <c r="Z208">
        <v>3</v>
      </c>
      <c r="AA208">
        <v>0</v>
      </c>
      <c r="AB208">
        <v>0</v>
      </c>
      <c r="AC208">
        <v>6</v>
      </c>
      <c r="AD208">
        <v>4.7</v>
      </c>
      <c r="AE208">
        <v>3.9</v>
      </c>
      <c r="AF208">
        <v>5.3</v>
      </c>
      <c r="AG208">
        <v>82</v>
      </c>
      <c r="AH208">
        <v>2</v>
      </c>
      <c r="AI208">
        <v>6</v>
      </c>
      <c r="AJ208">
        <v>1</v>
      </c>
      <c r="AK208">
        <v>0</v>
      </c>
      <c r="AL208">
        <v>104</v>
      </c>
      <c r="AM208" t="s">
        <v>1312</v>
      </c>
    </row>
    <row r="209" spans="1:39">
      <c r="A209" s="43">
        <v>208</v>
      </c>
      <c r="B209" t="s">
        <v>1313</v>
      </c>
      <c r="C209">
        <v>31</v>
      </c>
      <c r="D209" t="s">
        <v>39</v>
      </c>
      <c r="E209">
        <v>26.1</v>
      </c>
      <c r="F209">
        <v>6</v>
      </c>
      <c r="G209">
        <v>2</v>
      </c>
      <c r="H209">
        <f t="shared" si="3"/>
        <v>1</v>
      </c>
      <c r="I209">
        <v>0</v>
      </c>
      <c r="J209">
        <v>0</v>
      </c>
      <c r="K209">
        <v>2</v>
      </c>
      <c r="L209">
        <v>0</v>
      </c>
      <c r="M209">
        <v>0</v>
      </c>
      <c r="N209">
        <v>2</v>
      </c>
      <c r="O209">
        <v>0</v>
      </c>
      <c r="P209">
        <v>1</v>
      </c>
      <c r="Q209">
        <v>0</v>
      </c>
      <c r="R209">
        <v>1</v>
      </c>
      <c r="S209">
        <v>0</v>
      </c>
      <c r="T209">
        <v>0</v>
      </c>
      <c r="U209">
        <v>0</v>
      </c>
      <c r="V209" s="44">
        <v>0</v>
      </c>
      <c r="W209">
        <v>41</v>
      </c>
      <c r="X209">
        <v>55</v>
      </c>
      <c r="Y209">
        <v>27</v>
      </c>
      <c r="Z209">
        <v>4</v>
      </c>
      <c r="AA209">
        <v>1</v>
      </c>
      <c r="AB209">
        <v>0</v>
      </c>
      <c r="AC209">
        <v>2</v>
      </c>
      <c r="AD209">
        <v>7.7</v>
      </c>
      <c r="AE209">
        <v>4.7</v>
      </c>
      <c r="AF209">
        <v>4.8</v>
      </c>
      <c r="AG209">
        <v>80</v>
      </c>
      <c r="AH209">
        <v>1</v>
      </c>
      <c r="AI209">
        <v>1</v>
      </c>
      <c r="AJ209">
        <v>0</v>
      </c>
      <c r="AK209">
        <v>0</v>
      </c>
      <c r="AL209">
        <v>84</v>
      </c>
      <c r="AM209" t="s">
        <v>1314</v>
      </c>
    </row>
    <row r="210" spans="1:39">
      <c r="A210" s="43">
        <v>209</v>
      </c>
      <c r="B210" t="s">
        <v>1315</v>
      </c>
      <c r="C210">
        <v>26</v>
      </c>
      <c r="D210" t="s">
        <v>39</v>
      </c>
      <c r="E210">
        <v>20.100000000000001</v>
      </c>
      <c r="F210">
        <v>16</v>
      </c>
      <c r="G210">
        <v>2</v>
      </c>
      <c r="H210">
        <f t="shared" si="3"/>
        <v>0</v>
      </c>
      <c r="I210">
        <v>0</v>
      </c>
      <c r="J210">
        <v>0</v>
      </c>
      <c r="K210">
        <v>2</v>
      </c>
      <c r="L210">
        <v>0</v>
      </c>
      <c r="M210">
        <v>0</v>
      </c>
      <c r="N210">
        <v>0</v>
      </c>
      <c r="O210">
        <v>2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 s="44">
        <v>0</v>
      </c>
      <c r="W210">
        <v>47</v>
      </c>
      <c r="X210">
        <v>57</v>
      </c>
      <c r="Y210">
        <v>37</v>
      </c>
      <c r="Z210">
        <v>0</v>
      </c>
      <c r="AA210">
        <v>0</v>
      </c>
      <c r="AB210">
        <v>2</v>
      </c>
      <c r="AC210">
        <v>0</v>
      </c>
      <c r="AD210">
        <v>3</v>
      </c>
      <c r="AE210">
        <v>0</v>
      </c>
      <c r="AF210">
        <v>1.5</v>
      </c>
      <c r="AG210">
        <v>20</v>
      </c>
      <c r="AH210">
        <v>2</v>
      </c>
      <c r="AI210">
        <v>0</v>
      </c>
      <c r="AJ210">
        <v>0</v>
      </c>
      <c r="AK210">
        <v>0</v>
      </c>
      <c r="AL210">
        <v>23</v>
      </c>
      <c r="AM210" t="s">
        <v>1316</v>
      </c>
    </row>
    <row r="211" spans="1:39">
      <c r="A211" s="43">
        <v>210</v>
      </c>
      <c r="B211" t="s">
        <v>1317</v>
      </c>
      <c r="C211">
        <v>26</v>
      </c>
      <c r="D211" t="s">
        <v>64</v>
      </c>
      <c r="E211">
        <v>115</v>
      </c>
      <c r="F211">
        <v>21</v>
      </c>
      <c r="G211">
        <v>21</v>
      </c>
      <c r="H211">
        <f t="shared" si="3"/>
        <v>1</v>
      </c>
      <c r="I211">
        <v>11</v>
      </c>
      <c r="J211">
        <v>2</v>
      </c>
      <c r="K211">
        <v>8</v>
      </c>
      <c r="L211">
        <v>2</v>
      </c>
      <c r="M211">
        <v>0</v>
      </c>
      <c r="N211">
        <v>15</v>
      </c>
      <c r="O211">
        <v>6</v>
      </c>
      <c r="P211">
        <v>0.71399999999999997</v>
      </c>
      <c r="Q211">
        <v>1</v>
      </c>
      <c r="R211">
        <v>2</v>
      </c>
      <c r="S211">
        <v>0</v>
      </c>
      <c r="T211">
        <v>0</v>
      </c>
      <c r="U211">
        <v>12</v>
      </c>
      <c r="V211" s="44">
        <v>0.56999999999999995</v>
      </c>
      <c r="W211">
        <v>56.1</v>
      </c>
      <c r="X211">
        <v>72</v>
      </c>
      <c r="Y211">
        <v>31</v>
      </c>
      <c r="Z211">
        <v>5</v>
      </c>
      <c r="AA211">
        <v>1</v>
      </c>
      <c r="AB211">
        <v>0</v>
      </c>
      <c r="AC211">
        <v>13</v>
      </c>
      <c r="AD211">
        <v>6</v>
      </c>
      <c r="AE211">
        <v>5.6</v>
      </c>
      <c r="AF211">
        <v>5.5</v>
      </c>
      <c r="AG211">
        <v>87</v>
      </c>
      <c r="AH211">
        <v>4</v>
      </c>
      <c r="AI211">
        <v>16</v>
      </c>
      <c r="AJ211">
        <v>1</v>
      </c>
      <c r="AK211">
        <v>0</v>
      </c>
      <c r="AL211">
        <v>102</v>
      </c>
      <c r="AM211" t="s">
        <v>1318</v>
      </c>
    </row>
    <row r="212" spans="1:39">
      <c r="A212" s="43">
        <v>211</v>
      </c>
      <c r="B212" t="s">
        <v>1319</v>
      </c>
      <c r="C212">
        <v>25</v>
      </c>
      <c r="D212" t="s">
        <v>35</v>
      </c>
      <c r="E212">
        <v>6.2</v>
      </c>
      <c r="F212">
        <v>1</v>
      </c>
      <c r="G212">
        <v>1</v>
      </c>
      <c r="H212">
        <f t="shared" si="3"/>
        <v>1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 s="44">
        <v>1</v>
      </c>
      <c r="W212">
        <v>73</v>
      </c>
      <c r="X212">
        <v>73</v>
      </c>
      <c r="Y212">
        <v>73</v>
      </c>
      <c r="Z212">
        <v>1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6.7</v>
      </c>
      <c r="AG212">
        <v>64</v>
      </c>
      <c r="AH212">
        <v>1</v>
      </c>
      <c r="AI212">
        <v>0</v>
      </c>
      <c r="AJ212">
        <v>0</v>
      </c>
      <c r="AK212">
        <v>0</v>
      </c>
      <c r="AL212">
        <v>64</v>
      </c>
      <c r="AM212" t="s">
        <v>1320</v>
      </c>
    </row>
    <row r="213" spans="1:39">
      <c r="A213" s="43">
        <v>212</v>
      </c>
      <c r="B213" t="s">
        <v>1321</v>
      </c>
      <c r="C213">
        <v>33</v>
      </c>
      <c r="D213" t="s">
        <v>37</v>
      </c>
      <c r="E213">
        <v>70.099999999999994</v>
      </c>
      <c r="F213">
        <v>63</v>
      </c>
      <c r="G213">
        <v>1</v>
      </c>
      <c r="H213">
        <f t="shared" si="3"/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1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 s="44">
        <v>0</v>
      </c>
      <c r="W213">
        <v>56</v>
      </c>
      <c r="X213">
        <v>56</v>
      </c>
      <c r="Y213">
        <v>56</v>
      </c>
      <c r="Z213">
        <v>13</v>
      </c>
      <c r="AA213">
        <v>6</v>
      </c>
      <c r="AB213">
        <v>0</v>
      </c>
      <c r="AC213">
        <v>0</v>
      </c>
      <c r="AD213">
        <v>8</v>
      </c>
      <c r="AE213">
        <v>6</v>
      </c>
      <c r="AF213">
        <v>2.2999999999999998</v>
      </c>
      <c r="AG213">
        <v>40</v>
      </c>
      <c r="AH213">
        <v>1</v>
      </c>
      <c r="AI213">
        <v>0</v>
      </c>
      <c r="AJ213">
        <v>0</v>
      </c>
      <c r="AK213">
        <v>0</v>
      </c>
      <c r="AL213">
        <v>40</v>
      </c>
      <c r="AM213" t="s">
        <v>1322</v>
      </c>
    </row>
    <row r="214" spans="1:39">
      <c r="A214" s="43">
        <v>213</v>
      </c>
      <c r="B214" t="s">
        <v>1323</v>
      </c>
      <c r="C214">
        <v>36</v>
      </c>
      <c r="D214" t="s">
        <v>26</v>
      </c>
      <c r="E214">
        <v>58.2</v>
      </c>
      <c r="F214">
        <v>41</v>
      </c>
      <c r="G214">
        <v>1</v>
      </c>
      <c r="H214">
        <f t="shared" si="3"/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 s="44">
        <v>0</v>
      </c>
      <c r="W214">
        <v>37</v>
      </c>
      <c r="X214">
        <v>37</v>
      </c>
      <c r="Y214">
        <v>37</v>
      </c>
      <c r="Z214">
        <v>12</v>
      </c>
      <c r="AA214">
        <v>0</v>
      </c>
      <c r="AB214">
        <v>1</v>
      </c>
      <c r="AC214">
        <v>0</v>
      </c>
      <c r="AD214">
        <v>5</v>
      </c>
      <c r="AE214">
        <v>9</v>
      </c>
      <c r="AF214">
        <v>1.7</v>
      </c>
      <c r="AG214">
        <v>49</v>
      </c>
      <c r="AH214">
        <v>1</v>
      </c>
      <c r="AI214">
        <v>0</v>
      </c>
      <c r="AJ214">
        <v>0</v>
      </c>
      <c r="AK214">
        <v>0</v>
      </c>
      <c r="AL214">
        <v>49</v>
      </c>
      <c r="AM214" t="s">
        <v>1324</v>
      </c>
    </row>
    <row r="215" spans="1:39">
      <c r="A215" s="43">
        <v>214</v>
      </c>
      <c r="B215" t="s">
        <v>1325</v>
      </c>
      <c r="C215">
        <v>25</v>
      </c>
      <c r="D215" t="s">
        <v>48</v>
      </c>
      <c r="E215">
        <v>11.2</v>
      </c>
      <c r="F215">
        <v>3</v>
      </c>
      <c r="G215">
        <v>3</v>
      </c>
      <c r="H215">
        <f t="shared" si="3"/>
        <v>1</v>
      </c>
      <c r="I215">
        <v>0</v>
      </c>
      <c r="J215">
        <v>2</v>
      </c>
      <c r="K215">
        <v>1</v>
      </c>
      <c r="L215">
        <v>0</v>
      </c>
      <c r="M215">
        <v>0</v>
      </c>
      <c r="N215">
        <v>1</v>
      </c>
      <c r="O215">
        <v>2</v>
      </c>
      <c r="P215">
        <v>0.33300000000000002</v>
      </c>
      <c r="Q215">
        <v>0</v>
      </c>
      <c r="R215">
        <v>0</v>
      </c>
      <c r="S215">
        <v>0</v>
      </c>
      <c r="T215">
        <v>0</v>
      </c>
      <c r="U215">
        <v>0</v>
      </c>
      <c r="V215" s="44">
        <v>0</v>
      </c>
      <c r="W215">
        <v>48</v>
      </c>
      <c r="X215">
        <v>74</v>
      </c>
      <c r="Y215">
        <v>35</v>
      </c>
      <c r="Z215">
        <v>3</v>
      </c>
      <c r="AA215">
        <v>0</v>
      </c>
      <c r="AB215">
        <v>0</v>
      </c>
      <c r="AC215">
        <v>3</v>
      </c>
      <c r="AD215">
        <v>2.2999999999999998</v>
      </c>
      <c r="AE215">
        <v>0.8</v>
      </c>
      <c r="AF215">
        <v>3.9</v>
      </c>
      <c r="AG215">
        <v>74</v>
      </c>
      <c r="AH215">
        <v>2</v>
      </c>
      <c r="AI215">
        <v>1</v>
      </c>
      <c r="AJ215">
        <v>0</v>
      </c>
      <c r="AK215">
        <v>0</v>
      </c>
      <c r="AL215">
        <v>92</v>
      </c>
      <c r="AM215" t="s">
        <v>1326</v>
      </c>
    </row>
    <row r="216" spans="1:39">
      <c r="A216" s="43">
        <v>215</v>
      </c>
      <c r="B216" t="s">
        <v>1327</v>
      </c>
      <c r="C216">
        <v>30</v>
      </c>
      <c r="D216" t="s">
        <v>58</v>
      </c>
      <c r="E216">
        <v>17.100000000000001</v>
      </c>
      <c r="F216">
        <v>3</v>
      </c>
      <c r="G216">
        <v>3</v>
      </c>
      <c r="H216">
        <f t="shared" si="3"/>
        <v>1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2</v>
      </c>
      <c r="O216">
        <v>1</v>
      </c>
      <c r="P216">
        <v>0.66700000000000004</v>
      </c>
      <c r="Q216">
        <v>1</v>
      </c>
      <c r="R216">
        <v>0</v>
      </c>
      <c r="S216">
        <v>0</v>
      </c>
      <c r="T216">
        <v>0</v>
      </c>
      <c r="U216">
        <v>1</v>
      </c>
      <c r="V216" s="44">
        <v>0.33</v>
      </c>
      <c r="W216">
        <v>58</v>
      </c>
      <c r="X216">
        <v>75</v>
      </c>
      <c r="Y216">
        <v>46</v>
      </c>
      <c r="Z216">
        <v>0</v>
      </c>
      <c r="AA216">
        <v>0</v>
      </c>
      <c r="AB216">
        <v>0</v>
      </c>
      <c r="AC216">
        <v>2</v>
      </c>
      <c r="AD216">
        <v>4</v>
      </c>
      <c r="AE216">
        <v>2.5</v>
      </c>
      <c r="AF216">
        <v>5.8</v>
      </c>
      <c r="AG216">
        <v>86</v>
      </c>
      <c r="AH216">
        <v>1</v>
      </c>
      <c r="AI216">
        <v>2</v>
      </c>
      <c r="AJ216">
        <v>0</v>
      </c>
      <c r="AK216">
        <v>0</v>
      </c>
      <c r="AL216">
        <v>96</v>
      </c>
      <c r="AM216" t="s">
        <v>1328</v>
      </c>
    </row>
    <row r="217" spans="1:39">
      <c r="A217" s="43">
        <v>216</v>
      </c>
      <c r="B217" t="s">
        <v>1329</v>
      </c>
      <c r="C217">
        <v>24</v>
      </c>
      <c r="D217" t="s">
        <v>169</v>
      </c>
      <c r="E217">
        <v>103.2</v>
      </c>
      <c r="F217">
        <v>22</v>
      </c>
      <c r="G217">
        <v>16</v>
      </c>
      <c r="H217">
        <f t="shared" si="3"/>
        <v>1</v>
      </c>
      <c r="I217">
        <v>2</v>
      </c>
      <c r="J217">
        <v>9</v>
      </c>
      <c r="K217">
        <v>5</v>
      </c>
      <c r="L217">
        <v>2</v>
      </c>
      <c r="M217">
        <v>1</v>
      </c>
      <c r="N217">
        <v>3</v>
      </c>
      <c r="O217">
        <v>13</v>
      </c>
      <c r="P217">
        <v>0.188</v>
      </c>
      <c r="Q217">
        <v>0</v>
      </c>
      <c r="R217">
        <v>3</v>
      </c>
      <c r="S217">
        <v>0</v>
      </c>
      <c r="T217">
        <v>0</v>
      </c>
      <c r="U217">
        <v>2</v>
      </c>
      <c r="V217" s="44">
        <v>0.13</v>
      </c>
      <c r="W217">
        <v>45.1</v>
      </c>
      <c r="X217">
        <v>68</v>
      </c>
      <c r="Y217">
        <v>18</v>
      </c>
      <c r="Z217">
        <v>12</v>
      </c>
      <c r="AA217">
        <v>7</v>
      </c>
      <c r="AB217">
        <v>0</v>
      </c>
      <c r="AC217">
        <v>11</v>
      </c>
      <c r="AD217">
        <v>3</v>
      </c>
      <c r="AE217">
        <v>2.8</v>
      </c>
      <c r="AF217">
        <v>4.8</v>
      </c>
      <c r="AG217">
        <v>86</v>
      </c>
      <c r="AH217">
        <v>3</v>
      </c>
      <c r="AI217">
        <v>12</v>
      </c>
      <c r="AJ217">
        <v>1</v>
      </c>
      <c r="AK217">
        <v>0</v>
      </c>
      <c r="AL217">
        <v>100</v>
      </c>
      <c r="AM217" t="s">
        <v>1330</v>
      </c>
    </row>
    <row r="218" spans="1:39">
      <c r="A218" s="43">
        <v>217</v>
      </c>
      <c r="B218" t="s">
        <v>1331</v>
      </c>
      <c r="C218">
        <v>29</v>
      </c>
      <c r="D218" t="s">
        <v>45</v>
      </c>
      <c r="E218">
        <v>33.200000000000003</v>
      </c>
      <c r="F218">
        <v>30</v>
      </c>
      <c r="G218">
        <v>2</v>
      </c>
      <c r="H218">
        <f t="shared" si="3"/>
        <v>0</v>
      </c>
      <c r="I218">
        <v>0</v>
      </c>
      <c r="J218">
        <v>0</v>
      </c>
      <c r="K218">
        <v>2</v>
      </c>
      <c r="L218">
        <v>0</v>
      </c>
      <c r="M218">
        <v>0</v>
      </c>
      <c r="N218">
        <v>1</v>
      </c>
      <c r="O218">
        <v>1</v>
      </c>
      <c r="P218">
        <v>0.5</v>
      </c>
      <c r="Q218">
        <v>0</v>
      </c>
      <c r="R218">
        <v>1</v>
      </c>
      <c r="S218">
        <v>0</v>
      </c>
      <c r="T218">
        <v>0</v>
      </c>
      <c r="U218">
        <v>0</v>
      </c>
      <c r="V218" s="44">
        <v>0</v>
      </c>
      <c r="W218">
        <v>46</v>
      </c>
      <c r="X218">
        <v>52</v>
      </c>
      <c r="Y218">
        <v>40</v>
      </c>
      <c r="Z218">
        <v>4</v>
      </c>
      <c r="AA218">
        <v>0</v>
      </c>
      <c r="AB218">
        <v>2</v>
      </c>
      <c r="AC218">
        <v>0</v>
      </c>
      <c r="AD218">
        <v>3.5</v>
      </c>
      <c r="AE218">
        <v>0</v>
      </c>
      <c r="AF218">
        <v>1</v>
      </c>
      <c r="AG218">
        <v>20</v>
      </c>
      <c r="AH218">
        <v>2</v>
      </c>
      <c r="AI218">
        <v>0</v>
      </c>
      <c r="AJ218">
        <v>0</v>
      </c>
      <c r="AK218">
        <v>0</v>
      </c>
      <c r="AL218">
        <v>31</v>
      </c>
      <c r="AM218" t="s">
        <v>1332</v>
      </c>
    </row>
    <row r="219" spans="1:39">
      <c r="A219" s="43">
        <v>218</v>
      </c>
      <c r="B219" t="s">
        <v>1333</v>
      </c>
      <c r="C219">
        <v>27</v>
      </c>
      <c r="D219" t="s">
        <v>43</v>
      </c>
      <c r="E219">
        <v>119</v>
      </c>
      <c r="F219">
        <v>24</v>
      </c>
      <c r="G219">
        <v>24</v>
      </c>
      <c r="H219">
        <f t="shared" si="3"/>
        <v>1</v>
      </c>
      <c r="I219">
        <v>8</v>
      </c>
      <c r="J219">
        <v>8</v>
      </c>
      <c r="K219">
        <v>8</v>
      </c>
      <c r="L219">
        <v>5</v>
      </c>
      <c r="M219">
        <v>0</v>
      </c>
      <c r="N219">
        <v>10</v>
      </c>
      <c r="O219">
        <v>14</v>
      </c>
      <c r="P219">
        <v>0.41699999999999998</v>
      </c>
      <c r="Q219">
        <v>2</v>
      </c>
      <c r="R219">
        <v>4</v>
      </c>
      <c r="S219">
        <v>0</v>
      </c>
      <c r="T219">
        <v>0</v>
      </c>
      <c r="U219">
        <v>5</v>
      </c>
      <c r="V219" s="44">
        <v>0.21</v>
      </c>
      <c r="W219">
        <v>45.3</v>
      </c>
      <c r="X219">
        <v>67</v>
      </c>
      <c r="Y219">
        <v>11</v>
      </c>
      <c r="Z219">
        <v>15</v>
      </c>
      <c r="AA219">
        <v>4</v>
      </c>
      <c r="AB219">
        <v>0</v>
      </c>
      <c r="AC219">
        <v>17</v>
      </c>
      <c r="AD219">
        <v>4.3</v>
      </c>
      <c r="AE219">
        <v>4.2</v>
      </c>
      <c r="AF219">
        <v>5</v>
      </c>
      <c r="AG219">
        <v>89</v>
      </c>
      <c r="AH219">
        <v>4</v>
      </c>
      <c r="AI219">
        <v>18</v>
      </c>
      <c r="AJ219">
        <v>2</v>
      </c>
      <c r="AK219">
        <v>0</v>
      </c>
      <c r="AL219">
        <v>103</v>
      </c>
      <c r="AM219" t="s">
        <v>1334</v>
      </c>
    </row>
    <row r="220" spans="1:39">
      <c r="A220" s="43">
        <v>219</v>
      </c>
      <c r="B220" t="s">
        <v>1335</v>
      </c>
      <c r="C220">
        <v>34</v>
      </c>
      <c r="D220" t="s">
        <v>95</v>
      </c>
      <c r="E220">
        <v>194.1</v>
      </c>
      <c r="F220">
        <v>34</v>
      </c>
      <c r="G220">
        <v>34</v>
      </c>
      <c r="H220">
        <f t="shared" si="3"/>
        <v>1</v>
      </c>
      <c r="I220">
        <v>8</v>
      </c>
      <c r="J220">
        <v>13</v>
      </c>
      <c r="K220">
        <v>13</v>
      </c>
      <c r="L220">
        <v>0</v>
      </c>
      <c r="M220">
        <v>3</v>
      </c>
      <c r="N220">
        <v>14</v>
      </c>
      <c r="O220">
        <v>20</v>
      </c>
      <c r="P220">
        <v>0.41199999999999998</v>
      </c>
      <c r="Q220">
        <v>5</v>
      </c>
      <c r="R220">
        <v>3</v>
      </c>
      <c r="S220">
        <v>0</v>
      </c>
      <c r="T220">
        <v>0</v>
      </c>
      <c r="U220">
        <v>13</v>
      </c>
      <c r="V220" s="44">
        <v>0.38</v>
      </c>
      <c r="W220">
        <v>47.9</v>
      </c>
      <c r="X220">
        <v>85</v>
      </c>
      <c r="Y220">
        <v>24</v>
      </c>
      <c r="Z220">
        <v>17</v>
      </c>
      <c r="AA220">
        <v>9</v>
      </c>
      <c r="AB220">
        <v>1</v>
      </c>
      <c r="AC220">
        <v>16</v>
      </c>
      <c r="AD220">
        <v>4.0999999999999996</v>
      </c>
      <c r="AE220">
        <v>3.4</v>
      </c>
      <c r="AF220">
        <v>5.7</v>
      </c>
      <c r="AG220">
        <v>91</v>
      </c>
      <c r="AH220">
        <v>2</v>
      </c>
      <c r="AI220">
        <v>25</v>
      </c>
      <c r="AJ220">
        <v>7</v>
      </c>
      <c r="AK220">
        <v>0</v>
      </c>
      <c r="AL220">
        <v>109</v>
      </c>
      <c r="AM220" t="s">
        <v>1336</v>
      </c>
    </row>
    <row r="221" spans="1:39">
      <c r="A221" s="43">
        <v>220</v>
      </c>
      <c r="B221" t="s">
        <v>1337</v>
      </c>
      <c r="C221">
        <v>36</v>
      </c>
      <c r="D221" t="s">
        <v>45</v>
      </c>
      <c r="E221">
        <v>115.1</v>
      </c>
      <c r="F221">
        <v>22</v>
      </c>
      <c r="G221">
        <v>22</v>
      </c>
      <c r="H221">
        <f t="shared" si="3"/>
        <v>1</v>
      </c>
      <c r="I221">
        <v>9</v>
      </c>
      <c r="J221">
        <v>4</v>
      </c>
      <c r="K221">
        <v>9</v>
      </c>
      <c r="L221">
        <v>3</v>
      </c>
      <c r="M221">
        <v>0</v>
      </c>
      <c r="N221">
        <v>14</v>
      </c>
      <c r="O221">
        <v>8</v>
      </c>
      <c r="P221">
        <v>0.63600000000000001</v>
      </c>
      <c r="Q221">
        <v>2</v>
      </c>
      <c r="R221">
        <v>2</v>
      </c>
      <c r="S221">
        <v>0</v>
      </c>
      <c r="T221">
        <v>0</v>
      </c>
      <c r="U221">
        <v>9</v>
      </c>
      <c r="V221" s="44">
        <v>0.41</v>
      </c>
      <c r="W221">
        <v>54.1</v>
      </c>
      <c r="X221">
        <v>77</v>
      </c>
      <c r="Y221">
        <v>28</v>
      </c>
      <c r="Z221">
        <v>8</v>
      </c>
      <c r="AA221">
        <v>3</v>
      </c>
      <c r="AB221">
        <v>0</v>
      </c>
      <c r="AC221">
        <v>20</v>
      </c>
      <c r="AD221">
        <v>4.3</v>
      </c>
      <c r="AE221">
        <v>3.7</v>
      </c>
      <c r="AF221">
        <v>5.2</v>
      </c>
      <c r="AG221">
        <v>81</v>
      </c>
      <c r="AH221">
        <v>6</v>
      </c>
      <c r="AI221">
        <v>16</v>
      </c>
      <c r="AJ221">
        <v>0</v>
      </c>
      <c r="AK221">
        <v>0</v>
      </c>
      <c r="AL221">
        <v>95</v>
      </c>
      <c r="AM221" t="s">
        <v>1338</v>
      </c>
    </row>
    <row r="222" spans="1:39">
      <c r="A222" s="43">
        <v>221</v>
      </c>
      <c r="B222" t="s">
        <v>1339</v>
      </c>
      <c r="C222">
        <v>24</v>
      </c>
      <c r="D222" t="s">
        <v>24</v>
      </c>
      <c r="E222">
        <v>120.1</v>
      </c>
      <c r="F222">
        <v>21</v>
      </c>
      <c r="G222">
        <v>21</v>
      </c>
      <c r="H222">
        <f t="shared" si="3"/>
        <v>1</v>
      </c>
      <c r="I222">
        <v>11</v>
      </c>
      <c r="J222">
        <v>4</v>
      </c>
      <c r="K222">
        <v>6</v>
      </c>
      <c r="L222">
        <v>5</v>
      </c>
      <c r="M222">
        <v>1</v>
      </c>
      <c r="N222">
        <v>14</v>
      </c>
      <c r="O222">
        <v>7</v>
      </c>
      <c r="P222">
        <v>0.66700000000000004</v>
      </c>
      <c r="Q222">
        <v>1</v>
      </c>
      <c r="R222">
        <v>4</v>
      </c>
      <c r="S222">
        <v>0</v>
      </c>
      <c r="T222">
        <v>0</v>
      </c>
      <c r="U222">
        <v>9</v>
      </c>
      <c r="V222" s="44">
        <v>0.43</v>
      </c>
      <c r="W222">
        <v>54.4</v>
      </c>
      <c r="X222">
        <v>75</v>
      </c>
      <c r="Y222">
        <v>18</v>
      </c>
      <c r="Z222">
        <v>16</v>
      </c>
      <c r="AA222">
        <v>5</v>
      </c>
      <c r="AB222">
        <v>0</v>
      </c>
      <c r="AC222">
        <v>18</v>
      </c>
      <c r="AD222">
        <v>6</v>
      </c>
      <c r="AE222">
        <v>4.8</v>
      </c>
      <c r="AF222">
        <v>5.7</v>
      </c>
      <c r="AG222">
        <v>91</v>
      </c>
      <c r="AH222">
        <v>2</v>
      </c>
      <c r="AI222">
        <v>16</v>
      </c>
      <c r="AJ222">
        <v>3</v>
      </c>
      <c r="AK222">
        <v>0</v>
      </c>
      <c r="AL222">
        <v>104</v>
      </c>
      <c r="AM222" t="s">
        <v>1340</v>
      </c>
    </row>
    <row r="223" spans="1:39">
      <c r="A223" s="43">
        <v>222</v>
      </c>
      <c r="B223" t="s">
        <v>1341</v>
      </c>
      <c r="C223">
        <v>24</v>
      </c>
      <c r="D223" t="s">
        <v>35</v>
      </c>
      <c r="E223">
        <v>127.1</v>
      </c>
      <c r="F223">
        <v>24</v>
      </c>
      <c r="G223">
        <v>24</v>
      </c>
      <c r="H223">
        <f t="shared" si="3"/>
        <v>1</v>
      </c>
      <c r="I223">
        <v>8</v>
      </c>
      <c r="J223">
        <v>6</v>
      </c>
      <c r="K223">
        <v>10</v>
      </c>
      <c r="L223">
        <v>2</v>
      </c>
      <c r="M223">
        <v>1</v>
      </c>
      <c r="N223">
        <v>13</v>
      </c>
      <c r="O223">
        <v>11</v>
      </c>
      <c r="P223">
        <v>0.54200000000000004</v>
      </c>
      <c r="Q223">
        <v>2</v>
      </c>
      <c r="R223">
        <v>3</v>
      </c>
      <c r="S223">
        <v>0</v>
      </c>
      <c r="T223">
        <v>0</v>
      </c>
      <c r="U223">
        <v>9</v>
      </c>
      <c r="V223" s="44">
        <v>0.38</v>
      </c>
      <c r="W223">
        <v>52.3</v>
      </c>
      <c r="X223">
        <v>74</v>
      </c>
      <c r="Y223">
        <v>13</v>
      </c>
      <c r="Z223">
        <v>12</v>
      </c>
      <c r="AA223">
        <v>6</v>
      </c>
      <c r="AB223">
        <v>0</v>
      </c>
      <c r="AC223">
        <v>15</v>
      </c>
      <c r="AD223">
        <v>4.2</v>
      </c>
      <c r="AE223">
        <v>4.3</v>
      </c>
      <c r="AF223">
        <v>5.3</v>
      </c>
      <c r="AG223">
        <v>84</v>
      </c>
      <c r="AH223">
        <v>5</v>
      </c>
      <c r="AI223">
        <v>18</v>
      </c>
      <c r="AJ223">
        <v>1</v>
      </c>
      <c r="AK223">
        <v>0</v>
      </c>
      <c r="AL223">
        <v>102</v>
      </c>
      <c r="AM223" t="s">
        <v>1342</v>
      </c>
    </row>
    <row r="224" spans="1:39">
      <c r="A224" s="43">
        <v>223</v>
      </c>
      <c r="B224" t="s">
        <v>1343</v>
      </c>
      <c r="C224">
        <v>24</v>
      </c>
      <c r="D224" t="s">
        <v>169</v>
      </c>
      <c r="E224">
        <v>31.1</v>
      </c>
      <c r="F224">
        <v>9</v>
      </c>
      <c r="G224">
        <v>6</v>
      </c>
      <c r="H224">
        <f t="shared" si="3"/>
        <v>1</v>
      </c>
      <c r="I224">
        <v>0</v>
      </c>
      <c r="J224">
        <v>3</v>
      </c>
      <c r="K224">
        <v>3</v>
      </c>
      <c r="L224">
        <v>0</v>
      </c>
      <c r="M224">
        <v>1</v>
      </c>
      <c r="N224">
        <v>1</v>
      </c>
      <c r="O224">
        <v>5</v>
      </c>
      <c r="P224">
        <v>0.16700000000000001</v>
      </c>
      <c r="Q224">
        <v>1</v>
      </c>
      <c r="R224">
        <v>1</v>
      </c>
      <c r="S224">
        <v>0</v>
      </c>
      <c r="T224">
        <v>0</v>
      </c>
      <c r="U224">
        <v>2</v>
      </c>
      <c r="V224" s="44">
        <v>0.33</v>
      </c>
      <c r="W224">
        <v>54.2</v>
      </c>
      <c r="X224">
        <v>79</v>
      </c>
      <c r="Y224">
        <v>40</v>
      </c>
      <c r="Z224">
        <v>3</v>
      </c>
      <c r="AA224">
        <v>1</v>
      </c>
      <c r="AB224">
        <v>0</v>
      </c>
      <c r="AC224">
        <v>3</v>
      </c>
      <c r="AD224">
        <v>2.2000000000000002</v>
      </c>
      <c r="AE224">
        <v>1.9</v>
      </c>
      <c r="AF224">
        <v>4.0999999999999996</v>
      </c>
      <c r="AG224">
        <v>74</v>
      </c>
      <c r="AH224">
        <v>2</v>
      </c>
      <c r="AI224">
        <v>3</v>
      </c>
      <c r="AJ224">
        <v>1</v>
      </c>
      <c r="AK224">
        <v>0</v>
      </c>
      <c r="AL224">
        <v>100</v>
      </c>
      <c r="AM224" t="s">
        <v>1344</v>
      </c>
    </row>
    <row r="225" spans="1:39">
      <c r="A225" s="43">
        <v>224</v>
      </c>
      <c r="B225" t="s">
        <v>1345</v>
      </c>
      <c r="C225">
        <v>32</v>
      </c>
      <c r="D225" t="s">
        <v>24</v>
      </c>
      <c r="E225">
        <v>40</v>
      </c>
      <c r="F225">
        <v>35</v>
      </c>
      <c r="G225">
        <v>1</v>
      </c>
      <c r="H225">
        <f t="shared" si="3"/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 s="44">
        <v>0</v>
      </c>
      <c r="W225">
        <v>52</v>
      </c>
      <c r="X225">
        <v>52</v>
      </c>
      <c r="Y225">
        <v>52</v>
      </c>
      <c r="Z225">
        <v>7</v>
      </c>
      <c r="AA225">
        <v>2</v>
      </c>
      <c r="AB225">
        <v>1</v>
      </c>
      <c r="AC225">
        <v>0</v>
      </c>
      <c r="AD225">
        <v>6</v>
      </c>
      <c r="AE225">
        <v>9</v>
      </c>
      <c r="AF225">
        <v>1</v>
      </c>
      <c r="AG225">
        <v>16</v>
      </c>
      <c r="AH225">
        <v>1</v>
      </c>
      <c r="AI225">
        <v>0</v>
      </c>
      <c r="AJ225">
        <v>0</v>
      </c>
      <c r="AK225">
        <v>0</v>
      </c>
      <c r="AL225">
        <v>16</v>
      </c>
      <c r="AM225" t="s">
        <v>1346</v>
      </c>
    </row>
    <row r="226" spans="1:39">
      <c r="A226" s="43">
        <v>225</v>
      </c>
      <c r="B226" t="s">
        <v>1347</v>
      </c>
      <c r="C226">
        <v>36</v>
      </c>
      <c r="D226" t="s">
        <v>35</v>
      </c>
      <c r="E226">
        <v>9</v>
      </c>
      <c r="F226">
        <v>2</v>
      </c>
      <c r="G226">
        <v>2</v>
      </c>
      <c r="H226">
        <f t="shared" si="3"/>
        <v>1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1</v>
      </c>
      <c r="O226">
        <v>1</v>
      </c>
      <c r="P226">
        <v>0.5</v>
      </c>
      <c r="Q226">
        <v>0</v>
      </c>
      <c r="R226">
        <v>0</v>
      </c>
      <c r="S226">
        <v>0</v>
      </c>
      <c r="T226">
        <v>0</v>
      </c>
      <c r="U226">
        <v>0</v>
      </c>
      <c r="V226" s="44">
        <v>0</v>
      </c>
      <c r="W226">
        <v>50</v>
      </c>
      <c r="X226">
        <v>55</v>
      </c>
      <c r="Y226">
        <v>45</v>
      </c>
      <c r="Z226">
        <v>3</v>
      </c>
      <c r="AA226">
        <v>0</v>
      </c>
      <c r="AB226">
        <v>0</v>
      </c>
      <c r="AC226">
        <v>2</v>
      </c>
      <c r="AD226">
        <v>2.6</v>
      </c>
      <c r="AE226">
        <v>5</v>
      </c>
      <c r="AF226">
        <v>4.5</v>
      </c>
      <c r="AG226">
        <v>82</v>
      </c>
      <c r="AH226">
        <v>0</v>
      </c>
      <c r="AI226">
        <v>2</v>
      </c>
      <c r="AJ226">
        <v>0</v>
      </c>
      <c r="AK226">
        <v>0</v>
      </c>
      <c r="AL226">
        <v>82</v>
      </c>
      <c r="AM226" t="s">
        <v>1348</v>
      </c>
    </row>
    <row r="227" spans="1:39">
      <c r="A227" s="43">
        <v>226</v>
      </c>
      <c r="B227" t="s">
        <v>1349</v>
      </c>
      <c r="C227">
        <v>24</v>
      </c>
      <c r="D227" t="s">
        <v>111</v>
      </c>
      <c r="E227">
        <v>34.1</v>
      </c>
      <c r="F227">
        <v>33</v>
      </c>
      <c r="G227">
        <v>1</v>
      </c>
      <c r="H227">
        <f t="shared" si="3"/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 s="44">
        <v>0</v>
      </c>
      <c r="W227">
        <v>51</v>
      </c>
      <c r="X227">
        <v>51</v>
      </c>
      <c r="Y227">
        <v>51</v>
      </c>
      <c r="Z227">
        <v>6</v>
      </c>
      <c r="AA227">
        <v>4</v>
      </c>
      <c r="AB227">
        <v>0</v>
      </c>
      <c r="AC227">
        <v>0</v>
      </c>
      <c r="AD227">
        <v>4</v>
      </c>
      <c r="AE227">
        <v>9</v>
      </c>
      <c r="AF227">
        <v>1.3</v>
      </c>
      <c r="AG227">
        <v>29</v>
      </c>
      <c r="AH227">
        <v>1</v>
      </c>
      <c r="AI227">
        <v>0</v>
      </c>
      <c r="AJ227">
        <v>0</v>
      </c>
      <c r="AK227">
        <v>0</v>
      </c>
      <c r="AL227">
        <v>29</v>
      </c>
      <c r="AM227" t="s">
        <v>1350</v>
      </c>
    </row>
    <row r="228" spans="1:39">
      <c r="A228" s="43">
        <v>227</v>
      </c>
      <c r="B228" t="s">
        <v>1351</v>
      </c>
      <c r="C228">
        <v>31</v>
      </c>
      <c r="D228" t="s">
        <v>915</v>
      </c>
      <c r="E228">
        <v>61.1</v>
      </c>
      <c r="F228">
        <v>69</v>
      </c>
      <c r="G228">
        <v>1</v>
      </c>
      <c r="H228">
        <f t="shared" si="3"/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 s="44">
        <v>0</v>
      </c>
      <c r="X228">
        <v>54</v>
      </c>
      <c r="Y228">
        <v>54</v>
      </c>
      <c r="Z228">
        <v>29</v>
      </c>
      <c r="AA228">
        <v>6</v>
      </c>
      <c r="AB228">
        <v>1</v>
      </c>
      <c r="AC228">
        <v>0</v>
      </c>
      <c r="AD228">
        <v>5</v>
      </c>
      <c r="AE228">
        <v>27</v>
      </c>
      <c r="AF228">
        <v>1</v>
      </c>
      <c r="AG228">
        <v>23</v>
      </c>
      <c r="AH228">
        <v>1</v>
      </c>
      <c r="AI228">
        <v>0</v>
      </c>
      <c r="AJ228">
        <v>0</v>
      </c>
      <c r="AK228">
        <v>0</v>
      </c>
      <c r="AL228">
        <v>23</v>
      </c>
      <c r="AM228" t="s">
        <v>1352</v>
      </c>
    </row>
    <row r="229" spans="1:39">
      <c r="A229" s="43">
        <v>228</v>
      </c>
      <c r="B229" t="s">
        <v>1353</v>
      </c>
      <c r="C229">
        <v>30</v>
      </c>
      <c r="D229" t="s">
        <v>915</v>
      </c>
      <c r="E229">
        <v>182.2</v>
      </c>
      <c r="F229">
        <v>31</v>
      </c>
      <c r="G229">
        <v>31</v>
      </c>
      <c r="H229">
        <f t="shared" si="3"/>
        <v>1</v>
      </c>
      <c r="I229">
        <v>10</v>
      </c>
      <c r="J229">
        <v>11</v>
      </c>
      <c r="K229">
        <v>10</v>
      </c>
      <c r="L229">
        <v>1</v>
      </c>
      <c r="M229">
        <v>5</v>
      </c>
      <c r="N229">
        <v>11</v>
      </c>
      <c r="O229">
        <v>20</v>
      </c>
      <c r="P229">
        <v>0.35499999999999998</v>
      </c>
      <c r="Q229">
        <v>6</v>
      </c>
      <c r="R229">
        <v>3</v>
      </c>
      <c r="S229">
        <v>0</v>
      </c>
      <c r="T229">
        <v>0</v>
      </c>
      <c r="U229">
        <v>19</v>
      </c>
      <c r="V229" s="44">
        <v>0.61</v>
      </c>
      <c r="W229">
        <v>54.7</v>
      </c>
      <c r="X229">
        <v>79</v>
      </c>
      <c r="Y229">
        <v>16</v>
      </c>
      <c r="Z229">
        <v>20</v>
      </c>
      <c r="AA229">
        <v>6</v>
      </c>
      <c r="AB229">
        <v>0</v>
      </c>
      <c r="AC229">
        <v>18</v>
      </c>
      <c r="AD229">
        <v>4.3</v>
      </c>
      <c r="AE229">
        <v>4.5999999999999996</v>
      </c>
      <c r="AF229">
        <v>5.9</v>
      </c>
      <c r="AG229">
        <v>91</v>
      </c>
      <c r="AH229">
        <v>4</v>
      </c>
      <c r="AI229">
        <v>23</v>
      </c>
      <c r="AJ229">
        <v>4</v>
      </c>
      <c r="AK229">
        <v>0</v>
      </c>
      <c r="AL229">
        <v>107</v>
      </c>
      <c r="AM229" t="s">
        <v>1354</v>
      </c>
    </row>
    <row r="230" spans="1:39">
      <c r="A230" s="43">
        <v>229</v>
      </c>
      <c r="B230" t="s">
        <v>1355</v>
      </c>
      <c r="C230">
        <v>24</v>
      </c>
      <c r="D230" t="s">
        <v>41</v>
      </c>
      <c r="E230">
        <v>9</v>
      </c>
      <c r="F230">
        <v>8</v>
      </c>
      <c r="G230">
        <v>1</v>
      </c>
      <c r="H230">
        <f t="shared" si="3"/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s="44">
        <v>0</v>
      </c>
      <c r="W230">
        <v>54</v>
      </c>
      <c r="X230">
        <v>54</v>
      </c>
      <c r="Y230">
        <v>54</v>
      </c>
      <c r="Z230">
        <v>6</v>
      </c>
      <c r="AA230">
        <v>1</v>
      </c>
      <c r="AB230">
        <v>0</v>
      </c>
      <c r="AC230">
        <v>0</v>
      </c>
      <c r="AD230">
        <v>3</v>
      </c>
      <c r="AE230">
        <v>0</v>
      </c>
      <c r="AF230">
        <v>3</v>
      </c>
      <c r="AG230">
        <v>42</v>
      </c>
      <c r="AH230">
        <v>1</v>
      </c>
      <c r="AI230">
        <v>0</v>
      </c>
      <c r="AJ230">
        <v>0</v>
      </c>
      <c r="AK230">
        <v>0</v>
      </c>
      <c r="AL230">
        <v>42</v>
      </c>
      <c r="AM230" t="s">
        <v>1356</v>
      </c>
    </row>
    <row r="231" spans="1:39">
      <c r="A231" s="43">
        <v>230</v>
      </c>
      <c r="B231" t="s">
        <v>1357</v>
      </c>
      <c r="C231">
        <v>39</v>
      </c>
      <c r="D231" t="s">
        <v>26</v>
      </c>
      <c r="E231">
        <v>163.1</v>
      </c>
      <c r="F231">
        <v>30</v>
      </c>
      <c r="G231">
        <v>30</v>
      </c>
      <c r="H231">
        <f t="shared" si="3"/>
        <v>1</v>
      </c>
      <c r="I231">
        <v>14</v>
      </c>
      <c r="J231">
        <v>12</v>
      </c>
      <c r="K231">
        <v>4</v>
      </c>
      <c r="L231">
        <v>5</v>
      </c>
      <c r="M231">
        <v>3</v>
      </c>
      <c r="N231">
        <v>17</v>
      </c>
      <c r="O231">
        <v>13</v>
      </c>
      <c r="P231">
        <v>0.56699999999999995</v>
      </c>
      <c r="Q231">
        <v>3</v>
      </c>
      <c r="R231">
        <v>1</v>
      </c>
      <c r="S231">
        <v>0</v>
      </c>
      <c r="T231">
        <v>0</v>
      </c>
      <c r="U231">
        <v>12</v>
      </c>
      <c r="V231" s="44">
        <v>0.4</v>
      </c>
      <c r="W231">
        <v>53.3</v>
      </c>
      <c r="X231">
        <v>83</v>
      </c>
      <c r="Y231">
        <v>28</v>
      </c>
      <c r="Z231">
        <v>22</v>
      </c>
      <c r="AA231">
        <v>3</v>
      </c>
      <c r="AB231">
        <v>0</v>
      </c>
      <c r="AC231">
        <v>20</v>
      </c>
      <c r="AD231">
        <v>5.5</v>
      </c>
      <c r="AE231">
        <v>5.9</v>
      </c>
      <c r="AF231">
        <v>5.4</v>
      </c>
      <c r="AG231">
        <v>95</v>
      </c>
      <c r="AH231">
        <v>1</v>
      </c>
      <c r="AI231">
        <v>17</v>
      </c>
      <c r="AJ231">
        <v>12</v>
      </c>
      <c r="AK231">
        <v>0</v>
      </c>
      <c r="AL231">
        <v>109</v>
      </c>
      <c r="AM231" t="s">
        <v>1358</v>
      </c>
    </row>
    <row r="232" spans="1:39">
      <c r="A232" s="43">
        <v>231</v>
      </c>
      <c r="B232" t="s">
        <v>1359</v>
      </c>
      <c r="C232">
        <v>25</v>
      </c>
      <c r="D232" t="s">
        <v>169</v>
      </c>
      <c r="E232">
        <v>75.2</v>
      </c>
      <c r="F232">
        <v>19</v>
      </c>
      <c r="G232">
        <v>13</v>
      </c>
      <c r="H232">
        <f t="shared" si="3"/>
        <v>1</v>
      </c>
      <c r="I232">
        <v>1</v>
      </c>
      <c r="J232">
        <v>5</v>
      </c>
      <c r="K232">
        <v>7</v>
      </c>
      <c r="L232">
        <v>1</v>
      </c>
      <c r="M232">
        <v>0</v>
      </c>
      <c r="N232">
        <v>5</v>
      </c>
      <c r="O232">
        <v>8</v>
      </c>
      <c r="P232">
        <v>0.38500000000000001</v>
      </c>
      <c r="Q232">
        <v>1</v>
      </c>
      <c r="R232">
        <v>4</v>
      </c>
      <c r="S232">
        <v>0</v>
      </c>
      <c r="T232">
        <v>0</v>
      </c>
      <c r="U232">
        <v>0</v>
      </c>
      <c r="V232" s="44">
        <v>0</v>
      </c>
      <c r="W232">
        <v>35.799999999999997</v>
      </c>
      <c r="X232">
        <v>57</v>
      </c>
      <c r="Y232">
        <v>13</v>
      </c>
      <c r="Z232">
        <v>11</v>
      </c>
      <c r="AA232">
        <v>5</v>
      </c>
      <c r="AB232">
        <v>0</v>
      </c>
      <c r="AC232">
        <v>11</v>
      </c>
      <c r="AD232">
        <v>4.7</v>
      </c>
      <c r="AE232">
        <v>3.9</v>
      </c>
      <c r="AF232">
        <v>4.5999999999999996</v>
      </c>
      <c r="AG232">
        <v>87</v>
      </c>
      <c r="AH232">
        <v>3</v>
      </c>
      <c r="AI232">
        <v>10</v>
      </c>
      <c r="AJ232">
        <v>0</v>
      </c>
      <c r="AK232">
        <v>0</v>
      </c>
      <c r="AL232">
        <v>98</v>
      </c>
      <c r="AM232" t="s">
        <v>1360</v>
      </c>
    </row>
    <row r="233" spans="1:39">
      <c r="A233" s="43">
        <v>232</v>
      </c>
      <c r="B233" t="s">
        <v>1361</v>
      </c>
      <c r="C233">
        <v>30</v>
      </c>
      <c r="D233" t="s">
        <v>41</v>
      </c>
      <c r="E233">
        <v>97.1</v>
      </c>
      <c r="F233">
        <v>17</v>
      </c>
      <c r="G233">
        <v>17</v>
      </c>
      <c r="H233">
        <f t="shared" si="3"/>
        <v>1</v>
      </c>
      <c r="I233">
        <v>10</v>
      </c>
      <c r="J233">
        <v>3</v>
      </c>
      <c r="K233">
        <v>4</v>
      </c>
      <c r="L233">
        <v>1</v>
      </c>
      <c r="M233">
        <v>1</v>
      </c>
      <c r="N233">
        <v>11</v>
      </c>
      <c r="O233">
        <v>6</v>
      </c>
      <c r="P233">
        <v>0.64700000000000002</v>
      </c>
      <c r="Q233">
        <v>2</v>
      </c>
      <c r="R233">
        <v>1</v>
      </c>
      <c r="S233">
        <v>0</v>
      </c>
      <c r="T233">
        <v>0</v>
      </c>
      <c r="U233">
        <v>11</v>
      </c>
      <c r="V233" s="44">
        <v>0.65</v>
      </c>
      <c r="W233">
        <v>56.5</v>
      </c>
      <c r="X233">
        <v>77</v>
      </c>
      <c r="Y233">
        <v>22</v>
      </c>
      <c r="Z233">
        <v>5</v>
      </c>
      <c r="AA233">
        <v>2</v>
      </c>
      <c r="AB233">
        <v>0</v>
      </c>
      <c r="AC233">
        <v>10</v>
      </c>
      <c r="AD233">
        <v>6.2</v>
      </c>
      <c r="AE233">
        <v>6.2</v>
      </c>
      <c r="AF233">
        <v>5.7</v>
      </c>
      <c r="AG233">
        <v>91</v>
      </c>
      <c r="AH233">
        <v>1</v>
      </c>
      <c r="AI233">
        <v>12</v>
      </c>
      <c r="AJ233">
        <v>4</v>
      </c>
      <c r="AK233">
        <v>0</v>
      </c>
      <c r="AL233">
        <v>109</v>
      </c>
      <c r="AM233" t="s">
        <v>1362</v>
      </c>
    </row>
    <row r="234" spans="1:39">
      <c r="A234" s="43">
        <v>233</v>
      </c>
      <c r="B234" t="s">
        <v>1363</v>
      </c>
      <c r="C234">
        <v>34</v>
      </c>
      <c r="D234" t="s">
        <v>169</v>
      </c>
      <c r="E234">
        <v>26</v>
      </c>
      <c r="F234">
        <v>13</v>
      </c>
      <c r="G234">
        <v>2</v>
      </c>
      <c r="H234">
        <f t="shared" si="3"/>
        <v>0</v>
      </c>
      <c r="I234">
        <v>1</v>
      </c>
      <c r="J234">
        <v>0</v>
      </c>
      <c r="K234">
        <v>1</v>
      </c>
      <c r="L234">
        <v>1</v>
      </c>
      <c r="M234">
        <v>0</v>
      </c>
      <c r="N234">
        <v>1</v>
      </c>
      <c r="O234">
        <v>1</v>
      </c>
      <c r="P234">
        <v>0.5</v>
      </c>
      <c r="Q234">
        <v>0</v>
      </c>
      <c r="R234">
        <v>0</v>
      </c>
      <c r="S234">
        <v>0</v>
      </c>
      <c r="T234">
        <v>0</v>
      </c>
      <c r="U234">
        <v>0</v>
      </c>
      <c r="V234" s="44">
        <v>0</v>
      </c>
      <c r="W234">
        <v>48.5</v>
      </c>
      <c r="X234">
        <v>53</v>
      </c>
      <c r="Y234">
        <v>44</v>
      </c>
      <c r="Z234">
        <v>4</v>
      </c>
      <c r="AA234">
        <v>4</v>
      </c>
      <c r="AB234">
        <v>0</v>
      </c>
      <c r="AC234">
        <v>0</v>
      </c>
      <c r="AD234">
        <v>8</v>
      </c>
      <c r="AE234">
        <v>10.8</v>
      </c>
      <c r="AF234">
        <v>5</v>
      </c>
      <c r="AG234">
        <v>85</v>
      </c>
      <c r="AH234">
        <v>0</v>
      </c>
      <c r="AI234">
        <v>2</v>
      </c>
      <c r="AJ234">
        <v>0</v>
      </c>
      <c r="AK234">
        <v>0</v>
      </c>
      <c r="AL234">
        <v>87</v>
      </c>
      <c r="AM234" t="s">
        <v>1364</v>
      </c>
    </row>
    <row r="235" spans="1:39">
      <c r="A235" s="43">
        <v>234</v>
      </c>
      <c r="B235" t="s">
        <v>1365</v>
      </c>
      <c r="C235">
        <v>26</v>
      </c>
      <c r="D235" t="s">
        <v>37</v>
      </c>
      <c r="E235">
        <v>54.2</v>
      </c>
      <c r="F235">
        <v>66</v>
      </c>
      <c r="G235">
        <v>1</v>
      </c>
      <c r="H235">
        <f t="shared" si="3"/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 s="44">
        <v>0</v>
      </c>
      <c r="W235">
        <v>57</v>
      </c>
      <c r="X235">
        <v>57</v>
      </c>
      <c r="Y235">
        <v>57</v>
      </c>
      <c r="Z235">
        <v>28</v>
      </c>
      <c r="AA235">
        <v>8</v>
      </c>
      <c r="AB235">
        <v>1</v>
      </c>
      <c r="AC235">
        <v>0</v>
      </c>
      <c r="AD235">
        <v>2.9</v>
      </c>
      <c r="AE235">
        <v>0</v>
      </c>
      <c r="AF235">
        <v>1.3</v>
      </c>
      <c r="AG235">
        <v>18</v>
      </c>
      <c r="AH235">
        <v>1</v>
      </c>
      <c r="AI235">
        <v>0</v>
      </c>
      <c r="AJ235">
        <v>0</v>
      </c>
      <c r="AK235">
        <v>0</v>
      </c>
      <c r="AL235">
        <v>18</v>
      </c>
      <c r="AM235" t="s">
        <v>1366</v>
      </c>
    </row>
    <row r="236" spans="1:39">
      <c r="A236" s="43">
        <v>235</v>
      </c>
      <c r="B236" t="s">
        <v>1367</v>
      </c>
      <c r="C236">
        <v>25</v>
      </c>
      <c r="D236" t="s">
        <v>37</v>
      </c>
      <c r="E236">
        <v>143</v>
      </c>
      <c r="F236">
        <v>28</v>
      </c>
      <c r="G236">
        <v>27</v>
      </c>
      <c r="H236">
        <f t="shared" si="3"/>
        <v>1</v>
      </c>
      <c r="I236">
        <v>7</v>
      </c>
      <c r="J236">
        <v>8</v>
      </c>
      <c r="K236">
        <v>12</v>
      </c>
      <c r="L236">
        <v>3</v>
      </c>
      <c r="M236">
        <v>0</v>
      </c>
      <c r="N236">
        <v>12</v>
      </c>
      <c r="O236">
        <v>15</v>
      </c>
      <c r="P236">
        <v>0.44400000000000001</v>
      </c>
      <c r="Q236">
        <v>5</v>
      </c>
      <c r="R236">
        <v>3</v>
      </c>
      <c r="S236">
        <v>0</v>
      </c>
      <c r="T236">
        <v>0</v>
      </c>
      <c r="U236">
        <v>7</v>
      </c>
      <c r="V236" s="44">
        <v>0.26</v>
      </c>
      <c r="W236">
        <v>44.8</v>
      </c>
      <c r="X236">
        <v>73</v>
      </c>
      <c r="Y236">
        <v>14</v>
      </c>
      <c r="Z236">
        <v>14</v>
      </c>
      <c r="AA236">
        <v>0</v>
      </c>
      <c r="AB236">
        <v>0</v>
      </c>
      <c r="AC236">
        <v>12</v>
      </c>
      <c r="AD236">
        <v>4.5999999999999996</v>
      </c>
      <c r="AE236">
        <v>5</v>
      </c>
      <c r="AF236">
        <v>5.0999999999999996</v>
      </c>
      <c r="AG236">
        <v>84</v>
      </c>
      <c r="AH236">
        <v>6</v>
      </c>
      <c r="AI236">
        <v>21</v>
      </c>
      <c r="AJ236">
        <v>0</v>
      </c>
      <c r="AK236">
        <v>0</v>
      </c>
      <c r="AL236">
        <v>98</v>
      </c>
      <c r="AM236" t="s">
        <v>1368</v>
      </c>
    </row>
    <row r="237" spans="1:39">
      <c r="A237" s="43">
        <v>236</v>
      </c>
      <c r="B237" t="s">
        <v>1369</v>
      </c>
      <c r="C237">
        <v>30</v>
      </c>
      <c r="D237" t="s">
        <v>169</v>
      </c>
      <c r="E237">
        <v>15</v>
      </c>
      <c r="F237">
        <v>7</v>
      </c>
      <c r="G237">
        <v>2</v>
      </c>
      <c r="H237">
        <f t="shared" si="3"/>
        <v>1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s="44">
        <v>0</v>
      </c>
      <c r="W237">
        <v>47.5</v>
      </c>
      <c r="X237">
        <v>63</v>
      </c>
      <c r="Y237">
        <v>32</v>
      </c>
      <c r="Z237">
        <v>0</v>
      </c>
      <c r="AA237">
        <v>0</v>
      </c>
      <c r="AB237">
        <v>0</v>
      </c>
      <c r="AC237">
        <v>1</v>
      </c>
      <c r="AD237">
        <v>2.5</v>
      </c>
      <c r="AE237">
        <v>1.3</v>
      </c>
      <c r="AF237">
        <v>3.5</v>
      </c>
      <c r="AG237">
        <v>71</v>
      </c>
      <c r="AH237">
        <v>2</v>
      </c>
      <c r="AI237">
        <v>0</v>
      </c>
      <c r="AJ237">
        <v>0</v>
      </c>
      <c r="AK237">
        <v>0</v>
      </c>
      <c r="AL237">
        <v>79</v>
      </c>
      <c r="AM237" t="s">
        <v>1370</v>
      </c>
    </row>
    <row r="238" spans="1:39">
      <c r="A238" s="43">
        <v>237</v>
      </c>
      <c r="B238" t="s">
        <v>1371</v>
      </c>
      <c r="C238">
        <v>30</v>
      </c>
      <c r="D238" t="s">
        <v>89</v>
      </c>
      <c r="E238">
        <v>193.2</v>
      </c>
      <c r="F238">
        <v>32</v>
      </c>
      <c r="G238">
        <v>32</v>
      </c>
      <c r="H238">
        <f t="shared" si="3"/>
        <v>1</v>
      </c>
      <c r="I238">
        <v>12</v>
      </c>
      <c r="J238">
        <v>9</v>
      </c>
      <c r="K238">
        <v>11</v>
      </c>
      <c r="L238">
        <v>3</v>
      </c>
      <c r="M238">
        <v>1</v>
      </c>
      <c r="N238">
        <v>19</v>
      </c>
      <c r="O238">
        <v>13</v>
      </c>
      <c r="P238">
        <v>0.59399999999999997</v>
      </c>
      <c r="Q238">
        <v>5</v>
      </c>
      <c r="R238">
        <v>2</v>
      </c>
      <c r="S238">
        <v>0</v>
      </c>
      <c r="T238">
        <v>0</v>
      </c>
      <c r="U238">
        <v>15</v>
      </c>
      <c r="V238" s="44">
        <v>0.47</v>
      </c>
      <c r="W238">
        <v>53.1</v>
      </c>
      <c r="X238">
        <v>83</v>
      </c>
      <c r="Y238">
        <v>22</v>
      </c>
      <c r="Z238">
        <v>21</v>
      </c>
      <c r="AA238">
        <v>10</v>
      </c>
      <c r="AB238">
        <v>0</v>
      </c>
      <c r="AC238">
        <v>20</v>
      </c>
      <c r="AD238">
        <v>5.5</v>
      </c>
      <c r="AE238">
        <v>5.3</v>
      </c>
      <c r="AF238">
        <v>6.1</v>
      </c>
      <c r="AG238">
        <v>96</v>
      </c>
      <c r="AH238">
        <v>1</v>
      </c>
      <c r="AI238">
        <v>19</v>
      </c>
      <c r="AJ238">
        <v>12</v>
      </c>
      <c r="AK238">
        <v>0</v>
      </c>
      <c r="AL238">
        <v>108</v>
      </c>
      <c r="AM238" t="s">
        <v>1372</v>
      </c>
    </row>
    <row r="239" spans="1:39">
      <c r="A239" s="43">
        <v>238</v>
      </c>
      <c r="B239" t="s">
        <v>1373</v>
      </c>
      <c r="C239">
        <v>27</v>
      </c>
      <c r="D239" t="s">
        <v>144</v>
      </c>
      <c r="E239">
        <v>137.19999999999999</v>
      </c>
      <c r="F239">
        <v>25</v>
      </c>
      <c r="G239">
        <v>25</v>
      </c>
      <c r="H239">
        <f t="shared" si="3"/>
        <v>1</v>
      </c>
      <c r="I239">
        <v>8</v>
      </c>
      <c r="J239">
        <v>6</v>
      </c>
      <c r="K239">
        <v>11</v>
      </c>
      <c r="L239">
        <v>3</v>
      </c>
      <c r="M239">
        <v>1</v>
      </c>
      <c r="N239">
        <v>16</v>
      </c>
      <c r="O239">
        <v>9</v>
      </c>
      <c r="P239">
        <v>0.64</v>
      </c>
      <c r="Q239">
        <v>1</v>
      </c>
      <c r="R239">
        <v>8</v>
      </c>
      <c r="S239">
        <v>0</v>
      </c>
      <c r="T239">
        <v>0</v>
      </c>
      <c r="U239">
        <v>11</v>
      </c>
      <c r="V239" s="44">
        <v>0.44</v>
      </c>
      <c r="W239">
        <v>55</v>
      </c>
      <c r="X239">
        <v>81</v>
      </c>
      <c r="Y239">
        <v>21</v>
      </c>
      <c r="Z239">
        <v>3</v>
      </c>
      <c r="AA239">
        <v>1</v>
      </c>
      <c r="AB239">
        <v>0</v>
      </c>
      <c r="AC239">
        <v>18</v>
      </c>
      <c r="AD239">
        <v>4.3</v>
      </c>
      <c r="AE239">
        <v>3.2</v>
      </c>
      <c r="AF239">
        <v>5.5</v>
      </c>
      <c r="AG239">
        <v>89</v>
      </c>
      <c r="AH239">
        <v>4</v>
      </c>
      <c r="AI239">
        <v>19</v>
      </c>
      <c r="AJ239">
        <v>2</v>
      </c>
      <c r="AK239">
        <v>0</v>
      </c>
      <c r="AL239">
        <v>104</v>
      </c>
      <c r="AM239" t="s">
        <v>1374</v>
      </c>
    </row>
    <row r="240" spans="1:39">
      <c r="A240" s="43">
        <v>239</v>
      </c>
      <c r="B240" t="s">
        <v>1375</v>
      </c>
      <c r="C240">
        <v>28</v>
      </c>
      <c r="D240" t="s">
        <v>29</v>
      </c>
      <c r="E240">
        <v>132</v>
      </c>
      <c r="F240">
        <v>23</v>
      </c>
      <c r="G240">
        <v>23</v>
      </c>
      <c r="H240">
        <f t="shared" si="3"/>
        <v>1</v>
      </c>
      <c r="I240">
        <v>10</v>
      </c>
      <c r="J240">
        <v>5</v>
      </c>
      <c r="K240">
        <v>8</v>
      </c>
      <c r="L240">
        <v>3</v>
      </c>
      <c r="M240">
        <v>2</v>
      </c>
      <c r="N240">
        <v>14</v>
      </c>
      <c r="O240">
        <v>9</v>
      </c>
      <c r="P240">
        <v>0.60899999999999999</v>
      </c>
      <c r="Q240">
        <v>2</v>
      </c>
      <c r="R240">
        <v>3</v>
      </c>
      <c r="S240">
        <v>1</v>
      </c>
      <c r="T240">
        <v>1</v>
      </c>
      <c r="U240">
        <v>12</v>
      </c>
      <c r="V240" s="44">
        <v>0.52</v>
      </c>
      <c r="W240">
        <v>60.2</v>
      </c>
      <c r="X240">
        <v>90</v>
      </c>
      <c r="Y240">
        <v>34</v>
      </c>
      <c r="Z240">
        <v>4</v>
      </c>
      <c r="AA240">
        <v>2</v>
      </c>
      <c r="AB240">
        <v>1</v>
      </c>
      <c r="AC240">
        <v>22</v>
      </c>
      <c r="AD240">
        <v>4.4000000000000004</v>
      </c>
      <c r="AE240">
        <v>4.2</v>
      </c>
      <c r="AF240">
        <v>5.7</v>
      </c>
      <c r="AG240">
        <v>91</v>
      </c>
      <c r="AH240">
        <v>3</v>
      </c>
      <c r="AI240">
        <v>12</v>
      </c>
      <c r="AJ240">
        <v>8</v>
      </c>
      <c r="AK240">
        <v>0</v>
      </c>
      <c r="AL240">
        <v>111</v>
      </c>
      <c r="AM240" t="s">
        <v>1376</v>
      </c>
    </row>
    <row r="241" spans="1:39">
      <c r="A241" s="43">
        <v>240</v>
      </c>
      <c r="B241" t="s">
        <v>1377</v>
      </c>
      <c r="C241">
        <v>31</v>
      </c>
      <c r="D241" t="s">
        <v>100</v>
      </c>
      <c r="E241">
        <v>56</v>
      </c>
      <c r="F241">
        <v>61</v>
      </c>
      <c r="G241">
        <v>2</v>
      </c>
      <c r="H241">
        <f t="shared" si="3"/>
        <v>0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1</v>
      </c>
      <c r="O241">
        <v>1</v>
      </c>
      <c r="P241">
        <v>0.5</v>
      </c>
      <c r="Q241">
        <v>0</v>
      </c>
      <c r="R241">
        <v>1</v>
      </c>
      <c r="S241">
        <v>0</v>
      </c>
      <c r="T241">
        <v>0</v>
      </c>
      <c r="U241">
        <v>0</v>
      </c>
      <c r="V241" s="44">
        <v>0</v>
      </c>
      <c r="W241">
        <v>35</v>
      </c>
      <c r="X241">
        <v>39</v>
      </c>
      <c r="Y241">
        <v>31</v>
      </c>
      <c r="Z241">
        <v>20</v>
      </c>
      <c r="AA241">
        <v>6</v>
      </c>
      <c r="AB241">
        <v>2</v>
      </c>
      <c r="AC241">
        <v>0</v>
      </c>
      <c r="AD241">
        <v>4.5</v>
      </c>
      <c r="AE241">
        <v>0</v>
      </c>
      <c r="AF241">
        <v>0.5</v>
      </c>
      <c r="AG241">
        <v>15</v>
      </c>
      <c r="AH241">
        <v>2</v>
      </c>
      <c r="AI241">
        <v>0</v>
      </c>
      <c r="AJ241">
        <v>0</v>
      </c>
      <c r="AK241">
        <v>0</v>
      </c>
      <c r="AL241">
        <v>18</v>
      </c>
      <c r="AM241" t="s">
        <v>1378</v>
      </c>
    </row>
    <row r="242" spans="1:39">
      <c r="A242" s="43">
        <v>241</v>
      </c>
      <c r="B242" t="s">
        <v>1379</v>
      </c>
      <c r="C242">
        <v>28</v>
      </c>
      <c r="D242" t="s">
        <v>169</v>
      </c>
      <c r="E242">
        <v>19.2</v>
      </c>
      <c r="F242">
        <v>9</v>
      </c>
      <c r="G242">
        <v>1</v>
      </c>
      <c r="H242">
        <f t="shared" si="3"/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 s="44">
        <v>0</v>
      </c>
      <c r="W242">
        <v>14</v>
      </c>
      <c r="X242">
        <v>14</v>
      </c>
      <c r="Y242">
        <v>14</v>
      </c>
      <c r="Z242">
        <v>5</v>
      </c>
      <c r="AA242">
        <v>2</v>
      </c>
      <c r="AB242">
        <v>0</v>
      </c>
      <c r="AC242">
        <v>1</v>
      </c>
      <c r="AD242">
        <v>7</v>
      </c>
      <c r="AE242">
        <v>12</v>
      </c>
      <c r="AF242">
        <v>2.2999999999999998</v>
      </c>
      <c r="AG242">
        <v>81</v>
      </c>
      <c r="AH242">
        <v>0</v>
      </c>
      <c r="AI242">
        <v>1</v>
      </c>
      <c r="AJ242">
        <v>0</v>
      </c>
      <c r="AK242">
        <v>0</v>
      </c>
      <c r="AL242">
        <v>81</v>
      </c>
      <c r="AM242" t="s">
        <v>1380</v>
      </c>
    </row>
    <row r="243" spans="1:39">
      <c r="A243" s="43">
        <v>242</v>
      </c>
      <c r="B243" t="s">
        <v>1381</v>
      </c>
      <c r="C243">
        <v>23</v>
      </c>
      <c r="D243" t="s">
        <v>153</v>
      </c>
      <c r="E243">
        <v>103.2</v>
      </c>
      <c r="F243">
        <v>21</v>
      </c>
      <c r="G243">
        <v>18</v>
      </c>
      <c r="H243">
        <f t="shared" si="3"/>
        <v>1</v>
      </c>
      <c r="I243">
        <v>5</v>
      </c>
      <c r="J243">
        <v>7</v>
      </c>
      <c r="K243">
        <v>6</v>
      </c>
      <c r="L243">
        <v>1</v>
      </c>
      <c r="M243">
        <v>1</v>
      </c>
      <c r="N243">
        <v>10</v>
      </c>
      <c r="O243">
        <v>8</v>
      </c>
      <c r="P243">
        <v>0.55600000000000005</v>
      </c>
      <c r="Q243">
        <v>0</v>
      </c>
      <c r="R243">
        <v>4</v>
      </c>
      <c r="S243">
        <v>0</v>
      </c>
      <c r="T243">
        <v>0</v>
      </c>
      <c r="U243">
        <v>6</v>
      </c>
      <c r="V243" s="44">
        <v>0.33</v>
      </c>
      <c r="W243">
        <v>52.4</v>
      </c>
      <c r="X243">
        <v>73</v>
      </c>
      <c r="Y243">
        <v>24</v>
      </c>
      <c r="Z243">
        <v>11</v>
      </c>
      <c r="AA243">
        <v>5</v>
      </c>
      <c r="AB243">
        <v>0</v>
      </c>
      <c r="AC243">
        <v>13</v>
      </c>
      <c r="AD243">
        <v>4.7</v>
      </c>
      <c r="AE243">
        <v>3.5</v>
      </c>
      <c r="AF243">
        <v>5.0999999999999996</v>
      </c>
      <c r="AG243">
        <v>88</v>
      </c>
      <c r="AH243">
        <v>4</v>
      </c>
      <c r="AI243">
        <v>11</v>
      </c>
      <c r="AJ243">
        <v>3</v>
      </c>
      <c r="AK243">
        <v>0</v>
      </c>
      <c r="AL243">
        <v>104</v>
      </c>
      <c r="AM243" t="s">
        <v>1382</v>
      </c>
    </row>
    <row r="244" spans="1:39">
      <c r="A244" s="43">
        <v>243</v>
      </c>
      <c r="B244" t="s">
        <v>1383</v>
      </c>
      <c r="C244">
        <v>31</v>
      </c>
      <c r="D244" t="s">
        <v>116</v>
      </c>
      <c r="E244">
        <v>23</v>
      </c>
      <c r="F244">
        <v>21</v>
      </c>
      <c r="G244">
        <v>2</v>
      </c>
      <c r="H244">
        <f t="shared" si="3"/>
        <v>0</v>
      </c>
      <c r="I244">
        <v>0</v>
      </c>
      <c r="J244">
        <v>0</v>
      </c>
      <c r="K244">
        <v>2</v>
      </c>
      <c r="L244">
        <v>0</v>
      </c>
      <c r="M244">
        <v>0</v>
      </c>
      <c r="N244">
        <v>1</v>
      </c>
      <c r="O244">
        <v>1</v>
      </c>
      <c r="P244">
        <v>0.5</v>
      </c>
      <c r="Q244">
        <v>0</v>
      </c>
      <c r="R244">
        <v>2</v>
      </c>
      <c r="S244">
        <v>0</v>
      </c>
      <c r="T244">
        <v>0</v>
      </c>
      <c r="U244">
        <v>0</v>
      </c>
      <c r="V244" s="44">
        <v>0</v>
      </c>
      <c r="W244">
        <v>48.5</v>
      </c>
      <c r="X244">
        <v>49</v>
      </c>
      <c r="Y244">
        <v>48</v>
      </c>
      <c r="Z244">
        <v>0</v>
      </c>
      <c r="AA244">
        <v>0</v>
      </c>
      <c r="AB244">
        <v>1</v>
      </c>
      <c r="AC244">
        <v>1</v>
      </c>
      <c r="AD244">
        <v>4.2</v>
      </c>
      <c r="AE244">
        <v>0</v>
      </c>
      <c r="AF244">
        <v>2.2000000000000002</v>
      </c>
      <c r="AG244">
        <v>28</v>
      </c>
      <c r="AH244">
        <v>2</v>
      </c>
      <c r="AI244">
        <v>0</v>
      </c>
      <c r="AJ244">
        <v>0</v>
      </c>
      <c r="AK244">
        <v>0</v>
      </c>
      <c r="AL244">
        <v>32</v>
      </c>
      <c r="AM244" t="s">
        <v>1384</v>
      </c>
    </row>
    <row r="245" spans="1:39">
      <c r="A245" s="43">
        <v>244</v>
      </c>
      <c r="B245" t="s">
        <v>1385</v>
      </c>
      <c r="C245">
        <v>24</v>
      </c>
      <c r="D245" t="s">
        <v>111</v>
      </c>
      <c r="E245">
        <v>81.2</v>
      </c>
      <c r="F245">
        <v>17</v>
      </c>
      <c r="G245">
        <v>14</v>
      </c>
      <c r="H245">
        <f t="shared" si="3"/>
        <v>1</v>
      </c>
      <c r="I245">
        <v>3</v>
      </c>
      <c r="J245">
        <v>5</v>
      </c>
      <c r="K245">
        <v>6</v>
      </c>
      <c r="L245">
        <v>0</v>
      </c>
      <c r="M245">
        <v>0</v>
      </c>
      <c r="N245">
        <v>6</v>
      </c>
      <c r="O245">
        <v>8</v>
      </c>
      <c r="P245">
        <v>0.42899999999999999</v>
      </c>
      <c r="Q245">
        <v>1</v>
      </c>
      <c r="R245">
        <v>5</v>
      </c>
      <c r="S245">
        <v>0</v>
      </c>
      <c r="T245">
        <v>0</v>
      </c>
      <c r="U245">
        <v>3</v>
      </c>
      <c r="V245" s="44">
        <v>0.21</v>
      </c>
      <c r="W245">
        <v>43.9</v>
      </c>
      <c r="X245">
        <v>67</v>
      </c>
      <c r="Y245">
        <v>20</v>
      </c>
      <c r="Z245">
        <v>19</v>
      </c>
      <c r="AA245">
        <v>2</v>
      </c>
      <c r="AB245">
        <v>0</v>
      </c>
      <c r="AC245">
        <v>11</v>
      </c>
      <c r="AD245">
        <v>3.6</v>
      </c>
      <c r="AE245">
        <v>3.8</v>
      </c>
      <c r="AF245">
        <v>4.9000000000000004</v>
      </c>
      <c r="AG245">
        <v>80</v>
      </c>
      <c r="AH245">
        <v>5</v>
      </c>
      <c r="AI245">
        <v>9</v>
      </c>
      <c r="AJ245">
        <v>0</v>
      </c>
      <c r="AK245">
        <v>0</v>
      </c>
      <c r="AL245">
        <v>99</v>
      </c>
      <c r="AM245" t="s">
        <v>1386</v>
      </c>
    </row>
    <row r="246" spans="1:39">
      <c r="A246" s="43">
        <v>245</v>
      </c>
      <c r="B246" t="s">
        <v>1387</v>
      </c>
      <c r="C246">
        <v>29</v>
      </c>
      <c r="D246" t="s">
        <v>74</v>
      </c>
      <c r="E246">
        <v>11</v>
      </c>
      <c r="F246">
        <v>3</v>
      </c>
      <c r="G246">
        <v>3</v>
      </c>
      <c r="H246">
        <f t="shared" si="3"/>
        <v>1</v>
      </c>
      <c r="I246">
        <v>0</v>
      </c>
      <c r="J246">
        <v>1</v>
      </c>
      <c r="K246">
        <v>2</v>
      </c>
      <c r="L246">
        <v>0</v>
      </c>
      <c r="M246">
        <v>0</v>
      </c>
      <c r="N246">
        <v>2</v>
      </c>
      <c r="O246">
        <v>1</v>
      </c>
      <c r="P246">
        <v>0.66700000000000004</v>
      </c>
      <c r="Q246">
        <v>0</v>
      </c>
      <c r="R246">
        <v>1</v>
      </c>
      <c r="S246">
        <v>0</v>
      </c>
      <c r="T246">
        <v>0</v>
      </c>
      <c r="U246">
        <v>0</v>
      </c>
      <c r="V246" s="44">
        <v>0</v>
      </c>
      <c r="W246">
        <v>30.3</v>
      </c>
      <c r="X246">
        <v>35</v>
      </c>
      <c r="Y246">
        <v>26</v>
      </c>
      <c r="Z246">
        <v>3</v>
      </c>
      <c r="AA246">
        <v>2</v>
      </c>
      <c r="AB246">
        <v>0</v>
      </c>
      <c r="AC246">
        <v>2</v>
      </c>
      <c r="AD246">
        <v>5.5</v>
      </c>
      <c r="AE246">
        <v>4.3</v>
      </c>
      <c r="AF246">
        <v>3.7</v>
      </c>
      <c r="AG246">
        <v>67</v>
      </c>
      <c r="AH246">
        <v>2</v>
      </c>
      <c r="AI246">
        <v>1</v>
      </c>
      <c r="AJ246">
        <v>0</v>
      </c>
      <c r="AK246">
        <v>0</v>
      </c>
      <c r="AL246">
        <v>80</v>
      </c>
      <c r="AM246" t="s">
        <v>1388</v>
      </c>
    </row>
    <row r="247" spans="1:39">
      <c r="A247" s="43">
        <v>246</v>
      </c>
      <c r="B247" t="s">
        <v>1389</v>
      </c>
      <c r="C247">
        <v>25</v>
      </c>
      <c r="D247" t="s">
        <v>111</v>
      </c>
      <c r="E247">
        <v>172.2</v>
      </c>
      <c r="F247">
        <v>31</v>
      </c>
      <c r="G247">
        <v>31</v>
      </c>
      <c r="H247">
        <f t="shared" si="3"/>
        <v>1</v>
      </c>
      <c r="I247">
        <v>9</v>
      </c>
      <c r="J247">
        <v>14</v>
      </c>
      <c r="K247">
        <v>8</v>
      </c>
      <c r="L247">
        <v>1</v>
      </c>
      <c r="M247">
        <v>4</v>
      </c>
      <c r="N247">
        <v>13</v>
      </c>
      <c r="O247">
        <v>18</v>
      </c>
      <c r="P247">
        <v>0.41899999999999998</v>
      </c>
      <c r="Q247">
        <v>4</v>
      </c>
      <c r="R247">
        <v>0</v>
      </c>
      <c r="S247">
        <v>1</v>
      </c>
      <c r="T247">
        <v>1</v>
      </c>
      <c r="U247">
        <v>14</v>
      </c>
      <c r="V247" s="44">
        <v>0.45</v>
      </c>
      <c r="W247">
        <v>51.5</v>
      </c>
      <c r="X247">
        <v>86</v>
      </c>
      <c r="Y247">
        <v>10</v>
      </c>
      <c r="Z247">
        <v>26</v>
      </c>
      <c r="AA247">
        <v>10</v>
      </c>
      <c r="AB247">
        <v>0</v>
      </c>
      <c r="AC247">
        <v>18</v>
      </c>
      <c r="AD247">
        <v>4.2</v>
      </c>
      <c r="AE247">
        <v>4.2</v>
      </c>
      <c r="AF247">
        <v>5.6</v>
      </c>
      <c r="AG247">
        <v>93</v>
      </c>
      <c r="AH247">
        <v>3</v>
      </c>
      <c r="AI247">
        <v>22</v>
      </c>
      <c r="AJ247">
        <v>6</v>
      </c>
      <c r="AK247">
        <v>0</v>
      </c>
      <c r="AL247">
        <v>112</v>
      </c>
      <c r="AM247" t="s">
        <v>1390</v>
      </c>
    </row>
    <row r="248" spans="1:39">
      <c r="A248" s="43">
        <v>247</v>
      </c>
      <c r="B248" t="s">
        <v>1391</v>
      </c>
      <c r="C248">
        <v>34</v>
      </c>
      <c r="D248" t="s">
        <v>116</v>
      </c>
      <c r="E248">
        <v>96</v>
      </c>
      <c r="F248">
        <v>19</v>
      </c>
      <c r="G248">
        <v>19</v>
      </c>
      <c r="H248">
        <f t="shared" si="3"/>
        <v>1</v>
      </c>
      <c r="I248">
        <v>7</v>
      </c>
      <c r="J248">
        <v>5</v>
      </c>
      <c r="K248">
        <v>7</v>
      </c>
      <c r="L248">
        <v>1</v>
      </c>
      <c r="M248">
        <v>0</v>
      </c>
      <c r="N248">
        <v>8</v>
      </c>
      <c r="O248">
        <v>11</v>
      </c>
      <c r="P248">
        <v>0.42099999999999999</v>
      </c>
      <c r="Q248">
        <v>2</v>
      </c>
      <c r="R248">
        <v>4</v>
      </c>
      <c r="S248">
        <v>0</v>
      </c>
      <c r="T248">
        <v>0</v>
      </c>
      <c r="U248">
        <v>8</v>
      </c>
      <c r="V248" s="44">
        <v>0.42</v>
      </c>
      <c r="W248">
        <v>50.9</v>
      </c>
      <c r="X248">
        <v>78</v>
      </c>
      <c r="Y248">
        <v>18</v>
      </c>
      <c r="Z248">
        <v>6</v>
      </c>
      <c r="AA248">
        <v>2</v>
      </c>
      <c r="AB248">
        <v>0</v>
      </c>
      <c r="AC248">
        <v>15</v>
      </c>
      <c r="AD248">
        <v>4.8</v>
      </c>
      <c r="AE248">
        <v>4.3</v>
      </c>
      <c r="AF248">
        <v>5.0999999999999996</v>
      </c>
      <c r="AG248">
        <v>89</v>
      </c>
      <c r="AH248">
        <v>4</v>
      </c>
      <c r="AI248">
        <v>9</v>
      </c>
      <c r="AJ248">
        <v>6</v>
      </c>
      <c r="AK248">
        <v>0</v>
      </c>
      <c r="AL248">
        <v>110</v>
      </c>
      <c r="AM248" t="s">
        <v>1392</v>
      </c>
    </row>
    <row r="249" spans="1:39">
      <c r="A249" s="43">
        <v>248</v>
      </c>
      <c r="B249" t="s">
        <v>1393</v>
      </c>
      <c r="C249">
        <v>25</v>
      </c>
      <c r="D249" t="s">
        <v>24</v>
      </c>
      <c r="E249">
        <v>39</v>
      </c>
      <c r="F249">
        <v>7</v>
      </c>
      <c r="G249">
        <v>3</v>
      </c>
      <c r="H249">
        <f t="shared" si="3"/>
        <v>1</v>
      </c>
      <c r="I249">
        <v>2</v>
      </c>
      <c r="J249">
        <v>1</v>
      </c>
      <c r="K249">
        <v>0</v>
      </c>
      <c r="L249">
        <v>1</v>
      </c>
      <c r="M249">
        <v>0</v>
      </c>
      <c r="N249">
        <v>2</v>
      </c>
      <c r="O249">
        <v>1</v>
      </c>
      <c r="P249">
        <v>0.66700000000000004</v>
      </c>
      <c r="Q249">
        <v>0</v>
      </c>
      <c r="R249">
        <v>0</v>
      </c>
      <c r="S249">
        <v>0</v>
      </c>
      <c r="T249">
        <v>0</v>
      </c>
      <c r="U249">
        <v>1</v>
      </c>
      <c r="V249" s="44">
        <v>0.33</v>
      </c>
      <c r="W249">
        <v>64</v>
      </c>
      <c r="X249">
        <v>78</v>
      </c>
      <c r="Y249">
        <v>49</v>
      </c>
      <c r="Z249">
        <v>0</v>
      </c>
      <c r="AA249">
        <v>0</v>
      </c>
      <c r="AB249">
        <v>0</v>
      </c>
      <c r="AC249">
        <v>3</v>
      </c>
      <c r="AD249">
        <v>6.2</v>
      </c>
      <c r="AE249">
        <v>6.5</v>
      </c>
      <c r="AF249">
        <v>6</v>
      </c>
      <c r="AG249">
        <v>86</v>
      </c>
      <c r="AH249">
        <v>0</v>
      </c>
      <c r="AI249">
        <v>3</v>
      </c>
      <c r="AJ249">
        <v>0</v>
      </c>
      <c r="AK249">
        <v>0</v>
      </c>
      <c r="AL249">
        <v>90</v>
      </c>
      <c r="AM249" t="s">
        <v>1394</v>
      </c>
    </row>
    <row r="250" spans="1:39">
      <c r="A250" s="43">
        <v>249</v>
      </c>
      <c r="B250" t="s">
        <v>1395</v>
      </c>
      <c r="C250">
        <v>27</v>
      </c>
      <c r="D250" t="s">
        <v>45</v>
      </c>
      <c r="E250">
        <v>165.2</v>
      </c>
      <c r="F250">
        <v>30</v>
      </c>
      <c r="G250">
        <v>30</v>
      </c>
      <c r="H250">
        <f t="shared" si="3"/>
        <v>1</v>
      </c>
      <c r="I250">
        <v>12</v>
      </c>
      <c r="J250">
        <v>10</v>
      </c>
      <c r="K250">
        <v>8</v>
      </c>
      <c r="L250">
        <v>2</v>
      </c>
      <c r="M250">
        <v>2</v>
      </c>
      <c r="N250">
        <v>17</v>
      </c>
      <c r="O250">
        <v>13</v>
      </c>
      <c r="P250">
        <v>0.56699999999999995</v>
      </c>
      <c r="Q250">
        <v>6</v>
      </c>
      <c r="R250">
        <v>1</v>
      </c>
      <c r="S250">
        <v>0</v>
      </c>
      <c r="T250">
        <v>0</v>
      </c>
      <c r="U250">
        <v>16</v>
      </c>
      <c r="V250" s="44">
        <v>0.53</v>
      </c>
      <c r="W250">
        <v>56.2</v>
      </c>
      <c r="X250">
        <v>84</v>
      </c>
      <c r="Y250">
        <v>16</v>
      </c>
      <c r="Z250">
        <v>12</v>
      </c>
      <c r="AA250">
        <v>8</v>
      </c>
      <c r="AB250">
        <v>0</v>
      </c>
      <c r="AC250">
        <v>24</v>
      </c>
      <c r="AD250">
        <v>4.8</v>
      </c>
      <c r="AE250">
        <v>4.5</v>
      </c>
      <c r="AF250">
        <v>5.5</v>
      </c>
      <c r="AG250">
        <v>95</v>
      </c>
      <c r="AH250">
        <v>2</v>
      </c>
      <c r="AI250">
        <v>22</v>
      </c>
      <c r="AJ250">
        <v>6</v>
      </c>
      <c r="AK250">
        <v>0</v>
      </c>
      <c r="AL250">
        <v>109</v>
      </c>
      <c r="AM250" t="s">
        <v>1396</v>
      </c>
    </row>
    <row r="251" spans="1:39">
      <c r="A251" s="43">
        <v>250</v>
      </c>
      <c r="B251" t="s">
        <v>1397</v>
      </c>
      <c r="C251">
        <v>20</v>
      </c>
      <c r="D251" t="s">
        <v>100</v>
      </c>
      <c r="E251">
        <v>91.1</v>
      </c>
      <c r="F251">
        <v>19</v>
      </c>
      <c r="G251">
        <v>19</v>
      </c>
      <c r="H251">
        <f t="shared" si="3"/>
        <v>1</v>
      </c>
      <c r="I251">
        <v>5</v>
      </c>
      <c r="J251">
        <v>6</v>
      </c>
      <c r="K251">
        <v>8</v>
      </c>
      <c r="L251">
        <v>3</v>
      </c>
      <c r="M251">
        <v>1</v>
      </c>
      <c r="N251">
        <v>8</v>
      </c>
      <c r="O251">
        <v>11</v>
      </c>
      <c r="P251">
        <v>0.42099999999999999</v>
      </c>
      <c r="Q251">
        <v>1</v>
      </c>
      <c r="R251">
        <v>4</v>
      </c>
      <c r="S251">
        <v>0</v>
      </c>
      <c r="T251">
        <v>0</v>
      </c>
      <c r="U251">
        <v>6</v>
      </c>
      <c r="V251" s="44">
        <v>0.32</v>
      </c>
      <c r="W251">
        <v>55.6</v>
      </c>
      <c r="X251">
        <v>78</v>
      </c>
      <c r="Y251">
        <v>13</v>
      </c>
      <c r="Z251">
        <v>6</v>
      </c>
      <c r="AA251">
        <v>2</v>
      </c>
      <c r="AB251">
        <v>0</v>
      </c>
      <c r="AC251">
        <v>14</v>
      </c>
      <c r="AD251">
        <v>3.3</v>
      </c>
      <c r="AE251">
        <v>2.4</v>
      </c>
      <c r="AF251">
        <v>4.8</v>
      </c>
      <c r="AG251">
        <v>81</v>
      </c>
      <c r="AH251">
        <v>6</v>
      </c>
      <c r="AI251">
        <v>13</v>
      </c>
      <c r="AJ251">
        <v>0</v>
      </c>
      <c r="AK251">
        <v>0</v>
      </c>
      <c r="AL251">
        <v>93</v>
      </c>
      <c r="AM251" t="s">
        <v>1398</v>
      </c>
    </row>
    <row r="252" spans="1:39">
      <c r="A252" s="43">
        <v>251</v>
      </c>
      <c r="B252" t="s">
        <v>1399</v>
      </c>
      <c r="C252">
        <v>25</v>
      </c>
      <c r="D252" t="s">
        <v>169</v>
      </c>
      <c r="E252">
        <v>15.2</v>
      </c>
      <c r="F252">
        <v>16</v>
      </c>
      <c r="G252">
        <v>1</v>
      </c>
      <c r="H252">
        <f t="shared" si="3"/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s="44">
        <v>0</v>
      </c>
      <c r="W252">
        <v>34</v>
      </c>
      <c r="X252">
        <v>34</v>
      </c>
      <c r="Y252">
        <v>34</v>
      </c>
      <c r="Z252">
        <v>6</v>
      </c>
      <c r="AA252">
        <v>4</v>
      </c>
      <c r="AB252">
        <v>1</v>
      </c>
      <c r="AC252">
        <v>0</v>
      </c>
      <c r="AD252">
        <v>4</v>
      </c>
      <c r="AE252">
        <v>0</v>
      </c>
      <c r="AF252">
        <v>1</v>
      </c>
      <c r="AG252">
        <v>23</v>
      </c>
      <c r="AH252">
        <v>1</v>
      </c>
      <c r="AI252">
        <v>0</v>
      </c>
      <c r="AJ252">
        <v>0</v>
      </c>
      <c r="AK252">
        <v>0</v>
      </c>
      <c r="AL252">
        <v>23</v>
      </c>
      <c r="AM252" t="s">
        <v>1400</v>
      </c>
    </row>
    <row r="253" spans="1:39">
      <c r="A253" s="43">
        <v>252</v>
      </c>
      <c r="B253" t="s">
        <v>1401</v>
      </c>
      <c r="C253">
        <v>32</v>
      </c>
      <c r="D253" t="s">
        <v>32</v>
      </c>
      <c r="E253">
        <v>138</v>
      </c>
      <c r="F253">
        <v>34</v>
      </c>
      <c r="G253">
        <v>20</v>
      </c>
      <c r="H253">
        <f t="shared" si="3"/>
        <v>1</v>
      </c>
      <c r="I253">
        <v>8</v>
      </c>
      <c r="J253">
        <v>4</v>
      </c>
      <c r="K253">
        <v>8</v>
      </c>
      <c r="L253">
        <v>4</v>
      </c>
      <c r="M253">
        <v>1</v>
      </c>
      <c r="N253">
        <v>13</v>
      </c>
      <c r="O253">
        <v>7</v>
      </c>
      <c r="P253">
        <v>0.65</v>
      </c>
      <c r="Q253">
        <v>4</v>
      </c>
      <c r="R253">
        <v>3</v>
      </c>
      <c r="S253">
        <v>0</v>
      </c>
      <c r="T253">
        <v>0</v>
      </c>
      <c r="U253">
        <v>8</v>
      </c>
      <c r="V253" s="44">
        <v>0.4</v>
      </c>
      <c r="W253">
        <v>45.8</v>
      </c>
      <c r="X253">
        <v>73</v>
      </c>
      <c r="Y253">
        <v>11</v>
      </c>
      <c r="Z253">
        <v>19</v>
      </c>
      <c r="AA253">
        <v>4</v>
      </c>
      <c r="AB253">
        <v>0</v>
      </c>
      <c r="AC253">
        <v>14</v>
      </c>
      <c r="AD253">
        <v>6.9</v>
      </c>
      <c r="AE253">
        <v>6.6</v>
      </c>
      <c r="AF253">
        <v>5.4</v>
      </c>
      <c r="AG253">
        <v>88</v>
      </c>
      <c r="AH253">
        <v>4</v>
      </c>
      <c r="AI253">
        <v>14</v>
      </c>
      <c r="AJ253">
        <v>2</v>
      </c>
      <c r="AK253">
        <v>0</v>
      </c>
      <c r="AL253">
        <v>104</v>
      </c>
      <c r="AM253" t="s">
        <v>1402</v>
      </c>
    </row>
    <row r="254" spans="1:39">
      <c r="A254" s="43">
        <v>253</v>
      </c>
      <c r="B254" t="s">
        <v>1403</v>
      </c>
      <c r="C254">
        <v>27</v>
      </c>
      <c r="D254" t="s">
        <v>43</v>
      </c>
      <c r="E254">
        <v>104</v>
      </c>
      <c r="F254">
        <v>26</v>
      </c>
      <c r="G254">
        <v>20</v>
      </c>
      <c r="H254">
        <f t="shared" si="3"/>
        <v>1</v>
      </c>
      <c r="I254">
        <v>2</v>
      </c>
      <c r="J254">
        <v>8</v>
      </c>
      <c r="K254">
        <v>10</v>
      </c>
      <c r="L254">
        <v>1</v>
      </c>
      <c r="M254">
        <v>1</v>
      </c>
      <c r="N254">
        <v>6</v>
      </c>
      <c r="O254">
        <v>14</v>
      </c>
      <c r="P254">
        <v>0.3</v>
      </c>
      <c r="Q254">
        <v>0</v>
      </c>
      <c r="R254">
        <v>4</v>
      </c>
      <c r="S254">
        <v>1</v>
      </c>
      <c r="T254">
        <v>0</v>
      </c>
      <c r="U254">
        <v>3</v>
      </c>
      <c r="V254" s="44">
        <v>0.15</v>
      </c>
      <c r="W254">
        <v>46.3</v>
      </c>
      <c r="X254">
        <v>72</v>
      </c>
      <c r="Y254">
        <v>28</v>
      </c>
      <c r="Z254">
        <v>13</v>
      </c>
      <c r="AA254">
        <v>3</v>
      </c>
      <c r="AB254">
        <v>0</v>
      </c>
      <c r="AC254">
        <v>15</v>
      </c>
      <c r="AD254">
        <v>4.5999999999999996</v>
      </c>
      <c r="AE254">
        <v>3.7</v>
      </c>
      <c r="AF254">
        <v>4.8</v>
      </c>
      <c r="AG254">
        <v>87</v>
      </c>
      <c r="AH254">
        <v>5</v>
      </c>
      <c r="AI254">
        <v>13</v>
      </c>
      <c r="AJ254">
        <v>2</v>
      </c>
      <c r="AK254">
        <v>0</v>
      </c>
      <c r="AL254">
        <v>110</v>
      </c>
      <c r="AM254" t="s">
        <v>1404</v>
      </c>
    </row>
    <row r="255" spans="1:39">
      <c r="A255" s="43">
        <v>254</v>
      </c>
      <c r="B255" t="s">
        <v>1405</v>
      </c>
      <c r="C255">
        <v>24</v>
      </c>
      <c r="D255" t="s">
        <v>37</v>
      </c>
      <c r="E255">
        <v>90.1</v>
      </c>
      <c r="F255">
        <v>18</v>
      </c>
      <c r="G255">
        <v>17</v>
      </c>
      <c r="H255">
        <f t="shared" si="3"/>
        <v>1</v>
      </c>
      <c r="I255">
        <v>2</v>
      </c>
      <c r="J255">
        <v>9</v>
      </c>
      <c r="K255">
        <v>6</v>
      </c>
      <c r="L255">
        <v>2</v>
      </c>
      <c r="M255">
        <v>2</v>
      </c>
      <c r="N255">
        <v>7</v>
      </c>
      <c r="O255">
        <v>10</v>
      </c>
      <c r="P255">
        <v>0.41199999999999998</v>
      </c>
      <c r="Q255">
        <v>0</v>
      </c>
      <c r="R255">
        <v>4</v>
      </c>
      <c r="S255">
        <v>0</v>
      </c>
      <c r="T255">
        <v>0</v>
      </c>
      <c r="U255">
        <v>3</v>
      </c>
      <c r="V255" s="44">
        <v>0.18</v>
      </c>
      <c r="W255">
        <v>44.9</v>
      </c>
      <c r="X255">
        <v>77</v>
      </c>
      <c r="Y255">
        <v>19</v>
      </c>
      <c r="Z255">
        <v>10</v>
      </c>
      <c r="AA255">
        <v>1</v>
      </c>
      <c r="AB255">
        <v>0</v>
      </c>
      <c r="AC255">
        <v>10</v>
      </c>
      <c r="AD255">
        <v>3.5</v>
      </c>
      <c r="AE255">
        <v>2.6</v>
      </c>
      <c r="AF255">
        <v>5</v>
      </c>
      <c r="AG255">
        <v>85</v>
      </c>
      <c r="AH255">
        <v>3</v>
      </c>
      <c r="AI255">
        <v>13</v>
      </c>
      <c r="AJ255">
        <v>1</v>
      </c>
      <c r="AK255">
        <v>0</v>
      </c>
      <c r="AL255">
        <v>107</v>
      </c>
      <c r="AM255" t="s">
        <v>1406</v>
      </c>
    </row>
    <row r="256" spans="1:39">
      <c r="A256" s="43">
        <v>255</v>
      </c>
      <c r="B256" t="s">
        <v>1407</v>
      </c>
      <c r="C256">
        <v>22</v>
      </c>
      <c r="D256" t="s">
        <v>74</v>
      </c>
      <c r="E256">
        <v>20.2</v>
      </c>
      <c r="F256">
        <v>4</v>
      </c>
      <c r="G256">
        <v>4</v>
      </c>
      <c r="H256">
        <f t="shared" si="3"/>
        <v>1</v>
      </c>
      <c r="I256">
        <v>1</v>
      </c>
      <c r="J256">
        <v>0</v>
      </c>
      <c r="K256">
        <v>3</v>
      </c>
      <c r="L256">
        <v>0</v>
      </c>
      <c r="M256">
        <v>0</v>
      </c>
      <c r="N256">
        <v>3</v>
      </c>
      <c r="O256">
        <v>1</v>
      </c>
      <c r="P256">
        <v>0.75</v>
      </c>
      <c r="Q256">
        <v>1</v>
      </c>
      <c r="R256">
        <v>1</v>
      </c>
      <c r="S256">
        <v>0</v>
      </c>
      <c r="T256">
        <v>0</v>
      </c>
      <c r="U256">
        <v>1</v>
      </c>
      <c r="V256" s="44">
        <v>0.25</v>
      </c>
      <c r="W256">
        <v>49.5</v>
      </c>
      <c r="X256">
        <v>69</v>
      </c>
      <c r="Y256">
        <v>37</v>
      </c>
      <c r="Z256">
        <v>5</v>
      </c>
      <c r="AA256">
        <v>2</v>
      </c>
      <c r="AB256">
        <v>0</v>
      </c>
      <c r="AC256">
        <v>2</v>
      </c>
      <c r="AD256">
        <v>7.9</v>
      </c>
      <c r="AE256">
        <v>7.5</v>
      </c>
      <c r="AF256">
        <v>5.2</v>
      </c>
      <c r="AG256">
        <v>92</v>
      </c>
      <c r="AH256">
        <v>0</v>
      </c>
      <c r="AI256">
        <v>4</v>
      </c>
      <c r="AJ256">
        <v>0</v>
      </c>
      <c r="AK256">
        <v>0</v>
      </c>
      <c r="AL256">
        <v>99</v>
      </c>
      <c r="AM256" t="s">
        <v>1408</v>
      </c>
    </row>
    <row r="257" spans="1:39">
      <c r="A257" s="43">
        <v>256</v>
      </c>
      <c r="B257" t="s">
        <v>1409</v>
      </c>
      <c r="C257">
        <v>30</v>
      </c>
      <c r="D257" t="s">
        <v>116</v>
      </c>
      <c r="E257">
        <v>135.19999999999999</v>
      </c>
      <c r="F257">
        <v>37</v>
      </c>
      <c r="G257">
        <v>15</v>
      </c>
      <c r="H257">
        <f t="shared" si="3"/>
        <v>1</v>
      </c>
      <c r="I257">
        <v>4</v>
      </c>
      <c r="J257">
        <v>6</v>
      </c>
      <c r="K257">
        <v>5</v>
      </c>
      <c r="L257">
        <v>3</v>
      </c>
      <c r="M257">
        <v>1</v>
      </c>
      <c r="N257">
        <v>6</v>
      </c>
      <c r="O257">
        <v>9</v>
      </c>
      <c r="P257">
        <v>0.4</v>
      </c>
      <c r="Q257">
        <v>0</v>
      </c>
      <c r="R257">
        <v>1</v>
      </c>
      <c r="S257">
        <v>0</v>
      </c>
      <c r="T257">
        <v>0</v>
      </c>
      <c r="U257">
        <v>4</v>
      </c>
      <c r="V257" s="44">
        <v>0.27</v>
      </c>
      <c r="W257">
        <v>50.5</v>
      </c>
      <c r="X257">
        <v>77</v>
      </c>
      <c r="Y257">
        <v>17</v>
      </c>
      <c r="Z257">
        <v>15</v>
      </c>
      <c r="AA257">
        <v>5</v>
      </c>
      <c r="AB257">
        <v>2</v>
      </c>
      <c r="AC257">
        <v>10</v>
      </c>
      <c r="AD257">
        <v>3.6</v>
      </c>
      <c r="AE257">
        <v>4.2</v>
      </c>
      <c r="AF257">
        <v>5.3</v>
      </c>
      <c r="AG257">
        <v>93</v>
      </c>
      <c r="AH257">
        <v>0</v>
      </c>
      <c r="AI257">
        <v>12</v>
      </c>
      <c r="AJ257">
        <v>3</v>
      </c>
      <c r="AK257">
        <v>0</v>
      </c>
      <c r="AL257">
        <v>104</v>
      </c>
      <c r="AM257" t="s">
        <v>1410</v>
      </c>
    </row>
    <row r="258" spans="1:39">
      <c r="A258" s="43">
        <v>257</v>
      </c>
      <c r="B258" t="s">
        <v>1411</v>
      </c>
      <c r="C258">
        <v>28</v>
      </c>
      <c r="D258" t="s">
        <v>48</v>
      </c>
      <c r="E258">
        <v>21.1</v>
      </c>
      <c r="F258">
        <v>5</v>
      </c>
      <c r="G258">
        <v>5</v>
      </c>
      <c r="H258">
        <f t="shared" si="3"/>
        <v>1</v>
      </c>
      <c r="I258">
        <v>1</v>
      </c>
      <c r="J258">
        <v>1</v>
      </c>
      <c r="K258">
        <v>3</v>
      </c>
      <c r="L258">
        <v>1</v>
      </c>
      <c r="M258">
        <v>0</v>
      </c>
      <c r="N258">
        <v>3</v>
      </c>
      <c r="O258">
        <v>2</v>
      </c>
      <c r="P258">
        <v>0.6</v>
      </c>
      <c r="Q258">
        <v>0</v>
      </c>
      <c r="R258">
        <v>3</v>
      </c>
      <c r="S258">
        <v>0</v>
      </c>
      <c r="T258">
        <v>0</v>
      </c>
      <c r="U258">
        <v>1</v>
      </c>
      <c r="V258" s="44">
        <v>0.2</v>
      </c>
      <c r="W258">
        <v>36.6</v>
      </c>
      <c r="X258">
        <v>64</v>
      </c>
      <c r="Y258">
        <v>15</v>
      </c>
      <c r="Z258">
        <v>4</v>
      </c>
      <c r="AA258">
        <v>1</v>
      </c>
      <c r="AB258">
        <v>0</v>
      </c>
      <c r="AC258">
        <v>5</v>
      </c>
      <c r="AD258">
        <v>6.2</v>
      </c>
      <c r="AE258">
        <v>3.8</v>
      </c>
      <c r="AF258">
        <v>4.3</v>
      </c>
      <c r="AG258">
        <v>74</v>
      </c>
      <c r="AH258">
        <v>3</v>
      </c>
      <c r="AI258">
        <v>2</v>
      </c>
      <c r="AJ258">
        <v>0</v>
      </c>
      <c r="AK258">
        <v>0</v>
      </c>
      <c r="AL258">
        <v>91</v>
      </c>
      <c r="AM258" t="s">
        <v>1412</v>
      </c>
    </row>
    <row r="259" spans="1:39">
      <c r="A259" s="43">
        <v>258</v>
      </c>
      <c r="B259" t="s">
        <v>1413</v>
      </c>
      <c r="C259">
        <v>22</v>
      </c>
      <c r="D259" t="s">
        <v>111</v>
      </c>
      <c r="E259">
        <v>44.2</v>
      </c>
      <c r="F259">
        <v>9</v>
      </c>
      <c r="G259">
        <v>7</v>
      </c>
      <c r="H259">
        <f t="shared" ref="H259:H322" si="4">IF(G259/F259&lt;0.2,0,1)</f>
        <v>1</v>
      </c>
      <c r="I259">
        <v>2</v>
      </c>
      <c r="J259">
        <v>2</v>
      </c>
      <c r="K259">
        <v>3</v>
      </c>
      <c r="L259">
        <v>2</v>
      </c>
      <c r="M259">
        <v>0</v>
      </c>
      <c r="N259">
        <v>3</v>
      </c>
      <c r="O259">
        <v>4</v>
      </c>
      <c r="P259">
        <v>0.42899999999999999</v>
      </c>
      <c r="Q259">
        <v>0</v>
      </c>
      <c r="R259">
        <v>1</v>
      </c>
      <c r="S259">
        <v>0</v>
      </c>
      <c r="T259">
        <v>0</v>
      </c>
      <c r="U259">
        <v>1</v>
      </c>
      <c r="V259" s="44">
        <v>0.14000000000000001</v>
      </c>
      <c r="W259">
        <v>38.299999999999997</v>
      </c>
      <c r="X259">
        <v>59</v>
      </c>
      <c r="Y259">
        <v>26</v>
      </c>
      <c r="Z259">
        <v>6</v>
      </c>
      <c r="AA259">
        <v>2</v>
      </c>
      <c r="AB259">
        <v>0</v>
      </c>
      <c r="AC259">
        <v>3</v>
      </c>
      <c r="AD259">
        <v>4.5999999999999996</v>
      </c>
      <c r="AE259">
        <v>6.1</v>
      </c>
      <c r="AF259">
        <v>5</v>
      </c>
      <c r="AG259">
        <v>88</v>
      </c>
      <c r="AH259">
        <v>1</v>
      </c>
      <c r="AI259">
        <v>5</v>
      </c>
      <c r="AJ259">
        <v>1</v>
      </c>
      <c r="AK259">
        <v>0</v>
      </c>
      <c r="AL259">
        <v>102</v>
      </c>
      <c r="AM259" t="s">
        <v>1414</v>
      </c>
    </row>
    <row r="260" spans="1:39">
      <c r="A260" s="43">
        <v>259</v>
      </c>
      <c r="B260" t="s">
        <v>1415</v>
      </c>
      <c r="C260">
        <v>33</v>
      </c>
      <c r="D260" t="s">
        <v>169</v>
      </c>
      <c r="E260">
        <v>48.1</v>
      </c>
      <c r="F260">
        <v>38</v>
      </c>
      <c r="G260">
        <v>6</v>
      </c>
      <c r="H260">
        <f t="shared" si="4"/>
        <v>0</v>
      </c>
      <c r="I260">
        <v>0</v>
      </c>
      <c r="J260">
        <v>2</v>
      </c>
      <c r="K260">
        <v>4</v>
      </c>
      <c r="L260">
        <v>0</v>
      </c>
      <c r="M260">
        <v>0</v>
      </c>
      <c r="N260">
        <v>2</v>
      </c>
      <c r="O260">
        <v>4</v>
      </c>
      <c r="P260">
        <v>0.33300000000000002</v>
      </c>
      <c r="Q260">
        <v>0</v>
      </c>
      <c r="R260">
        <v>1</v>
      </c>
      <c r="S260">
        <v>0</v>
      </c>
      <c r="T260">
        <v>0</v>
      </c>
      <c r="U260">
        <v>0</v>
      </c>
      <c r="V260" s="44">
        <v>0</v>
      </c>
      <c r="W260">
        <v>46.5</v>
      </c>
      <c r="X260">
        <v>60</v>
      </c>
      <c r="Y260">
        <v>31</v>
      </c>
      <c r="Z260">
        <v>11</v>
      </c>
      <c r="AA260">
        <v>4</v>
      </c>
      <c r="AB260">
        <v>6</v>
      </c>
      <c r="AC260">
        <v>0</v>
      </c>
      <c r="AD260">
        <v>4.8</v>
      </c>
      <c r="AE260">
        <v>3.6</v>
      </c>
      <c r="AF260">
        <v>1.6</v>
      </c>
      <c r="AG260">
        <v>28</v>
      </c>
      <c r="AH260">
        <v>6</v>
      </c>
      <c r="AI260">
        <v>0</v>
      </c>
      <c r="AJ260">
        <v>0</v>
      </c>
      <c r="AK260">
        <v>0</v>
      </c>
      <c r="AL260">
        <v>35</v>
      </c>
      <c r="AM260" t="s">
        <v>1416</v>
      </c>
    </row>
    <row r="261" spans="1:39">
      <c r="A261" s="43">
        <v>260</v>
      </c>
      <c r="B261" t="s">
        <v>1417</v>
      </c>
      <c r="C261">
        <v>28</v>
      </c>
      <c r="D261" t="s">
        <v>48</v>
      </c>
      <c r="E261">
        <v>94.2</v>
      </c>
      <c r="F261">
        <v>18</v>
      </c>
      <c r="G261">
        <v>18</v>
      </c>
      <c r="H261">
        <f t="shared" si="4"/>
        <v>1</v>
      </c>
      <c r="I261">
        <v>3</v>
      </c>
      <c r="J261">
        <v>7</v>
      </c>
      <c r="K261">
        <v>8</v>
      </c>
      <c r="L261">
        <v>0</v>
      </c>
      <c r="M261">
        <v>0</v>
      </c>
      <c r="N261">
        <v>8</v>
      </c>
      <c r="O261">
        <v>10</v>
      </c>
      <c r="P261">
        <v>0.44400000000000001</v>
      </c>
      <c r="Q261">
        <v>3</v>
      </c>
      <c r="R261">
        <v>5</v>
      </c>
      <c r="S261">
        <v>0</v>
      </c>
      <c r="T261">
        <v>0</v>
      </c>
      <c r="U261">
        <v>8</v>
      </c>
      <c r="V261" s="44">
        <v>0.44</v>
      </c>
      <c r="W261">
        <v>45.7</v>
      </c>
      <c r="X261">
        <v>76</v>
      </c>
      <c r="Y261">
        <v>16</v>
      </c>
      <c r="Z261">
        <v>9</v>
      </c>
      <c r="AA261">
        <v>1</v>
      </c>
      <c r="AB261">
        <v>0</v>
      </c>
      <c r="AC261">
        <v>12</v>
      </c>
      <c r="AD261">
        <v>3.2</v>
      </c>
      <c r="AE261">
        <v>2.2000000000000002</v>
      </c>
      <c r="AF261">
        <v>5.3</v>
      </c>
      <c r="AG261">
        <v>89</v>
      </c>
      <c r="AH261">
        <v>2</v>
      </c>
      <c r="AI261">
        <v>14</v>
      </c>
      <c r="AJ261">
        <v>2</v>
      </c>
      <c r="AK261">
        <v>0</v>
      </c>
      <c r="AL261">
        <v>107</v>
      </c>
      <c r="AM261" t="s">
        <v>1418</v>
      </c>
    </row>
    <row r="262" spans="1:39">
      <c r="A262" s="43">
        <v>261</v>
      </c>
      <c r="B262" t="s">
        <v>1419</v>
      </c>
      <c r="C262">
        <v>34</v>
      </c>
      <c r="D262" t="s">
        <v>43</v>
      </c>
      <c r="E262">
        <v>71.2</v>
      </c>
      <c r="F262">
        <v>12</v>
      </c>
      <c r="G262">
        <v>12</v>
      </c>
      <c r="H262">
        <f t="shared" si="4"/>
        <v>1</v>
      </c>
      <c r="I262">
        <v>3</v>
      </c>
      <c r="J262">
        <v>6</v>
      </c>
      <c r="K262">
        <v>3</v>
      </c>
      <c r="L262">
        <v>0</v>
      </c>
      <c r="M262">
        <v>3</v>
      </c>
      <c r="N262">
        <v>3</v>
      </c>
      <c r="O262">
        <v>9</v>
      </c>
      <c r="P262">
        <v>0.25</v>
      </c>
      <c r="Q262">
        <v>1</v>
      </c>
      <c r="R262">
        <v>1</v>
      </c>
      <c r="S262">
        <v>0</v>
      </c>
      <c r="T262">
        <v>0</v>
      </c>
      <c r="U262">
        <v>8</v>
      </c>
      <c r="V262" s="44">
        <v>0.67</v>
      </c>
      <c r="W262">
        <v>53.5</v>
      </c>
      <c r="X262">
        <v>68</v>
      </c>
      <c r="Y262">
        <v>32</v>
      </c>
      <c r="Z262">
        <v>9</v>
      </c>
      <c r="AA262">
        <v>5</v>
      </c>
      <c r="AB262">
        <v>0</v>
      </c>
      <c r="AC262">
        <v>10</v>
      </c>
      <c r="AD262">
        <v>3.4</v>
      </c>
      <c r="AE262">
        <v>2.8</v>
      </c>
      <c r="AF262">
        <v>6</v>
      </c>
      <c r="AG262">
        <v>94</v>
      </c>
      <c r="AH262">
        <v>1</v>
      </c>
      <c r="AI262">
        <v>8</v>
      </c>
      <c r="AJ262">
        <v>3</v>
      </c>
      <c r="AK262">
        <v>0</v>
      </c>
      <c r="AL262">
        <v>104</v>
      </c>
      <c r="AM262" t="s">
        <v>1420</v>
      </c>
    </row>
    <row r="263" spans="1:39">
      <c r="A263" s="43">
        <v>262</v>
      </c>
      <c r="B263" t="s">
        <v>1421</v>
      </c>
      <c r="C263">
        <v>25</v>
      </c>
      <c r="D263" t="s">
        <v>915</v>
      </c>
      <c r="E263">
        <v>89.2</v>
      </c>
      <c r="F263">
        <v>28</v>
      </c>
      <c r="G263">
        <v>11</v>
      </c>
      <c r="H263">
        <f t="shared" si="4"/>
        <v>1</v>
      </c>
      <c r="I263">
        <v>5</v>
      </c>
      <c r="J263">
        <v>1</v>
      </c>
      <c r="K263">
        <v>5</v>
      </c>
      <c r="L263">
        <v>0</v>
      </c>
      <c r="M263">
        <v>0</v>
      </c>
      <c r="N263">
        <v>6</v>
      </c>
      <c r="O263">
        <v>5</v>
      </c>
      <c r="P263">
        <v>0.54500000000000004</v>
      </c>
      <c r="Q263">
        <v>3</v>
      </c>
      <c r="R263">
        <v>0</v>
      </c>
      <c r="S263">
        <v>0</v>
      </c>
      <c r="T263">
        <v>0</v>
      </c>
      <c r="U263">
        <v>7</v>
      </c>
      <c r="V263" s="44">
        <v>0.64</v>
      </c>
      <c r="X263">
        <v>79</v>
      </c>
      <c r="Y263">
        <v>42</v>
      </c>
      <c r="Z263">
        <v>10</v>
      </c>
      <c r="AA263">
        <v>7</v>
      </c>
      <c r="AB263">
        <v>0</v>
      </c>
      <c r="AC263">
        <v>8</v>
      </c>
      <c r="AD263">
        <v>5.0999999999999996</v>
      </c>
      <c r="AE263">
        <v>5.9</v>
      </c>
      <c r="AF263">
        <v>5.9</v>
      </c>
      <c r="AG263">
        <v>98</v>
      </c>
      <c r="AH263">
        <v>0</v>
      </c>
      <c r="AI263">
        <v>6</v>
      </c>
      <c r="AJ263">
        <v>5</v>
      </c>
      <c r="AK263">
        <v>0</v>
      </c>
      <c r="AL263">
        <v>108</v>
      </c>
      <c r="AM263" t="s">
        <v>1422</v>
      </c>
    </row>
    <row r="264" spans="1:39">
      <c r="A264" s="43">
        <v>263</v>
      </c>
      <c r="B264" t="s">
        <v>1423</v>
      </c>
      <c r="C264">
        <v>33</v>
      </c>
      <c r="D264" t="s">
        <v>915</v>
      </c>
      <c r="E264">
        <v>57.1</v>
      </c>
      <c r="F264">
        <v>37</v>
      </c>
      <c r="G264">
        <v>2</v>
      </c>
      <c r="H264">
        <f t="shared" si="4"/>
        <v>0</v>
      </c>
      <c r="I264">
        <v>0</v>
      </c>
      <c r="J264">
        <v>0</v>
      </c>
      <c r="K264">
        <v>2</v>
      </c>
      <c r="L264">
        <v>0</v>
      </c>
      <c r="M264">
        <v>0</v>
      </c>
      <c r="N264">
        <v>2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0</v>
      </c>
      <c r="V264" s="44">
        <v>0</v>
      </c>
      <c r="X264">
        <v>51</v>
      </c>
      <c r="Y264">
        <v>32</v>
      </c>
      <c r="Z264">
        <v>11</v>
      </c>
      <c r="AA264">
        <v>4</v>
      </c>
      <c r="AB264">
        <v>2</v>
      </c>
      <c r="AC264">
        <v>0</v>
      </c>
      <c r="AD264">
        <v>9</v>
      </c>
      <c r="AE264">
        <v>11.6</v>
      </c>
      <c r="AF264">
        <v>3.2</v>
      </c>
      <c r="AG264">
        <v>53</v>
      </c>
      <c r="AH264">
        <v>2</v>
      </c>
      <c r="AI264">
        <v>0</v>
      </c>
      <c r="AJ264">
        <v>0</v>
      </c>
      <c r="AK264">
        <v>0</v>
      </c>
      <c r="AL264">
        <v>58</v>
      </c>
      <c r="AM264" t="s">
        <v>1424</v>
      </c>
    </row>
    <row r="265" spans="1:39">
      <c r="A265" s="43">
        <v>264</v>
      </c>
      <c r="B265" t="s">
        <v>1425</v>
      </c>
      <c r="C265">
        <v>27</v>
      </c>
      <c r="D265" t="s">
        <v>64</v>
      </c>
      <c r="E265">
        <v>44.2</v>
      </c>
      <c r="F265">
        <v>8</v>
      </c>
      <c r="G265">
        <v>8</v>
      </c>
      <c r="H265">
        <f t="shared" si="4"/>
        <v>1</v>
      </c>
      <c r="I265">
        <v>4</v>
      </c>
      <c r="J265">
        <v>2</v>
      </c>
      <c r="K265">
        <v>2</v>
      </c>
      <c r="L265">
        <v>1</v>
      </c>
      <c r="M265">
        <v>0</v>
      </c>
      <c r="N265">
        <v>4</v>
      </c>
      <c r="O265">
        <v>4</v>
      </c>
      <c r="P265">
        <v>0.5</v>
      </c>
      <c r="Q265">
        <v>1</v>
      </c>
      <c r="R265">
        <v>1</v>
      </c>
      <c r="S265">
        <v>0</v>
      </c>
      <c r="T265">
        <v>0</v>
      </c>
      <c r="U265">
        <v>3</v>
      </c>
      <c r="V265" s="44">
        <v>0.38</v>
      </c>
      <c r="W265">
        <v>58.5</v>
      </c>
      <c r="X265">
        <v>83</v>
      </c>
      <c r="Y265">
        <v>27</v>
      </c>
      <c r="Z265">
        <v>6</v>
      </c>
      <c r="AA265">
        <v>3</v>
      </c>
      <c r="AB265">
        <v>0</v>
      </c>
      <c r="AC265">
        <v>4</v>
      </c>
      <c r="AD265">
        <v>6</v>
      </c>
      <c r="AE265">
        <v>6</v>
      </c>
      <c r="AF265">
        <v>5.6</v>
      </c>
      <c r="AG265">
        <v>84</v>
      </c>
      <c r="AH265">
        <v>3</v>
      </c>
      <c r="AI265">
        <v>5</v>
      </c>
      <c r="AJ265">
        <v>0</v>
      </c>
      <c r="AK265">
        <v>0</v>
      </c>
      <c r="AL265">
        <v>97</v>
      </c>
      <c r="AM265" t="s">
        <v>1426</v>
      </c>
    </row>
    <row r="266" spans="1:39">
      <c r="A266" s="43">
        <v>265</v>
      </c>
      <c r="B266" t="s">
        <v>1427</v>
      </c>
      <c r="C266">
        <v>31</v>
      </c>
      <c r="D266" t="s">
        <v>35</v>
      </c>
      <c r="E266">
        <v>3.1</v>
      </c>
      <c r="F266">
        <v>1</v>
      </c>
      <c r="G266">
        <v>1</v>
      </c>
      <c r="H266">
        <f t="shared" si="4"/>
        <v>1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s="44">
        <v>0</v>
      </c>
      <c r="W266">
        <v>34</v>
      </c>
      <c r="X266">
        <v>34</v>
      </c>
      <c r="Y266">
        <v>34</v>
      </c>
      <c r="Z266">
        <v>1</v>
      </c>
      <c r="AA266">
        <v>0</v>
      </c>
      <c r="AB266">
        <v>0</v>
      </c>
      <c r="AC266">
        <v>1</v>
      </c>
      <c r="AD266">
        <v>4</v>
      </c>
      <c r="AE266">
        <v>9</v>
      </c>
      <c r="AF266">
        <v>3.3</v>
      </c>
      <c r="AG266">
        <v>91</v>
      </c>
      <c r="AH266">
        <v>0</v>
      </c>
      <c r="AI266">
        <v>1</v>
      </c>
      <c r="AJ266">
        <v>0</v>
      </c>
      <c r="AK266">
        <v>0</v>
      </c>
      <c r="AL266">
        <v>91</v>
      </c>
      <c r="AM266" t="s">
        <v>1428</v>
      </c>
    </row>
    <row r="267" spans="1:39">
      <c r="A267" s="43">
        <v>266</v>
      </c>
      <c r="B267" t="s">
        <v>1429</v>
      </c>
      <c r="C267">
        <v>32</v>
      </c>
      <c r="D267" t="s">
        <v>45</v>
      </c>
      <c r="E267">
        <v>119.2</v>
      </c>
      <c r="F267">
        <v>25</v>
      </c>
      <c r="G267">
        <v>21</v>
      </c>
      <c r="H267">
        <f t="shared" si="4"/>
        <v>1</v>
      </c>
      <c r="I267">
        <v>5</v>
      </c>
      <c r="J267">
        <v>5</v>
      </c>
      <c r="K267">
        <v>11</v>
      </c>
      <c r="L267">
        <v>3</v>
      </c>
      <c r="M267">
        <v>1</v>
      </c>
      <c r="N267">
        <v>13</v>
      </c>
      <c r="O267">
        <v>8</v>
      </c>
      <c r="P267">
        <v>0.61899999999999999</v>
      </c>
      <c r="Q267">
        <v>3</v>
      </c>
      <c r="R267">
        <v>4</v>
      </c>
      <c r="S267">
        <v>0</v>
      </c>
      <c r="T267">
        <v>0</v>
      </c>
      <c r="U267">
        <v>4</v>
      </c>
      <c r="V267" s="44">
        <v>0.19</v>
      </c>
      <c r="W267">
        <v>49.6</v>
      </c>
      <c r="X267">
        <v>68</v>
      </c>
      <c r="Y267">
        <v>21</v>
      </c>
      <c r="Z267">
        <v>11</v>
      </c>
      <c r="AA267">
        <v>2</v>
      </c>
      <c r="AB267">
        <v>1</v>
      </c>
      <c r="AC267">
        <v>15</v>
      </c>
      <c r="AD267">
        <v>5</v>
      </c>
      <c r="AE267">
        <v>5.5</v>
      </c>
      <c r="AF267">
        <v>5.2</v>
      </c>
      <c r="AG267">
        <v>84</v>
      </c>
      <c r="AH267">
        <v>5</v>
      </c>
      <c r="AI267">
        <v>16</v>
      </c>
      <c r="AJ267">
        <v>0</v>
      </c>
      <c r="AK267">
        <v>0</v>
      </c>
      <c r="AL267">
        <v>93</v>
      </c>
      <c r="AM267" t="s">
        <v>1430</v>
      </c>
    </row>
    <row r="268" spans="1:39">
      <c r="A268" s="43">
        <v>267</v>
      </c>
      <c r="B268" t="s">
        <v>1431</v>
      </c>
      <c r="C268">
        <v>26</v>
      </c>
      <c r="D268" t="s">
        <v>43</v>
      </c>
      <c r="E268">
        <v>17.100000000000001</v>
      </c>
      <c r="F268">
        <v>8</v>
      </c>
      <c r="G268">
        <v>3</v>
      </c>
      <c r="H268">
        <f t="shared" si="4"/>
        <v>1</v>
      </c>
      <c r="I268">
        <v>0</v>
      </c>
      <c r="J268">
        <v>2</v>
      </c>
      <c r="K268">
        <v>1</v>
      </c>
      <c r="L268">
        <v>0</v>
      </c>
      <c r="M268">
        <v>0</v>
      </c>
      <c r="N268">
        <v>1</v>
      </c>
      <c r="O268">
        <v>2</v>
      </c>
      <c r="P268">
        <v>0.33300000000000002</v>
      </c>
      <c r="Q268">
        <v>1</v>
      </c>
      <c r="R268">
        <v>0</v>
      </c>
      <c r="S268">
        <v>0</v>
      </c>
      <c r="T268">
        <v>0</v>
      </c>
      <c r="U268">
        <v>0</v>
      </c>
      <c r="V268" s="44">
        <v>0</v>
      </c>
      <c r="W268">
        <v>36</v>
      </c>
      <c r="X268">
        <v>57</v>
      </c>
      <c r="Y268">
        <v>23</v>
      </c>
      <c r="Z268">
        <v>5</v>
      </c>
      <c r="AA268">
        <v>1</v>
      </c>
      <c r="AB268">
        <v>0</v>
      </c>
      <c r="AC268">
        <v>3</v>
      </c>
      <c r="AD268">
        <v>5.7</v>
      </c>
      <c r="AE268">
        <v>3.4</v>
      </c>
      <c r="AF268">
        <v>3.7</v>
      </c>
      <c r="AG268">
        <v>75</v>
      </c>
      <c r="AH268">
        <v>2</v>
      </c>
      <c r="AI268">
        <v>0</v>
      </c>
      <c r="AJ268">
        <v>1</v>
      </c>
      <c r="AK268">
        <v>0</v>
      </c>
      <c r="AL268">
        <v>109</v>
      </c>
      <c r="AM268" t="s">
        <v>1432</v>
      </c>
    </row>
    <row r="269" spans="1:39">
      <c r="A269" s="43">
        <v>268</v>
      </c>
      <c r="B269" t="s">
        <v>1433</v>
      </c>
      <c r="C269">
        <v>30</v>
      </c>
      <c r="D269" t="s">
        <v>97</v>
      </c>
      <c r="E269">
        <v>69</v>
      </c>
      <c r="F269">
        <v>53</v>
      </c>
      <c r="G269">
        <v>3</v>
      </c>
      <c r="H269">
        <f t="shared" si="4"/>
        <v>0</v>
      </c>
      <c r="I269">
        <v>0</v>
      </c>
      <c r="J269">
        <v>1</v>
      </c>
      <c r="K269">
        <v>2</v>
      </c>
      <c r="L269">
        <v>0</v>
      </c>
      <c r="M269">
        <v>0</v>
      </c>
      <c r="N269">
        <v>1</v>
      </c>
      <c r="O269">
        <v>2</v>
      </c>
      <c r="P269">
        <v>0.33300000000000002</v>
      </c>
      <c r="Q269">
        <v>0</v>
      </c>
      <c r="R269">
        <v>0</v>
      </c>
      <c r="S269">
        <v>0</v>
      </c>
      <c r="T269">
        <v>0</v>
      </c>
      <c r="U269">
        <v>0</v>
      </c>
      <c r="V269" s="44">
        <v>0</v>
      </c>
      <c r="W269">
        <v>55.3</v>
      </c>
      <c r="X269">
        <v>63</v>
      </c>
      <c r="Y269">
        <v>42</v>
      </c>
      <c r="Z269">
        <v>31</v>
      </c>
      <c r="AA269">
        <v>8</v>
      </c>
      <c r="AB269">
        <v>1</v>
      </c>
      <c r="AC269">
        <v>1</v>
      </c>
      <c r="AD269">
        <v>4.2</v>
      </c>
      <c r="AE269">
        <v>7.2</v>
      </c>
      <c r="AF269">
        <v>3</v>
      </c>
      <c r="AG269">
        <v>53</v>
      </c>
      <c r="AH269">
        <v>3</v>
      </c>
      <c r="AI269">
        <v>0</v>
      </c>
      <c r="AJ269">
        <v>0</v>
      </c>
      <c r="AK269">
        <v>0</v>
      </c>
      <c r="AL269">
        <v>65</v>
      </c>
      <c r="AM269" t="s">
        <v>1434</v>
      </c>
    </row>
    <row r="270" spans="1:39">
      <c r="A270" s="43">
        <v>269</v>
      </c>
      <c r="B270" t="s">
        <v>1435</v>
      </c>
      <c r="C270">
        <v>23</v>
      </c>
      <c r="D270" t="s">
        <v>74</v>
      </c>
      <c r="E270">
        <v>16.2</v>
      </c>
      <c r="F270">
        <v>4</v>
      </c>
      <c r="G270">
        <v>4</v>
      </c>
      <c r="H270">
        <f t="shared" si="4"/>
        <v>1</v>
      </c>
      <c r="I270">
        <v>0</v>
      </c>
      <c r="J270">
        <v>2</v>
      </c>
      <c r="K270">
        <v>2</v>
      </c>
      <c r="L270">
        <v>0</v>
      </c>
      <c r="M270">
        <v>0</v>
      </c>
      <c r="N270">
        <v>2</v>
      </c>
      <c r="O270">
        <v>2</v>
      </c>
      <c r="P270">
        <v>0.5</v>
      </c>
      <c r="Q270">
        <v>0</v>
      </c>
      <c r="R270">
        <v>0</v>
      </c>
      <c r="S270">
        <v>0</v>
      </c>
      <c r="T270">
        <v>0</v>
      </c>
      <c r="U270">
        <v>0</v>
      </c>
      <c r="V270" s="44">
        <v>0</v>
      </c>
      <c r="W270">
        <v>37.299999999999997</v>
      </c>
      <c r="X270">
        <v>51</v>
      </c>
      <c r="Y270">
        <v>21</v>
      </c>
      <c r="Z270">
        <v>4</v>
      </c>
      <c r="AA270">
        <v>3</v>
      </c>
      <c r="AB270">
        <v>0</v>
      </c>
      <c r="AC270">
        <v>3</v>
      </c>
      <c r="AD270">
        <v>4.3</v>
      </c>
      <c r="AE270">
        <v>4.5</v>
      </c>
      <c r="AF270">
        <v>4.2</v>
      </c>
      <c r="AG270">
        <v>83</v>
      </c>
      <c r="AH270">
        <v>2</v>
      </c>
      <c r="AI270">
        <v>2</v>
      </c>
      <c r="AJ270">
        <v>0</v>
      </c>
      <c r="AK270">
        <v>0</v>
      </c>
      <c r="AL270">
        <v>95</v>
      </c>
      <c r="AM270" t="s">
        <v>1436</v>
      </c>
    </row>
    <row r="271" spans="1:39">
      <c r="A271" s="43">
        <v>270</v>
      </c>
      <c r="B271" t="s">
        <v>1437</v>
      </c>
      <c r="C271">
        <v>24</v>
      </c>
      <c r="D271" t="s">
        <v>915</v>
      </c>
      <c r="E271">
        <v>21.1</v>
      </c>
      <c r="F271">
        <v>17</v>
      </c>
      <c r="G271">
        <v>1</v>
      </c>
      <c r="H271">
        <f t="shared" si="4"/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 s="44">
        <v>0</v>
      </c>
      <c r="X271">
        <v>53</v>
      </c>
      <c r="Y271">
        <v>53</v>
      </c>
      <c r="Z271">
        <v>0</v>
      </c>
      <c r="AA271">
        <v>0</v>
      </c>
      <c r="AB271">
        <v>1</v>
      </c>
      <c r="AC271">
        <v>0</v>
      </c>
      <c r="AD271">
        <v>5</v>
      </c>
      <c r="AE271">
        <v>0</v>
      </c>
      <c r="AF271">
        <v>1</v>
      </c>
      <c r="AG271">
        <v>15</v>
      </c>
      <c r="AH271">
        <v>1</v>
      </c>
      <c r="AI271">
        <v>0</v>
      </c>
      <c r="AJ271">
        <v>0</v>
      </c>
      <c r="AK271">
        <v>0</v>
      </c>
      <c r="AL271">
        <v>15</v>
      </c>
      <c r="AM271" t="s">
        <v>1438</v>
      </c>
    </row>
    <row r="272" spans="1:39">
      <c r="A272" s="43">
        <v>271</v>
      </c>
      <c r="B272" t="s">
        <v>1439</v>
      </c>
      <c r="C272">
        <v>30</v>
      </c>
      <c r="D272" t="s">
        <v>54</v>
      </c>
      <c r="E272">
        <v>64.099999999999994</v>
      </c>
      <c r="F272">
        <v>13</v>
      </c>
      <c r="G272">
        <v>13</v>
      </c>
      <c r="H272">
        <f t="shared" si="4"/>
        <v>1</v>
      </c>
      <c r="I272">
        <v>3</v>
      </c>
      <c r="J272">
        <v>7</v>
      </c>
      <c r="K272">
        <v>3</v>
      </c>
      <c r="L272">
        <v>3</v>
      </c>
      <c r="M272">
        <v>2</v>
      </c>
      <c r="N272">
        <v>3</v>
      </c>
      <c r="O272">
        <v>10</v>
      </c>
      <c r="P272">
        <v>0.23100000000000001</v>
      </c>
      <c r="Q272">
        <v>0</v>
      </c>
      <c r="R272">
        <v>1</v>
      </c>
      <c r="S272">
        <v>0</v>
      </c>
      <c r="T272">
        <v>0</v>
      </c>
      <c r="U272">
        <v>3</v>
      </c>
      <c r="V272" s="44">
        <v>0.23</v>
      </c>
      <c r="W272">
        <v>47.5</v>
      </c>
      <c r="X272">
        <v>60</v>
      </c>
      <c r="Y272">
        <v>21</v>
      </c>
      <c r="Z272">
        <v>7</v>
      </c>
      <c r="AA272">
        <v>2</v>
      </c>
      <c r="AB272">
        <v>0</v>
      </c>
      <c r="AC272">
        <v>7</v>
      </c>
      <c r="AD272">
        <v>2.9</v>
      </c>
      <c r="AE272">
        <v>3</v>
      </c>
      <c r="AF272">
        <v>4.9000000000000004</v>
      </c>
      <c r="AG272">
        <v>84</v>
      </c>
      <c r="AH272">
        <v>4</v>
      </c>
      <c r="AI272">
        <v>8</v>
      </c>
      <c r="AJ272">
        <v>1</v>
      </c>
      <c r="AK272">
        <v>0</v>
      </c>
      <c r="AL272">
        <v>103</v>
      </c>
      <c r="AM272" t="s">
        <v>1440</v>
      </c>
    </row>
    <row r="273" spans="1:39">
      <c r="A273" s="43">
        <v>272</v>
      </c>
      <c r="B273" t="s">
        <v>1441</v>
      </c>
      <c r="C273">
        <v>30</v>
      </c>
      <c r="D273" t="s">
        <v>153</v>
      </c>
      <c r="E273">
        <v>145.19999999999999</v>
      </c>
      <c r="F273">
        <v>25</v>
      </c>
      <c r="G273">
        <v>25</v>
      </c>
      <c r="H273">
        <f t="shared" si="4"/>
        <v>1</v>
      </c>
      <c r="I273">
        <v>12</v>
      </c>
      <c r="J273">
        <v>9</v>
      </c>
      <c r="K273">
        <v>4</v>
      </c>
      <c r="L273">
        <v>2</v>
      </c>
      <c r="M273">
        <v>0</v>
      </c>
      <c r="N273">
        <v>13</v>
      </c>
      <c r="O273">
        <v>12</v>
      </c>
      <c r="P273">
        <v>0.52</v>
      </c>
      <c r="Q273">
        <v>3</v>
      </c>
      <c r="R273">
        <v>1</v>
      </c>
      <c r="S273">
        <v>0</v>
      </c>
      <c r="T273">
        <v>0</v>
      </c>
      <c r="U273">
        <v>13</v>
      </c>
      <c r="V273" s="44">
        <v>0.52</v>
      </c>
      <c r="W273">
        <v>55.6</v>
      </c>
      <c r="X273">
        <v>86</v>
      </c>
      <c r="Y273">
        <v>29</v>
      </c>
      <c r="Z273">
        <v>16</v>
      </c>
      <c r="AA273">
        <v>3</v>
      </c>
      <c r="AB273">
        <v>0</v>
      </c>
      <c r="AC273">
        <v>19</v>
      </c>
      <c r="AD273">
        <v>3.5</v>
      </c>
      <c r="AE273">
        <v>3.6</v>
      </c>
      <c r="AF273">
        <v>5.8</v>
      </c>
      <c r="AG273">
        <v>94</v>
      </c>
      <c r="AH273">
        <v>2</v>
      </c>
      <c r="AI273">
        <v>17</v>
      </c>
      <c r="AJ273">
        <v>6</v>
      </c>
      <c r="AK273">
        <v>0</v>
      </c>
      <c r="AL273">
        <v>105</v>
      </c>
      <c r="AM273" t="s">
        <v>1442</v>
      </c>
    </row>
    <row r="274" spans="1:39">
      <c r="A274" s="43">
        <v>273</v>
      </c>
      <c r="B274" t="s">
        <v>1443</v>
      </c>
      <c r="C274">
        <v>23</v>
      </c>
      <c r="D274" t="s">
        <v>58</v>
      </c>
      <c r="E274">
        <v>116.1</v>
      </c>
      <c r="F274">
        <v>22</v>
      </c>
      <c r="G274">
        <v>22</v>
      </c>
      <c r="H274">
        <f t="shared" si="4"/>
        <v>1</v>
      </c>
      <c r="I274">
        <v>6</v>
      </c>
      <c r="J274">
        <v>4</v>
      </c>
      <c r="K274">
        <v>12</v>
      </c>
      <c r="L274">
        <v>2</v>
      </c>
      <c r="M274">
        <v>0</v>
      </c>
      <c r="N274">
        <v>13</v>
      </c>
      <c r="O274">
        <v>9</v>
      </c>
      <c r="P274">
        <v>0.59099999999999997</v>
      </c>
      <c r="Q274">
        <v>3</v>
      </c>
      <c r="R274">
        <v>2</v>
      </c>
      <c r="S274">
        <v>0</v>
      </c>
      <c r="T274">
        <v>0</v>
      </c>
      <c r="U274">
        <v>7</v>
      </c>
      <c r="V274" s="44">
        <v>0.32</v>
      </c>
      <c r="W274">
        <v>50.8</v>
      </c>
      <c r="X274">
        <v>79</v>
      </c>
      <c r="Y274">
        <v>10</v>
      </c>
      <c r="Z274">
        <v>13</v>
      </c>
      <c r="AA274">
        <v>9</v>
      </c>
      <c r="AB274">
        <v>0</v>
      </c>
      <c r="AC274">
        <v>15</v>
      </c>
      <c r="AD274">
        <v>5.2</v>
      </c>
      <c r="AE274">
        <v>5.6</v>
      </c>
      <c r="AF274">
        <v>5.3</v>
      </c>
      <c r="AG274">
        <v>92</v>
      </c>
      <c r="AH274">
        <v>2</v>
      </c>
      <c r="AI274">
        <v>19</v>
      </c>
      <c r="AJ274">
        <v>1</v>
      </c>
      <c r="AK274">
        <v>0</v>
      </c>
      <c r="AL274">
        <v>101</v>
      </c>
      <c r="AM274" t="s">
        <v>1444</v>
      </c>
    </row>
    <row r="275" spans="1:39">
      <c r="A275" s="43">
        <v>274</v>
      </c>
      <c r="B275" t="s">
        <v>1445</v>
      </c>
      <c r="C275">
        <v>25</v>
      </c>
      <c r="D275" t="s">
        <v>32</v>
      </c>
      <c r="E275">
        <v>13.2</v>
      </c>
      <c r="F275">
        <v>13</v>
      </c>
      <c r="G275">
        <v>1</v>
      </c>
      <c r="H275">
        <f t="shared" si="4"/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 s="44">
        <v>0</v>
      </c>
      <c r="W275">
        <v>46</v>
      </c>
      <c r="X275">
        <v>46</v>
      </c>
      <c r="Y275">
        <v>46</v>
      </c>
      <c r="Z275">
        <v>3</v>
      </c>
      <c r="AA275">
        <v>2</v>
      </c>
      <c r="AB275">
        <v>1</v>
      </c>
      <c r="AC275">
        <v>0</v>
      </c>
      <c r="AD275">
        <v>3</v>
      </c>
      <c r="AE275">
        <v>0</v>
      </c>
      <c r="AF275">
        <v>2</v>
      </c>
      <c r="AG275">
        <v>44</v>
      </c>
      <c r="AH275">
        <v>1</v>
      </c>
      <c r="AI275">
        <v>0</v>
      </c>
      <c r="AJ275">
        <v>0</v>
      </c>
      <c r="AK275">
        <v>0</v>
      </c>
      <c r="AL275">
        <v>44</v>
      </c>
      <c r="AM275" t="s">
        <v>1446</v>
      </c>
    </row>
    <row r="276" spans="1:39">
      <c r="A276" s="43">
        <v>275</v>
      </c>
      <c r="B276" t="s">
        <v>1447</v>
      </c>
      <c r="C276">
        <v>25</v>
      </c>
      <c r="D276" t="s">
        <v>100</v>
      </c>
      <c r="E276">
        <v>18</v>
      </c>
      <c r="F276">
        <v>4</v>
      </c>
      <c r="G276">
        <v>4</v>
      </c>
      <c r="H276">
        <f t="shared" si="4"/>
        <v>1</v>
      </c>
      <c r="I276">
        <v>1</v>
      </c>
      <c r="J276">
        <v>2</v>
      </c>
      <c r="K276">
        <v>1</v>
      </c>
      <c r="L276">
        <v>0</v>
      </c>
      <c r="M276">
        <v>0</v>
      </c>
      <c r="N276">
        <v>1</v>
      </c>
      <c r="O276">
        <v>3</v>
      </c>
      <c r="P276">
        <v>0.25</v>
      </c>
      <c r="Q276">
        <v>0</v>
      </c>
      <c r="R276">
        <v>1</v>
      </c>
      <c r="S276">
        <v>0</v>
      </c>
      <c r="T276">
        <v>0</v>
      </c>
      <c r="U276">
        <v>1</v>
      </c>
      <c r="V276" s="44">
        <v>0.25</v>
      </c>
      <c r="W276">
        <v>51.3</v>
      </c>
      <c r="X276">
        <v>64</v>
      </c>
      <c r="Y276">
        <v>43</v>
      </c>
      <c r="Z276">
        <v>4</v>
      </c>
      <c r="AA276">
        <v>1</v>
      </c>
      <c r="AB276">
        <v>0</v>
      </c>
      <c r="AC276">
        <v>3</v>
      </c>
      <c r="AD276">
        <v>2.4</v>
      </c>
      <c r="AE276">
        <v>2.8</v>
      </c>
      <c r="AF276">
        <v>4.5</v>
      </c>
      <c r="AG276">
        <v>83</v>
      </c>
      <c r="AH276">
        <v>1</v>
      </c>
      <c r="AI276">
        <v>3</v>
      </c>
      <c r="AJ276">
        <v>0</v>
      </c>
      <c r="AK276">
        <v>0</v>
      </c>
      <c r="AL276">
        <v>96</v>
      </c>
      <c r="AM276" t="s">
        <v>1448</v>
      </c>
    </row>
    <row r="277" spans="1:39">
      <c r="A277" s="43">
        <v>276</v>
      </c>
      <c r="B277" t="s">
        <v>1449</v>
      </c>
      <c r="C277">
        <v>23</v>
      </c>
      <c r="D277" t="s">
        <v>95</v>
      </c>
      <c r="E277">
        <v>29.1</v>
      </c>
      <c r="F277">
        <v>7</v>
      </c>
      <c r="G277">
        <v>7</v>
      </c>
      <c r="H277">
        <f t="shared" si="4"/>
        <v>1</v>
      </c>
      <c r="I277">
        <v>1</v>
      </c>
      <c r="J277">
        <v>4</v>
      </c>
      <c r="K277">
        <v>2</v>
      </c>
      <c r="L277">
        <v>1</v>
      </c>
      <c r="M277">
        <v>0</v>
      </c>
      <c r="N277">
        <v>2</v>
      </c>
      <c r="O277">
        <v>5</v>
      </c>
      <c r="P277">
        <v>0.28599999999999998</v>
      </c>
      <c r="Q277">
        <v>0</v>
      </c>
      <c r="R277">
        <v>0</v>
      </c>
      <c r="S277">
        <v>0</v>
      </c>
      <c r="T277">
        <v>0</v>
      </c>
      <c r="U277">
        <v>0</v>
      </c>
      <c r="V277" s="44">
        <v>0</v>
      </c>
      <c r="W277">
        <v>35.9</v>
      </c>
      <c r="X277">
        <v>68</v>
      </c>
      <c r="Y277">
        <v>13</v>
      </c>
      <c r="Z277">
        <v>8</v>
      </c>
      <c r="AA277">
        <v>2</v>
      </c>
      <c r="AB277">
        <v>0</v>
      </c>
      <c r="AC277">
        <v>5</v>
      </c>
      <c r="AD277">
        <v>3.1</v>
      </c>
      <c r="AE277">
        <v>3.5</v>
      </c>
      <c r="AF277">
        <v>4.2</v>
      </c>
      <c r="AG277">
        <v>83</v>
      </c>
      <c r="AH277">
        <v>2</v>
      </c>
      <c r="AI277">
        <v>5</v>
      </c>
      <c r="AJ277">
        <v>0</v>
      </c>
      <c r="AK277">
        <v>0</v>
      </c>
      <c r="AL277">
        <v>96</v>
      </c>
      <c r="AM277" t="s">
        <v>1450</v>
      </c>
    </row>
    <row r="278" spans="1:39">
      <c r="A278" s="43">
        <v>277</v>
      </c>
      <c r="B278" t="s">
        <v>1451</v>
      </c>
      <c r="C278">
        <v>27</v>
      </c>
      <c r="D278" t="s">
        <v>29</v>
      </c>
      <c r="E278">
        <v>28</v>
      </c>
      <c r="F278">
        <v>6</v>
      </c>
      <c r="G278">
        <v>3</v>
      </c>
      <c r="H278">
        <f t="shared" si="4"/>
        <v>1</v>
      </c>
      <c r="I278">
        <v>2</v>
      </c>
      <c r="J278">
        <v>1</v>
      </c>
      <c r="K278">
        <v>0</v>
      </c>
      <c r="L278">
        <v>2</v>
      </c>
      <c r="M278">
        <v>1</v>
      </c>
      <c r="N278">
        <v>2</v>
      </c>
      <c r="O278">
        <v>1</v>
      </c>
      <c r="P278">
        <v>0.66700000000000004</v>
      </c>
      <c r="Q278">
        <v>0</v>
      </c>
      <c r="R278">
        <v>0</v>
      </c>
      <c r="S278">
        <v>0</v>
      </c>
      <c r="T278">
        <v>0</v>
      </c>
      <c r="U278">
        <v>1</v>
      </c>
      <c r="V278" s="44">
        <v>0.33</v>
      </c>
      <c r="W278">
        <v>54</v>
      </c>
      <c r="X278">
        <v>60</v>
      </c>
      <c r="Y278">
        <v>48</v>
      </c>
      <c r="Z278">
        <v>3</v>
      </c>
      <c r="AA278">
        <v>1</v>
      </c>
      <c r="AB278">
        <v>0</v>
      </c>
      <c r="AC278">
        <v>3</v>
      </c>
      <c r="AD278">
        <v>2.1</v>
      </c>
      <c r="AE278">
        <v>2.8</v>
      </c>
      <c r="AF278">
        <v>5.3</v>
      </c>
      <c r="AG278">
        <v>88</v>
      </c>
      <c r="AH278">
        <v>0</v>
      </c>
      <c r="AI278">
        <v>3</v>
      </c>
      <c r="AJ278">
        <v>0</v>
      </c>
      <c r="AK278">
        <v>0</v>
      </c>
      <c r="AL278">
        <v>91</v>
      </c>
      <c r="AM278" t="s">
        <v>1452</v>
      </c>
    </row>
    <row r="279" spans="1:39">
      <c r="A279" s="43">
        <v>278</v>
      </c>
      <c r="B279" t="s">
        <v>1453</v>
      </c>
      <c r="C279">
        <v>34</v>
      </c>
      <c r="D279" t="s">
        <v>169</v>
      </c>
      <c r="E279">
        <v>18</v>
      </c>
      <c r="F279">
        <v>4</v>
      </c>
      <c r="G279">
        <v>4</v>
      </c>
      <c r="H279">
        <f t="shared" si="4"/>
        <v>1</v>
      </c>
      <c r="I279">
        <v>0</v>
      </c>
      <c r="J279">
        <v>4</v>
      </c>
      <c r="K279">
        <v>0</v>
      </c>
      <c r="L279">
        <v>0</v>
      </c>
      <c r="M279">
        <v>0</v>
      </c>
      <c r="N279">
        <v>0</v>
      </c>
      <c r="O279">
        <v>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 s="44">
        <v>0</v>
      </c>
      <c r="W279">
        <v>29</v>
      </c>
      <c r="X279">
        <v>31</v>
      </c>
      <c r="Y279">
        <v>24</v>
      </c>
      <c r="Z279">
        <v>6</v>
      </c>
      <c r="AA279">
        <v>0</v>
      </c>
      <c r="AB279">
        <v>0</v>
      </c>
      <c r="AC279">
        <v>3</v>
      </c>
      <c r="AD279">
        <v>4.3</v>
      </c>
      <c r="AE279">
        <v>3.9</v>
      </c>
      <c r="AF279">
        <v>4.5</v>
      </c>
      <c r="AG279">
        <v>88</v>
      </c>
      <c r="AH279">
        <v>1</v>
      </c>
      <c r="AI279">
        <v>3</v>
      </c>
      <c r="AJ279">
        <v>0</v>
      </c>
      <c r="AK279">
        <v>0</v>
      </c>
      <c r="AL279">
        <v>95</v>
      </c>
      <c r="AM279" t="s">
        <v>1454</v>
      </c>
    </row>
    <row r="280" spans="1:39">
      <c r="A280" s="43">
        <v>279</v>
      </c>
      <c r="B280" t="s">
        <v>1455</v>
      </c>
      <c r="C280">
        <v>28</v>
      </c>
      <c r="D280" t="s">
        <v>915</v>
      </c>
      <c r="E280">
        <v>44.1</v>
      </c>
      <c r="F280">
        <v>38</v>
      </c>
      <c r="G280">
        <v>1</v>
      </c>
      <c r="H280">
        <f t="shared" si="4"/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 s="44">
        <v>0</v>
      </c>
      <c r="X280">
        <v>34</v>
      </c>
      <c r="Y280">
        <v>34</v>
      </c>
      <c r="Z280">
        <v>7</v>
      </c>
      <c r="AA280">
        <v>3</v>
      </c>
      <c r="AB280">
        <v>1</v>
      </c>
      <c r="AC280">
        <v>0</v>
      </c>
      <c r="AD280">
        <v>3</v>
      </c>
      <c r="AE280">
        <v>0</v>
      </c>
      <c r="AF280">
        <v>1.7</v>
      </c>
      <c r="AG280">
        <v>28</v>
      </c>
      <c r="AH280">
        <v>1</v>
      </c>
      <c r="AI280">
        <v>0</v>
      </c>
      <c r="AJ280">
        <v>0</v>
      </c>
      <c r="AK280">
        <v>0</v>
      </c>
      <c r="AL280">
        <v>28</v>
      </c>
      <c r="AM280" t="s">
        <v>1456</v>
      </c>
    </row>
    <row r="281" spans="1:39">
      <c r="A281" s="43">
        <v>280</v>
      </c>
      <c r="B281" t="s">
        <v>1457</v>
      </c>
      <c r="C281">
        <v>24</v>
      </c>
      <c r="D281" t="s">
        <v>129</v>
      </c>
      <c r="E281">
        <v>15</v>
      </c>
      <c r="F281">
        <v>3</v>
      </c>
      <c r="G281">
        <v>3</v>
      </c>
      <c r="H281">
        <f t="shared" si="4"/>
        <v>1</v>
      </c>
      <c r="I281">
        <v>1</v>
      </c>
      <c r="J281">
        <v>1</v>
      </c>
      <c r="K281">
        <v>1</v>
      </c>
      <c r="L281">
        <v>1</v>
      </c>
      <c r="M281">
        <v>0</v>
      </c>
      <c r="N281">
        <v>2</v>
      </c>
      <c r="O281">
        <v>1</v>
      </c>
      <c r="P281">
        <v>0.66700000000000004</v>
      </c>
      <c r="Q281">
        <v>0</v>
      </c>
      <c r="R281">
        <v>1</v>
      </c>
      <c r="S281">
        <v>0</v>
      </c>
      <c r="T281">
        <v>0</v>
      </c>
      <c r="U281">
        <v>1</v>
      </c>
      <c r="V281" s="44">
        <v>0.33</v>
      </c>
      <c r="W281">
        <v>42.3</v>
      </c>
      <c r="X281">
        <v>59</v>
      </c>
      <c r="Y281">
        <v>14</v>
      </c>
      <c r="Z281">
        <v>0</v>
      </c>
      <c r="AA281">
        <v>0</v>
      </c>
      <c r="AB281">
        <v>0</v>
      </c>
      <c r="AC281">
        <v>2</v>
      </c>
      <c r="AD281">
        <v>4.7</v>
      </c>
      <c r="AE281">
        <v>2.4</v>
      </c>
      <c r="AF281">
        <v>5</v>
      </c>
      <c r="AG281">
        <v>85</v>
      </c>
      <c r="AH281">
        <v>1</v>
      </c>
      <c r="AI281">
        <v>2</v>
      </c>
      <c r="AJ281">
        <v>0</v>
      </c>
      <c r="AK281">
        <v>0</v>
      </c>
      <c r="AL281">
        <v>90</v>
      </c>
      <c r="AM281" t="s">
        <v>1458</v>
      </c>
    </row>
    <row r="282" spans="1:39">
      <c r="A282" s="43">
        <v>281</v>
      </c>
      <c r="B282" t="s">
        <v>1459</v>
      </c>
      <c r="C282">
        <v>27</v>
      </c>
      <c r="D282" t="s">
        <v>144</v>
      </c>
      <c r="E282">
        <v>156.19999999999999</v>
      </c>
      <c r="F282">
        <v>28</v>
      </c>
      <c r="G282">
        <v>28</v>
      </c>
      <c r="H282">
        <f t="shared" si="4"/>
        <v>1</v>
      </c>
      <c r="I282">
        <v>11</v>
      </c>
      <c r="J282">
        <v>10</v>
      </c>
      <c r="K282">
        <v>7</v>
      </c>
      <c r="L282">
        <v>3</v>
      </c>
      <c r="M282">
        <v>2</v>
      </c>
      <c r="N282">
        <v>15</v>
      </c>
      <c r="O282">
        <v>13</v>
      </c>
      <c r="P282">
        <v>0.53600000000000003</v>
      </c>
      <c r="Q282">
        <v>3</v>
      </c>
      <c r="R282">
        <v>5</v>
      </c>
      <c r="S282">
        <v>1</v>
      </c>
      <c r="T282">
        <v>1</v>
      </c>
      <c r="U282">
        <v>14</v>
      </c>
      <c r="V282" s="44">
        <v>0.5</v>
      </c>
      <c r="W282">
        <v>54.2</v>
      </c>
      <c r="X282">
        <v>90</v>
      </c>
      <c r="Y282">
        <v>19</v>
      </c>
      <c r="Z282">
        <v>10</v>
      </c>
      <c r="AA282">
        <v>3</v>
      </c>
      <c r="AB282">
        <v>0</v>
      </c>
      <c r="AC282">
        <v>20</v>
      </c>
      <c r="AD282">
        <v>5.3</v>
      </c>
      <c r="AE282">
        <v>4.5999999999999996</v>
      </c>
      <c r="AF282">
        <v>5.6</v>
      </c>
      <c r="AG282">
        <v>93</v>
      </c>
      <c r="AH282">
        <v>1</v>
      </c>
      <c r="AI282">
        <v>19</v>
      </c>
      <c r="AJ282">
        <v>8</v>
      </c>
      <c r="AK282">
        <v>0</v>
      </c>
      <c r="AL282">
        <v>112</v>
      </c>
      <c r="AM282" t="s">
        <v>1460</v>
      </c>
    </row>
    <row r="283" spans="1:39">
      <c r="A283" s="43">
        <v>282</v>
      </c>
      <c r="B283" t="s">
        <v>1461</v>
      </c>
      <c r="C283">
        <v>36</v>
      </c>
      <c r="D283" t="s">
        <v>97</v>
      </c>
      <c r="E283">
        <v>49</v>
      </c>
      <c r="F283">
        <v>10</v>
      </c>
      <c r="G283">
        <v>10</v>
      </c>
      <c r="H283">
        <f t="shared" si="4"/>
        <v>1</v>
      </c>
      <c r="I283">
        <v>3</v>
      </c>
      <c r="J283">
        <v>3</v>
      </c>
      <c r="K283">
        <v>4</v>
      </c>
      <c r="L283">
        <v>3</v>
      </c>
      <c r="M283">
        <v>1</v>
      </c>
      <c r="N283">
        <v>6</v>
      </c>
      <c r="O283">
        <v>4</v>
      </c>
      <c r="P283">
        <v>0.6</v>
      </c>
      <c r="Q283">
        <v>1</v>
      </c>
      <c r="R283">
        <v>1</v>
      </c>
      <c r="S283">
        <v>0</v>
      </c>
      <c r="T283">
        <v>0</v>
      </c>
      <c r="U283">
        <v>1</v>
      </c>
      <c r="V283" s="44">
        <v>0.1</v>
      </c>
      <c r="W283">
        <v>51.2</v>
      </c>
      <c r="X283">
        <v>63</v>
      </c>
      <c r="Y283">
        <v>28</v>
      </c>
      <c r="Z283">
        <v>7</v>
      </c>
      <c r="AA283">
        <v>1</v>
      </c>
      <c r="AB283">
        <v>0</v>
      </c>
      <c r="AC283">
        <v>8</v>
      </c>
      <c r="AD283">
        <v>6.4</v>
      </c>
      <c r="AE283">
        <v>5.2</v>
      </c>
      <c r="AF283">
        <v>4.9000000000000004</v>
      </c>
      <c r="AG283">
        <v>78</v>
      </c>
      <c r="AH283">
        <v>4</v>
      </c>
      <c r="AI283">
        <v>6</v>
      </c>
      <c r="AJ283">
        <v>0</v>
      </c>
      <c r="AK283">
        <v>0</v>
      </c>
      <c r="AL283">
        <v>89</v>
      </c>
      <c r="AM283" t="s">
        <v>1462</v>
      </c>
    </row>
    <row r="284" spans="1:39">
      <c r="A284" s="43">
        <v>283</v>
      </c>
      <c r="B284" t="s">
        <v>1463</v>
      </c>
      <c r="C284">
        <v>34</v>
      </c>
      <c r="D284" t="s">
        <v>116</v>
      </c>
      <c r="E284">
        <v>97.2</v>
      </c>
      <c r="F284">
        <v>19</v>
      </c>
      <c r="G284">
        <v>19</v>
      </c>
      <c r="H284">
        <f t="shared" si="4"/>
        <v>1</v>
      </c>
      <c r="I284">
        <v>6</v>
      </c>
      <c r="J284">
        <v>4</v>
      </c>
      <c r="K284">
        <v>9</v>
      </c>
      <c r="L284">
        <v>3</v>
      </c>
      <c r="M284">
        <v>0</v>
      </c>
      <c r="N284">
        <v>12</v>
      </c>
      <c r="O284">
        <v>7</v>
      </c>
      <c r="P284">
        <v>0.63200000000000001</v>
      </c>
      <c r="Q284">
        <v>3</v>
      </c>
      <c r="R284">
        <v>4</v>
      </c>
      <c r="S284">
        <v>0</v>
      </c>
      <c r="T284">
        <v>0</v>
      </c>
      <c r="U284">
        <v>6</v>
      </c>
      <c r="V284" s="44">
        <v>0.32</v>
      </c>
      <c r="W284">
        <v>53.4</v>
      </c>
      <c r="X284">
        <v>80</v>
      </c>
      <c r="Y284">
        <v>21</v>
      </c>
      <c r="Z284">
        <v>7</v>
      </c>
      <c r="AA284">
        <v>3</v>
      </c>
      <c r="AB284">
        <v>0</v>
      </c>
      <c r="AC284">
        <v>16</v>
      </c>
      <c r="AD284">
        <v>6</v>
      </c>
      <c r="AE284">
        <v>4.5</v>
      </c>
      <c r="AF284">
        <v>5.0999999999999996</v>
      </c>
      <c r="AG284">
        <v>84</v>
      </c>
      <c r="AH284">
        <v>6</v>
      </c>
      <c r="AI284">
        <v>10</v>
      </c>
      <c r="AJ284">
        <v>3</v>
      </c>
      <c r="AK284">
        <v>0</v>
      </c>
      <c r="AL284">
        <v>111</v>
      </c>
      <c r="AM284" t="s">
        <v>1464</v>
      </c>
    </row>
    <row r="285" spans="1:39">
      <c r="A285" s="43">
        <v>284</v>
      </c>
      <c r="B285" t="s">
        <v>1465</v>
      </c>
      <c r="C285">
        <v>26</v>
      </c>
      <c r="D285" t="s">
        <v>89</v>
      </c>
      <c r="E285">
        <v>98.1</v>
      </c>
      <c r="F285">
        <v>18</v>
      </c>
      <c r="G285">
        <v>18</v>
      </c>
      <c r="H285">
        <f t="shared" si="4"/>
        <v>1</v>
      </c>
      <c r="I285">
        <v>3</v>
      </c>
      <c r="J285">
        <v>5</v>
      </c>
      <c r="K285">
        <v>10</v>
      </c>
      <c r="L285">
        <v>0</v>
      </c>
      <c r="M285">
        <v>1</v>
      </c>
      <c r="N285">
        <v>8</v>
      </c>
      <c r="O285">
        <v>10</v>
      </c>
      <c r="P285">
        <v>0.44400000000000001</v>
      </c>
      <c r="Q285">
        <v>2</v>
      </c>
      <c r="R285">
        <v>5</v>
      </c>
      <c r="S285">
        <v>0</v>
      </c>
      <c r="T285">
        <v>0</v>
      </c>
      <c r="U285">
        <v>7</v>
      </c>
      <c r="V285" s="44">
        <v>0.39</v>
      </c>
      <c r="W285">
        <v>54.7</v>
      </c>
      <c r="X285">
        <v>72</v>
      </c>
      <c r="Y285">
        <v>37</v>
      </c>
      <c r="Z285">
        <v>5</v>
      </c>
      <c r="AA285">
        <v>3</v>
      </c>
      <c r="AB285">
        <v>0</v>
      </c>
      <c r="AC285">
        <v>13</v>
      </c>
      <c r="AD285">
        <v>4.7</v>
      </c>
      <c r="AE285">
        <v>3.5</v>
      </c>
      <c r="AF285">
        <v>5.5</v>
      </c>
      <c r="AG285">
        <v>81</v>
      </c>
      <c r="AH285">
        <v>9</v>
      </c>
      <c r="AI285">
        <v>8</v>
      </c>
      <c r="AJ285">
        <v>1</v>
      </c>
      <c r="AK285">
        <v>0</v>
      </c>
      <c r="AL285">
        <v>107</v>
      </c>
      <c r="AM285" t="s">
        <v>1466</v>
      </c>
    </row>
    <row r="286" spans="1:39">
      <c r="A286" s="43">
        <v>285</v>
      </c>
      <c r="B286" t="s">
        <v>1467</v>
      </c>
      <c r="C286">
        <v>26</v>
      </c>
      <c r="D286" t="s">
        <v>29</v>
      </c>
      <c r="E286">
        <v>144.19999999999999</v>
      </c>
      <c r="F286">
        <v>28</v>
      </c>
      <c r="G286">
        <v>28</v>
      </c>
      <c r="H286">
        <f t="shared" si="4"/>
        <v>1</v>
      </c>
      <c r="I286">
        <v>7</v>
      </c>
      <c r="J286">
        <v>13</v>
      </c>
      <c r="K286">
        <v>8</v>
      </c>
      <c r="L286">
        <v>3</v>
      </c>
      <c r="M286">
        <v>2</v>
      </c>
      <c r="N286">
        <v>8</v>
      </c>
      <c r="O286">
        <v>20</v>
      </c>
      <c r="P286">
        <v>0.28599999999999998</v>
      </c>
      <c r="Q286">
        <v>2</v>
      </c>
      <c r="R286">
        <v>1</v>
      </c>
      <c r="S286">
        <v>0</v>
      </c>
      <c r="T286">
        <v>0</v>
      </c>
      <c r="U286">
        <v>8</v>
      </c>
      <c r="V286" s="44">
        <v>0.28999999999999998</v>
      </c>
      <c r="W286">
        <v>48.4</v>
      </c>
      <c r="X286">
        <v>74</v>
      </c>
      <c r="Y286">
        <v>25</v>
      </c>
      <c r="Z286">
        <v>27</v>
      </c>
      <c r="AA286">
        <v>11</v>
      </c>
      <c r="AB286">
        <v>0</v>
      </c>
      <c r="AC286">
        <v>25</v>
      </c>
      <c r="AD286">
        <v>3.9</v>
      </c>
      <c r="AE286">
        <v>4.5</v>
      </c>
      <c r="AF286">
        <v>5.2</v>
      </c>
      <c r="AG286">
        <v>94</v>
      </c>
      <c r="AH286">
        <v>3</v>
      </c>
      <c r="AI286">
        <v>16</v>
      </c>
      <c r="AJ286">
        <v>9</v>
      </c>
      <c r="AK286">
        <v>0</v>
      </c>
      <c r="AL286">
        <v>107</v>
      </c>
      <c r="AM286" t="s">
        <v>1468</v>
      </c>
    </row>
    <row r="287" spans="1:39">
      <c r="A287" s="43">
        <v>286</v>
      </c>
      <c r="B287" t="s">
        <v>1469</v>
      </c>
      <c r="C287">
        <v>38</v>
      </c>
      <c r="D287" t="s">
        <v>915</v>
      </c>
      <c r="E287">
        <v>152.19999999999999</v>
      </c>
      <c r="F287">
        <v>27</v>
      </c>
      <c r="G287">
        <v>27</v>
      </c>
      <c r="H287">
        <f t="shared" si="4"/>
        <v>1</v>
      </c>
      <c r="I287">
        <v>13</v>
      </c>
      <c r="J287">
        <v>6</v>
      </c>
      <c r="K287">
        <v>8</v>
      </c>
      <c r="L287">
        <v>4</v>
      </c>
      <c r="M287">
        <v>0</v>
      </c>
      <c r="N287">
        <v>17</v>
      </c>
      <c r="O287">
        <v>10</v>
      </c>
      <c r="P287">
        <v>0.63</v>
      </c>
      <c r="Q287">
        <v>3</v>
      </c>
      <c r="R287">
        <v>2</v>
      </c>
      <c r="S287">
        <v>0</v>
      </c>
      <c r="T287">
        <v>0</v>
      </c>
      <c r="U287">
        <v>14</v>
      </c>
      <c r="V287" s="44">
        <v>0.52</v>
      </c>
      <c r="W287">
        <v>56.3</v>
      </c>
      <c r="X287">
        <v>85</v>
      </c>
      <c r="Y287">
        <v>21</v>
      </c>
      <c r="Z287">
        <v>6</v>
      </c>
      <c r="AA287">
        <v>1</v>
      </c>
      <c r="AB287">
        <v>0</v>
      </c>
      <c r="AC287">
        <v>19</v>
      </c>
      <c r="AD287">
        <v>4.9000000000000004</v>
      </c>
      <c r="AE287">
        <v>4.5999999999999996</v>
      </c>
      <c r="AF287">
        <v>5.7</v>
      </c>
      <c r="AG287">
        <v>91</v>
      </c>
      <c r="AH287">
        <v>5</v>
      </c>
      <c r="AI287">
        <v>11</v>
      </c>
      <c r="AJ287">
        <v>11</v>
      </c>
      <c r="AK287">
        <v>0</v>
      </c>
      <c r="AL287">
        <v>107</v>
      </c>
      <c r="AM287" t="s">
        <v>1470</v>
      </c>
    </row>
    <row r="288" spans="1:39">
      <c r="A288" s="43">
        <v>287</v>
      </c>
      <c r="B288" t="s">
        <v>1471</v>
      </c>
      <c r="C288">
        <v>27</v>
      </c>
      <c r="D288" t="s">
        <v>54</v>
      </c>
      <c r="E288">
        <v>155</v>
      </c>
      <c r="F288">
        <v>32</v>
      </c>
      <c r="G288">
        <v>31</v>
      </c>
      <c r="H288">
        <f t="shared" si="4"/>
        <v>1</v>
      </c>
      <c r="I288">
        <v>9</v>
      </c>
      <c r="J288">
        <v>9</v>
      </c>
      <c r="K288">
        <v>13</v>
      </c>
      <c r="L288">
        <v>6</v>
      </c>
      <c r="M288">
        <v>2</v>
      </c>
      <c r="N288">
        <v>14</v>
      </c>
      <c r="O288">
        <v>17</v>
      </c>
      <c r="P288">
        <v>0.45200000000000001</v>
      </c>
      <c r="Q288">
        <v>3</v>
      </c>
      <c r="R288">
        <v>7</v>
      </c>
      <c r="S288">
        <v>0</v>
      </c>
      <c r="T288">
        <v>0</v>
      </c>
      <c r="U288">
        <v>5</v>
      </c>
      <c r="V288" s="44">
        <v>0.16</v>
      </c>
      <c r="W288">
        <v>48.5</v>
      </c>
      <c r="X288">
        <v>69</v>
      </c>
      <c r="Y288">
        <v>8</v>
      </c>
      <c r="Z288">
        <v>26</v>
      </c>
      <c r="AA288">
        <v>6</v>
      </c>
      <c r="AB288">
        <v>0</v>
      </c>
      <c r="AC288">
        <v>18</v>
      </c>
      <c r="AD288">
        <v>4.3</v>
      </c>
      <c r="AE288">
        <v>4.3</v>
      </c>
      <c r="AF288">
        <v>5</v>
      </c>
      <c r="AG288">
        <v>85</v>
      </c>
      <c r="AH288">
        <v>9</v>
      </c>
      <c r="AI288">
        <v>22</v>
      </c>
      <c r="AJ288">
        <v>0</v>
      </c>
      <c r="AK288">
        <v>0</v>
      </c>
      <c r="AL288">
        <v>99</v>
      </c>
      <c r="AM288" t="s">
        <v>1472</v>
      </c>
    </row>
    <row r="289" spans="1:39">
      <c r="A289" s="43">
        <v>288</v>
      </c>
      <c r="B289" t="s">
        <v>1473</v>
      </c>
      <c r="C289">
        <v>29</v>
      </c>
      <c r="D289" t="s">
        <v>50</v>
      </c>
      <c r="E289">
        <v>85</v>
      </c>
      <c r="F289">
        <v>26</v>
      </c>
      <c r="G289">
        <v>11</v>
      </c>
      <c r="H289">
        <f t="shared" si="4"/>
        <v>1</v>
      </c>
      <c r="I289">
        <v>0</v>
      </c>
      <c r="J289">
        <v>6</v>
      </c>
      <c r="K289">
        <v>5</v>
      </c>
      <c r="L289">
        <v>0</v>
      </c>
      <c r="M289">
        <v>2</v>
      </c>
      <c r="N289">
        <v>1</v>
      </c>
      <c r="O289">
        <v>10</v>
      </c>
      <c r="P289">
        <v>9.0999999999999998E-2</v>
      </c>
      <c r="Q289">
        <v>0</v>
      </c>
      <c r="R289">
        <v>2</v>
      </c>
      <c r="S289">
        <v>0</v>
      </c>
      <c r="T289">
        <v>0</v>
      </c>
      <c r="U289">
        <v>3</v>
      </c>
      <c r="V289" s="44">
        <v>0.27</v>
      </c>
      <c r="W289">
        <v>42.1</v>
      </c>
      <c r="X289">
        <v>67</v>
      </c>
      <c r="Y289">
        <v>23</v>
      </c>
      <c r="Z289">
        <v>11</v>
      </c>
      <c r="AA289">
        <v>2</v>
      </c>
      <c r="AB289">
        <v>1</v>
      </c>
      <c r="AC289">
        <v>5</v>
      </c>
      <c r="AD289">
        <v>2.9</v>
      </c>
      <c r="AE289">
        <v>2.6</v>
      </c>
      <c r="AF289">
        <v>4.9000000000000004</v>
      </c>
      <c r="AG289">
        <v>87</v>
      </c>
      <c r="AH289">
        <v>2</v>
      </c>
      <c r="AI289">
        <v>9</v>
      </c>
      <c r="AJ289">
        <v>0</v>
      </c>
      <c r="AK289">
        <v>0</v>
      </c>
      <c r="AL289">
        <v>97</v>
      </c>
      <c r="AM289" t="s">
        <v>1474</v>
      </c>
    </row>
    <row r="290" spans="1:39">
      <c r="A290" s="43">
        <v>289</v>
      </c>
      <c r="B290" t="s">
        <v>1475</v>
      </c>
      <c r="C290">
        <v>29</v>
      </c>
      <c r="D290" t="s">
        <v>116</v>
      </c>
      <c r="E290">
        <v>44.2</v>
      </c>
      <c r="F290">
        <v>44</v>
      </c>
      <c r="G290">
        <v>2</v>
      </c>
      <c r="H290">
        <f t="shared" si="4"/>
        <v>0</v>
      </c>
      <c r="I290">
        <v>0</v>
      </c>
      <c r="J290">
        <v>0</v>
      </c>
      <c r="K290">
        <v>2</v>
      </c>
      <c r="L290">
        <v>0</v>
      </c>
      <c r="M290">
        <v>0</v>
      </c>
      <c r="N290">
        <v>1</v>
      </c>
      <c r="O290">
        <v>1</v>
      </c>
      <c r="P290">
        <v>0.5</v>
      </c>
      <c r="Q290">
        <v>0</v>
      </c>
      <c r="R290">
        <v>1</v>
      </c>
      <c r="S290">
        <v>0</v>
      </c>
      <c r="T290">
        <v>0</v>
      </c>
      <c r="U290">
        <v>0</v>
      </c>
      <c r="V290" s="44">
        <v>0</v>
      </c>
      <c r="W290">
        <v>48</v>
      </c>
      <c r="X290">
        <v>52</v>
      </c>
      <c r="Y290">
        <v>44</v>
      </c>
      <c r="Z290">
        <v>5</v>
      </c>
      <c r="AA290">
        <v>2</v>
      </c>
      <c r="AB290">
        <v>1</v>
      </c>
      <c r="AC290">
        <v>1</v>
      </c>
      <c r="AD290">
        <v>5.8</v>
      </c>
      <c r="AE290">
        <v>0</v>
      </c>
      <c r="AF290">
        <v>1</v>
      </c>
      <c r="AG290">
        <v>21</v>
      </c>
      <c r="AH290">
        <v>2</v>
      </c>
      <c r="AI290">
        <v>0</v>
      </c>
      <c r="AJ290">
        <v>0</v>
      </c>
      <c r="AK290">
        <v>0</v>
      </c>
      <c r="AL290">
        <v>24</v>
      </c>
      <c r="AM290" t="s">
        <v>1476</v>
      </c>
    </row>
    <row r="291" spans="1:39">
      <c r="A291" s="43">
        <v>290</v>
      </c>
      <c r="B291" t="s">
        <v>1477</v>
      </c>
      <c r="C291">
        <v>31</v>
      </c>
      <c r="D291" t="s">
        <v>915</v>
      </c>
      <c r="E291">
        <v>17.2</v>
      </c>
      <c r="F291">
        <v>18</v>
      </c>
      <c r="G291">
        <v>2</v>
      </c>
      <c r="H291">
        <f t="shared" si="4"/>
        <v>0</v>
      </c>
      <c r="I291">
        <v>0</v>
      </c>
      <c r="J291">
        <v>0</v>
      </c>
      <c r="K291">
        <v>2</v>
      </c>
      <c r="L291">
        <v>0</v>
      </c>
      <c r="M291">
        <v>0</v>
      </c>
      <c r="N291">
        <v>1</v>
      </c>
      <c r="O291">
        <v>1</v>
      </c>
      <c r="P291">
        <v>0.5</v>
      </c>
      <c r="Q291">
        <v>0</v>
      </c>
      <c r="R291">
        <v>1</v>
      </c>
      <c r="S291">
        <v>0</v>
      </c>
      <c r="T291">
        <v>0</v>
      </c>
      <c r="U291">
        <v>0</v>
      </c>
      <c r="V291" s="44">
        <v>0</v>
      </c>
      <c r="X291">
        <v>53</v>
      </c>
      <c r="Y291">
        <v>47</v>
      </c>
      <c r="Z291">
        <v>13</v>
      </c>
      <c r="AA291">
        <v>6</v>
      </c>
      <c r="AB291">
        <v>1</v>
      </c>
      <c r="AC291">
        <v>0</v>
      </c>
      <c r="AD291">
        <v>2.6</v>
      </c>
      <c r="AE291">
        <v>0</v>
      </c>
      <c r="AF291">
        <v>1</v>
      </c>
      <c r="AG291">
        <v>13</v>
      </c>
      <c r="AH291">
        <v>2</v>
      </c>
      <c r="AI291">
        <v>0</v>
      </c>
      <c r="AJ291">
        <v>0</v>
      </c>
      <c r="AK291">
        <v>0</v>
      </c>
      <c r="AL291">
        <v>14</v>
      </c>
      <c r="AM291" t="s">
        <v>1478</v>
      </c>
    </row>
    <row r="292" spans="1:39">
      <c r="A292" s="43">
        <v>291</v>
      </c>
      <c r="B292" t="s">
        <v>1479</v>
      </c>
      <c r="C292">
        <v>27</v>
      </c>
      <c r="D292" t="s">
        <v>109</v>
      </c>
      <c r="E292">
        <v>82.1</v>
      </c>
      <c r="F292">
        <v>25</v>
      </c>
      <c r="G292">
        <v>13</v>
      </c>
      <c r="H292">
        <f t="shared" si="4"/>
        <v>1</v>
      </c>
      <c r="I292">
        <v>1</v>
      </c>
      <c r="J292">
        <v>7</v>
      </c>
      <c r="K292">
        <v>5</v>
      </c>
      <c r="L292">
        <v>1</v>
      </c>
      <c r="M292">
        <v>0</v>
      </c>
      <c r="N292">
        <v>4</v>
      </c>
      <c r="O292">
        <v>9</v>
      </c>
      <c r="P292">
        <v>0.308</v>
      </c>
      <c r="Q292">
        <v>2</v>
      </c>
      <c r="R292">
        <v>1</v>
      </c>
      <c r="S292">
        <v>0</v>
      </c>
      <c r="T292">
        <v>0</v>
      </c>
      <c r="U292">
        <v>2</v>
      </c>
      <c r="V292" s="44">
        <v>0.15</v>
      </c>
      <c r="W292">
        <v>39.6</v>
      </c>
      <c r="X292">
        <v>62</v>
      </c>
      <c r="Y292">
        <v>5</v>
      </c>
      <c r="Z292">
        <v>13</v>
      </c>
      <c r="AA292">
        <v>5</v>
      </c>
      <c r="AB292">
        <v>0</v>
      </c>
      <c r="AC292">
        <v>7</v>
      </c>
      <c r="AD292">
        <v>4.8</v>
      </c>
      <c r="AE292">
        <v>4.0999999999999996</v>
      </c>
      <c r="AF292">
        <v>4.5</v>
      </c>
      <c r="AG292">
        <v>80</v>
      </c>
      <c r="AH292">
        <v>6</v>
      </c>
      <c r="AI292">
        <v>7</v>
      </c>
      <c r="AJ292">
        <v>0</v>
      </c>
      <c r="AK292">
        <v>0</v>
      </c>
      <c r="AL292">
        <v>93</v>
      </c>
      <c r="AM292" t="s">
        <v>1480</v>
      </c>
    </row>
    <row r="293" spans="1:39">
      <c r="A293" s="43">
        <v>292</v>
      </c>
      <c r="B293" t="s">
        <v>1481</v>
      </c>
      <c r="C293">
        <v>27</v>
      </c>
      <c r="D293" t="s">
        <v>169</v>
      </c>
      <c r="E293">
        <v>168.1</v>
      </c>
      <c r="F293">
        <v>31</v>
      </c>
      <c r="G293">
        <v>31</v>
      </c>
      <c r="H293">
        <f t="shared" si="4"/>
        <v>1</v>
      </c>
      <c r="I293">
        <v>5</v>
      </c>
      <c r="J293">
        <v>13</v>
      </c>
      <c r="K293">
        <v>13</v>
      </c>
      <c r="L293">
        <v>3</v>
      </c>
      <c r="M293">
        <v>1</v>
      </c>
      <c r="N293">
        <v>9</v>
      </c>
      <c r="O293">
        <v>22</v>
      </c>
      <c r="P293">
        <v>0.28999999999999998</v>
      </c>
      <c r="Q293">
        <v>4</v>
      </c>
      <c r="R293">
        <v>4</v>
      </c>
      <c r="S293">
        <v>0</v>
      </c>
      <c r="T293">
        <v>0</v>
      </c>
      <c r="U293">
        <v>9</v>
      </c>
      <c r="V293" s="44">
        <v>0.28999999999999998</v>
      </c>
      <c r="W293">
        <v>50.9</v>
      </c>
      <c r="X293">
        <v>72</v>
      </c>
      <c r="Y293">
        <v>18</v>
      </c>
      <c r="Z293">
        <v>13</v>
      </c>
      <c r="AA293">
        <v>5</v>
      </c>
      <c r="AB293">
        <v>0</v>
      </c>
      <c r="AC293">
        <v>22</v>
      </c>
      <c r="AD293">
        <v>3.2</v>
      </c>
      <c r="AE293">
        <v>3.3</v>
      </c>
      <c r="AF293">
        <v>5.4</v>
      </c>
      <c r="AG293">
        <v>90</v>
      </c>
      <c r="AH293">
        <v>4</v>
      </c>
      <c r="AI293">
        <v>23</v>
      </c>
      <c r="AJ293">
        <v>4</v>
      </c>
      <c r="AK293">
        <v>0</v>
      </c>
      <c r="AL293">
        <v>112</v>
      </c>
      <c r="AM293" t="s">
        <v>1482</v>
      </c>
    </row>
    <row r="294" spans="1:39">
      <c r="A294" s="43">
        <v>293</v>
      </c>
      <c r="B294" t="s">
        <v>1483</v>
      </c>
      <c r="C294">
        <v>25</v>
      </c>
      <c r="D294" t="s">
        <v>111</v>
      </c>
      <c r="E294">
        <v>22.2</v>
      </c>
      <c r="F294">
        <v>19</v>
      </c>
      <c r="G294">
        <v>5</v>
      </c>
      <c r="H294">
        <f t="shared" si="4"/>
        <v>1</v>
      </c>
      <c r="I294">
        <v>0</v>
      </c>
      <c r="J294">
        <v>0</v>
      </c>
      <c r="K294">
        <v>5</v>
      </c>
      <c r="L294">
        <v>0</v>
      </c>
      <c r="M294">
        <v>0</v>
      </c>
      <c r="N294">
        <v>4</v>
      </c>
      <c r="O294">
        <v>1</v>
      </c>
      <c r="P294">
        <v>0.8</v>
      </c>
      <c r="Q294">
        <v>0</v>
      </c>
      <c r="R294">
        <v>2</v>
      </c>
      <c r="S294">
        <v>0</v>
      </c>
      <c r="T294">
        <v>0</v>
      </c>
      <c r="U294">
        <v>0</v>
      </c>
      <c r="V294" s="44">
        <v>0</v>
      </c>
      <c r="W294">
        <v>51.4</v>
      </c>
      <c r="X294">
        <v>59</v>
      </c>
      <c r="Y294">
        <v>38</v>
      </c>
      <c r="Z294">
        <v>5</v>
      </c>
      <c r="AA294">
        <v>2</v>
      </c>
      <c r="AB294">
        <v>5</v>
      </c>
      <c r="AC294">
        <v>0</v>
      </c>
      <c r="AD294">
        <v>5.8</v>
      </c>
      <c r="AE294">
        <v>1.1000000000000001</v>
      </c>
      <c r="AF294">
        <v>1.6</v>
      </c>
      <c r="AG294">
        <v>24</v>
      </c>
      <c r="AH294">
        <v>5</v>
      </c>
      <c r="AI294">
        <v>0</v>
      </c>
      <c r="AJ294">
        <v>0</v>
      </c>
      <c r="AK294">
        <v>0</v>
      </c>
      <c r="AL294">
        <v>35</v>
      </c>
      <c r="AM294" t="s">
        <v>1484</v>
      </c>
    </row>
    <row r="295" spans="1:39">
      <c r="A295" s="43">
        <v>294</v>
      </c>
      <c r="B295" t="s">
        <v>1485</v>
      </c>
      <c r="C295">
        <v>30</v>
      </c>
      <c r="D295" t="s">
        <v>43</v>
      </c>
      <c r="E295">
        <v>161.1</v>
      </c>
      <c r="F295">
        <v>28</v>
      </c>
      <c r="G295">
        <v>28</v>
      </c>
      <c r="H295">
        <f t="shared" si="4"/>
        <v>1</v>
      </c>
      <c r="I295">
        <v>12</v>
      </c>
      <c r="J295">
        <v>7</v>
      </c>
      <c r="K295">
        <v>9</v>
      </c>
      <c r="L295">
        <v>2</v>
      </c>
      <c r="M295">
        <v>1</v>
      </c>
      <c r="N295">
        <v>17</v>
      </c>
      <c r="O295">
        <v>11</v>
      </c>
      <c r="P295">
        <v>0.60699999999999998</v>
      </c>
      <c r="Q295">
        <v>0</v>
      </c>
      <c r="R295">
        <v>4</v>
      </c>
      <c r="S295">
        <v>0</v>
      </c>
      <c r="T295">
        <v>0</v>
      </c>
      <c r="U295">
        <v>16</v>
      </c>
      <c r="V295" s="44">
        <v>0.56999999999999995</v>
      </c>
      <c r="W295">
        <v>58.3</v>
      </c>
      <c r="X295">
        <v>84</v>
      </c>
      <c r="Y295">
        <v>34</v>
      </c>
      <c r="Z295">
        <v>7</v>
      </c>
      <c r="AA295">
        <v>2</v>
      </c>
      <c r="AB295">
        <v>0</v>
      </c>
      <c r="AC295">
        <v>25</v>
      </c>
      <c r="AD295">
        <v>4.8</v>
      </c>
      <c r="AE295">
        <v>4.4000000000000004</v>
      </c>
      <c r="AF295">
        <v>5.8</v>
      </c>
      <c r="AG295">
        <v>96</v>
      </c>
      <c r="AH295">
        <v>2</v>
      </c>
      <c r="AI295">
        <v>12</v>
      </c>
      <c r="AJ295">
        <v>14</v>
      </c>
      <c r="AK295">
        <v>0</v>
      </c>
      <c r="AL295">
        <v>107</v>
      </c>
      <c r="AM295" t="s">
        <v>1486</v>
      </c>
    </row>
    <row r="296" spans="1:39">
      <c r="A296" s="43">
        <v>295</v>
      </c>
      <c r="B296" t="s">
        <v>1487</v>
      </c>
      <c r="C296">
        <v>28</v>
      </c>
      <c r="D296" t="s">
        <v>109</v>
      </c>
      <c r="E296">
        <v>7.2</v>
      </c>
      <c r="F296">
        <v>2</v>
      </c>
      <c r="G296">
        <v>2</v>
      </c>
      <c r="H296">
        <f t="shared" si="4"/>
        <v>1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1</v>
      </c>
      <c r="O296">
        <v>1</v>
      </c>
      <c r="P296">
        <v>0.5</v>
      </c>
      <c r="Q296">
        <v>0</v>
      </c>
      <c r="R296">
        <v>1</v>
      </c>
      <c r="S296">
        <v>0</v>
      </c>
      <c r="T296">
        <v>0</v>
      </c>
      <c r="U296">
        <v>0</v>
      </c>
      <c r="V296" s="44">
        <v>0</v>
      </c>
      <c r="W296">
        <v>48.5</v>
      </c>
      <c r="X296">
        <v>59</v>
      </c>
      <c r="Y296">
        <v>38</v>
      </c>
      <c r="Z296">
        <v>0</v>
      </c>
      <c r="AA296">
        <v>0</v>
      </c>
      <c r="AB296">
        <v>0</v>
      </c>
      <c r="AC296">
        <v>1</v>
      </c>
      <c r="AD296">
        <v>2</v>
      </c>
      <c r="AE296">
        <v>0</v>
      </c>
      <c r="AF296">
        <v>3.8</v>
      </c>
      <c r="AG296">
        <v>60</v>
      </c>
      <c r="AH296">
        <v>2</v>
      </c>
      <c r="AI296">
        <v>0</v>
      </c>
      <c r="AJ296">
        <v>0</v>
      </c>
      <c r="AK296">
        <v>0</v>
      </c>
      <c r="AL296">
        <v>69</v>
      </c>
      <c r="AM296" t="s">
        <v>1488</v>
      </c>
    </row>
    <row r="297" spans="1:39">
      <c r="A297" s="43">
        <v>296</v>
      </c>
      <c r="B297" t="s">
        <v>1489</v>
      </c>
      <c r="C297">
        <v>29</v>
      </c>
      <c r="D297" t="s">
        <v>54</v>
      </c>
      <c r="E297">
        <v>89.1</v>
      </c>
      <c r="F297">
        <v>19</v>
      </c>
      <c r="G297">
        <v>18</v>
      </c>
      <c r="H297">
        <f t="shared" si="4"/>
        <v>1</v>
      </c>
      <c r="I297">
        <v>4</v>
      </c>
      <c r="J297">
        <v>7</v>
      </c>
      <c r="K297">
        <v>7</v>
      </c>
      <c r="L297">
        <v>1</v>
      </c>
      <c r="M297">
        <v>0</v>
      </c>
      <c r="N297">
        <v>8</v>
      </c>
      <c r="O297">
        <v>10</v>
      </c>
      <c r="P297">
        <v>0.44400000000000001</v>
      </c>
      <c r="Q297">
        <v>2</v>
      </c>
      <c r="R297">
        <v>1</v>
      </c>
      <c r="S297">
        <v>0</v>
      </c>
      <c r="T297">
        <v>0</v>
      </c>
      <c r="U297">
        <v>5</v>
      </c>
      <c r="V297" s="44">
        <v>0.28000000000000003</v>
      </c>
      <c r="W297">
        <v>42</v>
      </c>
      <c r="X297">
        <v>75</v>
      </c>
      <c r="Y297">
        <v>7</v>
      </c>
      <c r="Z297">
        <v>12</v>
      </c>
      <c r="AA297">
        <v>5</v>
      </c>
      <c r="AB297">
        <v>0</v>
      </c>
      <c r="AC297">
        <v>12</v>
      </c>
      <c r="AD297">
        <v>3.8</v>
      </c>
      <c r="AE297">
        <v>4.2</v>
      </c>
      <c r="AF297">
        <v>4.9000000000000004</v>
      </c>
      <c r="AG297">
        <v>88</v>
      </c>
      <c r="AH297">
        <v>3</v>
      </c>
      <c r="AI297">
        <v>12</v>
      </c>
      <c r="AJ297">
        <v>3</v>
      </c>
      <c r="AK297">
        <v>0</v>
      </c>
      <c r="AL297">
        <v>104</v>
      </c>
      <c r="AM297" t="s">
        <v>1490</v>
      </c>
    </row>
    <row r="298" spans="1:39">
      <c r="A298" s="43">
        <v>297</v>
      </c>
      <c r="B298" t="s">
        <v>1491</v>
      </c>
      <c r="C298">
        <v>23</v>
      </c>
      <c r="D298" t="s">
        <v>24</v>
      </c>
      <c r="E298">
        <v>54.1</v>
      </c>
      <c r="F298">
        <v>12</v>
      </c>
      <c r="G298">
        <v>10</v>
      </c>
      <c r="H298">
        <f t="shared" si="4"/>
        <v>1</v>
      </c>
      <c r="I298">
        <v>3</v>
      </c>
      <c r="J298">
        <v>1</v>
      </c>
      <c r="K298">
        <v>6</v>
      </c>
      <c r="L298">
        <v>2</v>
      </c>
      <c r="M298">
        <v>0</v>
      </c>
      <c r="N298">
        <v>6</v>
      </c>
      <c r="O298">
        <v>4</v>
      </c>
      <c r="P298">
        <v>0.6</v>
      </c>
      <c r="Q298">
        <v>2</v>
      </c>
      <c r="R298">
        <v>2</v>
      </c>
      <c r="S298">
        <v>0</v>
      </c>
      <c r="T298">
        <v>0</v>
      </c>
      <c r="U298">
        <v>2</v>
      </c>
      <c r="V298" s="44">
        <v>0.2</v>
      </c>
      <c r="W298">
        <v>48.5</v>
      </c>
      <c r="X298">
        <v>73</v>
      </c>
      <c r="Y298">
        <v>12</v>
      </c>
      <c r="Z298">
        <v>6</v>
      </c>
      <c r="AA298">
        <v>1</v>
      </c>
      <c r="AB298">
        <v>0</v>
      </c>
      <c r="AC298">
        <v>8</v>
      </c>
      <c r="AD298">
        <v>5.9</v>
      </c>
      <c r="AE298">
        <v>6.9</v>
      </c>
      <c r="AF298">
        <v>4.7</v>
      </c>
      <c r="AG298">
        <v>85</v>
      </c>
      <c r="AH298">
        <v>2</v>
      </c>
      <c r="AI298">
        <v>8</v>
      </c>
      <c r="AJ298">
        <v>0</v>
      </c>
      <c r="AK298">
        <v>0</v>
      </c>
      <c r="AL298">
        <v>94</v>
      </c>
      <c r="AM298" t="s">
        <v>1492</v>
      </c>
    </row>
    <row r="299" spans="1:39">
      <c r="A299" s="43">
        <v>298</v>
      </c>
      <c r="B299" t="s">
        <v>1493</v>
      </c>
      <c r="C299">
        <v>24</v>
      </c>
      <c r="D299" t="s">
        <v>26</v>
      </c>
      <c r="E299">
        <v>52.2</v>
      </c>
      <c r="F299">
        <v>11</v>
      </c>
      <c r="G299">
        <v>11</v>
      </c>
      <c r="H299">
        <f t="shared" si="4"/>
        <v>1</v>
      </c>
      <c r="I299">
        <v>4</v>
      </c>
      <c r="J299">
        <v>3</v>
      </c>
      <c r="K299">
        <v>4</v>
      </c>
      <c r="L299">
        <v>3</v>
      </c>
      <c r="M299">
        <v>0</v>
      </c>
      <c r="N299">
        <v>5</v>
      </c>
      <c r="O299">
        <v>6</v>
      </c>
      <c r="P299">
        <v>0.45500000000000002</v>
      </c>
      <c r="Q299">
        <v>1</v>
      </c>
      <c r="R299">
        <v>1</v>
      </c>
      <c r="S299">
        <v>0</v>
      </c>
      <c r="T299">
        <v>0</v>
      </c>
      <c r="U299">
        <v>1</v>
      </c>
      <c r="V299" s="44">
        <v>0.09</v>
      </c>
      <c r="W299">
        <v>44.4</v>
      </c>
      <c r="X299">
        <v>72</v>
      </c>
      <c r="Y299">
        <v>29</v>
      </c>
      <c r="Z299">
        <v>15</v>
      </c>
      <c r="AA299">
        <v>5</v>
      </c>
      <c r="AB299">
        <v>0</v>
      </c>
      <c r="AC299">
        <v>7</v>
      </c>
      <c r="AD299">
        <v>4.8</v>
      </c>
      <c r="AE299">
        <v>6.3</v>
      </c>
      <c r="AF299">
        <v>4.8</v>
      </c>
      <c r="AG299">
        <v>79</v>
      </c>
      <c r="AH299">
        <v>5</v>
      </c>
      <c r="AI299">
        <v>6</v>
      </c>
      <c r="AJ299">
        <v>0</v>
      </c>
      <c r="AK299">
        <v>0</v>
      </c>
      <c r="AL299">
        <v>93</v>
      </c>
      <c r="AM299" t="s">
        <v>1494</v>
      </c>
    </row>
    <row r="300" spans="1:39">
      <c r="A300" s="43">
        <v>299</v>
      </c>
      <c r="B300" t="s">
        <v>1495</v>
      </c>
      <c r="C300">
        <v>23</v>
      </c>
      <c r="D300" t="s">
        <v>29</v>
      </c>
      <c r="E300">
        <v>48.1</v>
      </c>
      <c r="F300">
        <v>15</v>
      </c>
      <c r="G300">
        <v>7</v>
      </c>
      <c r="H300">
        <f t="shared" si="4"/>
        <v>1</v>
      </c>
      <c r="I300">
        <v>3</v>
      </c>
      <c r="J300">
        <v>1</v>
      </c>
      <c r="K300">
        <v>3</v>
      </c>
      <c r="L300">
        <v>3</v>
      </c>
      <c r="M300">
        <v>0</v>
      </c>
      <c r="N300">
        <v>5</v>
      </c>
      <c r="O300">
        <v>2</v>
      </c>
      <c r="P300">
        <v>0.71399999999999997</v>
      </c>
      <c r="Q300">
        <v>0</v>
      </c>
      <c r="R300">
        <v>1</v>
      </c>
      <c r="S300">
        <v>0</v>
      </c>
      <c r="T300">
        <v>0</v>
      </c>
      <c r="U300">
        <v>1</v>
      </c>
      <c r="V300" s="44">
        <v>0.14000000000000001</v>
      </c>
      <c r="W300">
        <v>53.9</v>
      </c>
      <c r="X300">
        <v>72</v>
      </c>
      <c r="Y300">
        <v>32</v>
      </c>
      <c r="Z300">
        <v>8</v>
      </c>
      <c r="AA300">
        <v>4</v>
      </c>
      <c r="AB300">
        <v>0</v>
      </c>
      <c r="AC300">
        <v>7</v>
      </c>
      <c r="AD300">
        <v>4.4000000000000004</v>
      </c>
      <c r="AE300">
        <v>6</v>
      </c>
      <c r="AF300">
        <v>4.7</v>
      </c>
      <c r="AG300">
        <v>78</v>
      </c>
      <c r="AH300">
        <v>3</v>
      </c>
      <c r="AI300">
        <v>3</v>
      </c>
      <c r="AJ300">
        <v>1</v>
      </c>
      <c r="AK300">
        <v>0</v>
      </c>
      <c r="AL300">
        <v>100</v>
      </c>
      <c r="AM300" t="s">
        <v>1496</v>
      </c>
    </row>
    <row r="301" spans="1:39">
      <c r="A301" s="43">
        <v>300</v>
      </c>
      <c r="B301" t="s">
        <v>1497</v>
      </c>
      <c r="C301">
        <v>26</v>
      </c>
      <c r="D301" t="s">
        <v>39</v>
      </c>
      <c r="E301">
        <v>159.19999999999999</v>
      </c>
      <c r="F301">
        <v>29</v>
      </c>
      <c r="G301">
        <v>29</v>
      </c>
      <c r="H301">
        <f t="shared" si="4"/>
        <v>1</v>
      </c>
      <c r="I301">
        <v>8</v>
      </c>
      <c r="J301">
        <v>11</v>
      </c>
      <c r="K301">
        <v>10</v>
      </c>
      <c r="L301">
        <v>3</v>
      </c>
      <c r="M301">
        <v>0</v>
      </c>
      <c r="N301">
        <v>14</v>
      </c>
      <c r="O301">
        <v>15</v>
      </c>
      <c r="P301">
        <v>0.48299999999999998</v>
      </c>
      <c r="Q301">
        <v>3</v>
      </c>
      <c r="R301">
        <v>5</v>
      </c>
      <c r="S301">
        <v>0</v>
      </c>
      <c r="T301">
        <v>0</v>
      </c>
      <c r="U301">
        <v>9</v>
      </c>
      <c r="V301" s="44">
        <v>0.31</v>
      </c>
      <c r="W301">
        <v>46</v>
      </c>
      <c r="X301">
        <v>80</v>
      </c>
      <c r="Y301">
        <v>18</v>
      </c>
      <c r="Z301">
        <v>15</v>
      </c>
      <c r="AA301">
        <v>6</v>
      </c>
      <c r="AB301">
        <v>0</v>
      </c>
      <c r="AC301">
        <v>19</v>
      </c>
      <c r="AD301">
        <v>4.9000000000000004</v>
      </c>
      <c r="AE301">
        <v>4.5999999999999996</v>
      </c>
      <c r="AF301">
        <v>5.5</v>
      </c>
      <c r="AG301">
        <v>90</v>
      </c>
      <c r="AH301">
        <v>6</v>
      </c>
      <c r="AI301">
        <v>18</v>
      </c>
      <c r="AJ301">
        <v>5</v>
      </c>
      <c r="AK301">
        <v>0</v>
      </c>
      <c r="AL301">
        <v>108</v>
      </c>
      <c r="AM301" t="s">
        <v>1498</v>
      </c>
    </row>
    <row r="302" spans="1:39">
      <c r="A302" s="43">
        <v>301</v>
      </c>
      <c r="B302" t="s">
        <v>1499</v>
      </c>
      <c r="C302">
        <v>26</v>
      </c>
      <c r="D302" t="s">
        <v>153</v>
      </c>
      <c r="E302">
        <v>76.099999999999994</v>
      </c>
      <c r="F302">
        <v>14</v>
      </c>
      <c r="G302">
        <v>14</v>
      </c>
      <c r="H302">
        <f t="shared" si="4"/>
        <v>1</v>
      </c>
      <c r="I302">
        <v>7</v>
      </c>
      <c r="J302">
        <v>3</v>
      </c>
      <c r="K302">
        <v>4</v>
      </c>
      <c r="L302">
        <v>3</v>
      </c>
      <c r="M302">
        <v>1</v>
      </c>
      <c r="N302">
        <v>7</v>
      </c>
      <c r="O302">
        <v>7</v>
      </c>
      <c r="P302">
        <v>0.5</v>
      </c>
      <c r="Q302">
        <v>0</v>
      </c>
      <c r="R302">
        <v>1</v>
      </c>
      <c r="S302">
        <v>0</v>
      </c>
      <c r="T302">
        <v>0</v>
      </c>
      <c r="U302">
        <v>5</v>
      </c>
      <c r="V302" s="44">
        <v>0.36</v>
      </c>
      <c r="W302">
        <v>59.2</v>
      </c>
      <c r="X302">
        <v>82</v>
      </c>
      <c r="Y302">
        <v>20</v>
      </c>
      <c r="Z302">
        <v>4</v>
      </c>
      <c r="AA302">
        <v>1</v>
      </c>
      <c r="AB302">
        <v>0</v>
      </c>
      <c r="AC302">
        <v>11</v>
      </c>
      <c r="AD302">
        <v>4.5999999999999996</v>
      </c>
      <c r="AE302">
        <v>3.6</v>
      </c>
      <c r="AF302">
        <v>5.5</v>
      </c>
      <c r="AG302">
        <v>83</v>
      </c>
      <c r="AH302">
        <v>4</v>
      </c>
      <c r="AI302">
        <v>10</v>
      </c>
      <c r="AJ302">
        <v>0</v>
      </c>
      <c r="AK302">
        <v>0</v>
      </c>
      <c r="AL302">
        <v>97</v>
      </c>
      <c r="AM302" t="s">
        <v>1500</v>
      </c>
    </row>
    <row r="303" spans="1:39">
      <c r="A303" s="43">
        <v>302</v>
      </c>
      <c r="B303" t="s">
        <v>1501</v>
      </c>
      <c r="C303">
        <v>27</v>
      </c>
      <c r="D303" t="s">
        <v>100</v>
      </c>
      <c r="E303">
        <v>22.1</v>
      </c>
      <c r="F303">
        <v>9</v>
      </c>
      <c r="G303">
        <v>1</v>
      </c>
      <c r="H303">
        <f t="shared" si="4"/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 s="44">
        <v>0</v>
      </c>
      <c r="W303">
        <v>54</v>
      </c>
      <c r="X303">
        <v>54</v>
      </c>
      <c r="Y303">
        <v>54</v>
      </c>
      <c r="Z303">
        <v>0</v>
      </c>
      <c r="AA303">
        <v>0</v>
      </c>
      <c r="AB303">
        <v>1</v>
      </c>
      <c r="AC303">
        <v>0</v>
      </c>
      <c r="AD303">
        <v>6</v>
      </c>
      <c r="AE303">
        <v>4.5</v>
      </c>
      <c r="AF303">
        <v>4</v>
      </c>
      <c r="AG303">
        <v>65</v>
      </c>
      <c r="AH303">
        <v>1</v>
      </c>
      <c r="AI303">
        <v>0</v>
      </c>
      <c r="AJ303">
        <v>0</v>
      </c>
      <c r="AK303">
        <v>0</v>
      </c>
      <c r="AL303">
        <v>65</v>
      </c>
      <c r="AM303" t="s">
        <v>1502</v>
      </c>
    </row>
    <row r="304" spans="1:39">
      <c r="A304" s="43">
        <v>303</v>
      </c>
      <c r="B304" t="s">
        <v>1503</v>
      </c>
      <c r="C304">
        <v>20</v>
      </c>
      <c r="D304" t="s">
        <v>26</v>
      </c>
      <c r="E304">
        <v>21.2</v>
      </c>
      <c r="F304">
        <v>5</v>
      </c>
      <c r="G304">
        <v>4</v>
      </c>
      <c r="H304">
        <f t="shared" si="4"/>
        <v>1</v>
      </c>
      <c r="I304">
        <v>1</v>
      </c>
      <c r="J304">
        <v>0</v>
      </c>
      <c r="K304">
        <v>3</v>
      </c>
      <c r="L304">
        <v>1</v>
      </c>
      <c r="M304">
        <v>0</v>
      </c>
      <c r="N304">
        <v>3</v>
      </c>
      <c r="O304">
        <v>1</v>
      </c>
      <c r="P304">
        <v>0.75</v>
      </c>
      <c r="Q304">
        <v>1</v>
      </c>
      <c r="R304">
        <v>0</v>
      </c>
      <c r="S304">
        <v>0</v>
      </c>
      <c r="T304">
        <v>0</v>
      </c>
      <c r="U304">
        <v>0</v>
      </c>
      <c r="V304" s="44">
        <v>0</v>
      </c>
      <c r="W304">
        <v>47</v>
      </c>
      <c r="X304">
        <v>58</v>
      </c>
      <c r="Y304">
        <v>34</v>
      </c>
      <c r="Z304">
        <v>3</v>
      </c>
      <c r="AA304">
        <v>1</v>
      </c>
      <c r="AB304">
        <v>0</v>
      </c>
      <c r="AC304">
        <v>3</v>
      </c>
      <c r="AD304">
        <v>7.9</v>
      </c>
      <c r="AE304">
        <v>8.5</v>
      </c>
      <c r="AF304">
        <v>4.8</v>
      </c>
      <c r="AG304">
        <v>88</v>
      </c>
      <c r="AH304">
        <v>1</v>
      </c>
      <c r="AI304">
        <v>3</v>
      </c>
      <c r="AJ304">
        <v>0</v>
      </c>
      <c r="AK304">
        <v>0</v>
      </c>
      <c r="AL304">
        <v>99</v>
      </c>
      <c r="AM304" t="s">
        <v>1504</v>
      </c>
    </row>
    <row r="305" spans="1:39">
      <c r="A305" s="43">
        <v>304</v>
      </c>
      <c r="B305" t="s">
        <v>1505</v>
      </c>
      <c r="C305">
        <v>34</v>
      </c>
      <c r="D305" t="s">
        <v>56</v>
      </c>
      <c r="E305">
        <v>140</v>
      </c>
      <c r="F305">
        <v>38</v>
      </c>
      <c r="G305">
        <v>22</v>
      </c>
      <c r="H305">
        <f t="shared" si="4"/>
        <v>1</v>
      </c>
      <c r="I305">
        <v>7</v>
      </c>
      <c r="J305">
        <v>9</v>
      </c>
      <c r="K305">
        <v>6</v>
      </c>
      <c r="L305">
        <v>4</v>
      </c>
      <c r="M305">
        <v>1</v>
      </c>
      <c r="N305">
        <v>10</v>
      </c>
      <c r="O305">
        <v>12</v>
      </c>
      <c r="P305">
        <v>0.45500000000000002</v>
      </c>
      <c r="Q305">
        <v>3</v>
      </c>
      <c r="R305">
        <v>4</v>
      </c>
      <c r="S305">
        <v>0</v>
      </c>
      <c r="T305">
        <v>0</v>
      </c>
      <c r="U305">
        <v>5</v>
      </c>
      <c r="V305" s="44">
        <v>0.23</v>
      </c>
      <c r="W305">
        <v>46.4</v>
      </c>
      <c r="X305">
        <v>87</v>
      </c>
      <c r="Y305">
        <v>16</v>
      </c>
      <c r="Z305">
        <v>21</v>
      </c>
      <c r="AA305">
        <v>6</v>
      </c>
      <c r="AB305">
        <v>1</v>
      </c>
      <c r="AC305">
        <v>9</v>
      </c>
      <c r="AD305">
        <v>5.7</v>
      </c>
      <c r="AE305">
        <v>5.5</v>
      </c>
      <c r="AF305">
        <v>5.2</v>
      </c>
      <c r="AG305">
        <v>87</v>
      </c>
      <c r="AH305">
        <v>3</v>
      </c>
      <c r="AI305">
        <v>17</v>
      </c>
      <c r="AJ305">
        <v>2</v>
      </c>
      <c r="AK305">
        <v>0</v>
      </c>
      <c r="AL305">
        <v>103</v>
      </c>
      <c r="AM305" t="s">
        <v>1506</v>
      </c>
    </row>
    <row r="306" spans="1:39">
      <c r="A306" s="43">
        <v>305</v>
      </c>
      <c r="B306" t="s">
        <v>1507</v>
      </c>
      <c r="C306">
        <v>30</v>
      </c>
      <c r="D306" t="s">
        <v>41</v>
      </c>
      <c r="E306">
        <v>180</v>
      </c>
      <c r="F306">
        <v>32</v>
      </c>
      <c r="G306">
        <v>32</v>
      </c>
      <c r="H306">
        <f t="shared" si="4"/>
        <v>1</v>
      </c>
      <c r="I306">
        <v>14</v>
      </c>
      <c r="J306">
        <v>9</v>
      </c>
      <c r="K306">
        <v>9</v>
      </c>
      <c r="L306">
        <v>2</v>
      </c>
      <c r="M306">
        <v>3</v>
      </c>
      <c r="N306">
        <v>17</v>
      </c>
      <c r="O306">
        <v>15</v>
      </c>
      <c r="P306">
        <v>0.53100000000000003</v>
      </c>
      <c r="Q306">
        <v>5</v>
      </c>
      <c r="R306">
        <v>3</v>
      </c>
      <c r="S306">
        <v>0</v>
      </c>
      <c r="T306">
        <v>0</v>
      </c>
      <c r="U306">
        <v>20</v>
      </c>
      <c r="V306" s="44">
        <v>0.63</v>
      </c>
      <c r="W306">
        <v>61.4</v>
      </c>
      <c r="X306">
        <v>83</v>
      </c>
      <c r="Y306">
        <v>31</v>
      </c>
      <c r="Z306">
        <v>7</v>
      </c>
      <c r="AA306">
        <v>3</v>
      </c>
      <c r="AB306">
        <v>0</v>
      </c>
      <c r="AC306">
        <v>21</v>
      </c>
      <c r="AD306">
        <v>4.3</v>
      </c>
      <c r="AE306">
        <v>4.0999999999999996</v>
      </c>
      <c r="AF306">
        <v>5.6</v>
      </c>
      <c r="AG306">
        <v>99</v>
      </c>
      <c r="AH306">
        <v>0</v>
      </c>
      <c r="AI306">
        <v>14</v>
      </c>
      <c r="AJ306">
        <v>18</v>
      </c>
      <c r="AK306">
        <v>0</v>
      </c>
      <c r="AL306">
        <v>113</v>
      </c>
      <c r="AM306" t="s">
        <v>1508</v>
      </c>
    </row>
    <row r="307" spans="1:39">
      <c r="A307" s="43">
        <v>306</v>
      </c>
      <c r="B307" t="s">
        <v>1509</v>
      </c>
      <c r="C307">
        <v>27</v>
      </c>
      <c r="D307" t="s">
        <v>39</v>
      </c>
      <c r="E307">
        <v>20</v>
      </c>
      <c r="F307">
        <v>19</v>
      </c>
      <c r="G307">
        <v>1</v>
      </c>
      <c r="H307">
        <f t="shared" si="4"/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 s="44">
        <v>0</v>
      </c>
      <c r="W307">
        <v>54</v>
      </c>
      <c r="X307">
        <v>54</v>
      </c>
      <c r="Y307">
        <v>54</v>
      </c>
      <c r="Z307">
        <v>4</v>
      </c>
      <c r="AA307">
        <v>2</v>
      </c>
      <c r="AB307">
        <v>1</v>
      </c>
      <c r="AC307">
        <v>0</v>
      </c>
      <c r="AD307">
        <v>4</v>
      </c>
      <c r="AE307">
        <v>0</v>
      </c>
      <c r="AF307">
        <v>2</v>
      </c>
      <c r="AG307">
        <v>20</v>
      </c>
      <c r="AH307">
        <v>1</v>
      </c>
      <c r="AI307">
        <v>0</v>
      </c>
      <c r="AJ307">
        <v>0</v>
      </c>
      <c r="AK307">
        <v>0</v>
      </c>
      <c r="AL307">
        <v>20</v>
      </c>
      <c r="AM307" t="s">
        <v>1510</v>
      </c>
    </row>
    <row r="308" spans="1:39">
      <c r="A308" s="43">
        <v>307</v>
      </c>
      <c r="B308" t="s">
        <v>1511</v>
      </c>
      <c r="C308">
        <v>24</v>
      </c>
      <c r="D308" t="s">
        <v>100</v>
      </c>
      <c r="E308">
        <v>50</v>
      </c>
      <c r="F308">
        <v>25</v>
      </c>
      <c r="G308">
        <v>1</v>
      </c>
      <c r="H308">
        <f t="shared" si="4"/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 s="44">
        <v>0</v>
      </c>
      <c r="W308">
        <v>42</v>
      </c>
      <c r="X308">
        <v>42</v>
      </c>
      <c r="Y308">
        <v>42</v>
      </c>
      <c r="Z308">
        <v>6</v>
      </c>
      <c r="AA308">
        <v>2</v>
      </c>
      <c r="AB308">
        <v>0</v>
      </c>
      <c r="AC308">
        <v>1</v>
      </c>
      <c r="AD308">
        <v>8</v>
      </c>
      <c r="AE308">
        <v>11.3</v>
      </c>
      <c r="AF308">
        <v>3</v>
      </c>
      <c r="AG308">
        <v>59</v>
      </c>
      <c r="AH308">
        <v>1</v>
      </c>
      <c r="AI308">
        <v>0</v>
      </c>
      <c r="AJ308">
        <v>0</v>
      </c>
      <c r="AK308">
        <v>0</v>
      </c>
      <c r="AL308">
        <v>59</v>
      </c>
      <c r="AM308" t="s">
        <v>1512</v>
      </c>
    </row>
    <row r="309" spans="1:39">
      <c r="A309" s="43">
        <v>308</v>
      </c>
      <c r="B309" t="s">
        <v>1513</v>
      </c>
      <c r="C309">
        <v>25</v>
      </c>
      <c r="D309" t="s">
        <v>26</v>
      </c>
      <c r="E309">
        <v>32.1</v>
      </c>
      <c r="F309">
        <v>7</v>
      </c>
      <c r="G309">
        <v>6</v>
      </c>
      <c r="H309">
        <f t="shared" si="4"/>
        <v>1</v>
      </c>
      <c r="I309">
        <v>2</v>
      </c>
      <c r="J309">
        <v>2</v>
      </c>
      <c r="K309">
        <v>2</v>
      </c>
      <c r="L309">
        <v>1</v>
      </c>
      <c r="M309">
        <v>0</v>
      </c>
      <c r="N309">
        <v>4</v>
      </c>
      <c r="O309">
        <v>2</v>
      </c>
      <c r="P309">
        <v>0.66700000000000004</v>
      </c>
      <c r="Q309">
        <v>0</v>
      </c>
      <c r="R309">
        <v>1</v>
      </c>
      <c r="S309">
        <v>0</v>
      </c>
      <c r="T309">
        <v>0</v>
      </c>
      <c r="U309">
        <v>1</v>
      </c>
      <c r="V309" s="44">
        <v>0.17</v>
      </c>
      <c r="W309">
        <v>44</v>
      </c>
      <c r="X309">
        <v>55</v>
      </c>
      <c r="Y309">
        <v>25</v>
      </c>
      <c r="Z309">
        <v>4</v>
      </c>
      <c r="AA309">
        <v>0</v>
      </c>
      <c r="AB309">
        <v>0</v>
      </c>
      <c r="AC309">
        <v>4</v>
      </c>
      <c r="AD309">
        <v>7.8</v>
      </c>
      <c r="AE309">
        <v>8.1</v>
      </c>
      <c r="AF309">
        <v>4.9000000000000004</v>
      </c>
      <c r="AG309">
        <v>85</v>
      </c>
      <c r="AH309">
        <v>1</v>
      </c>
      <c r="AI309">
        <v>5</v>
      </c>
      <c r="AJ309">
        <v>0</v>
      </c>
      <c r="AK309">
        <v>0</v>
      </c>
      <c r="AL309">
        <v>99</v>
      </c>
      <c r="AM309" t="s">
        <v>1514</v>
      </c>
    </row>
    <row r="310" spans="1:39">
      <c r="A310" s="43">
        <v>309</v>
      </c>
      <c r="B310" t="s">
        <v>1515</v>
      </c>
      <c r="C310">
        <v>25</v>
      </c>
      <c r="D310" t="s">
        <v>74</v>
      </c>
      <c r="E310">
        <v>10</v>
      </c>
      <c r="F310">
        <v>3</v>
      </c>
      <c r="G310">
        <v>2</v>
      </c>
      <c r="H310">
        <f t="shared" si="4"/>
        <v>1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s="44">
        <v>0</v>
      </c>
      <c r="W310">
        <v>38</v>
      </c>
      <c r="X310">
        <v>45</v>
      </c>
      <c r="Y310">
        <v>31</v>
      </c>
      <c r="Z310">
        <v>1</v>
      </c>
      <c r="AA310">
        <v>1</v>
      </c>
      <c r="AB310">
        <v>0</v>
      </c>
      <c r="AC310">
        <v>2</v>
      </c>
      <c r="AD310">
        <v>5</v>
      </c>
      <c r="AE310">
        <v>8.1999999999999993</v>
      </c>
      <c r="AF310">
        <v>3.5</v>
      </c>
      <c r="AG310">
        <v>82</v>
      </c>
      <c r="AH310">
        <v>1</v>
      </c>
      <c r="AI310">
        <v>1</v>
      </c>
      <c r="AJ310">
        <v>0</v>
      </c>
      <c r="AK310">
        <v>0</v>
      </c>
      <c r="AL310">
        <v>87</v>
      </c>
      <c r="AM310" t="s">
        <v>1516</v>
      </c>
    </row>
    <row r="311" spans="1:39">
      <c r="A311" s="43">
        <v>310</v>
      </c>
      <c r="B311" t="s">
        <v>1517</v>
      </c>
      <c r="C311">
        <v>30</v>
      </c>
      <c r="D311" t="s">
        <v>64</v>
      </c>
      <c r="E311">
        <v>16</v>
      </c>
      <c r="F311">
        <v>3</v>
      </c>
      <c r="G311">
        <v>3</v>
      </c>
      <c r="H311">
        <f t="shared" si="4"/>
        <v>1</v>
      </c>
      <c r="I311">
        <v>2</v>
      </c>
      <c r="J311">
        <v>0</v>
      </c>
      <c r="K311">
        <v>1</v>
      </c>
      <c r="L311">
        <v>0</v>
      </c>
      <c r="M311">
        <v>0</v>
      </c>
      <c r="N311">
        <v>3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2</v>
      </c>
      <c r="V311" s="44">
        <v>0.67</v>
      </c>
      <c r="W311">
        <v>72</v>
      </c>
      <c r="X311">
        <v>83</v>
      </c>
      <c r="Y311">
        <v>58</v>
      </c>
      <c r="Z311">
        <v>0</v>
      </c>
      <c r="AA311">
        <v>0</v>
      </c>
      <c r="AB311">
        <v>0</v>
      </c>
      <c r="AC311">
        <v>2</v>
      </c>
      <c r="AD311">
        <v>9.4</v>
      </c>
      <c r="AE311">
        <v>6.2</v>
      </c>
      <c r="AF311">
        <v>5.3</v>
      </c>
      <c r="AG311">
        <v>69</v>
      </c>
      <c r="AH311">
        <v>1</v>
      </c>
      <c r="AI311">
        <v>2</v>
      </c>
      <c r="AJ311">
        <v>0</v>
      </c>
      <c r="AK311">
        <v>0</v>
      </c>
      <c r="AL311">
        <v>89</v>
      </c>
      <c r="AM311" t="s">
        <v>1518</v>
      </c>
    </row>
    <row r="312" spans="1:39">
      <c r="A312" s="43">
        <v>311</v>
      </c>
      <c r="B312" t="s">
        <v>1519</v>
      </c>
      <c r="C312">
        <v>29</v>
      </c>
      <c r="D312" t="s">
        <v>39</v>
      </c>
      <c r="E312">
        <v>20</v>
      </c>
      <c r="F312">
        <v>21</v>
      </c>
      <c r="G312">
        <v>1</v>
      </c>
      <c r="H312">
        <f t="shared" si="4"/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1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 s="44">
        <v>0</v>
      </c>
      <c r="W312">
        <v>55</v>
      </c>
      <c r="X312">
        <v>55</v>
      </c>
      <c r="Y312">
        <v>55</v>
      </c>
      <c r="Z312">
        <v>2</v>
      </c>
      <c r="AA312">
        <v>2</v>
      </c>
      <c r="AB312">
        <v>1</v>
      </c>
      <c r="AC312">
        <v>0</v>
      </c>
      <c r="AD312">
        <v>7</v>
      </c>
      <c r="AE312">
        <v>0</v>
      </c>
      <c r="AF312">
        <v>1</v>
      </c>
      <c r="AG312">
        <v>14</v>
      </c>
      <c r="AH312">
        <v>1</v>
      </c>
      <c r="AI312">
        <v>0</v>
      </c>
      <c r="AJ312">
        <v>0</v>
      </c>
      <c r="AK312">
        <v>0</v>
      </c>
      <c r="AL312">
        <v>14</v>
      </c>
      <c r="AM312" t="s">
        <v>1520</v>
      </c>
    </row>
    <row r="313" spans="1:39">
      <c r="A313" s="43">
        <v>312</v>
      </c>
      <c r="B313" t="s">
        <v>1521</v>
      </c>
      <c r="C313">
        <v>27</v>
      </c>
      <c r="D313" t="s">
        <v>56</v>
      </c>
      <c r="E313">
        <v>173.1</v>
      </c>
      <c r="F313">
        <v>30</v>
      </c>
      <c r="G313">
        <v>30</v>
      </c>
      <c r="H313">
        <f t="shared" si="4"/>
        <v>1</v>
      </c>
      <c r="I313">
        <v>16</v>
      </c>
      <c r="J313">
        <v>5</v>
      </c>
      <c r="K313">
        <v>9</v>
      </c>
      <c r="L313">
        <v>3</v>
      </c>
      <c r="M313">
        <v>1</v>
      </c>
      <c r="N313">
        <v>19</v>
      </c>
      <c r="O313">
        <v>11</v>
      </c>
      <c r="P313">
        <v>0.63300000000000001</v>
      </c>
      <c r="Q313">
        <v>3</v>
      </c>
      <c r="R313">
        <v>1</v>
      </c>
      <c r="S313">
        <v>0</v>
      </c>
      <c r="T313">
        <v>0</v>
      </c>
      <c r="U313">
        <v>20</v>
      </c>
      <c r="V313" s="44">
        <v>0.67</v>
      </c>
      <c r="W313">
        <v>55.8</v>
      </c>
      <c r="X313">
        <v>88</v>
      </c>
      <c r="Y313">
        <v>23</v>
      </c>
      <c r="Z313">
        <v>11</v>
      </c>
      <c r="AA313">
        <v>5</v>
      </c>
      <c r="AB313">
        <v>0</v>
      </c>
      <c r="AC313">
        <v>15</v>
      </c>
      <c r="AD313">
        <v>6</v>
      </c>
      <c r="AE313">
        <v>5.3</v>
      </c>
      <c r="AF313">
        <v>5.8</v>
      </c>
      <c r="AG313">
        <v>89</v>
      </c>
      <c r="AH313">
        <v>4</v>
      </c>
      <c r="AI313">
        <v>19</v>
      </c>
      <c r="AJ313">
        <v>7</v>
      </c>
      <c r="AK313">
        <v>0</v>
      </c>
      <c r="AL313">
        <v>111</v>
      </c>
      <c r="AM313" t="s">
        <v>1522</v>
      </c>
    </row>
    <row r="314" spans="1:39">
      <c r="A314" s="43">
        <v>313</v>
      </c>
      <c r="B314" t="s">
        <v>1523</v>
      </c>
      <c r="C314">
        <v>24</v>
      </c>
      <c r="D314" t="s">
        <v>24</v>
      </c>
      <c r="E314">
        <v>31</v>
      </c>
      <c r="F314">
        <v>8</v>
      </c>
      <c r="G314">
        <v>4</v>
      </c>
      <c r="H314">
        <f t="shared" si="4"/>
        <v>1</v>
      </c>
      <c r="I314">
        <v>0</v>
      </c>
      <c r="J314">
        <v>0</v>
      </c>
      <c r="K314">
        <v>4</v>
      </c>
      <c r="L314">
        <v>0</v>
      </c>
      <c r="M314">
        <v>0</v>
      </c>
      <c r="N314">
        <v>2</v>
      </c>
      <c r="O314">
        <v>2</v>
      </c>
      <c r="P314">
        <v>0.5</v>
      </c>
      <c r="Q314">
        <v>1</v>
      </c>
      <c r="R314">
        <v>2</v>
      </c>
      <c r="S314">
        <v>0</v>
      </c>
      <c r="T314">
        <v>0</v>
      </c>
      <c r="U314">
        <v>0</v>
      </c>
      <c r="V314" s="44">
        <v>0</v>
      </c>
      <c r="W314">
        <v>22.3</v>
      </c>
      <c r="X314">
        <v>28</v>
      </c>
      <c r="Y314">
        <v>11</v>
      </c>
      <c r="Z314">
        <v>5</v>
      </c>
      <c r="AA314">
        <v>2</v>
      </c>
      <c r="AB314">
        <v>0</v>
      </c>
      <c r="AC314">
        <v>4</v>
      </c>
      <c r="AD314">
        <v>9.1999999999999993</v>
      </c>
      <c r="AE314">
        <v>9.6</v>
      </c>
      <c r="AF314">
        <v>3.8</v>
      </c>
      <c r="AG314">
        <v>70</v>
      </c>
      <c r="AH314">
        <v>4</v>
      </c>
      <c r="AI314">
        <v>0</v>
      </c>
      <c r="AJ314">
        <v>0</v>
      </c>
      <c r="AK314">
        <v>0</v>
      </c>
      <c r="AL314">
        <v>79</v>
      </c>
      <c r="AM314" t="s">
        <v>1524</v>
      </c>
    </row>
    <row r="315" spans="1:39">
      <c r="A315" s="43">
        <v>314</v>
      </c>
      <c r="B315" t="s">
        <v>1525</v>
      </c>
      <c r="C315">
        <v>25</v>
      </c>
      <c r="D315" t="s">
        <v>74</v>
      </c>
      <c r="E315">
        <v>10.1</v>
      </c>
      <c r="F315">
        <v>4</v>
      </c>
      <c r="G315">
        <v>2</v>
      </c>
      <c r="H315">
        <f t="shared" si="4"/>
        <v>1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2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 s="44">
        <v>0</v>
      </c>
      <c r="W315">
        <v>28</v>
      </c>
      <c r="X315">
        <v>38</v>
      </c>
      <c r="Y315">
        <v>18</v>
      </c>
      <c r="Z315">
        <v>3</v>
      </c>
      <c r="AA315">
        <v>0</v>
      </c>
      <c r="AB315">
        <v>0</v>
      </c>
      <c r="AC315">
        <v>2</v>
      </c>
      <c r="AD315">
        <v>3</v>
      </c>
      <c r="AE315">
        <v>0</v>
      </c>
      <c r="AF315">
        <v>3.5</v>
      </c>
      <c r="AG315">
        <v>78</v>
      </c>
      <c r="AH315">
        <v>1</v>
      </c>
      <c r="AI315">
        <v>1</v>
      </c>
      <c r="AJ315">
        <v>0</v>
      </c>
      <c r="AK315">
        <v>0</v>
      </c>
      <c r="AL315">
        <v>84</v>
      </c>
      <c r="AM315" t="s">
        <v>1526</v>
      </c>
    </row>
    <row r="316" spans="1:39">
      <c r="A316" s="43">
        <v>315</v>
      </c>
      <c r="B316" t="s">
        <v>1527</v>
      </c>
      <c r="C316">
        <v>31</v>
      </c>
      <c r="D316" t="s">
        <v>89</v>
      </c>
      <c r="E316">
        <v>85.2</v>
      </c>
      <c r="F316">
        <v>54</v>
      </c>
      <c r="G316">
        <v>9</v>
      </c>
      <c r="H316">
        <f t="shared" si="4"/>
        <v>0</v>
      </c>
      <c r="I316">
        <v>2</v>
      </c>
      <c r="J316">
        <v>3</v>
      </c>
      <c r="K316">
        <v>4</v>
      </c>
      <c r="L316">
        <v>2</v>
      </c>
      <c r="M316">
        <v>0</v>
      </c>
      <c r="N316">
        <v>4</v>
      </c>
      <c r="O316">
        <v>5</v>
      </c>
      <c r="P316">
        <v>0.44400000000000001</v>
      </c>
      <c r="Q316">
        <v>0</v>
      </c>
      <c r="R316">
        <v>1</v>
      </c>
      <c r="S316">
        <v>0</v>
      </c>
      <c r="T316">
        <v>0</v>
      </c>
      <c r="U316">
        <v>0</v>
      </c>
      <c r="V316" s="44">
        <v>0</v>
      </c>
      <c r="W316">
        <v>52.8</v>
      </c>
      <c r="X316">
        <v>69</v>
      </c>
      <c r="Y316">
        <v>36</v>
      </c>
      <c r="Z316">
        <v>13</v>
      </c>
      <c r="AA316">
        <v>6</v>
      </c>
      <c r="AB316">
        <v>3</v>
      </c>
      <c r="AC316">
        <v>2</v>
      </c>
      <c r="AD316">
        <v>4.0999999999999996</v>
      </c>
      <c r="AE316">
        <v>4.0999999999999996</v>
      </c>
      <c r="AF316">
        <v>3.6</v>
      </c>
      <c r="AG316">
        <v>56</v>
      </c>
      <c r="AH316">
        <v>8</v>
      </c>
      <c r="AI316">
        <v>1</v>
      </c>
      <c r="AJ316">
        <v>0</v>
      </c>
      <c r="AK316">
        <v>0</v>
      </c>
      <c r="AL316">
        <v>82</v>
      </c>
      <c r="AM316" t="s">
        <v>1528</v>
      </c>
    </row>
    <row r="317" spans="1:39">
      <c r="A317" s="43">
        <v>316</v>
      </c>
      <c r="B317" t="s">
        <v>400</v>
      </c>
      <c r="C317">
        <v>24</v>
      </c>
      <c r="D317" t="s">
        <v>26</v>
      </c>
      <c r="E317">
        <v>181.2</v>
      </c>
      <c r="F317">
        <v>31</v>
      </c>
      <c r="G317">
        <v>31</v>
      </c>
      <c r="H317">
        <f t="shared" si="4"/>
        <v>1</v>
      </c>
      <c r="I317">
        <v>19</v>
      </c>
      <c r="J317">
        <v>5</v>
      </c>
      <c r="K317">
        <v>7</v>
      </c>
      <c r="L317">
        <v>4</v>
      </c>
      <c r="M317">
        <v>2</v>
      </c>
      <c r="N317">
        <v>25</v>
      </c>
      <c r="O317">
        <v>6</v>
      </c>
      <c r="P317">
        <v>0.80600000000000005</v>
      </c>
      <c r="Q317">
        <v>3</v>
      </c>
      <c r="R317">
        <v>3</v>
      </c>
      <c r="S317">
        <v>0</v>
      </c>
      <c r="T317">
        <v>0</v>
      </c>
      <c r="U317">
        <v>18</v>
      </c>
      <c r="V317" s="44">
        <v>0.57999999999999996</v>
      </c>
      <c r="W317">
        <v>59</v>
      </c>
      <c r="X317">
        <v>91</v>
      </c>
      <c r="Y317">
        <v>20</v>
      </c>
      <c r="Z317">
        <v>13</v>
      </c>
      <c r="AA317">
        <v>5</v>
      </c>
      <c r="AB317">
        <v>0</v>
      </c>
      <c r="AC317">
        <v>23</v>
      </c>
      <c r="AD317">
        <v>6.5</v>
      </c>
      <c r="AE317">
        <v>5.7</v>
      </c>
      <c r="AF317">
        <v>5.9</v>
      </c>
      <c r="AG317">
        <v>97</v>
      </c>
      <c r="AH317">
        <v>2</v>
      </c>
      <c r="AI317">
        <v>15</v>
      </c>
      <c r="AJ317">
        <v>14</v>
      </c>
      <c r="AK317">
        <v>0</v>
      </c>
      <c r="AL317">
        <v>110</v>
      </c>
      <c r="AM317" t="s">
        <v>1529</v>
      </c>
    </row>
    <row r="318" spans="1:39">
      <c r="A318" s="43">
        <v>317</v>
      </c>
      <c r="B318" t="s">
        <v>1530</v>
      </c>
      <c r="C318">
        <v>33</v>
      </c>
      <c r="D318" t="s">
        <v>86</v>
      </c>
      <c r="E318">
        <v>85.2</v>
      </c>
      <c r="F318">
        <v>21</v>
      </c>
      <c r="G318">
        <v>11</v>
      </c>
      <c r="H318">
        <f t="shared" si="4"/>
        <v>1</v>
      </c>
      <c r="I318">
        <v>0</v>
      </c>
      <c r="J318">
        <v>4</v>
      </c>
      <c r="K318">
        <v>7</v>
      </c>
      <c r="L318">
        <v>0</v>
      </c>
      <c r="M318">
        <v>2</v>
      </c>
      <c r="N318">
        <v>3</v>
      </c>
      <c r="O318">
        <v>8</v>
      </c>
      <c r="P318">
        <v>0.27300000000000002</v>
      </c>
      <c r="Q318">
        <v>0</v>
      </c>
      <c r="R318">
        <v>2</v>
      </c>
      <c r="S318">
        <v>0</v>
      </c>
      <c r="T318">
        <v>0</v>
      </c>
      <c r="U318">
        <v>2</v>
      </c>
      <c r="V318" s="44">
        <v>0.18</v>
      </c>
      <c r="W318">
        <v>47.8</v>
      </c>
      <c r="X318">
        <v>65</v>
      </c>
      <c r="Y318">
        <v>34</v>
      </c>
      <c r="Z318">
        <v>9</v>
      </c>
      <c r="AA318">
        <v>3</v>
      </c>
      <c r="AB318">
        <v>1</v>
      </c>
      <c r="AC318">
        <v>5</v>
      </c>
      <c r="AD318">
        <v>3.2</v>
      </c>
      <c r="AE318">
        <v>2.5</v>
      </c>
      <c r="AF318">
        <v>4.5</v>
      </c>
      <c r="AG318">
        <v>70</v>
      </c>
      <c r="AH318">
        <v>8</v>
      </c>
      <c r="AI318">
        <v>3</v>
      </c>
      <c r="AJ318">
        <v>0</v>
      </c>
      <c r="AK318">
        <v>0</v>
      </c>
      <c r="AL318">
        <v>95</v>
      </c>
      <c r="AM318" t="s">
        <v>1531</v>
      </c>
    </row>
    <row r="319" spans="1:39">
      <c r="A319" s="43">
        <v>318</v>
      </c>
      <c r="B319" t="s">
        <v>1532</v>
      </c>
      <c r="C319">
        <v>32</v>
      </c>
      <c r="D319" t="s">
        <v>56</v>
      </c>
      <c r="E319">
        <v>134.19999999999999</v>
      </c>
      <c r="F319">
        <v>26</v>
      </c>
      <c r="G319">
        <v>24</v>
      </c>
      <c r="H319">
        <f t="shared" si="4"/>
        <v>1</v>
      </c>
      <c r="I319">
        <v>10</v>
      </c>
      <c r="J319">
        <v>8</v>
      </c>
      <c r="K319">
        <v>6</v>
      </c>
      <c r="L319">
        <v>0</v>
      </c>
      <c r="M319">
        <v>2</v>
      </c>
      <c r="N319">
        <v>13</v>
      </c>
      <c r="O319">
        <v>11</v>
      </c>
      <c r="P319">
        <v>0.54200000000000004</v>
      </c>
      <c r="Q319">
        <v>0</v>
      </c>
      <c r="R319">
        <v>3</v>
      </c>
      <c r="S319">
        <v>1</v>
      </c>
      <c r="T319">
        <v>1</v>
      </c>
      <c r="U319">
        <v>15</v>
      </c>
      <c r="V319" s="44">
        <v>0.63</v>
      </c>
      <c r="W319">
        <v>52.7</v>
      </c>
      <c r="X319">
        <v>92</v>
      </c>
      <c r="Y319">
        <v>16</v>
      </c>
      <c r="Z319">
        <v>12</v>
      </c>
      <c r="AA319">
        <v>5</v>
      </c>
      <c r="AB319">
        <v>0</v>
      </c>
      <c r="AC319">
        <v>10</v>
      </c>
      <c r="AD319">
        <v>4.3</v>
      </c>
      <c r="AE319">
        <v>4.0999999999999996</v>
      </c>
      <c r="AF319">
        <v>5.5</v>
      </c>
      <c r="AG319">
        <v>88</v>
      </c>
      <c r="AH319">
        <v>4</v>
      </c>
      <c r="AI319">
        <v>18</v>
      </c>
      <c r="AJ319">
        <v>2</v>
      </c>
      <c r="AK319">
        <v>0</v>
      </c>
      <c r="AL319">
        <v>105</v>
      </c>
      <c r="AM319" t="s">
        <v>1533</v>
      </c>
    </row>
    <row r="320" spans="1:39">
      <c r="A320" s="43">
        <v>319</v>
      </c>
      <c r="B320" t="s">
        <v>1534</v>
      </c>
      <c r="C320">
        <v>25</v>
      </c>
      <c r="D320" t="s">
        <v>29</v>
      </c>
      <c r="E320">
        <v>30.2</v>
      </c>
      <c r="F320">
        <v>10</v>
      </c>
      <c r="G320">
        <v>7</v>
      </c>
      <c r="H320">
        <f t="shared" si="4"/>
        <v>1</v>
      </c>
      <c r="I320">
        <v>1</v>
      </c>
      <c r="J320">
        <v>2</v>
      </c>
      <c r="K320">
        <v>4</v>
      </c>
      <c r="L320">
        <v>1</v>
      </c>
      <c r="M320">
        <v>0</v>
      </c>
      <c r="N320">
        <v>2</v>
      </c>
      <c r="O320">
        <v>5</v>
      </c>
      <c r="P320">
        <v>0.28599999999999998</v>
      </c>
      <c r="Q320">
        <v>0</v>
      </c>
      <c r="R320">
        <v>2</v>
      </c>
      <c r="S320">
        <v>0</v>
      </c>
      <c r="T320">
        <v>0</v>
      </c>
      <c r="U320">
        <v>0</v>
      </c>
      <c r="V320" s="44">
        <v>0</v>
      </c>
      <c r="W320">
        <v>35.9</v>
      </c>
      <c r="X320">
        <v>66</v>
      </c>
      <c r="Y320">
        <v>18</v>
      </c>
      <c r="Z320">
        <v>9</v>
      </c>
      <c r="AA320">
        <v>5</v>
      </c>
      <c r="AB320">
        <v>0</v>
      </c>
      <c r="AC320">
        <v>7</v>
      </c>
      <c r="AD320">
        <v>5.3</v>
      </c>
      <c r="AE320">
        <v>5</v>
      </c>
      <c r="AF320">
        <v>3.7</v>
      </c>
      <c r="AG320">
        <v>72</v>
      </c>
      <c r="AH320">
        <v>5</v>
      </c>
      <c r="AI320">
        <v>2</v>
      </c>
      <c r="AJ320">
        <v>0</v>
      </c>
      <c r="AK320">
        <v>0</v>
      </c>
      <c r="AL320">
        <v>80</v>
      </c>
      <c r="AM320" t="s">
        <v>1535</v>
      </c>
    </row>
    <row r="321" spans="1:39">
      <c r="A321" s="43">
        <v>320</v>
      </c>
      <c r="B321" t="s">
        <v>1536</v>
      </c>
      <c r="C321">
        <v>27</v>
      </c>
      <c r="D321" t="s">
        <v>89</v>
      </c>
      <c r="E321">
        <v>120.1</v>
      </c>
      <c r="F321">
        <v>21</v>
      </c>
      <c r="G321">
        <v>21</v>
      </c>
      <c r="H321">
        <f t="shared" si="4"/>
        <v>1</v>
      </c>
      <c r="I321">
        <v>4</v>
      </c>
      <c r="J321">
        <v>6</v>
      </c>
      <c r="K321">
        <v>11</v>
      </c>
      <c r="L321">
        <v>1</v>
      </c>
      <c r="M321">
        <v>2</v>
      </c>
      <c r="N321">
        <v>12</v>
      </c>
      <c r="O321">
        <v>9</v>
      </c>
      <c r="P321">
        <v>0.57099999999999995</v>
      </c>
      <c r="Q321">
        <v>5</v>
      </c>
      <c r="R321">
        <v>4</v>
      </c>
      <c r="S321">
        <v>0</v>
      </c>
      <c r="T321">
        <v>0</v>
      </c>
      <c r="U321">
        <v>11</v>
      </c>
      <c r="V321" s="44">
        <v>0.52</v>
      </c>
      <c r="W321">
        <v>52.3</v>
      </c>
      <c r="X321">
        <v>74</v>
      </c>
      <c r="Y321">
        <v>31</v>
      </c>
      <c r="Z321">
        <v>14</v>
      </c>
      <c r="AA321">
        <v>4</v>
      </c>
      <c r="AB321">
        <v>0</v>
      </c>
      <c r="AC321">
        <v>13</v>
      </c>
      <c r="AD321">
        <v>4.4000000000000004</v>
      </c>
      <c r="AE321">
        <v>4</v>
      </c>
      <c r="AF321">
        <v>5.7</v>
      </c>
      <c r="AG321">
        <v>92</v>
      </c>
      <c r="AH321">
        <v>3</v>
      </c>
      <c r="AI321">
        <v>13</v>
      </c>
      <c r="AJ321">
        <v>5</v>
      </c>
      <c r="AK321">
        <v>0</v>
      </c>
      <c r="AL321">
        <v>106</v>
      </c>
      <c r="AM321" t="s">
        <v>1537</v>
      </c>
    </row>
    <row r="322" spans="1:39">
      <c r="A322" s="43">
        <v>321</v>
      </c>
      <c r="B322" t="s">
        <v>1538</v>
      </c>
      <c r="C322">
        <v>33</v>
      </c>
      <c r="D322" t="s">
        <v>109</v>
      </c>
      <c r="E322">
        <v>67.099999999999994</v>
      </c>
      <c r="F322">
        <v>55</v>
      </c>
      <c r="G322">
        <v>1</v>
      </c>
      <c r="H322">
        <f t="shared" si="4"/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1</v>
      </c>
      <c r="Q322">
        <v>0</v>
      </c>
      <c r="R322">
        <v>1</v>
      </c>
      <c r="S322">
        <v>0</v>
      </c>
      <c r="T322">
        <v>0</v>
      </c>
      <c r="U322">
        <v>0</v>
      </c>
      <c r="V322" s="44">
        <v>0</v>
      </c>
      <c r="W322">
        <v>43</v>
      </c>
      <c r="X322">
        <v>43</v>
      </c>
      <c r="Y322">
        <v>43</v>
      </c>
      <c r="Z322">
        <v>15</v>
      </c>
      <c r="AA322">
        <v>9</v>
      </c>
      <c r="AB322">
        <v>0</v>
      </c>
      <c r="AC322">
        <v>1</v>
      </c>
      <c r="AD322">
        <v>10.1</v>
      </c>
      <c r="AE322">
        <v>0</v>
      </c>
      <c r="AF322">
        <v>2</v>
      </c>
      <c r="AG322">
        <v>36</v>
      </c>
      <c r="AH322">
        <v>1</v>
      </c>
      <c r="AI322">
        <v>0</v>
      </c>
      <c r="AJ322">
        <v>0</v>
      </c>
      <c r="AK322">
        <v>0</v>
      </c>
      <c r="AL322">
        <v>36</v>
      </c>
      <c r="AM322" t="s">
        <v>1539</v>
      </c>
    </row>
    <row r="323" spans="1:39">
      <c r="A323" s="43">
        <v>322</v>
      </c>
      <c r="B323" t="s">
        <v>1540</v>
      </c>
      <c r="C323">
        <v>30</v>
      </c>
      <c r="D323" t="s">
        <v>915</v>
      </c>
      <c r="E323">
        <v>88.2</v>
      </c>
      <c r="F323">
        <v>18</v>
      </c>
      <c r="G323">
        <v>18</v>
      </c>
      <c r="H323">
        <f t="shared" ref="H323:H375" si="5">IF(G323/F323&lt;0.2,0,1)</f>
        <v>1</v>
      </c>
      <c r="I323">
        <v>2</v>
      </c>
      <c r="J323">
        <v>6</v>
      </c>
      <c r="K323">
        <v>10</v>
      </c>
      <c r="L323">
        <v>2</v>
      </c>
      <c r="M323">
        <v>2</v>
      </c>
      <c r="N323">
        <v>7</v>
      </c>
      <c r="O323">
        <v>11</v>
      </c>
      <c r="P323">
        <v>0.38900000000000001</v>
      </c>
      <c r="Q323">
        <v>1</v>
      </c>
      <c r="R323">
        <v>5</v>
      </c>
      <c r="S323">
        <v>0</v>
      </c>
      <c r="T323">
        <v>0</v>
      </c>
      <c r="U323">
        <v>4</v>
      </c>
      <c r="V323" s="44">
        <v>0.22</v>
      </c>
      <c r="W323">
        <v>43.1</v>
      </c>
      <c r="X323">
        <v>66</v>
      </c>
      <c r="Y323">
        <v>18</v>
      </c>
      <c r="Z323">
        <v>9</v>
      </c>
      <c r="AA323">
        <v>2</v>
      </c>
      <c r="AB323">
        <v>0</v>
      </c>
      <c r="AC323">
        <v>11</v>
      </c>
      <c r="AD323">
        <v>5.2</v>
      </c>
      <c r="AE323">
        <v>4.8</v>
      </c>
      <c r="AF323">
        <v>4.9000000000000004</v>
      </c>
      <c r="AG323">
        <v>78</v>
      </c>
      <c r="AH323">
        <v>8</v>
      </c>
      <c r="AI323">
        <v>10</v>
      </c>
      <c r="AJ323">
        <v>0</v>
      </c>
      <c r="AK323">
        <v>0</v>
      </c>
      <c r="AL323">
        <v>97</v>
      </c>
      <c r="AM323" t="s">
        <v>1541</v>
      </c>
    </row>
    <row r="324" spans="1:39">
      <c r="A324" s="43">
        <v>323</v>
      </c>
      <c r="B324" t="s">
        <v>1542</v>
      </c>
      <c r="C324">
        <v>31</v>
      </c>
      <c r="D324" t="s">
        <v>56</v>
      </c>
      <c r="E324">
        <v>144.1</v>
      </c>
      <c r="F324">
        <v>28</v>
      </c>
      <c r="G324">
        <v>28</v>
      </c>
      <c r="H324">
        <f t="shared" si="5"/>
        <v>1</v>
      </c>
      <c r="I324">
        <v>8</v>
      </c>
      <c r="J324">
        <v>10</v>
      </c>
      <c r="K324">
        <v>10</v>
      </c>
      <c r="L324">
        <v>3</v>
      </c>
      <c r="M324">
        <v>2</v>
      </c>
      <c r="N324">
        <v>11</v>
      </c>
      <c r="O324">
        <v>17</v>
      </c>
      <c r="P324">
        <v>0.39300000000000002</v>
      </c>
      <c r="Q324">
        <v>1</v>
      </c>
      <c r="R324">
        <v>4</v>
      </c>
      <c r="S324">
        <v>0</v>
      </c>
      <c r="T324">
        <v>0</v>
      </c>
      <c r="U324">
        <v>8</v>
      </c>
      <c r="V324" s="44">
        <v>0.28999999999999998</v>
      </c>
      <c r="W324">
        <v>47.9</v>
      </c>
      <c r="X324">
        <v>82</v>
      </c>
      <c r="Y324">
        <v>11</v>
      </c>
      <c r="Z324">
        <v>20</v>
      </c>
      <c r="AA324">
        <v>10</v>
      </c>
      <c r="AB324">
        <v>0</v>
      </c>
      <c r="AC324">
        <v>13</v>
      </c>
      <c r="AD324">
        <v>4.8</v>
      </c>
      <c r="AE324">
        <v>4.0999999999999996</v>
      </c>
      <c r="AF324">
        <v>5.2</v>
      </c>
      <c r="AG324">
        <v>86</v>
      </c>
      <c r="AH324">
        <v>7</v>
      </c>
      <c r="AI324">
        <v>17</v>
      </c>
      <c r="AJ324">
        <v>4</v>
      </c>
      <c r="AK324">
        <v>0</v>
      </c>
      <c r="AL324">
        <v>109</v>
      </c>
      <c r="AM324" t="s">
        <v>1543</v>
      </c>
    </row>
    <row r="325" spans="1:39">
      <c r="A325" s="43">
        <v>324</v>
      </c>
      <c r="B325" t="s">
        <v>1544</v>
      </c>
      <c r="C325">
        <v>24</v>
      </c>
      <c r="D325" t="s">
        <v>169</v>
      </c>
      <c r="E325">
        <v>14.2</v>
      </c>
      <c r="F325">
        <v>5</v>
      </c>
      <c r="G325">
        <v>1</v>
      </c>
      <c r="H325">
        <f t="shared" si="5"/>
        <v>1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 s="44">
        <v>0</v>
      </c>
      <c r="W325">
        <v>43</v>
      </c>
      <c r="X325">
        <v>43</v>
      </c>
      <c r="Y325">
        <v>43</v>
      </c>
      <c r="Z325">
        <v>5</v>
      </c>
      <c r="AA325">
        <v>1</v>
      </c>
      <c r="AB325">
        <v>0</v>
      </c>
      <c r="AC325">
        <v>1</v>
      </c>
      <c r="AD325">
        <v>3</v>
      </c>
      <c r="AE325">
        <v>0</v>
      </c>
      <c r="AF325">
        <v>2.7</v>
      </c>
      <c r="AG325">
        <v>49</v>
      </c>
      <c r="AH325">
        <v>1</v>
      </c>
      <c r="AI325">
        <v>0</v>
      </c>
      <c r="AJ325">
        <v>0</v>
      </c>
      <c r="AK325">
        <v>0</v>
      </c>
      <c r="AL325">
        <v>49</v>
      </c>
      <c r="AM325" t="s">
        <v>1545</v>
      </c>
    </row>
    <row r="326" spans="1:39">
      <c r="A326" s="43">
        <v>325</v>
      </c>
      <c r="B326" t="s">
        <v>1546</v>
      </c>
      <c r="C326">
        <v>30</v>
      </c>
      <c r="D326" t="s">
        <v>39</v>
      </c>
      <c r="E326">
        <v>17.2</v>
      </c>
      <c r="F326">
        <v>17</v>
      </c>
      <c r="G326">
        <v>1</v>
      </c>
      <c r="H326">
        <f t="shared" si="5"/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s="44">
        <v>0</v>
      </c>
      <c r="W326">
        <v>50</v>
      </c>
      <c r="X326">
        <v>50</v>
      </c>
      <c r="Y326">
        <v>50</v>
      </c>
      <c r="Z326">
        <v>6</v>
      </c>
      <c r="AA326">
        <v>1</v>
      </c>
      <c r="AB326">
        <v>0</v>
      </c>
      <c r="AC326">
        <v>1</v>
      </c>
      <c r="AD326">
        <v>1</v>
      </c>
      <c r="AE326">
        <v>0</v>
      </c>
      <c r="AF326">
        <v>1</v>
      </c>
      <c r="AG326">
        <v>25</v>
      </c>
      <c r="AH326">
        <v>1</v>
      </c>
      <c r="AI326">
        <v>0</v>
      </c>
      <c r="AJ326">
        <v>0</v>
      </c>
      <c r="AK326">
        <v>0</v>
      </c>
      <c r="AL326">
        <v>25</v>
      </c>
      <c r="AM326" t="s">
        <v>1547</v>
      </c>
    </row>
    <row r="327" spans="1:39">
      <c r="A327" s="43">
        <v>326</v>
      </c>
      <c r="B327" t="s">
        <v>1548</v>
      </c>
      <c r="C327">
        <v>32</v>
      </c>
      <c r="D327" t="s">
        <v>45</v>
      </c>
      <c r="E327">
        <v>67.2</v>
      </c>
      <c r="F327">
        <v>13</v>
      </c>
      <c r="G327">
        <v>11</v>
      </c>
      <c r="H327">
        <f t="shared" si="5"/>
        <v>1</v>
      </c>
      <c r="I327">
        <v>2</v>
      </c>
      <c r="J327">
        <v>5</v>
      </c>
      <c r="K327">
        <v>4</v>
      </c>
      <c r="L327">
        <v>0</v>
      </c>
      <c r="M327">
        <v>1</v>
      </c>
      <c r="N327">
        <v>3</v>
      </c>
      <c r="O327">
        <v>8</v>
      </c>
      <c r="P327">
        <v>0.27300000000000002</v>
      </c>
      <c r="Q327">
        <v>2</v>
      </c>
      <c r="R327">
        <v>2</v>
      </c>
      <c r="S327">
        <v>0</v>
      </c>
      <c r="T327">
        <v>0</v>
      </c>
      <c r="U327">
        <v>5</v>
      </c>
      <c r="V327" s="44">
        <v>0.45</v>
      </c>
      <c r="W327">
        <v>50.1</v>
      </c>
      <c r="X327">
        <v>67</v>
      </c>
      <c r="Y327">
        <v>13</v>
      </c>
      <c r="Z327">
        <v>2</v>
      </c>
      <c r="AA327">
        <v>1</v>
      </c>
      <c r="AB327">
        <v>0</v>
      </c>
      <c r="AC327">
        <v>7</v>
      </c>
      <c r="AD327">
        <v>2.8</v>
      </c>
      <c r="AE327">
        <v>2</v>
      </c>
      <c r="AF327">
        <v>5.7</v>
      </c>
      <c r="AG327">
        <v>85</v>
      </c>
      <c r="AH327">
        <v>2</v>
      </c>
      <c r="AI327">
        <v>9</v>
      </c>
      <c r="AJ327">
        <v>0</v>
      </c>
      <c r="AK327">
        <v>0</v>
      </c>
      <c r="AL327">
        <v>98</v>
      </c>
      <c r="AM327" t="s">
        <v>1549</v>
      </c>
    </row>
    <row r="328" spans="1:39">
      <c r="A328" s="43">
        <v>327</v>
      </c>
      <c r="B328" t="s">
        <v>1550</v>
      </c>
      <c r="C328">
        <v>25</v>
      </c>
      <c r="D328" t="s">
        <v>95</v>
      </c>
      <c r="E328">
        <v>61</v>
      </c>
      <c r="F328">
        <v>24</v>
      </c>
      <c r="G328">
        <v>8</v>
      </c>
      <c r="H328">
        <f t="shared" si="5"/>
        <v>1</v>
      </c>
      <c r="I328">
        <v>3</v>
      </c>
      <c r="J328">
        <v>4</v>
      </c>
      <c r="K328">
        <v>1</v>
      </c>
      <c r="L328">
        <v>2</v>
      </c>
      <c r="M328">
        <v>0</v>
      </c>
      <c r="N328">
        <v>4</v>
      </c>
      <c r="O328">
        <v>4</v>
      </c>
      <c r="P328">
        <v>0.5</v>
      </c>
      <c r="Q328">
        <v>0</v>
      </c>
      <c r="R328">
        <v>1</v>
      </c>
      <c r="S328">
        <v>0</v>
      </c>
      <c r="T328">
        <v>0</v>
      </c>
      <c r="U328">
        <v>1</v>
      </c>
      <c r="V328" s="44">
        <v>0.13</v>
      </c>
      <c r="W328">
        <v>49.5</v>
      </c>
      <c r="X328">
        <v>61</v>
      </c>
      <c r="Y328">
        <v>41</v>
      </c>
      <c r="Z328">
        <v>11</v>
      </c>
      <c r="AA328">
        <v>6</v>
      </c>
      <c r="AB328">
        <v>1</v>
      </c>
      <c r="AC328">
        <v>4</v>
      </c>
      <c r="AD328">
        <v>3.7</v>
      </c>
      <c r="AE328">
        <v>4.3</v>
      </c>
      <c r="AF328">
        <v>5</v>
      </c>
      <c r="AG328">
        <v>87</v>
      </c>
      <c r="AH328">
        <v>1</v>
      </c>
      <c r="AI328">
        <v>7</v>
      </c>
      <c r="AJ328">
        <v>0</v>
      </c>
      <c r="AK328">
        <v>0</v>
      </c>
      <c r="AL328">
        <v>98</v>
      </c>
      <c r="AM328" t="s">
        <v>1551</v>
      </c>
    </row>
    <row r="329" spans="1:39">
      <c r="A329" s="43">
        <v>328</v>
      </c>
      <c r="B329" t="s">
        <v>1552</v>
      </c>
      <c r="C329">
        <v>29</v>
      </c>
      <c r="D329" t="s">
        <v>915</v>
      </c>
      <c r="E329">
        <v>27.2</v>
      </c>
      <c r="F329">
        <v>24</v>
      </c>
      <c r="G329">
        <v>1</v>
      </c>
      <c r="H329">
        <f t="shared" si="5"/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s="44">
        <v>0</v>
      </c>
      <c r="X329">
        <v>54</v>
      </c>
      <c r="Y329">
        <v>54</v>
      </c>
      <c r="Z329">
        <v>5</v>
      </c>
      <c r="AA329">
        <v>3</v>
      </c>
      <c r="AB329">
        <v>0</v>
      </c>
      <c r="AC329">
        <v>1</v>
      </c>
      <c r="AD329">
        <v>5</v>
      </c>
      <c r="AE329">
        <v>18</v>
      </c>
      <c r="AF329">
        <v>2</v>
      </c>
      <c r="AG329">
        <v>36</v>
      </c>
      <c r="AH329">
        <v>1</v>
      </c>
      <c r="AI329">
        <v>0</v>
      </c>
      <c r="AJ329">
        <v>0</v>
      </c>
      <c r="AK329">
        <v>0</v>
      </c>
      <c r="AL329">
        <v>36</v>
      </c>
      <c r="AM329" t="s">
        <v>1553</v>
      </c>
    </row>
    <row r="330" spans="1:39">
      <c r="A330" s="43">
        <v>329</v>
      </c>
      <c r="B330" t="s">
        <v>1554</v>
      </c>
      <c r="C330">
        <v>27</v>
      </c>
      <c r="D330" t="s">
        <v>915</v>
      </c>
      <c r="E330">
        <v>83</v>
      </c>
      <c r="F330">
        <v>19</v>
      </c>
      <c r="G330">
        <v>15</v>
      </c>
      <c r="H330">
        <f t="shared" si="5"/>
        <v>1</v>
      </c>
      <c r="I330">
        <v>4</v>
      </c>
      <c r="J330">
        <v>7</v>
      </c>
      <c r="K330">
        <v>4</v>
      </c>
      <c r="L330">
        <v>3</v>
      </c>
      <c r="M330">
        <v>0</v>
      </c>
      <c r="N330">
        <v>6</v>
      </c>
      <c r="O330">
        <v>9</v>
      </c>
      <c r="P330">
        <v>0.4</v>
      </c>
      <c r="Q330">
        <v>1</v>
      </c>
      <c r="R330">
        <v>1</v>
      </c>
      <c r="S330">
        <v>0</v>
      </c>
      <c r="T330">
        <v>0</v>
      </c>
      <c r="U330">
        <v>2</v>
      </c>
      <c r="V330" s="44">
        <v>0.13</v>
      </c>
      <c r="W330">
        <v>47.5</v>
      </c>
      <c r="X330">
        <v>64</v>
      </c>
      <c r="Y330">
        <v>8</v>
      </c>
      <c r="Z330">
        <v>11</v>
      </c>
      <c r="AA330">
        <v>2</v>
      </c>
      <c r="AB330">
        <v>2</v>
      </c>
      <c r="AC330">
        <v>8</v>
      </c>
      <c r="AD330">
        <v>3.9</v>
      </c>
      <c r="AE330">
        <v>3.9</v>
      </c>
      <c r="AF330">
        <v>4.7</v>
      </c>
      <c r="AG330">
        <v>88</v>
      </c>
      <c r="AH330">
        <v>2</v>
      </c>
      <c r="AI330">
        <v>11</v>
      </c>
      <c r="AJ330">
        <v>2</v>
      </c>
      <c r="AK330">
        <v>0</v>
      </c>
      <c r="AL330">
        <v>107</v>
      </c>
      <c r="AM330" t="s">
        <v>1555</v>
      </c>
    </row>
    <row r="331" spans="1:39">
      <c r="A331" s="43">
        <v>330</v>
      </c>
      <c r="B331" t="s">
        <v>1556</v>
      </c>
      <c r="C331">
        <v>30</v>
      </c>
      <c r="D331" t="s">
        <v>153</v>
      </c>
      <c r="E331">
        <v>31</v>
      </c>
      <c r="F331">
        <v>7</v>
      </c>
      <c r="G331">
        <v>7</v>
      </c>
      <c r="H331">
        <f t="shared" si="5"/>
        <v>1</v>
      </c>
      <c r="I331">
        <v>1</v>
      </c>
      <c r="J331">
        <v>4</v>
      </c>
      <c r="K331">
        <v>2</v>
      </c>
      <c r="L331">
        <v>1</v>
      </c>
      <c r="M331">
        <v>0</v>
      </c>
      <c r="N331">
        <v>3</v>
      </c>
      <c r="O331">
        <v>4</v>
      </c>
      <c r="P331">
        <v>0.42899999999999999</v>
      </c>
      <c r="Q331">
        <v>0</v>
      </c>
      <c r="R331">
        <v>1</v>
      </c>
      <c r="S331">
        <v>0</v>
      </c>
      <c r="T331">
        <v>0</v>
      </c>
      <c r="U331">
        <v>0</v>
      </c>
      <c r="V331" s="44">
        <v>0</v>
      </c>
      <c r="W331">
        <v>40.299999999999997</v>
      </c>
      <c r="X331">
        <v>56</v>
      </c>
      <c r="Y331">
        <v>13</v>
      </c>
      <c r="Z331">
        <v>3</v>
      </c>
      <c r="AA331">
        <v>3</v>
      </c>
      <c r="AB331">
        <v>0</v>
      </c>
      <c r="AC331">
        <v>5</v>
      </c>
      <c r="AD331">
        <v>3.2</v>
      </c>
      <c r="AE331">
        <v>3.5</v>
      </c>
      <c r="AF331">
        <v>4.4000000000000004</v>
      </c>
      <c r="AG331">
        <v>79</v>
      </c>
      <c r="AH331">
        <v>3</v>
      </c>
      <c r="AI331">
        <v>4</v>
      </c>
      <c r="AJ331">
        <v>0</v>
      </c>
      <c r="AK331">
        <v>0</v>
      </c>
      <c r="AL331">
        <v>92</v>
      </c>
      <c r="AM331" t="s">
        <v>1557</v>
      </c>
    </row>
    <row r="332" spans="1:39">
      <c r="A332" s="43">
        <v>331</v>
      </c>
      <c r="B332" t="s">
        <v>1558</v>
      </c>
      <c r="C332">
        <v>31</v>
      </c>
      <c r="D332" t="s">
        <v>915</v>
      </c>
      <c r="E332">
        <v>38.200000000000003</v>
      </c>
      <c r="F332">
        <v>9</v>
      </c>
      <c r="G332">
        <v>9</v>
      </c>
      <c r="H332">
        <f t="shared" si="5"/>
        <v>1</v>
      </c>
      <c r="I332">
        <v>0</v>
      </c>
      <c r="J332">
        <v>7</v>
      </c>
      <c r="K332">
        <v>2</v>
      </c>
      <c r="L332">
        <v>0</v>
      </c>
      <c r="M332">
        <v>0</v>
      </c>
      <c r="N332">
        <v>0</v>
      </c>
      <c r="O332">
        <v>9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1</v>
      </c>
      <c r="V332" s="44">
        <v>0.11</v>
      </c>
      <c r="W332">
        <v>39.200000000000003</v>
      </c>
      <c r="X332">
        <v>64</v>
      </c>
      <c r="Y332">
        <v>22</v>
      </c>
      <c r="Z332">
        <v>10</v>
      </c>
      <c r="AA332">
        <v>3</v>
      </c>
      <c r="AB332">
        <v>0</v>
      </c>
      <c r="AC332">
        <v>5</v>
      </c>
      <c r="AD332">
        <v>3.2</v>
      </c>
      <c r="AE332">
        <v>3.3</v>
      </c>
      <c r="AF332">
        <v>4.3</v>
      </c>
      <c r="AG332">
        <v>75</v>
      </c>
      <c r="AH332">
        <v>8</v>
      </c>
      <c r="AI332">
        <v>1</v>
      </c>
      <c r="AJ332">
        <v>0</v>
      </c>
      <c r="AK332">
        <v>0</v>
      </c>
      <c r="AL332">
        <v>90</v>
      </c>
      <c r="AM332" t="s">
        <v>1559</v>
      </c>
    </row>
    <row r="333" spans="1:39">
      <c r="A333" s="43">
        <v>332</v>
      </c>
      <c r="B333" t="s">
        <v>1560</v>
      </c>
      <c r="C333">
        <v>26</v>
      </c>
      <c r="D333" t="s">
        <v>24</v>
      </c>
      <c r="E333">
        <v>117.1</v>
      </c>
      <c r="F333">
        <v>21</v>
      </c>
      <c r="G333">
        <v>21</v>
      </c>
      <c r="H333">
        <f t="shared" si="5"/>
        <v>1</v>
      </c>
      <c r="I333">
        <v>11</v>
      </c>
      <c r="J333">
        <v>8</v>
      </c>
      <c r="K333">
        <v>2</v>
      </c>
      <c r="L333">
        <v>1</v>
      </c>
      <c r="M333">
        <v>0</v>
      </c>
      <c r="N333">
        <v>13</v>
      </c>
      <c r="O333">
        <v>8</v>
      </c>
      <c r="P333">
        <v>0.61899999999999999</v>
      </c>
      <c r="Q333">
        <v>0</v>
      </c>
      <c r="R333">
        <v>2</v>
      </c>
      <c r="S333">
        <v>0</v>
      </c>
      <c r="T333">
        <v>0</v>
      </c>
      <c r="U333">
        <v>11</v>
      </c>
      <c r="V333" s="44">
        <v>0.52</v>
      </c>
      <c r="W333">
        <v>52.2</v>
      </c>
      <c r="X333">
        <v>80</v>
      </c>
      <c r="Y333">
        <v>19</v>
      </c>
      <c r="Z333">
        <v>5</v>
      </c>
      <c r="AA333">
        <v>0</v>
      </c>
      <c r="AB333">
        <v>0</v>
      </c>
      <c r="AC333">
        <v>12</v>
      </c>
      <c r="AD333">
        <v>5.7</v>
      </c>
      <c r="AE333">
        <v>4.8</v>
      </c>
      <c r="AF333">
        <v>5.6</v>
      </c>
      <c r="AG333">
        <v>88</v>
      </c>
      <c r="AH333">
        <v>4</v>
      </c>
      <c r="AI333">
        <v>14</v>
      </c>
      <c r="AJ333">
        <v>3</v>
      </c>
      <c r="AK333">
        <v>0</v>
      </c>
      <c r="AL333">
        <v>104</v>
      </c>
      <c r="AM333" t="s">
        <v>1561</v>
      </c>
    </row>
    <row r="334" spans="1:39">
      <c r="A334" s="43">
        <v>333</v>
      </c>
      <c r="B334" t="s">
        <v>1562</v>
      </c>
      <c r="C334">
        <v>28</v>
      </c>
      <c r="D334" t="s">
        <v>52</v>
      </c>
      <c r="E334">
        <v>57</v>
      </c>
      <c r="F334">
        <v>15</v>
      </c>
      <c r="G334">
        <v>9</v>
      </c>
      <c r="H334">
        <f t="shared" si="5"/>
        <v>1</v>
      </c>
      <c r="I334">
        <v>2</v>
      </c>
      <c r="J334">
        <v>3</v>
      </c>
      <c r="K334">
        <v>4</v>
      </c>
      <c r="L334">
        <v>1</v>
      </c>
      <c r="M334">
        <v>0</v>
      </c>
      <c r="N334">
        <v>4</v>
      </c>
      <c r="O334">
        <v>5</v>
      </c>
      <c r="P334">
        <v>0.44400000000000001</v>
      </c>
      <c r="Q334">
        <v>1</v>
      </c>
      <c r="R334">
        <v>1</v>
      </c>
      <c r="S334">
        <v>0</v>
      </c>
      <c r="T334">
        <v>0</v>
      </c>
      <c r="U334">
        <v>1</v>
      </c>
      <c r="V334" s="44">
        <v>0.11</v>
      </c>
      <c r="W334">
        <v>44.4</v>
      </c>
      <c r="X334">
        <v>67</v>
      </c>
      <c r="Y334">
        <v>21</v>
      </c>
      <c r="Z334">
        <v>12</v>
      </c>
      <c r="AA334">
        <v>4</v>
      </c>
      <c r="AB334">
        <v>0</v>
      </c>
      <c r="AC334">
        <v>7</v>
      </c>
      <c r="AD334">
        <v>4.3</v>
      </c>
      <c r="AE334">
        <v>4.5</v>
      </c>
      <c r="AF334">
        <v>4.5</v>
      </c>
      <c r="AG334">
        <v>83</v>
      </c>
      <c r="AH334">
        <v>2</v>
      </c>
      <c r="AI334">
        <v>6</v>
      </c>
      <c r="AJ334">
        <v>1</v>
      </c>
      <c r="AK334">
        <v>0</v>
      </c>
      <c r="AL334">
        <v>100</v>
      </c>
      <c r="AM334" t="s">
        <v>1563</v>
      </c>
    </row>
    <row r="335" spans="1:39">
      <c r="A335" s="43">
        <v>334</v>
      </c>
      <c r="B335" t="s">
        <v>1564</v>
      </c>
      <c r="C335">
        <v>29</v>
      </c>
      <c r="D335" t="s">
        <v>52</v>
      </c>
      <c r="E335">
        <v>194</v>
      </c>
      <c r="F335">
        <v>30</v>
      </c>
      <c r="G335">
        <v>30</v>
      </c>
      <c r="H335">
        <f t="shared" si="5"/>
        <v>1</v>
      </c>
      <c r="I335">
        <v>12</v>
      </c>
      <c r="J335">
        <v>11</v>
      </c>
      <c r="K335">
        <v>7</v>
      </c>
      <c r="L335">
        <v>1</v>
      </c>
      <c r="M335">
        <v>6</v>
      </c>
      <c r="N335">
        <v>16</v>
      </c>
      <c r="O335">
        <v>14</v>
      </c>
      <c r="P335">
        <v>0.53300000000000003</v>
      </c>
      <c r="Q335">
        <v>3</v>
      </c>
      <c r="R335">
        <v>1</v>
      </c>
      <c r="S335">
        <v>2</v>
      </c>
      <c r="T335">
        <v>2</v>
      </c>
      <c r="U335">
        <v>20</v>
      </c>
      <c r="V335" s="44">
        <v>0.67</v>
      </c>
      <c r="W335">
        <v>57.8</v>
      </c>
      <c r="X335">
        <v>93</v>
      </c>
      <c r="Y335">
        <v>20</v>
      </c>
      <c r="Z335">
        <v>6</v>
      </c>
      <c r="AA335">
        <v>3</v>
      </c>
      <c r="AB335">
        <v>0</v>
      </c>
      <c r="AC335">
        <v>24</v>
      </c>
      <c r="AD335">
        <v>4.5</v>
      </c>
      <c r="AE335">
        <v>4.5</v>
      </c>
      <c r="AF335">
        <v>6.5</v>
      </c>
      <c r="AG335">
        <v>96</v>
      </c>
      <c r="AH335">
        <v>0</v>
      </c>
      <c r="AI335">
        <v>23</v>
      </c>
      <c r="AJ335">
        <v>7</v>
      </c>
      <c r="AK335">
        <v>0</v>
      </c>
      <c r="AL335">
        <v>114</v>
      </c>
      <c r="AM335" t="s">
        <v>1565</v>
      </c>
    </row>
    <row r="336" spans="1:39">
      <c r="A336" s="43">
        <v>335</v>
      </c>
      <c r="B336" t="s">
        <v>1566</v>
      </c>
      <c r="C336">
        <v>25</v>
      </c>
      <c r="D336" t="s">
        <v>144</v>
      </c>
      <c r="E336">
        <v>66.099999999999994</v>
      </c>
      <c r="F336">
        <v>16</v>
      </c>
      <c r="G336">
        <v>10</v>
      </c>
      <c r="H336">
        <f t="shared" si="5"/>
        <v>1</v>
      </c>
      <c r="I336">
        <v>3</v>
      </c>
      <c r="J336">
        <v>3</v>
      </c>
      <c r="K336">
        <v>4</v>
      </c>
      <c r="L336">
        <v>1</v>
      </c>
      <c r="M336">
        <v>1</v>
      </c>
      <c r="N336">
        <v>4</v>
      </c>
      <c r="O336">
        <v>6</v>
      </c>
      <c r="P336">
        <v>0.4</v>
      </c>
      <c r="Q336">
        <v>0</v>
      </c>
      <c r="R336">
        <v>1</v>
      </c>
      <c r="S336">
        <v>0</v>
      </c>
      <c r="T336">
        <v>0</v>
      </c>
      <c r="U336">
        <v>5</v>
      </c>
      <c r="V336" s="44">
        <v>0.5</v>
      </c>
      <c r="W336">
        <v>48.2</v>
      </c>
      <c r="X336">
        <v>73</v>
      </c>
      <c r="Y336">
        <v>23</v>
      </c>
      <c r="Z336">
        <v>9</v>
      </c>
      <c r="AA336">
        <v>4</v>
      </c>
      <c r="AB336">
        <v>0</v>
      </c>
      <c r="AC336">
        <v>7</v>
      </c>
      <c r="AD336">
        <v>5.0999999999999996</v>
      </c>
      <c r="AE336">
        <v>5.0999999999999996</v>
      </c>
      <c r="AF336">
        <v>5.6</v>
      </c>
      <c r="AG336">
        <v>92</v>
      </c>
      <c r="AH336">
        <v>0</v>
      </c>
      <c r="AI336">
        <v>9</v>
      </c>
      <c r="AJ336">
        <v>1</v>
      </c>
      <c r="AK336">
        <v>0</v>
      </c>
      <c r="AL336">
        <v>100</v>
      </c>
      <c r="AM336" t="s">
        <v>1567</v>
      </c>
    </row>
    <row r="337" spans="1:39">
      <c r="A337" s="43">
        <v>336</v>
      </c>
      <c r="B337" t="s">
        <v>1568</v>
      </c>
      <c r="C337">
        <v>24</v>
      </c>
      <c r="D337" t="s">
        <v>54</v>
      </c>
      <c r="E337">
        <v>34</v>
      </c>
      <c r="F337">
        <v>10</v>
      </c>
      <c r="G337">
        <v>5</v>
      </c>
      <c r="H337">
        <f t="shared" si="5"/>
        <v>1</v>
      </c>
      <c r="I337">
        <v>1</v>
      </c>
      <c r="J337">
        <v>2</v>
      </c>
      <c r="K337">
        <v>2</v>
      </c>
      <c r="L337">
        <v>1</v>
      </c>
      <c r="M337">
        <v>0</v>
      </c>
      <c r="N337">
        <v>2</v>
      </c>
      <c r="O337">
        <v>3</v>
      </c>
      <c r="P337">
        <v>0.4</v>
      </c>
      <c r="Q337">
        <v>1</v>
      </c>
      <c r="R337">
        <v>1</v>
      </c>
      <c r="S337">
        <v>0</v>
      </c>
      <c r="T337">
        <v>0</v>
      </c>
      <c r="U337">
        <v>0</v>
      </c>
      <c r="V337" s="44">
        <v>0</v>
      </c>
      <c r="W337">
        <v>54.8</v>
      </c>
      <c r="X337">
        <v>67</v>
      </c>
      <c r="Y337">
        <v>48</v>
      </c>
      <c r="Z337">
        <v>9</v>
      </c>
      <c r="AA337">
        <v>0</v>
      </c>
      <c r="AB337">
        <v>0</v>
      </c>
      <c r="AC337">
        <v>3</v>
      </c>
      <c r="AD337">
        <v>2</v>
      </c>
      <c r="AE337">
        <v>1.2</v>
      </c>
      <c r="AF337">
        <v>4.5</v>
      </c>
      <c r="AG337">
        <v>73</v>
      </c>
      <c r="AH337">
        <v>3</v>
      </c>
      <c r="AI337">
        <v>2</v>
      </c>
      <c r="AJ337">
        <v>0</v>
      </c>
      <c r="AK337">
        <v>0</v>
      </c>
      <c r="AL337">
        <v>86</v>
      </c>
      <c r="AM337" t="s">
        <v>1569</v>
      </c>
    </row>
    <row r="338" spans="1:39">
      <c r="A338" s="43">
        <v>337</v>
      </c>
      <c r="B338" t="s">
        <v>1570</v>
      </c>
      <c r="C338">
        <v>31</v>
      </c>
      <c r="D338" t="s">
        <v>111</v>
      </c>
      <c r="E338">
        <v>37.1</v>
      </c>
      <c r="F338">
        <v>8</v>
      </c>
      <c r="G338">
        <v>8</v>
      </c>
      <c r="H338">
        <f t="shared" si="5"/>
        <v>1</v>
      </c>
      <c r="I338">
        <v>4</v>
      </c>
      <c r="J338">
        <v>4</v>
      </c>
      <c r="K338">
        <v>0</v>
      </c>
      <c r="L338">
        <v>0</v>
      </c>
      <c r="M338">
        <v>0</v>
      </c>
      <c r="N338">
        <v>4</v>
      </c>
      <c r="O338">
        <v>4</v>
      </c>
      <c r="P338">
        <v>0.5</v>
      </c>
      <c r="Q338">
        <v>0</v>
      </c>
      <c r="R338">
        <v>0</v>
      </c>
      <c r="S338">
        <v>0</v>
      </c>
      <c r="T338">
        <v>0</v>
      </c>
      <c r="U338">
        <v>4</v>
      </c>
      <c r="V338" s="44">
        <v>0.5</v>
      </c>
      <c r="W338">
        <v>52.4</v>
      </c>
      <c r="X338">
        <v>81</v>
      </c>
      <c r="Y338">
        <v>23</v>
      </c>
      <c r="Z338">
        <v>2</v>
      </c>
      <c r="AA338">
        <v>0</v>
      </c>
      <c r="AB338">
        <v>0</v>
      </c>
      <c r="AC338">
        <v>4</v>
      </c>
      <c r="AD338">
        <v>4.5999999999999996</v>
      </c>
      <c r="AE338">
        <v>5.0999999999999996</v>
      </c>
      <c r="AF338">
        <v>4.7</v>
      </c>
      <c r="AG338">
        <v>81</v>
      </c>
      <c r="AH338">
        <v>3</v>
      </c>
      <c r="AI338">
        <v>4</v>
      </c>
      <c r="AJ338">
        <v>1</v>
      </c>
      <c r="AK338">
        <v>0</v>
      </c>
      <c r="AL338">
        <v>100</v>
      </c>
      <c r="AM338" t="s">
        <v>1571</v>
      </c>
    </row>
    <row r="339" spans="1:39">
      <c r="A339" s="43">
        <v>338</v>
      </c>
      <c r="B339" t="s">
        <v>1572</v>
      </c>
      <c r="C339">
        <v>40</v>
      </c>
      <c r="D339" t="s">
        <v>915</v>
      </c>
      <c r="E339">
        <v>157.1</v>
      </c>
      <c r="F339">
        <v>26</v>
      </c>
      <c r="G339">
        <v>26</v>
      </c>
      <c r="H339">
        <f t="shared" si="5"/>
        <v>1</v>
      </c>
      <c r="I339">
        <v>12</v>
      </c>
      <c r="J339">
        <v>8</v>
      </c>
      <c r="K339">
        <v>6</v>
      </c>
      <c r="L339">
        <v>3</v>
      </c>
      <c r="M339">
        <v>2</v>
      </c>
      <c r="N339">
        <v>14</v>
      </c>
      <c r="O339">
        <v>12</v>
      </c>
      <c r="P339">
        <v>0.53800000000000003</v>
      </c>
      <c r="Q339">
        <v>2</v>
      </c>
      <c r="R339">
        <v>2</v>
      </c>
      <c r="S339">
        <v>0</v>
      </c>
      <c r="T339">
        <v>0</v>
      </c>
      <c r="U339">
        <v>14</v>
      </c>
      <c r="V339" s="44">
        <v>0.54</v>
      </c>
      <c r="W339">
        <v>56.2</v>
      </c>
      <c r="X339">
        <v>79</v>
      </c>
      <c r="Y339">
        <v>26</v>
      </c>
      <c r="Z339">
        <v>2</v>
      </c>
      <c r="AA339">
        <v>1</v>
      </c>
      <c r="AB339">
        <v>0</v>
      </c>
      <c r="AC339">
        <v>18</v>
      </c>
      <c r="AD339">
        <v>5.4</v>
      </c>
      <c r="AE339">
        <v>4.3</v>
      </c>
      <c r="AF339">
        <v>6.1</v>
      </c>
      <c r="AG339">
        <v>96</v>
      </c>
      <c r="AH339">
        <v>2</v>
      </c>
      <c r="AI339">
        <v>15</v>
      </c>
      <c r="AJ339">
        <v>9</v>
      </c>
      <c r="AK339">
        <v>0</v>
      </c>
      <c r="AL339">
        <v>117</v>
      </c>
      <c r="AM339" t="s">
        <v>1573</v>
      </c>
    </row>
    <row r="340" spans="1:39">
      <c r="A340" s="43">
        <v>339</v>
      </c>
      <c r="B340" t="s">
        <v>1574</v>
      </c>
      <c r="C340">
        <v>27</v>
      </c>
      <c r="D340" t="s">
        <v>24</v>
      </c>
      <c r="E340">
        <v>48.2</v>
      </c>
      <c r="F340">
        <v>55</v>
      </c>
      <c r="G340">
        <v>1</v>
      </c>
      <c r="H340">
        <f t="shared" si="5"/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1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 s="44">
        <v>0</v>
      </c>
      <c r="W340">
        <v>53</v>
      </c>
      <c r="X340">
        <v>53</v>
      </c>
      <c r="Y340">
        <v>53</v>
      </c>
      <c r="Z340">
        <v>23</v>
      </c>
      <c r="AA340">
        <v>5</v>
      </c>
      <c r="AB340">
        <v>1</v>
      </c>
      <c r="AC340">
        <v>0</v>
      </c>
      <c r="AD340">
        <v>11.3</v>
      </c>
      <c r="AE340">
        <v>0</v>
      </c>
      <c r="AF340">
        <v>1</v>
      </c>
      <c r="AG340">
        <v>15</v>
      </c>
      <c r="AH340">
        <v>1</v>
      </c>
      <c r="AI340">
        <v>0</v>
      </c>
      <c r="AJ340">
        <v>0</v>
      </c>
      <c r="AK340">
        <v>0</v>
      </c>
      <c r="AL340">
        <v>15</v>
      </c>
      <c r="AM340" t="s">
        <v>1575</v>
      </c>
    </row>
    <row r="341" spans="1:39">
      <c r="A341" s="43">
        <v>340</v>
      </c>
      <c r="B341" t="s">
        <v>1576</v>
      </c>
      <c r="C341">
        <v>28</v>
      </c>
      <c r="D341" t="s">
        <v>153</v>
      </c>
      <c r="E341">
        <v>45.1</v>
      </c>
      <c r="F341">
        <v>45</v>
      </c>
      <c r="G341">
        <v>3</v>
      </c>
      <c r="H341">
        <f t="shared" si="5"/>
        <v>0</v>
      </c>
      <c r="I341">
        <v>0</v>
      </c>
      <c r="J341">
        <v>0</v>
      </c>
      <c r="K341">
        <v>3</v>
      </c>
      <c r="L341">
        <v>0</v>
      </c>
      <c r="M341">
        <v>0</v>
      </c>
      <c r="N341">
        <v>2</v>
      </c>
      <c r="O341">
        <v>1</v>
      </c>
      <c r="P341">
        <v>0.66700000000000004</v>
      </c>
      <c r="Q341">
        <v>0</v>
      </c>
      <c r="R341">
        <v>0</v>
      </c>
      <c r="S341">
        <v>0</v>
      </c>
      <c r="T341">
        <v>0</v>
      </c>
      <c r="U341">
        <v>0</v>
      </c>
      <c r="V341" s="44">
        <v>0</v>
      </c>
      <c r="W341">
        <v>51.3</v>
      </c>
      <c r="X341">
        <v>55</v>
      </c>
      <c r="Y341">
        <v>48</v>
      </c>
      <c r="Z341">
        <v>19</v>
      </c>
      <c r="AA341">
        <v>8</v>
      </c>
      <c r="AB341">
        <v>3</v>
      </c>
      <c r="AC341">
        <v>0</v>
      </c>
      <c r="AD341">
        <v>6</v>
      </c>
      <c r="AE341">
        <v>3</v>
      </c>
      <c r="AF341">
        <v>0.9</v>
      </c>
      <c r="AG341">
        <v>12</v>
      </c>
      <c r="AH341">
        <v>3</v>
      </c>
      <c r="AI341">
        <v>0</v>
      </c>
      <c r="AJ341">
        <v>0</v>
      </c>
      <c r="AK341">
        <v>0</v>
      </c>
      <c r="AL341">
        <v>13</v>
      </c>
      <c r="AM341" t="s">
        <v>1577</v>
      </c>
    </row>
    <row r="342" spans="1:39">
      <c r="A342" s="43">
        <v>341</v>
      </c>
      <c r="B342" t="s">
        <v>1578</v>
      </c>
      <c r="C342">
        <v>25</v>
      </c>
      <c r="D342" t="s">
        <v>26</v>
      </c>
      <c r="E342">
        <v>14.1</v>
      </c>
      <c r="F342">
        <v>4</v>
      </c>
      <c r="G342">
        <v>1</v>
      </c>
      <c r="H342">
        <f t="shared" si="5"/>
        <v>1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1</v>
      </c>
      <c r="V342" s="44">
        <v>1</v>
      </c>
      <c r="W342">
        <v>60</v>
      </c>
      <c r="X342">
        <v>60</v>
      </c>
      <c r="Y342">
        <v>60</v>
      </c>
      <c r="Z342">
        <v>0</v>
      </c>
      <c r="AA342">
        <v>0</v>
      </c>
      <c r="AB342">
        <v>0</v>
      </c>
      <c r="AC342">
        <v>1</v>
      </c>
      <c r="AD342">
        <v>7</v>
      </c>
      <c r="AE342">
        <v>10.5</v>
      </c>
      <c r="AF342">
        <v>6</v>
      </c>
      <c r="AG342">
        <v>82</v>
      </c>
      <c r="AH342">
        <v>0</v>
      </c>
      <c r="AI342">
        <v>1</v>
      </c>
      <c r="AJ342">
        <v>0</v>
      </c>
      <c r="AK342">
        <v>0</v>
      </c>
      <c r="AL342">
        <v>82</v>
      </c>
      <c r="AM342" t="s">
        <v>1579</v>
      </c>
    </row>
    <row r="343" spans="1:39">
      <c r="A343" s="43">
        <v>342</v>
      </c>
      <c r="B343" t="s">
        <v>1580</v>
      </c>
      <c r="C343">
        <v>31</v>
      </c>
      <c r="D343" t="s">
        <v>41</v>
      </c>
      <c r="E343">
        <v>127.1</v>
      </c>
      <c r="F343">
        <v>23</v>
      </c>
      <c r="G343">
        <v>23</v>
      </c>
      <c r="H343">
        <f t="shared" si="5"/>
        <v>1</v>
      </c>
      <c r="I343">
        <v>13</v>
      </c>
      <c r="J343">
        <v>4</v>
      </c>
      <c r="K343">
        <v>6</v>
      </c>
      <c r="L343">
        <v>5</v>
      </c>
      <c r="M343">
        <v>0</v>
      </c>
      <c r="N343">
        <v>15</v>
      </c>
      <c r="O343">
        <v>8</v>
      </c>
      <c r="P343">
        <v>0.65200000000000002</v>
      </c>
      <c r="Q343">
        <v>3</v>
      </c>
      <c r="R343">
        <v>1</v>
      </c>
      <c r="S343">
        <v>0</v>
      </c>
      <c r="T343">
        <v>0</v>
      </c>
      <c r="U343">
        <v>11</v>
      </c>
      <c r="V343" s="44">
        <v>0.48</v>
      </c>
      <c r="W343">
        <v>54.7</v>
      </c>
      <c r="X343">
        <v>85</v>
      </c>
      <c r="Y343">
        <v>15</v>
      </c>
      <c r="Z343">
        <v>8</v>
      </c>
      <c r="AA343">
        <v>3</v>
      </c>
      <c r="AB343">
        <v>0</v>
      </c>
      <c r="AC343">
        <v>19</v>
      </c>
      <c r="AD343">
        <v>6</v>
      </c>
      <c r="AE343">
        <v>6.3</v>
      </c>
      <c r="AF343">
        <v>5.5</v>
      </c>
      <c r="AG343">
        <v>93</v>
      </c>
      <c r="AH343">
        <v>1</v>
      </c>
      <c r="AI343">
        <v>17</v>
      </c>
      <c r="AJ343">
        <v>5</v>
      </c>
      <c r="AK343">
        <v>0</v>
      </c>
      <c r="AL343">
        <v>108</v>
      </c>
      <c r="AM343" t="s">
        <v>1581</v>
      </c>
    </row>
    <row r="344" spans="1:39">
      <c r="A344" s="43">
        <v>343</v>
      </c>
      <c r="B344" t="s">
        <v>1582</v>
      </c>
      <c r="C344">
        <v>41</v>
      </c>
      <c r="D344" t="s">
        <v>95</v>
      </c>
      <c r="E344">
        <v>101</v>
      </c>
      <c r="F344">
        <v>21</v>
      </c>
      <c r="G344">
        <v>21</v>
      </c>
      <c r="H344">
        <f t="shared" si="5"/>
        <v>1</v>
      </c>
      <c r="I344">
        <v>5</v>
      </c>
      <c r="J344">
        <v>11</v>
      </c>
      <c r="K344">
        <v>5</v>
      </c>
      <c r="L344">
        <v>3</v>
      </c>
      <c r="M344">
        <v>2</v>
      </c>
      <c r="N344">
        <v>7</v>
      </c>
      <c r="O344">
        <v>14</v>
      </c>
      <c r="P344">
        <v>0.33300000000000002</v>
      </c>
      <c r="Q344">
        <v>3</v>
      </c>
      <c r="R344">
        <v>2</v>
      </c>
      <c r="S344">
        <v>0</v>
      </c>
      <c r="T344">
        <v>0</v>
      </c>
      <c r="U344">
        <v>4</v>
      </c>
      <c r="V344" s="44">
        <v>0.19</v>
      </c>
      <c r="W344">
        <v>36.299999999999997</v>
      </c>
      <c r="X344">
        <v>70</v>
      </c>
      <c r="Y344">
        <v>3</v>
      </c>
      <c r="Z344">
        <v>14</v>
      </c>
      <c r="AA344">
        <v>6</v>
      </c>
      <c r="AB344">
        <v>0</v>
      </c>
      <c r="AC344">
        <v>15</v>
      </c>
      <c r="AD344">
        <v>4.4000000000000004</v>
      </c>
      <c r="AE344">
        <v>4</v>
      </c>
      <c r="AF344">
        <v>4.8</v>
      </c>
      <c r="AG344">
        <v>85</v>
      </c>
      <c r="AH344">
        <v>7</v>
      </c>
      <c r="AI344">
        <v>11</v>
      </c>
      <c r="AJ344">
        <v>3</v>
      </c>
      <c r="AK344">
        <v>0</v>
      </c>
      <c r="AL344">
        <v>106</v>
      </c>
      <c r="AM344" t="s">
        <v>1583</v>
      </c>
    </row>
    <row r="345" spans="1:39">
      <c r="A345" s="43">
        <v>344</v>
      </c>
      <c r="B345" t="s">
        <v>1584</v>
      </c>
      <c r="C345">
        <v>25</v>
      </c>
      <c r="D345" t="s">
        <v>169</v>
      </c>
      <c r="E345">
        <v>136</v>
      </c>
      <c r="F345">
        <v>34</v>
      </c>
      <c r="G345">
        <v>21</v>
      </c>
      <c r="H345">
        <f t="shared" si="5"/>
        <v>1</v>
      </c>
      <c r="I345">
        <v>2</v>
      </c>
      <c r="J345">
        <v>4</v>
      </c>
      <c r="K345">
        <v>15</v>
      </c>
      <c r="L345">
        <v>1</v>
      </c>
      <c r="M345">
        <v>0</v>
      </c>
      <c r="N345">
        <v>9</v>
      </c>
      <c r="O345">
        <v>12</v>
      </c>
      <c r="P345">
        <v>0.42899999999999999</v>
      </c>
      <c r="Q345">
        <v>5</v>
      </c>
      <c r="R345">
        <v>5</v>
      </c>
      <c r="S345">
        <v>0</v>
      </c>
      <c r="T345">
        <v>0</v>
      </c>
      <c r="U345">
        <v>4</v>
      </c>
      <c r="V345" s="44">
        <v>0.19</v>
      </c>
      <c r="W345">
        <v>46.8</v>
      </c>
      <c r="X345">
        <v>64</v>
      </c>
      <c r="Y345">
        <v>11</v>
      </c>
      <c r="Z345">
        <v>27</v>
      </c>
      <c r="AA345">
        <v>12</v>
      </c>
      <c r="AB345">
        <v>2</v>
      </c>
      <c r="AC345">
        <v>12</v>
      </c>
      <c r="AD345">
        <v>4.4000000000000004</v>
      </c>
      <c r="AE345">
        <v>4.5</v>
      </c>
      <c r="AF345">
        <v>4.7</v>
      </c>
      <c r="AG345">
        <v>84</v>
      </c>
      <c r="AH345">
        <v>4</v>
      </c>
      <c r="AI345">
        <v>13</v>
      </c>
      <c r="AJ345">
        <v>4</v>
      </c>
      <c r="AK345">
        <v>0</v>
      </c>
      <c r="AL345">
        <v>114</v>
      </c>
      <c r="AM345" t="s">
        <v>1585</v>
      </c>
    </row>
    <row r="346" spans="1:39">
      <c r="A346" s="43">
        <v>345</v>
      </c>
      <c r="B346" t="s">
        <v>1586</v>
      </c>
      <c r="C346">
        <v>26</v>
      </c>
      <c r="D346" t="s">
        <v>41</v>
      </c>
      <c r="E346">
        <v>35.1</v>
      </c>
      <c r="F346">
        <v>7</v>
      </c>
      <c r="G346">
        <v>5</v>
      </c>
      <c r="H346">
        <f t="shared" si="5"/>
        <v>1</v>
      </c>
      <c r="I346">
        <v>1</v>
      </c>
      <c r="J346">
        <v>3</v>
      </c>
      <c r="K346">
        <v>1</v>
      </c>
      <c r="L346">
        <v>1</v>
      </c>
      <c r="M346">
        <v>0</v>
      </c>
      <c r="N346">
        <v>2</v>
      </c>
      <c r="O346">
        <v>3</v>
      </c>
      <c r="P346">
        <v>0.4</v>
      </c>
      <c r="Q346">
        <v>0</v>
      </c>
      <c r="R346">
        <v>0</v>
      </c>
      <c r="S346">
        <v>0</v>
      </c>
      <c r="T346">
        <v>0</v>
      </c>
      <c r="U346">
        <v>0</v>
      </c>
      <c r="V346" s="44">
        <v>0</v>
      </c>
      <c r="W346">
        <v>49.2</v>
      </c>
      <c r="X346">
        <v>66</v>
      </c>
      <c r="Y346">
        <v>39</v>
      </c>
      <c r="Z346">
        <v>4</v>
      </c>
      <c r="AA346">
        <v>0</v>
      </c>
      <c r="AB346">
        <v>0</v>
      </c>
      <c r="AC346">
        <v>5</v>
      </c>
      <c r="AD346">
        <v>3.1</v>
      </c>
      <c r="AE346">
        <v>3.2</v>
      </c>
      <c r="AF346">
        <v>5.0999999999999996</v>
      </c>
      <c r="AG346">
        <v>85</v>
      </c>
      <c r="AH346">
        <v>1</v>
      </c>
      <c r="AI346">
        <v>4</v>
      </c>
      <c r="AJ346">
        <v>0</v>
      </c>
      <c r="AK346">
        <v>0</v>
      </c>
      <c r="AL346">
        <v>96</v>
      </c>
      <c r="AM346" t="s">
        <v>1587</v>
      </c>
    </row>
    <row r="347" spans="1:39">
      <c r="A347" s="43">
        <v>346</v>
      </c>
      <c r="B347" t="s">
        <v>1588</v>
      </c>
      <c r="C347">
        <v>27</v>
      </c>
      <c r="D347" t="s">
        <v>86</v>
      </c>
      <c r="E347">
        <v>58.1</v>
      </c>
      <c r="F347">
        <v>47</v>
      </c>
      <c r="G347">
        <v>13</v>
      </c>
      <c r="H347">
        <f t="shared" si="5"/>
        <v>1</v>
      </c>
      <c r="I347">
        <v>0</v>
      </c>
      <c r="J347">
        <v>1</v>
      </c>
      <c r="K347">
        <v>12</v>
      </c>
      <c r="L347">
        <v>0</v>
      </c>
      <c r="M347">
        <v>0</v>
      </c>
      <c r="N347">
        <v>7</v>
      </c>
      <c r="O347">
        <v>6</v>
      </c>
      <c r="P347">
        <v>0.53800000000000003</v>
      </c>
      <c r="Q347">
        <v>0</v>
      </c>
      <c r="R347">
        <v>3</v>
      </c>
      <c r="S347">
        <v>0</v>
      </c>
      <c r="T347">
        <v>0</v>
      </c>
      <c r="U347">
        <v>0</v>
      </c>
      <c r="V347" s="44">
        <v>0</v>
      </c>
      <c r="W347">
        <v>51.6</v>
      </c>
      <c r="X347">
        <v>59</v>
      </c>
      <c r="Y347">
        <v>44</v>
      </c>
      <c r="Z347">
        <v>21</v>
      </c>
      <c r="AA347">
        <v>4</v>
      </c>
      <c r="AB347">
        <v>11</v>
      </c>
      <c r="AC347">
        <v>1</v>
      </c>
      <c r="AD347">
        <v>4.3</v>
      </c>
      <c r="AE347">
        <v>4</v>
      </c>
      <c r="AF347">
        <v>1.6</v>
      </c>
      <c r="AG347">
        <v>29</v>
      </c>
      <c r="AH347">
        <v>13</v>
      </c>
      <c r="AI347">
        <v>0</v>
      </c>
      <c r="AJ347">
        <v>0</v>
      </c>
      <c r="AK347">
        <v>0</v>
      </c>
      <c r="AL347">
        <v>45</v>
      </c>
      <c r="AM347" t="s">
        <v>1589</v>
      </c>
    </row>
    <row r="348" spans="1:39">
      <c r="A348" s="43">
        <v>347</v>
      </c>
      <c r="B348" t="s">
        <v>1590</v>
      </c>
      <c r="C348">
        <v>30</v>
      </c>
      <c r="D348" t="s">
        <v>89</v>
      </c>
      <c r="E348">
        <v>165.2</v>
      </c>
      <c r="F348">
        <v>30</v>
      </c>
      <c r="G348">
        <v>30</v>
      </c>
      <c r="H348">
        <f t="shared" si="5"/>
        <v>1</v>
      </c>
      <c r="I348">
        <v>15</v>
      </c>
      <c r="J348">
        <v>5</v>
      </c>
      <c r="K348">
        <v>10</v>
      </c>
      <c r="L348">
        <v>6</v>
      </c>
      <c r="M348">
        <v>0</v>
      </c>
      <c r="N348">
        <v>21</v>
      </c>
      <c r="O348">
        <v>9</v>
      </c>
      <c r="P348">
        <v>0.7</v>
      </c>
      <c r="Q348">
        <v>2</v>
      </c>
      <c r="R348">
        <v>8</v>
      </c>
      <c r="S348">
        <v>0</v>
      </c>
      <c r="T348">
        <v>0</v>
      </c>
      <c r="U348">
        <v>11</v>
      </c>
      <c r="V348" s="44">
        <v>0.37</v>
      </c>
      <c r="W348">
        <v>50.9</v>
      </c>
      <c r="X348">
        <v>78</v>
      </c>
      <c r="Y348">
        <v>15</v>
      </c>
      <c r="Z348">
        <v>17</v>
      </c>
      <c r="AA348">
        <v>5</v>
      </c>
      <c r="AB348">
        <v>1</v>
      </c>
      <c r="AC348">
        <v>17</v>
      </c>
      <c r="AD348">
        <v>5.0999999999999996</v>
      </c>
      <c r="AE348">
        <v>4.7</v>
      </c>
      <c r="AF348">
        <v>5.5</v>
      </c>
      <c r="AG348">
        <v>91</v>
      </c>
      <c r="AH348">
        <v>4</v>
      </c>
      <c r="AI348">
        <v>16</v>
      </c>
      <c r="AJ348">
        <v>10</v>
      </c>
      <c r="AK348">
        <v>0</v>
      </c>
      <c r="AL348">
        <v>109</v>
      </c>
      <c r="AM348" t="s">
        <v>1591</v>
      </c>
    </row>
    <row r="349" spans="1:39">
      <c r="A349" s="43">
        <v>348</v>
      </c>
      <c r="B349" t="s">
        <v>1592</v>
      </c>
      <c r="C349">
        <v>27</v>
      </c>
      <c r="D349" t="s">
        <v>29</v>
      </c>
      <c r="E349">
        <v>36.1</v>
      </c>
      <c r="F349">
        <v>25</v>
      </c>
      <c r="G349">
        <v>2</v>
      </c>
      <c r="H349">
        <f t="shared" si="5"/>
        <v>0</v>
      </c>
      <c r="I349">
        <v>0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2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 s="44">
        <v>0</v>
      </c>
      <c r="W349">
        <v>51.5</v>
      </c>
      <c r="X349">
        <v>55</v>
      </c>
      <c r="Y349">
        <v>48</v>
      </c>
      <c r="Z349">
        <v>4</v>
      </c>
      <c r="AA349">
        <v>3</v>
      </c>
      <c r="AB349">
        <v>2</v>
      </c>
      <c r="AC349">
        <v>0</v>
      </c>
      <c r="AD349">
        <v>2.5</v>
      </c>
      <c r="AE349">
        <v>0</v>
      </c>
      <c r="AF349">
        <v>2</v>
      </c>
      <c r="AG349">
        <v>35</v>
      </c>
      <c r="AH349">
        <v>2</v>
      </c>
      <c r="AI349">
        <v>0</v>
      </c>
      <c r="AJ349">
        <v>0</v>
      </c>
      <c r="AK349">
        <v>0</v>
      </c>
      <c r="AL349">
        <v>41</v>
      </c>
      <c r="AM349" t="s">
        <v>1593</v>
      </c>
    </row>
    <row r="350" spans="1:39">
      <c r="A350" s="43">
        <v>349</v>
      </c>
      <c r="B350" t="s">
        <v>1594</v>
      </c>
      <c r="C350">
        <v>30</v>
      </c>
      <c r="D350" t="s">
        <v>169</v>
      </c>
      <c r="E350">
        <v>4.0999999999999996</v>
      </c>
      <c r="F350">
        <v>1</v>
      </c>
      <c r="G350">
        <v>1</v>
      </c>
      <c r="H350">
        <f t="shared" si="5"/>
        <v>1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44">
        <v>0</v>
      </c>
      <c r="W350">
        <v>31</v>
      </c>
      <c r="X350">
        <v>31</v>
      </c>
      <c r="Y350">
        <v>31</v>
      </c>
      <c r="Z350">
        <v>2</v>
      </c>
      <c r="AA350">
        <v>0</v>
      </c>
      <c r="AB350">
        <v>0</v>
      </c>
      <c r="AC350">
        <v>1</v>
      </c>
      <c r="AD350">
        <v>2</v>
      </c>
      <c r="AE350">
        <v>0</v>
      </c>
      <c r="AF350">
        <v>4.3</v>
      </c>
      <c r="AG350">
        <v>90</v>
      </c>
      <c r="AH350">
        <v>0</v>
      </c>
      <c r="AI350">
        <v>1</v>
      </c>
      <c r="AJ350">
        <v>0</v>
      </c>
      <c r="AK350">
        <v>0</v>
      </c>
      <c r="AL350">
        <v>90</v>
      </c>
      <c r="AM350" t="s">
        <v>1595</v>
      </c>
    </row>
    <row r="351" spans="1:39">
      <c r="A351" s="43">
        <v>350</v>
      </c>
      <c r="B351" t="s">
        <v>1596</v>
      </c>
      <c r="C351">
        <v>23</v>
      </c>
      <c r="D351" t="s">
        <v>915</v>
      </c>
      <c r="E351">
        <v>51.2</v>
      </c>
      <c r="F351">
        <v>14</v>
      </c>
      <c r="G351">
        <v>11</v>
      </c>
      <c r="H351">
        <f t="shared" si="5"/>
        <v>1</v>
      </c>
      <c r="I351">
        <v>1</v>
      </c>
      <c r="J351">
        <v>7</v>
      </c>
      <c r="K351">
        <v>3</v>
      </c>
      <c r="L351">
        <v>1</v>
      </c>
      <c r="M351">
        <v>1</v>
      </c>
      <c r="N351">
        <v>4</v>
      </c>
      <c r="O351">
        <v>7</v>
      </c>
      <c r="P351">
        <v>0.36399999999999999</v>
      </c>
      <c r="Q351">
        <v>1</v>
      </c>
      <c r="R351">
        <v>1</v>
      </c>
      <c r="S351">
        <v>0</v>
      </c>
      <c r="T351">
        <v>0</v>
      </c>
      <c r="U351">
        <v>1</v>
      </c>
      <c r="V351" s="44">
        <v>0.09</v>
      </c>
      <c r="W351">
        <v>40.5</v>
      </c>
      <c r="X351">
        <v>58</v>
      </c>
      <c r="Y351">
        <v>19</v>
      </c>
      <c r="Z351">
        <v>8</v>
      </c>
      <c r="AA351">
        <v>2</v>
      </c>
      <c r="AB351">
        <v>0</v>
      </c>
      <c r="AC351">
        <v>9</v>
      </c>
      <c r="AD351">
        <v>3.4</v>
      </c>
      <c r="AE351">
        <v>2.9</v>
      </c>
      <c r="AF351">
        <v>4.2</v>
      </c>
      <c r="AG351">
        <v>77</v>
      </c>
      <c r="AH351">
        <v>3</v>
      </c>
      <c r="AI351">
        <v>8</v>
      </c>
      <c r="AJ351">
        <v>0</v>
      </c>
      <c r="AK351">
        <v>0</v>
      </c>
      <c r="AL351">
        <v>96</v>
      </c>
      <c r="AM351" t="s">
        <v>1597</v>
      </c>
    </row>
    <row r="352" spans="1:39">
      <c r="A352" s="43">
        <v>351</v>
      </c>
      <c r="B352" t="s">
        <v>1598</v>
      </c>
      <c r="C352">
        <v>29</v>
      </c>
      <c r="D352" t="s">
        <v>915</v>
      </c>
      <c r="E352">
        <v>119.2</v>
      </c>
      <c r="F352">
        <v>28</v>
      </c>
      <c r="G352">
        <v>24</v>
      </c>
      <c r="H352">
        <f t="shared" si="5"/>
        <v>1</v>
      </c>
      <c r="I352">
        <v>3</v>
      </c>
      <c r="J352">
        <v>5</v>
      </c>
      <c r="K352">
        <v>16</v>
      </c>
      <c r="L352">
        <v>3</v>
      </c>
      <c r="M352">
        <v>1</v>
      </c>
      <c r="N352">
        <v>14</v>
      </c>
      <c r="O352">
        <v>10</v>
      </c>
      <c r="P352">
        <v>0.58299999999999996</v>
      </c>
      <c r="Q352">
        <v>0</v>
      </c>
      <c r="R352">
        <v>8</v>
      </c>
      <c r="S352">
        <v>0</v>
      </c>
      <c r="T352">
        <v>0</v>
      </c>
      <c r="U352">
        <v>2</v>
      </c>
      <c r="V352" s="44">
        <v>0.08</v>
      </c>
      <c r="W352">
        <v>42.2</v>
      </c>
      <c r="X352">
        <v>72</v>
      </c>
      <c r="Y352">
        <v>23</v>
      </c>
      <c r="Z352">
        <v>30</v>
      </c>
      <c r="AA352">
        <v>8</v>
      </c>
      <c r="AB352">
        <v>1</v>
      </c>
      <c r="AC352">
        <v>12</v>
      </c>
      <c r="AD352">
        <v>5.5</v>
      </c>
      <c r="AE352">
        <v>5.2</v>
      </c>
      <c r="AF352">
        <v>4.5999999999999996</v>
      </c>
      <c r="AG352">
        <v>84</v>
      </c>
      <c r="AH352">
        <v>9</v>
      </c>
      <c r="AI352">
        <v>14</v>
      </c>
      <c r="AJ352">
        <v>1</v>
      </c>
      <c r="AK352">
        <v>0</v>
      </c>
      <c r="AL352">
        <v>106</v>
      </c>
      <c r="AM352" t="s">
        <v>1599</v>
      </c>
    </row>
    <row r="353" spans="1:39">
      <c r="A353" s="43">
        <v>352</v>
      </c>
      <c r="B353" t="s">
        <v>1600</v>
      </c>
      <c r="C353">
        <v>26</v>
      </c>
      <c r="D353" t="s">
        <v>86</v>
      </c>
      <c r="E353">
        <v>216</v>
      </c>
      <c r="F353">
        <v>33</v>
      </c>
      <c r="G353">
        <v>33</v>
      </c>
      <c r="H353">
        <f t="shared" si="5"/>
        <v>1</v>
      </c>
      <c r="I353">
        <v>11</v>
      </c>
      <c r="J353">
        <v>13</v>
      </c>
      <c r="K353">
        <v>9</v>
      </c>
      <c r="L353">
        <v>0</v>
      </c>
      <c r="M353">
        <v>7</v>
      </c>
      <c r="N353">
        <v>15</v>
      </c>
      <c r="O353">
        <v>18</v>
      </c>
      <c r="P353">
        <v>0.45500000000000002</v>
      </c>
      <c r="Q353">
        <v>3</v>
      </c>
      <c r="R353">
        <v>2</v>
      </c>
      <c r="S353">
        <v>2</v>
      </c>
      <c r="T353">
        <v>1</v>
      </c>
      <c r="U353">
        <v>24</v>
      </c>
      <c r="V353" s="44">
        <v>0.73</v>
      </c>
      <c r="W353">
        <v>57.5</v>
      </c>
      <c r="X353">
        <v>83</v>
      </c>
      <c r="Y353">
        <v>21</v>
      </c>
      <c r="Z353">
        <v>9</v>
      </c>
      <c r="AA353">
        <v>4</v>
      </c>
      <c r="AB353">
        <v>0</v>
      </c>
      <c r="AC353">
        <v>16</v>
      </c>
      <c r="AD353">
        <v>3.1</v>
      </c>
      <c r="AE353">
        <v>2.8</v>
      </c>
      <c r="AF353">
        <v>6.5</v>
      </c>
      <c r="AG353">
        <v>96</v>
      </c>
      <c r="AH353">
        <v>1</v>
      </c>
      <c r="AI353">
        <v>18</v>
      </c>
      <c r="AJ353">
        <v>14</v>
      </c>
      <c r="AK353">
        <v>0</v>
      </c>
      <c r="AL353">
        <v>110</v>
      </c>
      <c r="AM353" t="s">
        <v>1601</v>
      </c>
    </row>
    <row r="354" spans="1:39">
      <c r="A354" s="43">
        <v>353</v>
      </c>
      <c r="B354" t="s">
        <v>1602</v>
      </c>
      <c r="C354">
        <v>28</v>
      </c>
      <c r="D354" t="s">
        <v>58</v>
      </c>
      <c r="E354">
        <v>115.2</v>
      </c>
      <c r="F354">
        <v>22</v>
      </c>
      <c r="G354">
        <v>20</v>
      </c>
      <c r="H354">
        <f t="shared" si="5"/>
        <v>1</v>
      </c>
      <c r="I354">
        <v>7</v>
      </c>
      <c r="J354">
        <v>6</v>
      </c>
      <c r="K354">
        <v>7</v>
      </c>
      <c r="L354">
        <v>3</v>
      </c>
      <c r="M354">
        <v>2</v>
      </c>
      <c r="N354">
        <v>11</v>
      </c>
      <c r="O354">
        <v>9</v>
      </c>
      <c r="P354">
        <v>0.55000000000000004</v>
      </c>
      <c r="Q354">
        <v>2</v>
      </c>
      <c r="R354">
        <v>3</v>
      </c>
      <c r="S354">
        <v>0</v>
      </c>
      <c r="T354">
        <v>0</v>
      </c>
      <c r="U354">
        <v>8</v>
      </c>
      <c r="V354" s="44">
        <v>0.4</v>
      </c>
      <c r="W354">
        <v>54.9</v>
      </c>
      <c r="X354">
        <v>81</v>
      </c>
      <c r="Y354">
        <v>24</v>
      </c>
      <c r="Z354">
        <v>8</v>
      </c>
      <c r="AA354">
        <v>1</v>
      </c>
      <c r="AB354">
        <v>0</v>
      </c>
      <c r="AC354">
        <v>12</v>
      </c>
      <c r="AD354">
        <v>4.2</v>
      </c>
      <c r="AE354">
        <v>3.9</v>
      </c>
      <c r="AF354">
        <v>5.4</v>
      </c>
      <c r="AG354">
        <v>90</v>
      </c>
      <c r="AH354">
        <v>3</v>
      </c>
      <c r="AI354">
        <v>14</v>
      </c>
      <c r="AJ354">
        <v>3</v>
      </c>
      <c r="AK354">
        <v>0</v>
      </c>
      <c r="AL354">
        <v>102</v>
      </c>
      <c r="AM354" t="s">
        <v>1603</v>
      </c>
    </row>
    <row r="355" spans="1:39">
      <c r="A355" s="43">
        <v>354</v>
      </c>
      <c r="B355" t="s">
        <v>1604</v>
      </c>
      <c r="C355">
        <v>25</v>
      </c>
      <c r="D355" t="s">
        <v>153</v>
      </c>
      <c r="E355">
        <v>103.1</v>
      </c>
      <c r="F355">
        <v>24</v>
      </c>
      <c r="G355">
        <v>18</v>
      </c>
      <c r="H355">
        <f t="shared" si="5"/>
        <v>1</v>
      </c>
      <c r="I355">
        <v>1</v>
      </c>
      <c r="J355">
        <v>10</v>
      </c>
      <c r="K355">
        <v>7</v>
      </c>
      <c r="L355">
        <v>1</v>
      </c>
      <c r="M355">
        <v>1</v>
      </c>
      <c r="N355">
        <v>5</v>
      </c>
      <c r="O355">
        <v>13</v>
      </c>
      <c r="P355">
        <v>0.27800000000000002</v>
      </c>
      <c r="Q355">
        <v>3</v>
      </c>
      <c r="R355">
        <v>3</v>
      </c>
      <c r="S355">
        <v>0</v>
      </c>
      <c r="T355">
        <v>0</v>
      </c>
      <c r="U355">
        <v>1</v>
      </c>
      <c r="V355" s="44">
        <v>0.06</v>
      </c>
      <c r="W355">
        <v>39.799999999999997</v>
      </c>
      <c r="X355">
        <v>68</v>
      </c>
      <c r="Y355">
        <v>8</v>
      </c>
      <c r="Z355">
        <v>22</v>
      </c>
      <c r="AA355">
        <v>6</v>
      </c>
      <c r="AB355">
        <v>0</v>
      </c>
      <c r="AC355">
        <v>12</v>
      </c>
      <c r="AD355">
        <v>3.3</v>
      </c>
      <c r="AE355">
        <v>2.8</v>
      </c>
      <c r="AF355">
        <v>4.3</v>
      </c>
      <c r="AG355">
        <v>81</v>
      </c>
      <c r="AH355">
        <v>7</v>
      </c>
      <c r="AI355">
        <v>9</v>
      </c>
      <c r="AJ355">
        <v>2</v>
      </c>
      <c r="AK355">
        <v>0</v>
      </c>
      <c r="AL355">
        <v>107</v>
      </c>
      <c r="AM355" t="s">
        <v>1605</v>
      </c>
    </row>
    <row r="356" spans="1:39">
      <c r="A356" s="43">
        <v>355</v>
      </c>
      <c r="B356" t="s">
        <v>1606</v>
      </c>
      <c r="C356">
        <v>25</v>
      </c>
      <c r="D356" t="s">
        <v>56</v>
      </c>
      <c r="E356">
        <v>85.1</v>
      </c>
      <c r="F356">
        <v>32</v>
      </c>
      <c r="G356">
        <v>11</v>
      </c>
      <c r="H356">
        <f t="shared" si="5"/>
        <v>1</v>
      </c>
      <c r="I356">
        <v>2</v>
      </c>
      <c r="J356">
        <v>3</v>
      </c>
      <c r="K356">
        <v>6</v>
      </c>
      <c r="L356">
        <v>1</v>
      </c>
      <c r="M356">
        <v>0</v>
      </c>
      <c r="N356">
        <v>5</v>
      </c>
      <c r="O356">
        <v>6</v>
      </c>
      <c r="P356">
        <v>0.45500000000000002</v>
      </c>
      <c r="Q356">
        <v>0</v>
      </c>
      <c r="R356">
        <v>5</v>
      </c>
      <c r="S356">
        <v>0</v>
      </c>
      <c r="T356">
        <v>0</v>
      </c>
      <c r="U356">
        <v>3</v>
      </c>
      <c r="V356" s="44">
        <v>0.27</v>
      </c>
      <c r="W356">
        <v>46.6</v>
      </c>
      <c r="X356">
        <v>70</v>
      </c>
      <c r="Y356">
        <v>14</v>
      </c>
      <c r="Z356">
        <v>14</v>
      </c>
      <c r="AA356">
        <v>7</v>
      </c>
      <c r="AB356">
        <v>0</v>
      </c>
      <c r="AC356">
        <v>6</v>
      </c>
      <c r="AD356">
        <v>5.4</v>
      </c>
      <c r="AE356">
        <v>3.2</v>
      </c>
      <c r="AF356">
        <v>4.5</v>
      </c>
      <c r="AG356">
        <v>73</v>
      </c>
      <c r="AH356">
        <v>7</v>
      </c>
      <c r="AI356">
        <v>4</v>
      </c>
      <c r="AJ356">
        <v>0</v>
      </c>
      <c r="AK356">
        <v>0</v>
      </c>
      <c r="AL356">
        <v>94</v>
      </c>
      <c r="AM356" t="s">
        <v>1607</v>
      </c>
    </row>
    <row r="357" spans="1:39">
      <c r="A357" s="43">
        <v>356</v>
      </c>
      <c r="B357" t="s">
        <v>1608</v>
      </c>
      <c r="C357">
        <v>33</v>
      </c>
      <c r="D357" t="s">
        <v>89</v>
      </c>
      <c r="E357">
        <v>188</v>
      </c>
      <c r="F357">
        <v>31</v>
      </c>
      <c r="G357">
        <v>31</v>
      </c>
      <c r="H357">
        <f t="shared" si="5"/>
        <v>1</v>
      </c>
      <c r="I357">
        <v>13</v>
      </c>
      <c r="J357">
        <v>6</v>
      </c>
      <c r="K357">
        <v>12</v>
      </c>
      <c r="L357">
        <v>2</v>
      </c>
      <c r="M357">
        <v>2</v>
      </c>
      <c r="N357">
        <v>19</v>
      </c>
      <c r="O357">
        <v>12</v>
      </c>
      <c r="P357">
        <v>0.61299999999999999</v>
      </c>
      <c r="Q357">
        <v>4</v>
      </c>
      <c r="R357">
        <v>6</v>
      </c>
      <c r="S357">
        <v>0</v>
      </c>
      <c r="T357">
        <v>0</v>
      </c>
      <c r="U357">
        <v>21</v>
      </c>
      <c r="V357" s="44">
        <v>0.68</v>
      </c>
      <c r="W357">
        <v>56.9</v>
      </c>
      <c r="X357">
        <v>87</v>
      </c>
      <c r="Y357">
        <v>19</v>
      </c>
      <c r="Z357">
        <v>9</v>
      </c>
      <c r="AA357">
        <v>4</v>
      </c>
      <c r="AB357">
        <v>0</v>
      </c>
      <c r="AC357">
        <v>21</v>
      </c>
      <c r="AD357">
        <v>5.6</v>
      </c>
      <c r="AE357">
        <v>5.0999999999999996</v>
      </c>
      <c r="AF357">
        <v>6.1</v>
      </c>
      <c r="AG357">
        <v>100</v>
      </c>
      <c r="AH357">
        <v>0</v>
      </c>
      <c r="AI357">
        <v>15</v>
      </c>
      <c r="AJ357">
        <v>16</v>
      </c>
      <c r="AK357">
        <v>0</v>
      </c>
      <c r="AL357">
        <v>111</v>
      </c>
      <c r="AM357" t="s">
        <v>1609</v>
      </c>
    </row>
    <row r="358" spans="1:39">
      <c r="A358" s="43">
        <v>357</v>
      </c>
      <c r="B358" t="s">
        <v>1610</v>
      </c>
      <c r="C358">
        <v>24</v>
      </c>
      <c r="D358" t="s">
        <v>153</v>
      </c>
      <c r="E358">
        <v>40.200000000000003</v>
      </c>
      <c r="F358">
        <v>33</v>
      </c>
      <c r="G358">
        <v>2</v>
      </c>
      <c r="H358">
        <f t="shared" si="5"/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1</v>
      </c>
      <c r="O358">
        <v>1</v>
      </c>
      <c r="P358">
        <v>0.5</v>
      </c>
      <c r="Q358">
        <v>0</v>
      </c>
      <c r="R358">
        <v>0</v>
      </c>
      <c r="S358">
        <v>0</v>
      </c>
      <c r="T358">
        <v>0</v>
      </c>
      <c r="U358">
        <v>0</v>
      </c>
      <c r="V358" s="44">
        <v>0</v>
      </c>
      <c r="W358">
        <v>46.5</v>
      </c>
      <c r="X358">
        <v>52</v>
      </c>
      <c r="Y358">
        <v>41</v>
      </c>
      <c r="Z358">
        <v>8</v>
      </c>
      <c r="AA358">
        <v>1</v>
      </c>
      <c r="AB358">
        <v>2</v>
      </c>
      <c r="AC358">
        <v>0</v>
      </c>
      <c r="AD358">
        <v>2.8</v>
      </c>
      <c r="AE358">
        <v>0</v>
      </c>
      <c r="AF358">
        <v>1</v>
      </c>
      <c r="AG358">
        <v>28</v>
      </c>
      <c r="AH358">
        <v>2</v>
      </c>
      <c r="AI358">
        <v>0</v>
      </c>
      <c r="AJ358">
        <v>0</v>
      </c>
      <c r="AK358">
        <v>0</v>
      </c>
      <c r="AL358">
        <v>30</v>
      </c>
      <c r="AM358" t="s">
        <v>1611</v>
      </c>
    </row>
    <row r="359" spans="1:39">
      <c r="A359" s="43">
        <v>358</v>
      </c>
      <c r="B359" t="s">
        <v>1612</v>
      </c>
      <c r="C359">
        <v>27</v>
      </c>
      <c r="D359" t="s">
        <v>116</v>
      </c>
      <c r="E359">
        <v>69.2</v>
      </c>
      <c r="F359">
        <v>21</v>
      </c>
      <c r="G359">
        <v>10</v>
      </c>
      <c r="H359">
        <f t="shared" si="5"/>
        <v>1</v>
      </c>
      <c r="I359">
        <v>4</v>
      </c>
      <c r="J359">
        <v>3</v>
      </c>
      <c r="K359">
        <v>3</v>
      </c>
      <c r="L359">
        <v>1</v>
      </c>
      <c r="M359">
        <v>0</v>
      </c>
      <c r="N359">
        <v>6</v>
      </c>
      <c r="O359">
        <v>4</v>
      </c>
      <c r="P359">
        <v>0.6</v>
      </c>
      <c r="Q359">
        <v>0</v>
      </c>
      <c r="R359">
        <v>3</v>
      </c>
      <c r="S359">
        <v>0</v>
      </c>
      <c r="T359">
        <v>0</v>
      </c>
      <c r="U359">
        <v>3</v>
      </c>
      <c r="V359" s="44">
        <v>0.3</v>
      </c>
      <c r="W359">
        <v>47.7</v>
      </c>
      <c r="X359">
        <v>70</v>
      </c>
      <c r="Y359">
        <v>25</v>
      </c>
      <c r="Z359">
        <v>9</v>
      </c>
      <c r="AA359">
        <v>1</v>
      </c>
      <c r="AB359">
        <v>0</v>
      </c>
      <c r="AC359">
        <v>7</v>
      </c>
      <c r="AD359">
        <v>3.8</v>
      </c>
      <c r="AE359">
        <v>2.6</v>
      </c>
      <c r="AF359">
        <v>5.2</v>
      </c>
      <c r="AG359">
        <v>83</v>
      </c>
      <c r="AH359">
        <v>1</v>
      </c>
      <c r="AI359">
        <v>9</v>
      </c>
      <c r="AJ359">
        <v>0</v>
      </c>
      <c r="AK359">
        <v>0</v>
      </c>
      <c r="AL359">
        <v>99</v>
      </c>
      <c r="AM359" t="s">
        <v>1613</v>
      </c>
    </row>
    <row r="360" spans="1:39">
      <c r="A360" s="43">
        <v>359</v>
      </c>
      <c r="B360" t="s">
        <v>1614</v>
      </c>
      <c r="C360">
        <v>23</v>
      </c>
      <c r="D360" t="s">
        <v>56</v>
      </c>
      <c r="E360">
        <v>33</v>
      </c>
      <c r="F360">
        <v>6</v>
      </c>
      <c r="G360">
        <v>6</v>
      </c>
      <c r="H360">
        <f t="shared" si="5"/>
        <v>1</v>
      </c>
      <c r="I360">
        <v>4</v>
      </c>
      <c r="J360">
        <v>1</v>
      </c>
      <c r="K360">
        <v>1</v>
      </c>
      <c r="L360">
        <v>2</v>
      </c>
      <c r="M360">
        <v>0</v>
      </c>
      <c r="N360">
        <v>5</v>
      </c>
      <c r="O360">
        <v>1</v>
      </c>
      <c r="P360">
        <v>0.83299999999999996</v>
      </c>
      <c r="Q360">
        <v>1</v>
      </c>
      <c r="R360">
        <v>1</v>
      </c>
      <c r="S360">
        <v>0</v>
      </c>
      <c r="T360">
        <v>0</v>
      </c>
      <c r="U360">
        <v>3</v>
      </c>
      <c r="V360" s="44">
        <v>0.5</v>
      </c>
      <c r="W360">
        <v>55</v>
      </c>
      <c r="X360">
        <v>67</v>
      </c>
      <c r="Y360">
        <v>44</v>
      </c>
      <c r="Z360">
        <v>3</v>
      </c>
      <c r="AA360">
        <v>0</v>
      </c>
      <c r="AB360">
        <v>0</v>
      </c>
      <c r="AC360">
        <v>4</v>
      </c>
      <c r="AD360">
        <v>6.1</v>
      </c>
      <c r="AE360">
        <v>6</v>
      </c>
      <c r="AF360">
        <v>5.5</v>
      </c>
      <c r="AG360">
        <v>90</v>
      </c>
      <c r="AH360">
        <v>0</v>
      </c>
      <c r="AI360">
        <v>6</v>
      </c>
      <c r="AJ360">
        <v>0</v>
      </c>
      <c r="AK360">
        <v>0</v>
      </c>
      <c r="AL360">
        <v>97</v>
      </c>
      <c r="AM360" t="s">
        <v>1615</v>
      </c>
    </row>
    <row r="361" spans="1:39">
      <c r="A361" s="43">
        <v>360</v>
      </c>
      <c r="B361" t="s">
        <v>1616</v>
      </c>
      <c r="C361">
        <v>23</v>
      </c>
      <c r="D361" t="s">
        <v>48</v>
      </c>
      <c r="E361">
        <v>82</v>
      </c>
      <c r="F361">
        <v>16</v>
      </c>
      <c r="G361">
        <v>16</v>
      </c>
      <c r="H361">
        <f t="shared" si="5"/>
        <v>1</v>
      </c>
      <c r="I361">
        <v>3</v>
      </c>
      <c r="J361">
        <v>5</v>
      </c>
      <c r="K361">
        <v>8</v>
      </c>
      <c r="L361">
        <v>2</v>
      </c>
      <c r="M361">
        <v>0</v>
      </c>
      <c r="N361">
        <v>8</v>
      </c>
      <c r="O361">
        <v>8</v>
      </c>
      <c r="P361">
        <v>0.5</v>
      </c>
      <c r="Q361">
        <v>1</v>
      </c>
      <c r="R361">
        <v>1</v>
      </c>
      <c r="S361">
        <v>0</v>
      </c>
      <c r="T361">
        <v>0</v>
      </c>
      <c r="U361">
        <v>4</v>
      </c>
      <c r="V361" s="44">
        <v>0.25</v>
      </c>
      <c r="W361">
        <v>54.5</v>
      </c>
      <c r="X361">
        <v>86</v>
      </c>
      <c r="Y361">
        <v>26</v>
      </c>
      <c r="Z361">
        <v>5</v>
      </c>
      <c r="AA361">
        <v>1</v>
      </c>
      <c r="AB361">
        <v>0</v>
      </c>
      <c r="AC361">
        <v>11</v>
      </c>
      <c r="AD361">
        <v>4.2</v>
      </c>
      <c r="AE361">
        <v>3.7</v>
      </c>
      <c r="AF361">
        <v>5.0999999999999996</v>
      </c>
      <c r="AG361">
        <v>87</v>
      </c>
      <c r="AH361">
        <v>1</v>
      </c>
      <c r="AI361">
        <v>15</v>
      </c>
      <c r="AJ361">
        <v>0</v>
      </c>
      <c r="AK361">
        <v>0</v>
      </c>
      <c r="AL361">
        <v>97</v>
      </c>
      <c r="AM361" t="s">
        <v>1617</v>
      </c>
    </row>
    <row r="362" spans="1:39">
      <c r="A362" s="43">
        <v>361</v>
      </c>
      <c r="B362" t="s">
        <v>1618</v>
      </c>
      <c r="C362">
        <v>31</v>
      </c>
      <c r="D362" t="s">
        <v>129</v>
      </c>
      <c r="E362">
        <v>141</v>
      </c>
      <c r="F362">
        <v>29</v>
      </c>
      <c r="G362">
        <v>29</v>
      </c>
      <c r="H362">
        <f t="shared" si="5"/>
        <v>1</v>
      </c>
      <c r="I362">
        <v>6</v>
      </c>
      <c r="J362">
        <v>10</v>
      </c>
      <c r="K362">
        <v>13</v>
      </c>
      <c r="L362">
        <v>4</v>
      </c>
      <c r="M362">
        <v>2</v>
      </c>
      <c r="N362">
        <v>13</v>
      </c>
      <c r="O362">
        <v>16</v>
      </c>
      <c r="P362">
        <v>0.44800000000000001</v>
      </c>
      <c r="Q362">
        <v>2</v>
      </c>
      <c r="R362">
        <v>9</v>
      </c>
      <c r="S362">
        <v>0</v>
      </c>
      <c r="T362">
        <v>0</v>
      </c>
      <c r="U362">
        <v>5</v>
      </c>
      <c r="V362" s="44">
        <v>0.17</v>
      </c>
      <c r="W362">
        <v>44</v>
      </c>
      <c r="X362">
        <v>69</v>
      </c>
      <c r="Y362">
        <v>7</v>
      </c>
      <c r="Z362">
        <v>18</v>
      </c>
      <c r="AA362">
        <v>8</v>
      </c>
      <c r="AB362">
        <v>0</v>
      </c>
      <c r="AC362">
        <v>17</v>
      </c>
      <c r="AD362">
        <v>4.4000000000000004</v>
      </c>
      <c r="AE362">
        <v>3.4</v>
      </c>
      <c r="AF362">
        <v>4.9000000000000004</v>
      </c>
      <c r="AG362">
        <v>88</v>
      </c>
      <c r="AH362">
        <v>4</v>
      </c>
      <c r="AI362">
        <v>20</v>
      </c>
      <c r="AJ362">
        <v>5</v>
      </c>
      <c r="AK362">
        <v>0</v>
      </c>
      <c r="AL362">
        <v>110</v>
      </c>
      <c r="AM362" t="s">
        <v>1619</v>
      </c>
    </row>
    <row r="363" spans="1:39">
      <c r="A363" s="43">
        <v>362</v>
      </c>
      <c r="B363" t="s">
        <v>1620</v>
      </c>
      <c r="C363">
        <v>25</v>
      </c>
      <c r="D363" t="s">
        <v>74</v>
      </c>
      <c r="E363">
        <v>111</v>
      </c>
      <c r="F363">
        <v>22</v>
      </c>
      <c r="G363">
        <v>22</v>
      </c>
      <c r="H363">
        <f t="shared" si="5"/>
        <v>1</v>
      </c>
      <c r="I363">
        <v>4</v>
      </c>
      <c r="J363">
        <v>5</v>
      </c>
      <c r="K363">
        <v>13</v>
      </c>
      <c r="L363">
        <v>2</v>
      </c>
      <c r="M363">
        <v>1</v>
      </c>
      <c r="N363">
        <v>12</v>
      </c>
      <c r="O363">
        <v>10</v>
      </c>
      <c r="P363">
        <v>0.54500000000000004</v>
      </c>
      <c r="Q363">
        <v>2</v>
      </c>
      <c r="R363">
        <v>4</v>
      </c>
      <c r="S363">
        <v>0</v>
      </c>
      <c r="T363">
        <v>0</v>
      </c>
      <c r="U363">
        <v>6</v>
      </c>
      <c r="V363" s="44">
        <v>0.27</v>
      </c>
      <c r="W363">
        <v>49.4</v>
      </c>
      <c r="X363">
        <v>73</v>
      </c>
      <c r="Y363">
        <v>30</v>
      </c>
      <c r="Z363">
        <v>17</v>
      </c>
      <c r="AA363">
        <v>8</v>
      </c>
      <c r="AB363">
        <v>0</v>
      </c>
      <c r="AC363">
        <v>12</v>
      </c>
      <c r="AD363">
        <v>4.4000000000000004</v>
      </c>
      <c r="AE363">
        <v>4.2</v>
      </c>
      <c r="AF363">
        <v>5</v>
      </c>
      <c r="AG363">
        <v>84</v>
      </c>
      <c r="AH363">
        <v>8</v>
      </c>
      <c r="AI363">
        <v>12</v>
      </c>
      <c r="AJ363">
        <v>2</v>
      </c>
      <c r="AK363">
        <v>0</v>
      </c>
      <c r="AL363">
        <v>105</v>
      </c>
      <c r="AM363" t="s">
        <v>1621</v>
      </c>
    </row>
    <row r="364" spans="1:39">
      <c r="A364" s="43">
        <v>363</v>
      </c>
      <c r="B364" t="s">
        <v>1622</v>
      </c>
      <c r="C364">
        <v>27</v>
      </c>
      <c r="D364" t="s">
        <v>26</v>
      </c>
      <c r="E364">
        <v>27</v>
      </c>
      <c r="F364">
        <v>5</v>
      </c>
      <c r="G364">
        <v>5</v>
      </c>
      <c r="H364">
        <f t="shared" si="5"/>
        <v>1</v>
      </c>
      <c r="I364">
        <v>1</v>
      </c>
      <c r="J364">
        <v>2</v>
      </c>
      <c r="K364">
        <v>2</v>
      </c>
      <c r="L364">
        <v>0</v>
      </c>
      <c r="M364">
        <v>0</v>
      </c>
      <c r="N364">
        <v>2</v>
      </c>
      <c r="O364">
        <v>3</v>
      </c>
      <c r="P364">
        <v>0.4</v>
      </c>
      <c r="Q364">
        <v>0</v>
      </c>
      <c r="R364">
        <v>1</v>
      </c>
      <c r="S364">
        <v>0</v>
      </c>
      <c r="T364">
        <v>0</v>
      </c>
      <c r="U364">
        <v>2</v>
      </c>
      <c r="V364" s="44">
        <v>0.4</v>
      </c>
      <c r="W364">
        <v>51</v>
      </c>
      <c r="X364">
        <v>76</v>
      </c>
      <c r="Y364">
        <v>20</v>
      </c>
      <c r="Z364">
        <v>4</v>
      </c>
      <c r="AA364">
        <v>1</v>
      </c>
      <c r="AB364">
        <v>0</v>
      </c>
      <c r="AC364">
        <v>5</v>
      </c>
      <c r="AD364">
        <v>7.2</v>
      </c>
      <c r="AE364">
        <v>6.7</v>
      </c>
      <c r="AF364">
        <v>5.4</v>
      </c>
      <c r="AG364">
        <v>90</v>
      </c>
      <c r="AH364">
        <v>1</v>
      </c>
      <c r="AI364">
        <v>3</v>
      </c>
      <c r="AJ364">
        <v>1</v>
      </c>
      <c r="AK364">
        <v>0</v>
      </c>
      <c r="AL364">
        <v>111</v>
      </c>
      <c r="AM364" t="s">
        <v>1623</v>
      </c>
    </row>
    <row r="365" spans="1:39">
      <c r="A365" s="43">
        <v>364</v>
      </c>
      <c r="B365" t="s">
        <v>1624</v>
      </c>
      <c r="C365">
        <v>25</v>
      </c>
      <c r="D365" t="s">
        <v>116</v>
      </c>
      <c r="E365">
        <v>81.2</v>
      </c>
      <c r="F365">
        <v>58</v>
      </c>
      <c r="G365">
        <v>1</v>
      </c>
      <c r="H365">
        <f t="shared" si="5"/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 s="44">
        <v>0</v>
      </c>
      <c r="W365">
        <v>54</v>
      </c>
      <c r="X365">
        <v>54</v>
      </c>
      <c r="Y365">
        <v>54</v>
      </c>
      <c r="Z365">
        <v>14</v>
      </c>
      <c r="AA365">
        <v>1</v>
      </c>
      <c r="AB365">
        <v>1</v>
      </c>
      <c r="AC365">
        <v>0</v>
      </c>
      <c r="AD365">
        <v>6</v>
      </c>
      <c r="AE365">
        <v>9</v>
      </c>
      <c r="AF365">
        <v>1</v>
      </c>
      <c r="AG365">
        <v>21</v>
      </c>
      <c r="AH365">
        <v>1</v>
      </c>
      <c r="AI365">
        <v>0</v>
      </c>
      <c r="AJ365">
        <v>0</v>
      </c>
      <c r="AK365">
        <v>0</v>
      </c>
      <c r="AL365">
        <v>21</v>
      </c>
      <c r="AM365" t="s">
        <v>1625</v>
      </c>
    </row>
    <row r="366" spans="1:39">
      <c r="A366" s="43">
        <v>365</v>
      </c>
      <c r="B366" t="s">
        <v>1626</v>
      </c>
      <c r="C366">
        <v>25</v>
      </c>
      <c r="D366" t="s">
        <v>86</v>
      </c>
      <c r="E366">
        <v>37</v>
      </c>
      <c r="F366">
        <v>8</v>
      </c>
      <c r="G366">
        <v>4</v>
      </c>
      <c r="H366">
        <f t="shared" si="5"/>
        <v>1</v>
      </c>
      <c r="I366">
        <v>1</v>
      </c>
      <c r="J366">
        <v>2</v>
      </c>
      <c r="K366">
        <v>1</v>
      </c>
      <c r="L366">
        <v>0</v>
      </c>
      <c r="M366">
        <v>1</v>
      </c>
      <c r="N366">
        <v>1</v>
      </c>
      <c r="O366">
        <v>3</v>
      </c>
      <c r="P366">
        <v>0.25</v>
      </c>
      <c r="Q366">
        <v>0</v>
      </c>
      <c r="R366">
        <v>0</v>
      </c>
      <c r="S366">
        <v>0</v>
      </c>
      <c r="T366">
        <v>0</v>
      </c>
      <c r="U366">
        <v>2</v>
      </c>
      <c r="V366" s="44">
        <v>0.5</v>
      </c>
      <c r="W366">
        <v>51.3</v>
      </c>
      <c r="X366">
        <v>60</v>
      </c>
      <c r="Y366">
        <v>39</v>
      </c>
      <c r="Z366">
        <v>2</v>
      </c>
      <c r="AA366">
        <v>2</v>
      </c>
      <c r="AB366">
        <v>0</v>
      </c>
      <c r="AC366">
        <v>2</v>
      </c>
      <c r="AD366">
        <v>3.1</v>
      </c>
      <c r="AE366">
        <v>4.0999999999999996</v>
      </c>
      <c r="AF366">
        <v>5</v>
      </c>
      <c r="AG366">
        <v>73</v>
      </c>
      <c r="AH366">
        <v>3</v>
      </c>
      <c r="AI366">
        <v>1</v>
      </c>
      <c r="AJ366">
        <v>0</v>
      </c>
      <c r="AK366">
        <v>0</v>
      </c>
      <c r="AL366">
        <v>80</v>
      </c>
      <c r="AM366" t="s">
        <v>1627</v>
      </c>
    </row>
    <row r="367" spans="1:39">
      <c r="A367" s="43">
        <v>366</v>
      </c>
      <c r="B367" t="s">
        <v>1628</v>
      </c>
      <c r="C367">
        <v>24</v>
      </c>
      <c r="D367" t="s">
        <v>41</v>
      </c>
      <c r="E367">
        <v>5</v>
      </c>
      <c r="F367">
        <v>1</v>
      </c>
      <c r="G367">
        <v>1</v>
      </c>
      <c r="H367">
        <f t="shared" si="5"/>
        <v>1</v>
      </c>
      <c r="I367">
        <v>1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 s="44">
        <v>0</v>
      </c>
      <c r="W367">
        <v>43</v>
      </c>
      <c r="X367">
        <v>43</v>
      </c>
      <c r="Y367">
        <v>43</v>
      </c>
      <c r="Z367">
        <v>0</v>
      </c>
      <c r="AA367">
        <v>0</v>
      </c>
      <c r="AB367">
        <v>0</v>
      </c>
      <c r="AC367">
        <v>1</v>
      </c>
      <c r="AD367">
        <v>14</v>
      </c>
      <c r="AE367">
        <v>18</v>
      </c>
      <c r="AF367">
        <v>5</v>
      </c>
      <c r="AG367">
        <v>75</v>
      </c>
      <c r="AH367">
        <v>1</v>
      </c>
      <c r="AI367">
        <v>0</v>
      </c>
      <c r="AJ367">
        <v>0</v>
      </c>
      <c r="AK367">
        <v>0</v>
      </c>
      <c r="AL367">
        <v>75</v>
      </c>
      <c r="AM367" t="s">
        <v>1629</v>
      </c>
    </row>
    <row r="368" spans="1:39">
      <c r="A368" s="43">
        <v>367</v>
      </c>
      <c r="B368" t="s">
        <v>1630</v>
      </c>
      <c r="C368">
        <v>23</v>
      </c>
      <c r="D368" t="s">
        <v>35</v>
      </c>
      <c r="E368">
        <v>84</v>
      </c>
      <c r="F368">
        <v>17</v>
      </c>
      <c r="G368">
        <v>17</v>
      </c>
      <c r="H368">
        <f t="shared" si="5"/>
        <v>1</v>
      </c>
      <c r="I368">
        <v>4</v>
      </c>
      <c r="J368">
        <v>5</v>
      </c>
      <c r="K368">
        <v>8</v>
      </c>
      <c r="L368">
        <v>3</v>
      </c>
      <c r="M368">
        <v>0</v>
      </c>
      <c r="N368">
        <v>9</v>
      </c>
      <c r="O368">
        <v>8</v>
      </c>
      <c r="P368">
        <v>0.52900000000000003</v>
      </c>
      <c r="Q368">
        <v>1</v>
      </c>
      <c r="R368">
        <v>3</v>
      </c>
      <c r="S368">
        <v>0</v>
      </c>
      <c r="T368">
        <v>0</v>
      </c>
      <c r="U368">
        <v>4</v>
      </c>
      <c r="V368" s="44">
        <v>0.24</v>
      </c>
      <c r="W368">
        <v>51.8</v>
      </c>
      <c r="X368">
        <v>70</v>
      </c>
      <c r="Y368">
        <v>19</v>
      </c>
      <c r="Z368">
        <v>7</v>
      </c>
      <c r="AA368">
        <v>1</v>
      </c>
      <c r="AB368">
        <v>0</v>
      </c>
      <c r="AC368">
        <v>13</v>
      </c>
      <c r="AD368">
        <v>5.2</v>
      </c>
      <c r="AE368">
        <v>6.2</v>
      </c>
      <c r="AF368">
        <v>4.9000000000000004</v>
      </c>
      <c r="AG368">
        <v>80</v>
      </c>
      <c r="AH368">
        <v>5</v>
      </c>
      <c r="AI368">
        <v>12</v>
      </c>
      <c r="AJ368">
        <v>0</v>
      </c>
      <c r="AK368">
        <v>0</v>
      </c>
      <c r="AL368">
        <v>93</v>
      </c>
      <c r="AM368" t="s">
        <v>1631</v>
      </c>
    </row>
    <row r="369" spans="1:39">
      <c r="A369" s="43">
        <v>368</v>
      </c>
      <c r="B369" t="s">
        <v>1632</v>
      </c>
      <c r="C369">
        <v>32</v>
      </c>
      <c r="D369" t="s">
        <v>86</v>
      </c>
      <c r="E369">
        <v>97.2</v>
      </c>
      <c r="F369">
        <v>29</v>
      </c>
      <c r="G369">
        <v>12</v>
      </c>
      <c r="H369">
        <f t="shared" si="5"/>
        <v>1</v>
      </c>
      <c r="I369">
        <v>2</v>
      </c>
      <c r="J369">
        <v>4</v>
      </c>
      <c r="K369">
        <v>6</v>
      </c>
      <c r="L369">
        <v>2</v>
      </c>
      <c r="M369">
        <v>0</v>
      </c>
      <c r="N369">
        <v>7</v>
      </c>
      <c r="O369">
        <v>5</v>
      </c>
      <c r="P369">
        <v>0.58299999999999996</v>
      </c>
      <c r="Q369">
        <v>0</v>
      </c>
      <c r="R369">
        <v>0</v>
      </c>
      <c r="S369">
        <v>0</v>
      </c>
      <c r="T369">
        <v>0</v>
      </c>
      <c r="U369">
        <v>0</v>
      </c>
      <c r="V369" s="44">
        <v>0</v>
      </c>
      <c r="W369">
        <v>43.8</v>
      </c>
      <c r="X369">
        <v>65</v>
      </c>
      <c r="Y369">
        <v>24</v>
      </c>
      <c r="Z369">
        <v>22</v>
      </c>
      <c r="AA369">
        <v>7</v>
      </c>
      <c r="AB369">
        <v>1</v>
      </c>
      <c r="AC369">
        <v>5</v>
      </c>
      <c r="AD369">
        <v>7</v>
      </c>
      <c r="AE369">
        <v>8.1</v>
      </c>
      <c r="AF369">
        <v>3.9</v>
      </c>
      <c r="AG369">
        <v>71</v>
      </c>
      <c r="AH369">
        <v>10</v>
      </c>
      <c r="AI369">
        <v>2</v>
      </c>
      <c r="AJ369">
        <v>0</v>
      </c>
      <c r="AK369">
        <v>0</v>
      </c>
      <c r="AL369">
        <v>94</v>
      </c>
      <c r="AM369" t="s">
        <v>1633</v>
      </c>
    </row>
    <row r="370" spans="1:39">
      <c r="A370" s="43">
        <v>369</v>
      </c>
      <c r="B370" t="s">
        <v>1634</v>
      </c>
      <c r="C370">
        <v>26</v>
      </c>
      <c r="D370" t="s">
        <v>95</v>
      </c>
      <c r="E370">
        <v>46</v>
      </c>
      <c r="F370">
        <v>14</v>
      </c>
      <c r="G370">
        <v>7</v>
      </c>
      <c r="H370">
        <f t="shared" si="5"/>
        <v>1</v>
      </c>
      <c r="I370">
        <v>1</v>
      </c>
      <c r="J370">
        <v>2</v>
      </c>
      <c r="K370">
        <v>4</v>
      </c>
      <c r="L370">
        <v>1</v>
      </c>
      <c r="M370">
        <v>0</v>
      </c>
      <c r="N370">
        <v>3</v>
      </c>
      <c r="O370">
        <v>4</v>
      </c>
      <c r="P370">
        <v>0.42899999999999999</v>
      </c>
      <c r="Q370">
        <v>0</v>
      </c>
      <c r="R370">
        <v>3</v>
      </c>
      <c r="S370">
        <v>0</v>
      </c>
      <c r="T370">
        <v>0</v>
      </c>
      <c r="U370">
        <v>0</v>
      </c>
      <c r="V370" s="44">
        <v>0</v>
      </c>
      <c r="W370">
        <v>43.3</v>
      </c>
      <c r="X370">
        <v>56</v>
      </c>
      <c r="Y370">
        <v>25</v>
      </c>
      <c r="Z370">
        <v>8</v>
      </c>
      <c r="AA370">
        <v>1</v>
      </c>
      <c r="AB370">
        <v>1</v>
      </c>
      <c r="AC370">
        <v>3</v>
      </c>
      <c r="AD370">
        <v>4.9000000000000004</v>
      </c>
      <c r="AE370">
        <v>3.8</v>
      </c>
      <c r="AF370">
        <v>4.5999999999999996</v>
      </c>
      <c r="AG370">
        <v>86</v>
      </c>
      <c r="AH370">
        <v>1</v>
      </c>
      <c r="AI370">
        <v>6</v>
      </c>
      <c r="AJ370">
        <v>0</v>
      </c>
      <c r="AK370">
        <v>0</v>
      </c>
      <c r="AL370">
        <v>95</v>
      </c>
      <c r="AM370" t="s">
        <v>1635</v>
      </c>
    </row>
    <row r="371" spans="1:39">
      <c r="A371" s="43">
        <v>370</v>
      </c>
      <c r="B371" t="s">
        <v>1636</v>
      </c>
      <c r="C371">
        <v>30</v>
      </c>
      <c r="D371" t="s">
        <v>45</v>
      </c>
      <c r="E371">
        <v>67</v>
      </c>
      <c r="F371">
        <v>11</v>
      </c>
      <c r="G371">
        <v>11</v>
      </c>
      <c r="H371">
        <f t="shared" si="5"/>
        <v>1</v>
      </c>
      <c r="I371">
        <v>5</v>
      </c>
      <c r="J371">
        <v>1</v>
      </c>
      <c r="K371">
        <v>5</v>
      </c>
      <c r="L371">
        <v>1</v>
      </c>
      <c r="M371">
        <v>0</v>
      </c>
      <c r="N371">
        <v>7</v>
      </c>
      <c r="O371">
        <v>4</v>
      </c>
      <c r="P371">
        <v>0.63600000000000001</v>
      </c>
      <c r="Q371">
        <v>0</v>
      </c>
      <c r="R371">
        <v>4</v>
      </c>
      <c r="S371">
        <v>1</v>
      </c>
      <c r="T371">
        <v>1</v>
      </c>
      <c r="U371">
        <v>7</v>
      </c>
      <c r="V371" s="44">
        <v>0.64</v>
      </c>
      <c r="W371">
        <v>64.2</v>
      </c>
      <c r="X371">
        <v>81</v>
      </c>
      <c r="Y371">
        <v>43</v>
      </c>
      <c r="Z371">
        <v>3</v>
      </c>
      <c r="AA371">
        <v>1</v>
      </c>
      <c r="AB371">
        <v>0</v>
      </c>
      <c r="AC371">
        <v>10</v>
      </c>
      <c r="AD371">
        <v>4.9000000000000004</v>
      </c>
      <c r="AE371">
        <v>4.4000000000000004</v>
      </c>
      <c r="AF371">
        <v>6.1</v>
      </c>
      <c r="AG371">
        <v>95</v>
      </c>
      <c r="AH371">
        <v>0</v>
      </c>
      <c r="AI371">
        <v>8</v>
      </c>
      <c r="AJ371">
        <v>3</v>
      </c>
      <c r="AK371">
        <v>0</v>
      </c>
      <c r="AL371">
        <v>107</v>
      </c>
      <c r="AM371" t="s">
        <v>1637</v>
      </c>
    </row>
    <row r="372" spans="1:39">
      <c r="A372" s="43">
        <v>371</v>
      </c>
      <c r="B372" t="s">
        <v>1638</v>
      </c>
      <c r="C372">
        <v>27</v>
      </c>
      <c r="D372" t="s">
        <v>26</v>
      </c>
      <c r="E372">
        <v>28.2</v>
      </c>
      <c r="F372">
        <v>8</v>
      </c>
      <c r="G372">
        <v>7</v>
      </c>
      <c r="H372">
        <f t="shared" si="5"/>
        <v>1</v>
      </c>
      <c r="I372">
        <v>0</v>
      </c>
      <c r="J372">
        <v>3</v>
      </c>
      <c r="K372">
        <v>4</v>
      </c>
      <c r="L372">
        <v>0</v>
      </c>
      <c r="M372">
        <v>0</v>
      </c>
      <c r="N372">
        <v>3</v>
      </c>
      <c r="O372">
        <v>4</v>
      </c>
      <c r="P372">
        <v>0.42899999999999999</v>
      </c>
      <c r="Q372">
        <v>1</v>
      </c>
      <c r="R372">
        <v>1</v>
      </c>
      <c r="S372">
        <v>0</v>
      </c>
      <c r="T372">
        <v>0</v>
      </c>
      <c r="U372">
        <v>0</v>
      </c>
      <c r="V372" s="44">
        <v>0</v>
      </c>
      <c r="W372">
        <v>40.4</v>
      </c>
      <c r="X372">
        <v>60</v>
      </c>
      <c r="Y372">
        <v>24</v>
      </c>
      <c r="Z372">
        <v>8</v>
      </c>
      <c r="AA372">
        <v>3</v>
      </c>
      <c r="AB372">
        <v>0</v>
      </c>
      <c r="AC372">
        <v>5</v>
      </c>
      <c r="AD372">
        <v>5.7</v>
      </c>
      <c r="AE372">
        <v>5.6</v>
      </c>
      <c r="AF372">
        <v>3.7</v>
      </c>
      <c r="AG372">
        <v>72</v>
      </c>
      <c r="AH372">
        <v>5</v>
      </c>
      <c r="AI372">
        <v>2</v>
      </c>
      <c r="AJ372">
        <v>0</v>
      </c>
      <c r="AK372">
        <v>0</v>
      </c>
      <c r="AL372">
        <v>95</v>
      </c>
      <c r="AM372" t="s">
        <v>1639</v>
      </c>
    </row>
    <row r="373" spans="1:39">
      <c r="A373" s="43">
        <v>372</v>
      </c>
      <c r="B373" t="s">
        <v>1640</v>
      </c>
      <c r="C373">
        <v>31</v>
      </c>
      <c r="D373" t="s">
        <v>915</v>
      </c>
      <c r="E373">
        <v>85.2</v>
      </c>
      <c r="F373">
        <v>24</v>
      </c>
      <c r="G373">
        <v>8</v>
      </c>
      <c r="H373">
        <f t="shared" si="5"/>
        <v>1</v>
      </c>
      <c r="I373">
        <v>4</v>
      </c>
      <c r="J373">
        <v>3</v>
      </c>
      <c r="K373">
        <v>1</v>
      </c>
      <c r="L373">
        <v>1</v>
      </c>
      <c r="M373">
        <v>0</v>
      </c>
      <c r="N373">
        <v>5</v>
      </c>
      <c r="O373">
        <v>3</v>
      </c>
      <c r="P373">
        <v>0.625</v>
      </c>
      <c r="Q373">
        <v>0</v>
      </c>
      <c r="R373">
        <v>0</v>
      </c>
      <c r="S373">
        <v>0</v>
      </c>
      <c r="T373">
        <v>0</v>
      </c>
      <c r="U373">
        <v>3</v>
      </c>
      <c r="V373" s="44">
        <v>0.38</v>
      </c>
      <c r="W373">
        <v>52.8</v>
      </c>
      <c r="X373">
        <v>64</v>
      </c>
      <c r="Y373">
        <v>33</v>
      </c>
      <c r="Z373">
        <v>12</v>
      </c>
      <c r="AA373">
        <v>5</v>
      </c>
      <c r="AB373">
        <v>0</v>
      </c>
      <c r="AC373">
        <v>4</v>
      </c>
      <c r="AD373">
        <v>4.0999999999999996</v>
      </c>
      <c r="AE373">
        <v>4.7</v>
      </c>
      <c r="AF373">
        <v>5.3</v>
      </c>
      <c r="AG373">
        <v>80</v>
      </c>
      <c r="AH373">
        <v>5</v>
      </c>
      <c r="AI373">
        <v>3</v>
      </c>
      <c r="AJ373">
        <v>0</v>
      </c>
      <c r="AK373">
        <v>0</v>
      </c>
      <c r="AL373">
        <v>99</v>
      </c>
      <c r="AM373" t="s">
        <v>1641</v>
      </c>
    </row>
    <row r="374" spans="1:39">
      <c r="A374" s="43">
        <v>373</v>
      </c>
      <c r="B374" t="s">
        <v>1642</v>
      </c>
      <c r="C374">
        <v>31</v>
      </c>
      <c r="D374" t="s">
        <v>111</v>
      </c>
      <c r="E374">
        <v>20.2</v>
      </c>
      <c r="F374">
        <v>21</v>
      </c>
      <c r="G374">
        <v>1</v>
      </c>
      <c r="H374">
        <f t="shared" si="5"/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 s="44">
        <v>0</v>
      </c>
      <c r="W374">
        <v>46</v>
      </c>
      <c r="X374">
        <v>46</v>
      </c>
      <c r="Y374">
        <v>46</v>
      </c>
      <c r="Z374">
        <v>16</v>
      </c>
      <c r="AA374">
        <v>7</v>
      </c>
      <c r="AB374">
        <v>0</v>
      </c>
      <c r="AC374">
        <v>1</v>
      </c>
      <c r="AD374">
        <v>3.6</v>
      </c>
      <c r="AE374">
        <v>0</v>
      </c>
      <c r="AF374">
        <v>1</v>
      </c>
      <c r="AG374">
        <v>25</v>
      </c>
      <c r="AH374">
        <v>1</v>
      </c>
      <c r="AI374">
        <v>0</v>
      </c>
      <c r="AJ374">
        <v>0</v>
      </c>
      <c r="AK374">
        <v>0</v>
      </c>
      <c r="AL374">
        <v>25</v>
      </c>
      <c r="AM374" t="s">
        <v>1643</v>
      </c>
    </row>
    <row r="375" spans="1:39">
      <c r="A375" s="43">
        <v>374</v>
      </c>
      <c r="B375" t="s">
        <v>1644</v>
      </c>
      <c r="C375">
        <v>23</v>
      </c>
      <c r="D375" t="s">
        <v>39</v>
      </c>
      <c r="E375">
        <v>37.1</v>
      </c>
      <c r="F375">
        <v>13</v>
      </c>
      <c r="G375">
        <v>3</v>
      </c>
      <c r="H375">
        <f t="shared" si="5"/>
        <v>1</v>
      </c>
      <c r="I375">
        <v>0</v>
      </c>
      <c r="J375">
        <v>2</v>
      </c>
      <c r="K375">
        <v>1</v>
      </c>
      <c r="L375">
        <v>0</v>
      </c>
      <c r="M375">
        <v>0</v>
      </c>
      <c r="N375">
        <v>0</v>
      </c>
      <c r="O375">
        <v>3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 s="44">
        <v>0</v>
      </c>
      <c r="W375">
        <v>44</v>
      </c>
      <c r="X375">
        <v>52</v>
      </c>
      <c r="Y375">
        <v>32</v>
      </c>
      <c r="Z375">
        <v>1</v>
      </c>
      <c r="AA375">
        <v>0</v>
      </c>
      <c r="AB375">
        <v>1</v>
      </c>
      <c r="AC375">
        <v>1</v>
      </c>
      <c r="AD375">
        <v>3</v>
      </c>
      <c r="AE375">
        <v>2.2999999999999998</v>
      </c>
      <c r="AF375">
        <v>4.2</v>
      </c>
      <c r="AG375">
        <v>77</v>
      </c>
      <c r="AH375">
        <v>1</v>
      </c>
      <c r="AI375">
        <v>2</v>
      </c>
      <c r="AJ375">
        <v>0</v>
      </c>
      <c r="AK375">
        <v>0</v>
      </c>
      <c r="AL375">
        <v>84</v>
      </c>
      <c r="AM375" t="s">
        <v>1645</v>
      </c>
    </row>
    <row r="376" spans="1:39">
      <c r="A376" s="43"/>
      <c r="V376" s="44"/>
    </row>
    <row r="377" spans="1:39">
      <c r="A377" s="43"/>
      <c r="V377" s="44"/>
    </row>
    <row r="378" spans="1:39">
      <c r="A378" s="43"/>
      <c r="V378" s="44"/>
    </row>
    <row r="379" spans="1:39">
      <c r="A379" s="43"/>
      <c r="V379" s="44"/>
    </row>
    <row r="380" spans="1:39">
      <c r="A380" s="43"/>
      <c r="V380" s="44"/>
    </row>
    <row r="381" spans="1:39">
      <c r="A381" s="43"/>
      <c r="V381" s="44"/>
    </row>
    <row r="382" spans="1:39">
      <c r="A382" s="43"/>
      <c r="V382" s="44"/>
    </row>
    <row r="383" spans="1:39">
      <c r="A383" s="43"/>
      <c r="V383" s="44"/>
    </row>
    <row r="384" spans="1:39">
      <c r="A384" s="43"/>
      <c r="V384" s="44"/>
    </row>
    <row r="385" spans="1:22">
      <c r="A385" s="43"/>
      <c r="V385" s="44"/>
    </row>
    <row r="386" spans="1:22">
      <c r="A386" s="43"/>
      <c r="V386" s="44"/>
    </row>
    <row r="387" spans="1:22">
      <c r="A387" s="43"/>
      <c r="V387" s="44"/>
    </row>
    <row r="388" spans="1:22">
      <c r="A388" s="43"/>
      <c r="V388" s="44"/>
    </row>
    <row r="389" spans="1:22">
      <c r="A389" s="43"/>
      <c r="V389" s="44"/>
    </row>
    <row r="390" spans="1:22">
      <c r="A390" s="43"/>
      <c r="V390" s="44"/>
    </row>
    <row r="391" spans="1:22">
      <c r="A391" s="43"/>
      <c r="V391" s="44"/>
    </row>
    <row r="392" spans="1:22">
      <c r="A392" s="43"/>
      <c r="V392" s="44"/>
    </row>
    <row r="393" spans="1:22">
      <c r="A393" s="43"/>
      <c r="V393" s="44"/>
    </row>
    <row r="394" spans="1:22">
      <c r="A394" s="43"/>
      <c r="V394" s="44"/>
    </row>
    <row r="395" spans="1:22">
      <c r="A395" s="43"/>
      <c r="V395" s="44"/>
    </row>
    <row r="396" spans="1:22">
      <c r="A396" s="43"/>
      <c r="V396" s="44"/>
    </row>
    <row r="397" spans="1:22">
      <c r="A397" s="43"/>
      <c r="V397" s="44"/>
    </row>
    <row r="398" spans="1:22">
      <c r="A398" s="43"/>
      <c r="V398" s="44"/>
    </row>
    <row r="399" spans="1:22">
      <c r="A399" s="43"/>
      <c r="V399" s="44"/>
    </row>
    <row r="400" spans="1:22">
      <c r="A400" s="43"/>
      <c r="V400" s="44"/>
    </row>
    <row r="401" spans="1:22">
      <c r="A401" s="43"/>
      <c r="V401" s="44"/>
    </row>
    <row r="402" spans="1:22">
      <c r="A402" s="43"/>
      <c r="V402" s="44"/>
    </row>
    <row r="403" spans="1:22">
      <c r="A403" s="43"/>
      <c r="V403" s="44"/>
    </row>
    <row r="404" spans="1:22">
      <c r="A404" s="43"/>
      <c r="V404" s="44"/>
    </row>
    <row r="405" spans="1:22">
      <c r="A405" s="43"/>
      <c r="V405" s="44"/>
    </row>
    <row r="406" spans="1:22">
      <c r="A406" s="43"/>
      <c r="V406" s="44"/>
    </row>
    <row r="407" spans="1:22">
      <c r="A407" s="43"/>
      <c r="V407" s="44"/>
    </row>
    <row r="408" spans="1:22">
      <c r="A408" s="43"/>
      <c r="V408" s="44"/>
    </row>
    <row r="409" spans="1:22">
      <c r="A409" s="43"/>
      <c r="V409" s="44"/>
    </row>
    <row r="410" spans="1:22">
      <c r="A410" s="43"/>
      <c r="V410" s="44"/>
    </row>
    <row r="411" spans="1:22">
      <c r="A411" s="43"/>
      <c r="V411" s="44"/>
    </row>
    <row r="412" spans="1:22">
      <c r="A412" s="43"/>
      <c r="V412" s="44"/>
    </row>
    <row r="413" spans="1:22">
      <c r="A413" s="43"/>
      <c r="V413" s="44"/>
    </row>
    <row r="414" spans="1:22">
      <c r="A414" s="43"/>
      <c r="V414" s="44"/>
    </row>
    <row r="415" spans="1:22">
      <c r="A415" s="43"/>
      <c r="V415" s="44"/>
    </row>
    <row r="416" spans="1:22">
      <c r="A416" s="43"/>
      <c r="V416" s="44"/>
    </row>
    <row r="417" spans="1:22">
      <c r="A417" s="43"/>
      <c r="V417" s="44"/>
    </row>
    <row r="418" spans="1:22">
      <c r="A418" s="43"/>
      <c r="V418" s="44"/>
    </row>
    <row r="419" spans="1:22">
      <c r="A419" s="43"/>
      <c r="V419" s="44"/>
    </row>
    <row r="420" spans="1:22">
      <c r="A420" s="43"/>
      <c r="V420" s="44"/>
    </row>
    <row r="421" spans="1:22">
      <c r="A421" s="43"/>
      <c r="V421" s="44"/>
    </row>
    <row r="422" spans="1:22">
      <c r="A422" s="43"/>
      <c r="V422" s="44"/>
    </row>
    <row r="423" spans="1:22">
      <c r="A423" s="43"/>
      <c r="V423" s="44"/>
    </row>
    <row r="424" spans="1:22">
      <c r="A424" s="43"/>
      <c r="V424" s="44"/>
    </row>
    <row r="425" spans="1:22">
      <c r="A425" s="43"/>
      <c r="V425" s="44"/>
    </row>
    <row r="426" spans="1:22">
      <c r="A426" s="43"/>
      <c r="V426" s="44"/>
    </row>
    <row r="427" spans="1:22">
      <c r="A427" s="43"/>
      <c r="V427" s="44"/>
    </row>
    <row r="428" spans="1:22">
      <c r="A428" s="43"/>
      <c r="V428" s="44"/>
    </row>
    <row r="429" spans="1:22">
      <c r="A429" s="43"/>
      <c r="V429" s="44"/>
    </row>
    <row r="430" spans="1:22">
      <c r="A430" s="43"/>
      <c r="V430" s="44"/>
    </row>
    <row r="431" spans="1:22">
      <c r="A431" s="43"/>
      <c r="V431" s="44"/>
    </row>
    <row r="432" spans="1:22">
      <c r="A432" s="43"/>
      <c r="V432" s="44"/>
    </row>
    <row r="433" spans="1:22">
      <c r="A433" s="43"/>
      <c r="V433" s="44"/>
    </row>
    <row r="434" spans="1:22">
      <c r="A434" s="43"/>
      <c r="V434" s="4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932C9-A7E8-41F4-A3FC-3C723A75176E}">
  <dimension ref="A1:BC289"/>
  <sheetViews>
    <sheetView topLeftCell="H1" workbookViewId="0">
      <selection activeCell="H2" sqref="H2"/>
    </sheetView>
  </sheetViews>
  <sheetFormatPr defaultRowHeight="14.4"/>
  <cols>
    <col min="2" max="2" width="15.5546875" customWidth="1"/>
    <col min="19" max="19" width="8.88671875" style="21"/>
    <col min="21" max="22" width="8.88671875" style="26"/>
    <col min="23" max="23" width="8.88671875" style="21"/>
    <col min="24" max="32" width="8.88671875" style="26"/>
  </cols>
  <sheetData>
    <row r="1" spans="1:55" ht="15" thickBot="1">
      <c r="A1" s="1" t="s">
        <v>0</v>
      </c>
      <c r="B1" s="2" t="s">
        <v>1</v>
      </c>
      <c r="C1" s="2" t="s">
        <v>2</v>
      </c>
      <c r="D1" s="3" t="s">
        <v>3</v>
      </c>
      <c r="E1" s="3" t="s">
        <v>1666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354</v>
      </c>
      <c r="L1" s="3" t="s">
        <v>355</v>
      </c>
      <c r="M1" s="3" t="s">
        <v>356</v>
      </c>
      <c r="N1" s="3" t="s">
        <v>357</v>
      </c>
      <c r="O1" s="3" t="s">
        <v>14</v>
      </c>
      <c r="P1" s="3" t="s">
        <v>15</v>
      </c>
      <c r="Q1" s="4" t="s">
        <v>9</v>
      </c>
      <c r="R1" s="3" t="s">
        <v>10</v>
      </c>
      <c r="S1" s="24" t="s">
        <v>349</v>
      </c>
      <c r="T1" s="3" t="s">
        <v>358</v>
      </c>
      <c r="U1" s="25" t="s">
        <v>345</v>
      </c>
      <c r="V1" s="25" t="s">
        <v>347</v>
      </c>
      <c r="W1" s="24" t="s">
        <v>359</v>
      </c>
      <c r="X1" s="3" t="s">
        <v>360</v>
      </c>
      <c r="Y1" s="3" t="s">
        <v>361</v>
      </c>
      <c r="Z1" s="25" t="s">
        <v>1750</v>
      </c>
      <c r="AA1" s="3" t="s">
        <v>363</v>
      </c>
      <c r="AB1" s="3" t="s">
        <v>368</v>
      </c>
      <c r="AC1" s="28" t="s">
        <v>365</v>
      </c>
      <c r="AD1" s="3" t="s">
        <v>366</v>
      </c>
      <c r="AE1" s="3" t="s">
        <v>367</v>
      </c>
      <c r="AF1" s="3" t="s">
        <v>364</v>
      </c>
      <c r="AG1" s="51" t="s">
        <v>1667</v>
      </c>
      <c r="AH1" s="3" t="s">
        <v>11</v>
      </c>
      <c r="AI1" s="3" t="s">
        <v>12</v>
      </c>
      <c r="AJ1" s="4" t="s">
        <v>13</v>
      </c>
      <c r="AK1" s="3" t="s">
        <v>16</v>
      </c>
      <c r="AL1" s="3" t="s">
        <v>17</v>
      </c>
      <c r="AM1" s="3" t="s">
        <v>18</v>
      </c>
      <c r="AN1" s="4" t="s">
        <v>19</v>
      </c>
      <c r="AO1" s="4" t="s">
        <v>20</v>
      </c>
      <c r="AP1" s="3" t="s">
        <v>21</v>
      </c>
      <c r="AQ1" s="3" t="s">
        <v>22</v>
      </c>
    </row>
    <row r="2" spans="1:55" ht="15" thickBot="1">
      <c r="A2" s="5">
        <v>1</v>
      </c>
      <c r="B2" s="22" t="s">
        <v>23</v>
      </c>
      <c r="C2" s="22" t="s">
        <v>24</v>
      </c>
      <c r="D2" s="8">
        <f>VLOOKUP($B2,HITTERS!$B:$W,3,FALSE)</f>
        <v>152</v>
      </c>
      <c r="E2" s="8">
        <f>VLOOKUP($B2,'Hit PD'!$B:$N,13,FALSE)</f>
        <v>584</v>
      </c>
      <c r="F2" s="8">
        <f>VLOOKUP($B2,HITTERS!$B:$W,4,FALSE)</f>
        <v>693</v>
      </c>
      <c r="G2" s="8">
        <f>VLOOKUP($B2,HITTERS!$B:$W,5,FALSE)</f>
        <v>39</v>
      </c>
      <c r="H2" s="8">
        <f>VLOOKUP($B2,HITTERS!$B:$W,6,FALSE)</f>
        <v>126</v>
      </c>
      <c r="I2" s="8">
        <f>VLOOKUP($B2,HITTERS!$B:$W,7,FALSE)</f>
        <v>107</v>
      </c>
      <c r="J2" s="8">
        <f>VLOOKUP($B2,HITTERS!$B:$W,8,FALSE)</f>
        <v>14</v>
      </c>
      <c r="K2" s="8">
        <f t="shared" ref="K2:K65" si="0">G2/$F2</f>
        <v>5.627705627705628E-2</v>
      </c>
      <c r="L2" s="8">
        <f t="shared" ref="L2:L65" si="1">H2/$F2</f>
        <v>0.18181818181818182</v>
      </c>
      <c r="M2" s="8">
        <f t="shared" ref="M2:M65" si="2">I2/$F2</f>
        <v>0.1544011544011544</v>
      </c>
      <c r="N2" s="8">
        <f t="shared" ref="N2:N65" si="3">J2/$F2</f>
        <v>2.0202020202020204E-2</v>
      </c>
      <c r="O2" s="8">
        <f>VLOOKUP($B2,HITTERS!$B:$W,14,FALSE)</f>
        <v>0.40799999999999997</v>
      </c>
      <c r="P2" s="8">
        <f>VLOOKUP($B2,HITTERS!$B:$W,15,FALSE)</f>
        <v>0.57899999999999996</v>
      </c>
      <c r="Q2" s="9">
        <f>VLOOKUP($B2,HITTERS!$B:$W,9,FALSE)</f>
        <v>0.13900000000000001</v>
      </c>
      <c r="R2" s="10">
        <f>VLOOKUP($B2,HITTERS!$B:$W,10,FALSE)</f>
        <v>0.154</v>
      </c>
      <c r="S2" s="10">
        <f>VLOOKUP(B2,'Hit Statcast'!B:R,9,FALSE)</f>
        <v>0.125</v>
      </c>
      <c r="T2" s="10">
        <f>VLOOKUP($B2,'Hit Statcast'!$B:$R,11,FALSE)</f>
        <v>0.48099999999999998</v>
      </c>
      <c r="U2" s="23">
        <f>VLOOKUP($B2,'Hit Statcast'!$B:$R,5,FALSE)</f>
        <v>92.4</v>
      </c>
      <c r="V2" s="23">
        <f>VLOOKUP($B2,'Hit Statcast'!$B:$R,7,FALSE)</f>
        <v>20.6</v>
      </c>
      <c r="W2" s="10">
        <f>VLOOKUP($B2,'Hit PD'!$B:$L,4,FALSE)</f>
        <v>0.23699999999999999</v>
      </c>
      <c r="X2" s="10">
        <f>VLOOKUP($B2,'Hit PD'!$B:$L,5,FALSE)</f>
        <v>0.27800000000000002</v>
      </c>
      <c r="Y2" s="10">
        <f>VLOOKUP($B2,'Hit PD'!$B:$L,6,FALSE)</f>
        <v>0.48499999999999999</v>
      </c>
      <c r="Z2" s="23">
        <f>VLOOKUP($B2,BsR!$B:$L,5,FALSE)</f>
        <v>3.5</v>
      </c>
      <c r="AA2" s="10">
        <f>VLOOKUP($B2,'Hit PD'!$B:$L,8,FALSE)</f>
        <v>0.2</v>
      </c>
      <c r="AB2" s="10">
        <f t="shared" ref="AB2:AB65" si="4">1-AF2</f>
        <v>0.15100000000000002</v>
      </c>
      <c r="AC2" s="10">
        <f>VLOOKUP($B2,'Hit PD'!$B:$L,10,FALSE)</f>
        <v>0.26200000000000001</v>
      </c>
      <c r="AD2" s="10">
        <f>VLOOKUP($B2,'Hit PD'!$B:$L,11,FALSE)</f>
        <v>0.20499999999999999</v>
      </c>
      <c r="AE2" s="10">
        <f>VLOOKUP($B2,'Hit PD'!$B:$M,12,FALSE)</f>
        <v>5.8000000000000003E-2</v>
      </c>
      <c r="AF2" s="10">
        <f>VLOOKUP($B2,'Hit PD'!$B:$L,9,FALSE)</f>
        <v>0.84899999999999998</v>
      </c>
      <c r="AG2">
        <f>VLOOKUP(B2,'[1]SGP Hitters'!$B:$K,10,FALSE)</f>
        <v>31.775508596904544</v>
      </c>
      <c r="AH2" s="8">
        <v>0.27900000000000003</v>
      </c>
      <c r="AI2" s="8">
        <v>0.31900000000000001</v>
      </c>
      <c r="AJ2" s="11">
        <v>0.309</v>
      </c>
      <c r="AK2" s="8">
        <v>0.42</v>
      </c>
      <c r="AL2" s="8">
        <v>0.41199999999999998</v>
      </c>
      <c r="AM2" s="8">
        <v>169</v>
      </c>
      <c r="AN2" s="11">
        <v>3.6</v>
      </c>
      <c r="AO2" s="11">
        <v>61.3</v>
      </c>
      <c r="AP2" s="8">
        <v>-1.4</v>
      </c>
      <c r="AQ2" s="8">
        <v>8.1999999999999993</v>
      </c>
      <c r="AU2" s="20"/>
      <c r="AV2" s="20" t="s">
        <v>5</v>
      </c>
      <c r="AW2" s="20" t="s">
        <v>6</v>
      </c>
      <c r="AX2" s="20" t="s">
        <v>7</v>
      </c>
      <c r="AY2" s="20" t="s">
        <v>8</v>
      </c>
      <c r="AZ2" s="20" t="s">
        <v>14</v>
      </c>
      <c r="BA2" s="20" t="s">
        <v>15</v>
      </c>
      <c r="BB2" s="20" t="s">
        <v>9</v>
      </c>
      <c r="BC2" s="20" t="s">
        <v>10</v>
      </c>
    </row>
    <row r="3" spans="1:55" ht="15" thickBot="1">
      <c r="A3" s="5">
        <v>2</v>
      </c>
      <c r="B3" s="22" t="s">
        <v>25</v>
      </c>
      <c r="C3" s="22" t="s">
        <v>26</v>
      </c>
      <c r="D3" s="8">
        <f>VLOOKUP(B3,HITTERS!$B:$W,3,FALSE)</f>
        <v>159</v>
      </c>
      <c r="E3" s="8">
        <f>VLOOKUP($B3,'Hit PD'!$B:$N,13,FALSE)</f>
        <v>643</v>
      </c>
      <c r="F3" s="8">
        <f>VLOOKUP($B3,HITTERS!$B:$W,4,FALSE)</f>
        <v>735</v>
      </c>
      <c r="G3" s="8">
        <f>VLOOKUP($B3,HITTERS!$B:$W,5,FALSE)</f>
        <v>41</v>
      </c>
      <c r="H3" s="8">
        <f>VLOOKUP($B3,HITTERS!$B:$W,6,FALSE)</f>
        <v>149</v>
      </c>
      <c r="I3" s="8">
        <f>VLOOKUP($B3,HITTERS!$B:$W,7,FALSE)</f>
        <v>106</v>
      </c>
      <c r="J3" s="8">
        <f>VLOOKUP($B3,HITTERS!$B:$W,8,FALSE)</f>
        <v>73</v>
      </c>
      <c r="K3" s="8">
        <f t="shared" si="0"/>
        <v>5.5782312925170066E-2</v>
      </c>
      <c r="L3" s="8">
        <f t="shared" si="1"/>
        <v>0.20272108843537415</v>
      </c>
      <c r="M3" s="8">
        <f t="shared" si="2"/>
        <v>0.14421768707482993</v>
      </c>
      <c r="N3" s="8">
        <f t="shared" si="3"/>
        <v>9.9319727891156465E-2</v>
      </c>
      <c r="O3" s="8">
        <f>VLOOKUP($B3,HITTERS!$B:$W,14,FALSE)</f>
        <v>0.41599999999999998</v>
      </c>
      <c r="P3" s="8">
        <f>VLOOKUP($B3,HITTERS!$B:$W,15,FALSE)</f>
        <v>0.59599999999999997</v>
      </c>
      <c r="Q3" s="9">
        <f>VLOOKUP($B3,HITTERS!$B:$W,9,FALSE)</f>
        <v>0.109</v>
      </c>
      <c r="R3" s="10">
        <f>VLOOKUP($B3,HITTERS!$B:$W,10,FALSE)</f>
        <v>0.114</v>
      </c>
      <c r="S3" s="10">
        <f>VLOOKUP(B3,'Hit Statcast'!B:R,9,FALSE)</f>
        <v>0.153</v>
      </c>
      <c r="T3" s="10">
        <f>VLOOKUP($B3,'Hit Statcast'!$B:$R,11,FALSE)</f>
        <v>0.55000000000000004</v>
      </c>
      <c r="U3" s="23">
        <f>VLOOKUP($B3,'Hit Statcast'!$B:$R,5,FALSE)</f>
        <v>94.7</v>
      </c>
      <c r="V3" s="23">
        <f>VLOOKUP($B3,'Hit Statcast'!$B:$R,7,FALSE)</f>
        <v>7.4</v>
      </c>
      <c r="W3" s="10">
        <f>VLOOKUP($B3,'Hit PD'!$B:$L,4,FALSE)</f>
        <v>0.20100000000000001</v>
      </c>
      <c r="X3" s="10">
        <f>VLOOKUP($B3,'Hit PD'!$B:$L,5,FALSE)</f>
        <v>0.495</v>
      </c>
      <c r="Y3" s="10">
        <f>VLOOKUP($B3,'Hit PD'!$B:$L,6,FALSE)</f>
        <v>0.30399999999999999</v>
      </c>
      <c r="Z3" s="23">
        <f>VLOOKUP($B3,BsR!$B:$L,5,FALSE)</f>
        <v>7.6</v>
      </c>
      <c r="AA3" s="10">
        <f>VLOOKUP($B3,'Hit PD'!$B:$L,8,FALSE)</f>
        <v>0.26800000000000002</v>
      </c>
      <c r="AB3" s="10">
        <f t="shared" si="4"/>
        <v>0.16900000000000004</v>
      </c>
      <c r="AC3" s="10">
        <f>VLOOKUP($B3,'Hit PD'!$B:$L,10,FALSE)</f>
        <v>0.214</v>
      </c>
      <c r="AD3" s="10">
        <f>VLOOKUP($B3,'Hit PD'!$B:$L,11,FALSE)</f>
        <v>0.13700000000000001</v>
      </c>
      <c r="AE3" s="10">
        <f>VLOOKUP($B3,'Hit PD'!$B:$M,12,FALSE)</f>
        <v>7.8E-2</v>
      </c>
      <c r="AF3" s="10">
        <f>VLOOKUP($B3,'Hit PD'!$B:$L,9,FALSE)</f>
        <v>0.83099999999999996</v>
      </c>
      <c r="AG3">
        <f>VLOOKUP(B3,'[1]SGP Hitters'!$B:$K,10,FALSE)</f>
        <v>41.999752303276729</v>
      </c>
      <c r="AH3" s="8">
        <v>0.26200000000000001</v>
      </c>
      <c r="AI3" s="8">
        <v>0.33400000000000002</v>
      </c>
      <c r="AJ3" s="11">
        <v>0.33500000000000002</v>
      </c>
      <c r="AK3" s="8">
        <v>0.42699999999999999</v>
      </c>
      <c r="AL3" s="8">
        <v>0.46500000000000002</v>
      </c>
      <c r="AM3" s="8">
        <v>170</v>
      </c>
      <c r="AN3" s="11">
        <v>6.4</v>
      </c>
      <c r="AO3" s="11">
        <v>68.599999999999994</v>
      </c>
      <c r="AP3" s="8">
        <v>-12.8</v>
      </c>
      <c r="AQ3" s="8">
        <v>8</v>
      </c>
      <c r="AU3" s="18" t="s">
        <v>5</v>
      </c>
      <c r="AV3" s="18">
        <v>1</v>
      </c>
      <c r="AW3" s="18"/>
      <c r="AX3" s="18"/>
      <c r="AY3" s="18"/>
      <c r="AZ3" s="18"/>
      <c r="BA3" s="18"/>
      <c r="BB3" s="18"/>
      <c r="BC3" s="18"/>
    </row>
    <row r="4" spans="1:55" ht="15" thickBot="1">
      <c r="A4" s="5">
        <v>3</v>
      </c>
      <c r="B4" s="22" t="s">
        <v>27</v>
      </c>
      <c r="C4" s="22" t="s">
        <v>24</v>
      </c>
      <c r="D4" s="8">
        <f>VLOOKUP(B4,HITTERS!$B:$W,3,FALSE)</f>
        <v>161</v>
      </c>
      <c r="E4" s="8">
        <f>VLOOKUP($B4,'Hit PD'!$B:$N,13,FALSE)</f>
        <v>637</v>
      </c>
      <c r="F4" s="8">
        <f>VLOOKUP($B4,HITTERS!$B:$W,4,FALSE)</f>
        <v>730</v>
      </c>
      <c r="G4" s="8">
        <f>VLOOKUP($B4,HITTERS!$B:$W,5,FALSE)</f>
        <v>29</v>
      </c>
      <c r="H4" s="8">
        <f>VLOOKUP($B4,HITTERS!$B:$W,6,FALSE)</f>
        <v>131</v>
      </c>
      <c r="I4" s="8">
        <f>VLOOKUP($B4,HITTERS!$B:$W,7,FALSE)</f>
        <v>102</v>
      </c>
      <c r="J4" s="8">
        <f>VLOOKUP($B4,HITTERS!$B:$W,8,FALSE)</f>
        <v>23</v>
      </c>
      <c r="K4" s="8">
        <f t="shared" si="0"/>
        <v>3.9726027397260277E-2</v>
      </c>
      <c r="L4" s="8">
        <f t="shared" si="1"/>
        <v>0.17945205479452056</v>
      </c>
      <c r="M4" s="8">
        <f t="shared" si="2"/>
        <v>0.13972602739726028</v>
      </c>
      <c r="N4" s="8">
        <f t="shared" si="3"/>
        <v>3.1506849315068496E-2</v>
      </c>
      <c r="O4" s="8">
        <f>VLOOKUP($B4,HITTERS!$B:$W,14,FALSE)</f>
        <v>0.41</v>
      </c>
      <c r="P4" s="8">
        <f>VLOOKUP($B4,HITTERS!$B:$W,15,FALSE)</f>
        <v>0.56699999999999995</v>
      </c>
      <c r="Q4" s="9">
        <f>VLOOKUP($B4,HITTERS!$B:$W,9,FALSE)</f>
        <v>9.9000000000000005E-2</v>
      </c>
      <c r="R4" s="10">
        <f>VLOOKUP($B4,HITTERS!$B:$W,10,FALSE)</f>
        <v>0.16600000000000001</v>
      </c>
      <c r="S4" s="10">
        <f>VLOOKUP(B4,'Hit Statcast'!B:R,9,FALSE)</f>
        <v>0.111</v>
      </c>
      <c r="T4" s="10">
        <f>VLOOKUP($B4,'Hit Statcast'!$B:$R,11,FALSE)</f>
        <v>0.41799999999999998</v>
      </c>
      <c r="U4" s="23">
        <f>VLOOKUP($B4,'Hit Statcast'!$B:$R,5,FALSE)</f>
        <v>90</v>
      </c>
      <c r="V4" s="23">
        <f>VLOOKUP($B4,'Hit Statcast'!$B:$R,7,FALSE)</f>
        <v>15.2</v>
      </c>
      <c r="W4" s="10">
        <f>VLOOKUP($B4,'Hit PD'!$B:$L,4,FALSE)</f>
        <v>0.27600000000000002</v>
      </c>
      <c r="X4" s="10">
        <f>VLOOKUP($B4,'Hit PD'!$B:$L,5,FALSE)</f>
        <v>0.35299999999999998</v>
      </c>
      <c r="Y4" s="10">
        <f>VLOOKUP($B4,'Hit PD'!$B:$L,6,FALSE)</f>
        <v>0.37</v>
      </c>
      <c r="Z4" s="23">
        <f>VLOOKUP($B4,BsR!$B:$L,5,FALSE)</f>
        <v>5.0999999999999996</v>
      </c>
      <c r="AA4" s="10">
        <f>VLOOKUP($B4,'Hit PD'!$B:$L,8,FALSE)</f>
        <v>0.30099999999999999</v>
      </c>
      <c r="AB4" s="10">
        <f t="shared" si="4"/>
        <v>0.18500000000000005</v>
      </c>
      <c r="AC4" s="10">
        <f>VLOOKUP($B4,'Hit PD'!$B:$L,10,FALSE)</f>
        <v>0.20799999999999999</v>
      </c>
      <c r="AD4" s="10">
        <f>VLOOKUP($B4,'Hit PD'!$B:$L,11,FALSE)</f>
        <v>0.114</v>
      </c>
      <c r="AE4" s="10">
        <f>VLOOKUP($B4,'Hit PD'!$B:$M,12,FALSE)</f>
        <v>9.4E-2</v>
      </c>
      <c r="AF4" s="10">
        <f>VLOOKUP($B4,'Hit PD'!$B:$L,9,FALSE)</f>
        <v>0.81499999999999995</v>
      </c>
      <c r="AG4">
        <f>VLOOKUP(B4,'[1]SGP Hitters'!$B:$K,10,FALSE)</f>
        <v>31.381714942390367</v>
      </c>
      <c r="AH4" s="8">
        <v>0.23100000000000001</v>
      </c>
      <c r="AI4" s="8">
        <v>0.373</v>
      </c>
      <c r="AJ4" s="11">
        <v>0.33300000000000002</v>
      </c>
      <c r="AK4" s="8">
        <v>0.41</v>
      </c>
      <c r="AL4" s="8">
        <v>0.40799999999999997</v>
      </c>
      <c r="AM4" s="8">
        <v>162</v>
      </c>
      <c r="AN4" s="11">
        <v>4.9000000000000004</v>
      </c>
      <c r="AO4" s="11">
        <v>59.5</v>
      </c>
      <c r="AP4" s="8">
        <v>-7.8</v>
      </c>
      <c r="AQ4" s="8">
        <v>7.5</v>
      </c>
      <c r="AU4" s="18" t="s">
        <v>6</v>
      </c>
      <c r="AV4" s="18">
        <v>0.72420612203223012</v>
      </c>
      <c r="AW4" s="18">
        <v>1</v>
      </c>
      <c r="AX4" s="18"/>
      <c r="AY4" s="18"/>
      <c r="AZ4" s="18"/>
      <c r="BA4" s="18"/>
      <c r="BB4" s="18"/>
      <c r="BC4" s="18"/>
    </row>
    <row r="5" spans="1:55" ht="15" thickBot="1">
      <c r="A5" s="5">
        <v>4</v>
      </c>
      <c r="B5" s="22" t="s">
        <v>28</v>
      </c>
      <c r="C5" s="22" t="s">
        <v>29</v>
      </c>
      <c r="D5" s="8">
        <f>VLOOKUP(B5,HITTERS!$B:$W,3,FALSE)</f>
        <v>135</v>
      </c>
      <c r="E5" s="8">
        <f>VLOOKUP($B5,'Hit PD'!$B:$N,13,FALSE)</f>
        <v>497</v>
      </c>
      <c r="F5" s="8">
        <f>VLOOKUP($B5,HITTERS!$B:$W,4,FALSE)</f>
        <v>599</v>
      </c>
      <c r="G5" s="8">
        <f>VLOOKUP($B5,HITTERS!$B:$W,5,FALSE)</f>
        <v>44</v>
      </c>
      <c r="H5" s="8">
        <f>VLOOKUP($B5,HITTERS!$B:$W,6,FALSE)</f>
        <v>102</v>
      </c>
      <c r="I5" s="8">
        <f>VLOOKUP($B5,HITTERS!$B:$W,7,FALSE)</f>
        <v>95</v>
      </c>
      <c r="J5" s="8">
        <f>VLOOKUP($B5,HITTERS!$B:$W,8,FALSE)</f>
        <v>20</v>
      </c>
      <c r="K5" s="8">
        <f t="shared" si="0"/>
        <v>7.3455759599332218E-2</v>
      </c>
      <c r="L5" s="8">
        <f t="shared" si="1"/>
        <v>0.17028380634390652</v>
      </c>
      <c r="M5" s="8">
        <f t="shared" si="2"/>
        <v>0.15859766277128548</v>
      </c>
      <c r="N5" s="8">
        <f t="shared" si="3"/>
        <v>3.3388981636060099E-2</v>
      </c>
      <c r="O5" s="8">
        <f>VLOOKUP($B5,HITTERS!$B:$W,14,FALSE)</f>
        <v>0.41199999999999998</v>
      </c>
      <c r="P5" s="8">
        <f>VLOOKUP($B5,HITTERS!$B:$W,15,FALSE)</f>
        <v>0.65400000000000003</v>
      </c>
      <c r="Q5" s="9">
        <f>VLOOKUP($B5,HITTERS!$B:$W,9,FALSE)</f>
        <v>0.152</v>
      </c>
      <c r="R5" s="10">
        <f>VLOOKUP($B5,HITTERS!$B:$W,10,FALSE)</f>
        <v>0.23899999999999999</v>
      </c>
      <c r="S5" s="10">
        <f>VLOOKUP(B5,'Hit Statcast'!B:R,9,FALSE)</f>
        <v>0.193</v>
      </c>
      <c r="T5" s="10">
        <f>VLOOKUP($B5,'Hit Statcast'!$B:$R,11,FALSE)</f>
        <v>0.53300000000000003</v>
      </c>
      <c r="U5" s="23">
        <f>VLOOKUP($B5,'Hit Statcast'!$B:$R,5,FALSE)</f>
        <v>94.4</v>
      </c>
      <c r="V5" s="23">
        <f>VLOOKUP($B5,'Hit Statcast'!$B:$R,7,FALSE)</f>
        <v>13.2</v>
      </c>
      <c r="W5" s="10">
        <f>VLOOKUP($B5,'Hit PD'!$B:$L,4,FALSE)</f>
        <v>0.182</v>
      </c>
      <c r="X5" s="10">
        <f>VLOOKUP($B5,'Hit PD'!$B:$L,5,FALSE)</f>
        <v>0.42299999999999999</v>
      </c>
      <c r="Y5" s="10">
        <f>VLOOKUP($B5,'Hit PD'!$B:$L,6,FALSE)</f>
        <v>0.39500000000000002</v>
      </c>
      <c r="Z5" s="23">
        <f>VLOOKUP($B5,BsR!$B:$L,5,FALSE)</f>
        <v>3.4</v>
      </c>
      <c r="AA5" s="10">
        <f>VLOOKUP($B5,'Hit PD'!$B:$L,8,FALSE)</f>
        <v>0.33300000000000002</v>
      </c>
      <c r="AB5" s="10">
        <f t="shared" si="4"/>
        <v>0.29100000000000004</v>
      </c>
      <c r="AC5" s="10">
        <f>VLOOKUP($B5,'Hit PD'!$B:$L,10,FALSE)</f>
        <v>0.26500000000000001</v>
      </c>
      <c r="AD5" s="10">
        <f>VLOOKUP($B5,'Hit PD'!$B:$L,11,FALSE)</f>
        <v>0.125</v>
      </c>
      <c r="AE5" s="10">
        <f>VLOOKUP($B5,'Hit PD'!$B:$M,12,FALSE)</f>
        <v>0.13900000000000001</v>
      </c>
      <c r="AF5" s="10">
        <f>VLOOKUP($B5,'Hit PD'!$B:$L,9,FALSE)</f>
        <v>0.70899999999999996</v>
      </c>
      <c r="AG5">
        <f>VLOOKUP(B5,'[1]SGP Hitters'!$B:$K,10,FALSE)</f>
        <v>31.953267041020197</v>
      </c>
      <c r="AH5" s="8">
        <v>0.35</v>
      </c>
      <c r="AI5" s="8">
        <v>0.34200000000000003</v>
      </c>
      <c r="AJ5" s="11">
        <v>0.30399999999999999</v>
      </c>
      <c r="AK5" s="8">
        <v>0.433</v>
      </c>
      <c r="AL5" s="8">
        <v>0.42799999999999999</v>
      </c>
      <c r="AM5" s="8">
        <v>179</v>
      </c>
      <c r="AN5" s="11">
        <v>3.4</v>
      </c>
      <c r="AO5" s="11">
        <v>60.4</v>
      </c>
      <c r="AP5" s="8">
        <v>-14.5</v>
      </c>
      <c r="AQ5" s="8">
        <v>6.6</v>
      </c>
      <c r="AU5" s="18" t="s">
        <v>7</v>
      </c>
      <c r="AV5" s="18">
        <v>0.86052160961674162</v>
      </c>
      <c r="AW5" s="18">
        <v>0.78588599323970432</v>
      </c>
      <c r="AX5" s="18">
        <v>1</v>
      </c>
      <c r="AY5" s="18"/>
      <c r="AZ5" s="18"/>
      <c r="BA5" s="18"/>
      <c r="BB5" s="18"/>
      <c r="BC5" s="18"/>
    </row>
    <row r="6" spans="1:55" ht="15" thickBot="1">
      <c r="A6" s="5">
        <v>5</v>
      </c>
      <c r="B6" s="22" t="s">
        <v>30</v>
      </c>
      <c r="C6" s="22" t="s">
        <v>26</v>
      </c>
      <c r="D6" s="8">
        <f>VLOOKUP(B6,HITTERS!$B:$W,3,FALSE)</f>
        <v>162</v>
      </c>
      <c r="E6" s="8">
        <f>VLOOKUP($B6,'Hit PD'!$B:$N,13,FALSE)</f>
        <v>608</v>
      </c>
      <c r="F6" s="8">
        <f>VLOOKUP($B6,HITTERS!$B:$W,4,FALSE)</f>
        <v>720</v>
      </c>
      <c r="G6" s="8">
        <f>VLOOKUP($B6,HITTERS!$B:$W,5,FALSE)</f>
        <v>54</v>
      </c>
      <c r="H6" s="8">
        <f>VLOOKUP($B6,HITTERS!$B:$W,6,FALSE)</f>
        <v>127</v>
      </c>
      <c r="I6" s="8">
        <f>VLOOKUP($B6,HITTERS!$B:$W,7,FALSE)</f>
        <v>139</v>
      </c>
      <c r="J6" s="8">
        <f>VLOOKUP($B6,HITTERS!$B:$W,8,FALSE)</f>
        <v>1</v>
      </c>
      <c r="K6" s="8">
        <f t="shared" si="0"/>
        <v>7.4999999999999997E-2</v>
      </c>
      <c r="L6" s="8">
        <f t="shared" si="1"/>
        <v>0.1763888888888889</v>
      </c>
      <c r="M6" s="8">
        <f t="shared" si="2"/>
        <v>0.19305555555555556</v>
      </c>
      <c r="N6" s="8">
        <f t="shared" si="3"/>
        <v>1.3888888888888889E-3</v>
      </c>
      <c r="O6" s="8">
        <f>VLOOKUP($B6,HITTERS!$B:$W,14,FALSE)</f>
        <v>0.38900000000000001</v>
      </c>
      <c r="P6" s="8">
        <f>VLOOKUP($B6,HITTERS!$B:$W,15,FALSE)</f>
        <v>0.60399999999999998</v>
      </c>
      <c r="Q6" s="9">
        <f>VLOOKUP($B6,HITTERS!$B:$W,9,FALSE)</f>
        <v>0.14399999999999999</v>
      </c>
      <c r="R6" s="10">
        <f>VLOOKUP($B6,HITTERS!$B:$W,10,FALSE)</f>
        <v>0.23200000000000001</v>
      </c>
      <c r="S6" s="10">
        <f>VLOOKUP(B6,'Hit Statcast'!B:R,9,FALSE)</f>
        <v>0.16400000000000001</v>
      </c>
      <c r="T6" s="10">
        <f>VLOOKUP($B6,'Hit Statcast'!$B:$R,11,FALSE)</f>
        <v>0.55100000000000005</v>
      </c>
      <c r="U6" s="23">
        <f>VLOOKUP($B6,'Hit Statcast'!$B:$R,5,FALSE)</f>
        <v>93.7</v>
      </c>
      <c r="V6" s="23">
        <f>VLOOKUP($B6,'Hit Statcast'!$B:$R,7,FALSE)</f>
        <v>16.100000000000001</v>
      </c>
      <c r="W6" s="10">
        <f>VLOOKUP($B6,'Hit PD'!$B:$L,4,FALSE)</f>
        <v>0.17799999999999999</v>
      </c>
      <c r="X6" s="10">
        <f>VLOOKUP($B6,'Hit PD'!$B:$L,5,FALSE)</f>
        <v>0.38700000000000001</v>
      </c>
      <c r="Y6" s="10">
        <f>VLOOKUP($B6,'Hit PD'!$B:$L,6,FALSE)</f>
        <v>0.436</v>
      </c>
      <c r="Z6" s="23">
        <f>VLOOKUP($B6,BsR!$B:$L,5,FALSE)</f>
        <v>1.5</v>
      </c>
      <c r="AA6" s="10">
        <f>VLOOKUP($B6,'Hit PD'!$B:$L,8,FALSE)</f>
        <v>0.29499999999999998</v>
      </c>
      <c r="AB6" s="10">
        <f t="shared" si="4"/>
        <v>0.254</v>
      </c>
      <c r="AC6" s="10">
        <f>VLOOKUP($B6,'Hit PD'!$B:$L,10,FALSE)</f>
        <v>0.249</v>
      </c>
      <c r="AD6" s="10">
        <f>VLOOKUP($B6,'Hit PD'!$B:$L,11,FALSE)</f>
        <v>0.13100000000000001</v>
      </c>
      <c r="AE6" s="10">
        <f>VLOOKUP($B6,'Hit PD'!$B:$M,12,FALSE)</f>
        <v>0.11899999999999999</v>
      </c>
      <c r="AF6" s="10">
        <f>VLOOKUP($B6,'Hit PD'!$B:$L,9,FALSE)</f>
        <v>0.746</v>
      </c>
      <c r="AG6">
        <f>VLOOKUP(B6,'[1]SGP Hitters'!$B:$K,10,FALSE)</f>
        <v>34.705134441348207</v>
      </c>
      <c r="AH6" s="8">
        <v>0.32300000000000001</v>
      </c>
      <c r="AI6" s="8">
        <v>0.29899999999999999</v>
      </c>
      <c r="AJ6" s="11">
        <v>0.28100000000000003</v>
      </c>
      <c r="AK6" s="8">
        <v>0.41299999999999998</v>
      </c>
      <c r="AL6" s="8">
        <v>0.39700000000000002</v>
      </c>
      <c r="AM6" s="8">
        <v>160</v>
      </c>
      <c r="AN6" s="11">
        <v>1.5</v>
      </c>
      <c r="AO6" s="11">
        <v>54.3</v>
      </c>
      <c r="AP6" s="8">
        <v>-13.5</v>
      </c>
      <c r="AQ6" s="8">
        <v>6.4</v>
      </c>
      <c r="AU6" s="18" t="s">
        <v>8</v>
      </c>
      <c r="AV6" s="18">
        <v>1.7152873804721729E-2</v>
      </c>
      <c r="AW6" s="18">
        <v>0.34684383098985661</v>
      </c>
      <c r="AX6" s="18">
        <v>8.4088430999638614E-2</v>
      </c>
      <c r="AY6" s="18">
        <v>1</v>
      </c>
      <c r="AZ6" s="18"/>
      <c r="BA6" s="18"/>
      <c r="BB6" s="18"/>
      <c r="BC6" s="18"/>
    </row>
    <row r="7" spans="1:55" ht="15" thickBot="1">
      <c r="A7" s="5">
        <v>6</v>
      </c>
      <c r="B7" s="22" t="s">
        <v>31</v>
      </c>
      <c r="C7" s="22" t="s">
        <v>32</v>
      </c>
      <c r="D7" s="8">
        <f>VLOOKUP(B7,HITTERS!$B:$W,3,FALSE)</f>
        <v>119</v>
      </c>
      <c r="E7" s="8">
        <f>VLOOKUP($B7,'Hit PD'!$B:$N,13,FALSE)</f>
        <v>477</v>
      </c>
      <c r="F7" s="8">
        <f>VLOOKUP($B7,HITTERS!$B:$W,4,FALSE)</f>
        <v>536</v>
      </c>
      <c r="G7" s="8">
        <f>VLOOKUP($B7,HITTERS!$B:$W,5,FALSE)</f>
        <v>33</v>
      </c>
      <c r="H7" s="8">
        <f>VLOOKUP($B7,HITTERS!$B:$W,6,FALSE)</f>
        <v>88</v>
      </c>
      <c r="I7" s="8">
        <f>VLOOKUP($B7,HITTERS!$B:$W,7,FALSE)</f>
        <v>96</v>
      </c>
      <c r="J7" s="8">
        <f>VLOOKUP($B7,HITTERS!$B:$W,8,FALSE)</f>
        <v>2</v>
      </c>
      <c r="K7" s="8">
        <f t="shared" si="0"/>
        <v>6.1567164179104475E-2</v>
      </c>
      <c r="L7" s="8">
        <f t="shared" si="1"/>
        <v>0.16417910447761194</v>
      </c>
      <c r="M7" s="8">
        <f t="shared" si="2"/>
        <v>0.17910447761194029</v>
      </c>
      <c r="N7" s="8">
        <f t="shared" si="3"/>
        <v>3.7313432835820895E-3</v>
      </c>
      <c r="O7" s="8">
        <f>VLOOKUP($B7,HITTERS!$B:$W,14,FALSE)</f>
        <v>0.39</v>
      </c>
      <c r="P7" s="8">
        <f>VLOOKUP($B7,HITTERS!$B:$W,15,FALSE)</f>
        <v>0.623</v>
      </c>
      <c r="Q7" s="9">
        <f>VLOOKUP($B7,HITTERS!$B:$W,9,FALSE)</f>
        <v>9.0999999999999998E-2</v>
      </c>
      <c r="R7" s="10">
        <f>VLOOKUP($B7,HITTERS!$B:$W,10,FALSE)</f>
        <v>0.16400000000000001</v>
      </c>
      <c r="S7" s="10">
        <f>VLOOKUP(B7,'Hit Statcast'!B:R,9,FALSE)</f>
        <v>0.152</v>
      </c>
      <c r="T7" s="10">
        <f>VLOOKUP($B7,'Hit Statcast'!$B:$R,11,FALSE)</f>
        <v>0.53200000000000003</v>
      </c>
      <c r="U7" s="23">
        <f>VLOOKUP($B7,'Hit Statcast'!$B:$R,5,FALSE)</f>
        <v>93.3</v>
      </c>
      <c r="V7" s="23">
        <f>VLOOKUP($B7,'Hit Statcast'!$B:$R,7,FALSE)</f>
        <v>13</v>
      </c>
      <c r="W7" s="10">
        <f>VLOOKUP($B7,'Hit PD'!$B:$L,4,FALSE)</f>
        <v>0.20300000000000001</v>
      </c>
      <c r="X7" s="10">
        <f>VLOOKUP($B7,'Hit PD'!$B:$L,5,FALSE)</f>
        <v>0.4</v>
      </c>
      <c r="Y7" s="10">
        <f>VLOOKUP($B7,'Hit PD'!$B:$L,6,FALSE)</f>
        <v>0.39700000000000002</v>
      </c>
      <c r="Z7" s="23">
        <f>VLOOKUP($B7,BsR!$B:$L,5,FALSE)</f>
        <v>-5.4</v>
      </c>
      <c r="AA7" s="10">
        <f>VLOOKUP($B7,'Hit PD'!$B:$L,8,FALSE)</f>
        <v>0.33600000000000002</v>
      </c>
      <c r="AB7" s="10">
        <f t="shared" si="4"/>
        <v>0.22799999999999998</v>
      </c>
      <c r="AC7" s="10">
        <f>VLOOKUP($B7,'Hit PD'!$B:$L,10,FALSE)</f>
        <v>0.2</v>
      </c>
      <c r="AD7" s="10">
        <f>VLOOKUP($B7,'Hit PD'!$B:$L,11,FALSE)</f>
        <v>7.4999999999999997E-2</v>
      </c>
      <c r="AE7" s="10">
        <f>VLOOKUP($B7,'Hit PD'!$B:$M,12,FALSE)</f>
        <v>0.126</v>
      </c>
      <c r="AF7" s="10">
        <f>VLOOKUP($B7,'Hit PD'!$B:$L,9,FALSE)</f>
        <v>0.77200000000000002</v>
      </c>
      <c r="AG7">
        <f>VLOOKUP(B7,'[1]SGP Hitters'!$B:$K,10,FALSE)</f>
        <v>24.677956109721425</v>
      </c>
      <c r="AH7" s="8">
        <v>0.308</v>
      </c>
      <c r="AI7" s="8">
        <v>0.34200000000000003</v>
      </c>
      <c r="AJ7" s="11">
        <v>0.33200000000000002</v>
      </c>
      <c r="AK7" s="8">
        <v>0.42599999999999999</v>
      </c>
      <c r="AL7" s="8">
        <v>0.42299999999999999</v>
      </c>
      <c r="AM7" s="8">
        <v>174</v>
      </c>
      <c r="AN7" s="11">
        <v>-5.7</v>
      </c>
      <c r="AO7" s="11">
        <v>40.1</v>
      </c>
      <c r="AP7" s="8">
        <v>5.0999999999999996</v>
      </c>
      <c r="AQ7" s="8">
        <v>6.2</v>
      </c>
      <c r="AU7" s="18" t="s">
        <v>14</v>
      </c>
      <c r="AV7" s="18">
        <v>0.41520426647850212</v>
      </c>
      <c r="AW7" s="18">
        <v>0.56159550611023534</v>
      </c>
      <c r="AX7" s="18">
        <v>0.44690448884639572</v>
      </c>
      <c r="AY7" s="18">
        <v>8.1020175736802147E-2</v>
      </c>
      <c r="AZ7" s="18">
        <v>1</v>
      </c>
      <c r="BA7" s="18"/>
      <c r="BB7" s="18"/>
      <c r="BC7" s="18"/>
    </row>
    <row r="8" spans="1:55" ht="15" thickBot="1">
      <c r="A8" s="5">
        <v>7</v>
      </c>
      <c r="B8" s="22" t="s">
        <v>33</v>
      </c>
      <c r="C8" s="22" t="s">
        <v>32</v>
      </c>
      <c r="D8" s="8">
        <f>VLOOKUP(B8,HITTERS!$B:$W,3,FALSE)</f>
        <v>162</v>
      </c>
      <c r="E8" s="8">
        <f>VLOOKUP($B8,'Hit PD'!$B:$N,13,FALSE)</f>
        <v>670</v>
      </c>
      <c r="F8" s="8">
        <f>VLOOKUP($B8,HITTERS!$B:$W,4,FALSE)</f>
        <v>753</v>
      </c>
      <c r="G8" s="8">
        <f>VLOOKUP($B8,HITTERS!$B:$W,5,FALSE)</f>
        <v>29</v>
      </c>
      <c r="H8" s="8">
        <f>VLOOKUP($B8,HITTERS!$B:$W,6,FALSE)</f>
        <v>122</v>
      </c>
      <c r="I8" s="8">
        <f>VLOOKUP($B8,HITTERS!$B:$W,7,FALSE)</f>
        <v>100</v>
      </c>
      <c r="J8" s="8">
        <f>VLOOKUP($B8,HITTERS!$B:$W,8,FALSE)</f>
        <v>14</v>
      </c>
      <c r="K8" s="8">
        <f t="shared" si="0"/>
        <v>3.851261620185923E-2</v>
      </c>
      <c r="L8" s="8">
        <f t="shared" si="1"/>
        <v>0.16201859229747675</v>
      </c>
      <c r="M8" s="8">
        <f t="shared" si="2"/>
        <v>0.13280212483399734</v>
      </c>
      <c r="N8" s="8">
        <f t="shared" si="3"/>
        <v>1.8592297476759629E-2</v>
      </c>
      <c r="O8" s="8">
        <f>VLOOKUP($B8,HITTERS!$B:$W,14,FALSE)</f>
        <v>0.34799999999999998</v>
      </c>
      <c r="P8" s="8">
        <f>VLOOKUP($B8,HITTERS!$B:$W,15,FALSE)</f>
        <v>0.47799999999999998</v>
      </c>
      <c r="Q8" s="9">
        <f>VLOOKUP($B8,HITTERS!$B:$W,9,FALSE)</f>
        <v>9.6000000000000002E-2</v>
      </c>
      <c r="R8" s="10">
        <f>VLOOKUP($B8,HITTERS!$B:$W,10,FALSE)</f>
        <v>0.14599999999999999</v>
      </c>
      <c r="S8" s="10">
        <f>VLOOKUP(B8,'Hit Statcast'!B:R,9,FALSE)</f>
        <v>6.5000000000000002E-2</v>
      </c>
      <c r="T8" s="10">
        <f>VLOOKUP($B8,'Hit Statcast'!$B:$R,11,FALSE)</f>
        <v>0.36799999999999999</v>
      </c>
      <c r="U8" s="23">
        <f>VLOOKUP($B8,'Hit Statcast'!$B:$R,5,FALSE)</f>
        <v>88.4</v>
      </c>
      <c r="V8" s="23">
        <f>VLOOKUP($B8,'Hit Statcast'!$B:$R,7,FALSE)</f>
        <v>19.100000000000001</v>
      </c>
      <c r="W8" s="10">
        <f>VLOOKUP($B8,'Hit PD'!$B:$L,4,FALSE)</f>
        <v>0.19600000000000001</v>
      </c>
      <c r="X8" s="10">
        <f>VLOOKUP($B8,'Hit PD'!$B:$L,5,FALSE)</f>
        <v>0.33800000000000002</v>
      </c>
      <c r="Y8" s="10">
        <f>VLOOKUP($B8,'Hit PD'!$B:$L,6,FALSE)</f>
        <v>0.46500000000000002</v>
      </c>
      <c r="Z8" s="23">
        <f>VLOOKUP($B8,BsR!$B:$L,5,FALSE)</f>
        <v>2.5</v>
      </c>
      <c r="AA8" s="10">
        <f>VLOOKUP($B8,'Hit PD'!$B:$L,8,FALSE)</f>
        <v>0.253</v>
      </c>
      <c r="AB8" s="10">
        <f t="shared" si="4"/>
        <v>0.16600000000000004</v>
      </c>
      <c r="AC8" s="10">
        <f>VLOOKUP($B8,'Hit PD'!$B:$L,10,FALSE)</f>
        <v>0.22500000000000001</v>
      </c>
      <c r="AD8" s="10">
        <f>VLOOKUP($B8,'Hit PD'!$B:$L,11,FALSE)</f>
        <v>0.14599999999999999</v>
      </c>
      <c r="AE8" s="10">
        <f>VLOOKUP($B8,'Hit PD'!$B:$M,12,FALSE)</f>
        <v>7.8E-2</v>
      </c>
      <c r="AF8" s="10">
        <f>VLOOKUP($B8,'Hit PD'!$B:$L,9,FALSE)</f>
        <v>0.83399999999999996</v>
      </c>
      <c r="AG8">
        <f>VLOOKUP(B8,'[1]SGP Hitters'!$B:$K,10,FALSE)</f>
        <v>23.066710804674326</v>
      </c>
      <c r="AH8" s="8">
        <v>0.20200000000000001</v>
      </c>
      <c r="AI8" s="8">
        <v>0.29099999999999998</v>
      </c>
      <c r="AJ8" s="11">
        <v>0.27700000000000002</v>
      </c>
      <c r="AK8" s="8">
        <v>0.35499999999999998</v>
      </c>
      <c r="AL8" s="8">
        <v>0.33300000000000002</v>
      </c>
      <c r="AM8" s="8">
        <v>125</v>
      </c>
      <c r="AN8" s="11">
        <v>1.9</v>
      </c>
      <c r="AO8" s="11">
        <v>23.6</v>
      </c>
      <c r="AP8" s="8">
        <v>12.6</v>
      </c>
      <c r="AQ8" s="8">
        <v>6.1</v>
      </c>
      <c r="AU8" s="18" t="s">
        <v>15</v>
      </c>
      <c r="AV8" s="18">
        <v>0.81269066049023586</v>
      </c>
      <c r="AW8" s="18">
        <v>0.60553339491880187</v>
      </c>
      <c r="AX8" s="18">
        <v>0.70034030245481904</v>
      </c>
      <c r="AY8" s="18">
        <v>3.4445133189981068E-2</v>
      </c>
      <c r="AZ8" s="18">
        <v>0.65108946225285957</v>
      </c>
      <c r="BA8" s="18">
        <v>1</v>
      </c>
      <c r="BB8" s="18"/>
      <c r="BC8" s="18"/>
    </row>
    <row r="9" spans="1:55" ht="15" thickBot="1">
      <c r="A9" s="5">
        <v>8</v>
      </c>
      <c r="B9" s="22" t="s">
        <v>34</v>
      </c>
      <c r="C9" s="22" t="s">
        <v>35</v>
      </c>
      <c r="D9" s="8">
        <f>VLOOKUP(B9,HITTERS!$B:$W,3,FALSE)</f>
        <v>155</v>
      </c>
      <c r="E9" s="8">
        <f>VLOOKUP($B9,'Hit PD'!$B:$N,13,FALSE)</f>
        <v>654</v>
      </c>
      <c r="F9" s="8">
        <f>VLOOKUP($B9,HITTERS!$B:$W,4,FALSE)</f>
        <v>714</v>
      </c>
      <c r="G9" s="8">
        <f>VLOOKUP($B9,HITTERS!$B:$W,5,FALSE)</f>
        <v>32</v>
      </c>
      <c r="H9" s="8">
        <f>VLOOKUP($B9,HITTERS!$B:$W,6,FALSE)</f>
        <v>102</v>
      </c>
      <c r="I9" s="8">
        <f>VLOOKUP($B9,HITTERS!$B:$W,7,FALSE)</f>
        <v>103</v>
      </c>
      <c r="J9" s="8">
        <f>VLOOKUP($B9,HITTERS!$B:$W,8,FALSE)</f>
        <v>37</v>
      </c>
      <c r="K9" s="8">
        <f t="shared" si="0"/>
        <v>4.4817927170868348E-2</v>
      </c>
      <c r="L9" s="8">
        <f t="shared" si="1"/>
        <v>0.14285714285714285</v>
      </c>
      <c r="M9" s="8">
        <f t="shared" si="2"/>
        <v>0.14425770308123248</v>
      </c>
      <c r="N9" s="8">
        <f t="shared" si="3"/>
        <v>5.182072829131653E-2</v>
      </c>
      <c r="O9" s="8">
        <f>VLOOKUP($B9,HITTERS!$B:$W,14,FALSE)</f>
        <v>0.33300000000000002</v>
      </c>
      <c r="P9" s="8">
        <f>VLOOKUP($B9,HITTERS!$B:$W,15,FALSE)</f>
        <v>0.48499999999999999</v>
      </c>
      <c r="Q9" s="9">
        <f>VLOOKUP($B9,HITTERS!$B:$W,9,FALSE)</f>
        <v>6.6000000000000003E-2</v>
      </c>
      <c r="R9" s="10">
        <f>VLOOKUP($B9,HITTERS!$B:$W,10,FALSE)</f>
        <v>0.245</v>
      </c>
      <c r="S9" s="10">
        <f>VLOOKUP(B9,'Hit Statcast'!B:R,9,FALSE)</f>
        <v>0.11899999999999999</v>
      </c>
      <c r="T9" s="10">
        <f>VLOOKUP($B9,'Hit Statcast'!$B:$R,11,FALSE)</f>
        <v>0.52</v>
      </c>
      <c r="U9" s="23">
        <f>VLOOKUP($B9,'Hit Statcast'!$B:$R,5,FALSE)</f>
        <v>92.7</v>
      </c>
      <c r="V9" s="23">
        <f>VLOOKUP($B9,'Hit Statcast'!$B:$R,7,FALSE)</f>
        <v>8.5</v>
      </c>
      <c r="W9" s="10">
        <f>VLOOKUP($B9,'Hit PD'!$B:$L,4,FALSE)</f>
        <v>0.185</v>
      </c>
      <c r="X9" s="10">
        <f>VLOOKUP($B9,'Hit PD'!$B:$L,5,FALSE)</f>
        <v>0.47599999999999998</v>
      </c>
      <c r="Y9" s="10">
        <f>VLOOKUP($B9,'Hit PD'!$B:$L,6,FALSE)</f>
        <v>0.33900000000000002</v>
      </c>
      <c r="Z9" s="23">
        <f>VLOOKUP($B9,BsR!$B:$L,5,FALSE)</f>
        <v>7</v>
      </c>
      <c r="AA9" s="10">
        <f>VLOOKUP($B9,'Hit PD'!$B:$L,8,FALSE)</f>
        <v>0.41</v>
      </c>
      <c r="AB9" s="10">
        <f t="shared" si="4"/>
        <v>0.26800000000000002</v>
      </c>
      <c r="AC9" s="10">
        <f>VLOOKUP($B9,'Hit PD'!$B:$L,10,FALSE)</f>
        <v>0.27200000000000002</v>
      </c>
      <c r="AD9" s="10">
        <f>VLOOKUP($B9,'Hit PD'!$B:$L,11,FALSE)</f>
        <v>0.128</v>
      </c>
      <c r="AE9" s="10">
        <f>VLOOKUP($B9,'Hit PD'!$B:$M,12,FALSE)</f>
        <v>0.14399999999999999</v>
      </c>
      <c r="AF9" s="10">
        <f>VLOOKUP($B9,'Hit PD'!$B:$L,9,FALSE)</f>
        <v>0.73199999999999998</v>
      </c>
      <c r="AG9">
        <f>VLOOKUP(B9,'[1]SGP Hitters'!$B:$K,10,FALSE)</f>
        <v>24.232981573158746</v>
      </c>
      <c r="AH9" s="8">
        <v>0.21099999999999999</v>
      </c>
      <c r="AI9" s="8">
        <v>0.33600000000000002</v>
      </c>
      <c r="AJ9" s="11">
        <v>0.28199999999999997</v>
      </c>
      <c r="AK9" s="8">
        <v>0.35399999999999998</v>
      </c>
      <c r="AL9" s="8">
        <v>0.35099999999999998</v>
      </c>
      <c r="AM9" s="8">
        <v>130</v>
      </c>
      <c r="AN9" s="11">
        <v>6.9</v>
      </c>
      <c r="AO9" s="11">
        <v>32</v>
      </c>
      <c r="AP9" s="8">
        <v>5.3</v>
      </c>
      <c r="AQ9" s="8">
        <v>6.1</v>
      </c>
      <c r="AU9" s="18" t="s">
        <v>9</v>
      </c>
      <c r="AV9" s="18">
        <v>0.32194130823340011</v>
      </c>
      <c r="AW9" s="18">
        <v>0.28164347248212607</v>
      </c>
      <c r="AX9" s="18">
        <v>0.1988179436996689</v>
      </c>
      <c r="AY9" s="18">
        <v>-0.11306194588423697</v>
      </c>
      <c r="AZ9" s="18">
        <v>0.62673111386506553</v>
      </c>
      <c r="BA9" s="18">
        <v>0.25748683023805113</v>
      </c>
      <c r="BB9" s="18">
        <v>1</v>
      </c>
      <c r="BC9" s="18"/>
    </row>
    <row r="10" spans="1:55" ht="15" thickBot="1">
      <c r="A10" s="5">
        <v>9</v>
      </c>
      <c r="B10" s="22" t="s">
        <v>36</v>
      </c>
      <c r="C10" s="22" t="s">
        <v>37</v>
      </c>
      <c r="D10" s="8">
        <f>VLOOKUP(B10,HITTERS!$B:$W,3,FALSE)</f>
        <v>155</v>
      </c>
      <c r="E10" s="8">
        <f>VLOOKUP($B10,'Hit PD'!$B:$N,13,FALSE)</f>
        <v>565</v>
      </c>
      <c r="F10" s="8">
        <f>VLOOKUP($B10,HITTERS!$B:$W,4,FALSE)</f>
        <v>645</v>
      </c>
      <c r="G10" s="8">
        <f>VLOOKUP($B10,HITTERS!$B:$W,5,FALSE)</f>
        <v>25</v>
      </c>
      <c r="H10" s="8">
        <f>VLOOKUP($B10,HITTERS!$B:$W,6,FALSE)</f>
        <v>116</v>
      </c>
      <c r="I10" s="8">
        <f>VLOOKUP($B10,HITTERS!$B:$W,7,FALSE)</f>
        <v>76</v>
      </c>
      <c r="J10" s="8">
        <f>VLOOKUP($B10,HITTERS!$B:$W,8,FALSE)</f>
        <v>54</v>
      </c>
      <c r="K10" s="8">
        <f t="shared" si="0"/>
        <v>3.875968992248062E-2</v>
      </c>
      <c r="L10" s="8">
        <f t="shared" si="1"/>
        <v>0.17984496124031008</v>
      </c>
      <c r="M10" s="8">
        <f t="shared" si="2"/>
        <v>0.11782945736434108</v>
      </c>
      <c r="N10" s="8">
        <f t="shared" si="3"/>
        <v>8.3720930232558138E-2</v>
      </c>
      <c r="O10" s="8">
        <f>VLOOKUP($B10,HITTERS!$B:$W,14,FALSE)</f>
        <v>0.36199999999999999</v>
      </c>
      <c r="P10" s="8">
        <f>VLOOKUP($B10,HITTERS!$B:$W,15,FALSE)</f>
        <v>0.50600000000000001</v>
      </c>
      <c r="Q10" s="9">
        <f>VLOOKUP($B10,HITTERS!$B:$W,9,FALSE)</f>
        <v>8.7999999999999995E-2</v>
      </c>
      <c r="R10" s="10">
        <f>VLOOKUP($B10,HITTERS!$B:$W,10,FALSE)</f>
        <v>0.19400000000000001</v>
      </c>
      <c r="S10" s="10">
        <f>VLOOKUP(B10,'Hit Statcast'!B:R,9,FALSE)</f>
        <v>7.5999999999999998E-2</v>
      </c>
      <c r="T10" s="10">
        <f>VLOOKUP($B10,'Hit Statcast'!$B:$R,11,FALSE)</f>
        <v>0.40899999999999997</v>
      </c>
      <c r="U10" s="23">
        <f>VLOOKUP($B10,'Hit Statcast'!$B:$R,5,FALSE)</f>
        <v>90</v>
      </c>
      <c r="V10" s="23">
        <f>VLOOKUP($B10,'Hit Statcast'!$B:$R,7,FALSE)</f>
        <v>11</v>
      </c>
      <c r="W10" s="10">
        <f>VLOOKUP($B10,'Hit PD'!$B:$L,4,FALSE)</f>
        <v>0.19</v>
      </c>
      <c r="X10" s="10">
        <f>VLOOKUP($B10,'Hit PD'!$B:$L,5,FALSE)</f>
        <v>0.439</v>
      </c>
      <c r="Y10" s="10">
        <f>VLOOKUP($B10,'Hit PD'!$B:$L,6,FALSE)</f>
        <v>0.371</v>
      </c>
      <c r="Z10" s="23">
        <f>VLOOKUP($B10,BsR!$B:$L,5,FALSE)</f>
        <v>15.8</v>
      </c>
      <c r="AA10" s="10">
        <f>VLOOKUP($B10,'Hit PD'!$B:$L,8,FALSE)</f>
        <v>0.30499999999999999</v>
      </c>
      <c r="AB10" s="10">
        <f t="shared" si="4"/>
        <v>0.19499999999999995</v>
      </c>
      <c r="AC10" s="10">
        <f>VLOOKUP($B10,'Hit PD'!$B:$L,10,FALSE)</f>
        <v>0.25700000000000001</v>
      </c>
      <c r="AD10" s="10">
        <f>VLOOKUP($B10,'Hit PD'!$B:$L,11,FALSE)</f>
        <v>0.16800000000000001</v>
      </c>
      <c r="AE10" s="10">
        <f>VLOOKUP($B10,'Hit PD'!$B:$M,12,FALSE)</f>
        <v>8.8999999999999996E-2</v>
      </c>
      <c r="AF10" s="10">
        <f>VLOOKUP($B10,'Hit PD'!$B:$L,9,FALSE)</f>
        <v>0.80500000000000005</v>
      </c>
      <c r="AG10">
        <f>VLOOKUP(B10,'[1]SGP Hitters'!$B:$K,10,FALSE)</f>
        <v>26.382713620123852</v>
      </c>
      <c r="AH10" s="8">
        <v>0.22</v>
      </c>
      <c r="AI10" s="8">
        <v>0.32400000000000001</v>
      </c>
      <c r="AJ10" s="11">
        <v>0.28499999999999998</v>
      </c>
      <c r="AK10" s="8">
        <v>0.37</v>
      </c>
      <c r="AL10" s="8">
        <v>0.34699999999999998</v>
      </c>
      <c r="AM10" s="8">
        <v>133</v>
      </c>
      <c r="AN10" s="11">
        <v>14.3</v>
      </c>
      <c r="AO10" s="11">
        <v>40</v>
      </c>
      <c r="AP10" s="8">
        <v>-3.8</v>
      </c>
      <c r="AQ10" s="8">
        <v>5.7</v>
      </c>
      <c r="AU10" s="19" t="s">
        <v>10</v>
      </c>
      <c r="AV10" s="19">
        <v>0.11485371564542331</v>
      </c>
      <c r="AW10" s="19">
        <v>-0.22290067413187459</v>
      </c>
      <c r="AX10" s="19">
        <v>-0.12240805163502334</v>
      </c>
      <c r="AY10" s="19">
        <v>-0.16096161891375599</v>
      </c>
      <c r="AZ10" s="19">
        <v>-0.23656815100275977</v>
      </c>
      <c r="BA10" s="19">
        <v>5.6657551253350112E-2</v>
      </c>
      <c r="BB10" s="19">
        <v>0.1312398330370905</v>
      </c>
      <c r="BC10" s="19">
        <v>1</v>
      </c>
    </row>
    <row r="11" spans="1:55" ht="15" thickBot="1">
      <c r="A11" s="5">
        <v>10</v>
      </c>
      <c r="B11" s="22" t="s">
        <v>38</v>
      </c>
      <c r="C11" s="22" t="s">
        <v>39</v>
      </c>
      <c r="D11" s="8">
        <f>VLOOKUP(B11,HITTERS!$B:$W,3,FALSE)</f>
        <v>158</v>
      </c>
      <c r="E11" s="8">
        <f>VLOOKUP($B11,'Hit PD'!$B:$N,13,FALSE)</f>
        <v>641</v>
      </c>
      <c r="F11" s="8">
        <f>VLOOKUP($B11,HITTERS!$B:$W,4,FALSE)</f>
        <v>694</v>
      </c>
      <c r="G11" s="8">
        <f>VLOOKUP($B11,HITTERS!$B:$W,5,FALSE)</f>
        <v>30</v>
      </c>
      <c r="H11" s="8">
        <f>VLOOKUP($B11,HITTERS!$B:$W,6,FALSE)</f>
        <v>97</v>
      </c>
      <c r="I11" s="8">
        <f>VLOOKUP($B11,HITTERS!$B:$W,7,FALSE)</f>
        <v>96</v>
      </c>
      <c r="J11" s="8">
        <f>VLOOKUP($B11,HITTERS!$B:$W,8,FALSE)</f>
        <v>49</v>
      </c>
      <c r="K11" s="8">
        <f t="shared" si="0"/>
        <v>4.3227665706051875E-2</v>
      </c>
      <c r="L11" s="8">
        <f t="shared" si="1"/>
        <v>0.13976945244956773</v>
      </c>
      <c r="M11" s="8">
        <f t="shared" si="2"/>
        <v>0.13832853025936601</v>
      </c>
      <c r="N11" s="8">
        <f t="shared" si="3"/>
        <v>7.060518731988473E-2</v>
      </c>
      <c r="O11" s="8">
        <f>VLOOKUP($B11,HITTERS!$B:$W,14,FALSE)</f>
        <v>0.31900000000000001</v>
      </c>
      <c r="P11" s="8">
        <f>VLOOKUP($B11,HITTERS!$B:$W,15,FALSE)</f>
        <v>0.495</v>
      </c>
      <c r="Q11" s="9">
        <f>VLOOKUP($B11,HITTERS!$B:$W,9,FALSE)</f>
        <v>5.8000000000000003E-2</v>
      </c>
      <c r="R11" s="10">
        <f>VLOOKUP($B11,HITTERS!$B:$W,10,FALSE)</f>
        <v>0.17399999999999999</v>
      </c>
      <c r="S11" s="10">
        <f>VLOOKUP(B11,'Hit Statcast'!B:R,9,FALSE)</f>
        <v>0.115</v>
      </c>
      <c r="T11" s="10">
        <f>VLOOKUP($B11,'Hit Statcast'!$B:$R,11,FALSE)</f>
        <v>0.45400000000000001</v>
      </c>
      <c r="U11" s="23">
        <f>VLOOKUP($B11,'Hit Statcast'!$B:$R,5,FALSE)</f>
        <v>90.7</v>
      </c>
      <c r="V11" s="23">
        <f>VLOOKUP($B11,'Hit Statcast'!$B:$R,7,FALSE)</f>
        <v>15.7</v>
      </c>
      <c r="W11" s="10">
        <f>VLOOKUP($B11,'Hit PD'!$B:$L,4,FALSE)</f>
        <v>0.184</v>
      </c>
      <c r="X11" s="10">
        <f>VLOOKUP($B11,'Hit PD'!$B:$L,5,FALSE)</f>
        <v>0.38</v>
      </c>
      <c r="Y11" s="10">
        <f>VLOOKUP($B11,'Hit PD'!$B:$L,6,FALSE)</f>
        <v>0.435</v>
      </c>
      <c r="Z11" s="23">
        <f>VLOOKUP($B11,BsR!$B:$L,5,FALSE)</f>
        <v>7</v>
      </c>
      <c r="AA11" s="10">
        <f>VLOOKUP($B11,'Hit PD'!$B:$L,8,FALSE)</f>
        <v>0.34399999999999997</v>
      </c>
      <c r="AB11" s="10">
        <f t="shared" si="4"/>
        <v>0.20899999999999996</v>
      </c>
      <c r="AC11" s="10">
        <f>VLOOKUP($B11,'Hit PD'!$B:$L,10,FALSE)</f>
        <v>0.255</v>
      </c>
      <c r="AD11" s="10">
        <f>VLOOKUP($B11,'Hit PD'!$B:$L,11,FALSE)</f>
        <v>0.15</v>
      </c>
      <c r="AE11" s="10">
        <f>VLOOKUP($B11,'Hit PD'!$B:$M,12,FALSE)</f>
        <v>0.105</v>
      </c>
      <c r="AF11" s="10">
        <f>VLOOKUP($B11,'Hit PD'!$B:$L,9,FALSE)</f>
        <v>0.79100000000000004</v>
      </c>
      <c r="AG11">
        <f>VLOOKUP(B11,'[1]SGP Hitters'!$B:$K,10,FALSE)</f>
        <v>23.936079852749273</v>
      </c>
      <c r="AH11" s="8">
        <v>0.217</v>
      </c>
      <c r="AI11" s="8">
        <v>0.29699999999999999</v>
      </c>
      <c r="AJ11" s="11">
        <v>0.27700000000000002</v>
      </c>
      <c r="AK11" s="8">
        <v>0.34300000000000003</v>
      </c>
      <c r="AL11" s="8">
        <v>0.371</v>
      </c>
      <c r="AM11" s="8">
        <v>115</v>
      </c>
      <c r="AN11" s="11">
        <v>7.7</v>
      </c>
      <c r="AO11" s="11">
        <v>19.399999999999999</v>
      </c>
      <c r="AP11" s="8">
        <v>13.8</v>
      </c>
      <c r="AQ11" s="8">
        <v>5.6</v>
      </c>
      <c r="AV11" t="s">
        <v>5</v>
      </c>
      <c r="AW11" t="s">
        <v>6</v>
      </c>
      <c r="AX11" t="s">
        <v>7</v>
      </c>
      <c r="AY11" t="s">
        <v>8</v>
      </c>
      <c r="AZ11" t="s">
        <v>14</v>
      </c>
      <c r="BA11" t="s">
        <v>343</v>
      </c>
      <c r="BB11" t="s">
        <v>9</v>
      </c>
      <c r="BC11" t="s">
        <v>10</v>
      </c>
    </row>
    <row r="12" spans="1:55" ht="15" thickBot="1">
      <c r="A12" s="5">
        <v>11</v>
      </c>
      <c r="B12" s="22" t="s">
        <v>40</v>
      </c>
      <c r="C12" s="22" t="s">
        <v>41</v>
      </c>
      <c r="D12" s="8">
        <f>VLOOKUP(B12,HITTERS!$B:$W,3,FALSE)</f>
        <v>162</v>
      </c>
      <c r="E12" s="8">
        <f>VLOOKUP($B12,'Hit PD'!$B:$N,13,FALSE)</f>
        <v>568</v>
      </c>
      <c r="F12" s="8">
        <f>VLOOKUP($B12,HITTERS!$B:$W,4,FALSE)</f>
        <v>708</v>
      </c>
      <c r="G12" s="8">
        <f>VLOOKUP($B12,HITTERS!$B:$W,5,FALSE)</f>
        <v>35</v>
      </c>
      <c r="H12" s="8">
        <f>VLOOKUP($B12,HITTERS!$B:$W,6,FALSE)</f>
        <v>97</v>
      </c>
      <c r="I12" s="8">
        <f>VLOOKUP($B12,HITTERS!$B:$W,7,FALSE)</f>
        <v>109</v>
      </c>
      <c r="J12" s="8">
        <f>VLOOKUP($B12,HITTERS!$B:$W,8,FALSE)</f>
        <v>12</v>
      </c>
      <c r="K12" s="8">
        <f t="shared" si="0"/>
        <v>4.9435028248587573E-2</v>
      </c>
      <c r="L12" s="8">
        <f t="shared" si="1"/>
        <v>0.13700564971751411</v>
      </c>
      <c r="M12" s="8">
        <f t="shared" si="2"/>
        <v>0.153954802259887</v>
      </c>
      <c r="N12" s="8">
        <f t="shared" si="3"/>
        <v>1.6949152542372881E-2</v>
      </c>
      <c r="O12" s="8">
        <f>VLOOKUP($B12,HITTERS!$B:$W,14,FALSE)</f>
        <v>0.41</v>
      </c>
      <c r="P12" s="8">
        <f>VLOOKUP($B12,HITTERS!$B:$W,15,FALSE)</f>
        <v>0.51900000000000002</v>
      </c>
      <c r="Q12" s="9">
        <f>VLOOKUP($B12,HITTERS!$B:$W,9,FALSE)</f>
        <v>0.186</v>
      </c>
      <c r="R12" s="10">
        <f>VLOOKUP($B12,HITTERS!$B:$W,10,FALSE)</f>
        <v>0.182</v>
      </c>
      <c r="S12" s="10">
        <f>VLOOKUP(B12,'Hit Statcast'!B:R,9,FALSE)</f>
        <v>0.13</v>
      </c>
      <c r="T12" s="10">
        <f>VLOOKUP($B12,'Hit Statcast'!$B:$R,11,FALSE)</f>
        <v>0.55300000000000005</v>
      </c>
      <c r="U12" s="23">
        <f>VLOOKUP($B12,'Hit Statcast'!$B:$R,5,FALSE)</f>
        <v>93.2</v>
      </c>
      <c r="V12" s="23">
        <f>VLOOKUP($B12,'Hit Statcast'!$B:$R,7,FALSE)</f>
        <v>6.7</v>
      </c>
      <c r="W12" s="10">
        <f>VLOOKUP($B12,'Hit PD'!$B:$L,4,FALSE)</f>
        <v>0.16600000000000001</v>
      </c>
      <c r="X12" s="10">
        <f>VLOOKUP($B12,'Hit PD'!$B:$L,5,FALSE)</f>
        <v>0.51</v>
      </c>
      <c r="Y12" s="10">
        <f>VLOOKUP($B12,'Hit PD'!$B:$L,6,FALSE)</f>
        <v>0.32400000000000001</v>
      </c>
      <c r="Z12" s="23">
        <f>VLOOKUP($B12,BsR!$B:$L,5,FALSE)</f>
        <v>-4.3</v>
      </c>
      <c r="AA12" s="10">
        <f>VLOOKUP($B12,'Hit PD'!$B:$L,8,FALSE)</f>
        <v>0.2</v>
      </c>
      <c r="AB12" s="10">
        <f t="shared" si="4"/>
        <v>0.17700000000000005</v>
      </c>
      <c r="AC12" s="10">
        <f>VLOOKUP($B12,'Hit PD'!$B:$L,10,FALSE)</f>
        <v>0.26100000000000001</v>
      </c>
      <c r="AD12" s="10">
        <f>VLOOKUP($B12,'Hit PD'!$B:$L,11,FALSE)</f>
        <v>0.19800000000000001</v>
      </c>
      <c r="AE12" s="10">
        <f>VLOOKUP($B12,'Hit PD'!$B:$M,12,FALSE)</f>
        <v>6.3E-2</v>
      </c>
      <c r="AF12" s="10">
        <f>VLOOKUP($B12,'Hit PD'!$B:$L,9,FALSE)</f>
        <v>0.82299999999999995</v>
      </c>
      <c r="AG12">
        <f>VLOOKUP(B12,'[1]SGP Hitters'!$B:$K,10,FALSE)</f>
        <v>27.425621998556913</v>
      </c>
      <c r="AH12" s="8">
        <v>0.248</v>
      </c>
      <c r="AI12" s="8">
        <v>0.29599999999999999</v>
      </c>
      <c r="AJ12" s="11">
        <v>0.27600000000000002</v>
      </c>
      <c r="AK12" s="8">
        <v>0.39700000000000002</v>
      </c>
      <c r="AL12" s="8">
        <v>0.40400000000000003</v>
      </c>
      <c r="AM12" s="8">
        <v>157</v>
      </c>
      <c r="AN12" s="11">
        <v>-4.7</v>
      </c>
      <c r="AO12" s="11">
        <v>44</v>
      </c>
      <c r="AP12" s="8">
        <v>-11.9</v>
      </c>
      <c r="AQ12" s="8">
        <v>5.5</v>
      </c>
      <c r="AV12">
        <f>SUM(AV4:AV10)</f>
        <v>3.2665705563012546</v>
      </c>
      <c r="AW12">
        <f>SUM(AW5:AW10)+AV4</f>
        <v>3.08280764564108</v>
      </c>
      <c r="AX12">
        <f>AV5+AW5+SUM(AX6:AX10)</f>
        <v>2.9541507172219452</v>
      </c>
      <c r="AY12">
        <f>SUM(AY7:AY10)+SUM(AV6:AX6)</f>
        <v>0.28952687992300719</v>
      </c>
      <c r="AZ12">
        <f>SUM(AV7:AY7)+SUM(AZ8:AZ10)</f>
        <v>2.5459768622871009</v>
      </c>
      <c r="BA12">
        <f>SUM(AV8:AZ8)+SUM(BA9:BA10)</f>
        <v>3.1182433347980987</v>
      </c>
      <c r="BB12">
        <f>SUM(AV9:BA9)+BB10</f>
        <v>1.7047985556711651</v>
      </c>
      <c r="BC12">
        <f>SUM(AV10:BB10)</f>
        <v>-0.44008739574754974</v>
      </c>
    </row>
    <row r="13" spans="1:55" ht="15" thickBot="1">
      <c r="A13" s="5">
        <v>12</v>
      </c>
      <c r="B13" s="22" t="s">
        <v>42</v>
      </c>
      <c r="C13" s="22" t="s">
        <v>43</v>
      </c>
      <c r="D13" s="8">
        <f>VLOOKUP(B13,HITTERS!$B:$W,3,FALSE)</f>
        <v>160</v>
      </c>
      <c r="E13" s="8">
        <f>VLOOKUP($B13,'Hit PD'!$B:$N,13,FALSE)</f>
        <v>602</v>
      </c>
      <c r="F13" s="8">
        <f>VLOOKUP($B13,HITTERS!$B:$W,4,FALSE)</f>
        <v>687</v>
      </c>
      <c r="G13" s="8">
        <f>VLOOKUP($B13,HITTERS!$B:$W,5,FALSE)</f>
        <v>31</v>
      </c>
      <c r="H13" s="8">
        <f>VLOOKUP($B13,HITTERS!$B:$W,6,FALSE)</f>
        <v>108</v>
      </c>
      <c r="I13" s="8">
        <f>VLOOKUP($B13,HITTERS!$B:$W,7,FALSE)</f>
        <v>98</v>
      </c>
      <c r="J13" s="8">
        <f>VLOOKUP($B13,HITTERS!$B:$W,8,FALSE)</f>
        <v>31</v>
      </c>
      <c r="K13" s="8">
        <f t="shared" si="0"/>
        <v>4.5123726346433773E-2</v>
      </c>
      <c r="L13" s="8">
        <f t="shared" si="1"/>
        <v>0.15720524017467249</v>
      </c>
      <c r="M13" s="8">
        <f t="shared" si="2"/>
        <v>0.14264919941775836</v>
      </c>
      <c r="N13" s="8">
        <f t="shared" si="3"/>
        <v>4.5123726346433773E-2</v>
      </c>
      <c r="O13" s="8">
        <f>VLOOKUP($B13,HITTERS!$B:$W,14,FALSE)</f>
        <v>0.33600000000000002</v>
      </c>
      <c r="P13" s="8">
        <f>VLOOKUP($B13,HITTERS!$B:$W,15,FALSE)</f>
        <v>0.47</v>
      </c>
      <c r="Q13" s="9">
        <f>VLOOKUP($B13,HITTERS!$B:$W,9,FALSE)</f>
        <v>9.6000000000000002E-2</v>
      </c>
      <c r="R13" s="10">
        <f>VLOOKUP($B13,HITTERS!$B:$W,10,FALSE)</f>
        <v>0.19900000000000001</v>
      </c>
      <c r="S13" s="10">
        <f>VLOOKUP(B13,'Hit Statcast'!B:R,9,FALSE)</f>
        <v>0.104</v>
      </c>
      <c r="T13" s="10">
        <f>VLOOKUP($B13,'Hit Statcast'!$B:$R,11,FALSE)</f>
        <v>0.439</v>
      </c>
      <c r="U13" s="23">
        <f>VLOOKUP($B13,'Hit Statcast'!$B:$R,5,FALSE)</f>
        <v>91.2</v>
      </c>
      <c r="V13" s="23">
        <f>VLOOKUP($B13,'Hit Statcast'!$B:$R,7,FALSE)</f>
        <v>19.2</v>
      </c>
      <c r="W13" s="10">
        <f>VLOOKUP($B13,'Hit PD'!$B:$L,4,FALSE)</f>
        <v>0.20100000000000001</v>
      </c>
      <c r="X13" s="10">
        <f>VLOOKUP($B13,'Hit PD'!$B:$L,5,FALSE)</f>
        <v>0.34100000000000003</v>
      </c>
      <c r="Y13" s="10">
        <f>VLOOKUP($B13,'Hit PD'!$B:$L,6,FALSE)</f>
        <v>0.45800000000000002</v>
      </c>
      <c r="Z13" s="23">
        <f>VLOOKUP($B13,BsR!$B:$L,5,FALSE)</f>
        <v>7.7</v>
      </c>
      <c r="AA13" s="10">
        <f>VLOOKUP($B13,'Hit PD'!$B:$L,8,FALSE)</f>
        <v>0.30499999999999999</v>
      </c>
      <c r="AB13" s="10">
        <f t="shared" si="4"/>
        <v>0.20599999999999996</v>
      </c>
      <c r="AC13" s="10">
        <f>VLOOKUP($B13,'Hit PD'!$B:$L,10,FALSE)</f>
        <v>0.248</v>
      </c>
      <c r="AD13" s="10">
        <f>VLOOKUP($B13,'Hit PD'!$B:$L,11,FALSE)</f>
        <v>0.14899999999999999</v>
      </c>
      <c r="AE13" s="10">
        <f>VLOOKUP($B13,'Hit PD'!$B:$M,12,FALSE)</f>
        <v>9.9000000000000005E-2</v>
      </c>
      <c r="AF13" s="10">
        <f>VLOOKUP($B13,'Hit PD'!$B:$L,9,FALSE)</f>
        <v>0.79400000000000004</v>
      </c>
      <c r="AG13">
        <f>VLOOKUP(B13,'[1]SGP Hitters'!$B:$K,10,FALSE)</f>
        <v>23.1415395784636</v>
      </c>
      <c r="AH13" s="8">
        <v>0.20200000000000001</v>
      </c>
      <c r="AI13" s="8">
        <v>0.27700000000000002</v>
      </c>
      <c r="AJ13" s="11">
        <v>0.25</v>
      </c>
      <c r="AK13" s="8">
        <v>0.33700000000000002</v>
      </c>
      <c r="AL13" s="8">
        <v>0.33900000000000002</v>
      </c>
      <c r="AM13" s="8">
        <v>115</v>
      </c>
      <c r="AN13" s="11">
        <v>7.3</v>
      </c>
      <c r="AO13" s="11">
        <v>19.899999999999999</v>
      </c>
      <c r="AP13" s="8">
        <v>11.8</v>
      </c>
      <c r="AQ13" s="8">
        <v>5.4</v>
      </c>
    </row>
    <row r="14" spans="1:55" ht="15" thickBot="1">
      <c r="A14" s="5">
        <v>13</v>
      </c>
      <c r="B14" s="22" t="s">
        <v>44</v>
      </c>
      <c r="C14" s="22" t="s">
        <v>45</v>
      </c>
      <c r="D14" s="8">
        <f>VLOOKUP(B14,HITTERS!$B:$W,3,FALSE)</f>
        <v>141</v>
      </c>
      <c r="E14" s="8">
        <f>VLOOKUP($B14,'Hit PD'!$B:$N,13,FALSE)</f>
        <v>540</v>
      </c>
      <c r="F14" s="8">
        <f>VLOOKUP($B14,HITTERS!$B:$W,4,FALSE)</f>
        <v>611</v>
      </c>
      <c r="G14" s="8">
        <f>VLOOKUP($B14,HITTERS!$B:$W,5,FALSE)</f>
        <v>17</v>
      </c>
      <c r="H14" s="8">
        <f>VLOOKUP($B14,HITTERS!$B:$W,6,FALSE)</f>
        <v>86</v>
      </c>
      <c r="I14" s="8">
        <f>VLOOKUP($B14,HITTERS!$B:$W,7,FALSE)</f>
        <v>78</v>
      </c>
      <c r="J14" s="8">
        <f>VLOOKUP($B14,HITTERS!$B:$W,8,FALSE)</f>
        <v>6</v>
      </c>
      <c r="K14" s="8">
        <f t="shared" si="0"/>
        <v>2.7823240589198037E-2</v>
      </c>
      <c r="L14" s="8">
        <f t="shared" si="1"/>
        <v>0.14075286415711949</v>
      </c>
      <c r="M14" s="8">
        <f t="shared" si="2"/>
        <v>0.1276595744680851</v>
      </c>
      <c r="N14" s="8">
        <f t="shared" si="3"/>
        <v>9.8199672667757774E-3</v>
      </c>
      <c r="O14" s="8">
        <f>VLOOKUP($B14,HITTERS!$B:$W,14,FALSE)</f>
        <v>0.36899999999999999</v>
      </c>
      <c r="P14" s="8">
        <f>VLOOKUP($B14,HITTERS!$B:$W,15,FALSE)</f>
        <v>0.45900000000000002</v>
      </c>
      <c r="Q14" s="9">
        <f>VLOOKUP($B14,HITTERS!$B:$W,9,FALSE)</f>
        <v>0.10299999999999999</v>
      </c>
      <c r="R14" s="10">
        <f>VLOOKUP($B14,HITTERS!$B:$W,10,FALSE)</f>
        <v>0.20599999999999999</v>
      </c>
      <c r="S14" s="10">
        <f>VLOOKUP(B14,'Hit Statcast'!B:R,9,FALSE)</f>
        <v>9.4E-2</v>
      </c>
      <c r="T14" s="10">
        <f>VLOOKUP($B14,'Hit Statcast'!$B:$R,11,FALSE)</f>
        <v>0.48399999999999999</v>
      </c>
      <c r="U14" s="23">
        <f>VLOOKUP($B14,'Hit Statcast'!$B:$R,5,FALSE)</f>
        <v>91.3</v>
      </c>
      <c r="V14" s="23">
        <f>VLOOKUP($B14,'Hit Statcast'!$B:$R,7,FALSE)</f>
        <v>4.7</v>
      </c>
      <c r="W14" s="10">
        <f>VLOOKUP($B14,'Hit PD'!$B:$L,4,FALSE)</f>
        <v>0.161</v>
      </c>
      <c r="X14" s="10">
        <f>VLOOKUP($B14,'Hit PD'!$B:$L,5,FALSE)</f>
        <v>0.55000000000000004</v>
      </c>
      <c r="Y14" s="10">
        <f>VLOOKUP($B14,'Hit PD'!$B:$L,6,FALSE)</f>
        <v>0.28799999999999998</v>
      </c>
      <c r="Z14" s="23">
        <f>VLOOKUP($B14,BsR!$B:$L,5,FALSE)</f>
        <v>-3.4</v>
      </c>
      <c r="AA14" s="10">
        <f>VLOOKUP($B14,'Hit PD'!$B:$L,8,FALSE)</f>
        <v>0.27900000000000003</v>
      </c>
      <c r="AB14" s="10">
        <f t="shared" si="4"/>
        <v>0.25800000000000001</v>
      </c>
      <c r="AC14" s="10">
        <f>VLOOKUP($B14,'Hit PD'!$B:$L,10,FALSE)</f>
        <v>0.29799999999999999</v>
      </c>
      <c r="AD14" s="10">
        <f>VLOOKUP($B14,'Hit PD'!$B:$L,11,FALSE)</f>
        <v>0.187</v>
      </c>
      <c r="AE14" s="10">
        <f>VLOOKUP($B14,'Hit PD'!$B:$M,12,FALSE)</f>
        <v>0.111</v>
      </c>
      <c r="AF14" s="10">
        <f>VLOOKUP($B14,'Hit PD'!$B:$L,9,FALSE)</f>
        <v>0.74199999999999999</v>
      </c>
      <c r="AG14">
        <f>VLOOKUP(B14,'[1]SGP Hitters'!$B:$K,10,FALSE)</f>
        <v>16.544390686827626</v>
      </c>
      <c r="AH14" s="8">
        <v>0.17199999999999999</v>
      </c>
      <c r="AI14" s="8">
        <v>0.34899999999999998</v>
      </c>
      <c r="AJ14" s="11">
        <v>0.28899999999999998</v>
      </c>
      <c r="AK14" s="8">
        <v>0.35899999999999999</v>
      </c>
      <c r="AL14" s="8">
        <v>0.34</v>
      </c>
      <c r="AM14" s="8">
        <v>125</v>
      </c>
      <c r="AN14" s="11">
        <v>-2.5</v>
      </c>
      <c r="AO14" s="11">
        <v>16.100000000000001</v>
      </c>
      <c r="AP14" s="8">
        <v>17.5</v>
      </c>
      <c r="AQ14" s="8">
        <v>5.3</v>
      </c>
    </row>
    <row r="15" spans="1:55" ht="15" thickBot="1">
      <c r="A15" s="5">
        <v>14</v>
      </c>
      <c r="B15" s="22" t="s">
        <v>46</v>
      </c>
      <c r="C15" s="22" t="s">
        <v>26</v>
      </c>
      <c r="D15" s="8">
        <f>VLOOKUP(B15,HITTERS!$B:$W,3,FALSE)</f>
        <v>159</v>
      </c>
      <c r="E15" s="8">
        <f>VLOOKUP($B15,'Hit PD'!$B:$N,13,FALSE)</f>
        <v>636</v>
      </c>
      <c r="F15" s="8">
        <f>VLOOKUP($B15,HITTERS!$B:$W,4,FALSE)</f>
        <v>715</v>
      </c>
      <c r="G15" s="8">
        <f>VLOOKUP($B15,HITTERS!$B:$W,5,FALSE)</f>
        <v>37</v>
      </c>
      <c r="H15" s="8">
        <f>VLOOKUP($B15,HITTERS!$B:$W,6,FALSE)</f>
        <v>117</v>
      </c>
      <c r="I15" s="8">
        <f>VLOOKUP($B15,HITTERS!$B:$W,7,FALSE)</f>
        <v>97</v>
      </c>
      <c r="J15" s="8">
        <f>VLOOKUP($B15,HITTERS!$B:$W,8,FALSE)</f>
        <v>3</v>
      </c>
      <c r="K15" s="8">
        <f t="shared" si="0"/>
        <v>5.1748251748251747E-2</v>
      </c>
      <c r="L15" s="8">
        <f t="shared" si="1"/>
        <v>0.16363636363636364</v>
      </c>
      <c r="M15" s="8">
        <f t="shared" si="2"/>
        <v>0.13566433566433567</v>
      </c>
      <c r="N15" s="8">
        <f t="shared" si="3"/>
        <v>4.1958041958041958E-3</v>
      </c>
      <c r="O15" s="8">
        <f>VLOOKUP($B15,HITTERS!$B:$W,14,FALSE)</f>
        <v>0.34499999999999997</v>
      </c>
      <c r="P15" s="8">
        <f>VLOOKUP($B15,HITTERS!$B:$W,15,FALSE)</f>
        <v>0.51600000000000001</v>
      </c>
      <c r="Q15" s="9">
        <f>VLOOKUP($B15,HITTERS!$B:$W,9,FALSE)</f>
        <v>8.3000000000000004E-2</v>
      </c>
      <c r="R15" s="10">
        <f>VLOOKUP($B15,HITTERS!$B:$W,10,FALSE)</f>
        <v>0.24099999999999999</v>
      </c>
      <c r="S15" s="10">
        <f>VLOOKUP(B15,'Hit Statcast'!B:R,9,FALSE)</f>
        <v>0.13900000000000001</v>
      </c>
      <c r="T15" s="10">
        <f>VLOOKUP($B15,'Hit Statcast'!$B:$R,11,FALSE)</f>
        <v>0.48799999999999999</v>
      </c>
      <c r="U15" s="23">
        <f>VLOOKUP($B15,'Hit Statcast'!$B:$R,5,FALSE)</f>
        <v>92.3</v>
      </c>
      <c r="V15" s="23">
        <f>VLOOKUP($B15,'Hit Statcast'!$B:$R,7,FALSE)</f>
        <v>13.5</v>
      </c>
      <c r="W15" s="10">
        <f>VLOOKUP($B15,'Hit PD'!$B:$L,4,FALSE)</f>
        <v>0.185</v>
      </c>
      <c r="X15" s="10">
        <f>VLOOKUP($B15,'Hit PD'!$B:$L,5,FALSE)</f>
        <v>0.41299999999999998</v>
      </c>
      <c r="Y15" s="10">
        <f>VLOOKUP($B15,'Hit PD'!$B:$L,6,FALSE)</f>
        <v>0.40200000000000002</v>
      </c>
      <c r="Z15" s="23">
        <f>VLOOKUP($B15,BsR!$B:$L,5,FALSE)</f>
        <v>2.1</v>
      </c>
      <c r="AA15" s="10">
        <f>VLOOKUP($B15,'Hit PD'!$B:$L,8,FALSE)</f>
        <v>0.31</v>
      </c>
      <c r="AB15" s="10">
        <f t="shared" si="4"/>
        <v>0.25700000000000001</v>
      </c>
      <c r="AC15" s="10">
        <f>VLOOKUP($B15,'Hit PD'!$B:$L,10,FALSE)</f>
        <v>0.27400000000000002</v>
      </c>
      <c r="AD15" s="10">
        <f>VLOOKUP($B15,'Hit PD'!$B:$L,11,FALSE)</f>
        <v>0.15</v>
      </c>
      <c r="AE15" s="10">
        <f>VLOOKUP($B15,'Hit PD'!$B:$M,12,FALSE)</f>
        <v>0.124</v>
      </c>
      <c r="AF15" s="10">
        <f>VLOOKUP($B15,'Hit PD'!$B:$L,9,FALSE)</f>
        <v>0.74299999999999999</v>
      </c>
      <c r="AG15">
        <f>VLOOKUP(B15,'[1]SGP Hitters'!$B:$K,10,FALSE)</f>
        <v>23.583005396906046</v>
      </c>
      <c r="AH15" s="8">
        <v>0.23499999999999999</v>
      </c>
      <c r="AI15" s="8">
        <v>0.31900000000000001</v>
      </c>
      <c r="AJ15" s="11">
        <v>0.28000000000000003</v>
      </c>
      <c r="AK15" s="8">
        <v>0.36199999999999999</v>
      </c>
      <c r="AL15" s="8">
        <v>0.36899999999999999</v>
      </c>
      <c r="AM15" s="8">
        <v>127</v>
      </c>
      <c r="AN15" s="11">
        <v>1.6</v>
      </c>
      <c r="AO15" s="11">
        <v>24.4</v>
      </c>
      <c r="AP15" s="8">
        <v>3.7</v>
      </c>
      <c r="AQ15" s="8">
        <v>5.0999999999999996</v>
      </c>
    </row>
    <row r="16" spans="1:55" ht="15" thickBot="1">
      <c r="A16" s="5">
        <v>15</v>
      </c>
      <c r="B16" s="22" t="s">
        <v>47</v>
      </c>
      <c r="C16" s="22" t="s">
        <v>48</v>
      </c>
      <c r="D16" s="8">
        <f>VLOOKUP(B16,HITTERS!$B:$W,3,FALSE)</f>
        <v>156</v>
      </c>
      <c r="E16" s="8">
        <f>VLOOKUP($B16,'Hit PD'!$B:$N,13,FALSE)</f>
        <v>611</v>
      </c>
      <c r="F16" s="8">
        <f>VLOOKUP($B16,HITTERS!$B:$W,4,FALSE)</f>
        <v>691</v>
      </c>
      <c r="G16" s="8">
        <f>VLOOKUP($B16,HITTERS!$B:$W,5,FALSE)</f>
        <v>24</v>
      </c>
      <c r="H16" s="8">
        <f>VLOOKUP($B16,HITTERS!$B:$W,6,FALSE)</f>
        <v>87</v>
      </c>
      <c r="I16" s="8">
        <f>VLOOKUP($B16,HITTERS!$B:$W,7,FALSE)</f>
        <v>80</v>
      </c>
      <c r="J16" s="8">
        <f>VLOOKUP($B16,HITTERS!$B:$W,8,FALSE)</f>
        <v>28</v>
      </c>
      <c r="K16" s="8">
        <f t="shared" si="0"/>
        <v>3.4732272069464547E-2</v>
      </c>
      <c r="L16" s="8">
        <f t="shared" si="1"/>
        <v>0.12590448625180897</v>
      </c>
      <c r="M16" s="8">
        <f t="shared" si="2"/>
        <v>0.11577424023154848</v>
      </c>
      <c r="N16" s="8">
        <f t="shared" si="3"/>
        <v>4.0520984081041968E-2</v>
      </c>
      <c r="O16" s="8">
        <f>VLOOKUP($B16,HITTERS!$B:$W,14,FALSE)</f>
        <v>0.35599999999999998</v>
      </c>
      <c r="P16" s="8">
        <f>VLOOKUP($B16,HITTERS!$B:$W,15,FALSE)</f>
        <v>0.47499999999999998</v>
      </c>
      <c r="Q16" s="9">
        <f>VLOOKUP($B16,HITTERS!$B:$W,9,FALSE)</f>
        <v>0.106</v>
      </c>
      <c r="R16" s="10">
        <f>VLOOKUP($B16,HITTERS!$B:$W,10,FALSE)</f>
        <v>0.106</v>
      </c>
      <c r="S16" s="10">
        <f>VLOOKUP(B16,'Hit Statcast'!B:R,9,FALSE)</f>
        <v>7.0000000000000007E-2</v>
      </c>
      <c r="T16" s="10">
        <f>VLOOKUP($B16,'Hit Statcast'!$B:$R,11,FALSE)</f>
        <v>0.40300000000000002</v>
      </c>
      <c r="U16" s="23">
        <f>VLOOKUP($B16,'Hit Statcast'!$B:$R,5,FALSE)</f>
        <v>90</v>
      </c>
      <c r="V16" s="23">
        <f>VLOOKUP($B16,'Hit Statcast'!$B:$R,7,FALSE)</f>
        <v>18</v>
      </c>
      <c r="W16" s="10">
        <f>VLOOKUP($B16,'Hit PD'!$B:$L,4,FALSE)</f>
        <v>0.224</v>
      </c>
      <c r="X16" s="10">
        <f>VLOOKUP($B16,'Hit PD'!$B:$L,5,FALSE)</f>
        <v>0.34699999999999998</v>
      </c>
      <c r="Y16" s="10">
        <f>VLOOKUP($B16,'Hit PD'!$B:$L,6,FALSE)</f>
        <v>0.42799999999999999</v>
      </c>
      <c r="Z16" s="23">
        <f>VLOOKUP($B16,BsR!$B:$L,5,FALSE)</f>
        <v>7</v>
      </c>
      <c r="AA16" s="10">
        <f>VLOOKUP($B16,'Hit PD'!$B:$L,8,FALSE)</f>
        <v>0.309</v>
      </c>
      <c r="AB16" s="10">
        <f t="shared" si="4"/>
        <v>0.14500000000000002</v>
      </c>
      <c r="AC16" s="10">
        <f>VLOOKUP($B16,'Hit PD'!$B:$L,10,FALSE)</f>
        <v>0.218</v>
      </c>
      <c r="AD16" s="10">
        <f>VLOOKUP($B16,'Hit PD'!$B:$L,11,FALSE)</f>
        <v>0.15</v>
      </c>
      <c r="AE16" s="10">
        <f>VLOOKUP($B16,'Hit PD'!$B:$M,12,FALSE)</f>
        <v>6.7000000000000004E-2</v>
      </c>
      <c r="AF16" s="10">
        <f>VLOOKUP($B16,'Hit PD'!$B:$L,9,FALSE)</f>
        <v>0.85499999999999998</v>
      </c>
      <c r="AG16">
        <f>VLOOKUP(B16,'[1]SGP Hitters'!$B:$K,10,FALSE)</f>
        <v>20.445765780948047</v>
      </c>
      <c r="AH16" s="8">
        <v>0.19800000000000001</v>
      </c>
      <c r="AI16" s="8">
        <v>0.28100000000000003</v>
      </c>
      <c r="AJ16" s="11">
        <v>0.28100000000000003</v>
      </c>
      <c r="AK16" s="8">
        <v>0.34599999999999997</v>
      </c>
      <c r="AL16" s="8">
        <v>0.36</v>
      </c>
      <c r="AM16" s="8">
        <v>123</v>
      </c>
      <c r="AN16" s="11">
        <v>7.9</v>
      </c>
      <c r="AO16" s="11">
        <v>26.5</v>
      </c>
      <c r="AP16" s="8">
        <v>1.7</v>
      </c>
      <c r="AQ16" s="8">
        <v>5.0999999999999996</v>
      </c>
    </row>
    <row r="17" spans="1:43" ht="15" thickBot="1">
      <c r="A17" s="5">
        <v>16</v>
      </c>
      <c r="B17" s="22" t="s">
        <v>49</v>
      </c>
      <c r="C17" s="22" t="s">
        <v>50</v>
      </c>
      <c r="D17" s="8">
        <f>VLOOKUP(B17,HITTERS!$B:$W,3,FALSE)</f>
        <v>145</v>
      </c>
      <c r="E17" s="8">
        <f>VLOOKUP($B17,'Hit PD'!$B:$N,13,FALSE)</f>
        <v>546</v>
      </c>
      <c r="F17" s="8">
        <f>VLOOKUP($B17,HITTERS!$B:$W,4,FALSE)</f>
        <v>595</v>
      </c>
      <c r="G17" s="8">
        <f>VLOOKUP($B17,HITTERS!$B:$W,5,FALSE)</f>
        <v>38</v>
      </c>
      <c r="H17" s="8">
        <f>VLOOKUP($B17,HITTERS!$B:$W,6,FALSE)</f>
        <v>90</v>
      </c>
      <c r="I17" s="8">
        <f>VLOOKUP($B17,HITTERS!$B:$W,7,FALSE)</f>
        <v>80</v>
      </c>
      <c r="J17" s="8">
        <f>VLOOKUP($B17,HITTERS!$B:$W,8,FALSE)</f>
        <v>20</v>
      </c>
      <c r="K17" s="8">
        <f t="shared" si="0"/>
        <v>6.386554621848739E-2</v>
      </c>
      <c r="L17" s="8">
        <f t="shared" si="1"/>
        <v>0.15126050420168066</v>
      </c>
      <c r="M17" s="8">
        <f t="shared" si="2"/>
        <v>0.13445378151260504</v>
      </c>
      <c r="N17" s="8">
        <f t="shared" si="3"/>
        <v>3.3613445378151259E-2</v>
      </c>
      <c r="O17" s="8">
        <f>VLOOKUP($B17,HITTERS!$B:$W,14,FALSE)</f>
        <v>0.315</v>
      </c>
      <c r="P17" s="8">
        <f>VLOOKUP($B17,HITTERS!$B:$W,15,FALSE)</f>
        <v>0.54200000000000004</v>
      </c>
      <c r="Q17" s="9">
        <f>VLOOKUP($B17,HITTERS!$B:$W,9,FALSE)</f>
        <v>0.05</v>
      </c>
      <c r="R17" s="10">
        <f>VLOOKUP($B17,HITTERS!$B:$W,10,FALSE)</f>
        <v>0.28899999999999998</v>
      </c>
      <c r="S17" s="10">
        <f>VLOOKUP(B17,'Hit Statcast'!B:R,9,FALSE)</f>
        <v>0.152</v>
      </c>
      <c r="T17" s="10">
        <f>VLOOKUP($B17,'Hit Statcast'!$B:$R,11,FALSE)</f>
        <v>0.41699999999999998</v>
      </c>
      <c r="U17" s="23">
        <f>VLOOKUP($B17,'Hit Statcast'!$B:$R,5,FALSE)</f>
        <v>89.1</v>
      </c>
      <c r="V17" s="23">
        <f>VLOOKUP($B17,'Hit Statcast'!$B:$R,7,FALSE)</f>
        <v>16.100000000000001</v>
      </c>
      <c r="W17" s="10">
        <f>VLOOKUP($B17,'Hit PD'!$B:$L,4,FALSE)</f>
        <v>0.19700000000000001</v>
      </c>
      <c r="X17" s="10">
        <f>VLOOKUP($B17,'Hit PD'!$B:$L,5,FALSE)</f>
        <v>0.36399999999999999</v>
      </c>
      <c r="Y17" s="10">
        <f>VLOOKUP($B17,'Hit PD'!$B:$L,6,FALSE)</f>
        <v>0.439</v>
      </c>
      <c r="Z17" s="23">
        <f>VLOOKUP($B17,BsR!$B:$L,5,FALSE)</f>
        <v>2</v>
      </c>
      <c r="AA17" s="10">
        <f>VLOOKUP($B17,'Hit PD'!$B:$L,8,FALSE)</f>
        <v>0.433</v>
      </c>
      <c r="AB17" s="10">
        <f t="shared" si="4"/>
        <v>0.31499999999999995</v>
      </c>
      <c r="AC17" s="10">
        <f>VLOOKUP($B17,'Hit PD'!$B:$L,10,FALSE)</f>
        <v>0.29099999999999998</v>
      </c>
      <c r="AD17" s="10">
        <f>VLOOKUP($B17,'Hit PD'!$B:$L,11,FALSE)</f>
        <v>0.108</v>
      </c>
      <c r="AE17" s="10">
        <f>VLOOKUP($B17,'Hit PD'!$B:$M,12,FALSE)</f>
        <v>0.183</v>
      </c>
      <c r="AF17" s="10">
        <f>VLOOKUP($B17,'Hit PD'!$B:$L,9,FALSE)</f>
        <v>0.68500000000000005</v>
      </c>
      <c r="AG17">
        <f>VLOOKUP(B17,'[1]SGP Hitters'!$B:$K,10,FALSE)</f>
        <v>21.56116194006017</v>
      </c>
      <c r="AH17" s="8">
        <v>0.27800000000000002</v>
      </c>
      <c r="AI17" s="8">
        <v>0.314</v>
      </c>
      <c r="AJ17" s="11">
        <v>0.26400000000000001</v>
      </c>
      <c r="AK17" s="8">
        <v>0.35799999999999998</v>
      </c>
      <c r="AL17" s="8">
        <v>0.35</v>
      </c>
      <c r="AM17" s="8">
        <v>128</v>
      </c>
      <c r="AN17" s="11">
        <v>2</v>
      </c>
      <c r="AO17" s="11">
        <v>21.8</v>
      </c>
      <c r="AP17" s="8">
        <v>7.7</v>
      </c>
      <c r="AQ17" s="8">
        <v>4.9000000000000004</v>
      </c>
    </row>
    <row r="18" spans="1:43" ht="15" thickBot="1">
      <c r="A18" s="5">
        <v>17</v>
      </c>
      <c r="B18" s="22" t="s">
        <v>51</v>
      </c>
      <c r="C18" s="22" t="s">
        <v>52</v>
      </c>
      <c r="D18" s="8">
        <f>VLOOKUP(B18,HITTERS!$B:$W,3,FALSE)</f>
        <v>157</v>
      </c>
      <c r="E18" s="8">
        <f>VLOOKUP($B18,'Hit PD'!$B:$N,13,FALSE)</f>
        <v>574</v>
      </c>
      <c r="F18" s="8">
        <f>VLOOKUP($B18,HITTERS!$B:$W,4,FALSE)</f>
        <v>674</v>
      </c>
      <c r="G18" s="8">
        <f>VLOOKUP($B18,HITTERS!$B:$W,5,FALSE)</f>
        <v>29</v>
      </c>
      <c r="H18" s="8">
        <f>VLOOKUP($B18,HITTERS!$B:$W,6,FALSE)</f>
        <v>97</v>
      </c>
      <c r="I18" s="8">
        <f>VLOOKUP($B18,HITTERS!$B:$W,7,FALSE)</f>
        <v>112</v>
      </c>
      <c r="J18" s="8">
        <f>VLOOKUP($B18,HITTERS!$B:$W,8,FALSE)</f>
        <v>30</v>
      </c>
      <c r="K18" s="8">
        <f t="shared" si="0"/>
        <v>4.3026706231454007E-2</v>
      </c>
      <c r="L18" s="8">
        <f t="shared" si="1"/>
        <v>0.14391691394658754</v>
      </c>
      <c r="M18" s="8">
        <f t="shared" si="2"/>
        <v>0.16617210682492581</v>
      </c>
      <c r="N18" s="8">
        <f t="shared" si="3"/>
        <v>4.4510385756676561E-2</v>
      </c>
      <c r="O18" s="8">
        <f>VLOOKUP($B18,HITTERS!$B:$W,14,FALSE)</f>
        <v>0.36899999999999999</v>
      </c>
      <c r="P18" s="8">
        <f>VLOOKUP($B18,HITTERS!$B:$W,15,FALSE)</f>
        <v>0.51700000000000002</v>
      </c>
      <c r="Q18" s="9">
        <f>VLOOKUP($B18,HITTERS!$B:$W,9,FALSE)</f>
        <v>0.11899999999999999</v>
      </c>
      <c r="R18" s="10">
        <f>VLOOKUP($B18,HITTERS!$B:$W,10,FALSE)</f>
        <v>0.13600000000000001</v>
      </c>
      <c r="S18" s="10">
        <f>VLOOKUP(B18,'Hit Statcast'!B:R,9,FALSE)</f>
        <v>0.104</v>
      </c>
      <c r="T18" s="10">
        <f>VLOOKUP($B18,'Hit Statcast'!$B:$R,11,FALSE)</f>
        <v>0.44500000000000001</v>
      </c>
      <c r="U18" s="23">
        <f>VLOOKUP($B18,'Hit Statcast'!$B:$R,5,FALSE)</f>
        <v>90.2</v>
      </c>
      <c r="V18" s="23">
        <f>VLOOKUP($B18,'Hit Statcast'!$B:$R,7,FALSE)</f>
        <v>14.8</v>
      </c>
      <c r="W18" s="10">
        <f>VLOOKUP($B18,'Hit PD'!$B:$L,4,FALSE)</f>
        <v>0.191</v>
      </c>
      <c r="X18" s="10">
        <f>VLOOKUP($B18,'Hit PD'!$B:$L,5,FALSE)</f>
        <v>0.38400000000000001</v>
      </c>
      <c r="Y18" s="10">
        <f>VLOOKUP($B18,'Hit PD'!$B:$L,6,FALSE)</f>
        <v>0.42499999999999999</v>
      </c>
      <c r="Z18" s="23">
        <f>VLOOKUP($B18,BsR!$B:$L,5,FALSE)</f>
        <v>6.8</v>
      </c>
      <c r="AA18" s="10">
        <f>VLOOKUP($B18,'Hit PD'!$B:$L,8,FALSE)</f>
        <v>0.25900000000000001</v>
      </c>
      <c r="AB18" s="10">
        <f t="shared" si="4"/>
        <v>0.16100000000000003</v>
      </c>
      <c r="AC18" s="10">
        <f>VLOOKUP($B18,'Hit PD'!$B:$L,10,FALSE)</f>
        <v>0.20799999999999999</v>
      </c>
      <c r="AD18" s="10">
        <f>VLOOKUP($B18,'Hit PD'!$B:$L,11,FALSE)</f>
        <v>0.13300000000000001</v>
      </c>
      <c r="AE18" s="10">
        <f>VLOOKUP($B18,'Hit PD'!$B:$M,12,FALSE)</f>
        <v>7.4999999999999997E-2</v>
      </c>
      <c r="AF18" s="10">
        <f>VLOOKUP($B18,'Hit PD'!$B:$L,9,FALSE)</f>
        <v>0.83899999999999997</v>
      </c>
      <c r="AG18">
        <f>VLOOKUP(B18,'[1]SGP Hitters'!$B:$K,10,FALSE)</f>
        <v>25.937495208194875</v>
      </c>
      <c r="AH18" s="8">
        <v>0.23300000000000001</v>
      </c>
      <c r="AI18" s="8">
        <v>0.28599999999999998</v>
      </c>
      <c r="AJ18" s="11">
        <v>0.28299999999999997</v>
      </c>
      <c r="AK18" s="8">
        <v>0.372</v>
      </c>
      <c r="AL18" s="8">
        <v>0.39</v>
      </c>
      <c r="AM18" s="8">
        <v>140</v>
      </c>
      <c r="AN18" s="11">
        <v>6.5</v>
      </c>
      <c r="AO18" s="11">
        <v>37.9</v>
      </c>
      <c r="AP18" s="8">
        <v>-11</v>
      </c>
      <c r="AQ18" s="8">
        <v>4.9000000000000004</v>
      </c>
    </row>
    <row r="19" spans="1:43" ht="15" thickBot="1">
      <c r="A19" s="5">
        <v>18</v>
      </c>
      <c r="B19" s="22" t="s">
        <v>53</v>
      </c>
      <c r="C19" s="22" t="s">
        <v>54</v>
      </c>
      <c r="D19" s="8">
        <f>VLOOKUP(B19,HITTERS!$B:$W,3,FALSE)</f>
        <v>106</v>
      </c>
      <c r="E19" s="8">
        <f>VLOOKUP($B19,'Hit PD'!$B:$N,13,FALSE)</f>
        <v>367</v>
      </c>
      <c r="F19" s="8">
        <f>VLOOKUP($B19,HITTERS!$B:$W,4,FALSE)</f>
        <v>458</v>
      </c>
      <c r="G19" s="8">
        <f>VLOOKUP($B19,HITTERS!$B:$W,5,FALSE)</f>
        <v>37</v>
      </c>
      <c r="H19" s="8">
        <f>VLOOKUP($B19,HITTERS!$B:$W,6,FALSE)</f>
        <v>79</v>
      </c>
      <c r="I19" s="8">
        <f>VLOOKUP($B19,HITTERS!$B:$W,7,FALSE)</f>
        <v>75</v>
      </c>
      <c r="J19" s="8">
        <f>VLOOKUP($B19,HITTERS!$B:$W,8,FALSE)</f>
        <v>3</v>
      </c>
      <c r="K19" s="8">
        <f t="shared" si="0"/>
        <v>8.0786026200873357E-2</v>
      </c>
      <c r="L19" s="8">
        <f t="shared" si="1"/>
        <v>0.17248908296943233</v>
      </c>
      <c r="M19" s="8">
        <f t="shared" si="2"/>
        <v>0.16375545851528384</v>
      </c>
      <c r="N19" s="8">
        <f t="shared" si="3"/>
        <v>6.5502183406113534E-3</v>
      </c>
      <c r="O19" s="8">
        <f>VLOOKUP($B19,HITTERS!$B:$W,14,FALSE)</f>
        <v>0.40600000000000003</v>
      </c>
      <c r="P19" s="8">
        <f>VLOOKUP($B19,HITTERS!$B:$W,15,FALSE)</f>
        <v>0.61299999999999999</v>
      </c>
      <c r="Q19" s="9">
        <f>VLOOKUP($B19,HITTERS!$B:$W,9,FALSE)</f>
        <v>0.192</v>
      </c>
      <c r="R19" s="10">
        <f>VLOOKUP($B19,HITTERS!$B:$W,10,FALSE)</f>
        <v>0.28399999999999997</v>
      </c>
      <c r="S19" s="10">
        <f>VLOOKUP(B19,'Hit Statcast'!B:R,9,FALSE)</f>
        <v>0.27500000000000002</v>
      </c>
      <c r="T19" s="10">
        <f>VLOOKUP($B19,'Hit Statcast'!$B:$R,11,FALSE)</f>
        <v>0.64200000000000002</v>
      </c>
      <c r="U19" s="23">
        <f>VLOOKUP($B19,'Hit Statcast'!$B:$R,5,FALSE)</f>
        <v>97.6</v>
      </c>
      <c r="V19" s="23">
        <f>VLOOKUP($B19,'Hit Statcast'!$B:$R,7,FALSE)</f>
        <v>20.399999999999999</v>
      </c>
      <c r="W19" s="10">
        <f>VLOOKUP($B19,'Hit PD'!$B:$L,4,FALSE)</f>
        <v>0.19600000000000001</v>
      </c>
      <c r="X19" s="10">
        <f>VLOOKUP($B19,'Hit PD'!$B:$L,5,FALSE)</f>
        <v>0.30399999999999999</v>
      </c>
      <c r="Y19" s="10">
        <f>VLOOKUP($B19,'Hit PD'!$B:$L,6,FALSE)</f>
        <v>0.5</v>
      </c>
      <c r="Z19" s="23">
        <f>VLOOKUP($B19,BsR!$B:$L,5,FALSE)</f>
        <v>1</v>
      </c>
      <c r="AA19" s="10">
        <f>VLOOKUP($B19,'Hit PD'!$B:$L,8,FALSE)</f>
        <v>0.22500000000000001</v>
      </c>
      <c r="AB19" s="10">
        <f t="shared" si="4"/>
        <v>0.33499999999999996</v>
      </c>
      <c r="AC19" s="10">
        <f>VLOOKUP($B19,'Hit PD'!$B:$L,10,FALSE)</f>
        <v>0.29799999999999999</v>
      </c>
      <c r="AD19" s="10">
        <f>VLOOKUP($B19,'Hit PD'!$B:$L,11,FALSE)</f>
        <v>0.16</v>
      </c>
      <c r="AE19" s="10">
        <f>VLOOKUP($B19,'Hit PD'!$B:$M,12,FALSE)</f>
        <v>0.13800000000000001</v>
      </c>
      <c r="AF19" s="10">
        <f>VLOOKUP($B19,'Hit PD'!$B:$L,9,FALSE)</f>
        <v>0.66500000000000004</v>
      </c>
      <c r="AG19">
        <f>VLOOKUP(B19,'[1]SGP Hitters'!$B:$K,10,FALSE)</f>
        <v>22.852614327611089</v>
      </c>
      <c r="AH19" s="8">
        <v>0.33900000000000002</v>
      </c>
      <c r="AI19" s="8">
        <v>0.30099999999999999</v>
      </c>
      <c r="AJ19" s="11">
        <v>0.26600000000000001</v>
      </c>
      <c r="AK19" s="8">
        <v>0.41699999999999998</v>
      </c>
      <c r="AL19" s="8">
        <v>0.45900000000000002</v>
      </c>
      <c r="AM19" s="8">
        <v>172</v>
      </c>
      <c r="AN19" s="11">
        <v>0.8</v>
      </c>
      <c r="AO19" s="11">
        <v>38.700000000000003</v>
      </c>
      <c r="AP19" s="8">
        <v>-4.5999999999999996</v>
      </c>
      <c r="AQ19" s="8">
        <v>4.9000000000000004</v>
      </c>
    </row>
    <row r="20" spans="1:43" ht="15" thickBot="1">
      <c r="A20" s="5">
        <v>19</v>
      </c>
      <c r="B20" s="22" t="s">
        <v>55</v>
      </c>
      <c r="C20" s="22" t="s">
        <v>56</v>
      </c>
      <c r="D20" s="8">
        <f>VLOOKUP(B20,HITTERS!$B:$W,3,FALSE)</f>
        <v>147</v>
      </c>
      <c r="E20" s="8">
        <f>VLOOKUP($B20,'Hit PD'!$B:$N,13,FALSE)</f>
        <v>565</v>
      </c>
      <c r="F20" s="8">
        <f>VLOOKUP($B20,HITTERS!$B:$W,4,FALSE)</f>
        <v>638</v>
      </c>
      <c r="G20" s="8">
        <f>VLOOKUP($B20,HITTERS!$B:$W,5,FALSE)</f>
        <v>22</v>
      </c>
      <c r="H20" s="8">
        <f>VLOOKUP($B20,HITTERS!$B:$W,6,FALSE)</f>
        <v>81</v>
      </c>
      <c r="I20" s="8">
        <f>VLOOKUP($B20,HITTERS!$B:$W,7,FALSE)</f>
        <v>80</v>
      </c>
      <c r="J20" s="8">
        <f>VLOOKUP($B20,HITTERS!$B:$W,8,FALSE)</f>
        <v>9</v>
      </c>
      <c r="K20" s="8">
        <f t="shared" si="0"/>
        <v>3.4482758620689655E-2</v>
      </c>
      <c r="L20" s="8">
        <f t="shared" si="1"/>
        <v>0.12695924764890282</v>
      </c>
      <c r="M20" s="8">
        <f t="shared" si="2"/>
        <v>0.12539184952978055</v>
      </c>
      <c r="N20" s="8">
        <f t="shared" si="3"/>
        <v>1.4106583072100314E-2</v>
      </c>
      <c r="O20" s="8">
        <f>VLOOKUP($B20,HITTERS!$B:$W,14,FALSE)</f>
        <v>0.32800000000000001</v>
      </c>
      <c r="P20" s="8">
        <f>VLOOKUP($B20,HITTERS!$B:$W,15,FALSE)</f>
        <v>0.41599999999999998</v>
      </c>
      <c r="Q20" s="9">
        <f>VLOOKUP($B20,HITTERS!$B:$W,9,FALSE)</f>
        <v>0.10299999999999999</v>
      </c>
      <c r="R20" s="10">
        <f>VLOOKUP($B20,HITTERS!$B:$W,10,FALSE)</f>
        <v>0.24099999999999999</v>
      </c>
      <c r="S20" s="10">
        <f>VLOOKUP(B20,'Hit Statcast'!B:R,9,FALSE)</f>
        <v>0.109</v>
      </c>
      <c r="T20" s="10">
        <f>VLOOKUP($B20,'Hit Statcast'!$B:$R,11,FALSE)</f>
        <v>0.39500000000000002</v>
      </c>
      <c r="U20" s="23">
        <f>VLOOKUP($B20,'Hit Statcast'!$B:$R,5,FALSE)</f>
        <v>89.3</v>
      </c>
      <c r="V20" s="23">
        <f>VLOOKUP($B20,'Hit Statcast'!$B:$R,7,FALSE)</f>
        <v>13</v>
      </c>
      <c r="W20" s="10">
        <f>VLOOKUP($B20,'Hit PD'!$B:$L,4,FALSE)</f>
        <v>0.20300000000000001</v>
      </c>
      <c r="X20" s="10">
        <f>VLOOKUP($B20,'Hit PD'!$B:$L,5,FALSE)</f>
        <v>0.44600000000000001</v>
      </c>
      <c r="Y20" s="10">
        <f>VLOOKUP($B20,'Hit PD'!$B:$L,6,FALSE)</f>
        <v>0.35099999999999998</v>
      </c>
      <c r="Z20" s="23">
        <f>VLOOKUP($B20,BsR!$B:$L,5,FALSE)</f>
        <v>4.5999999999999996</v>
      </c>
      <c r="AA20" s="10">
        <f>VLOOKUP($B20,'Hit PD'!$B:$L,8,FALSE)</f>
        <v>0.28399999999999997</v>
      </c>
      <c r="AB20" s="10">
        <f t="shared" si="4"/>
        <v>0.26900000000000002</v>
      </c>
      <c r="AC20" s="10">
        <f>VLOOKUP($B20,'Hit PD'!$B:$L,10,FALSE)</f>
        <v>0.27500000000000002</v>
      </c>
      <c r="AD20" s="10">
        <f>VLOOKUP($B20,'Hit PD'!$B:$L,11,FALSE)</f>
        <v>0.14799999999999999</v>
      </c>
      <c r="AE20" s="10">
        <f>VLOOKUP($B20,'Hit PD'!$B:$M,12,FALSE)</f>
        <v>0.127</v>
      </c>
      <c r="AF20" s="10">
        <f>VLOOKUP($B20,'Hit PD'!$B:$L,9,FALSE)</f>
        <v>0.73099999999999998</v>
      </c>
      <c r="AG20">
        <f>VLOOKUP(B20,'[1]SGP Hitters'!$B:$K,10,FALSE)</f>
        <v>14.162599382507608</v>
      </c>
      <c r="AH20" s="8">
        <v>0.17599999999999999</v>
      </c>
      <c r="AI20" s="8">
        <v>0.30199999999999999</v>
      </c>
      <c r="AJ20" s="11">
        <v>0.248</v>
      </c>
      <c r="AK20" s="8">
        <v>0.32700000000000001</v>
      </c>
      <c r="AL20" s="8">
        <v>0.34699999999999998</v>
      </c>
      <c r="AM20" s="8">
        <v>106</v>
      </c>
      <c r="AN20" s="11">
        <v>4.5</v>
      </c>
      <c r="AO20" s="11">
        <v>8.8000000000000007</v>
      </c>
      <c r="AP20" s="8">
        <v>19.100000000000001</v>
      </c>
      <c r="AQ20" s="8">
        <v>4.9000000000000004</v>
      </c>
    </row>
    <row r="21" spans="1:43" ht="15" thickBot="1">
      <c r="A21" s="5">
        <v>20</v>
      </c>
      <c r="B21" s="22" t="s">
        <v>57</v>
      </c>
      <c r="C21" s="22" t="s">
        <v>58</v>
      </c>
      <c r="D21" s="8">
        <f>VLOOKUP(B21,HITTERS!$B:$W,3,FALSE)</f>
        <v>150</v>
      </c>
      <c r="E21" s="8">
        <f>VLOOKUP($B21,'Hit PD'!$B:$N,13,FALSE)</f>
        <v>560</v>
      </c>
      <c r="F21" s="8">
        <f>VLOOKUP($B21,HITTERS!$B:$W,4,FALSE)</f>
        <v>622</v>
      </c>
      <c r="G21" s="8">
        <f>VLOOKUP($B21,HITTERS!$B:$W,5,FALSE)</f>
        <v>28</v>
      </c>
      <c r="H21" s="8">
        <f>VLOOKUP($B21,HITTERS!$B:$W,6,FALSE)</f>
        <v>100</v>
      </c>
      <c r="I21" s="8">
        <f>VLOOKUP($B21,HITTERS!$B:$W,7,FALSE)</f>
        <v>82</v>
      </c>
      <c r="J21" s="8">
        <f>VLOOKUP($B21,HITTERS!$B:$W,8,FALSE)</f>
        <v>10</v>
      </c>
      <c r="K21" s="8">
        <f t="shared" si="0"/>
        <v>4.5016077170418008E-2</v>
      </c>
      <c r="L21" s="8">
        <f t="shared" si="1"/>
        <v>0.16077170418006431</v>
      </c>
      <c r="M21" s="8">
        <f t="shared" si="2"/>
        <v>0.13183279742765272</v>
      </c>
      <c r="N21" s="8">
        <f t="shared" si="3"/>
        <v>1.607717041800643E-2</v>
      </c>
      <c r="O21" s="8">
        <f>VLOOKUP($B21,HITTERS!$B:$W,14,FALSE)</f>
        <v>0.32500000000000001</v>
      </c>
      <c r="P21" s="8">
        <f>VLOOKUP($B21,HITTERS!$B:$W,15,FALSE)</f>
        <v>0.48899999999999999</v>
      </c>
      <c r="Q21" s="9">
        <f>VLOOKUP($B21,HITTERS!$B:$W,9,FALSE)</f>
        <v>0.09</v>
      </c>
      <c r="R21" s="10">
        <f>VLOOKUP($B21,HITTERS!$B:$W,10,FALSE)</f>
        <v>0.25600000000000001</v>
      </c>
      <c r="S21" s="10">
        <f>VLOOKUP(B21,'Hit Statcast'!B:R,9,FALSE)</f>
        <v>0.114</v>
      </c>
      <c r="T21" s="10">
        <f>VLOOKUP($B21,'Hit Statcast'!$B:$R,11,FALSE)</f>
        <v>0.51700000000000002</v>
      </c>
      <c r="U21" s="23">
        <f>VLOOKUP($B21,'Hit Statcast'!$B:$R,5,FALSE)</f>
        <v>92</v>
      </c>
      <c r="V21" s="23">
        <f>VLOOKUP($B21,'Hit Statcast'!$B:$R,7,FALSE)</f>
        <v>11.4</v>
      </c>
      <c r="W21" s="10">
        <f>VLOOKUP($B21,'Hit PD'!$B:$L,4,FALSE)</f>
        <v>0.191</v>
      </c>
      <c r="X21" s="10">
        <f>VLOOKUP($B21,'Hit PD'!$B:$L,5,FALSE)</f>
        <v>0.45</v>
      </c>
      <c r="Y21" s="10">
        <f>VLOOKUP($B21,'Hit PD'!$B:$L,6,FALSE)</f>
        <v>0.35899999999999999</v>
      </c>
      <c r="Z21" s="23">
        <f>VLOOKUP($B21,BsR!$B:$L,5,FALSE)</f>
        <v>5.2</v>
      </c>
      <c r="AA21" s="10">
        <f>VLOOKUP($B21,'Hit PD'!$B:$L,8,FALSE)</f>
        <v>0.28999999999999998</v>
      </c>
      <c r="AB21" s="10">
        <f t="shared" si="4"/>
        <v>0.24399999999999999</v>
      </c>
      <c r="AC21" s="10">
        <f>VLOOKUP($B21,'Hit PD'!$B:$L,10,FALSE)</f>
        <v>0.28100000000000003</v>
      </c>
      <c r="AD21" s="10">
        <f>VLOOKUP($B21,'Hit PD'!$B:$L,11,FALSE)</f>
        <v>0.16800000000000001</v>
      </c>
      <c r="AE21" s="10">
        <f>VLOOKUP($B21,'Hit PD'!$B:$M,12,FALSE)</f>
        <v>0.114</v>
      </c>
      <c r="AF21" s="10">
        <f>VLOOKUP($B21,'Hit PD'!$B:$L,9,FALSE)</f>
        <v>0.75600000000000001</v>
      </c>
      <c r="AG21">
        <f>VLOOKUP(B21,'[1]SGP Hitters'!$B:$K,10,FALSE)</f>
        <v>18.589636999871466</v>
      </c>
      <c r="AH21" s="8">
        <v>0.23799999999999999</v>
      </c>
      <c r="AI21" s="8">
        <v>0.311</v>
      </c>
      <c r="AJ21" s="11">
        <v>0.26</v>
      </c>
      <c r="AK21" s="8">
        <v>0.35099999999999998</v>
      </c>
      <c r="AL21" s="8">
        <v>0.34699999999999998</v>
      </c>
      <c r="AM21" s="8">
        <v>126</v>
      </c>
      <c r="AN21" s="11">
        <v>5.0999999999999996</v>
      </c>
      <c r="AO21" s="11">
        <v>24.1</v>
      </c>
      <c r="AP21" s="8">
        <v>3.7</v>
      </c>
      <c r="AQ21" s="8">
        <v>4.8</v>
      </c>
    </row>
    <row r="22" spans="1:43" ht="15" thickBot="1">
      <c r="A22" s="5">
        <v>21</v>
      </c>
      <c r="B22" s="22" t="s">
        <v>59</v>
      </c>
      <c r="C22" s="22" t="s">
        <v>56</v>
      </c>
      <c r="D22" s="8">
        <f>VLOOKUP(B22,HITTERS!$B:$W,3,FALSE)</f>
        <v>150</v>
      </c>
      <c r="E22" s="8">
        <f>VLOOKUP($B22,'Hit PD'!$B:$N,13,FALSE)</f>
        <v>619</v>
      </c>
      <c r="F22" s="8">
        <f>VLOOKUP($B22,HITTERS!$B:$W,4,FALSE)</f>
        <v>688</v>
      </c>
      <c r="G22" s="8">
        <f>VLOOKUP($B22,HITTERS!$B:$W,5,FALSE)</f>
        <v>9</v>
      </c>
      <c r="H22" s="8">
        <f>VLOOKUP($B22,HITTERS!$B:$W,6,FALSE)</f>
        <v>98</v>
      </c>
      <c r="I22" s="8">
        <f>VLOOKUP($B22,HITTERS!$B:$W,7,FALSE)</f>
        <v>68</v>
      </c>
      <c r="J22" s="8">
        <f>VLOOKUP($B22,HITTERS!$B:$W,8,FALSE)</f>
        <v>43</v>
      </c>
      <c r="K22" s="8">
        <f t="shared" si="0"/>
        <v>1.308139534883721E-2</v>
      </c>
      <c r="L22" s="8">
        <f t="shared" si="1"/>
        <v>0.14244186046511628</v>
      </c>
      <c r="M22" s="8">
        <f t="shared" si="2"/>
        <v>9.8837209302325577E-2</v>
      </c>
      <c r="N22" s="8">
        <f t="shared" si="3"/>
        <v>6.25E-2</v>
      </c>
      <c r="O22" s="8">
        <f>VLOOKUP($B22,HITTERS!$B:$W,14,FALSE)</f>
        <v>0.34599999999999997</v>
      </c>
      <c r="P22" s="8">
        <f>VLOOKUP($B22,HITTERS!$B:$W,15,FALSE)</f>
        <v>0.38300000000000001</v>
      </c>
      <c r="Q22" s="9">
        <f>VLOOKUP($B22,HITTERS!$B:$W,9,FALSE)</f>
        <v>7.0999999999999994E-2</v>
      </c>
      <c r="R22" s="10">
        <f>VLOOKUP($B22,HITTERS!$B:$W,10,FALSE)</f>
        <v>0.121</v>
      </c>
      <c r="S22" s="10">
        <f>VLOOKUP(B22,'Hit Statcast'!B:R,9,FALSE)</f>
        <v>1.7000000000000001E-2</v>
      </c>
      <c r="T22" s="10">
        <f>VLOOKUP($B22,'Hit Statcast'!$B:$R,11,FALSE)</f>
        <v>0.33</v>
      </c>
      <c r="U22" s="23">
        <f>VLOOKUP($B22,'Hit Statcast'!$B:$R,5,FALSE)</f>
        <v>86.6</v>
      </c>
      <c r="V22" s="23">
        <f>VLOOKUP($B22,'Hit Statcast'!$B:$R,7,FALSE)</f>
        <v>10.5</v>
      </c>
      <c r="W22" s="10">
        <f>VLOOKUP($B22,'Hit PD'!$B:$L,4,FALSE)</f>
        <v>0.191</v>
      </c>
      <c r="X22" s="10">
        <f>VLOOKUP($B22,'Hit PD'!$B:$L,5,FALSE)</f>
        <v>0.46899999999999997</v>
      </c>
      <c r="Y22" s="10">
        <f>VLOOKUP($B22,'Hit PD'!$B:$L,6,FALSE)</f>
        <v>0.34100000000000003</v>
      </c>
      <c r="Z22" s="23">
        <f>VLOOKUP($B22,BsR!$B:$L,5,FALSE)</f>
        <v>9.6999999999999993</v>
      </c>
      <c r="AA22" s="10">
        <f>VLOOKUP($B22,'Hit PD'!$B:$L,8,FALSE)</f>
        <v>0.33500000000000002</v>
      </c>
      <c r="AB22" s="10">
        <f t="shared" si="4"/>
        <v>0.11199999999999999</v>
      </c>
      <c r="AC22" s="10">
        <f>VLOOKUP($B22,'Hit PD'!$B:$L,10,FALSE)</f>
        <v>0.252</v>
      </c>
      <c r="AD22" s="10">
        <f>VLOOKUP($B22,'Hit PD'!$B:$L,11,FALSE)</f>
        <v>0.20100000000000001</v>
      </c>
      <c r="AE22" s="10">
        <f>VLOOKUP($B22,'Hit PD'!$B:$M,12,FALSE)</f>
        <v>5.0999999999999997E-2</v>
      </c>
      <c r="AF22" s="10">
        <f>VLOOKUP($B22,'Hit PD'!$B:$L,9,FALSE)</f>
        <v>0.88800000000000001</v>
      </c>
      <c r="AG22">
        <f>VLOOKUP(B22,'[1]SGP Hitters'!$B:$K,10,FALSE)</f>
        <v>16.237614855748522</v>
      </c>
      <c r="AH22" s="8">
        <v>0.10199999999999999</v>
      </c>
      <c r="AI22" s="8">
        <v>0.315</v>
      </c>
      <c r="AJ22" s="11">
        <v>0.28499999999999998</v>
      </c>
      <c r="AK22" s="8">
        <v>0.32500000000000001</v>
      </c>
      <c r="AL22" s="8">
        <v>0.312</v>
      </c>
      <c r="AM22" s="8">
        <v>104</v>
      </c>
      <c r="AN22" s="11">
        <v>9.6</v>
      </c>
      <c r="AO22" s="11">
        <v>13</v>
      </c>
      <c r="AP22" s="8">
        <v>11.9</v>
      </c>
      <c r="AQ22" s="8">
        <v>4.8</v>
      </c>
    </row>
    <row r="23" spans="1:43" ht="15" thickBot="1">
      <c r="A23" s="5">
        <v>22</v>
      </c>
      <c r="B23" s="22" t="s">
        <v>60</v>
      </c>
      <c r="C23" s="22" t="s">
        <v>35</v>
      </c>
      <c r="D23" s="8">
        <f>VLOOKUP(B23,HITTERS!$B:$W,3,FALSE)</f>
        <v>145</v>
      </c>
      <c r="E23" s="8">
        <f>VLOOKUP($B23,'Hit PD'!$B:$N,13,FALSE)</f>
        <v>513</v>
      </c>
      <c r="F23" s="8">
        <f>VLOOKUP($B23,HITTERS!$B:$W,4,FALSE)</f>
        <v>569</v>
      </c>
      <c r="G23" s="8">
        <f>VLOOKUP($B23,HITTERS!$B:$W,5,FALSE)</f>
        <v>30</v>
      </c>
      <c r="H23" s="8">
        <f>VLOOKUP($B23,HITTERS!$B:$W,6,FALSE)</f>
        <v>78</v>
      </c>
      <c r="I23" s="8">
        <f>VLOOKUP($B23,HITTERS!$B:$W,7,FALSE)</f>
        <v>75</v>
      </c>
      <c r="J23" s="8">
        <f>VLOOKUP($B23,HITTERS!$B:$W,8,FALSE)</f>
        <v>0</v>
      </c>
      <c r="K23" s="8">
        <f t="shared" si="0"/>
        <v>5.272407732864675E-2</v>
      </c>
      <c r="L23" s="8">
        <f t="shared" si="1"/>
        <v>0.13708260105448156</v>
      </c>
      <c r="M23" s="8">
        <f t="shared" si="2"/>
        <v>0.13181019332161686</v>
      </c>
      <c r="N23" s="8">
        <f t="shared" si="3"/>
        <v>0</v>
      </c>
      <c r="O23" s="8">
        <f>VLOOKUP($B23,HITTERS!$B:$W,14,FALSE)</f>
        <v>0.30599999999999999</v>
      </c>
      <c r="P23" s="8">
        <f>VLOOKUP($B23,HITTERS!$B:$W,15,FALSE)</f>
        <v>0.45600000000000002</v>
      </c>
      <c r="Q23" s="9">
        <f>VLOOKUP($B23,HITTERS!$B:$W,9,FALSE)</f>
        <v>9.5000000000000001E-2</v>
      </c>
      <c r="R23" s="10">
        <f>VLOOKUP($B23,HITTERS!$B:$W,10,FALSE)</f>
        <v>0.27800000000000002</v>
      </c>
      <c r="S23" s="10">
        <f>VLOOKUP(B23,'Hit Statcast'!B:R,9,FALSE)</f>
        <v>0.126</v>
      </c>
      <c r="T23" s="10">
        <f>VLOOKUP($B23,'Hit Statcast'!$B:$R,11,FALSE)</f>
        <v>0.40699999999999997</v>
      </c>
      <c r="U23" s="23">
        <f>VLOOKUP($B23,'Hit Statcast'!$B:$R,5,FALSE)</f>
        <v>89.6</v>
      </c>
      <c r="V23" s="23">
        <f>VLOOKUP($B23,'Hit Statcast'!$B:$R,7,FALSE)</f>
        <v>20.3</v>
      </c>
      <c r="W23" s="10">
        <f>VLOOKUP($B23,'Hit PD'!$B:$L,4,FALSE)</f>
        <v>0.19900000000000001</v>
      </c>
      <c r="X23" s="10">
        <f>VLOOKUP($B23,'Hit PD'!$B:$L,5,FALSE)</f>
        <v>0.315</v>
      </c>
      <c r="Y23" s="10">
        <f>VLOOKUP($B23,'Hit PD'!$B:$L,6,FALSE)</f>
        <v>0.48599999999999999</v>
      </c>
      <c r="Z23" s="23">
        <f>VLOOKUP($B23,BsR!$B:$L,5,FALSE)</f>
        <v>-0.8</v>
      </c>
      <c r="AA23" s="10">
        <f>VLOOKUP($B23,'Hit PD'!$B:$L,8,FALSE)</f>
        <v>0.34499999999999997</v>
      </c>
      <c r="AB23" s="10">
        <f t="shared" si="4"/>
        <v>0.28100000000000003</v>
      </c>
      <c r="AC23" s="10">
        <f>VLOOKUP($B23,'Hit PD'!$B:$L,10,FALSE)</f>
        <v>0.27100000000000002</v>
      </c>
      <c r="AD23" s="10">
        <f>VLOOKUP($B23,'Hit PD'!$B:$L,11,FALSE)</f>
        <v>0.13200000000000001</v>
      </c>
      <c r="AE23" s="10">
        <f>VLOOKUP($B23,'Hit PD'!$B:$M,12,FALSE)</f>
        <v>0.14000000000000001</v>
      </c>
      <c r="AF23" s="10">
        <f>VLOOKUP($B23,'Hit PD'!$B:$L,9,FALSE)</f>
        <v>0.71899999999999997</v>
      </c>
      <c r="AG23">
        <f>VLOOKUP(B23,'[1]SGP Hitters'!$B:$K,10,FALSE)</f>
        <v>14.029850441188874</v>
      </c>
      <c r="AH23" s="8">
        <v>0.23300000000000001</v>
      </c>
      <c r="AI23" s="8">
        <v>0.27700000000000002</v>
      </c>
      <c r="AJ23" s="11">
        <v>0.23499999999999999</v>
      </c>
      <c r="AK23" s="8">
        <v>0.33300000000000002</v>
      </c>
      <c r="AL23" s="8">
        <v>0.33300000000000002</v>
      </c>
      <c r="AM23" s="8">
        <v>116</v>
      </c>
      <c r="AN23" s="11">
        <v>-0.8</v>
      </c>
      <c r="AO23" s="11">
        <v>9.6999999999999993</v>
      </c>
      <c r="AP23" s="8">
        <v>19.100000000000001</v>
      </c>
      <c r="AQ23" s="8">
        <v>4.7</v>
      </c>
    </row>
    <row r="24" spans="1:43" ht="15" thickBot="1">
      <c r="A24" s="5">
        <v>23</v>
      </c>
      <c r="B24" s="22" t="s">
        <v>61</v>
      </c>
      <c r="C24" s="22" t="s">
        <v>32</v>
      </c>
      <c r="D24" s="8">
        <f>VLOOKUP(B24,HITTERS!$B:$W,3,FALSE)</f>
        <v>148</v>
      </c>
      <c r="E24" s="8">
        <f>VLOOKUP($B24,'Hit PD'!$B:$N,13,FALSE)</f>
        <v>555</v>
      </c>
      <c r="F24" s="8">
        <f>VLOOKUP($B24,HITTERS!$B:$W,4,FALSE)</f>
        <v>632</v>
      </c>
      <c r="G24" s="8">
        <f>VLOOKUP($B24,HITTERS!$B:$W,5,FALSE)</f>
        <v>39</v>
      </c>
      <c r="H24" s="8">
        <f>VLOOKUP($B24,HITTERS!$B:$W,6,FALSE)</f>
        <v>108</v>
      </c>
      <c r="I24" s="8">
        <f>VLOOKUP($B24,HITTERS!$B:$W,7,FALSE)</f>
        <v>107</v>
      </c>
      <c r="J24" s="8">
        <f>VLOOKUP($B24,HITTERS!$B:$W,8,FALSE)</f>
        <v>9</v>
      </c>
      <c r="K24" s="8">
        <f t="shared" si="0"/>
        <v>6.1708860759493674E-2</v>
      </c>
      <c r="L24" s="8">
        <f t="shared" si="1"/>
        <v>0.17088607594936708</v>
      </c>
      <c r="M24" s="8">
        <f t="shared" si="2"/>
        <v>0.16930379746835442</v>
      </c>
      <c r="N24" s="8">
        <f t="shared" si="3"/>
        <v>1.4240506329113924E-2</v>
      </c>
      <c r="O24" s="8">
        <f>VLOOKUP($B24,HITTERS!$B:$W,14,FALSE)</f>
        <v>0.32800000000000001</v>
      </c>
      <c r="P24" s="8">
        <f>VLOOKUP($B24,HITTERS!$B:$W,15,FALSE)</f>
        <v>0.50800000000000001</v>
      </c>
      <c r="Q24" s="9">
        <f>VLOOKUP($B24,HITTERS!$B:$W,9,FALSE)</f>
        <v>0.10299999999999999</v>
      </c>
      <c r="R24" s="10">
        <f>VLOOKUP($B24,HITTERS!$B:$W,10,FALSE)</f>
        <v>0.27700000000000002</v>
      </c>
      <c r="S24" s="10">
        <f>VLOOKUP(B24,'Hit Statcast'!B:R,9,FALSE)</f>
        <v>0.161</v>
      </c>
      <c r="T24" s="10">
        <f>VLOOKUP($B24,'Hit Statcast'!$B:$R,11,FALSE)</f>
        <v>0.497</v>
      </c>
      <c r="U24" s="23">
        <f>VLOOKUP($B24,'Hit Statcast'!$B:$R,5,FALSE)</f>
        <v>92.1</v>
      </c>
      <c r="V24" s="23">
        <f>VLOOKUP($B24,'Hit Statcast'!$B:$R,7,FALSE)</f>
        <v>15.7</v>
      </c>
      <c r="W24" s="10">
        <f>VLOOKUP($B24,'Hit PD'!$B:$L,4,FALSE)</f>
        <v>0.16300000000000001</v>
      </c>
      <c r="X24" s="10">
        <f>VLOOKUP($B24,'Hit PD'!$B:$L,5,FALSE)</f>
        <v>0.36799999999999999</v>
      </c>
      <c r="Y24" s="10">
        <f>VLOOKUP($B24,'Hit PD'!$B:$L,6,FALSE)</f>
        <v>0.46899999999999997</v>
      </c>
      <c r="Z24" s="23">
        <f>VLOOKUP($B24,BsR!$B:$L,5,FALSE)</f>
        <v>3.5</v>
      </c>
      <c r="AA24" s="10">
        <f>VLOOKUP($B24,'Hit PD'!$B:$L,8,FALSE)</f>
        <v>0.33</v>
      </c>
      <c r="AB24" s="10">
        <f t="shared" si="4"/>
        <v>0.29700000000000004</v>
      </c>
      <c r="AC24" s="10">
        <f>VLOOKUP($B24,'Hit PD'!$B:$L,10,FALSE)</f>
        <v>0.28499999999999998</v>
      </c>
      <c r="AD24" s="10">
        <f>VLOOKUP($B24,'Hit PD'!$B:$L,11,FALSE)</f>
        <v>0.14099999999999999</v>
      </c>
      <c r="AE24" s="10">
        <f>VLOOKUP($B24,'Hit PD'!$B:$M,12,FALSE)</f>
        <v>0.14399999999999999</v>
      </c>
      <c r="AF24" s="10">
        <f>VLOOKUP($B24,'Hit PD'!$B:$L,9,FALSE)</f>
        <v>0.70299999999999996</v>
      </c>
      <c r="AG24">
        <f>VLOOKUP(B24,'[1]SGP Hitters'!$B:$K,10,FALSE)</f>
        <v>23.072469157461732</v>
      </c>
      <c r="AH24" s="8">
        <v>0.25800000000000001</v>
      </c>
      <c r="AI24" s="8">
        <v>0.27800000000000002</v>
      </c>
      <c r="AJ24" s="11">
        <v>0.24299999999999999</v>
      </c>
      <c r="AK24" s="8">
        <v>0.35099999999999998</v>
      </c>
      <c r="AL24" s="8">
        <v>0.36599999999999999</v>
      </c>
      <c r="AM24" s="8">
        <v>122</v>
      </c>
      <c r="AN24" s="11">
        <v>3.7</v>
      </c>
      <c r="AO24" s="11">
        <v>19.8</v>
      </c>
      <c r="AP24" s="8">
        <v>6.2</v>
      </c>
      <c r="AQ24" s="8">
        <v>4.7</v>
      </c>
    </row>
    <row r="25" spans="1:43" ht="15" thickBot="1">
      <c r="A25" s="5">
        <v>24</v>
      </c>
      <c r="B25" s="22" t="s">
        <v>62</v>
      </c>
      <c r="C25" s="22" t="s">
        <v>58</v>
      </c>
      <c r="D25" s="8">
        <f>VLOOKUP(B25,HITTERS!$B:$W,3,FALSE)</f>
        <v>154</v>
      </c>
      <c r="E25" s="8">
        <f>VLOOKUP($B25,'Hit PD'!$B:$N,13,FALSE)</f>
        <v>588</v>
      </c>
      <c r="F25" s="8">
        <f>VLOOKUP($B25,HITTERS!$B:$W,4,FALSE)</f>
        <v>687</v>
      </c>
      <c r="G25" s="8">
        <f>VLOOKUP($B25,HITTERS!$B:$W,5,FALSE)</f>
        <v>20</v>
      </c>
      <c r="H25" s="8">
        <f>VLOOKUP($B25,HITTERS!$B:$W,6,FALSE)</f>
        <v>84</v>
      </c>
      <c r="I25" s="8">
        <f>VLOOKUP($B25,HITTERS!$B:$W,7,FALSE)</f>
        <v>80</v>
      </c>
      <c r="J25" s="8">
        <f>VLOOKUP($B25,HITTERS!$B:$W,8,FALSE)</f>
        <v>1</v>
      </c>
      <c r="K25" s="8">
        <f t="shared" si="0"/>
        <v>2.9112081513828238E-2</v>
      </c>
      <c r="L25" s="8">
        <f t="shared" si="1"/>
        <v>0.1222707423580786</v>
      </c>
      <c r="M25" s="8">
        <f t="shared" si="2"/>
        <v>0.11644832605531295</v>
      </c>
      <c r="N25" s="8">
        <f t="shared" si="3"/>
        <v>1.455604075691412E-3</v>
      </c>
      <c r="O25" s="8">
        <f>VLOOKUP($B25,HITTERS!$B:$W,14,FALSE)</f>
        <v>0.374</v>
      </c>
      <c r="P25" s="8">
        <f>VLOOKUP($B25,HITTERS!$B:$W,15,FALSE)</f>
        <v>0.435</v>
      </c>
      <c r="Q25" s="9">
        <f>VLOOKUP($B25,HITTERS!$B:$W,9,FALSE)</f>
        <v>0.13400000000000001</v>
      </c>
      <c r="R25" s="10">
        <f>VLOOKUP($B25,HITTERS!$B:$W,10,FALSE)</f>
        <v>0.14699999999999999</v>
      </c>
      <c r="S25" s="10">
        <f>VLOOKUP(B25,'Hit Statcast'!B:R,9,FALSE)</f>
        <v>7.4999999999999997E-2</v>
      </c>
      <c r="T25" s="10">
        <f>VLOOKUP($B25,'Hit Statcast'!$B:$R,11,FALSE)</f>
        <v>0.38400000000000001</v>
      </c>
      <c r="U25" s="23">
        <f>VLOOKUP($B25,'Hit Statcast'!$B:$R,5,FALSE)</f>
        <v>88.4</v>
      </c>
      <c r="V25" s="23">
        <f>VLOOKUP($B25,'Hit Statcast'!$B:$R,7,FALSE)</f>
        <v>12.6</v>
      </c>
      <c r="W25" s="10">
        <f>VLOOKUP($B25,'Hit PD'!$B:$L,4,FALSE)</f>
        <v>0.23200000000000001</v>
      </c>
      <c r="X25" s="10">
        <f>VLOOKUP($B25,'Hit PD'!$B:$L,5,FALSE)</f>
        <v>0.42299999999999999</v>
      </c>
      <c r="Y25" s="10">
        <f>VLOOKUP($B25,'Hit PD'!$B:$L,6,FALSE)</f>
        <v>0.34599999999999997</v>
      </c>
      <c r="Z25" s="23">
        <f>VLOOKUP($B25,BsR!$B:$L,5,FALSE)</f>
        <v>-3</v>
      </c>
      <c r="AA25" s="10">
        <f>VLOOKUP($B25,'Hit PD'!$B:$L,8,FALSE)</f>
        <v>0.27</v>
      </c>
      <c r="AB25" s="10">
        <f t="shared" si="4"/>
        <v>0.13700000000000001</v>
      </c>
      <c r="AC25" s="10">
        <f>VLOOKUP($B25,'Hit PD'!$B:$L,10,FALSE)</f>
        <v>0.25700000000000001</v>
      </c>
      <c r="AD25" s="10">
        <f>VLOOKUP($B25,'Hit PD'!$B:$L,11,FALSE)</f>
        <v>0.20100000000000001</v>
      </c>
      <c r="AE25" s="10">
        <f>VLOOKUP($B25,'Hit PD'!$B:$M,12,FALSE)</f>
        <v>5.6000000000000001E-2</v>
      </c>
      <c r="AF25" s="10">
        <f>VLOOKUP($B25,'Hit PD'!$B:$L,9,FALSE)</f>
        <v>0.86299999999999999</v>
      </c>
      <c r="AG25">
        <f>VLOOKUP(B25,'[1]SGP Hitters'!$B:$K,10,FALSE)</f>
        <v>16.356445367307444</v>
      </c>
      <c r="AH25" s="8">
        <v>0.157</v>
      </c>
      <c r="AI25" s="8">
        <v>0.3</v>
      </c>
      <c r="AJ25" s="11">
        <v>0.27500000000000002</v>
      </c>
      <c r="AK25" s="8">
        <v>0.34899999999999998</v>
      </c>
      <c r="AL25" s="8">
        <v>0.372</v>
      </c>
      <c r="AM25" s="8">
        <v>124</v>
      </c>
      <c r="AN25" s="11">
        <v>-2.9</v>
      </c>
      <c r="AO25" s="11">
        <v>16.7</v>
      </c>
      <c r="AP25" s="8">
        <v>7.2</v>
      </c>
      <c r="AQ25" s="8">
        <v>4.7</v>
      </c>
    </row>
    <row r="26" spans="1:43" ht="15" thickBot="1">
      <c r="A26" s="5">
        <v>25</v>
      </c>
      <c r="B26" s="22" t="s">
        <v>63</v>
      </c>
      <c r="C26" s="22" t="s">
        <v>64</v>
      </c>
      <c r="D26" s="8">
        <f>VLOOKUP(B26,HITTERS!$B:$W,3,FALSE)</f>
        <v>112</v>
      </c>
      <c r="E26" s="8">
        <f>VLOOKUP($B26,'Hit PD'!$B:$N,13,FALSE)</f>
        <v>442</v>
      </c>
      <c r="F26" s="8">
        <f>VLOOKUP($B26,HITTERS!$B:$W,4,FALSE)</f>
        <v>491</v>
      </c>
      <c r="G26" s="8">
        <f>VLOOKUP($B26,HITTERS!$B:$W,5,FALSE)</f>
        <v>17</v>
      </c>
      <c r="H26" s="8">
        <f>VLOOKUP($B26,HITTERS!$B:$W,6,FALSE)</f>
        <v>65</v>
      </c>
      <c r="I26" s="8">
        <f>VLOOKUP($B26,HITTERS!$B:$W,7,FALSE)</f>
        <v>58</v>
      </c>
      <c r="J26" s="8">
        <f>VLOOKUP($B26,HITTERS!$B:$W,8,FALSE)</f>
        <v>30</v>
      </c>
      <c r="K26" s="8">
        <f t="shared" si="0"/>
        <v>3.4623217922606926E-2</v>
      </c>
      <c r="L26" s="8">
        <f t="shared" si="1"/>
        <v>0.13238289205702647</v>
      </c>
      <c r="M26" s="8">
        <f t="shared" si="2"/>
        <v>0.11812627291242363</v>
      </c>
      <c r="N26" s="8">
        <f t="shared" si="3"/>
        <v>6.1099796334012219E-2</v>
      </c>
      <c r="O26" s="8">
        <f>VLOOKUP($B26,HITTERS!$B:$W,14,FALSE)</f>
        <v>0.34399999999999997</v>
      </c>
      <c r="P26" s="8">
        <f>VLOOKUP($B26,HITTERS!$B:$W,15,FALSE)</f>
        <v>0.47499999999999998</v>
      </c>
      <c r="Q26" s="9">
        <f>VLOOKUP($B26,HITTERS!$B:$W,9,FALSE)</f>
        <v>8.5999999999999993E-2</v>
      </c>
      <c r="R26" s="10">
        <f>VLOOKUP($B26,HITTERS!$B:$W,10,FALSE)</f>
        <v>0.14099999999999999</v>
      </c>
      <c r="S26" s="10">
        <f>VLOOKUP(B26,'Hit Statcast'!B:R,9,FALSE)</f>
        <v>7.6999999999999999E-2</v>
      </c>
      <c r="T26" s="10">
        <f>VLOOKUP($B26,'Hit Statcast'!$B:$R,11,FALSE)</f>
        <v>0.43</v>
      </c>
      <c r="U26" s="23">
        <f>VLOOKUP($B26,'Hit Statcast'!$B:$R,5,FALSE)</f>
        <v>89.4</v>
      </c>
      <c r="V26" s="23">
        <f>VLOOKUP($B26,'Hit Statcast'!$B:$R,7,FALSE)</f>
        <v>8.9</v>
      </c>
      <c r="W26" s="10">
        <f>VLOOKUP($B26,'Hit PD'!$B:$L,4,FALSE)</f>
        <v>0.23300000000000001</v>
      </c>
      <c r="X26" s="10">
        <f>VLOOKUP($B26,'Hit PD'!$B:$L,5,FALSE)</f>
        <v>0.47199999999999998</v>
      </c>
      <c r="Y26" s="10">
        <f>VLOOKUP($B26,'Hit PD'!$B:$L,6,FALSE)</f>
        <v>0.29399999999999998</v>
      </c>
      <c r="Z26" s="23">
        <f>VLOOKUP($B26,BsR!$B:$L,5,FALSE)</f>
        <v>0.1</v>
      </c>
      <c r="AA26" s="10">
        <f>VLOOKUP($B26,'Hit PD'!$B:$L,8,FALSE)</f>
        <v>0.3</v>
      </c>
      <c r="AB26" s="10">
        <f t="shared" si="4"/>
        <v>0.13</v>
      </c>
      <c r="AC26" s="10">
        <f>VLOOKUP($B26,'Hit PD'!$B:$L,10,FALSE)</f>
        <v>0.23499999999999999</v>
      </c>
      <c r="AD26" s="10">
        <f>VLOOKUP($B26,'Hit PD'!$B:$L,11,FALSE)</f>
        <v>0.17599999999999999</v>
      </c>
      <c r="AE26" s="10">
        <f>VLOOKUP($B26,'Hit PD'!$B:$M,12,FALSE)</f>
        <v>5.8999999999999997E-2</v>
      </c>
      <c r="AF26" s="10">
        <f>VLOOKUP($B26,'Hit PD'!$B:$L,9,FALSE)</f>
        <v>0.87</v>
      </c>
      <c r="AG26">
        <f>VLOOKUP(B26,'[1]SGP Hitters'!$B:$K,10,FALSE)</f>
        <v>15.492609460956183</v>
      </c>
      <c r="AH26" s="8">
        <v>0.19500000000000001</v>
      </c>
      <c r="AI26" s="8">
        <v>0.29699999999999999</v>
      </c>
      <c r="AJ26" s="11">
        <v>0.28100000000000003</v>
      </c>
      <c r="AK26" s="8">
        <v>0.34899999999999998</v>
      </c>
      <c r="AL26" s="8">
        <v>0.36099999999999999</v>
      </c>
      <c r="AM26" s="8">
        <v>127</v>
      </c>
      <c r="AN26" s="11">
        <v>0.1</v>
      </c>
      <c r="AO26" s="11">
        <v>16</v>
      </c>
      <c r="AP26" s="8">
        <v>12.8</v>
      </c>
      <c r="AQ26" s="8">
        <v>4.5</v>
      </c>
    </row>
    <row r="27" spans="1:43" ht="15" thickBot="1">
      <c r="A27" s="5">
        <v>26</v>
      </c>
      <c r="B27" s="22" t="s">
        <v>65</v>
      </c>
      <c r="C27" s="22" t="s">
        <v>64</v>
      </c>
      <c r="D27" s="8">
        <f>VLOOKUP(B27,HITTERS!$B:$W,3,FALSE)</f>
        <v>137</v>
      </c>
      <c r="E27" s="8">
        <f>VLOOKUP($B27,'Hit PD'!$B:$N,13,FALSE)</f>
        <v>525</v>
      </c>
      <c r="F27" s="8">
        <f>VLOOKUP($B27,HITTERS!$B:$W,4,FALSE)</f>
        <v>600</v>
      </c>
      <c r="G27" s="8">
        <f>VLOOKUP($B27,HITTERS!$B:$W,5,FALSE)</f>
        <v>22</v>
      </c>
      <c r="H27" s="8">
        <f>VLOOKUP($B27,HITTERS!$B:$W,6,FALSE)</f>
        <v>95</v>
      </c>
      <c r="I27" s="8">
        <f>VLOOKUP($B27,HITTERS!$B:$W,7,FALSE)</f>
        <v>78</v>
      </c>
      <c r="J27" s="8">
        <f>VLOOKUP($B27,HITTERS!$B:$W,8,FALSE)</f>
        <v>0</v>
      </c>
      <c r="K27" s="8">
        <f t="shared" si="0"/>
        <v>3.6666666666666667E-2</v>
      </c>
      <c r="L27" s="8">
        <f t="shared" si="1"/>
        <v>0.15833333333333333</v>
      </c>
      <c r="M27" s="8">
        <f t="shared" si="2"/>
        <v>0.13</v>
      </c>
      <c r="N27" s="8">
        <f t="shared" si="3"/>
        <v>0</v>
      </c>
      <c r="O27" s="8">
        <f>VLOOKUP($B27,HITTERS!$B:$W,14,FALSE)</f>
        <v>0.41</v>
      </c>
      <c r="P27" s="8">
        <f>VLOOKUP($B27,HITTERS!$B:$W,15,FALSE)</f>
        <v>0.52200000000000002</v>
      </c>
      <c r="Q27" s="9">
        <f>VLOOKUP($B27,HITTERS!$B:$W,9,FALSE)</f>
        <v>0.108</v>
      </c>
      <c r="R27" s="10">
        <f>VLOOKUP($B27,HITTERS!$B:$W,10,FALSE)</f>
        <v>0.157</v>
      </c>
      <c r="S27" s="10">
        <f>VLOOKUP(B27,'Hit Statcast'!B:R,9,FALSE)</f>
        <v>9.5000000000000001E-2</v>
      </c>
      <c r="T27" s="10">
        <f>VLOOKUP($B27,'Hit Statcast'!$B:$R,11,FALSE)</f>
        <v>0.54</v>
      </c>
      <c r="U27" s="23">
        <f>VLOOKUP($B27,'Hit Statcast'!$B:$R,5,FALSE)</f>
        <v>93.4</v>
      </c>
      <c r="V27" s="23">
        <f>VLOOKUP($B27,'Hit Statcast'!$B:$R,7,FALSE)</f>
        <v>5.7</v>
      </c>
      <c r="W27" s="10">
        <f>VLOOKUP($B27,'Hit PD'!$B:$L,4,FALSE)</f>
        <v>0.19400000000000001</v>
      </c>
      <c r="X27" s="10">
        <f>VLOOKUP($B27,'Hit PD'!$B:$L,5,FALSE)</f>
        <v>0.52</v>
      </c>
      <c r="Y27" s="10">
        <f>VLOOKUP($B27,'Hit PD'!$B:$L,6,FALSE)</f>
        <v>0.28599999999999998</v>
      </c>
      <c r="Z27" s="23">
        <f>VLOOKUP($B27,BsR!$B:$L,5,FALSE)</f>
        <v>-7</v>
      </c>
      <c r="AA27" s="10">
        <f>VLOOKUP($B27,'Hit PD'!$B:$L,8,FALSE)</f>
        <v>0.22800000000000001</v>
      </c>
      <c r="AB27" s="10">
        <f t="shared" si="4"/>
        <v>0.16500000000000004</v>
      </c>
      <c r="AC27" s="10">
        <f>VLOOKUP($B27,'Hit PD'!$B:$L,10,FALSE)</f>
        <v>0.251</v>
      </c>
      <c r="AD27" s="10">
        <f>VLOOKUP($B27,'Hit PD'!$B:$L,11,FALSE)</f>
        <v>0.18099999999999999</v>
      </c>
      <c r="AE27" s="10">
        <f>VLOOKUP($B27,'Hit PD'!$B:$M,12,FALSE)</f>
        <v>7.0000000000000007E-2</v>
      </c>
      <c r="AF27" s="10">
        <f>VLOOKUP($B27,'Hit PD'!$B:$L,9,FALSE)</f>
        <v>0.83499999999999996</v>
      </c>
      <c r="AG27">
        <f>VLOOKUP(B27,'[1]SGP Hitters'!$B:$K,10,FALSE)</f>
        <v>21.107587067951318</v>
      </c>
      <c r="AH27" s="8">
        <v>0.188</v>
      </c>
      <c r="AI27" s="8">
        <v>0.36599999999999999</v>
      </c>
      <c r="AJ27" s="11">
        <v>0.32800000000000001</v>
      </c>
      <c r="AK27" s="8">
        <v>0.39800000000000002</v>
      </c>
      <c r="AL27" s="8">
        <v>0.378</v>
      </c>
      <c r="AM27" s="8">
        <v>161</v>
      </c>
      <c r="AN27" s="11">
        <v>-7</v>
      </c>
      <c r="AO27" s="11">
        <v>36.9</v>
      </c>
      <c r="AP27" s="8">
        <v>-12.1</v>
      </c>
      <c r="AQ27" s="8">
        <v>4.5</v>
      </c>
    </row>
    <row r="28" spans="1:43" ht="15" thickBot="1">
      <c r="A28" s="5">
        <v>27</v>
      </c>
      <c r="B28" s="22" t="s">
        <v>66</v>
      </c>
      <c r="C28" s="22" t="s">
        <v>41</v>
      </c>
      <c r="D28" s="8">
        <f>VLOOKUP(B28,HITTERS!$B:$W,3,FALSE)</f>
        <v>141</v>
      </c>
      <c r="E28" s="8">
        <f>VLOOKUP($B28,'Hit PD'!$B:$N,13,FALSE)</f>
        <v>575</v>
      </c>
      <c r="F28" s="8">
        <f>VLOOKUP($B28,HITTERS!$B:$W,4,FALSE)</f>
        <v>635</v>
      </c>
      <c r="G28" s="8">
        <f>VLOOKUP($B28,HITTERS!$B:$W,5,FALSE)</f>
        <v>25</v>
      </c>
      <c r="H28" s="8">
        <f>VLOOKUP($B28,HITTERS!$B:$W,6,FALSE)</f>
        <v>91</v>
      </c>
      <c r="I28" s="8">
        <f>VLOOKUP($B28,HITTERS!$B:$W,7,FALSE)</f>
        <v>78</v>
      </c>
      <c r="J28" s="8">
        <f>VLOOKUP($B28,HITTERS!$B:$W,8,FALSE)</f>
        <v>29</v>
      </c>
      <c r="K28" s="8">
        <f t="shared" si="0"/>
        <v>3.937007874015748E-2</v>
      </c>
      <c r="L28" s="8">
        <f t="shared" si="1"/>
        <v>0.14330708661417324</v>
      </c>
      <c r="M28" s="8">
        <f t="shared" si="2"/>
        <v>0.12283464566929134</v>
      </c>
      <c r="N28" s="8">
        <f t="shared" si="3"/>
        <v>4.5669291338582677E-2</v>
      </c>
      <c r="O28" s="8">
        <f>VLOOKUP($B28,HITTERS!$B:$W,14,FALSE)</f>
        <v>0.32200000000000001</v>
      </c>
      <c r="P28" s="8">
        <f>VLOOKUP($B28,HITTERS!$B:$W,15,FALSE)</f>
        <v>0.44900000000000001</v>
      </c>
      <c r="Q28" s="9">
        <f>VLOOKUP($B28,HITTERS!$B:$W,9,FALSE)</f>
        <v>8.3000000000000004E-2</v>
      </c>
      <c r="R28" s="10">
        <f>VLOOKUP($B28,HITTERS!$B:$W,10,FALSE)</f>
        <v>0.222</v>
      </c>
      <c r="S28" s="10">
        <f>VLOOKUP(B28,'Hit Statcast'!B:R,9,FALSE)</f>
        <v>0.11</v>
      </c>
      <c r="T28" s="10">
        <f>VLOOKUP($B28,'Hit Statcast'!$B:$R,11,FALSE)</f>
        <v>0.48899999999999999</v>
      </c>
      <c r="U28" s="23">
        <f>VLOOKUP($B28,'Hit Statcast'!$B:$R,5,FALSE)</f>
        <v>91.9</v>
      </c>
      <c r="V28" s="23">
        <f>VLOOKUP($B28,'Hit Statcast'!$B:$R,7,FALSE)</f>
        <v>11</v>
      </c>
      <c r="W28" s="10">
        <f>VLOOKUP($B28,'Hit PD'!$B:$L,4,FALSE)</f>
        <v>0.192</v>
      </c>
      <c r="X28" s="10">
        <f>VLOOKUP($B28,'Hit PD'!$B:$L,5,FALSE)</f>
        <v>0.47099999999999997</v>
      </c>
      <c r="Y28" s="10">
        <f>VLOOKUP($B28,'Hit PD'!$B:$L,6,FALSE)</f>
        <v>0.33600000000000002</v>
      </c>
      <c r="Z28" s="23">
        <f>VLOOKUP($B28,BsR!$B:$L,5,FALSE)</f>
        <v>3.1</v>
      </c>
      <c r="AA28" s="10">
        <f>VLOOKUP($B28,'Hit PD'!$B:$L,8,FALSE)</f>
        <v>0.35699999999999998</v>
      </c>
      <c r="AB28" s="10">
        <f t="shared" si="4"/>
        <v>0.28400000000000003</v>
      </c>
      <c r="AC28" s="10">
        <f>VLOOKUP($B28,'Hit PD'!$B:$L,10,FALSE)</f>
        <v>0.247</v>
      </c>
      <c r="AD28" s="10">
        <f>VLOOKUP($B28,'Hit PD'!$B:$L,11,FALSE)</f>
        <v>9.2999999999999999E-2</v>
      </c>
      <c r="AE28" s="10">
        <f>VLOOKUP($B28,'Hit PD'!$B:$M,12,FALSE)</f>
        <v>0.153</v>
      </c>
      <c r="AF28" s="10">
        <f>VLOOKUP($B28,'Hit PD'!$B:$L,9,FALSE)</f>
        <v>0.71599999999999997</v>
      </c>
      <c r="AG28">
        <f>VLOOKUP(B28,'[1]SGP Hitters'!$B:$K,10,FALSE)</f>
        <v>18.11724469525042</v>
      </c>
      <c r="AH28" s="8">
        <v>0.19600000000000001</v>
      </c>
      <c r="AI28" s="8">
        <v>0.30299999999999999</v>
      </c>
      <c r="AJ28" s="11">
        <v>0.26200000000000001</v>
      </c>
      <c r="AK28" s="8">
        <v>0.33700000000000002</v>
      </c>
      <c r="AL28" s="8">
        <v>0.374</v>
      </c>
      <c r="AM28" s="8">
        <v>116</v>
      </c>
      <c r="AN28" s="11">
        <v>3.5</v>
      </c>
      <c r="AO28" s="11">
        <v>16.2</v>
      </c>
      <c r="AP28" s="8">
        <v>7.5</v>
      </c>
      <c r="AQ28" s="8">
        <v>4.5</v>
      </c>
    </row>
    <row r="29" spans="1:43" ht="15" thickBot="1">
      <c r="A29" s="5">
        <v>28</v>
      </c>
      <c r="B29" s="22" t="s">
        <v>67</v>
      </c>
      <c r="C29" s="22" t="s">
        <v>52</v>
      </c>
      <c r="D29" s="8">
        <f>VLOOKUP(B29,HITTERS!$B:$W,3,FALSE)</f>
        <v>114</v>
      </c>
      <c r="E29" s="8">
        <f>VLOOKUP($B29,'Hit PD'!$B:$N,13,FALSE)</f>
        <v>410</v>
      </c>
      <c r="F29" s="8">
        <f>VLOOKUP($B29,HITTERS!$B:$W,4,FALSE)</f>
        <v>496</v>
      </c>
      <c r="G29" s="8">
        <f>VLOOKUP($B29,HITTERS!$B:$W,5,FALSE)</f>
        <v>31</v>
      </c>
      <c r="H29" s="8">
        <f>VLOOKUP($B29,HITTERS!$B:$W,6,FALSE)</f>
        <v>77</v>
      </c>
      <c r="I29" s="8">
        <f>VLOOKUP($B29,HITTERS!$B:$W,7,FALSE)</f>
        <v>97</v>
      </c>
      <c r="J29" s="8">
        <f>VLOOKUP($B29,HITTERS!$B:$W,8,FALSE)</f>
        <v>0</v>
      </c>
      <c r="K29" s="8">
        <f t="shared" si="0"/>
        <v>6.25E-2</v>
      </c>
      <c r="L29" s="8">
        <f t="shared" si="1"/>
        <v>0.15524193548387097</v>
      </c>
      <c r="M29" s="8">
        <f t="shared" si="2"/>
        <v>0.19556451612903225</v>
      </c>
      <c r="N29" s="8">
        <f t="shared" si="3"/>
        <v>0</v>
      </c>
      <c r="O29" s="8">
        <f>VLOOKUP($B29,HITTERS!$B:$W,14,FALSE)</f>
        <v>0.40699999999999997</v>
      </c>
      <c r="P29" s="8">
        <f>VLOOKUP($B29,HITTERS!$B:$W,15,FALSE)</f>
        <v>0.58299999999999996</v>
      </c>
      <c r="Q29" s="9">
        <f>VLOOKUP($B29,HITTERS!$B:$W,9,FALSE)</f>
        <v>0.13900000000000001</v>
      </c>
      <c r="R29" s="10">
        <f>VLOOKUP($B29,HITTERS!$B:$W,10,FALSE)</f>
        <v>0.185</v>
      </c>
      <c r="S29" s="10">
        <f>VLOOKUP(B29,'Hit Statcast'!B:R,9,FALSE)</f>
        <v>0.18</v>
      </c>
      <c r="T29" s="10">
        <f>VLOOKUP($B29,'Hit Statcast'!$B:$R,11,FALSE)</f>
        <v>0.52200000000000002</v>
      </c>
      <c r="U29" s="23">
        <f>VLOOKUP($B29,'Hit Statcast'!$B:$R,5,FALSE)</f>
        <v>93.3</v>
      </c>
      <c r="V29" s="23">
        <f>VLOOKUP($B29,'Hit Statcast'!$B:$R,7,FALSE)</f>
        <v>17.100000000000001</v>
      </c>
      <c r="W29" s="10">
        <f>VLOOKUP($B29,'Hit PD'!$B:$L,4,FALSE)</f>
        <v>0.193</v>
      </c>
      <c r="X29" s="10">
        <f>VLOOKUP($B29,'Hit PD'!$B:$L,5,FALSE)</f>
        <v>0.35199999999999998</v>
      </c>
      <c r="Y29" s="10">
        <f>VLOOKUP($B29,'Hit PD'!$B:$L,6,FALSE)</f>
        <v>0.45500000000000002</v>
      </c>
      <c r="Z29" s="23">
        <f>VLOOKUP($B29,BsR!$B:$L,5,FALSE)</f>
        <v>-2.6</v>
      </c>
      <c r="AA29" s="10">
        <f>VLOOKUP($B29,'Hit PD'!$B:$L,8,FALSE)</f>
        <v>0.29899999999999999</v>
      </c>
      <c r="AB29" s="10">
        <f t="shared" si="4"/>
        <v>0.20299999999999996</v>
      </c>
      <c r="AC29" s="10">
        <f>VLOOKUP($B29,'Hit PD'!$B:$L,10,FALSE)</f>
        <v>0.251</v>
      </c>
      <c r="AD29" s="10">
        <f>VLOOKUP($B29,'Hit PD'!$B:$L,11,FALSE)</f>
        <v>0.16300000000000001</v>
      </c>
      <c r="AE29" s="10">
        <f>VLOOKUP($B29,'Hit PD'!$B:$M,12,FALSE)</f>
        <v>8.7999999999999995E-2</v>
      </c>
      <c r="AF29" s="10">
        <f>VLOOKUP($B29,'Hit PD'!$B:$L,9,FALSE)</f>
        <v>0.79700000000000004</v>
      </c>
      <c r="AG29">
        <f>VLOOKUP(B29,'[1]SGP Hitters'!$B:$K,10,FALSE)</f>
        <v>22.591845200160439</v>
      </c>
      <c r="AH29" s="8">
        <v>0.29299999999999998</v>
      </c>
      <c r="AI29" s="8">
        <v>0.30599999999999999</v>
      </c>
      <c r="AJ29" s="11">
        <v>0.29299999999999998</v>
      </c>
      <c r="AK29" s="8">
        <v>0.41699999999999998</v>
      </c>
      <c r="AL29" s="8">
        <v>0.44</v>
      </c>
      <c r="AM29" s="8">
        <v>171</v>
      </c>
      <c r="AN29" s="11">
        <v>-2.6</v>
      </c>
      <c r="AO29" s="11">
        <v>38.299999999999997</v>
      </c>
      <c r="AP29" s="8">
        <v>-10.1</v>
      </c>
      <c r="AQ29" s="8">
        <v>4.4000000000000004</v>
      </c>
    </row>
    <row r="30" spans="1:43" ht="15" thickBot="1">
      <c r="A30" s="5">
        <v>29</v>
      </c>
      <c r="B30" s="22" t="s">
        <v>68</v>
      </c>
      <c r="C30" s="22" t="s">
        <v>35</v>
      </c>
      <c r="D30" s="8">
        <f>VLOOKUP(B30,HITTERS!$B:$W,3,FALSE)</f>
        <v>145</v>
      </c>
      <c r="E30" s="8">
        <f>VLOOKUP($B30,'Hit PD'!$B:$N,13,FALSE)</f>
        <v>534</v>
      </c>
      <c r="F30" s="8">
        <f>VLOOKUP($B30,HITTERS!$B:$W,4,FALSE)</f>
        <v>638</v>
      </c>
      <c r="G30" s="8">
        <f>VLOOKUP($B30,HITTERS!$B:$W,5,FALSE)</f>
        <v>19</v>
      </c>
      <c r="H30" s="8">
        <f>VLOOKUP($B30,HITTERS!$B:$W,6,FALSE)</f>
        <v>94</v>
      </c>
      <c r="I30" s="8">
        <f>VLOOKUP($B30,HITTERS!$B:$W,7,FALSE)</f>
        <v>65</v>
      </c>
      <c r="J30" s="8">
        <f>VLOOKUP($B30,HITTERS!$B:$W,8,FALSE)</f>
        <v>2</v>
      </c>
      <c r="K30" s="8">
        <f t="shared" si="0"/>
        <v>2.9780564263322883E-2</v>
      </c>
      <c r="L30" s="8">
        <f t="shared" si="1"/>
        <v>0.14733542319749215</v>
      </c>
      <c r="M30" s="8">
        <f t="shared" si="2"/>
        <v>0.10188087774294671</v>
      </c>
      <c r="N30" s="8">
        <f t="shared" si="3"/>
        <v>3.134796238244514E-3</v>
      </c>
      <c r="O30" s="8">
        <f>VLOOKUP($B30,HITTERS!$B:$W,14,FALSE)</f>
        <v>0.38</v>
      </c>
      <c r="P30" s="8">
        <f>VLOOKUP($B30,HITTERS!$B:$W,15,FALSE)</f>
        <v>0.438</v>
      </c>
      <c r="Q30" s="9">
        <f>VLOOKUP($B30,HITTERS!$B:$W,9,FALSE)</f>
        <v>0.14699999999999999</v>
      </c>
      <c r="R30" s="10">
        <f>VLOOKUP($B30,HITTERS!$B:$W,10,FALSE)</f>
        <v>0.19600000000000001</v>
      </c>
      <c r="S30" s="10">
        <f>VLOOKUP(B30,'Hit Statcast'!B:R,9,FALSE)</f>
        <v>4.8000000000000001E-2</v>
      </c>
      <c r="T30" s="10">
        <f>VLOOKUP($B30,'Hit Statcast'!$B:$R,11,FALSE)</f>
        <v>0.36199999999999999</v>
      </c>
      <c r="U30" s="23">
        <f>VLOOKUP($B30,'Hit Statcast'!$B:$R,5,FALSE)</f>
        <v>88.3</v>
      </c>
      <c r="V30" s="23">
        <f>VLOOKUP($B30,'Hit Statcast'!$B:$R,7,FALSE)</f>
        <v>15.1</v>
      </c>
      <c r="W30" s="10">
        <f>VLOOKUP($B30,'Hit PD'!$B:$L,4,FALSE)</f>
        <v>0.23200000000000001</v>
      </c>
      <c r="X30" s="10">
        <f>VLOOKUP($B30,'Hit PD'!$B:$L,5,FALSE)</f>
        <v>0.39100000000000001</v>
      </c>
      <c r="Y30" s="10">
        <f>VLOOKUP($B30,'Hit PD'!$B:$L,6,FALSE)</f>
        <v>0.377</v>
      </c>
      <c r="Z30" s="23">
        <f>VLOOKUP($B30,BsR!$B:$L,5,FALSE)</f>
        <v>1.6</v>
      </c>
      <c r="AA30" s="10">
        <f>VLOOKUP($B30,'Hit PD'!$B:$L,8,FALSE)</f>
        <v>0.219</v>
      </c>
      <c r="AB30" s="10">
        <f t="shared" si="4"/>
        <v>0.16300000000000003</v>
      </c>
      <c r="AC30" s="10">
        <f>VLOOKUP($B30,'Hit PD'!$B:$L,10,FALSE)</f>
        <v>0.26</v>
      </c>
      <c r="AD30" s="10">
        <f>VLOOKUP($B30,'Hit PD'!$B:$L,11,FALSE)</f>
        <v>0.19800000000000001</v>
      </c>
      <c r="AE30" s="10">
        <f>VLOOKUP($B30,'Hit PD'!$B:$M,12,FALSE)</f>
        <v>6.3E-2</v>
      </c>
      <c r="AF30" s="10">
        <f>VLOOKUP($B30,'Hit PD'!$B:$L,9,FALSE)</f>
        <v>0.83699999999999997</v>
      </c>
      <c r="AG30">
        <f>VLOOKUP(B30,'[1]SGP Hitters'!$B:$K,10,FALSE)</f>
        <v>16.384251343770075</v>
      </c>
      <c r="AH30" s="8">
        <v>0.16400000000000001</v>
      </c>
      <c r="AI30" s="8">
        <v>0.313</v>
      </c>
      <c r="AJ30" s="11">
        <v>0.26300000000000001</v>
      </c>
      <c r="AK30" s="8">
        <v>0.35399999999999998</v>
      </c>
      <c r="AL30" s="8">
        <v>0.33600000000000002</v>
      </c>
      <c r="AM30" s="8">
        <v>130</v>
      </c>
      <c r="AN30" s="11">
        <v>1.2</v>
      </c>
      <c r="AO30" s="11">
        <v>23.6</v>
      </c>
      <c r="AP30" s="8">
        <v>-0.6</v>
      </c>
      <c r="AQ30" s="8">
        <v>4.4000000000000004</v>
      </c>
    </row>
    <row r="31" spans="1:43" ht="15" thickBot="1">
      <c r="A31" s="5">
        <v>30</v>
      </c>
      <c r="B31" s="22" t="s">
        <v>69</v>
      </c>
      <c r="C31" s="22" t="s">
        <v>41</v>
      </c>
      <c r="D31" s="8">
        <f>VLOOKUP(B31,HITTERS!$B:$W,3,FALSE)</f>
        <v>155</v>
      </c>
      <c r="E31" s="8">
        <f>VLOOKUP($B31,'Hit PD'!$B:$N,13,FALSE)</f>
        <v>596</v>
      </c>
      <c r="F31" s="8">
        <f>VLOOKUP($B31,HITTERS!$B:$W,4,FALSE)</f>
        <v>665</v>
      </c>
      <c r="G31" s="8">
        <f>VLOOKUP($B31,HITTERS!$B:$W,5,FALSE)</f>
        <v>19</v>
      </c>
      <c r="H31" s="8">
        <f>VLOOKUP($B31,HITTERS!$B:$W,6,FALSE)</f>
        <v>83</v>
      </c>
      <c r="I31" s="8">
        <f>VLOOKUP($B31,HITTERS!$B:$W,7,FALSE)</f>
        <v>58</v>
      </c>
      <c r="J31" s="8">
        <f>VLOOKUP($B31,HITTERS!$B:$W,8,FALSE)</f>
        <v>19</v>
      </c>
      <c r="K31" s="8">
        <f t="shared" si="0"/>
        <v>2.8571428571428571E-2</v>
      </c>
      <c r="L31" s="8">
        <f t="shared" si="1"/>
        <v>0.12481203007518797</v>
      </c>
      <c r="M31" s="8">
        <f t="shared" si="2"/>
        <v>8.7218045112781958E-2</v>
      </c>
      <c r="N31" s="8">
        <f t="shared" si="3"/>
        <v>2.8571428571428571E-2</v>
      </c>
      <c r="O31" s="8">
        <f>VLOOKUP($B31,HITTERS!$B:$W,14,FALSE)</f>
        <v>0.35</v>
      </c>
      <c r="P31" s="8">
        <f>VLOOKUP($B31,HITTERS!$B:$W,15,FALSE)</f>
        <v>0.44</v>
      </c>
      <c r="Q31" s="9">
        <f>VLOOKUP($B31,HITTERS!$B:$W,9,FALSE)</f>
        <v>8.4000000000000005E-2</v>
      </c>
      <c r="R31" s="10">
        <f>VLOOKUP($B31,HITTERS!$B:$W,10,FALSE)</f>
        <v>0.16500000000000001</v>
      </c>
      <c r="S31" s="10">
        <f>VLOOKUP(B31,'Hit Statcast'!B:R,9,FALSE)</f>
        <v>6.0999999999999999E-2</v>
      </c>
      <c r="T31" s="10">
        <f>VLOOKUP($B31,'Hit Statcast'!$B:$R,11,FALSE)</f>
        <v>0.34399999999999997</v>
      </c>
      <c r="U31" s="23">
        <f>VLOOKUP($B31,'Hit Statcast'!$B:$R,5,FALSE)</f>
        <v>87.6</v>
      </c>
      <c r="V31" s="23">
        <f>VLOOKUP($B31,'Hit Statcast'!$B:$R,7,FALSE)</f>
        <v>7.9</v>
      </c>
      <c r="W31" s="10">
        <f>VLOOKUP($B31,'Hit PD'!$B:$L,4,FALSE)</f>
        <v>0.16700000000000001</v>
      </c>
      <c r="X31" s="10">
        <f>VLOOKUP($B31,'Hit PD'!$B:$L,5,FALSE)</f>
        <v>0.504</v>
      </c>
      <c r="Y31" s="10">
        <f>VLOOKUP($B31,'Hit PD'!$B:$L,6,FALSE)</f>
        <v>0.32900000000000001</v>
      </c>
      <c r="Z31" s="23">
        <f>VLOOKUP($B31,BsR!$B:$L,5,FALSE)</f>
        <v>-0.9</v>
      </c>
      <c r="AA31" s="10">
        <f>VLOOKUP($B31,'Hit PD'!$B:$L,8,FALSE)</f>
        <v>0.28599999999999998</v>
      </c>
      <c r="AB31" s="10">
        <f t="shared" si="4"/>
        <v>0.19099999999999995</v>
      </c>
      <c r="AC31" s="10">
        <f>VLOOKUP($B31,'Hit PD'!$B:$L,10,FALSE)</f>
        <v>0.29799999999999999</v>
      </c>
      <c r="AD31" s="10">
        <f>VLOOKUP($B31,'Hit PD'!$B:$L,11,FALSE)</f>
        <v>0.217</v>
      </c>
      <c r="AE31" s="10">
        <f>VLOOKUP($B31,'Hit PD'!$B:$M,12,FALSE)</f>
        <v>8.1000000000000003E-2</v>
      </c>
      <c r="AF31" s="10">
        <f>VLOOKUP($B31,'Hit PD'!$B:$L,9,FALSE)</f>
        <v>0.80900000000000005</v>
      </c>
      <c r="AG31">
        <f>VLOOKUP(B31,'[1]SGP Hitters'!$B:$K,10,FALSE)</f>
        <v>15.567332651729291</v>
      </c>
      <c r="AH31" s="8">
        <v>0.158</v>
      </c>
      <c r="AI31" s="8">
        <v>0.317</v>
      </c>
      <c r="AJ31" s="11">
        <v>0.28299999999999997</v>
      </c>
      <c r="AK31" s="8">
        <v>0.34399999999999997</v>
      </c>
      <c r="AL31" s="8">
        <v>0.32</v>
      </c>
      <c r="AM31" s="8">
        <v>121</v>
      </c>
      <c r="AN31" s="11">
        <v>-0.5</v>
      </c>
      <c r="AO31" s="11">
        <v>16.3</v>
      </c>
      <c r="AP31" s="8">
        <v>5.4</v>
      </c>
      <c r="AQ31" s="8">
        <v>4.4000000000000004</v>
      </c>
    </row>
    <row r="32" spans="1:43" ht="15" thickBot="1">
      <c r="A32" s="5">
        <v>31</v>
      </c>
      <c r="B32" s="22" t="s">
        <v>70</v>
      </c>
      <c r="C32" s="22" t="s">
        <v>37</v>
      </c>
      <c r="D32" s="8">
        <f>VLOOKUP(B32,HITTERS!$B:$W,3,FALSE)</f>
        <v>150</v>
      </c>
      <c r="E32" s="8">
        <f>VLOOKUP($B32,'Hit PD'!$B:$N,13,FALSE)</f>
        <v>569</v>
      </c>
      <c r="F32" s="8">
        <f>VLOOKUP($B32,HITTERS!$B:$W,4,FALSE)</f>
        <v>650</v>
      </c>
      <c r="G32" s="8">
        <f>VLOOKUP($B32,HITTERS!$B:$W,5,FALSE)</f>
        <v>25</v>
      </c>
      <c r="H32" s="8">
        <f>VLOOKUP($B32,HITTERS!$B:$W,6,FALSE)</f>
        <v>94</v>
      </c>
      <c r="I32" s="8">
        <f>VLOOKUP($B32,HITTERS!$B:$W,7,FALSE)</f>
        <v>82</v>
      </c>
      <c r="J32" s="8">
        <f>VLOOKUP($B32,HITTERS!$B:$W,8,FALSE)</f>
        <v>8</v>
      </c>
      <c r="K32" s="8">
        <f t="shared" si="0"/>
        <v>3.8461538461538464E-2</v>
      </c>
      <c r="L32" s="8">
        <f t="shared" si="1"/>
        <v>0.14461538461538462</v>
      </c>
      <c r="M32" s="8">
        <f t="shared" si="2"/>
        <v>0.12615384615384614</v>
      </c>
      <c r="N32" s="8">
        <f t="shared" si="3"/>
        <v>1.2307692307692308E-2</v>
      </c>
      <c r="O32" s="8">
        <f>VLOOKUP($B32,HITTERS!$B:$W,14,FALSE)</f>
        <v>0.35799999999999998</v>
      </c>
      <c r="P32" s="8">
        <f>VLOOKUP($B32,HITTERS!$B:$W,15,FALSE)</f>
        <v>0.48499999999999999</v>
      </c>
      <c r="Q32" s="9">
        <f>VLOOKUP($B32,HITTERS!$B:$W,9,FALSE)</f>
        <v>0.109</v>
      </c>
      <c r="R32" s="10">
        <f>VLOOKUP($B32,HITTERS!$B:$W,10,FALSE)</f>
        <v>0.16800000000000001</v>
      </c>
      <c r="S32" s="10">
        <f>VLOOKUP(B32,'Hit Statcast'!B:R,9,FALSE)</f>
        <v>0.08</v>
      </c>
      <c r="T32" s="10">
        <f>VLOOKUP($B32,'Hit Statcast'!$B:$R,11,FALSE)</f>
        <v>0.42799999999999999</v>
      </c>
      <c r="U32" s="23">
        <f>VLOOKUP($B32,'Hit Statcast'!$B:$R,5,FALSE)</f>
        <v>91.1</v>
      </c>
      <c r="V32" s="23">
        <f>VLOOKUP($B32,'Hit Statcast'!$B:$R,7,FALSE)</f>
        <v>10.7</v>
      </c>
      <c r="W32" s="10">
        <f>VLOOKUP($B32,'Hit PD'!$B:$L,4,FALSE)</f>
        <v>0.19</v>
      </c>
      <c r="X32" s="10">
        <f>VLOOKUP($B32,'Hit PD'!$B:$L,5,FALSE)</f>
        <v>0.44800000000000001</v>
      </c>
      <c r="Y32" s="10">
        <f>VLOOKUP($B32,'Hit PD'!$B:$L,6,FALSE)</f>
        <v>0.36199999999999999</v>
      </c>
      <c r="Z32" s="23">
        <f>VLOOKUP($B32,BsR!$B:$L,5,FALSE)</f>
        <v>-3.2</v>
      </c>
      <c r="AA32" s="10">
        <f>VLOOKUP($B32,'Hit PD'!$B:$L,8,FALSE)</f>
        <v>0.27700000000000002</v>
      </c>
      <c r="AB32" s="10">
        <f t="shared" si="4"/>
        <v>0.18799999999999994</v>
      </c>
      <c r="AC32" s="10">
        <f>VLOOKUP($B32,'Hit PD'!$B:$L,10,FALSE)</f>
        <v>0.24199999999999999</v>
      </c>
      <c r="AD32" s="10">
        <f>VLOOKUP($B32,'Hit PD'!$B:$L,11,FALSE)</f>
        <v>0.157</v>
      </c>
      <c r="AE32" s="10">
        <f>VLOOKUP($B32,'Hit PD'!$B:$M,12,FALSE)</f>
        <v>8.5000000000000006E-2</v>
      </c>
      <c r="AF32" s="10">
        <f>VLOOKUP($B32,'Hit PD'!$B:$L,9,FALSE)</f>
        <v>0.81200000000000006</v>
      </c>
      <c r="AG32">
        <f>VLOOKUP(B32,'[1]SGP Hitters'!$B:$K,10,FALSE)</f>
        <v>19.192276486017263</v>
      </c>
      <c r="AH32" s="8">
        <v>0.214</v>
      </c>
      <c r="AI32" s="8">
        <v>0.30499999999999999</v>
      </c>
      <c r="AJ32" s="11">
        <v>0.28100000000000003</v>
      </c>
      <c r="AK32" s="8">
        <v>0.36599999999999999</v>
      </c>
      <c r="AL32" s="8">
        <v>0.34100000000000003</v>
      </c>
      <c r="AM32" s="8">
        <v>130</v>
      </c>
      <c r="AN32" s="11">
        <v>-3.3</v>
      </c>
      <c r="AO32" s="11">
        <v>20.5</v>
      </c>
      <c r="AP32" s="8">
        <v>1.5</v>
      </c>
      <c r="AQ32" s="8">
        <v>4.3</v>
      </c>
    </row>
    <row r="33" spans="1:43" ht="15" thickBot="1">
      <c r="A33" s="5">
        <v>32</v>
      </c>
      <c r="B33" s="22" t="s">
        <v>71</v>
      </c>
      <c r="C33" s="22" t="s">
        <v>26</v>
      </c>
      <c r="D33" s="8">
        <f>VLOOKUP(B33,HITTERS!$B:$W,3,FALSE)</f>
        <v>108</v>
      </c>
      <c r="E33" s="8">
        <f>VLOOKUP($B33,'Hit PD'!$B:$N,13,FALSE)</f>
        <v>370</v>
      </c>
      <c r="F33" s="8">
        <f>VLOOKUP($B33,HITTERS!$B:$W,4,FALSE)</f>
        <v>438</v>
      </c>
      <c r="G33" s="8">
        <f>VLOOKUP($B33,HITTERS!$B:$W,5,FALSE)</f>
        <v>21</v>
      </c>
      <c r="H33" s="8">
        <f>VLOOKUP($B33,HITTERS!$B:$W,6,FALSE)</f>
        <v>65</v>
      </c>
      <c r="I33" s="8">
        <f>VLOOKUP($B33,HITTERS!$B:$W,7,FALSE)</f>
        <v>68</v>
      </c>
      <c r="J33" s="8">
        <f>VLOOKUP($B33,HITTERS!$B:$W,8,FALSE)</f>
        <v>0</v>
      </c>
      <c r="K33" s="8">
        <f t="shared" si="0"/>
        <v>4.7945205479452052E-2</v>
      </c>
      <c r="L33" s="8">
        <f t="shared" si="1"/>
        <v>0.14840182648401826</v>
      </c>
      <c r="M33" s="8">
        <f t="shared" si="2"/>
        <v>0.15525114155251141</v>
      </c>
      <c r="N33" s="8">
        <f t="shared" si="3"/>
        <v>0</v>
      </c>
      <c r="O33" s="8">
        <f>VLOOKUP($B33,HITTERS!$B:$W,14,FALSE)</f>
        <v>0.36499999999999999</v>
      </c>
      <c r="P33" s="8">
        <f>VLOOKUP($B33,HITTERS!$B:$W,15,FALSE)</f>
        <v>0.47799999999999998</v>
      </c>
      <c r="Q33" s="9">
        <f>VLOOKUP($B33,HITTERS!$B:$W,9,FALSE)</f>
        <v>0.112</v>
      </c>
      <c r="R33" s="10">
        <f>VLOOKUP($B33,HITTERS!$B:$W,10,FALSE)</f>
        <v>0.224</v>
      </c>
      <c r="S33" s="10">
        <f>VLOOKUP(B33,'Hit Statcast'!B:R,9,FALSE)</f>
        <v>0.158</v>
      </c>
      <c r="T33" s="10">
        <f>VLOOKUP($B33,'Hit Statcast'!$B:$R,11,FALSE)</f>
        <v>0.44700000000000001</v>
      </c>
      <c r="U33" s="23">
        <f>VLOOKUP($B33,'Hit Statcast'!$B:$R,5,FALSE)</f>
        <v>91.5</v>
      </c>
      <c r="V33" s="23">
        <f>VLOOKUP($B33,'Hit Statcast'!$B:$R,7,FALSE)</f>
        <v>13.2</v>
      </c>
      <c r="W33" s="10">
        <f>VLOOKUP($B33,'Hit PD'!$B:$L,4,FALSE)</f>
        <v>0.20499999999999999</v>
      </c>
      <c r="X33" s="10">
        <f>VLOOKUP($B33,'Hit PD'!$B:$L,5,FALSE)</f>
        <v>0.41</v>
      </c>
      <c r="Y33" s="10">
        <f>VLOOKUP($B33,'Hit PD'!$B:$L,6,FALSE)</f>
        <v>0.38500000000000001</v>
      </c>
      <c r="Z33" s="23">
        <f>VLOOKUP($B33,BsR!$B:$L,5,FALSE)</f>
        <v>-4.9000000000000004</v>
      </c>
      <c r="AA33" s="10">
        <f>VLOOKUP($B33,'Hit PD'!$B:$L,8,FALSE)</f>
        <v>0.27500000000000002</v>
      </c>
      <c r="AB33" s="10">
        <f t="shared" si="4"/>
        <v>0.23599999999999999</v>
      </c>
      <c r="AC33" s="10">
        <f>VLOOKUP($B33,'Hit PD'!$B:$L,10,FALSE)</f>
        <v>0.26300000000000001</v>
      </c>
      <c r="AD33" s="10">
        <f>VLOOKUP($B33,'Hit PD'!$B:$L,11,FALSE)</f>
        <v>0.155</v>
      </c>
      <c r="AE33" s="10">
        <f>VLOOKUP($B33,'Hit PD'!$B:$M,12,FALSE)</f>
        <v>0.108</v>
      </c>
      <c r="AF33" s="10">
        <f>VLOOKUP($B33,'Hit PD'!$B:$L,9,FALSE)</f>
        <v>0.76400000000000001</v>
      </c>
      <c r="AG33">
        <f>VLOOKUP(B33,'[1]SGP Hitters'!$B:$K,10,FALSE)</f>
        <v>14.0828072968415</v>
      </c>
      <c r="AH33" s="8">
        <v>0.23100000000000001</v>
      </c>
      <c r="AI33" s="8">
        <v>0.29099999999999998</v>
      </c>
      <c r="AJ33" s="11">
        <v>0.255</v>
      </c>
      <c r="AK33" s="8">
        <v>0.37</v>
      </c>
      <c r="AL33" s="8">
        <v>0.39800000000000002</v>
      </c>
      <c r="AM33" s="8">
        <v>132</v>
      </c>
      <c r="AN33" s="11">
        <v>-4.8</v>
      </c>
      <c r="AO33" s="11">
        <v>12.1</v>
      </c>
      <c r="AP33" s="8">
        <v>16.5</v>
      </c>
      <c r="AQ33" s="8">
        <v>4.3</v>
      </c>
    </row>
    <row r="34" spans="1:43" ht="15" thickBot="1">
      <c r="A34" s="5">
        <v>33</v>
      </c>
      <c r="B34" s="22" t="s">
        <v>72</v>
      </c>
      <c r="C34" s="22" t="s">
        <v>43</v>
      </c>
      <c r="D34" s="8">
        <f>VLOOKUP(B34,HITTERS!$B:$W,3,FALSE)</f>
        <v>152</v>
      </c>
      <c r="E34" s="8">
        <f>VLOOKUP($B34,'Hit PD'!$B:$N,13,FALSE)</f>
        <v>592</v>
      </c>
      <c r="F34" s="8">
        <f>VLOOKUP($B34,HITTERS!$B:$W,4,FALSE)</f>
        <v>682</v>
      </c>
      <c r="G34" s="8">
        <f>VLOOKUP($B34,HITTERS!$B:$W,5,FALSE)</f>
        <v>24</v>
      </c>
      <c r="H34" s="8">
        <f>VLOOKUP($B34,HITTERS!$B:$W,6,FALSE)</f>
        <v>89</v>
      </c>
      <c r="I34" s="8">
        <f>VLOOKUP($B34,HITTERS!$B:$W,7,FALSE)</f>
        <v>68</v>
      </c>
      <c r="J34" s="8">
        <f>VLOOKUP($B34,HITTERS!$B:$W,8,FALSE)</f>
        <v>3</v>
      </c>
      <c r="K34" s="8">
        <f t="shared" si="0"/>
        <v>3.519061583577713E-2</v>
      </c>
      <c r="L34" s="8">
        <f t="shared" si="1"/>
        <v>0.13049853372434017</v>
      </c>
      <c r="M34" s="8">
        <f t="shared" si="2"/>
        <v>9.9706744868035185E-2</v>
      </c>
      <c r="N34" s="8">
        <f t="shared" si="3"/>
        <v>4.3988269794721412E-3</v>
      </c>
      <c r="O34" s="8">
        <f>VLOOKUP($B34,HITTERS!$B:$W,14,FALSE)</f>
        <v>0.36299999999999999</v>
      </c>
      <c r="P34" s="8">
        <f>VLOOKUP($B34,HITTERS!$B:$W,15,FALSE)</f>
        <v>0.46600000000000003</v>
      </c>
      <c r="Q34" s="9">
        <f>VLOOKUP($B34,HITTERS!$B:$W,9,FALSE)</f>
        <v>0.109</v>
      </c>
      <c r="R34" s="10">
        <f>VLOOKUP($B34,HITTERS!$B:$W,10,FALSE)</f>
        <v>0.214</v>
      </c>
      <c r="S34" s="10">
        <f>VLOOKUP(B34,'Hit Statcast'!B:R,9,FALSE)</f>
        <v>9.5000000000000001E-2</v>
      </c>
      <c r="T34" s="10">
        <f>VLOOKUP($B34,'Hit Statcast'!$B:$R,11,FALSE)</f>
        <v>0.47699999999999998</v>
      </c>
      <c r="U34" s="23">
        <f>VLOOKUP($B34,'Hit Statcast'!$B:$R,5,FALSE)</f>
        <v>91.8</v>
      </c>
      <c r="V34" s="23">
        <f>VLOOKUP($B34,'Hit Statcast'!$B:$R,7,FALSE)</f>
        <v>12.2</v>
      </c>
      <c r="W34" s="10">
        <f>VLOOKUP($B34,'Hit PD'!$B:$L,4,FALSE)</f>
        <v>0.19800000000000001</v>
      </c>
      <c r="X34" s="10">
        <f>VLOOKUP($B34,'Hit PD'!$B:$L,5,FALSE)</f>
        <v>0.41</v>
      </c>
      <c r="Y34" s="10">
        <f>VLOOKUP($B34,'Hit PD'!$B:$L,6,FALSE)</f>
        <v>0.39200000000000002</v>
      </c>
      <c r="Z34" s="23">
        <f>VLOOKUP($B34,BsR!$B:$L,5,FALSE)</f>
        <v>-2.6</v>
      </c>
      <c r="AA34" s="10">
        <f>VLOOKUP($B34,'Hit PD'!$B:$L,8,FALSE)</f>
        <v>0.24</v>
      </c>
      <c r="AB34" s="10">
        <f t="shared" si="4"/>
        <v>0.19199999999999995</v>
      </c>
      <c r="AC34" s="10">
        <f>VLOOKUP($B34,'Hit PD'!$B:$L,10,FALSE)</f>
        <v>0.28199999999999997</v>
      </c>
      <c r="AD34" s="10">
        <f>VLOOKUP($B34,'Hit PD'!$B:$L,11,FALSE)</f>
        <v>0.20100000000000001</v>
      </c>
      <c r="AE34" s="10">
        <f>VLOOKUP($B34,'Hit PD'!$B:$M,12,FALSE)</f>
        <v>8.1000000000000003E-2</v>
      </c>
      <c r="AF34" s="10">
        <f>VLOOKUP($B34,'Hit PD'!$B:$L,9,FALSE)</f>
        <v>0.80800000000000005</v>
      </c>
      <c r="AG34">
        <f>VLOOKUP(B34,'[1]SGP Hitters'!$B:$K,10,FALSE)</f>
        <v>17.157095325147328</v>
      </c>
      <c r="AH34" s="8">
        <v>0.19400000000000001</v>
      </c>
      <c r="AI34" s="8">
        <v>0.31900000000000001</v>
      </c>
      <c r="AJ34" s="11">
        <v>0.27100000000000002</v>
      </c>
      <c r="AK34" s="8">
        <v>0.35799999999999998</v>
      </c>
      <c r="AL34" s="8">
        <v>0.35799999999999998</v>
      </c>
      <c r="AM34" s="8">
        <v>129</v>
      </c>
      <c r="AN34" s="11">
        <v>-2.2000000000000002</v>
      </c>
      <c r="AO34" s="11">
        <v>22.3</v>
      </c>
      <c r="AP34" s="8">
        <v>-2.1</v>
      </c>
      <c r="AQ34" s="8">
        <v>4.3</v>
      </c>
    </row>
    <row r="35" spans="1:43" ht="15" thickBot="1">
      <c r="A35" s="5">
        <v>34</v>
      </c>
      <c r="B35" s="22" t="s">
        <v>73</v>
      </c>
      <c r="C35" s="22" t="s">
        <v>74</v>
      </c>
      <c r="D35" s="8">
        <f>VLOOKUP(B35,HITTERS!$B:$W,3,FALSE)</f>
        <v>138</v>
      </c>
      <c r="E35" s="8">
        <f>VLOOKUP($B35,'Hit PD'!$B:$N,13,FALSE)</f>
        <v>488</v>
      </c>
      <c r="F35" s="8">
        <f>VLOOKUP($B35,HITTERS!$B:$W,4,FALSE)</f>
        <v>556</v>
      </c>
      <c r="G35" s="8">
        <f>VLOOKUP($B35,HITTERS!$B:$W,5,FALSE)</f>
        <v>18</v>
      </c>
      <c r="H35" s="8">
        <f>VLOOKUP($B35,HITTERS!$B:$W,6,FALSE)</f>
        <v>73</v>
      </c>
      <c r="I35" s="8">
        <f>VLOOKUP($B35,HITTERS!$B:$W,7,FALSE)</f>
        <v>66</v>
      </c>
      <c r="J35" s="8">
        <f>VLOOKUP($B35,HITTERS!$B:$W,8,FALSE)</f>
        <v>27</v>
      </c>
      <c r="K35" s="8">
        <f t="shared" si="0"/>
        <v>3.237410071942446E-2</v>
      </c>
      <c r="L35" s="8">
        <f t="shared" si="1"/>
        <v>0.13129496402877697</v>
      </c>
      <c r="M35" s="8">
        <f t="shared" si="2"/>
        <v>0.11870503597122302</v>
      </c>
      <c r="N35" s="8">
        <f t="shared" si="3"/>
        <v>4.8561151079136694E-2</v>
      </c>
      <c r="O35" s="8">
        <f>VLOOKUP($B35,HITTERS!$B:$W,14,FALSE)</f>
        <v>0.35199999999999998</v>
      </c>
      <c r="P35" s="8">
        <f>VLOOKUP($B35,HITTERS!$B:$W,15,FALSE)</f>
        <v>0.46700000000000003</v>
      </c>
      <c r="Q35" s="9">
        <f>VLOOKUP($B35,HITTERS!$B:$W,9,FALSE)</f>
        <v>8.5000000000000006E-2</v>
      </c>
      <c r="R35" s="10">
        <f>VLOOKUP($B35,HITTERS!$B:$W,10,FALSE)</f>
        <v>0.16200000000000001</v>
      </c>
      <c r="S35" s="10">
        <f>VLOOKUP(B35,'Hit Statcast'!B:R,9,FALSE)</f>
        <v>3.2000000000000001E-2</v>
      </c>
      <c r="T35" s="10">
        <f>VLOOKUP($B35,'Hit Statcast'!$B:$R,11,FALSE)</f>
        <v>0.27400000000000002</v>
      </c>
      <c r="U35" s="23">
        <f>VLOOKUP($B35,'Hit Statcast'!$B:$R,5,FALSE)</f>
        <v>86.6</v>
      </c>
      <c r="V35" s="23">
        <f>VLOOKUP($B35,'Hit Statcast'!$B:$R,7,FALSE)</f>
        <v>16.100000000000001</v>
      </c>
      <c r="W35" s="10">
        <f>VLOOKUP($B35,'Hit PD'!$B:$L,4,FALSE)</f>
        <v>0.19600000000000001</v>
      </c>
      <c r="X35" s="10">
        <f>VLOOKUP($B35,'Hit PD'!$B:$L,5,FALSE)</f>
        <v>0.38500000000000001</v>
      </c>
      <c r="Y35" s="10">
        <f>VLOOKUP($B35,'Hit PD'!$B:$L,6,FALSE)</f>
        <v>0.41899999999999998</v>
      </c>
      <c r="Z35" s="23">
        <f>VLOOKUP($B35,BsR!$B:$L,5,FALSE)</f>
        <v>9.1</v>
      </c>
      <c r="AA35" s="10">
        <f>VLOOKUP($B35,'Hit PD'!$B:$L,8,FALSE)</f>
        <v>0.27700000000000002</v>
      </c>
      <c r="AB35" s="10">
        <f t="shared" si="4"/>
        <v>0.16600000000000004</v>
      </c>
      <c r="AC35" s="10">
        <f>VLOOKUP($B35,'Hit PD'!$B:$L,10,FALSE)</f>
        <v>0.27200000000000002</v>
      </c>
      <c r="AD35" s="10">
        <f>VLOOKUP($B35,'Hit PD'!$B:$L,11,FALSE)</f>
        <v>0.20300000000000001</v>
      </c>
      <c r="AE35" s="10">
        <f>VLOOKUP($B35,'Hit PD'!$B:$M,12,FALSE)</f>
        <v>6.8000000000000005E-2</v>
      </c>
      <c r="AF35" s="10">
        <f>VLOOKUP($B35,'Hit PD'!$B:$L,9,FALSE)</f>
        <v>0.83399999999999996</v>
      </c>
      <c r="AG35">
        <f>VLOOKUP(B35,'[1]SGP Hitters'!$B:$K,10,FALSE)</f>
        <v>16.675535042833591</v>
      </c>
      <c r="AH35" s="8">
        <v>0.191</v>
      </c>
      <c r="AI35" s="8">
        <v>0.309</v>
      </c>
      <c r="AJ35" s="11">
        <v>0.27900000000000003</v>
      </c>
      <c r="AK35" s="8">
        <v>0.35399999999999998</v>
      </c>
      <c r="AL35" s="8">
        <v>0.28999999999999998</v>
      </c>
      <c r="AM35" s="8">
        <v>117</v>
      </c>
      <c r="AN35" s="11">
        <v>8.8000000000000007</v>
      </c>
      <c r="AO35" s="11">
        <v>20.3</v>
      </c>
      <c r="AP35" s="8">
        <v>4.2</v>
      </c>
      <c r="AQ35" s="8">
        <v>4.3</v>
      </c>
    </row>
    <row r="36" spans="1:43" ht="15" thickBot="1">
      <c r="A36" s="5">
        <v>35</v>
      </c>
      <c r="B36" s="22" t="s">
        <v>75</v>
      </c>
      <c r="C36" s="22" t="s">
        <v>41</v>
      </c>
      <c r="D36" s="8">
        <f>VLOOKUP(B36,HITTERS!$B:$W,3,FALSE)</f>
        <v>152</v>
      </c>
      <c r="E36" s="8">
        <f>VLOOKUP($B36,'Hit PD'!$B:$N,13,FALSE)</f>
        <v>538</v>
      </c>
      <c r="F36" s="8">
        <f>VLOOKUP($B36,HITTERS!$B:$W,4,FALSE)</f>
        <v>626</v>
      </c>
      <c r="G36" s="8">
        <f>VLOOKUP($B36,HITTERS!$B:$W,5,FALSE)</f>
        <v>17</v>
      </c>
      <c r="H36" s="8">
        <f>VLOOKUP($B36,HITTERS!$B:$W,6,FALSE)</f>
        <v>84</v>
      </c>
      <c r="I36" s="8">
        <f>VLOOKUP($B36,HITTERS!$B:$W,7,FALSE)</f>
        <v>60</v>
      </c>
      <c r="J36" s="8">
        <f>VLOOKUP($B36,HITTERS!$B:$W,8,FALSE)</f>
        <v>38</v>
      </c>
      <c r="K36" s="8">
        <f t="shared" si="0"/>
        <v>2.7156549520766772E-2</v>
      </c>
      <c r="L36" s="8">
        <f t="shared" si="1"/>
        <v>0.13418530351437699</v>
      </c>
      <c r="M36" s="8">
        <f t="shared" si="2"/>
        <v>9.5846645367412137E-2</v>
      </c>
      <c r="N36" s="8">
        <f t="shared" si="3"/>
        <v>6.070287539936102E-2</v>
      </c>
      <c r="O36" s="8">
        <f>VLOOKUP($B36,HITTERS!$B:$W,14,FALSE)</f>
        <v>0.35099999999999998</v>
      </c>
      <c r="P36" s="8">
        <f>VLOOKUP($B36,HITTERS!$B:$W,15,FALSE)</f>
        <v>0.39800000000000002</v>
      </c>
      <c r="Q36" s="9">
        <f>VLOOKUP($B36,HITTERS!$B:$W,9,FALSE)</f>
        <v>0.12</v>
      </c>
      <c r="R36" s="10">
        <f>VLOOKUP($B36,HITTERS!$B:$W,10,FALSE)</f>
        <v>0.19800000000000001</v>
      </c>
      <c r="S36" s="10">
        <f>VLOOKUP(B36,'Hit Statcast'!B:R,9,FALSE)</f>
        <v>4.2999999999999997E-2</v>
      </c>
      <c r="T36" s="10">
        <f>VLOOKUP($B36,'Hit Statcast'!$B:$R,11,FALSE)</f>
        <v>0.26200000000000001</v>
      </c>
      <c r="U36" s="23">
        <f>VLOOKUP($B36,'Hit Statcast'!$B:$R,5,FALSE)</f>
        <v>86.2</v>
      </c>
      <c r="V36" s="23">
        <f>VLOOKUP($B36,'Hit Statcast'!$B:$R,7,FALSE)</f>
        <v>13.6</v>
      </c>
      <c r="W36" s="10">
        <f>VLOOKUP($B36,'Hit PD'!$B:$L,4,FALSE)</f>
        <v>0.20599999999999999</v>
      </c>
      <c r="X36" s="10">
        <f>VLOOKUP($B36,'Hit PD'!$B:$L,5,FALSE)</f>
        <v>0.40500000000000003</v>
      </c>
      <c r="Y36" s="10">
        <f>VLOOKUP($B36,'Hit PD'!$B:$L,6,FALSE)</f>
        <v>0.38800000000000001</v>
      </c>
      <c r="Z36" s="23">
        <f>VLOOKUP($B36,BsR!$B:$L,5,FALSE)</f>
        <v>5.0999999999999996</v>
      </c>
      <c r="AA36" s="10">
        <f>VLOOKUP($B36,'Hit PD'!$B:$L,8,FALSE)</f>
        <v>0.23</v>
      </c>
      <c r="AB36" s="10">
        <f t="shared" si="4"/>
        <v>0.15700000000000003</v>
      </c>
      <c r="AC36" s="10">
        <f>VLOOKUP($B36,'Hit PD'!$B:$L,10,FALSE)</f>
        <v>0.29299999999999998</v>
      </c>
      <c r="AD36" s="10">
        <f>VLOOKUP($B36,'Hit PD'!$B:$L,11,FALSE)</f>
        <v>0.23300000000000001</v>
      </c>
      <c r="AE36" s="10">
        <f>VLOOKUP($B36,'Hit PD'!$B:$M,12,FALSE)</f>
        <v>0.06</v>
      </c>
      <c r="AF36" s="10">
        <f>VLOOKUP($B36,'Hit PD'!$B:$L,9,FALSE)</f>
        <v>0.84299999999999997</v>
      </c>
      <c r="AG36">
        <f>VLOOKUP(B36,'[1]SGP Hitters'!$B:$K,10,FALSE)</f>
        <v>16.464245025770481</v>
      </c>
      <c r="AH36" s="8">
        <v>0.14000000000000001</v>
      </c>
      <c r="AI36" s="8">
        <v>0.308</v>
      </c>
      <c r="AJ36" s="11">
        <v>0.26100000000000001</v>
      </c>
      <c r="AK36" s="8">
        <v>0.33200000000000002</v>
      </c>
      <c r="AL36" s="8">
        <v>0.316</v>
      </c>
      <c r="AM36" s="8">
        <v>113</v>
      </c>
      <c r="AN36" s="11">
        <v>4.5</v>
      </c>
      <c r="AO36" s="11">
        <v>14.3</v>
      </c>
      <c r="AP36" s="8">
        <v>7.9</v>
      </c>
      <c r="AQ36" s="8">
        <v>4.3</v>
      </c>
    </row>
    <row r="37" spans="1:43" ht="15" thickBot="1">
      <c r="A37" s="5">
        <v>36</v>
      </c>
      <c r="B37" s="22" t="s">
        <v>76</v>
      </c>
      <c r="C37" s="22" t="s">
        <v>64</v>
      </c>
      <c r="D37" s="8">
        <f>VLOOKUP(B37,HITTERS!$B:$W,3,FALSE)</f>
        <v>143</v>
      </c>
      <c r="E37" s="8">
        <f>VLOOKUP($B37,'Hit PD'!$B:$N,13,FALSE)</f>
        <v>492</v>
      </c>
      <c r="F37" s="8">
        <f>VLOOKUP($B37,HITTERS!$B:$W,4,FALSE)</f>
        <v>571</v>
      </c>
      <c r="G37" s="8">
        <f>VLOOKUP($B37,HITTERS!$B:$W,5,FALSE)</f>
        <v>31</v>
      </c>
      <c r="H37" s="8">
        <f>VLOOKUP($B37,HITTERS!$B:$W,6,FALSE)</f>
        <v>71</v>
      </c>
      <c r="I37" s="8">
        <f>VLOOKUP($B37,HITTERS!$B:$W,7,FALSE)</f>
        <v>98</v>
      </c>
      <c r="J37" s="8">
        <f>VLOOKUP($B37,HITTERS!$B:$W,8,FALSE)</f>
        <v>1</v>
      </c>
      <c r="K37" s="8">
        <f t="shared" si="0"/>
        <v>5.4290718038528897E-2</v>
      </c>
      <c r="L37" s="8">
        <f t="shared" si="1"/>
        <v>0.12434325744308231</v>
      </c>
      <c r="M37" s="8">
        <f t="shared" si="2"/>
        <v>0.17162872154115585</v>
      </c>
      <c r="N37" s="8">
        <f t="shared" si="3"/>
        <v>1.7513134851138354E-3</v>
      </c>
      <c r="O37" s="8">
        <f>VLOOKUP($B37,HITTERS!$B:$W,14,FALSE)</f>
        <v>0.35199999999999998</v>
      </c>
      <c r="P37" s="8">
        <f>VLOOKUP($B37,HITTERS!$B:$W,15,FALSE)</f>
        <v>0.48799999999999999</v>
      </c>
      <c r="Q37" s="9">
        <f>VLOOKUP($B37,HITTERS!$B:$W,9,FALSE)</f>
        <v>0.10199999999999999</v>
      </c>
      <c r="R37" s="10">
        <f>VLOOKUP($B37,HITTERS!$B:$W,10,FALSE)</f>
        <v>0.182</v>
      </c>
      <c r="S37" s="10">
        <f>VLOOKUP(B37,'Hit Statcast'!B:R,9,FALSE)</f>
        <v>5.8999999999999997E-2</v>
      </c>
      <c r="T37" s="10">
        <f>VLOOKUP($B37,'Hit Statcast'!$B:$R,11,FALSE)</f>
        <v>0.28299999999999997</v>
      </c>
      <c r="U37" s="23">
        <f>VLOOKUP($B37,'Hit Statcast'!$B:$R,5,FALSE)</f>
        <v>86.9</v>
      </c>
      <c r="V37" s="23">
        <f>VLOOKUP($B37,'Hit Statcast'!$B:$R,7,FALSE)</f>
        <v>22.2</v>
      </c>
      <c r="W37" s="10">
        <f>VLOOKUP($B37,'Hit PD'!$B:$L,4,FALSE)</f>
        <v>0.21099999999999999</v>
      </c>
      <c r="X37" s="10">
        <f>VLOOKUP($B37,'Hit PD'!$B:$L,5,FALSE)</f>
        <v>0.31900000000000001</v>
      </c>
      <c r="Y37" s="10">
        <f>VLOOKUP($B37,'Hit PD'!$B:$L,6,FALSE)</f>
        <v>0.47</v>
      </c>
      <c r="Z37" s="23">
        <f>VLOOKUP($B37,BsR!$B:$L,5,FALSE)</f>
        <v>-1</v>
      </c>
      <c r="AA37" s="10">
        <f>VLOOKUP($B37,'Hit PD'!$B:$L,8,FALSE)</f>
        <v>0.32</v>
      </c>
      <c r="AB37" s="10">
        <f t="shared" si="4"/>
        <v>0.17200000000000004</v>
      </c>
      <c r="AC37" s="10">
        <f>VLOOKUP($B37,'Hit PD'!$B:$L,10,FALSE)</f>
        <v>0.25</v>
      </c>
      <c r="AD37" s="10">
        <f>VLOOKUP($B37,'Hit PD'!$B:$L,11,FALSE)</f>
        <v>0.17100000000000001</v>
      </c>
      <c r="AE37" s="10">
        <f>VLOOKUP($B37,'Hit PD'!$B:$M,12,FALSE)</f>
        <v>7.9000000000000001E-2</v>
      </c>
      <c r="AF37" s="10">
        <f>VLOOKUP($B37,'Hit PD'!$B:$L,9,FALSE)</f>
        <v>0.82799999999999996</v>
      </c>
      <c r="AG37">
        <f>VLOOKUP(B37,'[1]SGP Hitters'!$B:$K,10,FALSE)</f>
        <v>18.253402071900169</v>
      </c>
      <c r="AH37" s="8">
        <v>0.23699999999999999</v>
      </c>
      <c r="AI37" s="8">
        <v>0.254</v>
      </c>
      <c r="AJ37" s="11">
        <v>0.248</v>
      </c>
      <c r="AK37" s="8">
        <v>0.36099999999999999</v>
      </c>
      <c r="AL37" s="8">
        <v>0.315</v>
      </c>
      <c r="AM37" s="8">
        <v>135</v>
      </c>
      <c r="AN37" s="11">
        <v>-0.3</v>
      </c>
      <c r="AO37" s="11">
        <v>23.2</v>
      </c>
      <c r="AP37" s="8">
        <v>0.2</v>
      </c>
      <c r="AQ37" s="8">
        <v>4.2</v>
      </c>
    </row>
    <row r="38" spans="1:43" ht="15" thickBot="1">
      <c r="A38" s="5">
        <v>37</v>
      </c>
      <c r="B38" s="22" t="s">
        <v>77</v>
      </c>
      <c r="C38" s="22" t="s">
        <v>56</v>
      </c>
      <c r="D38" s="8">
        <f>VLOOKUP(B38,HITTERS!$B:$W,3,FALSE)</f>
        <v>130</v>
      </c>
      <c r="E38" s="8">
        <f>VLOOKUP($B38,'Hit PD'!$B:$N,13,FALSE)</f>
        <v>499</v>
      </c>
      <c r="F38" s="8">
        <f>VLOOKUP($B38,HITTERS!$B:$W,4,FALSE)</f>
        <v>556</v>
      </c>
      <c r="G38" s="8">
        <f>VLOOKUP($B38,HITTERS!$B:$W,5,FALSE)</f>
        <v>26</v>
      </c>
      <c r="H38" s="8">
        <f>VLOOKUP($B38,HITTERS!$B:$W,6,FALSE)</f>
        <v>95</v>
      </c>
      <c r="I38" s="8">
        <f>VLOOKUP($B38,HITTERS!$B:$W,7,FALSE)</f>
        <v>97</v>
      </c>
      <c r="J38" s="8">
        <f>VLOOKUP($B38,HITTERS!$B:$W,8,FALSE)</f>
        <v>20</v>
      </c>
      <c r="K38" s="8">
        <f t="shared" si="0"/>
        <v>4.6762589928057555E-2</v>
      </c>
      <c r="L38" s="8">
        <f t="shared" si="1"/>
        <v>0.17086330935251798</v>
      </c>
      <c r="M38" s="8">
        <f t="shared" si="2"/>
        <v>0.17446043165467626</v>
      </c>
      <c r="N38" s="8">
        <f t="shared" si="3"/>
        <v>3.5971223021582732E-2</v>
      </c>
      <c r="O38" s="8">
        <f>VLOOKUP($B38,HITTERS!$B:$W,14,FALSE)</f>
        <v>0.35599999999999998</v>
      </c>
      <c r="P38" s="8">
        <f>VLOOKUP($B38,HITTERS!$B:$W,15,FALSE)</f>
        <v>0.52500000000000002</v>
      </c>
      <c r="Q38" s="9">
        <f>VLOOKUP($B38,HITTERS!$B:$W,9,FALSE)</f>
        <v>7.1999999999999995E-2</v>
      </c>
      <c r="R38" s="10">
        <f>VLOOKUP($B38,HITTERS!$B:$W,10,FALSE)</f>
        <v>0.156</v>
      </c>
      <c r="S38" s="10">
        <f>VLOOKUP(B38,'Hit Statcast'!B:R,9,FALSE)</f>
        <v>6.0999999999999999E-2</v>
      </c>
      <c r="T38" s="10">
        <f>VLOOKUP($B38,'Hit Statcast'!$B:$R,11,FALSE)</f>
        <v>0.314</v>
      </c>
      <c r="U38" s="23">
        <f>VLOOKUP($B38,'Hit Statcast'!$B:$R,5,FALSE)</f>
        <v>87.9</v>
      </c>
      <c r="V38" s="23">
        <f>VLOOKUP($B38,'Hit Statcast'!$B:$R,7,FALSE)</f>
        <v>17.2</v>
      </c>
      <c r="W38" s="10">
        <f>VLOOKUP($B38,'Hit PD'!$B:$L,4,FALSE)</f>
        <v>0.20799999999999999</v>
      </c>
      <c r="X38" s="10">
        <f>VLOOKUP($B38,'Hit PD'!$B:$L,5,FALSE)</f>
        <v>0.35799999999999998</v>
      </c>
      <c r="Y38" s="10">
        <f>VLOOKUP($B38,'Hit PD'!$B:$L,6,FALSE)</f>
        <v>0.434</v>
      </c>
      <c r="Z38" s="23">
        <f>VLOOKUP($B38,BsR!$B:$L,5,FALSE)</f>
        <v>2.7</v>
      </c>
      <c r="AA38" s="10">
        <f>VLOOKUP($B38,'Hit PD'!$B:$L,8,FALSE)</f>
        <v>0.35299999999999998</v>
      </c>
      <c r="AB38" s="10">
        <f t="shared" si="4"/>
        <v>0.18799999999999994</v>
      </c>
      <c r="AC38" s="10">
        <f>VLOOKUP($B38,'Hit PD'!$B:$L,10,FALSE)</f>
        <v>0.25900000000000001</v>
      </c>
      <c r="AD38" s="10">
        <f>VLOOKUP($B38,'Hit PD'!$B:$L,11,FALSE)</f>
        <v>0.16500000000000001</v>
      </c>
      <c r="AE38" s="10">
        <f>VLOOKUP($B38,'Hit PD'!$B:$M,12,FALSE)</f>
        <v>9.4E-2</v>
      </c>
      <c r="AF38" s="10">
        <f>VLOOKUP($B38,'Hit PD'!$B:$L,9,FALSE)</f>
        <v>0.81200000000000006</v>
      </c>
      <c r="AG38">
        <f>VLOOKUP(B38,'[1]SGP Hitters'!$B:$K,10,FALSE)</f>
        <v>22.221983890187538</v>
      </c>
      <c r="AH38" s="8">
        <v>0.224</v>
      </c>
      <c r="AI38" s="8">
        <v>0.32</v>
      </c>
      <c r="AJ38" s="11">
        <v>0.309</v>
      </c>
      <c r="AK38" s="8">
        <v>0.374</v>
      </c>
      <c r="AL38" s="8">
        <v>0.33</v>
      </c>
      <c r="AM38" s="8">
        <v>137</v>
      </c>
      <c r="AN38" s="11">
        <v>2.8</v>
      </c>
      <c r="AO38" s="11">
        <v>27.3</v>
      </c>
      <c r="AP38" s="8">
        <v>-3.4</v>
      </c>
      <c r="AQ38" s="8">
        <v>4.2</v>
      </c>
    </row>
    <row r="39" spans="1:43" ht="15" thickBot="1">
      <c r="A39" s="5">
        <v>38</v>
      </c>
      <c r="B39" s="22" t="s">
        <v>78</v>
      </c>
      <c r="C39" s="22" t="s">
        <v>37</v>
      </c>
      <c r="D39" s="8">
        <f>VLOOKUP(B39,HITTERS!$B:$W,3,FALSE)</f>
        <v>157</v>
      </c>
      <c r="E39" s="8">
        <f>VLOOKUP($B39,'Hit PD'!$B:$N,13,FALSE)</f>
        <v>582</v>
      </c>
      <c r="F39" s="8">
        <f>VLOOKUP($B39,HITTERS!$B:$W,4,FALSE)</f>
        <v>661</v>
      </c>
      <c r="G39" s="8">
        <f>VLOOKUP($B39,HITTERS!$B:$W,5,FALSE)</f>
        <v>33</v>
      </c>
      <c r="H39" s="8">
        <f>VLOOKUP($B39,HITTERS!$B:$W,6,FALSE)</f>
        <v>86</v>
      </c>
      <c r="I39" s="8">
        <f>VLOOKUP($B39,HITTERS!$B:$W,7,FALSE)</f>
        <v>103</v>
      </c>
      <c r="J39" s="8">
        <f>VLOOKUP($B39,HITTERS!$B:$W,8,FALSE)</f>
        <v>11</v>
      </c>
      <c r="K39" s="8">
        <f t="shared" si="0"/>
        <v>4.9924357034795766E-2</v>
      </c>
      <c r="L39" s="8">
        <f t="shared" si="1"/>
        <v>0.13010590015128592</v>
      </c>
      <c r="M39" s="8">
        <f t="shared" si="2"/>
        <v>0.15582450832072617</v>
      </c>
      <c r="N39" s="8">
        <f t="shared" si="3"/>
        <v>1.6641452344931921E-2</v>
      </c>
      <c r="O39" s="8">
        <f>VLOOKUP($B39,HITTERS!$B:$W,14,FALSE)</f>
        <v>0.33300000000000002</v>
      </c>
      <c r="P39" s="8">
        <f>VLOOKUP($B39,HITTERS!$B:$W,15,FALSE)</f>
        <v>0.497</v>
      </c>
      <c r="Q39" s="9">
        <f>VLOOKUP($B39,HITTERS!$B:$W,9,FALSE)</f>
        <v>9.4E-2</v>
      </c>
      <c r="R39" s="10">
        <f>VLOOKUP($B39,HITTERS!$B:$W,10,FALSE)</f>
        <v>0.192</v>
      </c>
      <c r="S39" s="10">
        <f>VLOOKUP(B39,'Hit Statcast'!B:R,9,FALSE)</f>
        <v>0.112</v>
      </c>
      <c r="T39" s="10">
        <f>VLOOKUP($B39,'Hit Statcast'!$B:$R,11,FALSE)</f>
        <v>0.40100000000000002</v>
      </c>
      <c r="U39" s="23">
        <f>VLOOKUP($B39,'Hit Statcast'!$B:$R,5,FALSE)</f>
        <v>88</v>
      </c>
      <c r="V39" s="23">
        <f>VLOOKUP($B39,'Hit Statcast'!$B:$R,7,FALSE)</f>
        <v>15.8</v>
      </c>
      <c r="W39" s="10">
        <f>VLOOKUP($B39,'Hit PD'!$B:$L,4,FALSE)</f>
        <v>0.16800000000000001</v>
      </c>
      <c r="X39" s="10">
        <f>VLOOKUP($B39,'Hit PD'!$B:$L,5,FALSE)</f>
        <v>0.38200000000000001</v>
      </c>
      <c r="Y39" s="10">
        <f>VLOOKUP($B39,'Hit PD'!$B:$L,6,FALSE)</f>
        <v>0.44900000000000001</v>
      </c>
      <c r="Z39" s="23">
        <f>VLOOKUP($B39,BsR!$B:$L,5,FALSE)</f>
        <v>0.6</v>
      </c>
      <c r="AA39" s="10">
        <f>VLOOKUP($B39,'Hit PD'!$B:$L,8,FALSE)</f>
        <v>0.30399999999999999</v>
      </c>
      <c r="AB39" s="10">
        <f t="shared" si="4"/>
        <v>0.245</v>
      </c>
      <c r="AC39" s="10">
        <f>VLOOKUP($B39,'Hit PD'!$B:$L,10,FALSE)</f>
        <v>0.25800000000000001</v>
      </c>
      <c r="AD39" s="10">
        <f>VLOOKUP($B39,'Hit PD'!$B:$L,11,FALSE)</f>
        <v>0.13900000000000001</v>
      </c>
      <c r="AE39" s="10">
        <f>VLOOKUP($B39,'Hit PD'!$B:$M,12,FALSE)</f>
        <v>0.11899999999999999</v>
      </c>
      <c r="AF39" s="10">
        <f>VLOOKUP($B39,'Hit PD'!$B:$L,9,FALSE)</f>
        <v>0.755</v>
      </c>
      <c r="AG39">
        <f>VLOOKUP(B39,'[1]SGP Hitters'!$B:$K,10,FALSE)</f>
        <v>20.547704292927115</v>
      </c>
      <c r="AH39" s="8">
        <v>0.245</v>
      </c>
      <c r="AI39" s="8">
        <v>0.28000000000000003</v>
      </c>
      <c r="AJ39" s="11">
        <v>0.26500000000000001</v>
      </c>
      <c r="AK39" s="8">
        <v>0.35899999999999999</v>
      </c>
      <c r="AL39" s="8">
        <v>0.34399999999999997</v>
      </c>
      <c r="AM39" s="8">
        <v>125</v>
      </c>
      <c r="AN39" s="11">
        <v>0.7</v>
      </c>
      <c r="AO39" s="11">
        <v>20.8</v>
      </c>
      <c r="AP39" s="8">
        <v>-0.8</v>
      </c>
      <c r="AQ39" s="8">
        <v>4.2</v>
      </c>
    </row>
    <row r="40" spans="1:43" ht="15" thickBot="1">
      <c r="A40" s="5">
        <v>39</v>
      </c>
      <c r="B40" s="22" t="s">
        <v>79</v>
      </c>
      <c r="C40" s="22" t="s">
        <v>32</v>
      </c>
      <c r="D40" s="8">
        <f>VLOOKUP(B40,HITTERS!$B:$W,3,FALSE)</f>
        <v>131</v>
      </c>
      <c r="E40" s="8">
        <f>VLOOKUP($B40,'Hit PD'!$B:$N,13,FALSE)</f>
        <v>457</v>
      </c>
      <c r="F40" s="8">
        <f>VLOOKUP($B40,HITTERS!$B:$W,4,FALSE)</f>
        <v>501</v>
      </c>
      <c r="G40" s="8">
        <f>VLOOKUP($B40,HITTERS!$B:$W,5,FALSE)</f>
        <v>18</v>
      </c>
      <c r="H40" s="8">
        <f>VLOOKUP($B40,HITTERS!$B:$W,6,FALSE)</f>
        <v>61</v>
      </c>
      <c r="I40" s="8">
        <f>VLOOKUP($B40,HITTERS!$B:$W,7,FALSE)</f>
        <v>95</v>
      </c>
      <c r="J40" s="8">
        <f>VLOOKUP($B40,HITTERS!$B:$W,8,FALSE)</f>
        <v>2</v>
      </c>
      <c r="K40" s="8">
        <f t="shared" si="0"/>
        <v>3.5928143712574849E-2</v>
      </c>
      <c r="L40" s="8">
        <f t="shared" si="1"/>
        <v>0.1217564870259481</v>
      </c>
      <c r="M40" s="8">
        <f t="shared" si="2"/>
        <v>0.18962075848303392</v>
      </c>
      <c r="N40" s="8">
        <f t="shared" si="3"/>
        <v>3.9920159680638719E-3</v>
      </c>
      <c r="O40" s="8">
        <f>VLOOKUP($B40,HITTERS!$B:$W,14,FALSE)</f>
        <v>0.317</v>
      </c>
      <c r="P40" s="8">
        <f>VLOOKUP($B40,HITTERS!$B:$W,15,FALSE)</f>
        <v>0.438</v>
      </c>
      <c r="Q40" s="9">
        <f>VLOOKUP($B40,HITTERS!$B:$W,9,FALSE)</f>
        <v>0.08</v>
      </c>
      <c r="R40" s="10">
        <f>VLOOKUP($B40,HITTERS!$B:$W,10,FALSE)</f>
        <v>0.192</v>
      </c>
      <c r="S40" s="10">
        <f>VLOOKUP(B40,'Hit Statcast'!B:R,9,FALSE)</f>
        <v>0.08</v>
      </c>
      <c r="T40" s="10">
        <f>VLOOKUP($B40,'Hit Statcast'!$B:$R,11,FALSE)</f>
        <v>0.38500000000000001</v>
      </c>
      <c r="U40" s="23">
        <f>VLOOKUP($B40,'Hit Statcast'!$B:$R,5,FALSE)</f>
        <v>89.2</v>
      </c>
      <c r="V40" s="23">
        <f>VLOOKUP($B40,'Hit Statcast'!$B:$R,7,FALSE)</f>
        <v>17.3</v>
      </c>
      <c r="W40" s="10">
        <f>VLOOKUP($B40,'Hit PD'!$B:$L,4,FALSE)</f>
        <v>0.21199999999999999</v>
      </c>
      <c r="X40" s="10">
        <f>VLOOKUP($B40,'Hit PD'!$B:$L,5,FALSE)</f>
        <v>0.36299999999999999</v>
      </c>
      <c r="Y40" s="10">
        <f>VLOOKUP($B40,'Hit PD'!$B:$L,6,FALSE)</f>
        <v>0.42599999999999999</v>
      </c>
      <c r="Z40" s="23">
        <f>VLOOKUP($B40,BsR!$B:$L,5,FALSE)</f>
        <v>0.5</v>
      </c>
      <c r="AA40" s="10">
        <f>VLOOKUP($B40,'Hit PD'!$B:$L,8,FALSE)</f>
        <v>0.34</v>
      </c>
      <c r="AB40" s="10">
        <f t="shared" si="4"/>
        <v>0.20499999999999996</v>
      </c>
      <c r="AC40" s="10">
        <f>VLOOKUP($B40,'Hit PD'!$B:$L,10,FALSE)</f>
        <v>0.24</v>
      </c>
      <c r="AD40" s="10">
        <f>VLOOKUP($B40,'Hit PD'!$B:$L,11,FALSE)</f>
        <v>0.13400000000000001</v>
      </c>
      <c r="AE40" s="10">
        <f>VLOOKUP($B40,'Hit PD'!$B:$M,12,FALSE)</f>
        <v>0.106</v>
      </c>
      <c r="AF40" s="10">
        <f>VLOOKUP($B40,'Hit PD'!$B:$L,9,FALSE)</f>
        <v>0.79500000000000004</v>
      </c>
      <c r="AG40">
        <f>VLOOKUP(B40,'[1]SGP Hitters'!$B:$K,10,FALSE)</f>
        <v>12.321077280192515</v>
      </c>
      <c r="AH40" s="8">
        <v>0.186</v>
      </c>
      <c r="AI40" s="8">
        <v>0.29099999999999998</v>
      </c>
      <c r="AJ40" s="11">
        <v>0.26100000000000001</v>
      </c>
      <c r="AK40" s="8">
        <v>0.32800000000000001</v>
      </c>
      <c r="AL40" s="8">
        <v>0.32900000000000001</v>
      </c>
      <c r="AM40" s="8">
        <v>106</v>
      </c>
      <c r="AN40" s="11">
        <v>0.1</v>
      </c>
      <c r="AO40" s="11">
        <v>3.5</v>
      </c>
      <c r="AP40" s="8">
        <v>22</v>
      </c>
      <c r="AQ40" s="8">
        <v>4.2</v>
      </c>
    </row>
    <row r="41" spans="1:43" ht="15" thickBot="1">
      <c r="A41" s="5">
        <v>40</v>
      </c>
      <c r="B41" s="22" t="s">
        <v>80</v>
      </c>
      <c r="C41" s="22" t="s">
        <v>52</v>
      </c>
      <c r="D41" s="8">
        <f>VLOOKUP(B41,HITTERS!$B:$W,3,FALSE)</f>
        <v>90</v>
      </c>
      <c r="E41" s="8">
        <f>VLOOKUP($B41,'Hit PD'!$B:$N,13,FALSE)</f>
        <v>360</v>
      </c>
      <c r="F41" s="8">
        <f>VLOOKUP($B41,HITTERS!$B:$W,4,FALSE)</f>
        <v>410</v>
      </c>
      <c r="G41" s="8">
        <f>VLOOKUP($B41,HITTERS!$B:$W,5,FALSE)</f>
        <v>17</v>
      </c>
      <c r="H41" s="8">
        <f>VLOOKUP($B41,HITTERS!$B:$W,6,FALSE)</f>
        <v>76</v>
      </c>
      <c r="I41" s="8">
        <f>VLOOKUP($B41,HITTERS!$B:$W,7,FALSE)</f>
        <v>51</v>
      </c>
      <c r="J41" s="8">
        <f>VLOOKUP($B41,HITTERS!$B:$W,8,FALSE)</f>
        <v>14</v>
      </c>
      <c r="K41" s="8">
        <f t="shared" si="0"/>
        <v>4.1463414634146344E-2</v>
      </c>
      <c r="L41" s="8">
        <f t="shared" si="1"/>
        <v>0.18536585365853658</v>
      </c>
      <c r="M41" s="8">
        <f t="shared" si="2"/>
        <v>0.12439024390243902</v>
      </c>
      <c r="N41" s="8">
        <f t="shared" si="3"/>
        <v>3.4146341463414637E-2</v>
      </c>
      <c r="O41" s="8">
        <f>VLOOKUP($B41,HITTERS!$B:$W,14,FALSE)</f>
        <v>0.39300000000000002</v>
      </c>
      <c r="P41" s="8">
        <f>VLOOKUP($B41,HITTERS!$B:$W,15,FALSE)</f>
        <v>0.52200000000000002</v>
      </c>
      <c r="Q41" s="9">
        <f>VLOOKUP($B41,HITTERS!$B:$W,9,FALSE)</f>
        <v>0.107</v>
      </c>
      <c r="R41" s="10">
        <f>VLOOKUP($B41,HITTERS!$B:$W,10,FALSE)</f>
        <v>0.17299999999999999</v>
      </c>
      <c r="S41" s="10">
        <f>VLOOKUP(B41,'Hit Statcast'!B:R,9,FALSE)</f>
        <v>8.3000000000000004E-2</v>
      </c>
      <c r="T41" s="10">
        <f>VLOOKUP($B41,'Hit Statcast'!$B:$R,11,FALSE)</f>
        <v>0.314</v>
      </c>
      <c r="U41" s="23">
        <f>VLOOKUP($B41,'Hit Statcast'!$B:$R,5,FALSE)</f>
        <v>86</v>
      </c>
      <c r="V41" s="23">
        <f>VLOOKUP($B41,'Hit Statcast'!$B:$R,7,FALSE)</f>
        <v>11.4</v>
      </c>
      <c r="W41" s="10">
        <f>VLOOKUP($B41,'Hit PD'!$B:$L,4,FALSE)</f>
        <v>0.19</v>
      </c>
      <c r="X41" s="10">
        <f>VLOOKUP($B41,'Hit PD'!$B:$L,5,FALSE)</f>
        <v>0.48199999999999998</v>
      </c>
      <c r="Y41" s="10">
        <f>VLOOKUP($B41,'Hit PD'!$B:$L,6,FALSE)</f>
        <v>0.32700000000000001</v>
      </c>
      <c r="Z41" s="23">
        <f>VLOOKUP($B41,BsR!$B:$L,5,FALSE)</f>
        <v>-0.7</v>
      </c>
      <c r="AA41" s="10">
        <f>VLOOKUP($B41,'Hit PD'!$B:$L,8,FALSE)</f>
        <v>0.34799999999999998</v>
      </c>
      <c r="AB41" s="10">
        <f t="shared" si="4"/>
        <v>0.17100000000000004</v>
      </c>
      <c r="AC41" s="10">
        <f>VLOOKUP($B41,'Hit PD'!$B:$L,10,FALSE)</f>
        <v>0.25600000000000001</v>
      </c>
      <c r="AD41" s="10">
        <f>VLOOKUP($B41,'Hit PD'!$B:$L,11,FALSE)</f>
        <v>0.18</v>
      </c>
      <c r="AE41" s="10">
        <f>VLOOKUP($B41,'Hit PD'!$B:$M,12,FALSE)</f>
        <v>7.5999999999999998E-2</v>
      </c>
      <c r="AF41" s="10">
        <f>VLOOKUP($B41,'Hit PD'!$B:$L,9,FALSE)</f>
        <v>0.82899999999999996</v>
      </c>
      <c r="AG41">
        <f>VLOOKUP(B41,'[1]SGP Hitters'!$B:$K,10,FALSE)</f>
        <v>16.494828752660894</v>
      </c>
      <c r="AH41" s="8">
        <v>0.219</v>
      </c>
      <c r="AI41" s="8">
        <v>0.35</v>
      </c>
      <c r="AJ41" s="11">
        <v>0.315</v>
      </c>
      <c r="AK41" s="8">
        <v>0.4</v>
      </c>
      <c r="AL41" s="8">
        <v>0.34</v>
      </c>
      <c r="AM41" s="8">
        <v>159</v>
      </c>
      <c r="AN41" s="11">
        <v>-0.5</v>
      </c>
      <c r="AO41" s="11">
        <v>27.4</v>
      </c>
      <c r="AP41" s="8">
        <v>0.7</v>
      </c>
      <c r="AQ41" s="8">
        <v>4.0999999999999996</v>
      </c>
    </row>
    <row r="42" spans="1:43" ht="15" thickBot="1">
      <c r="A42" s="5">
        <v>41</v>
      </c>
      <c r="B42" s="22" t="s">
        <v>81</v>
      </c>
      <c r="C42" s="22" t="s">
        <v>52</v>
      </c>
      <c r="D42" s="8">
        <f>VLOOKUP(B42,HITTERS!$B:$W,3,FALSE)</f>
        <v>161</v>
      </c>
      <c r="E42" s="8">
        <f>VLOOKUP($B42,'Hit PD'!$B:$N,13,FALSE)</f>
        <v>622</v>
      </c>
      <c r="F42" s="8">
        <f>VLOOKUP($B42,HITTERS!$B:$W,4,FALSE)</f>
        <v>724</v>
      </c>
      <c r="G42" s="8">
        <f>VLOOKUP($B42,HITTERS!$B:$W,5,FALSE)</f>
        <v>25</v>
      </c>
      <c r="H42" s="8">
        <f>VLOOKUP($B42,HITTERS!$B:$W,6,FALSE)</f>
        <v>103</v>
      </c>
      <c r="I42" s="8">
        <f>VLOOKUP($B42,HITTERS!$B:$W,7,FALSE)</f>
        <v>98</v>
      </c>
      <c r="J42" s="8">
        <f>VLOOKUP($B42,HITTERS!$B:$W,8,FALSE)</f>
        <v>3</v>
      </c>
      <c r="K42" s="8">
        <f t="shared" si="0"/>
        <v>3.4530386740331494E-2</v>
      </c>
      <c r="L42" s="8">
        <f t="shared" si="1"/>
        <v>0.14226519337016574</v>
      </c>
      <c r="M42" s="8">
        <f t="shared" si="2"/>
        <v>0.13535911602209943</v>
      </c>
      <c r="N42" s="8">
        <f t="shared" si="3"/>
        <v>4.1436464088397788E-3</v>
      </c>
      <c r="O42" s="8">
        <f>VLOOKUP($B42,HITTERS!$B:$W,14,FALSE)</f>
        <v>0.36299999999999999</v>
      </c>
      <c r="P42" s="8">
        <f>VLOOKUP($B42,HITTERS!$B:$W,15,FALSE)</f>
        <v>0.441</v>
      </c>
      <c r="Q42" s="9">
        <f>VLOOKUP($B42,HITTERS!$B:$W,9,FALSE)</f>
        <v>0.127</v>
      </c>
      <c r="R42" s="10">
        <f>VLOOKUP($B42,HITTERS!$B:$W,10,FALSE)</f>
        <v>0.12</v>
      </c>
      <c r="S42" s="10">
        <f>VLOOKUP(B42,'Hit Statcast'!B:R,9,FALSE)</f>
        <v>5.3999999999999999E-2</v>
      </c>
      <c r="T42" s="10">
        <f>VLOOKUP($B42,'Hit Statcast'!$B:$R,11,FALSE)</f>
        <v>0.38200000000000001</v>
      </c>
      <c r="U42" s="23">
        <f>VLOOKUP($B42,'Hit Statcast'!$B:$R,5,FALSE)</f>
        <v>88.6</v>
      </c>
      <c r="V42" s="23">
        <f>VLOOKUP($B42,'Hit Statcast'!$B:$R,7,FALSE)</f>
        <v>17.600000000000001</v>
      </c>
      <c r="W42" s="10">
        <f>VLOOKUP($B42,'Hit PD'!$B:$L,4,FALSE)</f>
        <v>0.186</v>
      </c>
      <c r="X42" s="10">
        <f>VLOOKUP($B42,'Hit PD'!$B:$L,5,FALSE)</f>
        <v>0.35399999999999998</v>
      </c>
      <c r="Y42" s="10">
        <f>VLOOKUP($B42,'Hit PD'!$B:$L,6,FALSE)</f>
        <v>0.46</v>
      </c>
      <c r="Z42" s="23">
        <f>VLOOKUP($B42,BsR!$B:$L,5,FALSE)</f>
        <v>-5.0999999999999996</v>
      </c>
      <c r="AA42" s="10">
        <f>VLOOKUP($B42,'Hit PD'!$B:$L,8,FALSE)</f>
        <v>0.223</v>
      </c>
      <c r="AB42" s="10">
        <f t="shared" si="4"/>
        <v>0.126</v>
      </c>
      <c r="AC42" s="10">
        <f>VLOOKUP($B42,'Hit PD'!$B:$L,10,FALSE)</f>
        <v>0.24399999999999999</v>
      </c>
      <c r="AD42" s="10">
        <f>VLOOKUP($B42,'Hit PD'!$B:$L,11,FALSE)</f>
        <v>0.19500000000000001</v>
      </c>
      <c r="AE42" s="10">
        <f>VLOOKUP($B42,'Hit PD'!$B:$M,12,FALSE)</f>
        <v>4.9000000000000002E-2</v>
      </c>
      <c r="AF42" s="10">
        <f>VLOOKUP($B42,'Hit PD'!$B:$L,9,FALSE)</f>
        <v>0.874</v>
      </c>
      <c r="AG42">
        <f>VLOOKUP(B42,'[1]SGP Hitters'!$B:$K,10,FALSE)</f>
        <v>19.41061733915274</v>
      </c>
      <c r="AH42" s="8">
        <v>0.17299999999999999</v>
      </c>
      <c r="AI42" s="8">
        <v>0.26600000000000001</v>
      </c>
      <c r="AJ42" s="11">
        <v>0.25900000000000001</v>
      </c>
      <c r="AK42" s="8">
        <v>0.34699999999999998</v>
      </c>
      <c r="AL42" s="8">
        <v>0.34799999999999998</v>
      </c>
      <c r="AM42" s="8">
        <v>122</v>
      </c>
      <c r="AN42" s="11">
        <v>-4.5999999999999996</v>
      </c>
      <c r="AO42" s="11">
        <v>14.4</v>
      </c>
      <c r="AP42" s="8">
        <v>3</v>
      </c>
      <c r="AQ42" s="8">
        <v>4.0999999999999996</v>
      </c>
    </row>
    <row r="43" spans="1:43" ht="15" thickBot="1">
      <c r="A43" s="5">
        <v>42</v>
      </c>
      <c r="B43" s="22" t="s">
        <v>82</v>
      </c>
      <c r="C43" s="22" t="s">
        <v>24</v>
      </c>
      <c r="D43" s="8">
        <f>VLOOKUP(B43,HITTERS!$B:$W,3,FALSE)</f>
        <v>151</v>
      </c>
      <c r="E43" s="8">
        <f>VLOOKUP($B43,'Hit PD'!$B:$N,13,FALSE)</f>
        <v>483</v>
      </c>
      <c r="F43" s="8">
        <f>VLOOKUP($B43,HITTERS!$B:$W,4,FALSE)</f>
        <v>567</v>
      </c>
      <c r="G43" s="8">
        <f>VLOOKUP($B43,HITTERS!$B:$W,5,FALSE)</f>
        <v>23</v>
      </c>
      <c r="H43" s="8">
        <f>VLOOKUP($B43,HITTERS!$B:$W,6,FALSE)</f>
        <v>86</v>
      </c>
      <c r="I43" s="8">
        <f>VLOOKUP($B43,HITTERS!$B:$W,7,FALSE)</f>
        <v>70</v>
      </c>
      <c r="J43" s="8">
        <f>VLOOKUP($B43,HITTERS!$B:$W,8,FALSE)</f>
        <v>16</v>
      </c>
      <c r="K43" s="8">
        <f t="shared" si="0"/>
        <v>4.0564373897707229E-2</v>
      </c>
      <c r="L43" s="8">
        <f t="shared" si="1"/>
        <v>0.15167548500881833</v>
      </c>
      <c r="M43" s="8">
        <f t="shared" si="2"/>
        <v>0.12345679012345678</v>
      </c>
      <c r="N43" s="8">
        <f t="shared" si="3"/>
        <v>2.821869488536155E-2</v>
      </c>
      <c r="O43" s="8">
        <f>VLOOKUP($B43,HITTERS!$B:$W,14,FALSE)</f>
        <v>0.35299999999999998</v>
      </c>
      <c r="P43" s="8">
        <f>VLOOKUP($B43,HITTERS!$B:$W,15,FALSE)</f>
        <v>0.437</v>
      </c>
      <c r="Q43" s="9">
        <f>VLOOKUP($B43,HITTERS!$B:$W,9,FALSE)</f>
        <v>0.12</v>
      </c>
      <c r="R43" s="10">
        <f>VLOOKUP($B43,HITTERS!$B:$W,10,FALSE)</f>
        <v>0.31900000000000001</v>
      </c>
      <c r="S43" s="10">
        <f>VLOOKUP(B43,'Hit Statcast'!B:R,9,FALSE)</f>
        <v>0.111</v>
      </c>
      <c r="T43" s="10">
        <f>VLOOKUP($B43,'Hit Statcast'!$B:$R,11,FALSE)</f>
        <v>0.39500000000000002</v>
      </c>
      <c r="U43" s="23">
        <f>VLOOKUP($B43,'Hit Statcast'!$B:$R,5,FALSE)</f>
        <v>87.9</v>
      </c>
      <c r="V43" s="23">
        <f>VLOOKUP($B43,'Hit Statcast'!$B:$R,7,FALSE)</f>
        <v>15.7</v>
      </c>
      <c r="W43" s="10">
        <f>VLOOKUP($B43,'Hit PD'!$B:$L,4,FALSE)</f>
        <v>0.214</v>
      </c>
      <c r="X43" s="10">
        <f>VLOOKUP($B43,'Hit PD'!$B:$L,5,FALSE)</f>
        <v>0.375</v>
      </c>
      <c r="Y43" s="10">
        <f>VLOOKUP($B43,'Hit PD'!$B:$L,6,FALSE)</f>
        <v>0.41099999999999998</v>
      </c>
      <c r="Z43" s="23">
        <f>VLOOKUP($B43,BsR!$B:$L,5,FALSE)</f>
        <v>5.7</v>
      </c>
      <c r="AA43" s="10">
        <f>VLOOKUP($B43,'Hit PD'!$B:$L,8,FALSE)</f>
        <v>0.28100000000000003</v>
      </c>
      <c r="AB43" s="10">
        <f t="shared" si="4"/>
        <v>0.33399999999999996</v>
      </c>
      <c r="AC43" s="10">
        <f>VLOOKUP($B43,'Hit PD'!$B:$L,10,FALSE)</f>
        <v>0.311</v>
      </c>
      <c r="AD43" s="10">
        <f>VLOOKUP($B43,'Hit PD'!$B:$L,11,FALSE)</f>
        <v>0.158</v>
      </c>
      <c r="AE43" s="10">
        <f>VLOOKUP($B43,'Hit PD'!$B:$M,12,FALSE)</f>
        <v>0.153</v>
      </c>
      <c r="AF43" s="10">
        <f>VLOOKUP($B43,'Hit PD'!$B:$L,9,FALSE)</f>
        <v>0.66600000000000004</v>
      </c>
      <c r="AG43">
        <f>VLOOKUP(B43,'[1]SGP Hitters'!$B:$K,10,FALSE)</f>
        <v>16.777148920698636</v>
      </c>
      <c r="AH43" s="8">
        <v>0.186</v>
      </c>
      <c r="AI43" s="8">
        <v>0.34200000000000003</v>
      </c>
      <c r="AJ43" s="11">
        <v>0.247</v>
      </c>
      <c r="AK43" s="8">
        <v>0.34300000000000003</v>
      </c>
      <c r="AL43" s="8">
        <v>0.32800000000000001</v>
      </c>
      <c r="AM43" s="8">
        <v>117</v>
      </c>
      <c r="AN43" s="11">
        <v>5.5</v>
      </c>
      <c r="AO43" s="11">
        <v>17.2</v>
      </c>
      <c r="AP43" s="8">
        <v>5.5</v>
      </c>
      <c r="AQ43" s="8">
        <v>4.0999999999999996</v>
      </c>
    </row>
    <row r="44" spans="1:43" ht="15" thickBot="1">
      <c r="A44" s="5">
        <v>43</v>
      </c>
      <c r="B44" s="22" t="s">
        <v>83</v>
      </c>
      <c r="C44" s="22" t="s">
        <v>52</v>
      </c>
      <c r="D44" s="8">
        <f>VLOOKUP(B44,HITTERS!$B:$W,3,FALSE)</f>
        <v>115</v>
      </c>
      <c r="E44" s="8">
        <f>VLOOKUP($B44,'Hit PD'!$B:$N,13,FALSE)</f>
        <v>403</v>
      </c>
      <c r="F44" s="8">
        <f>VLOOKUP($B44,HITTERS!$B:$W,4,FALSE)</f>
        <v>457</v>
      </c>
      <c r="G44" s="8">
        <f>VLOOKUP($B44,HITTERS!$B:$W,5,FALSE)</f>
        <v>22</v>
      </c>
      <c r="H44" s="8">
        <f>VLOOKUP($B44,HITTERS!$B:$W,6,FALSE)</f>
        <v>59</v>
      </c>
      <c r="I44" s="8">
        <f>VLOOKUP($B44,HITTERS!$B:$W,7,FALSE)</f>
        <v>70</v>
      </c>
      <c r="J44" s="8">
        <f>VLOOKUP($B44,HITTERS!$B:$W,8,FALSE)</f>
        <v>19</v>
      </c>
      <c r="K44" s="8">
        <f t="shared" si="0"/>
        <v>4.8140043763676151E-2</v>
      </c>
      <c r="L44" s="8">
        <f t="shared" si="1"/>
        <v>0.12910284463894967</v>
      </c>
      <c r="M44" s="8">
        <f t="shared" si="2"/>
        <v>0.15317286652078774</v>
      </c>
      <c r="N44" s="8">
        <f t="shared" si="3"/>
        <v>4.1575492341356671E-2</v>
      </c>
      <c r="O44" s="8">
        <f>VLOOKUP($B44,HITTERS!$B:$W,14,FALSE)</f>
        <v>0.35299999999999998</v>
      </c>
      <c r="P44" s="8">
        <f>VLOOKUP($B44,HITTERS!$B:$W,15,FALSE)</f>
        <v>0.48899999999999999</v>
      </c>
      <c r="Q44" s="9">
        <f>VLOOKUP($B44,HITTERS!$B:$W,9,FALSE)</f>
        <v>8.7999999999999995E-2</v>
      </c>
      <c r="R44" s="10">
        <f>VLOOKUP($B44,HITTERS!$B:$W,10,FALSE)</f>
        <v>0.25600000000000001</v>
      </c>
      <c r="S44" s="10">
        <f>VLOOKUP(B44,'Hit Statcast'!B:R,9,FALSE)</f>
        <v>0.111</v>
      </c>
      <c r="T44" s="10">
        <f>VLOOKUP($B44,'Hit Statcast'!$B:$R,11,FALSE)</f>
        <v>0.38800000000000001</v>
      </c>
      <c r="U44" s="23">
        <f>VLOOKUP($B44,'Hit Statcast'!$B:$R,5,FALSE)</f>
        <v>88</v>
      </c>
      <c r="V44" s="23">
        <f>VLOOKUP($B44,'Hit Statcast'!$B:$R,7,FALSE)</f>
        <v>14.6</v>
      </c>
      <c r="W44" s="10">
        <f>VLOOKUP($B44,'Hit PD'!$B:$L,4,FALSE)</f>
        <v>0.21099999999999999</v>
      </c>
      <c r="X44" s="10">
        <f>VLOOKUP($B44,'Hit PD'!$B:$L,5,FALSE)</f>
        <v>0.40799999999999997</v>
      </c>
      <c r="Y44" s="10">
        <f>VLOOKUP($B44,'Hit PD'!$B:$L,6,FALSE)</f>
        <v>0.38</v>
      </c>
      <c r="Z44" s="23">
        <f>VLOOKUP($B44,BsR!$B:$L,5,FALSE)</f>
        <v>1.7</v>
      </c>
      <c r="AA44" s="10">
        <f>VLOOKUP($B44,'Hit PD'!$B:$L,8,FALSE)</f>
        <v>0.33</v>
      </c>
      <c r="AB44" s="10">
        <f t="shared" si="4"/>
        <v>0.27</v>
      </c>
      <c r="AC44" s="10">
        <f>VLOOKUP($B44,'Hit PD'!$B:$L,10,FALSE)</f>
        <v>0.27900000000000003</v>
      </c>
      <c r="AD44" s="10">
        <f>VLOOKUP($B44,'Hit PD'!$B:$L,11,FALSE)</f>
        <v>0.14799999999999999</v>
      </c>
      <c r="AE44" s="10">
        <f>VLOOKUP($B44,'Hit PD'!$B:$M,12,FALSE)</f>
        <v>0.13100000000000001</v>
      </c>
      <c r="AF44" s="10">
        <f>VLOOKUP($B44,'Hit PD'!$B:$L,9,FALSE)</f>
        <v>0.73</v>
      </c>
      <c r="AG44">
        <f>VLOOKUP(B44,'[1]SGP Hitters'!$B:$K,10,FALSE)</f>
        <v>15.961557573131362</v>
      </c>
      <c r="AH44" s="8">
        <v>0.223</v>
      </c>
      <c r="AI44" s="8">
        <v>0.33600000000000002</v>
      </c>
      <c r="AJ44" s="11">
        <v>0.27900000000000003</v>
      </c>
      <c r="AK44" s="8">
        <v>0.37</v>
      </c>
      <c r="AL44" s="8">
        <v>0.35099999999999998</v>
      </c>
      <c r="AM44" s="8">
        <v>138</v>
      </c>
      <c r="AN44" s="11">
        <v>1.7</v>
      </c>
      <c r="AO44" s="11">
        <v>22.1</v>
      </c>
      <c r="AP44" s="8">
        <v>3.7</v>
      </c>
      <c r="AQ44" s="8">
        <v>4.0999999999999996</v>
      </c>
    </row>
    <row r="45" spans="1:43" ht="15" thickBot="1">
      <c r="A45" s="5">
        <v>44</v>
      </c>
      <c r="B45" s="22" t="s">
        <v>84</v>
      </c>
      <c r="C45" s="22" t="s">
        <v>24</v>
      </c>
      <c r="D45" s="8">
        <f>VLOOKUP(B45,HITTERS!$B:$W,3,FALSE)</f>
        <v>126</v>
      </c>
      <c r="E45" s="8">
        <f>VLOOKUP($B45,'Hit PD'!$B:$N,13,FALSE)</f>
        <v>464</v>
      </c>
      <c r="F45" s="8">
        <f>VLOOKUP($B45,HITTERS!$B:$W,4,FALSE)</f>
        <v>554</v>
      </c>
      <c r="G45" s="8">
        <f>VLOOKUP($B45,HITTERS!$B:$W,5,FALSE)</f>
        <v>19</v>
      </c>
      <c r="H45" s="8">
        <f>VLOOKUP($B45,HITTERS!$B:$W,6,FALSE)</f>
        <v>80</v>
      </c>
      <c r="I45" s="8">
        <f>VLOOKUP($B45,HITTERS!$B:$W,7,FALSE)</f>
        <v>76</v>
      </c>
      <c r="J45" s="8">
        <f>VLOOKUP($B45,HITTERS!$B:$W,8,FALSE)</f>
        <v>3</v>
      </c>
      <c r="K45" s="8">
        <f t="shared" si="0"/>
        <v>3.4296028880866428E-2</v>
      </c>
      <c r="L45" s="8">
        <f t="shared" si="1"/>
        <v>0.1444043321299639</v>
      </c>
      <c r="M45" s="8">
        <f t="shared" si="2"/>
        <v>0.13718411552346571</v>
      </c>
      <c r="N45" s="8">
        <f t="shared" si="3"/>
        <v>5.415162454873646E-3</v>
      </c>
      <c r="O45" s="8">
        <f>VLOOKUP($B45,HITTERS!$B:$W,14,FALSE)</f>
        <v>0.35899999999999999</v>
      </c>
      <c r="P45" s="8">
        <f>VLOOKUP($B45,HITTERS!$B:$W,15,FALSE)</f>
        <v>0.438</v>
      </c>
      <c r="Q45" s="9">
        <f>VLOOKUP($B45,HITTERS!$B:$W,9,FALSE)</f>
        <v>0.114</v>
      </c>
      <c r="R45" s="10">
        <f>VLOOKUP($B45,HITTERS!$B:$W,10,FALSE)</f>
        <v>0.161</v>
      </c>
      <c r="S45" s="10">
        <f>VLOOKUP(B45,'Hit Statcast'!B:R,9,FALSE)</f>
        <v>6.7000000000000004E-2</v>
      </c>
      <c r="T45" s="10">
        <f>VLOOKUP($B45,'Hit Statcast'!$B:$R,11,FALSE)</f>
        <v>0.41299999999999998</v>
      </c>
      <c r="U45" s="23">
        <f>VLOOKUP($B45,'Hit Statcast'!$B:$R,5,FALSE)</f>
        <v>89.3</v>
      </c>
      <c r="V45" s="23">
        <f>VLOOKUP($B45,'Hit Statcast'!$B:$R,7,FALSE)</f>
        <v>15.6</v>
      </c>
      <c r="W45" s="10">
        <f>VLOOKUP($B45,'Hit PD'!$B:$L,4,FALSE)</f>
        <v>0.189</v>
      </c>
      <c r="X45" s="10">
        <f>VLOOKUP($B45,'Hit PD'!$B:$L,5,FALSE)</f>
        <v>0.372</v>
      </c>
      <c r="Y45" s="10">
        <f>VLOOKUP($B45,'Hit PD'!$B:$L,6,FALSE)</f>
        <v>0.439</v>
      </c>
      <c r="Z45" s="23">
        <f>VLOOKUP($B45,BsR!$B:$L,5,FALSE)</f>
        <v>1.9</v>
      </c>
      <c r="AA45" s="10">
        <f>VLOOKUP($B45,'Hit PD'!$B:$L,8,FALSE)</f>
        <v>0.28399999999999997</v>
      </c>
      <c r="AB45" s="10">
        <f t="shared" si="4"/>
        <v>0.17200000000000004</v>
      </c>
      <c r="AC45" s="10">
        <f>VLOOKUP($B45,'Hit PD'!$B:$L,10,FALSE)</f>
        <v>0.24299999999999999</v>
      </c>
      <c r="AD45" s="10">
        <f>VLOOKUP($B45,'Hit PD'!$B:$L,11,FALSE)</f>
        <v>0.16500000000000001</v>
      </c>
      <c r="AE45" s="10">
        <f>VLOOKUP($B45,'Hit PD'!$B:$M,12,FALSE)</f>
        <v>7.8E-2</v>
      </c>
      <c r="AF45" s="10">
        <f>VLOOKUP($B45,'Hit PD'!$B:$L,9,FALSE)</f>
        <v>0.82799999999999996</v>
      </c>
      <c r="AG45">
        <f>VLOOKUP(B45,'[1]SGP Hitters'!$B:$K,10,FALSE)</f>
        <v>14.824709553729614</v>
      </c>
      <c r="AH45" s="8">
        <v>0.17399999999999999</v>
      </c>
      <c r="AI45" s="8">
        <v>0.27500000000000002</v>
      </c>
      <c r="AJ45" s="11">
        <v>0.25800000000000001</v>
      </c>
      <c r="AK45" s="8">
        <v>0.34100000000000003</v>
      </c>
      <c r="AL45" s="8">
        <v>0.35199999999999998</v>
      </c>
      <c r="AM45" s="8">
        <v>116</v>
      </c>
      <c r="AN45" s="11">
        <v>1.8</v>
      </c>
      <c r="AO45" s="11">
        <v>12.5</v>
      </c>
      <c r="AP45" s="8">
        <v>9.1</v>
      </c>
      <c r="AQ45" s="8">
        <v>4</v>
      </c>
    </row>
    <row r="46" spans="1:43" ht="15" thickBot="1">
      <c r="A46" s="5">
        <v>45</v>
      </c>
      <c r="B46" s="22" t="s">
        <v>85</v>
      </c>
      <c r="C46" s="22" t="s">
        <v>86</v>
      </c>
      <c r="D46" s="8">
        <f>VLOOKUP(B46,HITTERS!$B:$W,3,FALSE)</f>
        <v>120</v>
      </c>
      <c r="E46" s="8">
        <f>VLOOKUP($B46,'Hit PD'!$B:$N,13,FALSE)</f>
        <v>495</v>
      </c>
      <c r="F46" s="8">
        <f>VLOOKUP($B46,HITTERS!$B:$W,4,FALSE)</f>
        <v>530</v>
      </c>
      <c r="G46" s="8">
        <f>VLOOKUP($B46,HITTERS!$B:$W,5,FALSE)</f>
        <v>14</v>
      </c>
      <c r="H46" s="8">
        <f>VLOOKUP($B46,HITTERS!$B:$W,6,FALSE)</f>
        <v>63</v>
      </c>
      <c r="I46" s="8">
        <f>VLOOKUP($B46,HITTERS!$B:$W,7,FALSE)</f>
        <v>49</v>
      </c>
      <c r="J46" s="8">
        <f>VLOOKUP($B46,HITTERS!$B:$W,8,FALSE)</f>
        <v>23</v>
      </c>
      <c r="K46" s="8">
        <f t="shared" si="0"/>
        <v>2.6415094339622643E-2</v>
      </c>
      <c r="L46" s="8">
        <f t="shared" si="1"/>
        <v>0.11886792452830189</v>
      </c>
      <c r="M46" s="8">
        <f t="shared" si="2"/>
        <v>9.2452830188679239E-2</v>
      </c>
      <c r="N46" s="8">
        <f t="shared" si="3"/>
        <v>4.3396226415094337E-2</v>
      </c>
      <c r="O46" s="8">
        <f>VLOOKUP($B46,HITTERS!$B:$W,14,FALSE)</f>
        <v>0.315</v>
      </c>
      <c r="P46" s="8">
        <f>VLOOKUP($B46,HITTERS!$B:$W,15,FALSE)</f>
        <v>0.41599999999999998</v>
      </c>
      <c r="Q46" s="9">
        <f>VLOOKUP($B46,HITTERS!$B:$W,9,FALSE)</f>
        <v>4.2000000000000003E-2</v>
      </c>
      <c r="R46" s="10">
        <f>VLOOKUP($B46,HITTERS!$B:$W,10,FALSE)</f>
        <v>0.22600000000000001</v>
      </c>
      <c r="S46" s="10">
        <f>VLOOKUP(B46,'Hit Statcast'!B:R,9,FALSE)</f>
        <v>4.8000000000000001E-2</v>
      </c>
      <c r="T46" s="10">
        <f>VLOOKUP($B46,'Hit Statcast'!$B:$R,11,FALSE)</f>
        <v>0.33700000000000002</v>
      </c>
      <c r="U46" s="23">
        <f>VLOOKUP($B46,'Hit Statcast'!$B:$R,5,FALSE)</f>
        <v>85.9</v>
      </c>
      <c r="V46" s="23">
        <f>VLOOKUP($B46,'Hit Statcast'!$B:$R,7,FALSE)</f>
        <v>10.8</v>
      </c>
      <c r="W46" s="10">
        <f>VLOOKUP($B46,'Hit PD'!$B:$L,4,FALSE)</f>
        <v>0.21099999999999999</v>
      </c>
      <c r="X46" s="10">
        <f>VLOOKUP($B46,'Hit PD'!$B:$L,5,FALSE)</f>
        <v>0.441</v>
      </c>
      <c r="Y46" s="10">
        <f>VLOOKUP($B46,'Hit PD'!$B:$L,6,FALSE)</f>
        <v>0.34899999999999998</v>
      </c>
      <c r="Z46" s="23">
        <f>VLOOKUP($B46,BsR!$B:$L,5,FALSE)</f>
        <v>4.8</v>
      </c>
      <c r="AA46" s="10">
        <f>VLOOKUP($B46,'Hit PD'!$B:$L,8,FALSE)</f>
        <v>0.4</v>
      </c>
      <c r="AB46" s="10">
        <f t="shared" si="4"/>
        <v>0.20399999999999996</v>
      </c>
      <c r="AC46" s="10">
        <f>VLOOKUP($B46,'Hit PD'!$B:$L,10,FALSE)</f>
        <v>0.27800000000000002</v>
      </c>
      <c r="AD46" s="10">
        <f>VLOOKUP($B46,'Hit PD'!$B:$L,11,FALSE)</f>
        <v>0.17399999999999999</v>
      </c>
      <c r="AE46" s="10">
        <f>VLOOKUP($B46,'Hit PD'!$B:$M,12,FALSE)</f>
        <v>0.104</v>
      </c>
      <c r="AF46" s="10">
        <f>VLOOKUP($B46,'Hit PD'!$B:$L,9,FALSE)</f>
        <v>0.79600000000000004</v>
      </c>
      <c r="AG46">
        <f>VLOOKUP(B46,'[1]SGP Hitters'!$B:$K,10,FALSE)</f>
        <v>10.819304386337096</v>
      </c>
      <c r="AH46" s="8">
        <v>0.14299999999999999</v>
      </c>
      <c r="AI46" s="8">
        <v>0.33500000000000002</v>
      </c>
      <c r="AJ46" s="11">
        <v>0.27200000000000002</v>
      </c>
      <c r="AK46" s="8">
        <v>0.316</v>
      </c>
      <c r="AL46" s="8">
        <v>0.29199999999999998</v>
      </c>
      <c r="AM46" s="8">
        <v>101</v>
      </c>
      <c r="AN46" s="11">
        <v>5</v>
      </c>
      <c r="AO46" s="11">
        <v>5.4</v>
      </c>
      <c r="AP46" s="8">
        <v>15.4</v>
      </c>
      <c r="AQ46" s="8">
        <v>3.8</v>
      </c>
    </row>
    <row r="47" spans="1:43" ht="15" thickBot="1">
      <c r="A47" s="5">
        <v>46</v>
      </c>
      <c r="B47" s="22" t="s">
        <v>87</v>
      </c>
      <c r="C47" s="22" t="s">
        <v>45</v>
      </c>
      <c r="D47" s="8">
        <f>VLOOKUP(B47,HITTERS!$B:$W,3,FALSE)</f>
        <v>144</v>
      </c>
      <c r="E47" s="8">
        <f>VLOOKUP($B47,'Hit PD'!$B:$N,13,FALSE)</f>
        <v>550</v>
      </c>
      <c r="F47" s="8">
        <f>VLOOKUP($B47,HITTERS!$B:$W,4,FALSE)</f>
        <v>632</v>
      </c>
      <c r="G47" s="8">
        <f>VLOOKUP($B47,HITTERS!$B:$W,5,FALSE)</f>
        <v>19</v>
      </c>
      <c r="H47" s="8">
        <f>VLOOKUP($B47,HITTERS!$B:$W,6,FALSE)</f>
        <v>106</v>
      </c>
      <c r="I47" s="8">
        <f>VLOOKUP($B47,HITTERS!$B:$W,7,FALSE)</f>
        <v>76</v>
      </c>
      <c r="J47" s="8">
        <f>VLOOKUP($B47,HITTERS!$B:$W,8,FALSE)</f>
        <v>28</v>
      </c>
      <c r="K47" s="8">
        <f t="shared" si="0"/>
        <v>3.0063291139240507E-2</v>
      </c>
      <c r="L47" s="8">
        <f t="shared" si="1"/>
        <v>0.16772151898734178</v>
      </c>
      <c r="M47" s="8">
        <f t="shared" si="2"/>
        <v>0.12025316455696203</v>
      </c>
      <c r="N47" s="8">
        <f t="shared" si="3"/>
        <v>4.4303797468354431E-2</v>
      </c>
      <c r="O47" s="8">
        <f>VLOOKUP($B47,HITTERS!$B:$W,14,FALSE)</f>
        <v>0.37</v>
      </c>
      <c r="P47" s="8">
        <f>VLOOKUP($B47,HITTERS!$B:$W,15,FALSE)</f>
        <v>0.44700000000000001</v>
      </c>
      <c r="Q47" s="9">
        <f>VLOOKUP($B47,HITTERS!$B:$W,9,FALSE)</f>
        <v>0.123</v>
      </c>
      <c r="R47" s="10">
        <f>VLOOKUP($B47,HITTERS!$B:$W,10,FALSE)</f>
        <v>0.222</v>
      </c>
      <c r="S47" s="10">
        <f>VLOOKUP(B47,'Hit Statcast'!B:R,9,FALSE)</f>
        <v>9.2999999999999999E-2</v>
      </c>
      <c r="T47" s="10">
        <f>VLOOKUP($B47,'Hit Statcast'!$B:$R,11,FALSE)</f>
        <v>0.499</v>
      </c>
      <c r="U47" s="23">
        <f>VLOOKUP($B47,'Hit Statcast'!$B:$R,5,FALSE)</f>
        <v>91.7</v>
      </c>
      <c r="V47" s="23">
        <f>VLOOKUP($B47,'Hit Statcast'!$B:$R,7,FALSE)</f>
        <v>3.5</v>
      </c>
      <c r="W47" s="10">
        <f>VLOOKUP($B47,'Hit PD'!$B:$L,4,FALSE)</f>
        <v>0.19800000000000001</v>
      </c>
      <c r="X47" s="10">
        <f>VLOOKUP($B47,'Hit PD'!$B:$L,5,FALSE)</f>
        <v>0.57299999999999995</v>
      </c>
      <c r="Y47" s="10">
        <f>VLOOKUP($B47,'Hit PD'!$B:$L,6,FALSE)</f>
        <v>0.22900000000000001</v>
      </c>
      <c r="Z47" s="23">
        <f>VLOOKUP($B47,BsR!$B:$L,5,FALSE)</f>
        <v>7.5</v>
      </c>
      <c r="AA47" s="10">
        <f>VLOOKUP($B47,'Hit PD'!$B:$L,8,FALSE)</f>
        <v>0.28000000000000003</v>
      </c>
      <c r="AB47" s="10">
        <f t="shared" si="4"/>
        <v>0.24199999999999999</v>
      </c>
      <c r="AC47" s="10">
        <f>VLOOKUP($B47,'Hit PD'!$B:$L,10,FALSE)</f>
        <v>0.26400000000000001</v>
      </c>
      <c r="AD47" s="10">
        <f>VLOOKUP($B47,'Hit PD'!$B:$L,11,FALSE)</f>
        <v>0.155</v>
      </c>
      <c r="AE47" s="10">
        <f>VLOOKUP($B47,'Hit PD'!$B:$M,12,FALSE)</f>
        <v>0.109</v>
      </c>
      <c r="AF47" s="10">
        <f>VLOOKUP($B47,'Hit PD'!$B:$L,9,FALSE)</f>
        <v>0.75800000000000001</v>
      </c>
      <c r="AG47">
        <f>VLOOKUP(B47,'[1]SGP Hitters'!$B:$K,10,FALSE)</f>
        <v>20.465786097013758</v>
      </c>
      <c r="AH47" s="8">
        <v>0.17</v>
      </c>
      <c r="AI47" s="8">
        <v>0.33700000000000002</v>
      </c>
      <c r="AJ47" s="11">
        <v>0.27500000000000002</v>
      </c>
      <c r="AK47" s="8">
        <v>0.34899999999999998</v>
      </c>
      <c r="AL47" s="8">
        <v>0.35499999999999998</v>
      </c>
      <c r="AM47" s="8">
        <v>119</v>
      </c>
      <c r="AN47" s="11">
        <v>6.9</v>
      </c>
      <c r="AO47" s="11">
        <v>21.4</v>
      </c>
      <c r="AP47" s="8">
        <v>-4.5999999999999996</v>
      </c>
      <c r="AQ47" s="8">
        <v>3.8</v>
      </c>
    </row>
    <row r="48" spans="1:43" ht="15" thickBot="1">
      <c r="A48" s="5">
        <v>47</v>
      </c>
      <c r="B48" s="22" t="s">
        <v>88</v>
      </c>
      <c r="C48" s="22" t="s">
        <v>89</v>
      </c>
      <c r="D48" s="8">
        <f>VLOOKUP(B48,HITTERS!$B:$W,3,FALSE)</f>
        <v>151</v>
      </c>
      <c r="E48" s="8">
        <f>VLOOKUP($B48,'Hit PD'!$B:$N,13,FALSE)</f>
        <v>585</v>
      </c>
      <c r="F48" s="8">
        <f>VLOOKUP($B48,HITTERS!$B:$W,4,FALSE)</f>
        <v>640</v>
      </c>
      <c r="G48" s="8">
        <f>VLOOKUP($B48,HITTERS!$B:$W,5,FALSE)</f>
        <v>15</v>
      </c>
      <c r="H48" s="8">
        <f>VLOOKUP($B48,HITTERS!$B:$W,6,FALSE)</f>
        <v>78</v>
      </c>
      <c r="I48" s="8">
        <f>VLOOKUP($B48,HITTERS!$B:$W,7,FALSE)</f>
        <v>62</v>
      </c>
      <c r="J48" s="8">
        <f>VLOOKUP($B48,HITTERS!$B:$W,8,FALSE)</f>
        <v>31</v>
      </c>
      <c r="K48" s="8">
        <f t="shared" si="0"/>
        <v>2.34375E-2</v>
      </c>
      <c r="L48" s="8">
        <f t="shared" si="1"/>
        <v>0.121875</v>
      </c>
      <c r="M48" s="8">
        <f t="shared" si="2"/>
        <v>9.6875000000000003E-2</v>
      </c>
      <c r="N48" s="8">
        <f t="shared" si="3"/>
        <v>4.8437500000000001E-2</v>
      </c>
      <c r="O48" s="8">
        <f>VLOOKUP($B48,HITTERS!$B:$W,14,FALSE)</f>
        <v>0.32900000000000001</v>
      </c>
      <c r="P48" s="8">
        <f>VLOOKUP($B48,HITTERS!$B:$W,15,FALSE)</f>
        <v>0.41899999999999998</v>
      </c>
      <c r="Q48" s="9">
        <f>VLOOKUP($B48,HITTERS!$B:$W,9,FALSE)</f>
        <v>6.0999999999999999E-2</v>
      </c>
      <c r="R48" s="10">
        <f>VLOOKUP($B48,HITTERS!$B:$W,10,FALSE)</f>
        <v>0.156</v>
      </c>
      <c r="S48" s="10">
        <f>VLOOKUP(B48,'Hit Statcast'!B:R,9,FALSE)</f>
        <v>4.7E-2</v>
      </c>
      <c r="T48" s="10">
        <f>VLOOKUP($B48,'Hit Statcast'!$B:$R,11,FALSE)</f>
        <v>0.35199999999999998</v>
      </c>
      <c r="U48" s="23">
        <f>VLOOKUP($B48,'Hit Statcast'!$B:$R,5,FALSE)</f>
        <v>88.1</v>
      </c>
      <c r="V48" s="23">
        <f>VLOOKUP($B48,'Hit Statcast'!$B:$R,7,FALSE)</f>
        <v>10.199999999999999</v>
      </c>
      <c r="W48" s="10">
        <f>VLOOKUP($B48,'Hit PD'!$B:$L,4,FALSE)</f>
        <v>0.20899999999999999</v>
      </c>
      <c r="X48" s="10">
        <f>VLOOKUP($B48,'Hit PD'!$B:$L,5,FALSE)</f>
        <v>0.46400000000000002</v>
      </c>
      <c r="Y48" s="10">
        <f>VLOOKUP($B48,'Hit PD'!$B:$L,6,FALSE)</f>
        <v>0.32700000000000001</v>
      </c>
      <c r="Z48" s="23">
        <f>VLOOKUP($B48,BsR!$B:$L,5,FALSE)</f>
        <v>5.3</v>
      </c>
      <c r="AA48" s="10">
        <f>VLOOKUP($B48,'Hit PD'!$B:$L,8,FALSE)</f>
        <v>0.32300000000000001</v>
      </c>
      <c r="AB48" s="10">
        <f t="shared" si="4"/>
        <v>0.13400000000000001</v>
      </c>
      <c r="AC48" s="10">
        <f>VLOOKUP($B48,'Hit PD'!$B:$L,10,FALSE)</f>
        <v>0.28100000000000003</v>
      </c>
      <c r="AD48" s="10">
        <f>VLOOKUP($B48,'Hit PD'!$B:$L,11,FALSE)</f>
        <v>0.221</v>
      </c>
      <c r="AE48" s="10">
        <f>VLOOKUP($B48,'Hit PD'!$B:$M,12,FALSE)</f>
        <v>0.06</v>
      </c>
      <c r="AF48" s="10">
        <f>VLOOKUP($B48,'Hit PD'!$B:$L,9,FALSE)</f>
        <v>0.86599999999999999</v>
      </c>
      <c r="AG48">
        <f>VLOOKUP(B48,'[1]SGP Hitters'!$B:$K,10,FALSE)</f>
        <v>14.307218834462649</v>
      </c>
      <c r="AH48" s="8">
        <v>0.14000000000000001</v>
      </c>
      <c r="AI48" s="8">
        <v>0.313</v>
      </c>
      <c r="AJ48" s="11">
        <v>0.28100000000000003</v>
      </c>
      <c r="AK48" s="8">
        <v>0.32400000000000001</v>
      </c>
      <c r="AL48" s="8">
        <v>0.311</v>
      </c>
      <c r="AM48" s="8">
        <v>101</v>
      </c>
      <c r="AN48" s="11">
        <v>5.3</v>
      </c>
      <c r="AO48" s="11">
        <v>6.4</v>
      </c>
      <c r="AP48" s="8">
        <v>10.199999999999999</v>
      </c>
      <c r="AQ48" s="8">
        <v>3.8</v>
      </c>
    </row>
    <row r="49" spans="1:43" ht="15" thickBot="1">
      <c r="A49" s="5">
        <v>48</v>
      </c>
      <c r="B49" s="22" t="s">
        <v>90</v>
      </c>
      <c r="C49" s="22" t="s">
        <v>48</v>
      </c>
      <c r="D49" s="8">
        <f>VLOOKUP(B49,HITTERS!$B:$W,3,FALSE)</f>
        <v>153</v>
      </c>
      <c r="E49" s="8">
        <f>VLOOKUP($B49,'Hit PD'!$B:$N,13,FALSE)</f>
        <v>557</v>
      </c>
      <c r="F49" s="8">
        <f>VLOOKUP($B49,HITTERS!$B:$W,4,FALSE)</f>
        <v>616</v>
      </c>
      <c r="G49" s="8">
        <f>VLOOKUP($B49,HITTERS!$B:$W,5,FALSE)</f>
        <v>15</v>
      </c>
      <c r="H49" s="8">
        <f>VLOOKUP($B49,HITTERS!$B:$W,6,FALSE)</f>
        <v>76</v>
      </c>
      <c r="I49" s="8">
        <f>VLOOKUP($B49,HITTERS!$B:$W,7,FALSE)</f>
        <v>62</v>
      </c>
      <c r="J49" s="8">
        <f>VLOOKUP($B49,HITTERS!$B:$W,8,FALSE)</f>
        <v>30</v>
      </c>
      <c r="K49" s="8">
        <f t="shared" si="0"/>
        <v>2.4350649350649352E-2</v>
      </c>
      <c r="L49" s="8">
        <f t="shared" si="1"/>
        <v>0.12337662337662338</v>
      </c>
      <c r="M49" s="8">
        <f t="shared" si="2"/>
        <v>0.10064935064935066</v>
      </c>
      <c r="N49" s="8">
        <f t="shared" si="3"/>
        <v>4.8701298701298704E-2</v>
      </c>
      <c r="O49" s="8">
        <f>VLOOKUP($B49,HITTERS!$B:$W,14,FALSE)</f>
        <v>0.314</v>
      </c>
      <c r="P49" s="8">
        <f>VLOOKUP($B49,HITTERS!$B:$W,15,FALSE)</f>
        <v>0.39900000000000002</v>
      </c>
      <c r="Q49" s="9">
        <f>VLOOKUP($B49,HITTERS!$B:$W,9,FALSE)</f>
        <v>5.1999999999999998E-2</v>
      </c>
      <c r="R49" s="10">
        <f>VLOOKUP($B49,HITTERS!$B:$W,10,FALSE)</f>
        <v>0.182</v>
      </c>
      <c r="S49" s="10">
        <f>VLOOKUP(B49,'Hit Statcast'!B:R,9,FALSE)</f>
        <v>5.5E-2</v>
      </c>
      <c r="T49" s="10">
        <f>VLOOKUP($B49,'Hit Statcast'!$B:$R,11,FALSE)</f>
        <v>0.27</v>
      </c>
      <c r="U49" s="23">
        <f>VLOOKUP($B49,'Hit Statcast'!$B:$R,5,FALSE)</f>
        <v>84.8</v>
      </c>
      <c r="V49" s="23">
        <f>VLOOKUP($B49,'Hit Statcast'!$B:$R,7,FALSE)</f>
        <v>13.1</v>
      </c>
      <c r="W49" s="10">
        <f>VLOOKUP($B49,'Hit PD'!$B:$L,4,FALSE)</f>
        <v>0.17399999999999999</v>
      </c>
      <c r="X49" s="10">
        <f>VLOOKUP($B49,'Hit PD'!$B:$L,5,FALSE)</f>
        <v>0.45300000000000001</v>
      </c>
      <c r="Y49" s="10">
        <f>VLOOKUP($B49,'Hit PD'!$B:$L,6,FALSE)</f>
        <v>0.373</v>
      </c>
      <c r="Z49" s="23">
        <f>VLOOKUP($B49,BsR!$B:$L,5,FALSE)</f>
        <v>2.6</v>
      </c>
      <c r="AA49" s="10">
        <f>VLOOKUP($B49,'Hit PD'!$B:$L,8,FALSE)</f>
        <v>0.42699999999999999</v>
      </c>
      <c r="AB49" s="10">
        <f t="shared" si="4"/>
        <v>0.22899999999999998</v>
      </c>
      <c r="AC49" s="10">
        <f>VLOOKUP($B49,'Hit PD'!$B:$L,10,FALSE)</f>
        <v>0.25900000000000001</v>
      </c>
      <c r="AD49" s="10">
        <f>VLOOKUP($B49,'Hit PD'!$B:$L,11,FALSE)</f>
        <v>0.13500000000000001</v>
      </c>
      <c r="AE49" s="10">
        <f>VLOOKUP($B49,'Hit PD'!$B:$M,12,FALSE)</f>
        <v>0.124</v>
      </c>
      <c r="AF49" s="10">
        <f>VLOOKUP($B49,'Hit PD'!$B:$L,9,FALSE)</f>
        <v>0.77100000000000002</v>
      </c>
      <c r="AG49">
        <f>VLOOKUP(B49,'[1]SGP Hitters'!$B:$K,10,FALSE)</f>
        <v>12.733473383251717</v>
      </c>
      <c r="AH49" s="8">
        <v>0.15</v>
      </c>
      <c r="AI49" s="8">
        <v>0.29199999999999998</v>
      </c>
      <c r="AJ49" s="11">
        <v>0.254</v>
      </c>
      <c r="AK49" s="8">
        <v>0.312</v>
      </c>
      <c r="AL49" s="8">
        <v>0.29899999999999999</v>
      </c>
      <c r="AM49" s="8">
        <v>99</v>
      </c>
      <c r="AN49" s="11">
        <v>2.6</v>
      </c>
      <c r="AO49" s="11">
        <v>2.1</v>
      </c>
      <c r="AP49" s="8">
        <v>15</v>
      </c>
      <c r="AQ49" s="8">
        <v>3.8</v>
      </c>
    </row>
    <row r="50" spans="1:43" ht="15" thickBot="1">
      <c r="A50" s="5">
        <v>49</v>
      </c>
      <c r="B50" s="22" t="s">
        <v>91</v>
      </c>
      <c r="C50" s="22" t="s">
        <v>26</v>
      </c>
      <c r="D50" s="8">
        <f>VLOOKUP(B50,HITTERS!$B:$W,3,FALSE)</f>
        <v>138</v>
      </c>
      <c r="E50" s="8">
        <f>VLOOKUP($B50,'Hit PD'!$B:$N,13,FALSE)</f>
        <v>505</v>
      </c>
      <c r="F50" s="8">
        <f>VLOOKUP($B50,HITTERS!$B:$W,4,FALSE)</f>
        <v>539</v>
      </c>
      <c r="G50" s="8">
        <f>VLOOKUP($B50,HITTERS!$B:$W,5,FALSE)</f>
        <v>18</v>
      </c>
      <c r="H50" s="8">
        <f>VLOOKUP($B50,HITTERS!$B:$W,6,FALSE)</f>
        <v>76</v>
      </c>
      <c r="I50" s="8">
        <f>VLOOKUP($B50,HITTERS!$B:$W,7,FALSE)</f>
        <v>57</v>
      </c>
      <c r="J50" s="8">
        <f>VLOOKUP($B50,HITTERS!$B:$W,8,FALSE)</f>
        <v>20</v>
      </c>
      <c r="K50" s="8">
        <f t="shared" si="0"/>
        <v>3.3395176252319109E-2</v>
      </c>
      <c r="L50" s="8">
        <f t="shared" si="1"/>
        <v>0.14100185528756956</v>
      </c>
      <c r="M50" s="8">
        <f t="shared" si="2"/>
        <v>0.10575139146567718</v>
      </c>
      <c r="N50" s="8">
        <f t="shared" si="3"/>
        <v>3.7105751391465679E-2</v>
      </c>
      <c r="O50" s="8">
        <f>VLOOKUP($B50,HITTERS!$B:$W,14,FALSE)</f>
        <v>0.33100000000000002</v>
      </c>
      <c r="P50" s="8">
        <f>VLOOKUP($B50,HITTERS!$B:$W,15,FALSE)</f>
        <v>0.47699999999999998</v>
      </c>
      <c r="Q50" s="9">
        <f>VLOOKUP($B50,HITTERS!$B:$W,9,FALSE)</f>
        <v>4.5999999999999999E-2</v>
      </c>
      <c r="R50" s="10">
        <f>VLOOKUP($B50,HITTERS!$B:$W,10,FALSE)</f>
        <v>0.187</v>
      </c>
      <c r="S50" s="10">
        <f>VLOOKUP(B50,'Hit Statcast'!B:R,9,FALSE)</f>
        <v>0.10100000000000001</v>
      </c>
      <c r="T50" s="10">
        <f>VLOOKUP($B50,'Hit Statcast'!$B:$R,11,FALSE)</f>
        <v>0.48499999999999999</v>
      </c>
      <c r="U50" s="23">
        <f>VLOOKUP($B50,'Hit Statcast'!$B:$R,5,FALSE)</f>
        <v>90.9</v>
      </c>
      <c r="V50" s="23">
        <f>VLOOKUP($B50,'Hit Statcast'!$B:$R,7,FALSE)</f>
        <v>7.6</v>
      </c>
      <c r="W50" s="10">
        <f>VLOOKUP($B50,'Hit PD'!$B:$L,4,FALSE)</f>
        <v>0.222</v>
      </c>
      <c r="X50" s="10">
        <f>VLOOKUP($B50,'Hit PD'!$B:$L,5,FALSE)</f>
        <v>0.47199999999999998</v>
      </c>
      <c r="Y50" s="10">
        <f>VLOOKUP($B50,'Hit PD'!$B:$L,6,FALSE)</f>
        <v>0.30599999999999999</v>
      </c>
      <c r="Z50" s="23">
        <f>VLOOKUP($B50,BsR!$B:$L,5,FALSE)</f>
        <v>3.9</v>
      </c>
      <c r="AA50" s="10">
        <f>VLOOKUP($B50,'Hit PD'!$B:$L,8,FALSE)</f>
        <v>0.41599999999999998</v>
      </c>
      <c r="AB50" s="10">
        <f t="shared" si="4"/>
        <v>0.21999999999999997</v>
      </c>
      <c r="AC50" s="10">
        <f>VLOOKUP($B50,'Hit PD'!$B:$L,10,FALSE)</f>
        <v>0.27400000000000002</v>
      </c>
      <c r="AD50" s="10">
        <f>VLOOKUP($B50,'Hit PD'!$B:$L,11,FALSE)</f>
        <v>0.158</v>
      </c>
      <c r="AE50" s="10">
        <f>VLOOKUP($B50,'Hit PD'!$B:$M,12,FALSE)</f>
        <v>0.11600000000000001</v>
      </c>
      <c r="AF50" s="10">
        <f>VLOOKUP($B50,'Hit PD'!$B:$L,9,FALSE)</f>
        <v>0.78</v>
      </c>
      <c r="AG50">
        <f>VLOOKUP(B50,'[1]SGP Hitters'!$B:$K,10,FALSE)</f>
        <v>14.795088792724222</v>
      </c>
      <c r="AH50" s="8">
        <v>0.184</v>
      </c>
      <c r="AI50" s="8">
        <v>0.33200000000000002</v>
      </c>
      <c r="AJ50" s="11">
        <v>0.28999999999999998</v>
      </c>
      <c r="AK50" s="8">
        <v>0.34200000000000003</v>
      </c>
      <c r="AL50" s="8">
        <v>0.35399999999999998</v>
      </c>
      <c r="AM50" s="8">
        <v>113</v>
      </c>
      <c r="AN50" s="11">
        <v>3.6</v>
      </c>
      <c r="AO50" s="11">
        <v>12.2</v>
      </c>
      <c r="AP50" s="8">
        <v>7.4</v>
      </c>
      <c r="AQ50" s="8">
        <v>3.7</v>
      </c>
    </row>
    <row r="51" spans="1:43" ht="15" thickBot="1">
      <c r="A51" s="5">
        <v>50</v>
      </c>
      <c r="B51" s="22" t="s">
        <v>92</v>
      </c>
      <c r="C51" s="22" t="s">
        <v>26</v>
      </c>
      <c r="D51" s="8">
        <f>VLOOKUP(B51,HITTERS!$B:$W,3,FALSE)</f>
        <v>148</v>
      </c>
      <c r="E51" s="8">
        <f>VLOOKUP($B51,'Hit PD'!$B:$N,13,FALSE)</f>
        <v>596</v>
      </c>
      <c r="F51" s="8">
        <f>VLOOKUP($B51,HITTERS!$B:$W,4,FALSE)</f>
        <v>660</v>
      </c>
      <c r="G51" s="8">
        <f>VLOOKUP($B51,HITTERS!$B:$W,5,FALSE)</f>
        <v>33</v>
      </c>
      <c r="H51" s="8">
        <f>VLOOKUP($B51,HITTERS!$B:$W,6,FALSE)</f>
        <v>96</v>
      </c>
      <c r="I51" s="8">
        <f>VLOOKUP($B51,HITTERS!$B:$W,7,FALSE)</f>
        <v>109</v>
      </c>
      <c r="J51" s="8">
        <f>VLOOKUP($B51,HITTERS!$B:$W,8,FALSE)</f>
        <v>13</v>
      </c>
      <c r="K51" s="8">
        <f t="shared" si="0"/>
        <v>0.05</v>
      </c>
      <c r="L51" s="8">
        <f t="shared" si="1"/>
        <v>0.14545454545454545</v>
      </c>
      <c r="M51" s="8">
        <f t="shared" si="2"/>
        <v>0.16515151515151516</v>
      </c>
      <c r="N51" s="8">
        <f t="shared" si="3"/>
        <v>1.9696969696969695E-2</v>
      </c>
      <c r="O51" s="8">
        <f>VLOOKUP($B51,HITTERS!$B:$W,14,FALSE)</f>
        <v>0.33600000000000002</v>
      </c>
      <c r="P51" s="8">
        <f>VLOOKUP($B51,HITTERS!$B:$W,15,FALSE)</f>
        <v>0.51300000000000001</v>
      </c>
      <c r="Q51" s="9">
        <f>VLOOKUP($B51,HITTERS!$B:$W,9,FALSE)</f>
        <v>7.0000000000000007E-2</v>
      </c>
      <c r="R51" s="10">
        <f>VLOOKUP($B51,HITTERS!$B:$W,10,FALSE)</f>
        <v>0.16200000000000001</v>
      </c>
      <c r="S51" s="10">
        <f>VLOOKUP(B51,'Hit Statcast'!B:R,9,FALSE)</f>
        <v>8.2000000000000003E-2</v>
      </c>
      <c r="T51" s="10">
        <f>VLOOKUP($B51,'Hit Statcast'!$B:$R,11,FALSE)</f>
        <v>0.38900000000000001</v>
      </c>
      <c r="U51" s="23">
        <f>VLOOKUP($B51,'Hit Statcast'!$B:$R,5,FALSE)</f>
        <v>88.7</v>
      </c>
      <c r="V51" s="23">
        <f>VLOOKUP($B51,'Hit Statcast'!$B:$R,7,FALSE)</f>
        <v>16.5</v>
      </c>
      <c r="W51" s="10">
        <f>VLOOKUP($B51,'Hit PD'!$B:$L,4,FALSE)</f>
        <v>0.19700000000000001</v>
      </c>
      <c r="X51" s="10">
        <f>VLOOKUP($B51,'Hit PD'!$B:$L,5,FALSE)</f>
        <v>0.378</v>
      </c>
      <c r="Y51" s="10">
        <f>VLOOKUP($B51,'Hit PD'!$B:$L,6,FALSE)</f>
        <v>0.42499999999999999</v>
      </c>
      <c r="Z51" s="23">
        <f>VLOOKUP($B51,BsR!$B:$L,5,FALSE)</f>
        <v>4.4000000000000004</v>
      </c>
      <c r="AA51" s="10">
        <f>VLOOKUP($B51,'Hit PD'!$B:$L,8,FALSE)</f>
        <v>0.38800000000000001</v>
      </c>
      <c r="AB51" s="10">
        <f t="shared" si="4"/>
        <v>0.18400000000000005</v>
      </c>
      <c r="AC51" s="10">
        <f>VLOOKUP($B51,'Hit PD'!$B:$L,10,FALSE)</f>
        <v>0.19900000000000001</v>
      </c>
      <c r="AD51" s="10">
        <f>VLOOKUP($B51,'Hit PD'!$B:$L,11,FALSE)</f>
        <v>9.9000000000000005E-2</v>
      </c>
      <c r="AE51" s="10">
        <f>VLOOKUP($B51,'Hit PD'!$B:$M,12,FALSE)</f>
        <v>0.1</v>
      </c>
      <c r="AF51" s="10">
        <f>VLOOKUP($B51,'Hit PD'!$B:$L,9,FALSE)</f>
        <v>0.81599999999999995</v>
      </c>
      <c r="AG51">
        <f>VLOOKUP(B51,'[1]SGP Hitters'!$B:$K,10,FALSE)</f>
        <v>22.476234615791807</v>
      </c>
      <c r="AH51" s="8">
        <v>0.23300000000000001</v>
      </c>
      <c r="AI51" s="8">
        <v>0.28100000000000003</v>
      </c>
      <c r="AJ51" s="11">
        <v>0.27500000000000002</v>
      </c>
      <c r="AK51" s="8">
        <v>0.35299999999999998</v>
      </c>
      <c r="AL51" s="8">
        <v>0.34</v>
      </c>
      <c r="AM51" s="8">
        <v>120</v>
      </c>
      <c r="AN51" s="11">
        <v>5</v>
      </c>
      <c r="AO51" s="11">
        <v>20.9</v>
      </c>
      <c r="AP51" s="8">
        <v>-5.5</v>
      </c>
      <c r="AQ51" s="8">
        <v>3.7</v>
      </c>
    </row>
    <row r="52" spans="1:43" ht="15" thickBot="1">
      <c r="A52" s="5">
        <v>51</v>
      </c>
      <c r="B52" s="22" t="s">
        <v>93</v>
      </c>
      <c r="C52" s="22" t="s">
        <v>89</v>
      </c>
      <c r="D52" s="8">
        <f>VLOOKUP(B52,HITTERS!$B:$W,3,FALSE)</f>
        <v>155</v>
      </c>
      <c r="E52" s="8">
        <f>VLOOKUP($B52,'Hit PD'!$B:$N,13,FALSE)</f>
        <v>639</v>
      </c>
      <c r="F52" s="8">
        <f>VLOOKUP($B52,HITTERS!$B:$W,4,FALSE)</f>
        <v>691</v>
      </c>
      <c r="G52" s="8">
        <f>VLOOKUP($B52,HITTERS!$B:$W,5,FALSE)</f>
        <v>26</v>
      </c>
      <c r="H52" s="8">
        <f>VLOOKUP($B52,HITTERS!$B:$W,6,FALSE)</f>
        <v>102</v>
      </c>
      <c r="I52" s="8">
        <f>VLOOKUP($B52,HITTERS!$B:$W,7,FALSE)</f>
        <v>76</v>
      </c>
      <c r="J52" s="8">
        <f>VLOOKUP($B52,HITTERS!$B:$W,8,FALSE)</f>
        <v>30</v>
      </c>
      <c r="K52" s="8">
        <f t="shared" si="0"/>
        <v>3.7626628075253257E-2</v>
      </c>
      <c r="L52" s="8">
        <f t="shared" si="1"/>
        <v>0.14761215629522431</v>
      </c>
      <c r="M52" s="8">
        <f t="shared" si="2"/>
        <v>0.10998552821997105</v>
      </c>
      <c r="N52" s="8">
        <f t="shared" si="3"/>
        <v>4.3415340086830678E-2</v>
      </c>
      <c r="O52" s="8">
        <f>VLOOKUP($B52,HITTERS!$B:$W,14,FALSE)</f>
        <v>0.32</v>
      </c>
      <c r="P52" s="8">
        <f>VLOOKUP($B52,HITTERS!$B:$W,15,FALSE)</f>
        <v>0.45900000000000002</v>
      </c>
      <c r="Q52" s="9">
        <f>VLOOKUP($B52,HITTERS!$B:$W,9,FALSE)</f>
        <v>6.5000000000000002E-2</v>
      </c>
      <c r="R52" s="10">
        <f>VLOOKUP($B52,HITTERS!$B:$W,10,FALSE)</f>
        <v>0.217</v>
      </c>
      <c r="S52" s="10">
        <f>VLOOKUP(B52,'Hit Statcast'!B:R,9,FALSE)</f>
        <v>8.4000000000000005E-2</v>
      </c>
      <c r="T52" s="10">
        <f>VLOOKUP($B52,'Hit Statcast'!$B:$R,11,FALSE)</f>
        <v>0.42199999999999999</v>
      </c>
      <c r="U52" s="23">
        <f>VLOOKUP($B52,'Hit Statcast'!$B:$R,5,FALSE)</f>
        <v>89.9</v>
      </c>
      <c r="V52" s="23">
        <f>VLOOKUP($B52,'Hit Statcast'!$B:$R,7,FALSE)</f>
        <v>13</v>
      </c>
      <c r="W52" s="10">
        <f>VLOOKUP($B52,'Hit PD'!$B:$L,4,FALSE)</f>
        <v>0.21</v>
      </c>
      <c r="X52" s="10">
        <f>VLOOKUP($B52,'Hit PD'!$B:$L,5,FALSE)</f>
        <v>0.39600000000000002</v>
      </c>
      <c r="Y52" s="10">
        <f>VLOOKUP($B52,'Hit PD'!$B:$L,6,FALSE)</f>
        <v>0.39400000000000002</v>
      </c>
      <c r="Z52" s="23">
        <f>VLOOKUP($B52,BsR!$B:$L,5,FALSE)</f>
        <v>7.3</v>
      </c>
      <c r="AA52" s="10">
        <f>VLOOKUP($B52,'Hit PD'!$B:$L,8,FALSE)</f>
        <v>0.38300000000000001</v>
      </c>
      <c r="AB52" s="10">
        <f t="shared" si="4"/>
        <v>0.28100000000000003</v>
      </c>
      <c r="AC52" s="10">
        <f>VLOOKUP($B52,'Hit PD'!$B:$L,10,FALSE)</f>
        <v>0.27400000000000002</v>
      </c>
      <c r="AD52" s="10">
        <f>VLOOKUP($B52,'Hit PD'!$B:$L,11,FALSE)</f>
        <v>0.125</v>
      </c>
      <c r="AE52" s="10">
        <f>VLOOKUP($B52,'Hit PD'!$B:$M,12,FALSE)</f>
        <v>0.14899999999999999</v>
      </c>
      <c r="AF52" s="10">
        <f>VLOOKUP($B52,'Hit PD'!$B:$L,9,FALSE)</f>
        <v>0.71899999999999997</v>
      </c>
      <c r="AG52">
        <f>VLOOKUP(B52,'[1]SGP Hitters'!$B:$K,10,FALSE)</f>
        <v>19.210834395443751</v>
      </c>
      <c r="AH52" s="8">
        <v>0.191</v>
      </c>
      <c r="AI52" s="8">
        <v>0.30599999999999999</v>
      </c>
      <c r="AJ52" s="11">
        <v>0.26300000000000001</v>
      </c>
      <c r="AK52" s="8">
        <v>0.33</v>
      </c>
      <c r="AL52" s="8">
        <v>0.32700000000000001</v>
      </c>
      <c r="AM52" s="8">
        <v>105</v>
      </c>
      <c r="AN52" s="11">
        <v>6.9</v>
      </c>
      <c r="AO52" s="11">
        <v>11.6</v>
      </c>
      <c r="AP52" s="8">
        <v>0.9</v>
      </c>
      <c r="AQ52" s="8">
        <v>3.6</v>
      </c>
    </row>
    <row r="53" spans="1:43" ht="15" thickBot="1">
      <c r="A53" s="5">
        <v>52</v>
      </c>
      <c r="B53" s="22" t="s">
        <v>94</v>
      </c>
      <c r="C53" s="22" t="s">
        <v>95</v>
      </c>
      <c r="D53" s="8">
        <f>VLOOKUP(B53,HITTERS!$B:$W,3,FALSE)</f>
        <v>154</v>
      </c>
      <c r="E53" s="8">
        <f>VLOOKUP($B53,'Hit PD'!$B:$N,13,FALSE)</f>
        <v>593</v>
      </c>
      <c r="F53" s="8">
        <f>VLOOKUP($B53,HITTERS!$B:$W,4,FALSE)</f>
        <v>687</v>
      </c>
      <c r="G53" s="8">
        <f>VLOOKUP($B53,HITTERS!$B:$W,5,FALSE)</f>
        <v>25</v>
      </c>
      <c r="H53" s="8">
        <f>VLOOKUP($B53,HITTERS!$B:$W,6,FALSE)</f>
        <v>89</v>
      </c>
      <c r="I53" s="8">
        <f>VLOOKUP($B53,HITTERS!$B:$W,7,FALSE)</f>
        <v>80</v>
      </c>
      <c r="J53" s="8">
        <f>VLOOKUP($B53,HITTERS!$B:$W,8,FALSE)</f>
        <v>11</v>
      </c>
      <c r="K53" s="8">
        <f t="shared" si="0"/>
        <v>3.6390101892285295E-2</v>
      </c>
      <c r="L53" s="8">
        <f t="shared" si="1"/>
        <v>0.12954876273653565</v>
      </c>
      <c r="M53" s="8">
        <f t="shared" si="2"/>
        <v>0.11644832605531295</v>
      </c>
      <c r="N53" s="8">
        <f t="shared" si="3"/>
        <v>1.6011644832605532E-2</v>
      </c>
      <c r="O53" s="8">
        <f>VLOOKUP($B53,HITTERS!$B:$W,14,FALSE)</f>
        <v>0.36299999999999999</v>
      </c>
      <c r="P53" s="8">
        <f>VLOOKUP($B53,HITTERS!$B:$W,15,FALSE)</f>
        <v>0.44700000000000001</v>
      </c>
      <c r="Q53" s="9">
        <f>VLOOKUP($B53,HITTERS!$B:$W,9,FALSE)</f>
        <v>0.127</v>
      </c>
      <c r="R53" s="10">
        <f>VLOOKUP($B53,HITTERS!$B:$W,10,FALSE)</f>
        <v>0.23400000000000001</v>
      </c>
      <c r="S53" s="10">
        <f>VLOOKUP(B53,'Hit Statcast'!B:R,9,FALSE)</f>
        <v>0.11899999999999999</v>
      </c>
      <c r="T53" s="10">
        <f>VLOOKUP($B53,'Hit Statcast'!$B:$R,11,FALSE)</f>
        <v>0.50700000000000001</v>
      </c>
      <c r="U53" s="23">
        <f>VLOOKUP($B53,'Hit Statcast'!$B:$R,5,FALSE)</f>
        <v>91.3</v>
      </c>
      <c r="V53" s="23">
        <f>VLOOKUP($B53,'Hit Statcast'!$B:$R,7,FALSE)</f>
        <v>12.8</v>
      </c>
      <c r="W53" s="10">
        <f>VLOOKUP($B53,'Hit PD'!$B:$L,4,FALSE)</f>
        <v>0.216</v>
      </c>
      <c r="X53" s="10">
        <f>VLOOKUP($B53,'Hit PD'!$B:$L,5,FALSE)</f>
        <v>0.41099999999999998</v>
      </c>
      <c r="Y53" s="10">
        <f>VLOOKUP($B53,'Hit PD'!$B:$L,6,FALSE)</f>
        <v>0.372</v>
      </c>
      <c r="Z53" s="23">
        <f>VLOOKUP($B53,BsR!$B:$L,5,FALSE)</f>
        <v>2.6</v>
      </c>
      <c r="AA53" s="10">
        <f>VLOOKUP($B53,'Hit PD'!$B:$L,8,FALSE)</f>
        <v>0.29099999999999998</v>
      </c>
      <c r="AB53" s="10">
        <f t="shared" si="4"/>
        <v>0.246</v>
      </c>
      <c r="AC53" s="10">
        <f>VLOOKUP($B53,'Hit PD'!$B:$L,10,FALSE)</f>
        <v>0.29399999999999998</v>
      </c>
      <c r="AD53" s="10">
        <f>VLOOKUP($B53,'Hit PD'!$B:$L,11,FALSE)</f>
        <v>0.186</v>
      </c>
      <c r="AE53" s="10">
        <f>VLOOKUP($B53,'Hit PD'!$B:$M,12,FALSE)</f>
        <v>0.108</v>
      </c>
      <c r="AF53" s="10">
        <f>VLOOKUP($B53,'Hit PD'!$B:$L,9,FALSE)</f>
        <v>0.754</v>
      </c>
      <c r="AG53">
        <f>VLOOKUP(B53,'[1]SGP Hitters'!$B:$K,10,FALSE)</f>
        <v>18.405817606218854</v>
      </c>
      <c r="AH53" s="8">
        <v>0.17699999999999999</v>
      </c>
      <c r="AI53" s="8">
        <v>0.32400000000000001</v>
      </c>
      <c r="AJ53" s="11">
        <v>0.26700000000000002</v>
      </c>
      <c r="AK53" s="8">
        <v>0.34799999999999998</v>
      </c>
      <c r="AL53" s="8">
        <v>0.36799999999999999</v>
      </c>
      <c r="AM53" s="8">
        <v>121</v>
      </c>
      <c r="AN53" s="11">
        <v>2.2000000000000002</v>
      </c>
      <c r="AO53" s="11">
        <v>20.3</v>
      </c>
      <c r="AP53" s="8">
        <v>-8.5</v>
      </c>
      <c r="AQ53" s="8">
        <v>3.5</v>
      </c>
    </row>
    <row r="54" spans="1:43" ht="15" thickBot="1">
      <c r="A54" s="5">
        <v>53</v>
      </c>
      <c r="B54" s="22" t="s">
        <v>96</v>
      </c>
      <c r="C54" s="22" t="s">
        <v>97</v>
      </c>
      <c r="D54" s="8">
        <f>VLOOKUP(B54,HITTERS!$B:$W,3,FALSE)</f>
        <v>135</v>
      </c>
      <c r="E54" s="8">
        <f>VLOOKUP($B54,'Hit PD'!$B:$N,13,FALSE)</f>
        <v>571</v>
      </c>
      <c r="F54" s="8">
        <f>VLOOKUP($B54,HITTERS!$B:$W,4,FALSE)</f>
        <v>601</v>
      </c>
      <c r="G54" s="8">
        <f>VLOOKUP($B54,HITTERS!$B:$W,5,FALSE)</f>
        <v>20</v>
      </c>
      <c r="H54" s="8">
        <f>VLOOKUP($B54,HITTERS!$B:$W,6,FALSE)</f>
        <v>69</v>
      </c>
      <c r="I54" s="8">
        <f>VLOOKUP($B54,HITTERS!$B:$W,7,FALSE)</f>
        <v>73</v>
      </c>
      <c r="J54" s="8">
        <f>VLOOKUP($B54,HITTERS!$B:$W,8,FALSE)</f>
        <v>5</v>
      </c>
      <c r="K54" s="8">
        <f t="shared" si="0"/>
        <v>3.3277870216306155E-2</v>
      </c>
      <c r="L54" s="8">
        <f t="shared" si="1"/>
        <v>0.11480865224625623</v>
      </c>
      <c r="M54" s="8">
        <f t="shared" si="2"/>
        <v>0.12146422628951747</v>
      </c>
      <c r="N54" s="8">
        <f t="shared" si="3"/>
        <v>8.3194675540765387E-3</v>
      </c>
      <c r="O54" s="8">
        <f>VLOOKUP($B54,HITTERS!$B:$W,14,FALSE)</f>
        <v>0.33900000000000002</v>
      </c>
      <c r="P54" s="8">
        <f>VLOOKUP($B54,HITTERS!$B:$W,15,FALSE)</f>
        <v>0.47499999999999998</v>
      </c>
      <c r="Q54" s="9">
        <f>VLOOKUP($B54,HITTERS!$B:$W,9,FALSE)</f>
        <v>4.4999999999999998E-2</v>
      </c>
      <c r="R54" s="10">
        <f>VLOOKUP($B54,HITTERS!$B:$W,10,FALSE)</f>
        <v>0.191</v>
      </c>
      <c r="S54" s="10">
        <f>VLOOKUP(B54,'Hit Statcast'!B:R,9,FALSE)</f>
        <v>9.6000000000000002E-2</v>
      </c>
      <c r="T54" s="10">
        <f>VLOOKUP($B54,'Hit Statcast'!$B:$R,11,FALSE)</f>
        <v>0.44900000000000001</v>
      </c>
      <c r="U54" s="23">
        <f>VLOOKUP($B54,'Hit Statcast'!$B:$R,5,FALSE)</f>
        <v>90.2</v>
      </c>
      <c r="V54" s="23">
        <f>VLOOKUP($B54,'Hit Statcast'!$B:$R,7,FALSE)</f>
        <v>6.1</v>
      </c>
      <c r="W54" s="10">
        <f>VLOOKUP($B54,'Hit PD'!$B:$L,4,FALSE)</f>
        <v>0.27400000000000002</v>
      </c>
      <c r="X54" s="10">
        <f>VLOOKUP($B54,'Hit PD'!$B:$L,5,FALSE)</f>
        <v>0.46100000000000002</v>
      </c>
      <c r="Y54" s="10">
        <f>VLOOKUP($B54,'Hit PD'!$B:$L,6,FALSE)</f>
        <v>0.26500000000000001</v>
      </c>
      <c r="Z54" s="23">
        <f>VLOOKUP($B54,BsR!$B:$L,5,FALSE)</f>
        <v>-1.7</v>
      </c>
      <c r="AA54" s="10">
        <f>VLOOKUP($B54,'Hit PD'!$B:$L,8,FALSE)</f>
        <v>0.40799999999999997</v>
      </c>
      <c r="AB54" s="10">
        <f t="shared" si="4"/>
        <v>0.18200000000000005</v>
      </c>
      <c r="AC54" s="10">
        <f>VLOOKUP($B54,'Hit PD'!$B:$L,10,FALSE)</f>
        <v>0.217</v>
      </c>
      <c r="AD54" s="10">
        <f>VLOOKUP($B54,'Hit PD'!$B:$L,11,FALSE)</f>
        <v>0.114</v>
      </c>
      <c r="AE54" s="10">
        <f>VLOOKUP($B54,'Hit PD'!$B:$M,12,FALSE)</f>
        <v>0.10299999999999999</v>
      </c>
      <c r="AF54" s="10">
        <f>VLOOKUP($B54,'Hit PD'!$B:$L,9,FALSE)</f>
        <v>0.81799999999999995</v>
      </c>
      <c r="AG54">
        <f>VLOOKUP(B54,'[1]SGP Hitters'!$B:$K,10,FALSE)</f>
        <v>14.348933414510585</v>
      </c>
      <c r="AH54" s="8">
        <v>0.16700000000000001</v>
      </c>
      <c r="AI54" s="8">
        <v>0.35</v>
      </c>
      <c r="AJ54" s="11">
        <v>0.30399999999999999</v>
      </c>
      <c r="AK54" s="8">
        <v>0.34599999999999997</v>
      </c>
      <c r="AL54" s="8">
        <v>0.36099999999999999</v>
      </c>
      <c r="AM54" s="8">
        <v>122</v>
      </c>
      <c r="AN54" s="11">
        <v>-2.1</v>
      </c>
      <c r="AO54" s="11">
        <v>13.5</v>
      </c>
      <c r="AP54" s="8">
        <v>1.5</v>
      </c>
      <c r="AQ54" s="8">
        <v>3.5</v>
      </c>
    </row>
    <row r="55" spans="1:43" ht="15" thickBot="1">
      <c r="A55" s="5">
        <v>54</v>
      </c>
      <c r="B55" s="22" t="s">
        <v>98</v>
      </c>
      <c r="C55" s="22" t="s">
        <v>41</v>
      </c>
      <c r="D55" s="8">
        <f>VLOOKUP(B55,HITTERS!$B:$W,3,FALSE)</f>
        <v>138</v>
      </c>
      <c r="E55" s="8">
        <f>VLOOKUP($B55,'Hit PD'!$B:$N,13,FALSE)</f>
        <v>543</v>
      </c>
      <c r="F55" s="8">
        <f>VLOOKUP($B55,HITTERS!$B:$W,4,FALSE)</f>
        <v>601</v>
      </c>
      <c r="G55" s="8">
        <f>VLOOKUP($B55,HITTERS!$B:$W,5,FALSE)</f>
        <v>30</v>
      </c>
      <c r="H55" s="8">
        <f>VLOOKUP($B55,HITTERS!$B:$W,6,FALSE)</f>
        <v>75</v>
      </c>
      <c r="I55" s="8">
        <f>VLOOKUP($B55,HITTERS!$B:$W,7,FALSE)</f>
        <v>91</v>
      </c>
      <c r="J55" s="8">
        <f>VLOOKUP($B55,HITTERS!$B:$W,8,FALSE)</f>
        <v>3</v>
      </c>
      <c r="K55" s="8">
        <f t="shared" si="0"/>
        <v>4.9916805324459232E-2</v>
      </c>
      <c r="L55" s="8">
        <f t="shared" si="1"/>
        <v>0.12479201331114809</v>
      </c>
      <c r="M55" s="8">
        <f t="shared" si="2"/>
        <v>0.15141430948419302</v>
      </c>
      <c r="N55" s="8">
        <f t="shared" si="3"/>
        <v>4.9916805324459234E-3</v>
      </c>
      <c r="O55" s="8">
        <f>VLOOKUP($B55,HITTERS!$B:$W,14,FALSE)</f>
        <v>0.31900000000000001</v>
      </c>
      <c r="P55" s="8">
        <f>VLOOKUP($B55,HITTERS!$B:$W,15,FALSE)</f>
        <v>0.46200000000000002</v>
      </c>
      <c r="Q55" s="9">
        <f>VLOOKUP($B55,HITTERS!$B:$W,9,FALSE)</f>
        <v>8.3000000000000004E-2</v>
      </c>
      <c r="R55" s="10">
        <f>VLOOKUP($B55,HITTERS!$B:$W,10,FALSE)</f>
        <v>0.18099999999999999</v>
      </c>
      <c r="S55" s="10">
        <f>VLOOKUP(B55,'Hit Statcast'!B:R,9,FALSE)</f>
        <v>0.105</v>
      </c>
      <c r="T55" s="10">
        <f>VLOOKUP($B55,'Hit Statcast'!$B:$R,11,FALSE)</f>
        <v>0.45900000000000002</v>
      </c>
      <c r="U55" s="23">
        <f>VLOOKUP($B55,'Hit Statcast'!$B:$R,5,FALSE)</f>
        <v>91</v>
      </c>
      <c r="V55" s="23">
        <f>VLOOKUP($B55,'Hit Statcast'!$B:$R,7,FALSE)</f>
        <v>15</v>
      </c>
      <c r="W55" s="10">
        <f>VLOOKUP($B55,'Hit PD'!$B:$L,4,FALSE)</f>
        <v>0.152</v>
      </c>
      <c r="X55" s="10">
        <f>VLOOKUP($B55,'Hit PD'!$B:$L,5,FALSE)</f>
        <v>0.40200000000000002</v>
      </c>
      <c r="Y55" s="10">
        <f>VLOOKUP($B55,'Hit PD'!$B:$L,6,FALSE)</f>
        <v>0.44500000000000001</v>
      </c>
      <c r="Z55" s="23">
        <f>VLOOKUP($B55,BsR!$B:$L,5,FALSE)</f>
        <v>-3.5</v>
      </c>
      <c r="AA55" s="10">
        <f>VLOOKUP($B55,'Hit PD'!$B:$L,8,FALSE)</f>
        <v>0.32</v>
      </c>
      <c r="AB55" s="10">
        <f t="shared" si="4"/>
        <v>0.22399999999999998</v>
      </c>
      <c r="AC55" s="10">
        <f>VLOOKUP($B55,'Hit PD'!$B:$L,10,FALSE)</f>
        <v>0.25700000000000001</v>
      </c>
      <c r="AD55" s="10">
        <f>VLOOKUP($B55,'Hit PD'!$B:$L,11,FALSE)</f>
        <v>0.14699999999999999</v>
      </c>
      <c r="AE55" s="10">
        <f>VLOOKUP($B55,'Hit PD'!$B:$M,12,FALSE)</f>
        <v>0.11</v>
      </c>
      <c r="AF55" s="10">
        <f>VLOOKUP($B55,'Hit PD'!$B:$L,9,FALSE)</f>
        <v>0.77600000000000002</v>
      </c>
      <c r="AG55">
        <f>VLOOKUP(B55,'[1]SGP Hitters'!$B:$K,10,FALSE)</f>
        <v>15.889805236858827</v>
      </c>
      <c r="AH55" s="8">
        <v>0.20799999999999999</v>
      </c>
      <c r="AI55" s="8">
        <v>0.26200000000000001</v>
      </c>
      <c r="AJ55" s="11">
        <v>0.255</v>
      </c>
      <c r="AK55" s="8">
        <v>0.33300000000000002</v>
      </c>
      <c r="AL55" s="8">
        <v>0.33500000000000002</v>
      </c>
      <c r="AM55" s="8">
        <v>114</v>
      </c>
      <c r="AN55" s="11">
        <v>-3.5</v>
      </c>
      <c r="AO55" s="11">
        <v>6.8</v>
      </c>
      <c r="AP55" s="8">
        <v>7.6</v>
      </c>
      <c r="AQ55" s="8">
        <v>3.4</v>
      </c>
    </row>
    <row r="56" spans="1:43" ht="15" thickBot="1">
      <c r="A56" s="5">
        <v>55</v>
      </c>
      <c r="B56" s="22" t="s">
        <v>99</v>
      </c>
      <c r="C56" s="22" t="s">
        <v>100</v>
      </c>
      <c r="D56" s="8">
        <f>VLOOKUP(B56,HITTERS!$B:$W,3,FALSE)</f>
        <v>147</v>
      </c>
      <c r="E56" s="8">
        <f>VLOOKUP($B56,'Hit PD'!$B:$N,13,FALSE)</f>
        <v>574</v>
      </c>
      <c r="F56" s="8">
        <f>VLOOKUP($B56,HITTERS!$B:$W,4,FALSE)</f>
        <v>617</v>
      </c>
      <c r="G56" s="8">
        <f>VLOOKUP($B56,HITTERS!$B:$W,5,FALSE)</f>
        <v>10</v>
      </c>
      <c r="H56" s="8">
        <f>VLOOKUP($B56,HITTERS!$B:$W,6,FALSE)</f>
        <v>71</v>
      </c>
      <c r="I56" s="8">
        <f>VLOOKUP($B56,HITTERS!$B:$W,7,FALSE)</f>
        <v>69</v>
      </c>
      <c r="J56" s="8">
        <f>VLOOKUP($B56,HITTERS!$B:$W,8,FALSE)</f>
        <v>3</v>
      </c>
      <c r="K56" s="8">
        <f t="shared" si="0"/>
        <v>1.6207455429497569E-2</v>
      </c>
      <c r="L56" s="8">
        <f t="shared" si="1"/>
        <v>0.11507293354943274</v>
      </c>
      <c r="M56" s="8">
        <f t="shared" si="2"/>
        <v>0.11183144246353323</v>
      </c>
      <c r="N56" s="8">
        <f t="shared" si="3"/>
        <v>4.8622366288492711E-3</v>
      </c>
      <c r="O56" s="8">
        <f>VLOOKUP($B56,HITTERS!$B:$W,14,FALSE)</f>
        <v>0.39300000000000002</v>
      </c>
      <c r="P56" s="8">
        <f>VLOOKUP($B56,HITTERS!$B:$W,15,FALSE)</f>
        <v>0.46899999999999997</v>
      </c>
      <c r="Q56" s="9">
        <f>VLOOKUP($B56,HITTERS!$B:$W,9,FALSE)</f>
        <v>5.7000000000000002E-2</v>
      </c>
      <c r="R56" s="10">
        <f>VLOOKUP($B56,HITTERS!$B:$W,10,FALSE)</f>
        <v>5.5E-2</v>
      </c>
      <c r="S56" s="10">
        <f>VLOOKUP(B56,'Hit Statcast'!B:R,9,FALSE)</f>
        <v>3.5000000000000003E-2</v>
      </c>
      <c r="T56" s="10">
        <f>VLOOKUP($B56,'Hit Statcast'!$B:$R,11,FALSE)</f>
        <v>0.252</v>
      </c>
      <c r="U56" s="23">
        <f>VLOOKUP($B56,'Hit Statcast'!$B:$R,5,FALSE)</f>
        <v>88.3</v>
      </c>
      <c r="V56" s="23">
        <f>VLOOKUP($B56,'Hit Statcast'!$B:$R,7,FALSE)</f>
        <v>11.5</v>
      </c>
      <c r="W56" s="10">
        <f>VLOOKUP($B56,'Hit PD'!$B:$L,4,FALSE)</f>
        <v>0.28499999999999998</v>
      </c>
      <c r="X56" s="10">
        <f>VLOOKUP($B56,'Hit PD'!$B:$L,5,FALSE)</f>
        <v>0.42899999999999999</v>
      </c>
      <c r="Y56" s="10">
        <f>VLOOKUP($B56,'Hit PD'!$B:$L,6,FALSE)</f>
        <v>0.28699999999999998</v>
      </c>
      <c r="Z56" s="23">
        <f>VLOOKUP($B56,BsR!$B:$L,5,FALSE)</f>
        <v>-2.6</v>
      </c>
      <c r="AA56" s="10">
        <f>VLOOKUP($B56,'Hit PD'!$B:$L,8,FALSE)</f>
        <v>0.35699999999999998</v>
      </c>
      <c r="AB56" s="10">
        <f t="shared" si="4"/>
        <v>6.2000000000000055E-2</v>
      </c>
      <c r="AC56" s="10">
        <f>VLOOKUP($B56,'Hit PD'!$B:$L,10,FALSE)</f>
        <v>0.2</v>
      </c>
      <c r="AD56" s="10">
        <f>VLOOKUP($B56,'Hit PD'!$B:$L,11,FALSE)</f>
        <v>0.16900000000000001</v>
      </c>
      <c r="AE56" s="10">
        <f>VLOOKUP($B56,'Hit PD'!$B:$M,12,FALSE)</f>
        <v>3.1E-2</v>
      </c>
      <c r="AF56" s="10">
        <f>VLOOKUP($B56,'Hit PD'!$B:$L,9,FALSE)</f>
        <v>0.93799999999999994</v>
      </c>
      <c r="AG56">
        <f>VLOOKUP(B56,'[1]SGP Hitters'!$B:$K,10,FALSE)</f>
        <v>15.043822755292302</v>
      </c>
      <c r="AH56" s="8">
        <v>0.115</v>
      </c>
      <c r="AI56" s="8">
        <v>0.36099999999999999</v>
      </c>
      <c r="AJ56" s="11">
        <v>0.35299999999999998</v>
      </c>
      <c r="AK56" s="8">
        <v>0.36799999999999999</v>
      </c>
      <c r="AL56" s="8">
        <v>0.35299999999999998</v>
      </c>
      <c r="AM56" s="8">
        <v>131</v>
      </c>
      <c r="AN56" s="11">
        <v>-2.7</v>
      </c>
      <c r="AO56" s="11">
        <v>21.3</v>
      </c>
      <c r="AP56" s="8">
        <v>-8.6</v>
      </c>
      <c r="AQ56" s="8">
        <v>3.3</v>
      </c>
    </row>
    <row r="57" spans="1:43" ht="15" thickBot="1">
      <c r="A57" s="5">
        <v>56</v>
      </c>
      <c r="B57" s="22" t="s">
        <v>101</v>
      </c>
      <c r="C57" s="22" t="s">
        <v>56</v>
      </c>
      <c r="D57" s="8">
        <f>VLOOKUP(B57,HITTERS!$B:$W,3,FALSE)</f>
        <v>158</v>
      </c>
      <c r="E57" s="8">
        <f>VLOOKUP($B57,'Hit PD'!$B:$N,13,FALSE)</f>
        <v>580</v>
      </c>
      <c r="F57" s="8">
        <f>VLOOKUP($B57,HITTERS!$B:$W,4,FALSE)</f>
        <v>691</v>
      </c>
      <c r="G57" s="8">
        <f>VLOOKUP($B57,HITTERS!$B:$W,5,FALSE)</f>
        <v>21</v>
      </c>
      <c r="H57" s="8">
        <f>VLOOKUP($B57,HITTERS!$B:$W,6,FALSE)</f>
        <v>86</v>
      </c>
      <c r="I57" s="8">
        <f>VLOOKUP($B57,HITTERS!$B:$W,7,FALSE)</f>
        <v>84</v>
      </c>
      <c r="J57" s="8">
        <f>VLOOKUP($B57,HITTERS!$B:$W,8,FALSE)</f>
        <v>14</v>
      </c>
      <c r="K57" s="8">
        <f t="shared" si="0"/>
        <v>3.0390738060781478E-2</v>
      </c>
      <c r="L57" s="8">
        <f t="shared" si="1"/>
        <v>0.12445730824891461</v>
      </c>
      <c r="M57" s="8">
        <f t="shared" si="2"/>
        <v>0.12156295224312591</v>
      </c>
      <c r="N57" s="8">
        <f t="shared" si="3"/>
        <v>2.0260492040520984E-2</v>
      </c>
      <c r="O57" s="8">
        <f>VLOOKUP($B57,HITTERS!$B:$W,14,FALSE)</f>
        <v>0.36</v>
      </c>
      <c r="P57" s="8">
        <f>VLOOKUP($B57,HITTERS!$B:$W,15,FALSE)</f>
        <v>0.43099999999999999</v>
      </c>
      <c r="Q57" s="9">
        <f>VLOOKUP($B57,HITTERS!$B:$W,9,FALSE)</f>
        <v>0.14299999999999999</v>
      </c>
      <c r="R57" s="10">
        <f>VLOOKUP($B57,HITTERS!$B:$W,10,FALSE)</f>
        <v>0.221</v>
      </c>
      <c r="S57" s="10">
        <f>VLOOKUP(B57,'Hit Statcast'!B:R,9,FALSE)</f>
        <v>0.09</v>
      </c>
      <c r="T57" s="10">
        <f>VLOOKUP($B57,'Hit Statcast'!$B:$R,11,FALSE)</f>
        <v>0.39</v>
      </c>
      <c r="U57" s="23">
        <f>VLOOKUP($B57,'Hit Statcast'!$B:$R,5,FALSE)</f>
        <v>89.9</v>
      </c>
      <c r="V57" s="23">
        <f>VLOOKUP($B57,'Hit Statcast'!$B:$R,7,FALSE)</f>
        <v>13</v>
      </c>
      <c r="W57" s="10">
        <f>VLOOKUP($B57,'Hit PD'!$B:$L,4,FALSE)</f>
        <v>0.21299999999999999</v>
      </c>
      <c r="X57" s="10">
        <f>VLOOKUP($B57,'Hit PD'!$B:$L,5,FALSE)</f>
        <v>0.41699999999999998</v>
      </c>
      <c r="Y57" s="10">
        <f>VLOOKUP($B57,'Hit PD'!$B:$L,6,FALSE)</f>
        <v>0.37</v>
      </c>
      <c r="Z57" s="23">
        <f>VLOOKUP($B57,BsR!$B:$L,5,FALSE)</f>
        <v>1.8</v>
      </c>
      <c r="AA57" s="10">
        <f>VLOOKUP($B57,'Hit PD'!$B:$L,8,FALSE)</f>
        <v>0.26800000000000002</v>
      </c>
      <c r="AB57" s="10">
        <f t="shared" si="4"/>
        <v>0.22899999999999998</v>
      </c>
      <c r="AC57" s="10">
        <f>VLOOKUP($B57,'Hit PD'!$B:$L,10,FALSE)</f>
        <v>0.25600000000000001</v>
      </c>
      <c r="AD57" s="10">
        <f>VLOOKUP($B57,'Hit PD'!$B:$L,11,FALSE)</f>
        <v>0.154</v>
      </c>
      <c r="AE57" s="10">
        <f>VLOOKUP($B57,'Hit PD'!$B:$M,12,FALSE)</f>
        <v>0.10199999999999999</v>
      </c>
      <c r="AF57" s="10">
        <f>VLOOKUP($B57,'Hit PD'!$B:$L,9,FALSE)</f>
        <v>0.77100000000000002</v>
      </c>
      <c r="AG57">
        <f>VLOOKUP(B57,'[1]SGP Hitters'!$B:$K,10,FALSE)</f>
        <v>17.442938194598145</v>
      </c>
      <c r="AH57" s="8">
        <v>0.17599999999999999</v>
      </c>
      <c r="AI57" s="8">
        <v>0.29899999999999999</v>
      </c>
      <c r="AJ57" s="11">
        <v>0.246</v>
      </c>
      <c r="AK57" s="8">
        <v>0.34300000000000003</v>
      </c>
      <c r="AL57" s="8">
        <v>0.34699999999999998</v>
      </c>
      <c r="AM57" s="8">
        <v>116</v>
      </c>
      <c r="AN57" s="11">
        <v>1.2</v>
      </c>
      <c r="AO57" s="11">
        <v>14.5</v>
      </c>
      <c r="AP57" s="8">
        <v>-3.8</v>
      </c>
      <c r="AQ57" s="8">
        <v>3.3</v>
      </c>
    </row>
    <row r="58" spans="1:43" ht="15" thickBot="1">
      <c r="A58" s="5">
        <v>57</v>
      </c>
      <c r="B58" s="22" t="s">
        <v>102</v>
      </c>
      <c r="C58" s="6" t="s">
        <v>103</v>
      </c>
      <c r="D58" s="8">
        <f>VLOOKUP(B58,HITTERS!$B:$W,3,FALSE)</f>
        <v>140</v>
      </c>
      <c r="E58" s="8">
        <f>VLOOKUP($B58,'Hit PD'!$B:$N,13,FALSE)</f>
        <v>505</v>
      </c>
      <c r="F58" s="8">
        <f>VLOOKUP($B58,HITTERS!$B:$W,4,FALSE)</f>
        <v>576</v>
      </c>
      <c r="G58" s="8">
        <f>VLOOKUP($B58,HITTERS!$B:$W,5,FALSE)</f>
        <v>22</v>
      </c>
      <c r="H58" s="8">
        <f>VLOOKUP($B58,HITTERS!$B:$W,6,FALSE)</f>
        <v>77</v>
      </c>
      <c r="I58" s="8">
        <f>VLOOKUP($B58,HITTERS!$B:$W,7,FALSE)</f>
        <v>70</v>
      </c>
      <c r="J58" s="8">
        <f>VLOOKUP($B58,HITTERS!$B:$W,8,FALSE)</f>
        <v>8</v>
      </c>
      <c r="K58" s="8">
        <f t="shared" si="0"/>
        <v>3.8194444444444448E-2</v>
      </c>
      <c r="L58" s="8">
        <f t="shared" si="1"/>
        <v>0.13368055555555555</v>
      </c>
      <c r="M58" s="8">
        <f t="shared" si="2"/>
        <v>0.12152777777777778</v>
      </c>
      <c r="N58" s="8">
        <f t="shared" si="3"/>
        <v>1.3888888888888888E-2</v>
      </c>
      <c r="O58" s="8">
        <f>VLOOKUP($B58,HITTERS!$B:$W,14,FALSE)</f>
        <v>0.33600000000000002</v>
      </c>
      <c r="P58" s="8">
        <f>VLOOKUP($B58,HITTERS!$B:$W,15,FALSE)</f>
        <v>0.47099999999999997</v>
      </c>
      <c r="Q58" s="9">
        <f>VLOOKUP($B58,HITTERS!$B:$W,9,FALSE)</f>
        <v>9.1999999999999998E-2</v>
      </c>
      <c r="R58" s="10">
        <f>VLOOKUP($B58,HITTERS!$B:$W,10,FALSE)</f>
        <v>0.22</v>
      </c>
      <c r="S58" s="10">
        <f>VLOOKUP(B58,'Hit Statcast'!B:R,9,FALSE)</f>
        <v>7.8E-2</v>
      </c>
      <c r="T58" s="10">
        <f>VLOOKUP($B58,'Hit Statcast'!$B:$R,11,FALSE)</f>
        <v>0.36299999999999999</v>
      </c>
      <c r="U58" s="23">
        <f>VLOOKUP($B58,'Hit Statcast'!$B:$R,5,FALSE)</f>
        <v>88.3</v>
      </c>
      <c r="V58" s="23">
        <f>VLOOKUP($B58,'Hit Statcast'!$B:$R,7,FALSE)</f>
        <v>14.1</v>
      </c>
      <c r="W58" s="10">
        <f>VLOOKUP($B58,'Hit PD'!$B:$L,4,FALSE)</f>
        <v>0.19400000000000001</v>
      </c>
      <c r="X58" s="10">
        <f>VLOOKUP($B58,'Hit PD'!$B:$L,5,FALSE)</f>
        <v>0.40100000000000002</v>
      </c>
      <c r="Y58" s="10">
        <f>VLOOKUP($B58,'Hit PD'!$B:$L,6,FALSE)</f>
        <v>0.40600000000000003</v>
      </c>
      <c r="Z58" s="23">
        <f>VLOOKUP($B58,BsR!$B:$L,5,FALSE)</f>
        <v>1.2</v>
      </c>
      <c r="AA58" s="10">
        <f>VLOOKUP($B58,'Hit PD'!$B:$L,8,FALSE)</f>
        <v>0.32</v>
      </c>
      <c r="AB58" s="10">
        <f t="shared" si="4"/>
        <v>0.21599999999999997</v>
      </c>
      <c r="AC58" s="10">
        <f>VLOOKUP($B58,'Hit PD'!$B:$L,10,FALSE)</f>
        <v>0.25900000000000001</v>
      </c>
      <c r="AD58" s="10">
        <f>VLOOKUP($B58,'Hit PD'!$B:$L,11,FALSE)</f>
        <v>0.158</v>
      </c>
      <c r="AE58" s="10">
        <f>VLOOKUP($B58,'Hit PD'!$B:$M,12,FALSE)</f>
        <v>0.10199999999999999</v>
      </c>
      <c r="AF58" s="10">
        <f>VLOOKUP($B58,'Hit PD'!$B:$L,9,FALSE)</f>
        <v>0.78400000000000003</v>
      </c>
      <c r="AG58">
        <f>VLOOKUP(B58,'[1]SGP Hitters'!$B:$K,10,FALSE)</f>
        <v>15.056216676322048</v>
      </c>
      <c r="AH58" s="8">
        <v>0.22</v>
      </c>
      <c r="AI58" s="8">
        <v>0.29299999999999998</v>
      </c>
      <c r="AJ58" s="11">
        <v>0.253</v>
      </c>
      <c r="AK58" s="8">
        <v>0.34699999999999998</v>
      </c>
      <c r="AL58" s="8">
        <v>0.32</v>
      </c>
      <c r="AM58" s="8">
        <v>118</v>
      </c>
      <c r="AN58" s="11">
        <v>1.2</v>
      </c>
      <c r="AO58" s="11">
        <v>13.4</v>
      </c>
      <c r="AP58" s="8">
        <v>1.2</v>
      </c>
      <c r="AQ58" s="8">
        <v>3.3</v>
      </c>
    </row>
    <row r="59" spans="1:43" ht="15" thickBot="1">
      <c r="A59" s="5">
        <v>58</v>
      </c>
      <c r="B59" s="22" t="s">
        <v>104</v>
      </c>
      <c r="C59" s="22" t="s">
        <v>97</v>
      </c>
      <c r="D59" s="8">
        <f>VLOOKUP(B59,HITTERS!$B:$W,3,FALSE)</f>
        <v>140</v>
      </c>
      <c r="E59" s="8">
        <f>VLOOKUP($B59,'Hit PD'!$B:$N,13,FALSE)</f>
        <v>509</v>
      </c>
      <c r="F59" s="8">
        <f>VLOOKUP($B59,HITTERS!$B:$W,4,FALSE)</f>
        <v>581</v>
      </c>
      <c r="G59" s="8">
        <f>VLOOKUP($B59,HITTERS!$B:$W,5,FALSE)</f>
        <v>17</v>
      </c>
      <c r="H59" s="8">
        <f>VLOOKUP($B59,HITTERS!$B:$W,6,FALSE)</f>
        <v>66</v>
      </c>
      <c r="I59" s="8">
        <f>VLOOKUP($B59,HITTERS!$B:$W,7,FALSE)</f>
        <v>54</v>
      </c>
      <c r="J59" s="8">
        <f>VLOOKUP($B59,HITTERS!$B:$W,8,FALSE)</f>
        <v>4</v>
      </c>
      <c r="K59" s="8">
        <f t="shared" si="0"/>
        <v>2.9259896729776247E-2</v>
      </c>
      <c r="L59" s="8">
        <f t="shared" si="1"/>
        <v>0.11359724612736662</v>
      </c>
      <c r="M59" s="8">
        <f t="shared" si="2"/>
        <v>9.2943201376936319E-2</v>
      </c>
      <c r="N59" s="8">
        <f t="shared" si="3"/>
        <v>6.8846815834767644E-3</v>
      </c>
      <c r="O59" s="8">
        <f>VLOOKUP($B59,HITTERS!$B:$W,14,FALSE)</f>
        <v>0.33</v>
      </c>
      <c r="P59" s="8">
        <f>VLOOKUP($B59,HITTERS!$B:$W,15,FALSE)</f>
        <v>0.42399999999999999</v>
      </c>
      <c r="Q59" s="9">
        <f>VLOOKUP($B59,HITTERS!$B:$W,9,FALSE)</f>
        <v>0.107</v>
      </c>
      <c r="R59" s="10">
        <f>VLOOKUP($B59,HITTERS!$B:$W,10,FALSE)</f>
        <v>0.28399999999999997</v>
      </c>
      <c r="S59" s="10">
        <f>VLOOKUP(B59,'Hit Statcast'!B:R,9,FALSE)</f>
        <v>0.17100000000000001</v>
      </c>
      <c r="T59" s="10">
        <f>VLOOKUP($B59,'Hit Statcast'!$B:$R,11,FALSE)</f>
        <v>0.56100000000000005</v>
      </c>
      <c r="U59" s="23">
        <f>VLOOKUP($B59,'Hit Statcast'!$B:$R,5,FALSE)</f>
        <v>93.5</v>
      </c>
      <c r="V59" s="23">
        <f>VLOOKUP($B59,'Hit Statcast'!$B:$R,7,FALSE)</f>
        <v>18.5</v>
      </c>
      <c r="W59" s="10">
        <f>VLOOKUP($B59,'Hit PD'!$B:$L,4,FALSE)</f>
        <v>0.156</v>
      </c>
      <c r="X59" s="10">
        <f>VLOOKUP($B59,'Hit PD'!$B:$L,5,FALSE)</f>
        <v>0.35</v>
      </c>
      <c r="Y59" s="10">
        <f>VLOOKUP($B59,'Hit PD'!$B:$L,6,FALSE)</f>
        <v>0.49399999999999999</v>
      </c>
      <c r="Z59" s="23">
        <f>VLOOKUP($B59,BsR!$B:$L,5,FALSE)</f>
        <v>2.2000000000000002</v>
      </c>
      <c r="AA59" s="10">
        <f>VLOOKUP($B59,'Hit PD'!$B:$L,8,FALSE)</f>
        <v>0.22500000000000001</v>
      </c>
      <c r="AB59" s="10">
        <f t="shared" si="4"/>
        <v>0.27</v>
      </c>
      <c r="AC59" s="10">
        <f>VLOOKUP($B59,'Hit PD'!$B:$L,10,FALSE)</f>
        <v>0.29399999999999998</v>
      </c>
      <c r="AD59" s="10">
        <f>VLOOKUP($B59,'Hit PD'!$B:$L,11,FALSE)</f>
        <v>0.17699999999999999</v>
      </c>
      <c r="AE59" s="10">
        <f>VLOOKUP($B59,'Hit PD'!$B:$M,12,FALSE)</f>
        <v>0.11700000000000001</v>
      </c>
      <c r="AF59" s="10">
        <f>VLOOKUP($B59,'Hit PD'!$B:$L,9,FALSE)</f>
        <v>0.73</v>
      </c>
      <c r="AG59">
        <f>VLOOKUP(B59,'[1]SGP Hitters'!$B:$K,10,FALSE)</f>
        <v>10.564197888699638</v>
      </c>
      <c r="AH59" s="8">
        <v>0.17799999999999999</v>
      </c>
      <c r="AI59" s="8">
        <v>0.32600000000000001</v>
      </c>
      <c r="AJ59" s="11">
        <v>0.24099999999999999</v>
      </c>
      <c r="AK59" s="8">
        <v>0.32800000000000001</v>
      </c>
      <c r="AL59" s="8">
        <v>0.33800000000000002</v>
      </c>
      <c r="AM59" s="8">
        <v>110</v>
      </c>
      <c r="AN59" s="11">
        <v>2.1</v>
      </c>
      <c r="AO59" s="11">
        <v>8.6999999999999993</v>
      </c>
      <c r="AP59" s="8">
        <v>5.3</v>
      </c>
      <c r="AQ59" s="8">
        <v>3.3</v>
      </c>
    </row>
    <row r="60" spans="1:43" ht="15" thickBot="1">
      <c r="A60" s="5">
        <v>59</v>
      </c>
      <c r="B60" s="22" t="s">
        <v>105</v>
      </c>
      <c r="C60" s="22" t="s">
        <v>64</v>
      </c>
      <c r="D60" s="8">
        <f>VLOOKUP(B60,HITTERS!$B:$W,3,FALSE)</f>
        <v>151</v>
      </c>
      <c r="E60" s="8">
        <f>VLOOKUP($B60,'Hit PD'!$B:$N,13,FALSE)</f>
        <v>551</v>
      </c>
      <c r="F60" s="8">
        <f>VLOOKUP($B60,HITTERS!$B:$W,4,FALSE)</f>
        <v>654</v>
      </c>
      <c r="G60" s="8">
        <f>VLOOKUP($B60,HITTERS!$B:$W,5,FALSE)</f>
        <v>23</v>
      </c>
      <c r="H60" s="8">
        <f>VLOOKUP($B60,HITTERS!$B:$W,6,FALSE)</f>
        <v>95</v>
      </c>
      <c r="I60" s="8">
        <f>VLOOKUP($B60,HITTERS!$B:$W,7,FALSE)</f>
        <v>83</v>
      </c>
      <c r="J60" s="8">
        <f>VLOOKUP($B60,HITTERS!$B:$W,8,FALSE)</f>
        <v>22</v>
      </c>
      <c r="K60" s="8">
        <f t="shared" si="0"/>
        <v>3.5168195718654434E-2</v>
      </c>
      <c r="L60" s="8">
        <f t="shared" si="1"/>
        <v>0.14525993883792049</v>
      </c>
      <c r="M60" s="8">
        <f t="shared" si="2"/>
        <v>0.12691131498470948</v>
      </c>
      <c r="N60" s="8">
        <f t="shared" si="3"/>
        <v>3.3639143730886847E-2</v>
      </c>
      <c r="O60" s="8">
        <f>VLOOKUP($B60,HITTERS!$B:$W,14,FALSE)</f>
        <v>0.36399999999999999</v>
      </c>
      <c r="P60" s="8">
        <f>VLOOKUP($B60,HITTERS!$B:$W,15,FALSE)</f>
        <v>0.42499999999999999</v>
      </c>
      <c r="Q60" s="9">
        <f>VLOOKUP($B60,HITTERS!$B:$W,9,FALSE)</f>
        <v>0.122</v>
      </c>
      <c r="R60" s="10">
        <f>VLOOKUP($B60,HITTERS!$B:$W,10,FALSE)</f>
        <v>0.23899999999999999</v>
      </c>
      <c r="S60" s="10">
        <f>VLOOKUP(B60,'Hit Statcast'!B:R,9,FALSE)</f>
        <v>0.123</v>
      </c>
      <c r="T60" s="10">
        <f>VLOOKUP($B60,'Hit Statcast'!$B:$R,11,FALSE)</f>
        <v>0.48</v>
      </c>
      <c r="U60" s="23">
        <f>VLOOKUP($B60,'Hit Statcast'!$B:$R,5,FALSE)</f>
        <v>91.7</v>
      </c>
      <c r="V60" s="23">
        <f>VLOOKUP($B60,'Hit Statcast'!$B:$R,7,FALSE)</f>
        <v>11.3</v>
      </c>
      <c r="W60" s="10">
        <f>VLOOKUP($B60,'Hit PD'!$B:$L,4,FALSE)</f>
        <v>0.18099999999999999</v>
      </c>
      <c r="X60" s="10">
        <f>VLOOKUP($B60,'Hit PD'!$B:$L,5,FALSE)</f>
        <v>0.43</v>
      </c>
      <c r="Y60" s="10">
        <f>VLOOKUP($B60,'Hit PD'!$B:$L,6,FALSE)</f>
        <v>0.38900000000000001</v>
      </c>
      <c r="Z60" s="23">
        <f>VLOOKUP($B60,BsR!$B:$L,5,FALSE)</f>
        <v>1.8</v>
      </c>
      <c r="AA60" s="10">
        <f>VLOOKUP($B60,'Hit PD'!$B:$L,8,FALSE)</f>
        <v>0.3</v>
      </c>
      <c r="AB60" s="10">
        <f t="shared" si="4"/>
        <v>0.27600000000000002</v>
      </c>
      <c r="AC60" s="10">
        <f>VLOOKUP($B60,'Hit PD'!$B:$L,10,FALSE)</f>
        <v>0.30499999999999999</v>
      </c>
      <c r="AD60" s="10">
        <f>VLOOKUP($B60,'Hit PD'!$B:$L,11,FALSE)</f>
        <v>0.186</v>
      </c>
      <c r="AE60" s="10">
        <f>VLOOKUP($B60,'Hit PD'!$B:$M,12,FALSE)</f>
        <v>0.11899999999999999</v>
      </c>
      <c r="AF60" s="10">
        <f>VLOOKUP($B60,'Hit PD'!$B:$L,9,FALSE)</f>
        <v>0.72399999999999998</v>
      </c>
      <c r="AG60">
        <f>VLOOKUP(B60,'[1]SGP Hitters'!$B:$K,10,FALSE)</f>
        <v>19.268587495919899</v>
      </c>
      <c r="AH60" s="8">
        <v>0.17199999999999999</v>
      </c>
      <c r="AI60" s="8">
        <v>0.313</v>
      </c>
      <c r="AJ60" s="11">
        <v>0.255</v>
      </c>
      <c r="AK60" s="8">
        <v>0.34599999999999997</v>
      </c>
      <c r="AL60" s="8">
        <v>0.35099999999999998</v>
      </c>
      <c r="AM60" s="8">
        <v>125</v>
      </c>
      <c r="AN60" s="11">
        <v>2.4</v>
      </c>
      <c r="AO60" s="11">
        <v>21.9</v>
      </c>
      <c r="AP60" s="8">
        <v>-10.4</v>
      </c>
      <c r="AQ60" s="8">
        <v>3.3</v>
      </c>
    </row>
    <row r="61" spans="1:43" ht="15" thickBot="1">
      <c r="A61" s="5">
        <v>60</v>
      </c>
      <c r="B61" s="22" t="s">
        <v>106</v>
      </c>
      <c r="C61" s="22" t="s">
        <v>54</v>
      </c>
      <c r="D61" s="8">
        <f>VLOOKUP(B61,HITTERS!$B:$W,3,FALSE)</f>
        <v>158</v>
      </c>
      <c r="E61" s="8">
        <f>VLOOKUP($B61,'Hit PD'!$B:$N,13,FALSE)</f>
        <v>596</v>
      </c>
      <c r="F61" s="8">
        <f>VLOOKUP($B61,HITTERS!$B:$W,4,FALSE)</f>
        <v>672</v>
      </c>
      <c r="G61" s="8">
        <f>VLOOKUP($B61,HITTERS!$B:$W,5,FALSE)</f>
        <v>25</v>
      </c>
      <c r="H61" s="8">
        <f>VLOOKUP($B61,HITTERS!$B:$W,6,FALSE)</f>
        <v>90</v>
      </c>
      <c r="I61" s="8">
        <f>VLOOKUP($B61,HITTERS!$B:$W,7,FALSE)</f>
        <v>68</v>
      </c>
      <c r="J61" s="8">
        <f>VLOOKUP($B61,HITTERS!$B:$W,8,FALSE)</f>
        <v>13</v>
      </c>
      <c r="K61" s="8">
        <f t="shared" si="0"/>
        <v>3.7202380952380952E-2</v>
      </c>
      <c r="L61" s="8">
        <f t="shared" si="1"/>
        <v>0.13392857142857142</v>
      </c>
      <c r="M61" s="8">
        <f t="shared" si="2"/>
        <v>0.10119047619047619</v>
      </c>
      <c r="N61" s="8">
        <f t="shared" si="3"/>
        <v>1.9345238095238096E-2</v>
      </c>
      <c r="O61" s="8">
        <f>VLOOKUP($B61,HITTERS!$B:$W,14,FALSE)</f>
        <v>0.34699999999999998</v>
      </c>
      <c r="P61" s="8">
        <f>VLOOKUP($B61,HITTERS!$B:$W,15,FALSE)</f>
        <v>0.45300000000000001</v>
      </c>
      <c r="Q61" s="9">
        <f>VLOOKUP($B61,HITTERS!$B:$W,9,FALSE)</f>
        <v>0.1</v>
      </c>
      <c r="R61" s="10">
        <f>VLOOKUP($B61,HITTERS!$B:$W,10,FALSE)</f>
        <v>0.14599999999999999</v>
      </c>
      <c r="S61" s="10">
        <f>VLOOKUP(B61,'Hit Statcast'!B:R,9,FALSE)</f>
        <v>7.9000000000000001E-2</v>
      </c>
      <c r="T61" s="10">
        <f>VLOOKUP($B61,'Hit Statcast'!$B:$R,11,FALSE)</f>
        <v>0.40300000000000002</v>
      </c>
      <c r="U61" s="23">
        <f>VLOOKUP($B61,'Hit Statcast'!$B:$R,5,FALSE)</f>
        <v>89.7</v>
      </c>
      <c r="V61" s="23">
        <f>VLOOKUP($B61,'Hit Statcast'!$B:$R,7,FALSE)</f>
        <v>15.1</v>
      </c>
      <c r="W61" s="10">
        <f>VLOOKUP($B61,'Hit PD'!$B:$L,4,FALSE)</f>
        <v>0.21099999999999999</v>
      </c>
      <c r="X61" s="10">
        <f>VLOOKUP($B61,'Hit PD'!$B:$L,5,FALSE)</f>
        <v>0.39200000000000002</v>
      </c>
      <c r="Y61" s="10">
        <f>VLOOKUP($B61,'Hit PD'!$B:$L,6,FALSE)</f>
        <v>0.39600000000000002</v>
      </c>
      <c r="Z61" s="23">
        <f>VLOOKUP($B61,BsR!$B:$L,5,FALSE)</f>
        <v>-4.8</v>
      </c>
      <c r="AA61" s="10">
        <f>VLOOKUP($B61,'Hit PD'!$B:$L,8,FALSE)</f>
        <v>0.29499999999999998</v>
      </c>
      <c r="AB61" s="10">
        <f t="shared" si="4"/>
        <v>0.19199999999999995</v>
      </c>
      <c r="AC61" s="10">
        <f>VLOOKUP($B61,'Hit PD'!$B:$L,10,FALSE)</f>
        <v>0.246</v>
      </c>
      <c r="AD61" s="10">
        <f>VLOOKUP($B61,'Hit PD'!$B:$L,11,FALSE)</f>
        <v>0.156</v>
      </c>
      <c r="AE61" s="10">
        <f>VLOOKUP($B61,'Hit PD'!$B:$M,12,FALSE)</f>
        <v>0.09</v>
      </c>
      <c r="AF61" s="10">
        <f>VLOOKUP($B61,'Hit PD'!$B:$L,9,FALSE)</f>
        <v>0.80800000000000005</v>
      </c>
      <c r="AG61">
        <f>VLOOKUP(B61,'[1]SGP Hitters'!$B:$K,10,FALSE)</f>
        <v>17.208559989239902</v>
      </c>
      <c r="AH61" s="8">
        <v>0.184</v>
      </c>
      <c r="AI61" s="8">
        <v>0.28699999999999998</v>
      </c>
      <c r="AJ61" s="11">
        <v>0.27200000000000002</v>
      </c>
      <c r="AK61" s="8">
        <v>0.34599999999999997</v>
      </c>
      <c r="AL61" s="8">
        <v>0.36</v>
      </c>
      <c r="AM61" s="8">
        <v>123</v>
      </c>
      <c r="AN61" s="11">
        <v>-4</v>
      </c>
      <c r="AO61" s="11">
        <v>13.9</v>
      </c>
      <c r="AP61" s="8">
        <v>-3.1</v>
      </c>
      <c r="AQ61" s="8">
        <v>3.3</v>
      </c>
    </row>
    <row r="62" spans="1:43" ht="15" thickBot="1">
      <c r="A62" s="5">
        <v>61</v>
      </c>
      <c r="B62" s="22" t="s">
        <v>107</v>
      </c>
      <c r="C62" s="22" t="s">
        <v>64</v>
      </c>
      <c r="D62" s="8">
        <f>VLOOKUP(B62,HITTERS!$B:$W,3,FALSE)</f>
        <v>135</v>
      </c>
      <c r="E62" s="8">
        <f>VLOOKUP($B62,'Hit PD'!$B:$N,13,FALSE)</f>
        <v>466</v>
      </c>
      <c r="F62" s="8">
        <f>VLOOKUP($B62,HITTERS!$B:$W,4,FALSE)</f>
        <v>501</v>
      </c>
      <c r="G62" s="8">
        <f>VLOOKUP($B62,HITTERS!$B:$W,5,FALSE)</f>
        <v>20</v>
      </c>
      <c r="H62" s="8">
        <f>VLOOKUP($B62,HITTERS!$B:$W,6,FALSE)</f>
        <v>71</v>
      </c>
      <c r="I62" s="8">
        <f>VLOOKUP($B62,HITTERS!$B:$W,7,FALSE)</f>
        <v>83</v>
      </c>
      <c r="J62" s="8">
        <f>VLOOKUP($B62,HITTERS!$B:$W,8,FALSE)</f>
        <v>32</v>
      </c>
      <c r="K62" s="8">
        <f t="shared" si="0"/>
        <v>3.9920159680638723E-2</v>
      </c>
      <c r="L62" s="8">
        <f t="shared" si="1"/>
        <v>0.14171656686626746</v>
      </c>
      <c r="M62" s="8">
        <f t="shared" si="2"/>
        <v>0.16566866267465069</v>
      </c>
      <c r="N62" s="8">
        <f t="shared" si="3"/>
        <v>6.3872255489021951E-2</v>
      </c>
      <c r="O62" s="8">
        <f>VLOOKUP($B62,HITTERS!$B:$W,14,FALSE)</f>
        <v>0.33500000000000002</v>
      </c>
      <c r="P62" s="8">
        <f>VLOOKUP($B62,HITTERS!$B:$W,15,FALSE)</f>
        <v>0.5</v>
      </c>
      <c r="Q62" s="9">
        <f>VLOOKUP($B62,HITTERS!$B:$W,9,FALSE)</f>
        <v>6.2E-2</v>
      </c>
      <c r="R62" s="10">
        <f>VLOOKUP($B62,HITTERS!$B:$W,10,FALSE)</f>
        <v>0.248</v>
      </c>
      <c r="S62" s="10">
        <f>VLOOKUP(B62,'Hit Statcast'!B:R,9,FALSE)</f>
        <v>0.11</v>
      </c>
      <c r="T62" s="10">
        <f>VLOOKUP($B62,'Hit Statcast'!$B:$R,11,FALSE)</f>
        <v>0.39700000000000002</v>
      </c>
      <c r="U62" s="23">
        <f>VLOOKUP($B62,'Hit Statcast'!$B:$R,5,FALSE)</f>
        <v>89.1</v>
      </c>
      <c r="V62" s="23">
        <f>VLOOKUP($B62,'Hit Statcast'!$B:$R,7,FALSE)</f>
        <v>14.3</v>
      </c>
      <c r="W62" s="10">
        <f>VLOOKUP($B62,'Hit PD'!$B:$L,4,FALSE)</f>
        <v>0.21299999999999999</v>
      </c>
      <c r="X62" s="10">
        <f>VLOOKUP($B62,'Hit PD'!$B:$L,5,FALSE)</f>
        <v>0.39700000000000002</v>
      </c>
      <c r="Y62" s="10">
        <f>VLOOKUP($B62,'Hit PD'!$B:$L,6,FALSE)</f>
        <v>0.39100000000000001</v>
      </c>
      <c r="Z62" s="23">
        <f>VLOOKUP($B62,BsR!$B:$L,5,FALSE)</f>
        <v>7</v>
      </c>
      <c r="AA62" s="10">
        <f>VLOOKUP($B62,'Hit PD'!$B:$L,8,FALSE)</f>
        <v>0.39</v>
      </c>
      <c r="AB62" s="10">
        <f t="shared" si="4"/>
        <v>0.27700000000000002</v>
      </c>
      <c r="AC62" s="10">
        <f>VLOOKUP($B62,'Hit PD'!$B:$L,10,FALSE)</f>
        <v>0.27300000000000002</v>
      </c>
      <c r="AD62" s="10">
        <f>VLOOKUP($B62,'Hit PD'!$B:$L,11,FALSE)</f>
        <v>0.125</v>
      </c>
      <c r="AE62" s="10">
        <f>VLOOKUP($B62,'Hit PD'!$B:$M,12,FALSE)</f>
        <v>0.14799999999999999</v>
      </c>
      <c r="AF62" s="10">
        <f>VLOOKUP($B62,'Hit PD'!$B:$L,9,FALSE)</f>
        <v>0.72299999999999998</v>
      </c>
      <c r="AG62">
        <f>VLOOKUP(B62,'[1]SGP Hitters'!$B:$K,10,FALSE)</f>
        <v>18.321905162094634</v>
      </c>
      <c r="AH62" s="8">
        <v>0.2</v>
      </c>
      <c r="AI62" s="8">
        <v>0.35</v>
      </c>
      <c r="AJ62" s="11">
        <v>0.28599999999999998</v>
      </c>
      <c r="AK62" s="8">
        <v>0.34599999999999997</v>
      </c>
      <c r="AL62" s="8">
        <v>0.33900000000000002</v>
      </c>
      <c r="AM62" s="8">
        <v>125</v>
      </c>
      <c r="AN62" s="11">
        <v>6.6</v>
      </c>
      <c r="AO62" s="11">
        <v>21.2</v>
      </c>
      <c r="AP62" s="8">
        <v>-4.8</v>
      </c>
      <c r="AQ62" s="8">
        <v>3.3</v>
      </c>
    </row>
    <row r="63" spans="1:43" ht="15" thickBot="1">
      <c r="A63" s="5">
        <v>62</v>
      </c>
      <c r="B63" s="22" t="s">
        <v>108</v>
      </c>
      <c r="C63" s="22" t="s">
        <v>109</v>
      </c>
      <c r="D63" s="8">
        <f>VLOOKUP(B63,HITTERS!$B:$W,3,FALSE)</f>
        <v>106</v>
      </c>
      <c r="E63" s="8">
        <f>VLOOKUP($B63,'Hit PD'!$B:$N,13,FALSE)</f>
        <v>367</v>
      </c>
      <c r="F63" s="8">
        <f>VLOOKUP($B63,HITTERS!$B:$W,4,FALSE)</f>
        <v>424</v>
      </c>
      <c r="G63" s="8">
        <f>VLOOKUP($B63,HITTERS!$B:$W,5,FALSE)</f>
        <v>20</v>
      </c>
      <c r="H63" s="8">
        <f>VLOOKUP($B63,HITTERS!$B:$W,6,FALSE)</f>
        <v>60</v>
      </c>
      <c r="I63" s="8">
        <f>VLOOKUP($B63,HITTERS!$B:$W,7,FALSE)</f>
        <v>62</v>
      </c>
      <c r="J63" s="8">
        <f>VLOOKUP($B63,HITTERS!$B:$W,8,FALSE)</f>
        <v>20</v>
      </c>
      <c r="K63" s="8">
        <f t="shared" si="0"/>
        <v>4.716981132075472E-2</v>
      </c>
      <c r="L63" s="8">
        <f t="shared" si="1"/>
        <v>0.14150943396226415</v>
      </c>
      <c r="M63" s="8">
        <f t="shared" si="2"/>
        <v>0.14622641509433962</v>
      </c>
      <c r="N63" s="8">
        <f t="shared" si="3"/>
        <v>4.716981132075472E-2</v>
      </c>
      <c r="O63" s="8">
        <f>VLOOKUP($B63,HITTERS!$B:$W,14,FALSE)</f>
        <v>0.38900000000000001</v>
      </c>
      <c r="P63" s="8">
        <f>VLOOKUP($B63,HITTERS!$B:$W,15,FALSE)</f>
        <v>0.54200000000000004</v>
      </c>
      <c r="Q63" s="9">
        <f>VLOOKUP($B63,HITTERS!$B:$W,9,FALSE)</f>
        <v>0.125</v>
      </c>
      <c r="R63" s="10">
        <f>VLOOKUP($B63,HITTERS!$B:$W,10,FALSE)</f>
        <v>0.29699999999999999</v>
      </c>
      <c r="S63" s="10">
        <f>VLOOKUP(B63,'Hit Statcast'!B:R,9,FALSE)</f>
        <v>0.157</v>
      </c>
      <c r="T63" s="10">
        <f>VLOOKUP($B63,'Hit Statcast'!$B:$R,11,FALSE)</f>
        <v>0.40899999999999997</v>
      </c>
      <c r="U63" s="23">
        <f>VLOOKUP($B63,'Hit Statcast'!$B:$R,5,FALSE)</f>
        <v>90.1</v>
      </c>
      <c r="V63" s="23">
        <f>VLOOKUP($B63,'Hit Statcast'!$B:$R,7,FALSE)</f>
        <v>9.8000000000000007</v>
      </c>
      <c r="W63" s="10">
        <f>VLOOKUP($B63,'Hit PD'!$B:$L,4,FALSE)</f>
        <v>0.2</v>
      </c>
      <c r="X63" s="10">
        <f>VLOOKUP($B63,'Hit PD'!$B:$L,5,FALSE)</f>
        <v>0.42499999999999999</v>
      </c>
      <c r="Y63" s="10">
        <f>VLOOKUP($B63,'Hit PD'!$B:$L,6,FALSE)</f>
        <v>0.375</v>
      </c>
      <c r="Z63" s="23">
        <f>VLOOKUP($B63,BsR!$B:$L,5,FALSE)</f>
        <v>3</v>
      </c>
      <c r="AA63" s="10">
        <f>VLOOKUP($B63,'Hit PD'!$B:$L,8,FALSE)</f>
        <v>0.28699999999999998</v>
      </c>
      <c r="AB63" s="10">
        <f t="shared" si="4"/>
        <v>0.29300000000000004</v>
      </c>
      <c r="AC63" s="10">
        <f>VLOOKUP($B63,'Hit PD'!$B:$L,10,FALSE)</f>
        <v>0.32</v>
      </c>
      <c r="AD63" s="10">
        <f>VLOOKUP($B63,'Hit PD'!$B:$L,11,FALSE)</f>
        <v>0.19900000000000001</v>
      </c>
      <c r="AE63" s="10">
        <f>VLOOKUP($B63,'Hit PD'!$B:$M,12,FALSE)</f>
        <v>0.121</v>
      </c>
      <c r="AF63" s="10">
        <f>VLOOKUP($B63,'Hit PD'!$B:$L,9,FALSE)</f>
        <v>0.70699999999999996</v>
      </c>
      <c r="AG63">
        <f>VLOOKUP(B63,'[1]SGP Hitters'!$B:$K,10,FALSE)</f>
        <v>17.557024838068038</v>
      </c>
      <c r="AH63" s="8">
        <v>0.249</v>
      </c>
      <c r="AI63" s="8">
        <v>0.39200000000000002</v>
      </c>
      <c r="AJ63" s="11">
        <v>0.29199999999999998</v>
      </c>
      <c r="AK63" s="8">
        <v>0.39300000000000002</v>
      </c>
      <c r="AL63" s="8">
        <v>0.35699999999999998</v>
      </c>
      <c r="AM63" s="8">
        <v>133</v>
      </c>
      <c r="AN63" s="11">
        <v>2.8</v>
      </c>
      <c r="AO63" s="11">
        <v>19.5</v>
      </c>
      <c r="AP63" s="8">
        <v>-0.5</v>
      </c>
      <c r="AQ63" s="8">
        <v>3.2</v>
      </c>
    </row>
    <row r="64" spans="1:43" ht="15" thickBot="1">
      <c r="A64" s="5">
        <v>63</v>
      </c>
      <c r="B64" s="22" t="s">
        <v>110</v>
      </c>
      <c r="C64" s="22" t="s">
        <v>111</v>
      </c>
      <c r="D64" s="8">
        <f>VLOOKUP(B64,HITTERS!$B:$W,3,FALSE)</f>
        <v>124</v>
      </c>
      <c r="E64" s="8">
        <f>VLOOKUP($B64,'Hit PD'!$B:$N,13,FALSE)</f>
        <v>494</v>
      </c>
      <c r="F64" s="8">
        <f>VLOOKUP($B64,HITTERS!$B:$W,4,FALSE)</f>
        <v>525</v>
      </c>
      <c r="G64" s="8">
        <f>VLOOKUP($B64,HITTERS!$B:$W,5,FALSE)</f>
        <v>15</v>
      </c>
      <c r="H64" s="8">
        <f>VLOOKUP($B64,HITTERS!$B:$W,6,FALSE)</f>
        <v>65</v>
      </c>
      <c r="I64" s="8">
        <f>VLOOKUP($B64,HITTERS!$B:$W,7,FALSE)</f>
        <v>61</v>
      </c>
      <c r="J64" s="8">
        <f>VLOOKUP($B64,HITTERS!$B:$W,8,FALSE)</f>
        <v>10</v>
      </c>
      <c r="K64" s="8">
        <f t="shared" si="0"/>
        <v>2.8571428571428571E-2</v>
      </c>
      <c r="L64" s="8">
        <f t="shared" si="1"/>
        <v>0.12380952380952381</v>
      </c>
      <c r="M64" s="8">
        <f t="shared" si="2"/>
        <v>0.11619047619047619</v>
      </c>
      <c r="N64" s="8">
        <f t="shared" si="3"/>
        <v>1.9047619047619049E-2</v>
      </c>
      <c r="O64" s="8">
        <f>VLOOKUP($B64,HITTERS!$B:$W,14,FALSE)</f>
        <v>0.309</v>
      </c>
      <c r="P64" s="8">
        <f>VLOOKUP($B64,HITTERS!$B:$W,15,FALSE)</f>
        <v>0.45300000000000001</v>
      </c>
      <c r="Q64" s="9">
        <f>VLOOKUP($B64,HITTERS!$B:$W,9,FALSE)</f>
        <v>5.2999999999999999E-2</v>
      </c>
      <c r="R64" s="10">
        <f>VLOOKUP($B64,HITTERS!$B:$W,10,FALSE)</f>
        <v>0.19800000000000001</v>
      </c>
      <c r="S64" s="10">
        <f>VLOOKUP(B64,'Hit Statcast'!B:R,9,FALSE)</f>
        <v>7.3999999999999996E-2</v>
      </c>
      <c r="T64" s="10">
        <f>VLOOKUP($B64,'Hit Statcast'!$B:$R,11,FALSE)</f>
        <v>0.48399999999999999</v>
      </c>
      <c r="U64" s="23">
        <f>VLOOKUP($B64,'Hit Statcast'!$B:$R,5,FALSE)</f>
        <v>92.2</v>
      </c>
      <c r="V64" s="23">
        <f>VLOOKUP($B64,'Hit Statcast'!$B:$R,7,FALSE)</f>
        <v>13.2</v>
      </c>
      <c r="W64" s="10">
        <f>VLOOKUP($B64,'Hit PD'!$B:$L,4,FALSE)</f>
        <v>0.191</v>
      </c>
      <c r="X64" s="10">
        <f>VLOOKUP($B64,'Hit PD'!$B:$L,5,FALSE)</f>
        <v>0.41799999999999998</v>
      </c>
      <c r="Y64" s="10">
        <f>VLOOKUP($B64,'Hit PD'!$B:$L,6,FALSE)</f>
        <v>0.39</v>
      </c>
      <c r="Z64" s="23">
        <f>VLOOKUP($B64,BsR!$B:$L,5,FALSE)</f>
        <v>-1.5</v>
      </c>
      <c r="AA64" s="10">
        <f>VLOOKUP($B64,'Hit PD'!$B:$L,8,FALSE)</f>
        <v>0.33300000000000002</v>
      </c>
      <c r="AB64" s="10">
        <f t="shared" si="4"/>
        <v>0.18999999999999995</v>
      </c>
      <c r="AC64" s="10">
        <f>VLOOKUP($B64,'Hit PD'!$B:$L,10,FALSE)</f>
        <v>0.28899999999999998</v>
      </c>
      <c r="AD64" s="10">
        <f>VLOOKUP($B64,'Hit PD'!$B:$L,11,FALSE)</f>
        <v>0.20200000000000001</v>
      </c>
      <c r="AE64" s="10">
        <f>VLOOKUP($B64,'Hit PD'!$B:$M,12,FALSE)</f>
        <v>8.5999999999999993E-2</v>
      </c>
      <c r="AF64" s="10">
        <f>VLOOKUP($B64,'Hit PD'!$B:$L,9,FALSE)</f>
        <v>0.81</v>
      </c>
      <c r="AG64">
        <f>VLOOKUP(B64,'[1]SGP Hitters'!$B:$K,10,FALSE)</f>
        <v>10.969747907021087</v>
      </c>
      <c r="AH64" s="8">
        <v>0.184</v>
      </c>
      <c r="AI64" s="8">
        <v>0.31900000000000001</v>
      </c>
      <c r="AJ64" s="11">
        <v>0.27300000000000002</v>
      </c>
      <c r="AK64" s="8">
        <v>0.32700000000000001</v>
      </c>
      <c r="AL64" s="8">
        <v>0.32500000000000001</v>
      </c>
      <c r="AM64" s="8">
        <v>103</v>
      </c>
      <c r="AN64" s="11">
        <v>-1.5</v>
      </c>
      <c r="AO64" s="11">
        <v>0.3</v>
      </c>
      <c r="AP64" s="8">
        <v>14.8</v>
      </c>
      <c r="AQ64" s="8">
        <v>3.2</v>
      </c>
    </row>
    <row r="65" spans="1:43" ht="15" thickBot="1">
      <c r="A65" s="5">
        <v>64</v>
      </c>
      <c r="B65" s="22" t="s">
        <v>112</v>
      </c>
      <c r="C65" s="22" t="s">
        <v>95</v>
      </c>
      <c r="D65" s="8">
        <f>VLOOKUP(B65,HITTERS!$B:$W,3,FALSE)</f>
        <v>117</v>
      </c>
      <c r="E65" s="8">
        <f>VLOOKUP($B65,'Hit PD'!$B:$N,13,FALSE)</f>
        <v>426</v>
      </c>
      <c r="F65" s="8">
        <f>VLOOKUP($B65,HITTERS!$B:$W,4,FALSE)</f>
        <v>503</v>
      </c>
      <c r="G65" s="8">
        <f>VLOOKUP($B65,HITTERS!$B:$W,5,FALSE)</f>
        <v>14</v>
      </c>
      <c r="H65" s="8">
        <f>VLOOKUP($B65,HITTERS!$B:$W,6,FALSE)</f>
        <v>74</v>
      </c>
      <c r="I65" s="8">
        <f>VLOOKUP($B65,HITTERS!$B:$W,7,FALSE)</f>
        <v>46</v>
      </c>
      <c r="J65" s="8">
        <f>VLOOKUP($B65,HITTERS!$B:$W,8,FALSE)</f>
        <v>11</v>
      </c>
      <c r="K65" s="8">
        <f t="shared" si="0"/>
        <v>2.7833001988071572E-2</v>
      </c>
      <c r="L65" s="8">
        <f t="shared" si="1"/>
        <v>0.14711729622266401</v>
      </c>
      <c r="M65" s="8">
        <f t="shared" si="2"/>
        <v>9.1451292246520877E-2</v>
      </c>
      <c r="N65" s="8">
        <f t="shared" si="3"/>
        <v>2.186878727634195E-2</v>
      </c>
      <c r="O65" s="8">
        <f>VLOOKUP($B65,HITTERS!$B:$W,14,FALSE)</f>
        <v>0.36699999999999999</v>
      </c>
      <c r="P65" s="8">
        <f>VLOOKUP($B65,HITTERS!$B:$W,15,FALSE)</f>
        <v>0.41799999999999998</v>
      </c>
      <c r="Q65" s="9">
        <f>VLOOKUP($B65,HITTERS!$B:$W,9,FALSE)</f>
        <v>0.14299999999999999</v>
      </c>
      <c r="R65" s="10">
        <f>VLOOKUP($B65,HITTERS!$B:$W,10,FALSE)</f>
        <v>0.19700000000000001</v>
      </c>
      <c r="S65" s="10">
        <f>VLOOKUP(B65,'Hit Statcast'!B:R,9,FALSE)</f>
        <v>8.7999999999999995E-2</v>
      </c>
      <c r="T65" s="10">
        <f>VLOOKUP($B65,'Hit Statcast'!$B:$R,11,FALSE)</f>
        <v>0.378</v>
      </c>
      <c r="U65" s="23">
        <f>VLOOKUP($B65,'Hit Statcast'!$B:$R,5,FALSE)</f>
        <v>89.1</v>
      </c>
      <c r="V65" s="23">
        <f>VLOOKUP($B65,'Hit Statcast'!$B:$R,7,FALSE)</f>
        <v>7.2</v>
      </c>
      <c r="W65" s="10">
        <f>VLOOKUP($B65,'Hit PD'!$B:$L,4,FALSE)</f>
        <v>0.189</v>
      </c>
      <c r="X65" s="10">
        <f>VLOOKUP($B65,'Hit PD'!$B:$L,5,FALSE)</f>
        <v>0.497</v>
      </c>
      <c r="Y65" s="10">
        <f>VLOOKUP($B65,'Hit PD'!$B:$L,6,FALSE)</f>
        <v>0.314</v>
      </c>
      <c r="Z65" s="23">
        <f>VLOOKUP($B65,BsR!$B:$L,5,FALSE)</f>
        <v>2.2000000000000002</v>
      </c>
      <c r="AA65" s="10">
        <f>VLOOKUP($B65,'Hit PD'!$B:$L,8,FALSE)</f>
        <v>0.20399999999999999</v>
      </c>
      <c r="AB65" s="10">
        <f t="shared" si="4"/>
        <v>0.16400000000000003</v>
      </c>
      <c r="AC65" s="10">
        <f>VLOOKUP($B65,'Hit PD'!$B:$L,10,FALSE)</f>
        <v>0.29499999999999998</v>
      </c>
      <c r="AD65" s="10">
        <f>VLOOKUP($B65,'Hit PD'!$B:$L,11,FALSE)</f>
        <v>0.23699999999999999</v>
      </c>
      <c r="AE65" s="10">
        <f>VLOOKUP($B65,'Hit PD'!$B:$M,12,FALSE)</f>
        <v>5.8000000000000003E-2</v>
      </c>
      <c r="AF65" s="10">
        <f>VLOOKUP($B65,'Hit PD'!$B:$L,9,FALSE)</f>
        <v>0.83599999999999997</v>
      </c>
      <c r="AG65">
        <f>VLOOKUP(B65,'[1]SGP Hitters'!$B:$K,10,FALSE)</f>
        <v>12.54143182294953</v>
      </c>
      <c r="AH65" s="8">
        <v>0.156</v>
      </c>
      <c r="AI65" s="8">
        <v>0.31</v>
      </c>
      <c r="AJ65" s="11">
        <v>0.26200000000000001</v>
      </c>
      <c r="AK65" s="8">
        <v>0.34499999999999997</v>
      </c>
      <c r="AL65" s="8">
        <v>0.35799999999999998</v>
      </c>
      <c r="AM65" s="8">
        <v>119</v>
      </c>
      <c r="AN65" s="11">
        <v>2.6</v>
      </c>
      <c r="AO65" s="11">
        <v>14.1</v>
      </c>
      <c r="AP65" s="8">
        <v>1.7</v>
      </c>
      <c r="AQ65" s="8">
        <v>3.2</v>
      </c>
    </row>
    <row r="66" spans="1:43" ht="15" thickBot="1">
      <c r="A66" s="5">
        <v>65</v>
      </c>
      <c r="B66" s="22" t="s">
        <v>113</v>
      </c>
      <c r="C66" s="22" t="s">
        <v>74</v>
      </c>
      <c r="D66" s="8">
        <f>VLOOKUP(B66,HITTERS!$B:$W,3,FALSE)</f>
        <v>89</v>
      </c>
      <c r="E66" s="8">
        <f>VLOOKUP($B66,'Hit PD'!$B:$N,13,FALSE)</f>
        <v>365</v>
      </c>
      <c r="F66" s="8">
        <f>VLOOKUP($B66,HITTERS!$B:$W,4,FALSE)</f>
        <v>403</v>
      </c>
      <c r="G66" s="8">
        <f>VLOOKUP($B66,HITTERS!$B:$W,5,FALSE)</f>
        <v>16</v>
      </c>
      <c r="H66" s="8">
        <f>VLOOKUP($B66,HITTERS!$B:$W,6,FALSE)</f>
        <v>65</v>
      </c>
      <c r="I66" s="8">
        <f>VLOOKUP($B66,HITTERS!$B:$W,7,FALSE)</f>
        <v>50</v>
      </c>
      <c r="J66" s="8">
        <f>VLOOKUP($B66,HITTERS!$B:$W,8,FALSE)</f>
        <v>14</v>
      </c>
      <c r="K66" s="8">
        <f t="shared" ref="K66:K129" si="5">G66/$F66</f>
        <v>3.9702233250620347E-2</v>
      </c>
      <c r="L66" s="8">
        <f t="shared" ref="L66:L129" si="6">H66/$F66</f>
        <v>0.16129032258064516</v>
      </c>
      <c r="M66" s="8">
        <f t="shared" ref="M66:M129" si="7">I66/$F66</f>
        <v>0.12406947890818859</v>
      </c>
      <c r="N66" s="8">
        <f t="shared" ref="N66:N129" si="8">J66/$F66</f>
        <v>3.4739454094292806E-2</v>
      </c>
      <c r="O66" s="8">
        <f>VLOOKUP($B66,HITTERS!$B:$W,14,FALSE)</f>
        <v>0.35699999999999998</v>
      </c>
      <c r="P66" s="8">
        <f>VLOOKUP($B66,HITTERS!$B:$W,15,FALSE)</f>
        <v>0.50700000000000001</v>
      </c>
      <c r="Q66" s="9">
        <f>VLOOKUP($B66,HITTERS!$B:$W,9,FALSE)</f>
        <v>7.6999999999999999E-2</v>
      </c>
      <c r="R66" s="10">
        <f>VLOOKUP($B66,HITTERS!$B:$W,10,FALSE)</f>
        <v>0.28499999999999998</v>
      </c>
      <c r="S66" s="10">
        <f>VLOOKUP(B66,'Hit Statcast'!B:R,9,FALSE)</f>
        <v>0.108</v>
      </c>
      <c r="T66" s="10">
        <f>VLOOKUP($B66,'Hit Statcast'!$B:$R,11,FALSE)</f>
        <v>0.42</v>
      </c>
      <c r="U66" s="23">
        <f>VLOOKUP($B66,'Hit Statcast'!$B:$R,5,FALSE)</f>
        <v>89.3</v>
      </c>
      <c r="V66" s="23">
        <f>VLOOKUP($B66,'Hit Statcast'!$B:$R,7,FALSE)</f>
        <v>13.8</v>
      </c>
      <c r="W66" s="10">
        <f>VLOOKUP($B66,'Hit PD'!$B:$L,4,FALSE)</f>
        <v>0.24199999999999999</v>
      </c>
      <c r="X66" s="10">
        <f>VLOOKUP($B66,'Hit PD'!$B:$L,5,FALSE)</f>
        <v>0.38700000000000001</v>
      </c>
      <c r="Y66" s="10">
        <f>VLOOKUP($B66,'Hit PD'!$B:$L,6,FALSE)</f>
        <v>0.371</v>
      </c>
      <c r="Z66" s="23">
        <f>VLOOKUP($B66,BsR!$B:$L,5,FALSE)</f>
        <v>0.8</v>
      </c>
      <c r="AA66" s="10">
        <f>VLOOKUP($B66,'Hit PD'!$B:$L,8,FALSE)</f>
        <v>0.28399999999999997</v>
      </c>
      <c r="AB66" s="10">
        <f t="shared" ref="AB66:AB129" si="9">1-AF66</f>
        <v>0.252</v>
      </c>
      <c r="AC66" s="10">
        <f>VLOOKUP($B66,'Hit PD'!$B:$L,10,FALSE)</f>
        <v>0.32600000000000001</v>
      </c>
      <c r="AD66" s="10">
        <f>VLOOKUP($B66,'Hit PD'!$B:$L,11,FALSE)</f>
        <v>0.221</v>
      </c>
      <c r="AE66" s="10">
        <f>VLOOKUP($B66,'Hit PD'!$B:$M,12,FALSE)</f>
        <v>0.105</v>
      </c>
      <c r="AF66" s="10">
        <f>VLOOKUP($B66,'Hit PD'!$B:$L,9,FALSE)</f>
        <v>0.748</v>
      </c>
      <c r="AG66">
        <f>VLOOKUP(B66,'[1]SGP Hitters'!$B:$K,10,FALSE)</f>
        <v>13.88915481007828</v>
      </c>
      <c r="AH66" s="8">
        <v>0.216</v>
      </c>
      <c r="AI66" s="8">
        <v>0.38500000000000001</v>
      </c>
      <c r="AJ66" s="11">
        <v>0.28999999999999998</v>
      </c>
      <c r="AK66" s="8">
        <v>0.37</v>
      </c>
      <c r="AL66" s="8">
        <v>0.33200000000000002</v>
      </c>
      <c r="AM66" s="8">
        <v>128</v>
      </c>
      <c r="AN66" s="11">
        <v>0.8</v>
      </c>
      <c r="AO66" s="11">
        <v>14.7</v>
      </c>
      <c r="AP66" s="8">
        <v>3.7</v>
      </c>
      <c r="AQ66" s="8">
        <v>3.2</v>
      </c>
    </row>
    <row r="67" spans="1:43" ht="15" thickBot="1">
      <c r="A67" s="5">
        <v>66</v>
      </c>
      <c r="B67" s="22" t="s">
        <v>114</v>
      </c>
      <c r="C67" s="22" t="s">
        <v>45</v>
      </c>
      <c r="D67" s="8">
        <f>VLOOKUP(B67,HITTERS!$B:$W,3,FALSE)</f>
        <v>149</v>
      </c>
      <c r="E67" s="8">
        <f>VLOOKUP($B67,'Hit PD'!$B:$N,13,FALSE)</f>
        <v>553</v>
      </c>
      <c r="F67" s="8">
        <f>VLOOKUP($B67,HITTERS!$B:$W,4,FALSE)</f>
        <v>638</v>
      </c>
      <c r="G67" s="8">
        <f>VLOOKUP($B67,HITTERS!$B:$W,5,FALSE)</f>
        <v>24</v>
      </c>
      <c r="H67" s="8">
        <f>VLOOKUP($B67,HITTERS!$B:$W,6,FALSE)</f>
        <v>73</v>
      </c>
      <c r="I67" s="8">
        <f>VLOOKUP($B67,HITTERS!$B:$W,7,FALSE)</f>
        <v>80</v>
      </c>
      <c r="J67" s="8">
        <f>VLOOKUP($B67,HITTERS!$B:$W,8,FALSE)</f>
        <v>5</v>
      </c>
      <c r="K67" s="8">
        <f t="shared" si="5"/>
        <v>3.7617554858934171E-2</v>
      </c>
      <c r="L67" s="8">
        <f t="shared" si="6"/>
        <v>0.11442006269592477</v>
      </c>
      <c r="M67" s="8">
        <f t="shared" si="7"/>
        <v>0.12539184952978055</v>
      </c>
      <c r="N67" s="8">
        <f t="shared" si="8"/>
        <v>7.8369905956112845E-3</v>
      </c>
      <c r="O67" s="8">
        <f>VLOOKUP($B67,HITTERS!$B:$W,14,FALSE)</f>
        <v>0.31</v>
      </c>
      <c r="P67" s="8">
        <f>VLOOKUP($B67,HITTERS!$B:$W,15,FALSE)</f>
        <v>0.40699999999999997</v>
      </c>
      <c r="Q67" s="9">
        <f>VLOOKUP($B67,HITTERS!$B:$W,9,FALSE)</f>
        <v>0.111</v>
      </c>
      <c r="R67" s="10">
        <f>VLOOKUP($B67,HITTERS!$B:$W,10,FALSE)</f>
        <v>0.25900000000000001</v>
      </c>
      <c r="S67" s="10">
        <f>VLOOKUP(B67,'Hit Statcast'!B:R,9,FALSE)</f>
        <v>0.124</v>
      </c>
      <c r="T67" s="10">
        <f>VLOOKUP($B67,'Hit Statcast'!$B:$R,11,FALSE)</f>
        <v>0.36099999999999999</v>
      </c>
      <c r="U67" s="23">
        <f>VLOOKUP($B67,'Hit Statcast'!$B:$R,5,FALSE)</f>
        <v>87.4</v>
      </c>
      <c r="V67" s="23">
        <f>VLOOKUP($B67,'Hit Statcast'!$B:$R,7,FALSE)</f>
        <v>18.2</v>
      </c>
      <c r="W67" s="10">
        <f>VLOOKUP($B67,'Hit PD'!$B:$L,4,FALSE)</f>
        <v>0.193</v>
      </c>
      <c r="X67" s="10">
        <f>VLOOKUP($B67,'Hit PD'!$B:$L,5,FALSE)</f>
        <v>0.36</v>
      </c>
      <c r="Y67" s="10">
        <f>VLOOKUP($B67,'Hit PD'!$B:$L,6,FALSE)</f>
        <v>0.44700000000000001</v>
      </c>
      <c r="Z67" s="23">
        <f>VLOOKUP($B67,BsR!$B:$L,5,FALSE)</f>
        <v>-0.3</v>
      </c>
      <c r="AA67" s="10">
        <f>VLOOKUP($B67,'Hit PD'!$B:$L,8,FALSE)</f>
        <v>0.35599999999999998</v>
      </c>
      <c r="AB67" s="10">
        <f t="shared" si="9"/>
        <v>0.28500000000000003</v>
      </c>
      <c r="AC67" s="10">
        <f>VLOOKUP($B67,'Hit PD'!$B:$L,10,FALSE)</f>
        <v>0.27800000000000002</v>
      </c>
      <c r="AD67" s="10">
        <f>VLOOKUP($B67,'Hit PD'!$B:$L,11,FALSE)</f>
        <v>0.13700000000000001</v>
      </c>
      <c r="AE67" s="10">
        <f>VLOOKUP($B67,'Hit PD'!$B:$M,12,FALSE)</f>
        <v>0.14199999999999999</v>
      </c>
      <c r="AF67" s="10">
        <f>VLOOKUP($B67,'Hit PD'!$B:$L,9,FALSE)</f>
        <v>0.71499999999999997</v>
      </c>
      <c r="AG67">
        <f>VLOOKUP(B67,'[1]SGP Hitters'!$B:$K,10,FALSE)</f>
        <v>12.273387408302309</v>
      </c>
      <c r="AH67" s="8">
        <v>0.191</v>
      </c>
      <c r="AI67" s="8">
        <v>0.252</v>
      </c>
      <c r="AJ67" s="11">
        <v>0.21299999999999999</v>
      </c>
      <c r="AK67" s="8">
        <v>0.309</v>
      </c>
      <c r="AL67" s="8">
        <v>0.34</v>
      </c>
      <c r="AM67" s="8">
        <v>92</v>
      </c>
      <c r="AN67" s="11">
        <v>0.1</v>
      </c>
      <c r="AO67" s="11">
        <v>-6.3</v>
      </c>
      <c r="AP67" s="8">
        <v>17.100000000000001</v>
      </c>
      <c r="AQ67" s="8">
        <v>3.2</v>
      </c>
    </row>
    <row r="68" spans="1:43" ht="15" thickBot="1">
      <c r="A68" s="5">
        <v>67</v>
      </c>
      <c r="B68" s="22" t="s">
        <v>115</v>
      </c>
      <c r="C68" s="22" t="s">
        <v>116</v>
      </c>
      <c r="D68" s="8">
        <f>VLOOKUP(B68,HITTERS!$B:$W,3,FALSE)</f>
        <v>153</v>
      </c>
      <c r="E68" s="8">
        <f>VLOOKUP($B68,'Hit PD'!$B:$N,13,FALSE)</f>
        <v>580</v>
      </c>
      <c r="F68" s="8">
        <f>VLOOKUP($B68,HITTERS!$B:$W,4,FALSE)</f>
        <v>656</v>
      </c>
      <c r="G68" s="8">
        <f>VLOOKUP($B68,HITTERS!$B:$W,5,FALSE)</f>
        <v>33</v>
      </c>
      <c r="H68" s="8">
        <f>VLOOKUP($B68,HITTERS!$B:$W,6,FALSE)</f>
        <v>90</v>
      </c>
      <c r="I68" s="8">
        <f>VLOOKUP($B68,HITTERS!$B:$W,7,FALSE)</f>
        <v>100</v>
      </c>
      <c r="J68" s="8">
        <f>VLOOKUP($B68,HITTERS!$B:$W,8,FALSE)</f>
        <v>5</v>
      </c>
      <c r="K68" s="8">
        <f t="shared" si="5"/>
        <v>5.0304878048780491E-2</v>
      </c>
      <c r="L68" s="8">
        <f t="shared" si="6"/>
        <v>0.13719512195121952</v>
      </c>
      <c r="M68" s="8">
        <f t="shared" si="7"/>
        <v>0.1524390243902439</v>
      </c>
      <c r="N68" s="8">
        <f t="shared" si="8"/>
        <v>7.621951219512195E-3</v>
      </c>
      <c r="O68" s="8">
        <f>VLOOKUP($B68,HITTERS!$B:$W,14,FALSE)</f>
        <v>0.35099999999999998</v>
      </c>
      <c r="P68" s="8">
        <f>VLOOKUP($B68,HITTERS!$B:$W,15,FALSE)</f>
        <v>0.5</v>
      </c>
      <c r="Q68" s="9">
        <f>VLOOKUP($B68,HITTERS!$B:$W,9,FALSE)</f>
        <v>9.5000000000000001E-2</v>
      </c>
      <c r="R68" s="10">
        <f>VLOOKUP($B68,HITTERS!$B:$W,10,FALSE)</f>
        <v>0.192</v>
      </c>
      <c r="S68" s="10">
        <f>VLOOKUP(B68,'Hit Statcast'!B:R,9,FALSE)</f>
        <v>0.127</v>
      </c>
      <c r="T68" s="10">
        <f>VLOOKUP($B68,'Hit Statcast'!$B:$R,11,FALSE)</f>
        <v>0.54700000000000004</v>
      </c>
      <c r="U68" s="23">
        <f>VLOOKUP($B68,'Hit Statcast'!$B:$R,5,FALSE)</f>
        <v>93.1</v>
      </c>
      <c r="V68" s="23">
        <f>VLOOKUP($B68,'Hit Statcast'!$B:$R,7,FALSE)</f>
        <v>12.4</v>
      </c>
      <c r="W68" s="10">
        <f>VLOOKUP($B68,'Hit PD'!$B:$L,4,FALSE)</f>
        <v>0.18</v>
      </c>
      <c r="X68" s="10">
        <f>VLOOKUP($B68,'Hit PD'!$B:$L,5,FALSE)</f>
        <v>0.42799999999999999</v>
      </c>
      <c r="Y68" s="10">
        <f>VLOOKUP($B68,'Hit PD'!$B:$L,6,FALSE)</f>
        <v>0.39300000000000002</v>
      </c>
      <c r="Z68" s="23">
        <f>VLOOKUP($B68,BsR!$B:$L,5,FALSE)</f>
        <v>-3.8</v>
      </c>
      <c r="AA68" s="10">
        <f>VLOOKUP($B68,'Hit PD'!$B:$L,8,FALSE)</f>
        <v>0.36099999999999999</v>
      </c>
      <c r="AB68" s="10">
        <f t="shared" si="9"/>
        <v>0.24</v>
      </c>
      <c r="AC68" s="10">
        <f>VLOOKUP($B68,'Hit PD'!$B:$L,10,FALSE)</f>
        <v>0.23</v>
      </c>
      <c r="AD68" s="10">
        <f>VLOOKUP($B68,'Hit PD'!$B:$L,11,FALSE)</f>
        <v>0.104</v>
      </c>
      <c r="AE68" s="10">
        <f>VLOOKUP($B68,'Hit PD'!$B:$M,12,FALSE)</f>
        <v>0.126</v>
      </c>
      <c r="AF68" s="10">
        <f>VLOOKUP($B68,'Hit PD'!$B:$L,9,FALSE)</f>
        <v>0.76</v>
      </c>
      <c r="AG68">
        <f>VLOOKUP(B68,'[1]SGP Hitters'!$B:$K,10,FALSE)</f>
        <v>21.07852480357732</v>
      </c>
      <c r="AH68" s="8">
        <v>0.23499999999999999</v>
      </c>
      <c r="AI68" s="8">
        <v>0.29199999999999998</v>
      </c>
      <c r="AJ68" s="11">
        <v>0.27200000000000002</v>
      </c>
      <c r="AK68" s="8">
        <v>0.36099999999999999</v>
      </c>
      <c r="AL68" s="8">
        <v>0.38200000000000001</v>
      </c>
      <c r="AM68" s="8">
        <v>125</v>
      </c>
      <c r="AN68" s="11">
        <v>-3.8</v>
      </c>
      <c r="AO68" s="11">
        <v>15.7</v>
      </c>
      <c r="AP68" s="8">
        <v>-5.6</v>
      </c>
      <c r="AQ68" s="8">
        <v>3.2</v>
      </c>
    </row>
    <row r="69" spans="1:43" ht="15" thickBot="1">
      <c r="A69" s="5">
        <v>68</v>
      </c>
      <c r="B69" s="22" t="s">
        <v>117</v>
      </c>
      <c r="C69" s="22" t="s">
        <v>56</v>
      </c>
      <c r="D69" s="8">
        <f>VLOOKUP(B69,HITTERS!$B:$W,3,FALSE)</f>
        <v>138</v>
      </c>
      <c r="E69" s="8">
        <f>VLOOKUP($B69,'Hit PD'!$B:$N,13,FALSE)</f>
        <v>515</v>
      </c>
      <c r="F69" s="8">
        <f>VLOOKUP($B69,HITTERS!$B:$W,4,FALSE)</f>
        <v>583</v>
      </c>
      <c r="G69" s="8">
        <f>VLOOKUP($B69,HITTERS!$B:$W,5,FALSE)</f>
        <v>20</v>
      </c>
      <c r="H69" s="8">
        <f>VLOOKUP($B69,HITTERS!$B:$W,6,FALSE)</f>
        <v>75</v>
      </c>
      <c r="I69" s="8">
        <f>VLOOKUP($B69,HITTERS!$B:$W,7,FALSE)</f>
        <v>74</v>
      </c>
      <c r="J69" s="8">
        <f>VLOOKUP($B69,HITTERS!$B:$W,8,FALSE)</f>
        <v>6</v>
      </c>
      <c r="K69" s="8">
        <f t="shared" si="5"/>
        <v>3.430531732418525E-2</v>
      </c>
      <c r="L69" s="8">
        <f t="shared" si="6"/>
        <v>0.12864493996569468</v>
      </c>
      <c r="M69" s="8">
        <f t="shared" si="7"/>
        <v>0.12692967409948541</v>
      </c>
      <c r="N69" s="8">
        <f t="shared" si="8"/>
        <v>1.0291595197255575E-2</v>
      </c>
      <c r="O69" s="8">
        <f>VLOOKUP($B69,HITTERS!$B:$W,14,FALSE)</f>
        <v>0.35699999999999998</v>
      </c>
      <c r="P69" s="8">
        <f>VLOOKUP($B69,HITTERS!$B:$W,15,FALSE)</f>
        <v>0.48499999999999999</v>
      </c>
      <c r="Q69" s="9">
        <f>VLOOKUP($B69,HITTERS!$B:$W,9,FALSE)</f>
        <v>0.10100000000000001</v>
      </c>
      <c r="R69" s="10">
        <f>VLOOKUP($B69,HITTERS!$B:$W,10,FALSE)</f>
        <v>0.223</v>
      </c>
      <c r="S69" s="10">
        <f>VLOOKUP(B69,'Hit Statcast'!B:R,9,FALSE)</f>
        <v>0.105</v>
      </c>
      <c r="T69" s="10">
        <f>VLOOKUP($B69,'Hit Statcast'!$B:$R,11,FALSE)</f>
        <v>0.48</v>
      </c>
      <c r="U69" s="23">
        <f>VLOOKUP($B69,'Hit Statcast'!$B:$R,5,FALSE)</f>
        <v>91.4</v>
      </c>
      <c r="V69" s="23">
        <f>VLOOKUP($B69,'Hit Statcast'!$B:$R,7,FALSE)</f>
        <v>10.8</v>
      </c>
      <c r="W69" s="10">
        <f>VLOOKUP($B69,'Hit PD'!$B:$L,4,FALSE)</f>
        <v>0.224</v>
      </c>
      <c r="X69" s="10">
        <f>VLOOKUP($B69,'Hit PD'!$B:$L,5,FALSE)</f>
        <v>0.43099999999999999</v>
      </c>
      <c r="Y69" s="10">
        <f>VLOOKUP($B69,'Hit PD'!$B:$L,6,FALSE)</f>
        <v>0.34399999999999997</v>
      </c>
      <c r="Z69" s="23">
        <f>VLOOKUP($B69,BsR!$B:$L,5,FALSE)</f>
        <v>-3.4</v>
      </c>
      <c r="AA69" s="10">
        <f>VLOOKUP($B69,'Hit PD'!$B:$L,8,FALSE)</f>
        <v>0.23499999999999999</v>
      </c>
      <c r="AB69" s="10">
        <f t="shared" si="9"/>
        <v>0.19199999999999995</v>
      </c>
      <c r="AC69" s="10">
        <f>VLOOKUP($B69,'Hit PD'!$B:$L,10,FALSE)</f>
        <v>0.28299999999999997</v>
      </c>
      <c r="AD69" s="10">
        <f>VLOOKUP($B69,'Hit PD'!$B:$L,11,FALSE)</f>
        <v>0.20399999999999999</v>
      </c>
      <c r="AE69" s="10">
        <f>VLOOKUP($B69,'Hit PD'!$B:$M,12,FALSE)</f>
        <v>7.9000000000000001E-2</v>
      </c>
      <c r="AF69" s="10">
        <f>VLOOKUP($B69,'Hit PD'!$B:$L,9,FALSE)</f>
        <v>0.80800000000000005</v>
      </c>
      <c r="AG69">
        <f>VLOOKUP(B69,'[1]SGP Hitters'!$B:$K,10,FALSE)</f>
        <v>16.021606259671621</v>
      </c>
      <c r="AH69" s="8">
        <v>0.20399999999999999</v>
      </c>
      <c r="AI69" s="8">
        <v>0.33900000000000002</v>
      </c>
      <c r="AJ69" s="11">
        <v>0.28399999999999997</v>
      </c>
      <c r="AK69" s="8">
        <v>0.35799999999999998</v>
      </c>
      <c r="AL69" s="8">
        <v>0.35699999999999998</v>
      </c>
      <c r="AM69" s="8">
        <v>126</v>
      </c>
      <c r="AN69" s="11">
        <v>-3.5</v>
      </c>
      <c r="AO69" s="11">
        <v>14.5</v>
      </c>
      <c r="AP69" s="8">
        <v>-2.2999999999999998</v>
      </c>
      <c r="AQ69" s="8">
        <v>3.1</v>
      </c>
    </row>
    <row r="70" spans="1:43" ht="15" thickBot="1">
      <c r="A70" s="5">
        <v>69</v>
      </c>
      <c r="B70" s="22" t="s">
        <v>118</v>
      </c>
      <c r="C70" s="22" t="s">
        <v>24</v>
      </c>
      <c r="D70" s="8">
        <f>VLOOKUP(B70,HITTERS!$B:$W,3,FALSE)</f>
        <v>135</v>
      </c>
      <c r="E70" s="8">
        <f>VLOOKUP($B70,'Hit PD'!$B:$N,13,FALSE)</f>
        <v>482</v>
      </c>
      <c r="F70" s="8">
        <f>VLOOKUP($B70,HITTERS!$B:$W,4,FALSE)</f>
        <v>579</v>
      </c>
      <c r="G70" s="8">
        <f>VLOOKUP($B70,HITTERS!$B:$W,5,FALSE)</f>
        <v>36</v>
      </c>
      <c r="H70" s="8">
        <f>VLOOKUP($B70,HITTERS!$B:$W,6,FALSE)</f>
        <v>95</v>
      </c>
      <c r="I70" s="8">
        <f>VLOOKUP($B70,HITTERS!$B:$W,7,FALSE)</f>
        <v>105</v>
      </c>
      <c r="J70" s="8">
        <f>VLOOKUP($B70,HITTERS!$B:$W,8,FALSE)</f>
        <v>1</v>
      </c>
      <c r="K70" s="8">
        <f t="shared" si="5"/>
        <v>6.2176165803108807E-2</v>
      </c>
      <c r="L70" s="8">
        <f t="shared" si="6"/>
        <v>0.16407599309153714</v>
      </c>
      <c r="M70" s="8">
        <f t="shared" si="7"/>
        <v>0.18134715025906736</v>
      </c>
      <c r="N70" s="8">
        <f t="shared" si="8"/>
        <v>1.7271157167530224E-3</v>
      </c>
      <c r="O70" s="8">
        <f>VLOOKUP($B70,HITTERS!$B:$W,14,FALSE)</f>
        <v>0.33300000000000002</v>
      </c>
      <c r="P70" s="8">
        <f>VLOOKUP($B70,HITTERS!$B:$W,15,FALSE)</f>
        <v>0.47499999999999998</v>
      </c>
      <c r="Q70" s="9">
        <f>VLOOKUP($B70,HITTERS!$B:$W,9,FALSE)</f>
        <v>0.14699999999999999</v>
      </c>
      <c r="R70" s="10">
        <f>VLOOKUP($B70,HITTERS!$B:$W,10,FALSE)</f>
        <v>0.26400000000000001</v>
      </c>
      <c r="S70" s="10">
        <f>VLOOKUP(B70,'Hit Statcast'!B:R,9,FALSE)</f>
        <v>0.14599999999999999</v>
      </c>
      <c r="T70" s="10">
        <f>VLOOKUP($B70,'Hit Statcast'!$B:$R,11,FALSE)</f>
        <v>0.46</v>
      </c>
      <c r="U70" s="23">
        <f>VLOOKUP($B70,'Hit Statcast'!$B:$R,5,FALSE)</f>
        <v>91.2</v>
      </c>
      <c r="V70" s="23">
        <f>VLOOKUP($B70,'Hit Statcast'!$B:$R,7,FALSE)</f>
        <v>21.7</v>
      </c>
      <c r="W70" s="10">
        <f>VLOOKUP($B70,'Hit PD'!$B:$L,4,FALSE)</f>
        <v>0.17299999999999999</v>
      </c>
      <c r="X70" s="10">
        <f>VLOOKUP($B70,'Hit PD'!$B:$L,5,FALSE)</f>
        <v>0.33400000000000002</v>
      </c>
      <c r="Y70" s="10">
        <f>VLOOKUP($B70,'Hit PD'!$B:$L,6,FALSE)</f>
        <v>0.49299999999999999</v>
      </c>
      <c r="Z70" s="23">
        <f>VLOOKUP($B70,BsR!$B:$L,5,FALSE)</f>
        <v>0.9</v>
      </c>
      <c r="AA70" s="10">
        <f>VLOOKUP($B70,'Hit PD'!$B:$L,8,FALSE)</f>
        <v>0.26</v>
      </c>
      <c r="AB70" s="10">
        <f t="shared" si="9"/>
        <v>0.28100000000000003</v>
      </c>
      <c r="AC70" s="10">
        <f>VLOOKUP($B70,'Hit PD'!$B:$L,10,FALSE)</f>
        <v>0.308</v>
      </c>
      <c r="AD70" s="10">
        <f>VLOOKUP($B70,'Hit PD'!$B:$L,11,FALSE)</f>
        <v>0.19800000000000001</v>
      </c>
      <c r="AE70" s="10">
        <f>VLOOKUP($B70,'Hit PD'!$B:$M,12,FALSE)</f>
        <v>0.11</v>
      </c>
      <c r="AF70" s="10">
        <f>VLOOKUP($B70,'Hit PD'!$B:$L,9,FALSE)</f>
        <v>0.71899999999999997</v>
      </c>
      <c r="AG70">
        <f>VLOOKUP(B70,'[1]SGP Hitters'!$B:$K,10,FALSE)</f>
        <v>19.896837360312063</v>
      </c>
      <c r="AH70" s="8">
        <v>0.27</v>
      </c>
      <c r="AI70" s="8">
        <v>0.22600000000000001</v>
      </c>
      <c r="AJ70" s="11">
        <v>0.216</v>
      </c>
      <c r="AK70" s="8">
        <v>0.34899999999999998</v>
      </c>
      <c r="AL70" s="8">
        <v>0.37</v>
      </c>
      <c r="AM70" s="8">
        <v>122</v>
      </c>
      <c r="AN70" s="11">
        <v>1.3</v>
      </c>
      <c r="AO70" s="11">
        <v>16.399999999999999</v>
      </c>
      <c r="AP70" s="8">
        <v>-4.5</v>
      </c>
      <c r="AQ70" s="8">
        <v>3.1</v>
      </c>
    </row>
    <row r="71" spans="1:43" ht="15" thickBot="1">
      <c r="A71" s="5">
        <v>70</v>
      </c>
      <c r="B71" s="22" t="s">
        <v>119</v>
      </c>
      <c r="C71" s="22" t="s">
        <v>89</v>
      </c>
      <c r="D71" s="8">
        <f>VLOOKUP(B71,HITTERS!$B:$W,3,FALSE)</f>
        <v>133</v>
      </c>
      <c r="E71" s="8">
        <f>VLOOKUP($B71,'Hit PD'!$B:$N,13,FALSE)</f>
        <v>404</v>
      </c>
      <c r="F71" s="8">
        <f>VLOOKUP($B71,HITTERS!$B:$W,4,FALSE)</f>
        <v>472</v>
      </c>
      <c r="G71" s="8">
        <f>VLOOKUP($B71,HITTERS!$B:$W,5,FALSE)</f>
        <v>12</v>
      </c>
      <c r="H71" s="8">
        <f>VLOOKUP($B71,HITTERS!$B:$W,6,FALSE)</f>
        <v>58</v>
      </c>
      <c r="I71" s="8">
        <f>VLOOKUP($B71,HITTERS!$B:$W,7,FALSE)</f>
        <v>60</v>
      </c>
      <c r="J71" s="8">
        <f>VLOOKUP($B71,HITTERS!$B:$W,8,FALSE)</f>
        <v>10</v>
      </c>
      <c r="K71" s="8">
        <f t="shared" si="5"/>
        <v>2.5423728813559324E-2</v>
      </c>
      <c r="L71" s="8">
        <f t="shared" si="6"/>
        <v>0.1228813559322034</v>
      </c>
      <c r="M71" s="8">
        <f t="shared" si="7"/>
        <v>0.1271186440677966</v>
      </c>
      <c r="N71" s="8">
        <f t="shared" si="8"/>
        <v>2.1186440677966101E-2</v>
      </c>
      <c r="O71" s="8">
        <f>VLOOKUP($B71,HITTERS!$B:$W,14,FALSE)</f>
        <v>0.372</v>
      </c>
      <c r="P71" s="8">
        <f>VLOOKUP($B71,HITTERS!$B:$W,15,FALSE)</f>
        <v>0.45800000000000002</v>
      </c>
      <c r="Q71" s="9">
        <f>VLOOKUP($B71,HITTERS!$B:$W,9,FALSE)</f>
        <v>0.125</v>
      </c>
      <c r="R71" s="10">
        <f>VLOOKUP($B71,HITTERS!$B:$W,10,FALSE)</f>
        <v>0.30499999999999999</v>
      </c>
      <c r="S71" s="10">
        <f>VLOOKUP(B71,'Hit Statcast'!B:R,9,FALSE)</f>
        <v>9.0999999999999998E-2</v>
      </c>
      <c r="T71" s="10">
        <f>VLOOKUP($B71,'Hit Statcast'!$B:$R,11,FALSE)</f>
        <v>0.48699999999999999</v>
      </c>
      <c r="U71" s="23">
        <f>VLOOKUP($B71,'Hit Statcast'!$B:$R,5,FALSE)</f>
        <v>91.3</v>
      </c>
      <c r="V71" s="23">
        <f>VLOOKUP($B71,'Hit Statcast'!$B:$R,7,FALSE)</f>
        <v>12.4</v>
      </c>
      <c r="W71" s="10">
        <f>VLOOKUP($B71,'Hit PD'!$B:$L,4,FALSE)</f>
        <v>0.21099999999999999</v>
      </c>
      <c r="X71" s="10">
        <f>VLOOKUP($B71,'Hit PD'!$B:$L,5,FALSE)</f>
        <v>0.44800000000000001</v>
      </c>
      <c r="Y71" s="10">
        <f>VLOOKUP($B71,'Hit PD'!$B:$L,6,FALSE)</f>
        <v>0.34100000000000003</v>
      </c>
      <c r="Z71" s="23">
        <f>VLOOKUP($B71,BsR!$B:$L,5,FALSE)</f>
        <v>3.1</v>
      </c>
      <c r="AA71" s="10">
        <f>VLOOKUP($B71,'Hit PD'!$B:$L,8,FALSE)</f>
        <v>0.28199999999999997</v>
      </c>
      <c r="AB71" s="10">
        <f t="shared" si="9"/>
        <v>0.246</v>
      </c>
      <c r="AC71" s="10">
        <f>VLOOKUP($B71,'Hit PD'!$B:$L,10,FALSE)</f>
        <v>0.29399999999999998</v>
      </c>
      <c r="AD71" s="10">
        <f>VLOOKUP($B71,'Hit PD'!$B:$L,11,FALSE)</f>
        <v>0.191</v>
      </c>
      <c r="AE71" s="10">
        <f>VLOOKUP($B71,'Hit PD'!$B:$M,12,FALSE)</f>
        <v>0.104</v>
      </c>
      <c r="AF71" s="10">
        <f>VLOOKUP($B71,'Hit PD'!$B:$L,9,FALSE)</f>
        <v>0.754</v>
      </c>
      <c r="AG71">
        <f>VLOOKUP(B71,'[1]SGP Hitters'!$B:$K,10,FALSE)</f>
        <v>12.737256433826037</v>
      </c>
      <c r="AH71" s="8">
        <v>0.17299999999999999</v>
      </c>
      <c r="AI71" s="8">
        <v>0.39900000000000002</v>
      </c>
      <c r="AJ71" s="11">
        <v>0.27500000000000002</v>
      </c>
      <c r="AK71" s="8">
        <v>0.35399999999999998</v>
      </c>
      <c r="AL71" s="8">
        <v>0.32</v>
      </c>
      <c r="AM71" s="8">
        <v>121</v>
      </c>
      <c r="AN71" s="11">
        <v>3.2</v>
      </c>
      <c r="AO71" s="11">
        <v>15.4</v>
      </c>
      <c r="AP71" s="8">
        <v>-0.5</v>
      </c>
      <c r="AQ71" s="8">
        <v>3</v>
      </c>
    </row>
    <row r="72" spans="1:43" ht="15" thickBot="1">
      <c r="A72" s="5">
        <v>71</v>
      </c>
      <c r="B72" s="22" t="s">
        <v>120</v>
      </c>
      <c r="C72" s="22" t="s">
        <v>89</v>
      </c>
      <c r="D72" s="8">
        <f>VLOOKUP(B72,HITTERS!$B:$W,3,FALSE)</f>
        <v>126</v>
      </c>
      <c r="E72" s="8">
        <f>VLOOKUP($B72,'Hit PD'!$B:$N,13,FALSE)</f>
        <v>457</v>
      </c>
      <c r="F72" s="8">
        <f>VLOOKUP($B72,HITTERS!$B:$W,4,FALSE)</f>
        <v>546</v>
      </c>
      <c r="G72" s="8">
        <f>VLOOKUP($B72,HITTERS!$B:$W,5,FALSE)</f>
        <v>21</v>
      </c>
      <c r="H72" s="8">
        <f>VLOOKUP($B72,HITTERS!$B:$W,6,FALSE)</f>
        <v>84</v>
      </c>
      <c r="I72" s="8">
        <f>VLOOKUP($B72,HITTERS!$B:$W,7,FALSE)</f>
        <v>72</v>
      </c>
      <c r="J72" s="8">
        <f>VLOOKUP($B72,HITTERS!$B:$W,8,FALSE)</f>
        <v>11</v>
      </c>
      <c r="K72" s="8">
        <f t="shared" si="5"/>
        <v>3.8461538461538464E-2</v>
      </c>
      <c r="L72" s="8">
        <f t="shared" si="6"/>
        <v>0.15384615384615385</v>
      </c>
      <c r="M72" s="8">
        <f t="shared" si="7"/>
        <v>0.13186813186813187</v>
      </c>
      <c r="N72" s="8">
        <f t="shared" si="8"/>
        <v>2.0146520146520148E-2</v>
      </c>
      <c r="O72" s="8">
        <f>VLOOKUP($B72,HITTERS!$B:$W,14,FALSE)</f>
        <v>0.40100000000000002</v>
      </c>
      <c r="P72" s="8">
        <f>VLOOKUP($B72,HITTERS!$B:$W,15,FALSE)</f>
        <v>0.499</v>
      </c>
      <c r="Q72" s="9">
        <f>VLOOKUP($B72,HITTERS!$B:$W,9,FALSE)</f>
        <v>0.14699999999999999</v>
      </c>
      <c r="R72" s="10">
        <f>VLOOKUP($B72,HITTERS!$B:$W,10,FALSE)</f>
        <v>0.218</v>
      </c>
      <c r="S72" s="10">
        <f>VLOOKUP(B72,'Hit Statcast'!B:R,9,FALSE)</f>
        <v>0.152</v>
      </c>
      <c r="T72" s="10">
        <f>VLOOKUP($B72,'Hit Statcast'!$B:$R,11,FALSE)</f>
        <v>0.46800000000000003</v>
      </c>
      <c r="U72" s="23">
        <f>VLOOKUP($B72,'Hit Statcast'!$B:$R,5,FALSE)</f>
        <v>91.8</v>
      </c>
      <c r="V72" s="23">
        <f>VLOOKUP($B72,'Hit Statcast'!$B:$R,7,FALSE)</f>
        <v>9.1</v>
      </c>
      <c r="W72" s="10">
        <f>VLOOKUP($B72,'Hit PD'!$B:$L,4,FALSE)</f>
        <v>0.249</v>
      </c>
      <c r="X72" s="10">
        <f>VLOOKUP($B72,'Hit PD'!$B:$L,5,FALSE)</f>
        <v>0.44700000000000001</v>
      </c>
      <c r="Y72" s="10">
        <f>VLOOKUP($B72,'Hit PD'!$B:$L,6,FALSE)</f>
        <v>0.30499999999999999</v>
      </c>
      <c r="Z72" s="23">
        <f>VLOOKUP($B72,BsR!$B:$L,5,FALSE)</f>
        <v>-2.5</v>
      </c>
      <c r="AA72" s="10">
        <f>VLOOKUP($B72,'Hit PD'!$B:$L,8,FALSE)</f>
        <v>0.36599999999999999</v>
      </c>
      <c r="AB72" s="10">
        <f t="shared" si="9"/>
        <v>0.31200000000000006</v>
      </c>
      <c r="AC72" s="10">
        <f>VLOOKUP($B72,'Hit PD'!$B:$L,10,FALSE)</f>
        <v>0.251</v>
      </c>
      <c r="AD72" s="10">
        <f>VLOOKUP($B72,'Hit PD'!$B:$L,11,FALSE)</f>
        <v>9.1999999999999998E-2</v>
      </c>
      <c r="AE72" s="10">
        <f>VLOOKUP($B72,'Hit PD'!$B:$M,12,FALSE)</f>
        <v>0.16</v>
      </c>
      <c r="AF72" s="10">
        <f>VLOOKUP($B72,'Hit PD'!$B:$L,9,FALSE)</f>
        <v>0.68799999999999994</v>
      </c>
      <c r="AG72">
        <f>VLOOKUP(B72,'[1]SGP Hitters'!$B:$K,10,FALSE)</f>
        <v>19.539278360882193</v>
      </c>
      <c r="AH72" s="8">
        <v>0.19800000000000001</v>
      </c>
      <c r="AI72" s="8">
        <v>0.35</v>
      </c>
      <c r="AJ72" s="11">
        <v>0.29199999999999998</v>
      </c>
      <c r="AK72" s="8">
        <v>0.38</v>
      </c>
      <c r="AL72" s="8">
        <v>0.39500000000000002</v>
      </c>
      <c r="AM72" s="8">
        <v>139</v>
      </c>
      <c r="AN72" s="11">
        <v>-2.9</v>
      </c>
      <c r="AO72" s="11">
        <v>23.3</v>
      </c>
      <c r="AP72" s="8">
        <v>-11.2</v>
      </c>
      <c r="AQ72" s="8">
        <v>3</v>
      </c>
    </row>
    <row r="73" spans="1:43" ht="15" thickBot="1">
      <c r="A73" s="5">
        <v>72</v>
      </c>
      <c r="B73" s="22" t="s">
        <v>121</v>
      </c>
      <c r="C73" s="22" t="s">
        <v>37</v>
      </c>
      <c r="D73" s="8">
        <f>VLOOKUP(B73,HITTERS!$B:$W,3,FALSE)</f>
        <v>144</v>
      </c>
      <c r="E73" s="8">
        <f>VLOOKUP($B73,'Hit PD'!$B:$N,13,FALSE)</f>
        <v>407</v>
      </c>
      <c r="F73" s="8">
        <f>VLOOKUP($B73,HITTERS!$B:$W,4,FALSE)</f>
        <v>495</v>
      </c>
      <c r="G73" s="8">
        <f>VLOOKUP($B73,HITTERS!$B:$W,5,FALSE)</f>
        <v>6</v>
      </c>
      <c r="H73" s="8">
        <f>VLOOKUP($B73,HITTERS!$B:$W,6,FALSE)</f>
        <v>71</v>
      </c>
      <c r="I73" s="8">
        <f>VLOOKUP($B73,HITTERS!$B:$W,7,FALSE)</f>
        <v>47</v>
      </c>
      <c r="J73" s="8">
        <f>VLOOKUP($B73,HITTERS!$B:$W,8,FALSE)</f>
        <v>16</v>
      </c>
      <c r="K73" s="8">
        <f t="shared" si="5"/>
        <v>1.2121212121212121E-2</v>
      </c>
      <c r="L73" s="8">
        <f t="shared" si="6"/>
        <v>0.14343434343434344</v>
      </c>
      <c r="M73" s="8">
        <f t="shared" si="7"/>
        <v>9.494949494949495E-2</v>
      </c>
      <c r="N73" s="8">
        <f t="shared" si="8"/>
        <v>3.2323232323232323E-2</v>
      </c>
      <c r="O73" s="8">
        <f>VLOOKUP($B73,HITTERS!$B:$W,14,FALSE)</f>
        <v>0.35299999999999998</v>
      </c>
      <c r="P73" s="8">
        <f>VLOOKUP($B73,HITTERS!$B:$W,15,FALSE)</f>
        <v>0.35899999999999999</v>
      </c>
      <c r="Q73" s="9">
        <f>VLOOKUP($B73,HITTERS!$B:$W,9,FALSE)</f>
        <v>0.129</v>
      </c>
      <c r="R73" s="10">
        <f>VLOOKUP($B73,HITTERS!$B:$W,10,FALSE)</f>
        <v>0.17399999999999999</v>
      </c>
      <c r="S73" s="10">
        <f>VLOOKUP(B73,'Hit Statcast'!B:R,9,FALSE)</f>
        <v>8.9999999999999993E-3</v>
      </c>
      <c r="T73" s="10">
        <f>VLOOKUP($B73,'Hit Statcast'!$B:$R,11,FALSE)</f>
        <v>0.192</v>
      </c>
      <c r="U73" s="23">
        <f>VLOOKUP($B73,'Hit Statcast'!$B:$R,5,FALSE)</f>
        <v>85.7</v>
      </c>
      <c r="V73" s="23">
        <f>VLOOKUP($B73,'Hit Statcast'!$B:$R,7,FALSE)</f>
        <v>16.399999999999999</v>
      </c>
      <c r="W73" s="10">
        <f>VLOOKUP($B73,'Hit PD'!$B:$L,4,FALSE)</f>
        <v>0.187</v>
      </c>
      <c r="X73" s="10">
        <f>VLOOKUP($B73,'Hit PD'!$B:$L,5,FALSE)</f>
        <v>0.38300000000000001</v>
      </c>
      <c r="Y73" s="10">
        <f>VLOOKUP($B73,'Hit PD'!$B:$L,6,FALSE)</f>
        <v>0.43</v>
      </c>
      <c r="Z73" s="23">
        <f>VLOOKUP($B73,BsR!$B:$L,5,FALSE)</f>
        <v>5</v>
      </c>
      <c r="AA73" s="10">
        <f>VLOOKUP($B73,'Hit PD'!$B:$L,8,FALSE)</f>
        <v>0.21099999999999999</v>
      </c>
      <c r="AB73" s="10">
        <f t="shared" si="9"/>
        <v>0.13900000000000001</v>
      </c>
      <c r="AC73" s="10">
        <f>VLOOKUP($B73,'Hit PD'!$B:$L,10,FALSE)</f>
        <v>0.26700000000000002</v>
      </c>
      <c r="AD73" s="10">
        <f>VLOOKUP($B73,'Hit PD'!$B:$L,11,FALSE)</f>
        <v>0.214</v>
      </c>
      <c r="AE73" s="10">
        <f>VLOOKUP($B73,'Hit PD'!$B:$M,12,FALSE)</f>
        <v>5.2999999999999999E-2</v>
      </c>
      <c r="AF73" s="10">
        <f>VLOOKUP($B73,'Hit PD'!$B:$L,9,FALSE)</f>
        <v>0.86099999999999999</v>
      </c>
      <c r="AG73">
        <f>VLOOKUP(B73,'[1]SGP Hitters'!$B:$K,10,FALSE)</f>
        <v>9.7269173533680213</v>
      </c>
      <c r="AH73" s="8">
        <v>0.11600000000000001</v>
      </c>
      <c r="AI73" s="8">
        <v>0.30199999999999999</v>
      </c>
      <c r="AJ73" s="11">
        <v>0.253</v>
      </c>
      <c r="AK73" s="8">
        <v>0.32600000000000001</v>
      </c>
      <c r="AL73" s="8">
        <v>0.27300000000000002</v>
      </c>
      <c r="AM73" s="8">
        <v>103</v>
      </c>
      <c r="AN73" s="11">
        <v>4.7</v>
      </c>
      <c r="AO73" s="11">
        <v>6.5</v>
      </c>
      <c r="AP73" s="8">
        <v>7.2</v>
      </c>
      <c r="AQ73" s="8">
        <v>3</v>
      </c>
    </row>
    <row r="74" spans="1:43" ht="15" thickBot="1">
      <c r="A74" s="5">
        <v>73</v>
      </c>
      <c r="B74" s="22" t="s">
        <v>122</v>
      </c>
      <c r="C74" s="22" t="s">
        <v>29</v>
      </c>
      <c r="D74" s="8">
        <f>VLOOKUP(B74,HITTERS!$B:$W,3,FALSE)</f>
        <v>82</v>
      </c>
      <c r="E74" s="8">
        <f>VLOOKUP($B74,'Hit PD'!$B:$N,13,FALSE)</f>
        <v>308</v>
      </c>
      <c r="F74" s="8">
        <f>VLOOKUP($B74,HITTERS!$B:$W,4,FALSE)</f>
        <v>362</v>
      </c>
      <c r="G74" s="8">
        <f>VLOOKUP($B74,HITTERS!$B:$W,5,FALSE)</f>
        <v>18</v>
      </c>
      <c r="H74" s="8">
        <f>VLOOKUP($B74,HITTERS!$B:$W,6,FALSE)</f>
        <v>54</v>
      </c>
      <c r="I74" s="8">
        <f>VLOOKUP($B74,HITTERS!$B:$W,7,FALSE)</f>
        <v>44</v>
      </c>
      <c r="J74" s="8">
        <f>VLOOKUP($B74,HITTERS!$B:$W,8,FALSE)</f>
        <v>2</v>
      </c>
      <c r="K74" s="8">
        <f t="shared" si="5"/>
        <v>4.9723756906077346E-2</v>
      </c>
      <c r="L74" s="8">
        <f t="shared" si="6"/>
        <v>0.14917127071823205</v>
      </c>
      <c r="M74" s="8">
        <f t="shared" si="7"/>
        <v>0.12154696132596685</v>
      </c>
      <c r="N74" s="8">
        <f t="shared" si="8"/>
        <v>5.5248618784530384E-3</v>
      </c>
      <c r="O74" s="8">
        <f>VLOOKUP($B74,HITTERS!$B:$W,14,FALSE)</f>
        <v>0.36699999999999999</v>
      </c>
      <c r="P74" s="8">
        <f>VLOOKUP($B74,HITTERS!$B:$W,15,FALSE)</f>
        <v>0.49</v>
      </c>
      <c r="Q74" s="9">
        <f>VLOOKUP($B74,HITTERS!$B:$W,9,FALSE)</f>
        <v>0.124</v>
      </c>
      <c r="R74" s="10">
        <f>VLOOKUP($B74,HITTERS!$B:$W,10,FALSE)</f>
        <v>0.28699999999999998</v>
      </c>
      <c r="S74" s="10">
        <f>VLOOKUP(B74,'Hit Statcast'!B:R,9,FALSE)</f>
        <v>0.16</v>
      </c>
      <c r="T74" s="10">
        <f>VLOOKUP($B74,'Hit Statcast'!$B:$R,11,FALSE)</f>
        <v>0.51500000000000001</v>
      </c>
      <c r="U74" s="23">
        <f>VLOOKUP($B74,'Hit Statcast'!$B:$R,5,FALSE)</f>
        <v>91.9</v>
      </c>
      <c r="V74" s="23">
        <f>VLOOKUP($B74,'Hit Statcast'!$B:$R,7,FALSE)</f>
        <v>19.3</v>
      </c>
      <c r="W74" s="10">
        <f>VLOOKUP($B74,'Hit PD'!$B:$L,4,FALSE)</f>
        <v>0.24299999999999999</v>
      </c>
      <c r="X74" s="10">
        <f>VLOOKUP($B74,'Hit PD'!$B:$L,5,FALSE)</f>
        <v>0.33</v>
      </c>
      <c r="Y74" s="10">
        <f>VLOOKUP($B74,'Hit PD'!$B:$L,6,FALSE)</f>
        <v>0.42699999999999999</v>
      </c>
      <c r="Z74" s="23">
        <f>VLOOKUP($B74,BsR!$B:$L,5,FALSE)</f>
        <v>1.8</v>
      </c>
      <c r="AA74" s="10">
        <f>VLOOKUP($B74,'Hit PD'!$B:$L,8,FALSE)</f>
        <v>0.23</v>
      </c>
      <c r="AB74" s="10">
        <f t="shared" si="9"/>
        <v>0.245</v>
      </c>
      <c r="AC74" s="10">
        <f>VLOOKUP($B74,'Hit PD'!$B:$L,10,FALSE)</f>
        <v>0.252</v>
      </c>
      <c r="AD74" s="10">
        <f>VLOOKUP($B74,'Hit PD'!$B:$L,11,FALSE)</f>
        <v>0.14299999999999999</v>
      </c>
      <c r="AE74" s="10">
        <f>VLOOKUP($B74,'Hit PD'!$B:$M,12,FALSE)</f>
        <v>0.109</v>
      </c>
      <c r="AF74" s="10">
        <f>VLOOKUP($B74,'Hit PD'!$B:$L,9,FALSE)</f>
        <v>0.755</v>
      </c>
      <c r="AG74">
        <f>VLOOKUP(B74,'[1]SGP Hitters'!$B:$K,10,FALSE)</f>
        <v>11.574313855849267</v>
      </c>
      <c r="AH74" s="8">
        <v>0.22700000000000001</v>
      </c>
      <c r="AI74" s="8">
        <v>0.33500000000000002</v>
      </c>
      <c r="AJ74" s="11">
        <v>0.26300000000000001</v>
      </c>
      <c r="AK74" s="8">
        <v>0.36799999999999999</v>
      </c>
      <c r="AL74" s="8">
        <v>0.38800000000000001</v>
      </c>
      <c r="AM74" s="8">
        <v>134</v>
      </c>
      <c r="AN74" s="11">
        <v>1.8</v>
      </c>
      <c r="AO74" s="11">
        <v>16.5</v>
      </c>
      <c r="AP74" s="8">
        <v>0.9</v>
      </c>
      <c r="AQ74" s="8">
        <v>3</v>
      </c>
    </row>
    <row r="75" spans="1:43" ht="15" thickBot="1">
      <c r="A75" s="5">
        <v>74</v>
      </c>
      <c r="B75" s="22" t="s">
        <v>123</v>
      </c>
      <c r="C75" s="22" t="s">
        <v>35</v>
      </c>
      <c r="D75" s="8">
        <f>VLOOKUP(B75,HITTERS!$B:$W,3,FALSE)</f>
        <v>162</v>
      </c>
      <c r="E75" s="8">
        <f>VLOOKUP($B75,'Hit PD'!$B:$N,13,FALSE)</f>
        <v>598</v>
      </c>
      <c r="F75" s="8">
        <f>VLOOKUP($B75,HITTERS!$B:$W,4,FALSE)</f>
        <v>694</v>
      </c>
      <c r="G75" s="8">
        <f>VLOOKUP($B75,HITTERS!$B:$W,5,FALSE)</f>
        <v>22</v>
      </c>
      <c r="H75" s="8">
        <f>VLOOKUP($B75,HITTERS!$B:$W,6,FALSE)</f>
        <v>68</v>
      </c>
      <c r="I75" s="8">
        <f>VLOOKUP($B75,HITTERS!$B:$W,7,FALSE)</f>
        <v>96</v>
      </c>
      <c r="J75" s="8">
        <f>VLOOKUP($B75,HITTERS!$B:$W,8,FALSE)</f>
        <v>2</v>
      </c>
      <c r="K75" s="8">
        <f t="shared" si="5"/>
        <v>3.1700288184438041E-2</v>
      </c>
      <c r="L75" s="8">
        <f t="shared" si="6"/>
        <v>9.7982708933717577E-2</v>
      </c>
      <c r="M75" s="8">
        <f t="shared" si="7"/>
        <v>0.13832853025936601</v>
      </c>
      <c r="N75" s="8">
        <f t="shared" si="8"/>
        <v>2.881844380403458E-3</v>
      </c>
      <c r="O75" s="8">
        <f>VLOOKUP($B75,HITTERS!$B:$W,14,FALSE)</f>
        <v>0.32300000000000001</v>
      </c>
      <c r="P75" s="8">
        <f>VLOOKUP($B75,HITTERS!$B:$W,15,FALSE)</f>
        <v>0.39100000000000001</v>
      </c>
      <c r="Q75" s="9">
        <f>VLOOKUP($B75,HITTERS!$B:$W,9,FALSE)</f>
        <v>0.10100000000000001</v>
      </c>
      <c r="R75" s="10">
        <f>VLOOKUP($B75,HITTERS!$B:$W,10,FALSE)</f>
        <v>0.308</v>
      </c>
      <c r="S75" s="10">
        <f>VLOOKUP(B75,'Hit Statcast'!B:R,9,FALSE)</f>
        <v>0.127</v>
      </c>
      <c r="T75" s="10">
        <f>VLOOKUP($B75,'Hit Statcast'!$B:$R,11,FALSE)</f>
        <v>0.43</v>
      </c>
      <c r="U75" s="23">
        <f>VLOOKUP($B75,'Hit Statcast'!$B:$R,5,FALSE)</f>
        <v>90.3</v>
      </c>
      <c r="V75" s="23">
        <f>VLOOKUP($B75,'Hit Statcast'!$B:$R,7,FALSE)</f>
        <v>18.899999999999999</v>
      </c>
      <c r="W75" s="10">
        <f>VLOOKUP($B75,'Hit PD'!$B:$L,4,FALSE)</f>
        <v>0.22800000000000001</v>
      </c>
      <c r="X75" s="10">
        <f>VLOOKUP($B75,'Hit PD'!$B:$L,5,FALSE)</f>
        <v>0.33900000000000002</v>
      </c>
      <c r="Y75" s="10">
        <f>VLOOKUP($B75,'Hit PD'!$B:$L,6,FALSE)</f>
        <v>0.433</v>
      </c>
      <c r="Z75" s="23">
        <f>VLOOKUP($B75,BsR!$B:$L,5,FALSE)</f>
        <v>-3.2</v>
      </c>
      <c r="AA75" s="10">
        <f>VLOOKUP($B75,'Hit PD'!$B:$L,8,FALSE)</f>
        <v>0.26400000000000001</v>
      </c>
      <c r="AB75" s="10">
        <f t="shared" si="9"/>
        <v>0.29600000000000004</v>
      </c>
      <c r="AC75" s="10">
        <f>VLOOKUP($B75,'Hit PD'!$B:$L,10,FALSE)</f>
        <v>0.29799999999999999</v>
      </c>
      <c r="AD75" s="10">
        <f>VLOOKUP($B75,'Hit PD'!$B:$L,11,FALSE)</f>
        <v>0.16600000000000001</v>
      </c>
      <c r="AE75" s="10">
        <f>VLOOKUP($B75,'Hit PD'!$B:$M,12,FALSE)</f>
        <v>0.13200000000000001</v>
      </c>
      <c r="AF75" s="10">
        <f>VLOOKUP($B75,'Hit PD'!$B:$L,9,FALSE)</f>
        <v>0.70399999999999996</v>
      </c>
      <c r="AG75">
        <f>VLOOKUP(B75,'[1]SGP Hitters'!$B:$K,10,FALSE)</f>
        <v>12.316966660931055</v>
      </c>
      <c r="AH75" s="8">
        <v>0.155</v>
      </c>
      <c r="AI75" s="8">
        <v>0.311</v>
      </c>
      <c r="AJ75" s="11">
        <v>0.23100000000000001</v>
      </c>
      <c r="AK75" s="8">
        <v>0.31</v>
      </c>
      <c r="AL75" s="8">
        <v>0.32800000000000001</v>
      </c>
      <c r="AM75" s="8">
        <v>100</v>
      </c>
      <c r="AN75" s="11">
        <v>-3</v>
      </c>
      <c r="AO75" s="11">
        <v>-3</v>
      </c>
      <c r="AP75" s="8">
        <v>8.3000000000000007</v>
      </c>
      <c r="AQ75" s="8">
        <v>2.8</v>
      </c>
    </row>
    <row r="76" spans="1:43" ht="15" thickBot="1">
      <c r="A76" s="5">
        <v>75</v>
      </c>
      <c r="B76" s="22" t="s">
        <v>124</v>
      </c>
      <c r="C76" s="22" t="s">
        <v>48</v>
      </c>
      <c r="D76" s="8">
        <f>VLOOKUP(B76,HITTERS!$B:$W,3,FALSE)</f>
        <v>158</v>
      </c>
      <c r="E76" s="8">
        <f>VLOOKUP($B76,'Hit PD'!$B:$N,13,FALSE)</f>
        <v>638</v>
      </c>
      <c r="F76" s="8">
        <f>VLOOKUP($B76,HITTERS!$B:$W,4,FALSE)</f>
        <v>718</v>
      </c>
      <c r="G76" s="8">
        <f>VLOOKUP($B76,HITTERS!$B:$W,5,FALSE)</f>
        <v>5</v>
      </c>
      <c r="H76" s="8">
        <f>VLOOKUP($B76,HITTERS!$B:$W,6,FALSE)</f>
        <v>93</v>
      </c>
      <c r="I76" s="8">
        <f>VLOOKUP($B76,HITTERS!$B:$W,7,FALSE)</f>
        <v>54</v>
      </c>
      <c r="J76" s="8">
        <f>VLOOKUP($B76,HITTERS!$B:$W,8,FALSE)</f>
        <v>21</v>
      </c>
      <c r="K76" s="8">
        <f t="shared" si="5"/>
        <v>6.9637883008356544E-3</v>
      </c>
      <c r="L76" s="8">
        <f t="shared" si="6"/>
        <v>0.12952646239554316</v>
      </c>
      <c r="M76" s="8">
        <f t="shared" si="7"/>
        <v>7.5208913649025072E-2</v>
      </c>
      <c r="N76" s="8">
        <f t="shared" si="8"/>
        <v>2.9247910863509748E-2</v>
      </c>
      <c r="O76" s="8">
        <f>VLOOKUP($B76,HITTERS!$B:$W,14,FALSE)</f>
        <v>0.34</v>
      </c>
      <c r="P76" s="8">
        <f>VLOOKUP($B76,HITTERS!$B:$W,15,FALSE)</f>
        <v>0.37</v>
      </c>
      <c r="Q76" s="9">
        <f>VLOOKUP($B76,HITTERS!$B:$W,9,FALSE)</f>
        <v>9.7000000000000003E-2</v>
      </c>
      <c r="R76" s="10">
        <f>VLOOKUP($B76,HITTERS!$B:$W,10,FALSE)</f>
        <v>0.104</v>
      </c>
      <c r="S76" s="10">
        <f>VLOOKUP(B76,'Hit Statcast'!B:R,9,FALSE)</f>
        <v>1.0999999999999999E-2</v>
      </c>
      <c r="T76" s="10">
        <f>VLOOKUP($B76,'Hit Statcast'!$B:$R,11,FALSE)</f>
        <v>0.188</v>
      </c>
      <c r="U76" s="23">
        <f>VLOOKUP($B76,'Hit Statcast'!$B:$R,5,FALSE)</f>
        <v>86</v>
      </c>
      <c r="V76" s="23">
        <f>VLOOKUP($B76,'Hit Statcast'!$B:$R,7,FALSE)</f>
        <v>10.7</v>
      </c>
      <c r="W76" s="10">
        <f>VLOOKUP($B76,'Hit PD'!$B:$L,4,FALSE)</f>
        <v>0.253</v>
      </c>
      <c r="X76" s="10">
        <f>VLOOKUP($B76,'Hit PD'!$B:$L,5,FALSE)</f>
        <v>0.45</v>
      </c>
      <c r="Y76" s="10">
        <f>VLOOKUP($B76,'Hit PD'!$B:$L,6,FALSE)</f>
        <v>0.29699999999999999</v>
      </c>
      <c r="Z76" s="23">
        <f>VLOOKUP($B76,BsR!$B:$L,5,FALSE)</f>
        <v>1.5</v>
      </c>
      <c r="AA76" s="10">
        <f>VLOOKUP($B76,'Hit PD'!$B:$L,8,FALSE)</f>
        <v>0.248</v>
      </c>
      <c r="AB76" s="10">
        <f t="shared" si="9"/>
        <v>9.5999999999999974E-2</v>
      </c>
      <c r="AC76" s="10">
        <f>VLOOKUP($B76,'Hit PD'!$B:$L,10,FALSE)</f>
        <v>0.25900000000000001</v>
      </c>
      <c r="AD76" s="10">
        <f>VLOOKUP($B76,'Hit PD'!$B:$L,11,FALSE)</f>
        <v>0.22</v>
      </c>
      <c r="AE76" s="10">
        <f>VLOOKUP($B76,'Hit PD'!$B:$M,12,FALSE)</f>
        <v>3.9E-2</v>
      </c>
      <c r="AF76" s="10">
        <f>VLOOKUP($B76,'Hit PD'!$B:$L,9,FALSE)</f>
        <v>0.90400000000000003</v>
      </c>
      <c r="AG76">
        <f>VLOOKUP(B76,'[1]SGP Hitters'!$B:$K,10,FALSE)</f>
        <v>11.087767916686131</v>
      </c>
      <c r="AH76" s="8">
        <v>0.10299999999999999</v>
      </c>
      <c r="AI76" s="8">
        <v>0.29599999999999999</v>
      </c>
      <c r="AJ76" s="11">
        <v>0.27</v>
      </c>
      <c r="AK76" s="8">
        <v>0.315</v>
      </c>
      <c r="AL76" s="8">
        <v>0.32100000000000001</v>
      </c>
      <c r="AM76" s="8">
        <v>101</v>
      </c>
      <c r="AN76" s="11">
        <v>1.1000000000000001</v>
      </c>
      <c r="AO76" s="11">
        <v>2</v>
      </c>
      <c r="AP76" s="8">
        <v>2.2999999999999998</v>
      </c>
      <c r="AQ76" s="8">
        <v>2.8</v>
      </c>
    </row>
    <row r="77" spans="1:43" ht="15" thickBot="1">
      <c r="A77" s="5">
        <v>76</v>
      </c>
      <c r="B77" s="22" t="s">
        <v>125</v>
      </c>
      <c r="C77" s="22" t="s">
        <v>86</v>
      </c>
      <c r="D77" s="8">
        <f>VLOOKUP(B77,HITTERS!$B:$W,3,FALSE)</f>
        <v>97</v>
      </c>
      <c r="E77" s="8">
        <f>VLOOKUP($B77,'Hit PD'!$B:$N,13,FALSE)</f>
        <v>326</v>
      </c>
      <c r="F77" s="8">
        <f>VLOOKUP($B77,HITTERS!$B:$W,4,FALSE)</f>
        <v>353</v>
      </c>
      <c r="G77" s="8">
        <f>VLOOKUP($B77,HITTERS!$B:$W,5,FALSE)</f>
        <v>7</v>
      </c>
      <c r="H77" s="8">
        <f>VLOOKUP($B77,HITTERS!$B:$W,6,FALSE)</f>
        <v>29</v>
      </c>
      <c r="I77" s="8">
        <f>VLOOKUP($B77,HITTERS!$B:$W,7,FALSE)</f>
        <v>48</v>
      </c>
      <c r="J77" s="8">
        <f>VLOOKUP($B77,HITTERS!$B:$W,8,FALSE)</f>
        <v>1</v>
      </c>
      <c r="K77" s="8">
        <f t="shared" si="5"/>
        <v>1.9830028328611898E-2</v>
      </c>
      <c r="L77" s="8">
        <f t="shared" si="6"/>
        <v>8.2152974504249299E-2</v>
      </c>
      <c r="M77" s="8">
        <f t="shared" si="7"/>
        <v>0.1359773371104816</v>
      </c>
      <c r="N77" s="8">
        <f t="shared" si="8"/>
        <v>2.8328611898016999E-3</v>
      </c>
      <c r="O77" s="8">
        <f>VLOOKUP($B77,HITTERS!$B:$W,14,FALSE)</f>
        <v>0.28499999999999998</v>
      </c>
      <c r="P77" s="8">
        <f>VLOOKUP($B77,HITTERS!$B:$W,15,FALSE)</f>
        <v>0.35899999999999999</v>
      </c>
      <c r="Q77" s="9">
        <f>VLOOKUP($B77,HITTERS!$B:$W,9,FALSE)</f>
        <v>5.8999999999999997E-2</v>
      </c>
      <c r="R77" s="10">
        <f>VLOOKUP($B77,HITTERS!$B:$W,10,FALSE)</f>
        <v>0.28299999999999997</v>
      </c>
      <c r="S77" s="10">
        <f>VLOOKUP(B77,'Hit Statcast'!B:R,9,FALSE)</f>
        <v>0.1</v>
      </c>
      <c r="T77" s="10">
        <f>VLOOKUP($B77,'Hit Statcast'!$B:$R,11,FALSE)</f>
        <v>0.38400000000000001</v>
      </c>
      <c r="U77" s="23">
        <f>VLOOKUP($B77,'Hit Statcast'!$B:$R,5,FALSE)</f>
        <v>88.7</v>
      </c>
      <c r="V77" s="23">
        <f>VLOOKUP($B77,'Hit Statcast'!$B:$R,7,FALSE)</f>
        <v>10.199999999999999</v>
      </c>
      <c r="W77" s="10">
        <f>VLOOKUP($B77,'Hit PD'!$B:$L,4,FALSE)</f>
        <v>0.22500000000000001</v>
      </c>
      <c r="X77" s="10">
        <f>VLOOKUP($B77,'Hit PD'!$B:$L,5,FALSE)</f>
        <v>0.432</v>
      </c>
      <c r="Y77" s="10">
        <f>VLOOKUP($B77,'Hit PD'!$B:$L,6,FALSE)</f>
        <v>0.34399999999999997</v>
      </c>
      <c r="Z77" s="23">
        <f>VLOOKUP($B77,BsR!$B:$L,5,FALSE)</f>
        <v>-0.7</v>
      </c>
      <c r="AA77" s="10">
        <f>VLOOKUP($B77,'Hit PD'!$B:$L,8,FALSE)</f>
        <v>0.29899999999999999</v>
      </c>
      <c r="AB77" s="10">
        <f t="shared" si="9"/>
        <v>0.23599999999999999</v>
      </c>
      <c r="AC77" s="10">
        <f>VLOOKUP($B77,'Hit PD'!$B:$L,10,FALSE)</f>
        <v>0.29699999999999999</v>
      </c>
      <c r="AD77" s="10">
        <f>VLOOKUP($B77,'Hit PD'!$B:$L,11,FALSE)</f>
        <v>0.188</v>
      </c>
      <c r="AE77" s="10">
        <f>VLOOKUP($B77,'Hit PD'!$B:$M,12,FALSE)</f>
        <v>0.11</v>
      </c>
      <c r="AF77" s="10">
        <f>VLOOKUP($B77,'Hit PD'!$B:$L,9,FALSE)</f>
        <v>0.76400000000000001</v>
      </c>
      <c r="AG77">
        <f>VLOOKUP(B77,'[1]SGP Hitters'!$B:$K,10,FALSE)</f>
        <v>3.2217393442458353</v>
      </c>
      <c r="AH77" s="8">
        <v>0.129</v>
      </c>
      <c r="AI77" s="8">
        <v>0.31900000000000001</v>
      </c>
      <c r="AJ77" s="11">
        <v>0.23799999999999999</v>
      </c>
      <c r="AK77" s="8">
        <v>0.28699999999999998</v>
      </c>
      <c r="AL77" s="8">
        <v>0.316</v>
      </c>
      <c r="AM77" s="8">
        <v>81</v>
      </c>
      <c r="AN77" s="11">
        <v>-0.5</v>
      </c>
      <c r="AO77" s="11">
        <v>-8.5</v>
      </c>
      <c r="AP77" s="8">
        <v>24.9</v>
      </c>
      <c r="AQ77" s="8">
        <v>2.8</v>
      </c>
    </row>
    <row r="78" spans="1:43" ht="15" thickBot="1">
      <c r="A78" s="5">
        <v>77</v>
      </c>
      <c r="B78" s="22" t="s">
        <v>126</v>
      </c>
      <c r="C78" s="22" t="s">
        <v>64</v>
      </c>
      <c r="D78" s="8">
        <f>VLOOKUP(B78,HITTERS!$B:$W,3,FALSE)</f>
        <v>109</v>
      </c>
      <c r="E78" s="8">
        <f>VLOOKUP($B78,'Hit PD'!$B:$N,13,FALSE)</f>
        <v>377</v>
      </c>
      <c r="F78" s="8">
        <f>VLOOKUP($B78,HITTERS!$B:$W,4,FALSE)</f>
        <v>436</v>
      </c>
      <c r="G78" s="8">
        <f>VLOOKUP($B78,HITTERS!$B:$W,5,FALSE)</f>
        <v>21</v>
      </c>
      <c r="H78" s="8">
        <f>VLOOKUP($B78,HITTERS!$B:$W,6,FALSE)</f>
        <v>58</v>
      </c>
      <c r="I78" s="8">
        <f>VLOOKUP($B78,HITTERS!$B:$W,7,FALSE)</f>
        <v>68</v>
      </c>
      <c r="J78" s="8">
        <f>VLOOKUP($B78,HITTERS!$B:$W,8,FALSE)</f>
        <v>7</v>
      </c>
      <c r="K78" s="8">
        <f t="shared" si="5"/>
        <v>4.8165137614678902E-2</v>
      </c>
      <c r="L78" s="8">
        <f t="shared" si="6"/>
        <v>0.13302752293577982</v>
      </c>
      <c r="M78" s="8">
        <f t="shared" si="7"/>
        <v>0.15596330275229359</v>
      </c>
      <c r="N78" s="8">
        <f t="shared" si="8"/>
        <v>1.6055045871559634E-2</v>
      </c>
      <c r="O78" s="8">
        <f>VLOOKUP($B78,HITTERS!$B:$W,14,FALSE)</f>
        <v>0.32800000000000001</v>
      </c>
      <c r="P78" s="8">
        <f>VLOOKUP($B78,HITTERS!$B:$W,15,FALSE)</f>
        <v>0.443</v>
      </c>
      <c r="Q78" s="9">
        <f>VLOOKUP($B78,HITTERS!$B:$W,9,FALSE)</f>
        <v>0.115</v>
      </c>
      <c r="R78" s="10">
        <f>VLOOKUP($B78,HITTERS!$B:$W,10,FALSE)</f>
        <v>0.27300000000000002</v>
      </c>
      <c r="S78" s="10">
        <f>VLOOKUP(B78,'Hit Statcast'!B:R,9,FALSE)</f>
        <v>0.107</v>
      </c>
      <c r="T78" s="10">
        <f>VLOOKUP($B78,'Hit Statcast'!$B:$R,11,FALSE)</f>
        <v>0.47499999999999998</v>
      </c>
      <c r="U78" s="23">
        <f>VLOOKUP($B78,'Hit Statcast'!$B:$R,5,FALSE)</f>
        <v>91.4</v>
      </c>
      <c r="V78" s="23">
        <f>VLOOKUP($B78,'Hit Statcast'!$B:$R,7,FALSE)</f>
        <v>16</v>
      </c>
      <c r="W78" s="10">
        <f>VLOOKUP($B78,'Hit PD'!$B:$L,4,FALSE)</f>
        <v>0.14599999999999999</v>
      </c>
      <c r="X78" s="10">
        <f>VLOOKUP($B78,'Hit PD'!$B:$L,5,FALSE)</f>
        <v>0.40600000000000003</v>
      </c>
      <c r="Y78" s="10">
        <f>VLOOKUP($B78,'Hit PD'!$B:$L,6,FALSE)</f>
        <v>0.44800000000000001</v>
      </c>
      <c r="Z78" s="23">
        <f>VLOOKUP($B78,BsR!$B:$L,5,FALSE)</f>
        <v>1.6</v>
      </c>
      <c r="AA78" s="10">
        <f>VLOOKUP($B78,'Hit PD'!$B:$L,8,FALSE)</f>
        <v>0.33900000000000002</v>
      </c>
      <c r="AB78" s="10">
        <f t="shared" si="9"/>
        <v>0.29300000000000004</v>
      </c>
      <c r="AC78" s="10">
        <f>VLOOKUP($B78,'Hit PD'!$B:$L,10,FALSE)</f>
        <v>0.26900000000000002</v>
      </c>
      <c r="AD78" s="10">
        <f>VLOOKUP($B78,'Hit PD'!$B:$L,11,FALSE)</f>
        <v>0.11799999999999999</v>
      </c>
      <c r="AE78" s="10">
        <f>VLOOKUP($B78,'Hit PD'!$B:$M,12,FALSE)</f>
        <v>0.151</v>
      </c>
      <c r="AF78" s="10">
        <f>VLOOKUP($B78,'Hit PD'!$B:$L,9,FALSE)</f>
        <v>0.70699999999999996</v>
      </c>
      <c r="AG78">
        <f>VLOOKUP(B78,'[1]SGP Hitters'!$B:$K,10,FALSE)</f>
        <v>12.280274281202905</v>
      </c>
      <c r="AH78" s="8">
        <v>0.21199999999999999</v>
      </c>
      <c r="AI78" s="8">
        <v>0.27500000000000002</v>
      </c>
      <c r="AJ78" s="11">
        <v>0.23100000000000001</v>
      </c>
      <c r="AK78" s="8">
        <v>0.33400000000000002</v>
      </c>
      <c r="AL78" s="8">
        <v>0.34100000000000003</v>
      </c>
      <c r="AM78" s="8">
        <v>117</v>
      </c>
      <c r="AN78" s="11">
        <v>1.6</v>
      </c>
      <c r="AO78" s="11">
        <v>10.3</v>
      </c>
      <c r="AP78" s="8">
        <v>2.8</v>
      </c>
      <c r="AQ78" s="8">
        <v>2.8</v>
      </c>
    </row>
    <row r="79" spans="1:43" ht="15" thickBot="1">
      <c r="A79" s="5">
        <v>78</v>
      </c>
      <c r="B79" s="22" t="s">
        <v>127</v>
      </c>
      <c r="C79" s="6" t="s">
        <v>103</v>
      </c>
      <c r="D79" s="8">
        <f>VLOOKUP(B79,HITTERS!$B:$W,3,FALSE)</f>
        <v>141</v>
      </c>
      <c r="E79" s="8">
        <f>VLOOKUP($B79,'Hit PD'!$B:$N,13,FALSE)</f>
        <v>492</v>
      </c>
      <c r="F79" s="8">
        <f>VLOOKUP($B79,HITTERS!$B:$W,4,FALSE)</f>
        <v>540</v>
      </c>
      <c r="G79" s="8">
        <f>VLOOKUP($B79,HITTERS!$B:$W,5,FALSE)</f>
        <v>34</v>
      </c>
      <c r="H79" s="8">
        <f>VLOOKUP($B79,HITTERS!$B:$W,6,FALSE)</f>
        <v>71</v>
      </c>
      <c r="I79" s="8">
        <f>VLOOKUP($B79,HITTERS!$B:$W,7,FALSE)</f>
        <v>80</v>
      </c>
      <c r="J79" s="8">
        <f>VLOOKUP($B79,HITTERS!$B:$W,8,FALSE)</f>
        <v>1</v>
      </c>
      <c r="K79" s="8">
        <f t="shared" si="5"/>
        <v>6.2962962962962957E-2</v>
      </c>
      <c r="L79" s="8">
        <f t="shared" si="6"/>
        <v>0.13148148148148148</v>
      </c>
      <c r="M79" s="8">
        <f t="shared" si="7"/>
        <v>0.14814814814814814</v>
      </c>
      <c r="N79" s="8">
        <f t="shared" si="8"/>
        <v>1.8518518518518519E-3</v>
      </c>
      <c r="O79" s="8">
        <f>VLOOKUP($B79,HITTERS!$B:$W,14,FALSE)</f>
        <v>0.309</v>
      </c>
      <c r="P79" s="8">
        <f>VLOOKUP($B79,HITTERS!$B:$W,15,FALSE)</f>
        <v>0.51800000000000002</v>
      </c>
      <c r="Q79" s="9">
        <f>VLOOKUP($B79,HITTERS!$B:$W,9,FALSE)</f>
        <v>5.8999999999999997E-2</v>
      </c>
      <c r="R79" s="10">
        <f>VLOOKUP($B79,HITTERS!$B:$W,10,FALSE)</f>
        <v>0.27600000000000002</v>
      </c>
      <c r="S79" s="10">
        <f>VLOOKUP(B79,'Hit Statcast'!B:R,9,FALSE)</f>
        <v>0.16700000000000001</v>
      </c>
      <c r="T79" s="10">
        <f>VLOOKUP($B79,'Hit Statcast'!$B:$R,11,FALSE)</f>
        <v>0.49299999999999999</v>
      </c>
      <c r="U79" s="23">
        <f>VLOOKUP($B79,'Hit Statcast'!$B:$R,5,FALSE)</f>
        <v>91.9</v>
      </c>
      <c r="V79" s="23">
        <f>VLOOKUP($B79,'Hit Statcast'!$B:$R,7,FALSE)</f>
        <v>12.3</v>
      </c>
      <c r="W79" s="10">
        <f>VLOOKUP($B79,'Hit PD'!$B:$L,4,FALSE)</f>
        <v>0.184</v>
      </c>
      <c r="X79" s="10">
        <f>VLOOKUP($B79,'Hit PD'!$B:$L,5,FALSE)</f>
        <v>0.42899999999999999</v>
      </c>
      <c r="Y79" s="10">
        <f>VLOOKUP($B79,'Hit PD'!$B:$L,6,FALSE)</f>
        <v>0.38600000000000001</v>
      </c>
      <c r="Z79" s="23">
        <f>VLOOKUP($B79,BsR!$B:$L,5,FALSE)</f>
        <v>1.1000000000000001</v>
      </c>
      <c r="AA79" s="10">
        <f>VLOOKUP($B79,'Hit PD'!$B:$L,8,FALSE)</f>
        <v>0.41299999999999998</v>
      </c>
      <c r="AB79" s="10">
        <f t="shared" si="9"/>
        <v>0.31699999999999995</v>
      </c>
      <c r="AC79" s="10">
        <f>VLOOKUP($B79,'Hit PD'!$B:$L,10,FALSE)</f>
        <v>0.30099999999999999</v>
      </c>
      <c r="AD79" s="10">
        <f>VLOOKUP($B79,'Hit PD'!$B:$L,11,FALSE)</f>
        <v>0.13</v>
      </c>
      <c r="AE79" s="10">
        <f>VLOOKUP($B79,'Hit PD'!$B:$M,12,FALSE)</f>
        <v>0.17100000000000001</v>
      </c>
      <c r="AF79" s="10">
        <f>VLOOKUP($B79,'Hit PD'!$B:$L,9,FALSE)</f>
        <v>0.68300000000000005</v>
      </c>
      <c r="AG79">
        <f>VLOOKUP(B79,'[1]SGP Hitters'!$B:$K,10,FALSE)</f>
        <v>16.349607598472062</v>
      </c>
      <c r="AH79" s="8">
        <v>0.27900000000000003</v>
      </c>
      <c r="AI79" s="8">
        <v>0.28299999999999997</v>
      </c>
      <c r="AJ79" s="11">
        <v>0.251</v>
      </c>
      <c r="AK79" s="8">
        <v>0.35399999999999998</v>
      </c>
      <c r="AL79" s="8">
        <v>0.36199999999999999</v>
      </c>
      <c r="AM79" s="8">
        <v>124</v>
      </c>
      <c r="AN79" s="11">
        <v>1.3</v>
      </c>
      <c r="AO79" s="11">
        <v>16.5</v>
      </c>
      <c r="AP79" s="8">
        <v>-6.6</v>
      </c>
      <c r="AQ79" s="8">
        <v>2.7</v>
      </c>
    </row>
    <row r="80" spans="1:43" ht="15" thickBot="1">
      <c r="A80" s="5">
        <v>79</v>
      </c>
      <c r="B80" s="22" t="s">
        <v>128</v>
      </c>
      <c r="C80" s="22" t="s">
        <v>129</v>
      </c>
      <c r="D80" s="8">
        <f>VLOOKUP(B80,HITTERS!$B:$W,3,FALSE)</f>
        <v>157</v>
      </c>
      <c r="E80" s="8">
        <f>VLOOKUP($B80,'Hit PD'!$B:$N,13,FALSE)</f>
        <v>628</v>
      </c>
      <c r="F80" s="8">
        <f>VLOOKUP($B80,HITTERS!$B:$W,4,FALSE)</f>
        <v>682</v>
      </c>
      <c r="G80" s="8">
        <f>VLOOKUP($B80,HITTERS!$B:$W,5,FALSE)</f>
        <v>28</v>
      </c>
      <c r="H80" s="8">
        <f>VLOOKUP($B80,HITTERS!$B:$W,6,FALSE)</f>
        <v>101</v>
      </c>
      <c r="I80" s="8">
        <f>VLOOKUP($B80,HITTERS!$B:$W,7,FALSE)</f>
        <v>86</v>
      </c>
      <c r="J80" s="8">
        <f>VLOOKUP($B80,HITTERS!$B:$W,8,FALSE)</f>
        <v>20</v>
      </c>
      <c r="K80" s="8">
        <f t="shared" si="5"/>
        <v>4.1055718475073312E-2</v>
      </c>
      <c r="L80" s="8">
        <f t="shared" si="6"/>
        <v>0.14809384164222875</v>
      </c>
      <c r="M80" s="8">
        <f t="shared" si="7"/>
        <v>0.12609970674486803</v>
      </c>
      <c r="N80" s="8">
        <f t="shared" si="8"/>
        <v>2.932551319648094E-2</v>
      </c>
      <c r="O80" s="8">
        <f>VLOOKUP($B80,HITTERS!$B:$W,14,FALSE)</f>
        <v>0.315</v>
      </c>
      <c r="P80" s="8">
        <f>VLOOKUP($B80,HITTERS!$B:$W,15,FALSE)</f>
        <v>0.46800000000000003</v>
      </c>
      <c r="Q80" s="9">
        <f>VLOOKUP($B80,HITTERS!$B:$W,9,FALSE)</f>
        <v>5.2999999999999999E-2</v>
      </c>
      <c r="R80" s="10">
        <f>VLOOKUP($B80,HITTERS!$B:$W,10,FALSE)</f>
        <v>0.25800000000000001</v>
      </c>
      <c r="S80" s="10">
        <f>VLOOKUP(B80,'Hit Statcast'!B:R,9,FALSE)</f>
        <v>9.6000000000000002E-2</v>
      </c>
      <c r="T80" s="10">
        <f>VLOOKUP($B80,'Hit Statcast'!$B:$R,11,FALSE)</f>
        <v>0.40500000000000003</v>
      </c>
      <c r="U80" s="23">
        <f>VLOOKUP($B80,'Hit Statcast'!$B:$R,5,FALSE)</f>
        <v>88.5</v>
      </c>
      <c r="V80" s="23">
        <f>VLOOKUP($B80,'Hit Statcast'!$B:$R,7,FALSE)</f>
        <v>10.8</v>
      </c>
      <c r="W80" s="10">
        <f>VLOOKUP($B80,'Hit PD'!$B:$L,4,FALSE)</f>
        <v>0.187</v>
      </c>
      <c r="X80" s="10">
        <f>VLOOKUP($B80,'Hit PD'!$B:$L,5,FALSE)</f>
        <v>0.44</v>
      </c>
      <c r="Y80" s="10">
        <f>VLOOKUP($B80,'Hit PD'!$B:$L,6,FALSE)</f>
        <v>0.373</v>
      </c>
      <c r="Z80" s="23">
        <f>VLOOKUP($B80,BsR!$B:$L,5,FALSE)</f>
        <v>5.8</v>
      </c>
      <c r="AA80" s="10">
        <f>VLOOKUP($B80,'Hit PD'!$B:$L,8,FALSE)</f>
        <v>0.30599999999999999</v>
      </c>
      <c r="AB80" s="10">
        <f t="shared" si="9"/>
        <v>0.20699999999999996</v>
      </c>
      <c r="AC80" s="10">
        <f>VLOOKUP($B80,'Hit PD'!$B:$L,10,FALSE)</f>
        <v>0.28999999999999998</v>
      </c>
      <c r="AD80" s="10">
        <f>VLOOKUP($B80,'Hit PD'!$B:$L,11,FALSE)</f>
        <v>0.2</v>
      </c>
      <c r="AE80" s="10">
        <f>VLOOKUP($B80,'Hit PD'!$B:$M,12,FALSE)</f>
        <v>0.09</v>
      </c>
      <c r="AF80" s="10">
        <f>VLOOKUP($B80,'Hit PD'!$B:$L,9,FALSE)</f>
        <v>0.79300000000000004</v>
      </c>
      <c r="AG80">
        <f>VLOOKUP(B80,'[1]SGP Hitters'!$B:$K,10,FALSE)</f>
        <v>18.907212529975631</v>
      </c>
      <c r="AH80" s="8">
        <v>0.20100000000000001</v>
      </c>
      <c r="AI80" s="8">
        <v>0.32600000000000001</v>
      </c>
      <c r="AJ80" s="11">
        <v>0.26800000000000002</v>
      </c>
      <c r="AK80" s="8">
        <v>0.33500000000000002</v>
      </c>
      <c r="AL80" s="8">
        <v>0.31900000000000001</v>
      </c>
      <c r="AM80" s="8">
        <v>109</v>
      </c>
      <c r="AN80" s="11">
        <v>6.1</v>
      </c>
      <c r="AO80" s="11">
        <v>13.6</v>
      </c>
      <c r="AP80" s="8">
        <v>-8.9</v>
      </c>
      <c r="AQ80" s="8">
        <v>2.7</v>
      </c>
    </row>
    <row r="81" spans="1:43" ht="15" thickBot="1">
      <c r="A81" s="5">
        <v>80</v>
      </c>
      <c r="B81" s="22" t="s">
        <v>130</v>
      </c>
      <c r="C81" s="22" t="s">
        <v>58</v>
      </c>
      <c r="D81" s="8">
        <f>VLOOKUP(B81,HITTERS!$B:$W,3,FALSE)</f>
        <v>153</v>
      </c>
      <c r="E81" s="8">
        <f>VLOOKUP($B81,'Hit PD'!$B:$N,13,FALSE)</f>
        <v>591</v>
      </c>
      <c r="F81" s="8">
        <f>VLOOKUP($B81,HITTERS!$B:$W,4,FALSE)</f>
        <v>656</v>
      </c>
      <c r="G81" s="8">
        <f>VLOOKUP($B81,HITTERS!$B:$W,5,FALSE)</f>
        <v>28</v>
      </c>
      <c r="H81" s="8">
        <f>VLOOKUP($B81,HITTERS!$B:$W,6,FALSE)</f>
        <v>81</v>
      </c>
      <c r="I81" s="8">
        <f>VLOOKUP($B81,HITTERS!$B:$W,7,FALSE)</f>
        <v>95</v>
      </c>
      <c r="J81" s="8">
        <f>VLOOKUP($B81,HITTERS!$B:$W,8,FALSE)</f>
        <v>5</v>
      </c>
      <c r="K81" s="8">
        <f t="shared" si="5"/>
        <v>4.2682926829268296E-2</v>
      </c>
      <c r="L81" s="8">
        <f t="shared" si="6"/>
        <v>0.12347560975609756</v>
      </c>
      <c r="M81" s="8">
        <f t="shared" si="7"/>
        <v>0.1448170731707317</v>
      </c>
      <c r="N81" s="8">
        <f t="shared" si="8"/>
        <v>7.621951219512195E-3</v>
      </c>
      <c r="O81" s="8">
        <f>VLOOKUP($B81,HITTERS!$B:$W,14,FALSE)</f>
        <v>0.32500000000000001</v>
      </c>
      <c r="P81" s="8">
        <f>VLOOKUP($B81,HITTERS!$B:$W,15,FALSE)</f>
        <v>0.47199999999999998</v>
      </c>
      <c r="Q81" s="9">
        <f>VLOOKUP($B81,HITTERS!$B:$W,9,FALSE)</f>
        <v>8.4000000000000005E-2</v>
      </c>
      <c r="R81" s="10">
        <f>VLOOKUP($B81,HITTERS!$B:$W,10,FALSE)</f>
        <v>0.23200000000000001</v>
      </c>
      <c r="S81" s="10">
        <f>VLOOKUP(B81,'Hit Statcast'!B:R,9,FALSE)</f>
        <v>0.10199999999999999</v>
      </c>
      <c r="T81" s="10">
        <f>VLOOKUP($B81,'Hit Statcast'!$B:$R,11,FALSE)</f>
        <v>0.46100000000000002</v>
      </c>
      <c r="U81" s="23">
        <f>VLOOKUP($B81,'Hit Statcast'!$B:$R,5,FALSE)</f>
        <v>90.6</v>
      </c>
      <c r="V81" s="23">
        <f>VLOOKUP($B81,'Hit Statcast'!$B:$R,7,FALSE)</f>
        <v>20.2</v>
      </c>
      <c r="W81" s="10">
        <f>VLOOKUP($B81,'Hit PD'!$B:$L,4,FALSE)</f>
        <v>0.153</v>
      </c>
      <c r="X81" s="10">
        <f>VLOOKUP($B81,'Hit PD'!$B:$L,5,FALSE)</f>
        <v>0.35</v>
      </c>
      <c r="Y81" s="10">
        <f>VLOOKUP($B81,'Hit PD'!$B:$L,6,FALSE)</f>
        <v>0.497</v>
      </c>
      <c r="Z81" s="23">
        <f>VLOOKUP($B81,BsR!$B:$L,5,FALSE)</f>
        <v>0.1</v>
      </c>
      <c r="AA81" s="10">
        <f>VLOOKUP($B81,'Hit PD'!$B:$L,8,FALSE)</f>
        <v>0.377</v>
      </c>
      <c r="AB81" s="10">
        <f t="shared" si="9"/>
        <v>0.21299999999999997</v>
      </c>
      <c r="AC81" s="10">
        <f>VLOOKUP($B81,'Hit PD'!$B:$L,10,FALSE)</f>
        <v>0.26400000000000001</v>
      </c>
      <c r="AD81" s="10">
        <f>VLOOKUP($B81,'Hit PD'!$B:$L,11,FALSE)</f>
        <v>0.159</v>
      </c>
      <c r="AE81" s="10">
        <f>VLOOKUP($B81,'Hit PD'!$B:$M,12,FALSE)</f>
        <v>0.104</v>
      </c>
      <c r="AF81" s="10">
        <f>VLOOKUP($B81,'Hit PD'!$B:$L,9,FALSE)</f>
        <v>0.78700000000000003</v>
      </c>
      <c r="AG81">
        <f>VLOOKUP(B81,'[1]SGP Hitters'!$B:$K,10,FALSE)</f>
        <v>17.02434967073653</v>
      </c>
      <c r="AH81" s="8">
        <v>0.216</v>
      </c>
      <c r="AI81" s="8">
        <v>0.30099999999999999</v>
      </c>
      <c r="AJ81" s="11">
        <v>0.25800000000000001</v>
      </c>
      <c r="AK81" s="8">
        <v>0.34200000000000003</v>
      </c>
      <c r="AL81" s="8">
        <v>0.318</v>
      </c>
      <c r="AM81" s="8">
        <v>120</v>
      </c>
      <c r="AN81" s="11">
        <v>0.9</v>
      </c>
      <c r="AO81" s="11">
        <v>16.2</v>
      </c>
      <c r="AP81" s="8">
        <v>-10.8</v>
      </c>
      <c r="AQ81" s="8">
        <v>2.7</v>
      </c>
    </row>
    <row r="82" spans="1:43" ht="15" thickBot="1">
      <c r="A82" s="5">
        <v>81</v>
      </c>
      <c r="B82" s="22" t="s">
        <v>131</v>
      </c>
      <c r="C82" s="22" t="s">
        <v>64</v>
      </c>
      <c r="D82" s="8">
        <f>VLOOKUP(B82,HITTERS!$B:$W,3,FALSE)</f>
        <v>101</v>
      </c>
      <c r="E82" s="8">
        <f>VLOOKUP($B82,'Hit PD'!$B:$N,13,FALSE)</f>
        <v>338</v>
      </c>
      <c r="F82" s="8">
        <f>VLOOKUP($B82,HITTERS!$B:$W,4,FALSE)</f>
        <v>364</v>
      </c>
      <c r="G82" s="8">
        <f>VLOOKUP($B82,HITTERS!$B:$W,5,FALSE)</f>
        <v>25</v>
      </c>
      <c r="H82" s="8">
        <f>VLOOKUP($B82,HITTERS!$B:$W,6,FALSE)</f>
        <v>58</v>
      </c>
      <c r="I82" s="8">
        <f>VLOOKUP($B82,HITTERS!$B:$W,7,FALSE)</f>
        <v>56</v>
      </c>
      <c r="J82" s="8">
        <f>VLOOKUP($B82,HITTERS!$B:$W,8,FALSE)</f>
        <v>12</v>
      </c>
      <c r="K82" s="8">
        <f t="shared" si="5"/>
        <v>6.8681318681318687E-2</v>
      </c>
      <c r="L82" s="8">
        <f t="shared" si="6"/>
        <v>0.15934065934065933</v>
      </c>
      <c r="M82" s="8">
        <f t="shared" si="7"/>
        <v>0.15384615384615385</v>
      </c>
      <c r="N82" s="8">
        <f t="shared" si="8"/>
        <v>3.2967032967032968E-2</v>
      </c>
      <c r="O82" s="8">
        <f>VLOOKUP($B82,HITTERS!$B:$W,14,FALSE)</f>
        <v>0.26700000000000002</v>
      </c>
      <c r="P82" s="8">
        <f>VLOOKUP($B82,HITTERS!$B:$W,15,FALSE)</f>
        <v>0.49399999999999999</v>
      </c>
      <c r="Q82" s="9">
        <f>VLOOKUP($B82,HITTERS!$B:$W,9,FALSE)</f>
        <v>5.5E-2</v>
      </c>
      <c r="R82" s="10">
        <f>VLOOKUP($B82,HITTERS!$B:$W,10,FALSE)</f>
        <v>0.35699999999999998</v>
      </c>
      <c r="S82" s="10">
        <f>VLOOKUP(B82,'Hit Statcast'!B:R,9,FALSE)</f>
        <v>0.127</v>
      </c>
      <c r="T82" s="10">
        <f>VLOOKUP($B82,'Hit Statcast'!$B:$R,11,FALSE)</f>
        <v>0.373</v>
      </c>
      <c r="U82" s="23">
        <f>VLOOKUP($B82,'Hit Statcast'!$B:$R,5,FALSE)</f>
        <v>88.3</v>
      </c>
      <c r="V82" s="23">
        <f>VLOOKUP($B82,'Hit Statcast'!$B:$R,7,FALSE)</f>
        <v>14.4</v>
      </c>
      <c r="W82" s="10">
        <f>VLOOKUP($B82,'Hit PD'!$B:$L,4,FALSE)</f>
        <v>0.158</v>
      </c>
      <c r="X82" s="10">
        <f>VLOOKUP($B82,'Hit PD'!$B:$L,5,FALSE)</f>
        <v>0.39200000000000002</v>
      </c>
      <c r="Y82" s="10">
        <f>VLOOKUP($B82,'Hit PD'!$B:$L,6,FALSE)</f>
        <v>0.45</v>
      </c>
      <c r="Z82" s="23">
        <f>VLOOKUP($B82,BsR!$B:$L,5,FALSE)</f>
        <v>4.2</v>
      </c>
      <c r="AA82" s="10">
        <f>VLOOKUP($B82,'Hit PD'!$B:$L,8,FALSE)</f>
        <v>0.39600000000000002</v>
      </c>
      <c r="AB82" s="10">
        <f t="shared" si="9"/>
        <v>0.38400000000000001</v>
      </c>
      <c r="AC82" s="10">
        <f>VLOOKUP($B82,'Hit PD'!$B:$L,10,FALSE)</f>
        <v>0.35299999999999998</v>
      </c>
      <c r="AD82" s="10">
        <f>VLOOKUP($B82,'Hit PD'!$B:$L,11,FALSE)</f>
        <v>0.152</v>
      </c>
      <c r="AE82" s="10">
        <f>VLOOKUP($B82,'Hit PD'!$B:$M,12,FALSE)</f>
        <v>0.20200000000000001</v>
      </c>
      <c r="AF82" s="10">
        <f>VLOOKUP($B82,'Hit PD'!$B:$L,9,FALSE)</f>
        <v>0.61599999999999999</v>
      </c>
      <c r="AG82">
        <f>VLOOKUP(B82,'[1]SGP Hitters'!$B:$K,10,FALSE)</f>
        <v>11.718933729487524</v>
      </c>
      <c r="AH82" s="8">
        <v>0.27200000000000002</v>
      </c>
      <c r="AI82" s="8">
        <v>0.26900000000000002</v>
      </c>
      <c r="AJ82" s="11">
        <v>0.222</v>
      </c>
      <c r="AK82" s="8">
        <v>0.31900000000000001</v>
      </c>
      <c r="AL82" s="8">
        <v>0.30099999999999999</v>
      </c>
      <c r="AM82" s="8">
        <v>106</v>
      </c>
      <c r="AN82" s="11">
        <v>4.2</v>
      </c>
      <c r="AO82" s="11">
        <v>6.8</v>
      </c>
      <c r="AP82" s="8">
        <v>7.8</v>
      </c>
      <c r="AQ82" s="8">
        <v>2.7</v>
      </c>
    </row>
    <row r="83" spans="1:43" ht="15" thickBot="1">
      <c r="A83" s="5">
        <v>82</v>
      </c>
      <c r="B83" s="22" t="s">
        <v>132</v>
      </c>
      <c r="C83" s="22" t="s">
        <v>95</v>
      </c>
      <c r="D83" s="8">
        <f>VLOOKUP(B83,HITTERS!$B:$W,3,FALSE)</f>
        <v>144</v>
      </c>
      <c r="E83" s="8">
        <f>VLOOKUP($B83,'Hit PD'!$B:$N,13,FALSE)</f>
        <v>560</v>
      </c>
      <c r="F83" s="8">
        <f>VLOOKUP($B83,HITTERS!$B:$W,4,FALSE)</f>
        <v>612</v>
      </c>
      <c r="G83" s="8">
        <f>VLOOKUP($B83,HITTERS!$B:$W,5,FALSE)</f>
        <v>26</v>
      </c>
      <c r="H83" s="8">
        <f>VLOOKUP($B83,HITTERS!$B:$W,6,FALSE)</f>
        <v>71</v>
      </c>
      <c r="I83" s="8">
        <f>VLOOKUP($B83,HITTERS!$B:$W,7,FALSE)</f>
        <v>93</v>
      </c>
      <c r="J83" s="8">
        <f>VLOOKUP($B83,HITTERS!$B:$W,8,FALSE)</f>
        <v>3</v>
      </c>
      <c r="K83" s="8">
        <f t="shared" si="5"/>
        <v>4.2483660130718956E-2</v>
      </c>
      <c r="L83" s="8">
        <f t="shared" si="6"/>
        <v>0.11601307189542484</v>
      </c>
      <c r="M83" s="8">
        <f t="shared" si="7"/>
        <v>0.15196078431372548</v>
      </c>
      <c r="N83" s="8">
        <f t="shared" si="8"/>
        <v>4.9019607843137254E-3</v>
      </c>
      <c r="O83" s="8">
        <f>VLOOKUP($B83,HITTERS!$B:$W,14,FALSE)</f>
        <v>0.315</v>
      </c>
      <c r="P83" s="8">
        <f>VLOOKUP($B83,HITTERS!$B:$W,15,FALSE)</f>
        <v>0.45900000000000002</v>
      </c>
      <c r="Q83" s="9">
        <f>VLOOKUP($B83,HITTERS!$B:$W,9,FALSE)</f>
        <v>6.7000000000000004E-2</v>
      </c>
      <c r="R83" s="10">
        <f>VLOOKUP($B83,HITTERS!$B:$W,10,FALSE)</f>
        <v>0.16500000000000001</v>
      </c>
      <c r="S83" s="10">
        <f>VLOOKUP(B83,'Hit Statcast'!B:R,9,FALSE)</f>
        <v>7.2999999999999995E-2</v>
      </c>
      <c r="T83" s="10">
        <f>VLOOKUP($B83,'Hit Statcast'!$B:$R,11,FALSE)</f>
        <v>0.38100000000000001</v>
      </c>
      <c r="U83" s="23">
        <f>VLOOKUP($B83,'Hit Statcast'!$B:$R,5,FALSE)</f>
        <v>88.8</v>
      </c>
      <c r="V83" s="23">
        <f>VLOOKUP($B83,'Hit Statcast'!$B:$R,7,FALSE)</f>
        <v>16.899999999999999</v>
      </c>
      <c r="W83" s="10">
        <f>VLOOKUP($B83,'Hit PD'!$B:$L,4,FALSE)</f>
        <v>0.20799999999999999</v>
      </c>
      <c r="X83" s="10">
        <f>VLOOKUP($B83,'Hit PD'!$B:$L,5,FALSE)</f>
        <v>0.38800000000000001</v>
      </c>
      <c r="Y83" s="10">
        <f>VLOOKUP($B83,'Hit PD'!$B:$L,6,FALSE)</f>
        <v>0.40500000000000003</v>
      </c>
      <c r="Z83" s="23">
        <f>VLOOKUP($B83,BsR!$B:$L,5,FALSE)</f>
        <v>-3.3</v>
      </c>
      <c r="AA83" s="10">
        <f>VLOOKUP($B83,'Hit PD'!$B:$L,8,FALSE)</f>
        <v>0.36799999999999999</v>
      </c>
      <c r="AB83" s="10">
        <f t="shared" si="9"/>
        <v>0.18799999999999994</v>
      </c>
      <c r="AC83" s="10">
        <f>VLOOKUP($B83,'Hit PD'!$B:$L,10,FALSE)</f>
        <v>0.25800000000000001</v>
      </c>
      <c r="AD83" s="10">
        <f>VLOOKUP($B83,'Hit PD'!$B:$L,11,FALSE)</f>
        <v>0.16700000000000001</v>
      </c>
      <c r="AE83" s="10">
        <f>VLOOKUP($B83,'Hit PD'!$B:$M,12,FALSE)</f>
        <v>9.0999999999999998E-2</v>
      </c>
      <c r="AF83" s="10">
        <f>VLOOKUP($B83,'Hit PD'!$B:$L,9,FALSE)</f>
        <v>0.81200000000000006</v>
      </c>
      <c r="AG83">
        <f>VLOOKUP(B83,'[1]SGP Hitters'!$B:$K,10,FALSE)</f>
        <v>14.73095794677057</v>
      </c>
      <c r="AH83" s="8">
        <v>0.193</v>
      </c>
      <c r="AI83" s="8">
        <v>0.27900000000000003</v>
      </c>
      <c r="AJ83" s="11">
        <v>0.26600000000000001</v>
      </c>
      <c r="AK83" s="8">
        <v>0.32700000000000001</v>
      </c>
      <c r="AL83" s="8">
        <v>0.32100000000000001</v>
      </c>
      <c r="AM83" s="8">
        <v>107</v>
      </c>
      <c r="AN83" s="11">
        <v>-3.3</v>
      </c>
      <c r="AO83" s="11">
        <v>2.1</v>
      </c>
      <c r="AP83" s="8">
        <v>3.7</v>
      </c>
      <c r="AQ83" s="8">
        <v>2.6</v>
      </c>
    </row>
    <row r="84" spans="1:43" ht="15" thickBot="1">
      <c r="A84" s="5">
        <v>83</v>
      </c>
      <c r="B84" s="22" t="s">
        <v>133</v>
      </c>
      <c r="C84" s="22" t="s">
        <v>52</v>
      </c>
      <c r="D84" s="8">
        <f>VLOOKUP(B84,HITTERS!$B:$W,3,FALSE)</f>
        <v>150</v>
      </c>
      <c r="E84" s="8">
        <f>VLOOKUP($B84,'Hit PD'!$B:$N,13,FALSE)</f>
        <v>577</v>
      </c>
      <c r="F84" s="8">
        <f>VLOOKUP($B84,HITTERS!$B:$W,4,FALSE)</f>
        <v>634</v>
      </c>
      <c r="G84" s="8">
        <f>VLOOKUP($B84,HITTERS!$B:$W,5,FALSE)</f>
        <v>10</v>
      </c>
      <c r="H84" s="8">
        <f>VLOOKUP($B84,HITTERS!$B:$W,6,FALSE)</f>
        <v>81</v>
      </c>
      <c r="I84" s="8">
        <f>VLOOKUP($B84,HITTERS!$B:$W,7,FALSE)</f>
        <v>52</v>
      </c>
      <c r="J84" s="8">
        <f>VLOOKUP($B84,HITTERS!$B:$W,8,FALSE)</f>
        <v>13</v>
      </c>
      <c r="K84" s="8">
        <f t="shared" si="5"/>
        <v>1.5772870662460567E-2</v>
      </c>
      <c r="L84" s="8">
        <f t="shared" si="6"/>
        <v>0.12776025236593061</v>
      </c>
      <c r="M84" s="8">
        <f t="shared" si="7"/>
        <v>8.2018927444794956E-2</v>
      </c>
      <c r="N84" s="8">
        <f t="shared" si="8"/>
        <v>2.0504731861198739E-2</v>
      </c>
      <c r="O84" s="8">
        <f>VLOOKUP($B84,HITTERS!$B:$W,14,FALSE)</f>
        <v>0.32400000000000001</v>
      </c>
      <c r="P84" s="8">
        <f>VLOOKUP($B84,HITTERS!$B:$W,15,FALSE)</f>
        <v>0.38100000000000001</v>
      </c>
      <c r="Q84" s="9">
        <f>VLOOKUP($B84,HITTERS!$B:$W,9,FALSE)</f>
        <v>6.8000000000000005E-2</v>
      </c>
      <c r="R84" s="10">
        <f>VLOOKUP($B84,HITTERS!$B:$W,10,FALSE)</f>
        <v>0.20300000000000001</v>
      </c>
      <c r="S84" s="10">
        <f>VLOOKUP(B84,'Hit Statcast'!B:R,9,FALSE)</f>
        <v>0.04</v>
      </c>
      <c r="T84" s="10">
        <f>VLOOKUP($B84,'Hit Statcast'!$B:$R,11,FALSE)</f>
        <v>0.35099999999999998</v>
      </c>
      <c r="U84" s="23">
        <f>VLOOKUP($B84,'Hit Statcast'!$B:$R,5,FALSE)</f>
        <v>88</v>
      </c>
      <c r="V84" s="23">
        <f>VLOOKUP($B84,'Hit Statcast'!$B:$R,7,FALSE)</f>
        <v>5.5</v>
      </c>
      <c r="W84" s="10">
        <f>VLOOKUP($B84,'Hit PD'!$B:$L,4,FALSE)</f>
        <v>0.191</v>
      </c>
      <c r="X84" s="10">
        <f>VLOOKUP($B84,'Hit PD'!$B:$L,5,FALSE)</f>
        <v>0.54300000000000004</v>
      </c>
      <c r="Y84" s="10">
        <f>VLOOKUP($B84,'Hit PD'!$B:$L,6,FALSE)</f>
        <v>0.26600000000000001</v>
      </c>
      <c r="Z84" s="23">
        <f>VLOOKUP($B84,BsR!$B:$L,5,FALSE)</f>
        <v>0.1</v>
      </c>
      <c r="AA84" s="10">
        <f>VLOOKUP($B84,'Hit PD'!$B:$L,8,FALSE)</f>
        <v>0.38100000000000001</v>
      </c>
      <c r="AB84" s="10">
        <f t="shared" si="9"/>
        <v>0.26200000000000001</v>
      </c>
      <c r="AC84" s="10">
        <f>VLOOKUP($B84,'Hit PD'!$B:$L,10,FALSE)</f>
        <v>0.26300000000000001</v>
      </c>
      <c r="AD84" s="10">
        <f>VLOOKUP($B84,'Hit PD'!$B:$L,11,FALSE)</f>
        <v>0.125</v>
      </c>
      <c r="AE84" s="10">
        <f>VLOOKUP($B84,'Hit PD'!$B:$M,12,FALSE)</f>
        <v>0.13900000000000001</v>
      </c>
      <c r="AF84" s="10">
        <f>VLOOKUP($B84,'Hit PD'!$B:$L,9,FALSE)</f>
        <v>0.73799999999999999</v>
      </c>
      <c r="AG84">
        <f>VLOOKUP(B84,'[1]SGP Hitters'!$B:$K,10,FALSE)</f>
        <v>9.6715969633949772</v>
      </c>
      <c r="AH84" s="8">
        <v>0.11899999999999999</v>
      </c>
      <c r="AI84" s="8">
        <v>0.32600000000000001</v>
      </c>
      <c r="AJ84" s="11">
        <v>0.26400000000000001</v>
      </c>
      <c r="AK84" s="8">
        <v>0.31</v>
      </c>
      <c r="AL84" s="8">
        <v>0.3</v>
      </c>
      <c r="AM84" s="8">
        <v>97</v>
      </c>
      <c r="AN84" s="11">
        <v>0</v>
      </c>
      <c r="AO84" s="11">
        <v>-2.4</v>
      </c>
      <c r="AP84" s="8">
        <v>7.9</v>
      </c>
      <c r="AQ84" s="8">
        <v>2.6</v>
      </c>
    </row>
    <row r="85" spans="1:43" ht="15" thickBot="1">
      <c r="A85" s="5">
        <v>84</v>
      </c>
      <c r="B85" s="22" t="s">
        <v>134</v>
      </c>
      <c r="C85" s="22" t="s">
        <v>111</v>
      </c>
      <c r="D85" s="8">
        <f>VLOOKUP(B85,HITTERS!$B:$W,3,FALSE)</f>
        <v>144</v>
      </c>
      <c r="E85" s="8">
        <f>VLOOKUP($B85,'Hit PD'!$B:$N,13,FALSE)</f>
        <v>447</v>
      </c>
      <c r="F85" s="8">
        <f>VLOOKUP($B85,HITTERS!$B:$W,4,FALSE)</f>
        <v>534</v>
      </c>
      <c r="G85" s="8">
        <f>VLOOKUP($B85,HITTERS!$B:$W,5,FALSE)</f>
        <v>26</v>
      </c>
      <c r="H85" s="8">
        <f>VLOOKUP($B85,HITTERS!$B:$W,6,FALSE)</f>
        <v>63</v>
      </c>
      <c r="I85" s="8">
        <f>VLOOKUP($B85,HITTERS!$B:$W,7,FALSE)</f>
        <v>74</v>
      </c>
      <c r="J85" s="8">
        <f>VLOOKUP($B85,HITTERS!$B:$W,8,FALSE)</f>
        <v>13</v>
      </c>
      <c r="K85" s="8">
        <f t="shared" si="5"/>
        <v>4.8689138576779027E-2</v>
      </c>
      <c r="L85" s="8">
        <f t="shared" si="6"/>
        <v>0.11797752808988764</v>
      </c>
      <c r="M85" s="8">
        <f t="shared" si="7"/>
        <v>0.13857677902621723</v>
      </c>
      <c r="N85" s="8">
        <f t="shared" si="8"/>
        <v>2.4344569288389514E-2</v>
      </c>
      <c r="O85" s="8">
        <f>VLOOKUP($B85,HITTERS!$B:$W,14,FALSE)</f>
        <v>0.33900000000000002</v>
      </c>
      <c r="P85" s="8">
        <f>VLOOKUP($B85,HITTERS!$B:$W,15,FALSE)</f>
        <v>0.45400000000000001</v>
      </c>
      <c r="Q85" s="9">
        <f>VLOOKUP($B85,HITTERS!$B:$W,9,FALSE)</f>
        <v>0.14000000000000001</v>
      </c>
      <c r="R85" s="10">
        <f>VLOOKUP($B85,HITTERS!$B:$W,10,FALSE)</f>
        <v>0.32200000000000001</v>
      </c>
      <c r="S85" s="10">
        <f>VLOOKUP(B85,'Hit Statcast'!B:R,9,FALSE)</f>
        <v>0.157</v>
      </c>
      <c r="T85" s="10">
        <f>VLOOKUP($B85,'Hit Statcast'!$B:$R,11,FALSE)</f>
        <v>0.434</v>
      </c>
      <c r="U85" s="23">
        <f>VLOOKUP($B85,'Hit Statcast'!$B:$R,5,FALSE)</f>
        <v>90.5</v>
      </c>
      <c r="V85" s="23">
        <f>VLOOKUP($B85,'Hit Statcast'!$B:$R,7,FALSE)</f>
        <v>22.4</v>
      </c>
      <c r="W85" s="10">
        <f>VLOOKUP($B85,'Hit PD'!$B:$L,4,FALSE)</f>
        <v>0.186</v>
      </c>
      <c r="X85" s="10">
        <f>VLOOKUP($B85,'Hit PD'!$B:$L,5,FALSE)</f>
        <v>0.27900000000000003</v>
      </c>
      <c r="Y85" s="10">
        <f>VLOOKUP($B85,'Hit PD'!$B:$L,6,FALSE)</f>
        <v>0.53600000000000003</v>
      </c>
      <c r="Z85" s="23">
        <f>VLOOKUP($B85,BsR!$B:$L,5,FALSE)</f>
        <v>5</v>
      </c>
      <c r="AA85" s="10">
        <f>VLOOKUP($B85,'Hit PD'!$B:$L,8,FALSE)</f>
        <v>0.22</v>
      </c>
      <c r="AB85" s="10">
        <f t="shared" si="9"/>
        <v>0.28000000000000003</v>
      </c>
      <c r="AC85" s="10">
        <f>VLOOKUP($B85,'Hit PD'!$B:$L,10,FALSE)</f>
        <v>0.30399999999999999</v>
      </c>
      <c r="AD85" s="10">
        <f>VLOOKUP($B85,'Hit PD'!$B:$L,11,FALSE)</f>
        <v>0.19500000000000001</v>
      </c>
      <c r="AE85" s="10">
        <f>VLOOKUP($B85,'Hit PD'!$B:$M,12,FALSE)</f>
        <v>0.109</v>
      </c>
      <c r="AF85" s="10">
        <f>VLOOKUP($B85,'Hit PD'!$B:$L,9,FALSE)</f>
        <v>0.72</v>
      </c>
      <c r="AG85">
        <f>VLOOKUP(B85,'[1]SGP Hitters'!$B:$K,10,FALSE)</f>
        <v>15.276102140364834</v>
      </c>
      <c r="AH85" s="8">
        <v>0.23400000000000001</v>
      </c>
      <c r="AI85" s="8">
        <v>0.28499999999999998</v>
      </c>
      <c r="AJ85" s="11">
        <v>0.22</v>
      </c>
      <c r="AK85" s="8">
        <v>0.34200000000000003</v>
      </c>
      <c r="AL85" s="8">
        <v>0.35</v>
      </c>
      <c r="AM85" s="8">
        <v>113</v>
      </c>
      <c r="AN85" s="11">
        <v>5</v>
      </c>
      <c r="AO85" s="11">
        <v>13.2</v>
      </c>
      <c r="AP85" s="8">
        <v>-4.0999999999999996</v>
      </c>
      <c r="AQ85" s="8">
        <v>2.6</v>
      </c>
    </row>
    <row r="86" spans="1:43" ht="15" thickBot="1">
      <c r="A86" s="5">
        <v>85</v>
      </c>
      <c r="B86" s="22" t="s">
        <v>135</v>
      </c>
      <c r="C86" s="22" t="s">
        <v>32</v>
      </c>
      <c r="D86" s="8">
        <f>VLOOKUP(B86,HITTERS!$B:$W,3,FALSE)</f>
        <v>122</v>
      </c>
      <c r="E86" s="8">
        <f>VLOOKUP($B86,'Hit PD'!$B:$N,13,FALSE)</f>
        <v>478</v>
      </c>
      <c r="F86" s="8">
        <f>VLOOKUP($B86,HITTERS!$B:$W,4,FALSE)</f>
        <v>515</v>
      </c>
      <c r="G86" s="8">
        <f>VLOOKUP($B86,HITTERS!$B:$W,5,FALSE)</f>
        <v>23</v>
      </c>
      <c r="H86" s="8">
        <f>VLOOKUP($B86,HITTERS!$B:$W,6,FALSE)</f>
        <v>75</v>
      </c>
      <c r="I86" s="8">
        <f>VLOOKUP($B86,HITTERS!$B:$W,7,FALSE)</f>
        <v>70</v>
      </c>
      <c r="J86" s="8">
        <f>VLOOKUP($B86,HITTERS!$B:$W,8,FALSE)</f>
        <v>1</v>
      </c>
      <c r="K86" s="8">
        <f t="shared" si="5"/>
        <v>4.4660194174757278E-2</v>
      </c>
      <c r="L86" s="8">
        <f t="shared" si="6"/>
        <v>0.14563106796116504</v>
      </c>
      <c r="M86" s="8">
        <f t="shared" si="7"/>
        <v>0.13592233009708737</v>
      </c>
      <c r="N86" s="8">
        <f t="shared" si="8"/>
        <v>1.9417475728155339E-3</v>
      </c>
      <c r="O86" s="8">
        <f>VLOOKUP($B86,HITTERS!$B:$W,14,FALSE)</f>
        <v>0.315</v>
      </c>
      <c r="P86" s="8">
        <f>VLOOKUP($B86,HITTERS!$B:$W,15,FALSE)</f>
        <v>0.46700000000000003</v>
      </c>
      <c r="Q86" s="9">
        <f>VLOOKUP($B86,HITTERS!$B:$W,9,FALSE)</f>
        <v>5.8000000000000003E-2</v>
      </c>
      <c r="R86" s="10">
        <f>VLOOKUP($B86,HITTERS!$B:$W,10,FALSE)</f>
        <v>0.29299999999999998</v>
      </c>
      <c r="S86" s="10">
        <f>VLOOKUP(B86,'Hit Statcast'!B:R,9,FALSE)</f>
        <v>0.11899999999999999</v>
      </c>
      <c r="T86" s="10">
        <f>VLOOKUP($B86,'Hit Statcast'!$B:$R,11,FALSE)</f>
        <v>0.47099999999999997</v>
      </c>
      <c r="U86" s="23">
        <f>VLOOKUP($B86,'Hit Statcast'!$B:$R,5,FALSE)</f>
        <v>91.8</v>
      </c>
      <c r="V86" s="23">
        <f>VLOOKUP($B86,'Hit Statcast'!$B:$R,7,FALSE)</f>
        <v>15</v>
      </c>
      <c r="W86" s="10">
        <f>VLOOKUP($B86,'Hit PD'!$B:$L,4,FALSE)</f>
        <v>0.24299999999999999</v>
      </c>
      <c r="X86" s="10">
        <f>VLOOKUP($B86,'Hit PD'!$B:$L,5,FALSE)</f>
        <v>0.36499999999999999</v>
      </c>
      <c r="Y86" s="10">
        <f>VLOOKUP($B86,'Hit PD'!$B:$L,6,FALSE)</f>
        <v>0.39200000000000002</v>
      </c>
      <c r="Z86" s="23">
        <f>VLOOKUP($B86,BsR!$B:$L,5,FALSE)</f>
        <v>-2.9</v>
      </c>
      <c r="AA86" s="10">
        <f>VLOOKUP($B86,'Hit PD'!$B:$L,8,FALSE)</f>
        <v>0.36099999999999999</v>
      </c>
      <c r="AB86" s="10">
        <f t="shared" si="9"/>
        <v>0.26400000000000001</v>
      </c>
      <c r="AC86" s="10">
        <f>VLOOKUP($B86,'Hit PD'!$B:$L,10,FALSE)</f>
        <v>0.28699999999999998</v>
      </c>
      <c r="AD86" s="10">
        <f>VLOOKUP($B86,'Hit PD'!$B:$L,11,FALSE)</f>
        <v>0.15</v>
      </c>
      <c r="AE86" s="10">
        <f>VLOOKUP($B86,'Hit PD'!$B:$M,12,FALSE)</f>
        <v>0.13700000000000001</v>
      </c>
      <c r="AF86" s="10">
        <f>VLOOKUP($B86,'Hit PD'!$B:$L,9,FALSE)</f>
        <v>0.73599999999999999</v>
      </c>
      <c r="AG86">
        <f>VLOOKUP(B86,'[1]SGP Hitters'!$B:$K,10,FALSE)</f>
        <v>13.179682008011987</v>
      </c>
      <c r="AH86" s="8">
        <v>0.20799999999999999</v>
      </c>
      <c r="AI86" s="8">
        <v>0.34499999999999997</v>
      </c>
      <c r="AJ86" s="11">
        <v>0.27100000000000002</v>
      </c>
      <c r="AK86" s="8">
        <v>0.34</v>
      </c>
      <c r="AL86" s="8">
        <v>0.34</v>
      </c>
      <c r="AM86" s="8">
        <v>115</v>
      </c>
      <c r="AN86" s="11">
        <v>-3</v>
      </c>
      <c r="AO86" s="11">
        <v>5.8</v>
      </c>
      <c r="AP86" s="8">
        <v>3.7</v>
      </c>
      <c r="AQ86" s="8">
        <v>2.6</v>
      </c>
    </row>
    <row r="87" spans="1:43" ht="15" thickBot="1">
      <c r="A87" s="5">
        <v>86</v>
      </c>
      <c r="B87" s="22" t="s">
        <v>136</v>
      </c>
      <c r="C87" s="22" t="s">
        <v>43</v>
      </c>
      <c r="D87" s="8">
        <f>VLOOKUP(B87,HITTERS!$B:$W,3,FALSE)</f>
        <v>154</v>
      </c>
      <c r="E87" s="8">
        <f>VLOOKUP($B87,'Hit PD'!$B:$N,13,FALSE)</f>
        <v>568</v>
      </c>
      <c r="F87" s="8">
        <f>VLOOKUP($B87,HITTERS!$B:$W,4,FALSE)</f>
        <v>658</v>
      </c>
      <c r="G87" s="8">
        <f>VLOOKUP($B87,HITTERS!$B:$W,5,FALSE)</f>
        <v>46</v>
      </c>
      <c r="H87" s="8">
        <f>VLOOKUP($B87,HITTERS!$B:$W,6,FALSE)</f>
        <v>92</v>
      </c>
      <c r="I87" s="8">
        <f>VLOOKUP($B87,HITTERS!$B:$W,7,FALSE)</f>
        <v>118</v>
      </c>
      <c r="J87" s="8">
        <f>VLOOKUP($B87,HITTERS!$B:$W,8,FALSE)</f>
        <v>4</v>
      </c>
      <c r="K87" s="8">
        <f t="shared" si="5"/>
        <v>6.9908814589665649E-2</v>
      </c>
      <c r="L87" s="8">
        <f t="shared" si="6"/>
        <v>0.1398176291793313</v>
      </c>
      <c r="M87" s="8">
        <f t="shared" si="7"/>
        <v>0.17933130699088146</v>
      </c>
      <c r="N87" s="8">
        <f t="shared" si="8"/>
        <v>6.0790273556231003E-3</v>
      </c>
      <c r="O87" s="8">
        <f>VLOOKUP($B87,HITTERS!$B:$W,14,FALSE)</f>
        <v>0.318</v>
      </c>
      <c r="P87" s="8">
        <f>VLOOKUP($B87,HITTERS!$B:$W,15,FALSE)</f>
        <v>0.504</v>
      </c>
      <c r="Q87" s="9">
        <f>VLOOKUP($B87,HITTERS!$B:$W,9,FALSE)</f>
        <v>9.9000000000000005E-2</v>
      </c>
      <c r="R87" s="10">
        <f>VLOOKUP($B87,HITTERS!$B:$W,10,FALSE)</f>
        <v>0.22900000000000001</v>
      </c>
      <c r="S87" s="10">
        <f>VLOOKUP(B87,'Hit Statcast'!B:R,9,FALSE)</f>
        <v>0.14699999999999999</v>
      </c>
      <c r="T87" s="10">
        <f>VLOOKUP($B87,'Hit Statcast'!$B:$R,11,FALSE)</f>
        <v>0.39900000000000002</v>
      </c>
      <c r="U87" s="23">
        <f>VLOOKUP($B87,'Hit Statcast'!$B:$R,5,FALSE)</f>
        <v>89.5</v>
      </c>
      <c r="V87" s="23">
        <f>VLOOKUP($B87,'Hit Statcast'!$B:$R,7,FALSE)</f>
        <v>18.2</v>
      </c>
      <c r="W87" s="10">
        <f>VLOOKUP($B87,'Hit PD'!$B:$L,4,FALSE)</f>
        <v>0.157</v>
      </c>
      <c r="X87" s="10">
        <f>VLOOKUP($B87,'Hit PD'!$B:$L,5,FALSE)</f>
        <v>0.36599999999999999</v>
      </c>
      <c r="Y87" s="10">
        <f>VLOOKUP($B87,'Hit PD'!$B:$L,6,FALSE)</f>
        <v>0.47699999999999998</v>
      </c>
      <c r="Z87" s="23">
        <f>VLOOKUP($B87,BsR!$B:$L,5,FALSE)</f>
        <v>-1.8</v>
      </c>
      <c r="AA87" s="10">
        <f>VLOOKUP($B87,'Hit PD'!$B:$L,8,FALSE)</f>
        <v>0.30199999999999999</v>
      </c>
      <c r="AB87" s="10">
        <f t="shared" si="9"/>
        <v>0.23599999999999999</v>
      </c>
      <c r="AC87" s="10">
        <f>VLOOKUP($B87,'Hit PD'!$B:$L,10,FALSE)</f>
        <v>0.28399999999999997</v>
      </c>
      <c r="AD87" s="10">
        <f>VLOOKUP($B87,'Hit PD'!$B:$L,11,FALSE)</f>
        <v>0.18099999999999999</v>
      </c>
      <c r="AE87" s="10">
        <f>VLOOKUP($B87,'Hit PD'!$B:$M,12,FALSE)</f>
        <v>0.10299999999999999</v>
      </c>
      <c r="AF87" s="10">
        <f>VLOOKUP($B87,'Hit PD'!$B:$L,9,FALSE)</f>
        <v>0.76400000000000001</v>
      </c>
      <c r="AG87">
        <f>VLOOKUP(B87,'[1]SGP Hitters'!$B:$K,10,FALSE)</f>
        <v>22.617167200980951</v>
      </c>
      <c r="AH87" s="8">
        <v>0.28999999999999998</v>
      </c>
      <c r="AI87" s="8">
        <v>0.20399999999999999</v>
      </c>
      <c r="AJ87" s="11">
        <v>0.217</v>
      </c>
      <c r="AK87" s="8">
        <v>0.34599999999999997</v>
      </c>
      <c r="AL87" s="8">
        <v>0.371</v>
      </c>
      <c r="AM87" s="8">
        <v>122</v>
      </c>
      <c r="AN87" s="11">
        <v>-1.8</v>
      </c>
      <c r="AO87" s="11">
        <v>15.4</v>
      </c>
      <c r="AP87" s="8">
        <v>-10.6</v>
      </c>
      <c r="AQ87" s="8">
        <v>2.6</v>
      </c>
    </row>
    <row r="88" spans="1:43" ht="15" thickBot="1">
      <c r="A88" s="5">
        <v>87</v>
      </c>
      <c r="B88" s="22" t="s">
        <v>137</v>
      </c>
      <c r="C88" s="22" t="s">
        <v>64</v>
      </c>
      <c r="D88" s="8">
        <f>VLOOKUP(B88,HITTERS!$B:$W,3,FALSE)</f>
        <v>118</v>
      </c>
      <c r="E88" s="8">
        <f>VLOOKUP($B88,'Hit PD'!$B:$N,13,FALSE)</f>
        <v>357</v>
      </c>
      <c r="F88" s="8">
        <f>VLOOKUP($B88,HITTERS!$B:$W,4,FALSE)</f>
        <v>406</v>
      </c>
      <c r="G88" s="8">
        <f>VLOOKUP($B88,HITTERS!$B:$W,5,FALSE)</f>
        <v>19</v>
      </c>
      <c r="H88" s="8">
        <f>VLOOKUP($B88,HITTERS!$B:$W,6,FALSE)</f>
        <v>56</v>
      </c>
      <c r="I88" s="8">
        <f>VLOOKUP($B88,HITTERS!$B:$W,7,FALSE)</f>
        <v>49</v>
      </c>
      <c r="J88" s="8">
        <f>VLOOKUP($B88,HITTERS!$B:$W,8,FALSE)</f>
        <v>14</v>
      </c>
      <c r="K88" s="8">
        <f t="shared" si="5"/>
        <v>4.6798029556650245E-2</v>
      </c>
      <c r="L88" s="8">
        <f t="shared" si="6"/>
        <v>0.13793103448275862</v>
      </c>
      <c r="M88" s="8">
        <f t="shared" si="7"/>
        <v>0.1206896551724138</v>
      </c>
      <c r="N88" s="8">
        <f t="shared" si="8"/>
        <v>3.4482758620689655E-2</v>
      </c>
      <c r="O88" s="8">
        <f>VLOOKUP($B88,HITTERS!$B:$W,14,FALSE)</f>
        <v>0.33300000000000002</v>
      </c>
      <c r="P88" s="8">
        <f>VLOOKUP($B88,HITTERS!$B:$W,15,FALSE)</f>
        <v>0.49</v>
      </c>
      <c r="Q88" s="9">
        <f>VLOOKUP($B88,HITTERS!$B:$W,9,FALSE)</f>
        <v>6.9000000000000006E-2</v>
      </c>
      <c r="R88" s="10">
        <f>VLOOKUP($B88,HITTERS!$B:$W,10,FALSE)</f>
        <v>0.315</v>
      </c>
      <c r="S88" s="10">
        <f>VLOOKUP(B88,'Hit Statcast'!B:R,9,FALSE)</f>
        <v>0.129</v>
      </c>
      <c r="T88" s="10">
        <f>VLOOKUP($B88,'Hit Statcast'!$B:$R,11,FALSE)</f>
        <v>0.45700000000000002</v>
      </c>
      <c r="U88" s="23">
        <f>VLOOKUP($B88,'Hit Statcast'!$B:$R,5,FALSE)</f>
        <v>91.1</v>
      </c>
      <c r="V88" s="23">
        <f>VLOOKUP($B88,'Hit Statcast'!$B:$R,7,FALSE)</f>
        <v>17.3</v>
      </c>
      <c r="W88" s="10">
        <f>VLOOKUP($B88,'Hit PD'!$B:$L,4,FALSE)</f>
        <v>0.13300000000000001</v>
      </c>
      <c r="X88" s="10">
        <f>VLOOKUP($B88,'Hit PD'!$B:$L,5,FALSE)</f>
        <v>0.42</v>
      </c>
      <c r="Y88" s="10">
        <f>VLOOKUP($B88,'Hit PD'!$B:$L,6,FALSE)</f>
        <v>0.44700000000000001</v>
      </c>
      <c r="Z88" s="23">
        <f>VLOOKUP($B88,BsR!$B:$L,5,FALSE)</f>
        <v>3.8</v>
      </c>
      <c r="AA88" s="10">
        <f>VLOOKUP($B88,'Hit PD'!$B:$L,8,FALSE)</f>
        <v>0.35299999999999998</v>
      </c>
      <c r="AB88" s="10">
        <f t="shared" si="9"/>
        <v>0.36399999999999999</v>
      </c>
      <c r="AC88" s="10">
        <f>VLOOKUP($B88,'Hit PD'!$B:$L,10,FALSE)</f>
        <v>0.307</v>
      </c>
      <c r="AD88" s="10">
        <f>VLOOKUP($B88,'Hit PD'!$B:$L,11,FALSE)</f>
        <v>0.12</v>
      </c>
      <c r="AE88" s="10">
        <f>VLOOKUP($B88,'Hit PD'!$B:$M,12,FALSE)</f>
        <v>0.188</v>
      </c>
      <c r="AF88" s="10">
        <f>VLOOKUP($B88,'Hit PD'!$B:$L,9,FALSE)</f>
        <v>0.63600000000000001</v>
      </c>
      <c r="AG88">
        <f>VLOOKUP(B88,'[1]SGP Hitters'!$B:$K,10,FALSE)</f>
        <v>12.530417186128231</v>
      </c>
      <c r="AH88" s="8">
        <v>0.24099999999999999</v>
      </c>
      <c r="AI88" s="8">
        <v>0.33</v>
      </c>
      <c r="AJ88" s="11">
        <v>0.249</v>
      </c>
      <c r="AK88" s="8">
        <v>0.35199999999999998</v>
      </c>
      <c r="AL88" s="8">
        <v>0.32900000000000001</v>
      </c>
      <c r="AM88" s="8">
        <v>130</v>
      </c>
      <c r="AN88" s="11">
        <v>3.8</v>
      </c>
      <c r="AO88" s="11">
        <v>18.2</v>
      </c>
      <c r="AP88" s="8">
        <v>-5.9</v>
      </c>
      <c r="AQ88" s="8">
        <v>2.6</v>
      </c>
    </row>
    <row r="89" spans="1:43" ht="15" thickBot="1">
      <c r="A89" s="5">
        <v>88</v>
      </c>
      <c r="B89" s="22" t="s">
        <v>138</v>
      </c>
      <c r="C89" s="22" t="s">
        <v>26</v>
      </c>
      <c r="D89" s="8">
        <f>VLOOKUP(B89,HITTERS!$B:$W,3,FALSE)</f>
        <v>144</v>
      </c>
      <c r="E89" s="8">
        <f>VLOOKUP($B89,'Hit PD'!$B:$N,13,FALSE)</f>
        <v>530</v>
      </c>
      <c r="F89" s="8">
        <f>VLOOKUP($B89,HITTERS!$B:$W,4,FALSE)</f>
        <v>592</v>
      </c>
      <c r="G89" s="8">
        <f>VLOOKUP($B89,HITTERS!$B:$W,5,FALSE)</f>
        <v>40</v>
      </c>
      <c r="H89" s="8">
        <f>VLOOKUP($B89,HITTERS!$B:$W,6,FALSE)</f>
        <v>84</v>
      </c>
      <c r="I89" s="8">
        <f>VLOOKUP($B89,HITTERS!$B:$W,7,FALSE)</f>
        <v>100</v>
      </c>
      <c r="J89" s="8">
        <f>VLOOKUP($B89,HITTERS!$B:$W,8,FALSE)</f>
        <v>0</v>
      </c>
      <c r="K89" s="8">
        <f t="shared" si="5"/>
        <v>6.7567567567567571E-2</v>
      </c>
      <c r="L89" s="8">
        <f t="shared" si="6"/>
        <v>0.14189189189189189</v>
      </c>
      <c r="M89" s="8">
        <f t="shared" si="7"/>
        <v>0.16891891891891891</v>
      </c>
      <c r="N89" s="8">
        <f t="shared" si="8"/>
        <v>0</v>
      </c>
      <c r="O89" s="8">
        <f>VLOOKUP($B89,HITTERS!$B:$W,14,FALSE)</f>
        <v>0.34599999999999997</v>
      </c>
      <c r="P89" s="8">
        <f>VLOOKUP($B89,HITTERS!$B:$W,15,FALSE)</f>
        <v>0.55800000000000005</v>
      </c>
      <c r="Q89" s="9">
        <f>VLOOKUP($B89,HITTERS!$B:$W,9,FALSE)</f>
        <v>9.6000000000000002E-2</v>
      </c>
      <c r="R89" s="10">
        <f>VLOOKUP($B89,HITTERS!$B:$W,10,FALSE)</f>
        <v>0.22600000000000001</v>
      </c>
      <c r="S89" s="10">
        <f>VLOOKUP(B89,'Hit Statcast'!B:R,9,FALSE)</f>
        <v>0.16600000000000001</v>
      </c>
      <c r="T89" s="10">
        <f>VLOOKUP($B89,'Hit Statcast'!$B:$R,11,FALSE)</f>
        <v>0.49</v>
      </c>
      <c r="U89" s="23">
        <f>VLOOKUP($B89,'Hit Statcast'!$B:$R,5,FALSE)</f>
        <v>91.8</v>
      </c>
      <c r="V89" s="23">
        <f>VLOOKUP($B89,'Hit Statcast'!$B:$R,7,FALSE)</f>
        <v>15.6</v>
      </c>
      <c r="W89" s="10">
        <f>VLOOKUP($B89,'Hit PD'!$B:$L,4,FALSE)</f>
        <v>0.19600000000000001</v>
      </c>
      <c r="X89" s="10">
        <f>VLOOKUP($B89,'Hit PD'!$B:$L,5,FALSE)</f>
        <v>0.39700000000000002</v>
      </c>
      <c r="Y89" s="10">
        <f>VLOOKUP($B89,'Hit PD'!$B:$L,6,FALSE)</f>
        <v>0.40699999999999997</v>
      </c>
      <c r="Z89" s="23">
        <f>VLOOKUP($B89,BsR!$B:$L,5,FALSE)</f>
        <v>-0.4</v>
      </c>
      <c r="AA89" s="10">
        <f>VLOOKUP($B89,'Hit PD'!$B:$L,8,FALSE)</f>
        <v>0.32500000000000001</v>
      </c>
      <c r="AB89" s="10">
        <f t="shared" si="9"/>
        <v>0.251</v>
      </c>
      <c r="AC89" s="10">
        <f>VLOOKUP($B89,'Hit PD'!$B:$L,10,FALSE)</f>
        <v>0.26600000000000001</v>
      </c>
      <c r="AD89" s="10">
        <f>VLOOKUP($B89,'Hit PD'!$B:$L,11,FALSE)</f>
        <v>0.14399999999999999</v>
      </c>
      <c r="AE89" s="10">
        <f>VLOOKUP($B89,'Hit PD'!$B:$M,12,FALSE)</f>
        <v>0.122</v>
      </c>
      <c r="AF89" s="10">
        <f>VLOOKUP($B89,'Hit PD'!$B:$L,9,FALSE)</f>
        <v>0.749</v>
      </c>
      <c r="AG89">
        <f>VLOOKUP(B89,'[1]SGP Hitters'!$B:$K,10,FALSE)</f>
        <v>22.347454729302139</v>
      </c>
      <c r="AH89" s="8">
        <v>0.26400000000000001</v>
      </c>
      <c r="AI89" s="8">
        <v>0.29099999999999998</v>
      </c>
      <c r="AJ89" s="11">
        <v>0.26800000000000002</v>
      </c>
      <c r="AK89" s="8">
        <v>0.36899999999999999</v>
      </c>
      <c r="AL89" s="8">
        <v>0.39200000000000002</v>
      </c>
      <c r="AM89" s="8">
        <v>131</v>
      </c>
      <c r="AN89" s="11">
        <v>-0.7</v>
      </c>
      <c r="AO89" s="11">
        <v>21.4</v>
      </c>
      <c r="AP89" s="8">
        <v>-15</v>
      </c>
      <c r="AQ89" s="8">
        <v>2.6</v>
      </c>
    </row>
    <row r="90" spans="1:43" ht="15" thickBot="1">
      <c r="A90" s="5">
        <v>89</v>
      </c>
      <c r="B90" s="22" t="s">
        <v>139</v>
      </c>
      <c r="C90" s="22" t="s">
        <v>43</v>
      </c>
      <c r="D90" s="8">
        <f>VLOOKUP(B90,HITTERS!$B:$W,3,FALSE)</f>
        <v>123</v>
      </c>
      <c r="E90" s="8">
        <f>VLOOKUP($B90,'Hit PD'!$B:$N,13,FALSE)</f>
        <v>382</v>
      </c>
      <c r="F90" s="8">
        <f>VLOOKUP($B90,HITTERS!$B:$W,4,FALSE)</f>
        <v>423</v>
      </c>
      <c r="G90" s="8">
        <f>VLOOKUP($B90,HITTERS!$B:$W,5,FALSE)</f>
        <v>25</v>
      </c>
      <c r="H90" s="8">
        <f>VLOOKUP($B90,HITTERS!$B:$W,6,FALSE)</f>
        <v>51</v>
      </c>
      <c r="I90" s="8">
        <f>VLOOKUP($B90,HITTERS!$B:$W,7,FALSE)</f>
        <v>63</v>
      </c>
      <c r="J90" s="8">
        <f>VLOOKUP($B90,HITTERS!$B:$W,8,FALSE)</f>
        <v>2</v>
      </c>
      <c r="K90" s="8">
        <f t="shared" si="5"/>
        <v>5.9101654846335699E-2</v>
      </c>
      <c r="L90" s="8">
        <f t="shared" si="6"/>
        <v>0.12056737588652482</v>
      </c>
      <c r="M90" s="8">
        <f t="shared" si="7"/>
        <v>0.14893617021276595</v>
      </c>
      <c r="N90" s="8">
        <f t="shared" si="8"/>
        <v>4.7281323877068557E-3</v>
      </c>
      <c r="O90" s="8">
        <f>VLOOKUP($B90,HITTERS!$B:$W,14,FALSE)</f>
        <v>0.28399999999999997</v>
      </c>
      <c r="P90" s="8">
        <f>VLOOKUP($B90,HITTERS!$B:$W,15,FALSE)</f>
        <v>0.437</v>
      </c>
      <c r="Q90" s="9">
        <f>VLOOKUP($B90,HITTERS!$B:$W,9,FALSE)</f>
        <v>0.08</v>
      </c>
      <c r="R90" s="10">
        <f>VLOOKUP($B90,HITTERS!$B:$W,10,FALSE)</f>
        <v>0.26</v>
      </c>
      <c r="S90" s="10">
        <f>VLOOKUP(B90,'Hit Statcast'!B:R,9,FALSE)</f>
        <v>0.125</v>
      </c>
      <c r="T90" s="10">
        <f>VLOOKUP($B90,'Hit Statcast'!$B:$R,11,FALSE)</f>
        <v>0.44700000000000001</v>
      </c>
      <c r="U90" s="23">
        <f>VLOOKUP($B90,'Hit Statcast'!$B:$R,5,FALSE)</f>
        <v>90.1</v>
      </c>
      <c r="V90" s="23">
        <f>VLOOKUP($B90,'Hit Statcast'!$B:$R,7,FALSE)</f>
        <v>12.5</v>
      </c>
      <c r="W90" s="10">
        <f>VLOOKUP($B90,'Hit PD'!$B:$L,4,FALSE)</f>
        <v>0.13200000000000001</v>
      </c>
      <c r="X90" s="10">
        <f>VLOOKUP($B90,'Hit PD'!$B:$L,5,FALSE)</f>
        <v>0.44</v>
      </c>
      <c r="Y90" s="10">
        <f>VLOOKUP($B90,'Hit PD'!$B:$L,6,FALSE)</f>
        <v>0.42899999999999999</v>
      </c>
      <c r="Z90" s="23">
        <f>VLOOKUP($B90,BsR!$B:$L,5,FALSE)</f>
        <v>-3.8</v>
      </c>
      <c r="AA90" s="10">
        <f>VLOOKUP($B90,'Hit PD'!$B:$L,8,FALSE)</f>
        <v>0.28999999999999998</v>
      </c>
      <c r="AB90" s="10">
        <f t="shared" si="9"/>
        <v>0.28900000000000003</v>
      </c>
      <c r="AC90" s="10">
        <f>VLOOKUP($B90,'Hit PD'!$B:$L,10,FALSE)</f>
        <v>0.29799999999999999</v>
      </c>
      <c r="AD90" s="10">
        <f>VLOOKUP($B90,'Hit PD'!$B:$L,11,FALSE)</f>
        <v>0.16800000000000001</v>
      </c>
      <c r="AE90" s="10">
        <f>VLOOKUP($B90,'Hit PD'!$B:$M,12,FALSE)</f>
        <v>0.13</v>
      </c>
      <c r="AF90" s="10">
        <f>VLOOKUP($B90,'Hit PD'!$B:$L,9,FALSE)</f>
        <v>0.71099999999999997</v>
      </c>
      <c r="AG90">
        <f>VLOOKUP(B90,'[1]SGP Hitters'!$B:$K,10,FALSE)</f>
        <v>9.8453098476462824</v>
      </c>
      <c r="AH90" s="8">
        <v>0.219</v>
      </c>
      <c r="AI90" s="8">
        <v>0.22600000000000001</v>
      </c>
      <c r="AJ90" s="11">
        <v>0.21099999999999999</v>
      </c>
      <c r="AK90" s="8">
        <v>0.307</v>
      </c>
      <c r="AL90" s="8">
        <v>0.29899999999999999</v>
      </c>
      <c r="AM90" s="8">
        <v>95</v>
      </c>
      <c r="AN90" s="11">
        <v>-3.8</v>
      </c>
      <c r="AO90" s="11">
        <v>-6.1</v>
      </c>
      <c r="AP90" s="8">
        <v>17.899999999999999</v>
      </c>
      <c r="AQ90" s="8">
        <v>2.6</v>
      </c>
    </row>
    <row r="91" spans="1:43" ht="15" thickBot="1">
      <c r="A91" s="5">
        <v>90</v>
      </c>
      <c r="B91" s="22" t="s">
        <v>140</v>
      </c>
      <c r="C91" s="22" t="s">
        <v>95</v>
      </c>
      <c r="D91" s="8">
        <f>VLOOKUP(B91,HITTERS!$B:$W,3,FALSE)</f>
        <v>119</v>
      </c>
      <c r="E91" s="8">
        <f>VLOOKUP($B91,'Hit PD'!$B:$N,13,FALSE)</f>
        <v>406</v>
      </c>
      <c r="F91" s="8">
        <f>VLOOKUP($B91,HITTERS!$B:$W,4,FALSE)</f>
        <v>464</v>
      </c>
      <c r="G91" s="8">
        <f>VLOOKUP($B91,HITTERS!$B:$W,5,FALSE)</f>
        <v>27</v>
      </c>
      <c r="H91" s="8">
        <f>VLOOKUP($B91,HITTERS!$B:$W,6,FALSE)</f>
        <v>59</v>
      </c>
      <c r="I91" s="8">
        <f>VLOOKUP($B91,HITTERS!$B:$W,7,FALSE)</f>
        <v>76</v>
      </c>
      <c r="J91" s="8">
        <f>VLOOKUP($B91,HITTERS!$B:$W,8,FALSE)</f>
        <v>7</v>
      </c>
      <c r="K91" s="8">
        <f t="shared" si="5"/>
        <v>5.8189655172413791E-2</v>
      </c>
      <c r="L91" s="8">
        <f t="shared" si="6"/>
        <v>0.12715517241379309</v>
      </c>
      <c r="M91" s="8">
        <f t="shared" si="7"/>
        <v>0.16379310344827586</v>
      </c>
      <c r="N91" s="8">
        <f t="shared" si="8"/>
        <v>1.5086206896551725E-2</v>
      </c>
      <c r="O91" s="8">
        <f>VLOOKUP($B91,HITTERS!$B:$W,14,FALSE)</f>
        <v>0.32800000000000001</v>
      </c>
      <c r="P91" s="8">
        <f>VLOOKUP($B91,HITTERS!$B:$W,15,FALSE)</f>
        <v>0.47799999999999998</v>
      </c>
      <c r="Q91" s="9">
        <f>VLOOKUP($B91,HITTERS!$B:$W,9,FALSE)</f>
        <v>0.114</v>
      </c>
      <c r="R91" s="10">
        <f>VLOOKUP($B91,HITTERS!$B:$W,10,FALSE)</f>
        <v>0.31900000000000001</v>
      </c>
      <c r="S91" s="10">
        <f>VLOOKUP(B91,'Hit Statcast'!B:R,9,FALSE)</f>
        <v>0.16500000000000001</v>
      </c>
      <c r="T91" s="10">
        <f>VLOOKUP($B91,'Hit Statcast'!$B:$R,11,FALSE)</f>
        <v>0.48499999999999999</v>
      </c>
      <c r="U91" s="23">
        <f>VLOOKUP($B91,'Hit Statcast'!$B:$R,5,FALSE)</f>
        <v>91</v>
      </c>
      <c r="V91" s="23">
        <f>VLOOKUP($B91,'Hit Statcast'!$B:$R,7,FALSE)</f>
        <v>22.2</v>
      </c>
      <c r="W91" s="10">
        <f>VLOOKUP($B91,'Hit PD'!$B:$L,4,FALSE)</f>
        <v>0.23100000000000001</v>
      </c>
      <c r="X91" s="10">
        <f>VLOOKUP($B91,'Hit PD'!$B:$L,5,FALSE)</f>
        <v>0.28799999999999998</v>
      </c>
      <c r="Y91" s="10">
        <f>VLOOKUP($B91,'Hit PD'!$B:$L,6,FALSE)</f>
        <v>0.48099999999999998</v>
      </c>
      <c r="Z91" s="23">
        <f>VLOOKUP($B91,BsR!$B:$L,5,FALSE)</f>
        <v>2.6</v>
      </c>
      <c r="AA91" s="10">
        <f>VLOOKUP($B91,'Hit PD'!$B:$L,8,FALSE)</f>
        <v>0.30099999999999999</v>
      </c>
      <c r="AB91" s="10">
        <f t="shared" si="9"/>
        <v>0.32499999999999996</v>
      </c>
      <c r="AC91" s="10">
        <f>VLOOKUP($B91,'Hit PD'!$B:$L,10,FALSE)</f>
        <v>0.28899999999999998</v>
      </c>
      <c r="AD91" s="10">
        <f>VLOOKUP($B91,'Hit PD'!$B:$L,11,FALSE)</f>
        <v>0.13100000000000001</v>
      </c>
      <c r="AE91" s="10">
        <f>VLOOKUP($B91,'Hit PD'!$B:$M,12,FALSE)</f>
        <v>0.159</v>
      </c>
      <c r="AF91" s="10">
        <f>VLOOKUP($B91,'Hit PD'!$B:$L,9,FALSE)</f>
        <v>0.67500000000000004</v>
      </c>
      <c r="AG91">
        <f>VLOOKUP(B91,'[1]SGP Hitters'!$B:$K,10,FALSE)</f>
        <v>14.571572885364651</v>
      </c>
      <c r="AH91" s="8">
        <v>0.24099999999999999</v>
      </c>
      <c r="AI91" s="8">
        <v>0.29599999999999999</v>
      </c>
      <c r="AJ91" s="11">
        <v>0.23599999999999999</v>
      </c>
      <c r="AK91" s="8">
        <v>0.34399999999999997</v>
      </c>
      <c r="AL91" s="8">
        <v>0.35799999999999998</v>
      </c>
      <c r="AM91" s="8">
        <v>119</v>
      </c>
      <c r="AN91" s="11">
        <v>2.6</v>
      </c>
      <c r="AO91" s="11">
        <v>13.4</v>
      </c>
      <c r="AP91" s="8">
        <v>-3.7</v>
      </c>
      <c r="AQ91" s="8">
        <v>2.5</v>
      </c>
    </row>
    <row r="92" spans="1:43" ht="15" thickBot="1">
      <c r="A92" s="5">
        <v>91</v>
      </c>
      <c r="B92" s="22" t="s">
        <v>141</v>
      </c>
      <c r="C92" s="22" t="s">
        <v>43</v>
      </c>
      <c r="D92" s="8">
        <f>VLOOKUP(B92,HITTERS!$B:$W,3,FALSE)</f>
        <v>156</v>
      </c>
      <c r="E92" s="8">
        <f>VLOOKUP($B92,'Hit PD'!$B:$N,13,FALSE)</f>
        <v>585</v>
      </c>
      <c r="F92" s="8">
        <f>VLOOKUP($B92,HITTERS!$B:$W,4,FALSE)</f>
        <v>648</v>
      </c>
      <c r="G92" s="8">
        <f>VLOOKUP($B92,HITTERS!$B:$W,5,FALSE)</f>
        <v>10</v>
      </c>
      <c r="H92" s="8">
        <f>VLOOKUP($B92,HITTERS!$B:$W,6,FALSE)</f>
        <v>75</v>
      </c>
      <c r="I92" s="8">
        <f>VLOOKUP($B92,HITTERS!$B:$W,7,FALSE)</f>
        <v>55</v>
      </c>
      <c r="J92" s="8">
        <f>VLOOKUP($B92,HITTERS!$B:$W,8,FALSE)</f>
        <v>10</v>
      </c>
      <c r="K92" s="8">
        <f t="shared" si="5"/>
        <v>1.5432098765432098E-2</v>
      </c>
      <c r="L92" s="8">
        <f t="shared" si="6"/>
        <v>0.11574074074074074</v>
      </c>
      <c r="M92" s="8">
        <f t="shared" si="7"/>
        <v>8.4876543209876545E-2</v>
      </c>
      <c r="N92" s="8">
        <f t="shared" si="8"/>
        <v>1.5432098765432098E-2</v>
      </c>
      <c r="O92" s="8">
        <f>VLOOKUP($B92,HITTERS!$B:$W,14,FALSE)</f>
        <v>0.33300000000000002</v>
      </c>
      <c r="P92" s="8">
        <f>VLOOKUP($B92,HITTERS!$B:$W,15,FALSE)</f>
        <v>0.378</v>
      </c>
      <c r="Q92" s="9">
        <f>VLOOKUP($B92,HITTERS!$B:$W,9,FALSE)</f>
        <v>0.06</v>
      </c>
      <c r="R92" s="10">
        <f>VLOOKUP($B92,HITTERS!$B:$W,10,FALSE)</f>
        <v>0.1</v>
      </c>
      <c r="S92" s="10">
        <f>VLOOKUP(B92,'Hit Statcast'!B:R,9,FALSE)</f>
        <v>1.2999999999999999E-2</v>
      </c>
      <c r="T92" s="10">
        <f>VLOOKUP($B92,'Hit Statcast'!$B:$R,11,FALSE)</f>
        <v>0.27</v>
      </c>
      <c r="U92" s="23">
        <f>VLOOKUP($B92,'Hit Statcast'!$B:$R,5,FALSE)</f>
        <v>86</v>
      </c>
      <c r="V92" s="23">
        <f>VLOOKUP($B92,'Hit Statcast'!$B:$R,7,FALSE)</f>
        <v>14.4</v>
      </c>
      <c r="W92" s="10">
        <f>VLOOKUP($B92,'Hit PD'!$B:$L,4,FALSE)</f>
        <v>0.20100000000000001</v>
      </c>
      <c r="X92" s="10">
        <f>VLOOKUP($B92,'Hit PD'!$B:$L,5,FALSE)</f>
        <v>0.41699999999999998</v>
      </c>
      <c r="Y92" s="10">
        <f>VLOOKUP($B92,'Hit PD'!$B:$L,6,FALSE)</f>
        <v>0.38200000000000001</v>
      </c>
      <c r="Z92" s="23">
        <f>VLOOKUP($B92,BsR!$B:$L,5,FALSE)</f>
        <v>1.7</v>
      </c>
      <c r="AA92" s="10">
        <f>VLOOKUP($B92,'Hit PD'!$B:$L,8,FALSE)</f>
        <v>0.33900000000000002</v>
      </c>
      <c r="AB92" s="10">
        <f t="shared" si="9"/>
        <v>0.122</v>
      </c>
      <c r="AC92" s="10">
        <f>VLOOKUP($B92,'Hit PD'!$B:$L,10,FALSE)</f>
        <v>0.186</v>
      </c>
      <c r="AD92" s="10">
        <f>VLOOKUP($B92,'Hit PD'!$B:$L,11,FALSE)</f>
        <v>0.122</v>
      </c>
      <c r="AE92" s="10">
        <f>VLOOKUP($B92,'Hit PD'!$B:$M,12,FALSE)</f>
        <v>6.4000000000000001E-2</v>
      </c>
      <c r="AF92" s="10">
        <f>VLOOKUP($B92,'Hit PD'!$B:$L,9,FALSE)</f>
        <v>0.878</v>
      </c>
      <c r="AG92">
        <f>VLOOKUP(B92,'[1]SGP Hitters'!$B:$K,10,FALSE)</f>
        <v>9.4869439969507479</v>
      </c>
      <c r="AH92" s="8">
        <v>0.108</v>
      </c>
      <c r="AI92" s="8">
        <v>0.28899999999999998</v>
      </c>
      <c r="AJ92" s="11">
        <v>0.27</v>
      </c>
      <c r="AK92" s="8">
        <v>0.315</v>
      </c>
      <c r="AL92" s="8">
        <v>0.29099999999999998</v>
      </c>
      <c r="AM92" s="8">
        <v>101</v>
      </c>
      <c r="AN92" s="11">
        <v>1.8</v>
      </c>
      <c r="AO92" s="11">
        <v>2.2000000000000002</v>
      </c>
      <c r="AP92" s="8">
        <v>1.2</v>
      </c>
      <c r="AQ92" s="8">
        <v>2.5</v>
      </c>
    </row>
    <row r="93" spans="1:43" ht="15" thickBot="1">
      <c r="A93" s="5">
        <v>92</v>
      </c>
      <c r="B93" s="22" t="s">
        <v>142</v>
      </c>
      <c r="C93" s="22" t="s">
        <v>24</v>
      </c>
      <c r="D93" s="8">
        <f>VLOOKUP(B93,HITTERS!$B:$W,3,FALSE)</f>
        <v>124</v>
      </c>
      <c r="E93" s="8">
        <f>VLOOKUP($B93,'Hit PD'!$B:$N,13,FALSE)</f>
        <v>334</v>
      </c>
      <c r="F93" s="8">
        <f>VLOOKUP($B93,HITTERS!$B:$W,4,FALSE)</f>
        <v>377</v>
      </c>
      <c r="G93" s="8">
        <f>VLOOKUP($B93,HITTERS!$B:$W,5,FALSE)</f>
        <v>15</v>
      </c>
      <c r="H93" s="8">
        <f>VLOOKUP($B93,HITTERS!$B:$W,6,FALSE)</f>
        <v>56</v>
      </c>
      <c r="I93" s="8">
        <f>VLOOKUP($B93,HITTERS!$B:$W,7,FALSE)</f>
        <v>40</v>
      </c>
      <c r="J93" s="8">
        <f>VLOOKUP($B93,HITTERS!$B:$W,8,FALSE)</f>
        <v>2</v>
      </c>
      <c r="K93" s="8">
        <f t="shared" si="5"/>
        <v>3.9787798408488062E-2</v>
      </c>
      <c r="L93" s="8">
        <f t="shared" si="6"/>
        <v>0.14854111405835543</v>
      </c>
      <c r="M93" s="8">
        <f t="shared" si="7"/>
        <v>0.10610079575596817</v>
      </c>
      <c r="N93" s="8">
        <f t="shared" si="8"/>
        <v>5.3050397877984082E-3</v>
      </c>
      <c r="O93" s="8">
        <f>VLOOKUP($B93,HITTERS!$B:$W,14,FALSE)</f>
        <v>0.34</v>
      </c>
      <c r="P93" s="8">
        <f>VLOOKUP($B93,HITTERS!$B:$W,15,FALSE)</f>
        <v>0.47299999999999998</v>
      </c>
      <c r="Q93" s="9">
        <f>VLOOKUP($B93,HITTERS!$B:$W,9,FALSE)</f>
        <v>0.09</v>
      </c>
      <c r="R93" s="10">
        <f>VLOOKUP($B93,HITTERS!$B:$W,10,FALSE)</f>
        <v>0.17</v>
      </c>
      <c r="S93" s="10">
        <f>VLOOKUP(B93,'Hit Statcast'!B:R,9,FALSE)</f>
        <v>0.08</v>
      </c>
      <c r="T93" s="10">
        <f>VLOOKUP($B93,'Hit Statcast'!$B:$R,11,FALSE)</f>
        <v>0.373</v>
      </c>
      <c r="U93" s="23">
        <f>VLOOKUP($B93,'Hit Statcast'!$B:$R,5,FALSE)</f>
        <v>87.6</v>
      </c>
      <c r="V93" s="23">
        <f>VLOOKUP($B93,'Hit Statcast'!$B:$R,7,FALSE)</f>
        <v>15.5</v>
      </c>
      <c r="W93" s="10">
        <f>VLOOKUP($B93,'Hit PD'!$B:$L,4,FALSE)</f>
        <v>0.15</v>
      </c>
      <c r="X93" s="10">
        <f>VLOOKUP($B93,'Hit PD'!$B:$L,5,FALSE)</f>
        <v>0.41399999999999998</v>
      </c>
      <c r="Y93" s="10">
        <f>VLOOKUP($B93,'Hit PD'!$B:$L,6,FALSE)</f>
        <v>0.436</v>
      </c>
      <c r="Z93" s="23">
        <f>VLOOKUP($B93,BsR!$B:$L,5,FALSE)</f>
        <v>-0.8</v>
      </c>
      <c r="AA93" s="10">
        <f>VLOOKUP($B93,'Hit PD'!$B:$L,8,FALSE)</f>
        <v>0.31900000000000001</v>
      </c>
      <c r="AB93" s="10">
        <f t="shared" si="9"/>
        <v>0.18700000000000006</v>
      </c>
      <c r="AC93" s="10">
        <f>VLOOKUP($B93,'Hit PD'!$B:$L,10,FALSE)</f>
        <v>0.25700000000000001</v>
      </c>
      <c r="AD93" s="10">
        <f>VLOOKUP($B93,'Hit PD'!$B:$L,11,FALSE)</f>
        <v>0.17</v>
      </c>
      <c r="AE93" s="10">
        <f>VLOOKUP($B93,'Hit PD'!$B:$M,12,FALSE)</f>
        <v>8.6999999999999994E-2</v>
      </c>
      <c r="AF93" s="10">
        <f>VLOOKUP($B93,'Hit PD'!$B:$L,9,FALSE)</f>
        <v>0.81299999999999994</v>
      </c>
      <c r="AG93">
        <f>VLOOKUP(B93,'[1]SGP Hitters'!$B:$K,10,FALSE)</f>
        <v>9.837417875097783</v>
      </c>
      <c r="AH93" s="8">
        <v>0.215</v>
      </c>
      <c r="AI93" s="8">
        <v>0.29599999999999999</v>
      </c>
      <c r="AJ93" s="11">
        <v>0.27400000000000002</v>
      </c>
      <c r="AK93" s="8">
        <v>0.35699999999999998</v>
      </c>
      <c r="AL93" s="8">
        <v>0.318</v>
      </c>
      <c r="AM93" s="8">
        <v>127</v>
      </c>
      <c r="AN93" s="11">
        <v>-0.7</v>
      </c>
      <c r="AO93" s="11">
        <v>11.2</v>
      </c>
      <c r="AP93" s="8">
        <v>1.4</v>
      </c>
      <c r="AQ93" s="8">
        <v>2.5</v>
      </c>
    </row>
    <row r="94" spans="1:43" ht="15" thickBot="1">
      <c r="A94" s="5">
        <v>93</v>
      </c>
      <c r="B94" s="22" t="s">
        <v>143</v>
      </c>
      <c r="C94" s="22" t="s">
        <v>144</v>
      </c>
      <c r="D94" s="8">
        <f>VLOOKUP(B94,HITTERS!$B:$W,3,FALSE)</f>
        <v>96</v>
      </c>
      <c r="E94" s="8">
        <f>VLOOKUP($B94,'Hit PD'!$B:$N,13,FALSE)</f>
        <v>286</v>
      </c>
      <c r="F94" s="8">
        <f>VLOOKUP($B94,HITTERS!$B:$W,4,FALSE)</f>
        <v>335</v>
      </c>
      <c r="G94" s="8">
        <f>VLOOKUP($B94,HITTERS!$B:$W,5,FALSE)</f>
        <v>14</v>
      </c>
      <c r="H94" s="8">
        <f>VLOOKUP($B94,HITTERS!$B:$W,6,FALSE)</f>
        <v>46</v>
      </c>
      <c r="I94" s="8">
        <f>VLOOKUP($B94,HITTERS!$B:$W,7,FALSE)</f>
        <v>43</v>
      </c>
      <c r="J94" s="8">
        <f>VLOOKUP($B94,HITTERS!$B:$W,8,FALSE)</f>
        <v>3</v>
      </c>
      <c r="K94" s="8">
        <f t="shared" si="5"/>
        <v>4.1791044776119404E-2</v>
      </c>
      <c r="L94" s="8">
        <f t="shared" si="6"/>
        <v>0.1373134328358209</v>
      </c>
      <c r="M94" s="8">
        <f t="shared" si="7"/>
        <v>0.12835820895522387</v>
      </c>
      <c r="N94" s="8">
        <f t="shared" si="8"/>
        <v>8.9552238805970154E-3</v>
      </c>
      <c r="O94" s="8">
        <f>VLOOKUP($B94,HITTERS!$B:$W,14,FALSE)</f>
        <v>0.36899999999999999</v>
      </c>
      <c r="P94" s="8">
        <f>VLOOKUP($B94,HITTERS!$B:$W,15,FALSE)</f>
        <v>0.49</v>
      </c>
      <c r="Q94" s="9">
        <f>VLOOKUP($B94,HITTERS!$B:$W,9,FALSE)</f>
        <v>9.9000000000000005E-2</v>
      </c>
      <c r="R94" s="10">
        <f>VLOOKUP($B94,HITTERS!$B:$W,10,FALSE)</f>
        <v>0.27800000000000002</v>
      </c>
      <c r="S94" s="10">
        <f>VLOOKUP(B94,'Hit Statcast'!B:R,9,FALSE)</f>
        <v>0.11600000000000001</v>
      </c>
      <c r="T94" s="10">
        <f>VLOOKUP($B94,'Hit Statcast'!$B:$R,11,FALSE)</f>
        <v>0.42699999999999999</v>
      </c>
      <c r="U94" s="23">
        <f>VLOOKUP($B94,'Hit Statcast'!$B:$R,5,FALSE)</f>
        <v>90.5</v>
      </c>
      <c r="V94" s="23">
        <f>VLOOKUP($B94,'Hit Statcast'!$B:$R,7,FALSE)</f>
        <v>17.2</v>
      </c>
      <c r="W94" s="10">
        <f>VLOOKUP($B94,'Hit PD'!$B:$L,4,FALSE)</f>
        <v>0.18099999999999999</v>
      </c>
      <c r="X94" s="10">
        <f>VLOOKUP($B94,'Hit PD'!$B:$L,5,FALSE)</f>
        <v>0.39400000000000002</v>
      </c>
      <c r="Y94" s="10">
        <f>VLOOKUP($B94,'Hit PD'!$B:$L,6,FALSE)</f>
        <v>0.42499999999999999</v>
      </c>
      <c r="Z94" s="23">
        <f>VLOOKUP($B94,BsR!$B:$L,5,FALSE)</f>
        <v>-1.8</v>
      </c>
      <c r="AA94" s="10">
        <f>VLOOKUP($B94,'Hit PD'!$B:$L,8,FALSE)</f>
        <v>0.32100000000000001</v>
      </c>
      <c r="AB94" s="10">
        <f t="shared" si="9"/>
        <v>0.26200000000000001</v>
      </c>
      <c r="AC94" s="10">
        <f>VLOOKUP($B94,'Hit PD'!$B:$L,10,FALSE)</f>
        <v>0.29899999999999999</v>
      </c>
      <c r="AD94" s="10">
        <f>VLOOKUP($B94,'Hit PD'!$B:$L,11,FALSE)</f>
        <v>0.18099999999999999</v>
      </c>
      <c r="AE94" s="10">
        <f>VLOOKUP($B94,'Hit PD'!$B:$M,12,FALSE)</f>
        <v>0.11799999999999999</v>
      </c>
      <c r="AF94" s="10">
        <f>VLOOKUP($B94,'Hit PD'!$B:$L,9,FALSE)</f>
        <v>0.73799999999999999</v>
      </c>
      <c r="AG94">
        <f>VLOOKUP(B94,'[1]SGP Hitters'!$B:$K,10,FALSE)</f>
        <v>10.303579530235359</v>
      </c>
      <c r="AH94" s="8">
        <v>0.20399999999999999</v>
      </c>
      <c r="AI94" s="8">
        <v>0.36099999999999999</v>
      </c>
      <c r="AJ94" s="11">
        <v>0.27</v>
      </c>
      <c r="AK94" s="8">
        <v>0.36399999999999999</v>
      </c>
      <c r="AL94" s="8">
        <v>0.32800000000000001</v>
      </c>
      <c r="AM94" s="8">
        <v>134</v>
      </c>
      <c r="AN94" s="11">
        <v>-1.6</v>
      </c>
      <c r="AO94" s="11">
        <v>11.4</v>
      </c>
      <c r="AP94" s="8">
        <v>2.6</v>
      </c>
      <c r="AQ94" s="8">
        <v>2.5</v>
      </c>
    </row>
    <row r="95" spans="1:43" ht="15" thickBot="1">
      <c r="A95" s="5">
        <v>94</v>
      </c>
      <c r="B95" s="22" t="s">
        <v>145</v>
      </c>
      <c r="C95" s="22" t="s">
        <v>26</v>
      </c>
      <c r="D95" s="8">
        <f>VLOOKUP(B95,HITTERS!$B:$W,3,FALSE)</f>
        <v>139</v>
      </c>
      <c r="E95" s="8">
        <f>VLOOKUP($B95,'Hit PD'!$B:$N,13,FALSE)</f>
        <v>488</v>
      </c>
      <c r="F95" s="8">
        <f>VLOOKUP($B95,HITTERS!$B:$W,4,FALSE)</f>
        <v>533</v>
      </c>
      <c r="G95" s="8">
        <f>VLOOKUP($B95,HITTERS!$B:$W,5,FALSE)</f>
        <v>17</v>
      </c>
      <c r="H95" s="8">
        <f>VLOOKUP($B95,HITTERS!$B:$W,6,FALSE)</f>
        <v>66</v>
      </c>
      <c r="I95" s="8">
        <f>VLOOKUP($B95,HITTERS!$B:$W,7,FALSE)</f>
        <v>65</v>
      </c>
      <c r="J95" s="8">
        <f>VLOOKUP($B95,HITTERS!$B:$W,8,FALSE)</f>
        <v>1</v>
      </c>
      <c r="K95" s="8">
        <f t="shared" si="5"/>
        <v>3.1894934333958722E-2</v>
      </c>
      <c r="L95" s="8">
        <f t="shared" si="6"/>
        <v>0.12382739212007504</v>
      </c>
      <c r="M95" s="8">
        <f t="shared" si="7"/>
        <v>0.12195121951219512</v>
      </c>
      <c r="N95" s="8">
        <f t="shared" si="8"/>
        <v>1.876172607879925E-3</v>
      </c>
      <c r="O95" s="8">
        <f>VLOOKUP($B95,HITTERS!$B:$W,14,FALSE)</f>
        <v>0.32100000000000001</v>
      </c>
      <c r="P95" s="8">
        <f>VLOOKUP($B95,HITTERS!$B:$W,15,FALSE)</f>
        <v>0.42</v>
      </c>
      <c r="Q95" s="9">
        <f>VLOOKUP($B95,HITTERS!$B:$W,9,FALSE)</f>
        <v>7.2999999999999995E-2</v>
      </c>
      <c r="R95" s="10">
        <f>VLOOKUP($B95,HITTERS!$B:$W,10,FALSE)</f>
        <v>0.191</v>
      </c>
      <c r="S95" s="10">
        <f>VLOOKUP(B95,'Hit Statcast'!B:R,9,FALSE)</f>
        <v>6.9000000000000006E-2</v>
      </c>
      <c r="T95" s="10">
        <f>VLOOKUP($B95,'Hit Statcast'!$B:$R,11,FALSE)</f>
        <v>0.40899999999999997</v>
      </c>
      <c r="U95" s="23">
        <f>VLOOKUP($B95,'Hit Statcast'!$B:$R,5,FALSE)</f>
        <v>88.2</v>
      </c>
      <c r="V95" s="23">
        <f>VLOOKUP($B95,'Hit Statcast'!$B:$R,7,FALSE)</f>
        <v>5.4</v>
      </c>
      <c r="W95" s="10">
        <f>VLOOKUP($B95,'Hit PD'!$B:$L,4,FALSE)</f>
        <v>0.16700000000000001</v>
      </c>
      <c r="X95" s="10">
        <f>VLOOKUP($B95,'Hit PD'!$B:$L,5,FALSE)</f>
        <v>0.53700000000000003</v>
      </c>
      <c r="Y95" s="10">
        <f>VLOOKUP($B95,'Hit PD'!$B:$L,6,FALSE)</f>
        <v>0.29599999999999999</v>
      </c>
      <c r="Z95" s="23">
        <f>VLOOKUP($B95,BsR!$B:$L,5,FALSE)</f>
        <v>-2.1</v>
      </c>
      <c r="AA95" s="10">
        <f>VLOOKUP($B95,'Hit PD'!$B:$L,8,FALSE)</f>
        <v>0.28699999999999998</v>
      </c>
      <c r="AB95" s="10">
        <f t="shared" si="9"/>
        <v>0.22699999999999998</v>
      </c>
      <c r="AC95" s="10">
        <f>VLOOKUP($B95,'Hit PD'!$B:$L,10,FALSE)</f>
        <v>0.28000000000000003</v>
      </c>
      <c r="AD95" s="10">
        <f>VLOOKUP($B95,'Hit PD'!$B:$L,11,FALSE)</f>
        <v>0.17599999999999999</v>
      </c>
      <c r="AE95" s="10">
        <f>VLOOKUP($B95,'Hit PD'!$B:$M,12,FALSE)</f>
        <v>0.104</v>
      </c>
      <c r="AF95" s="10">
        <f>VLOOKUP($B95,'Hit PD'!$B:$L,9,FALSE)</f>
        <v>0.77300000000000002</v>
      </c>
      <c r="AG95">
        <f>VLOOKUP(B95,'[1]SGP Hitters'!$B:$K,10,FALSE)</f>
        <v>10.357025300353996</v>
      </c>
      <c r="AH95" s="8">
        <v>0.16</v>
      </c>
      <c r="AI95" s="8">
        <v>0.307</v>
      </c>
      <c r="AJ95" s="11">
        <v>0.27</v>
      </c>
      <c r="AK95" s="8">
        <v>0.32800000000000001</v>
      </c>
      <c r="AL95" s="8">
        <v>0.312</v>
      </c>
      <c r="AM95" s="8">
        <v>103</v>
      </c>
      <c r="AN95" s="11">
        <v>-2</v>
      </c>
      <c r="AO95" s="11">
        <v>0.2</v>
      </c>
      <c r="AP95" s="8">
        <v>7</v>
      </c>
      <c r="AQ95" s="8">
        <v>2.5</v>
      </c>
    </row>
    <row r="96" spans="1:43" ht="15" thickBot="1">
      <c r="A96" s="5">
        <v>95</v>
      </c>
      <c r="B96" s="22" t="s">
        <v>146</v>
      </c>
      <c r="C96" s="22" t="s">
        <v>111</v>
      </c>
      <c r="D96" s="8">
        <f>VLOOKUP(B96,HITTERS!$B:$W,3,FALSE)</f>
        <v>145</v>
      </c>
      <c r="E96" s="8">
        <f>VLOOKUP($B96,'Hit PD'!$B:$N,13,FALSE)</f>
        <v>574</v>
      </c>
      <c r="F96" s="8">
        <f>VLOOKUP($B96,HITTERS!$B:$W,4,FALSE)</f>
        <v>640</v>
      </c>
      <c r="G96" s="8">
        <f>VLOOKUP($B96,HITTERS!$B:$W,5,FALSE)</f>
        <v>24</v>
      </c>
      <c r="H96" s="8">
        <f>VLOOKUP($B96,HITTERS!$B:$W,6,FALSE)</f>
        <v>85</v>
      </c>
      <c r="I96" s="8">
        <f>VLOOKUP($B96,HITTERS!$B:$W,7,FALSE)</f>
        <v>84</v>
      </c>
      <c r="J96" s="8">
        <f>VLOOKUP($B96,HITTERS!$B:$W,8,FALSE)</f>
        <v>12</v>
      </c>
      <c r="K96" s="8">
        <f t="shared" si="5"/>
        <v>3.7499999999999999E-2</v>
      </c>
      <c r="L96" s="8">
        <f t="shared" si="6"/>
        <v>0.1328125</v>
      </c>
      <c r="M96" s="8">
        <f t="shared" si="7"/>
        <v>0.13125000000000001</v>
      </c>
      <c r="N96" s="8">
        <f t="shared" si="8"/>
        <v>1.8749999999999999E-2</v>
      </c>
      <c r="O96" s="8">
        <f>VLOOKUP($B96,HITTERS!$B:$W,14,FALSE)</f>
        <v>0.33</v>
      </c>
      <c r="P96" s="8">
        <f>VLOOKUP($B96,HITTERS!$B:$W,15,FALSE)</f>
        <v>0.46</v>
      </c>
      <c r="Q96" s="9">
        <f>VLOOKUP($B96,HITTERS!$B:$W,9,FALSE)</f>
        <v>8.3000000000000004E-2</v>
      </c>
      <c r="R96" s="10">
        <f>VLOOKUP($B96,HITTERS!$B:$W,10,FALSE)</f>
        <v>0.216</v>
      </c>
      <c r="S96" s="10">
        <f>VLOOKUP(B96,'Hit Statcast'!B:R,9,FALSE)</f>
        <v>0.111</v>
      </c>
      <c r="T96" s="10">
        <f>VLOOKUP($B96,'Hit Statcast'!$B:$R,11,FALSE)</f>
        <v>0.47099999999999997</v>
      </c>
      <c r="U96" s="23">
        <f>VLOOKUP($B96,'Hit Statcast'!$B:$R,5,FALSE)</f>
        <v>90.9</v>
      </c>
      <c r="V96" s="23">
        <f>VLOOKUP($B96,'Hit Statcast'!$B:$R,7,FALSE)</f>
        <v>10.9</v>
      </c>
      <c r="W96" s="10">
        <f>VLOOKUP($B96,'Hit PD'!$B:$L,4,FALSE)</f>
        <v>0.24</v>
      </c>
      <c r="X96" s="10">
        <f>VLOOKUP($B96,'Hit PD'!$B:$L,5,FALSE)</f>
        <v>0.43</v>
      </c>
      <c r="Y96" s="10">
        <f>VLOOKUP($B96,'Hit PD'!$B:$L,6,FALSE)</f>
        <v>0.33</v>
      </c>
      <c r="Z96" s="23">
        <f>VLOOKUP($B96,BsR!$B:$L,5,FALSE)</f>
        <v>1.9</v>
      </c>
      <c r="AA96" s="10">
        <f>VLOOKUP($B96,'Hit PD'!$B:$L,8,FALSE)</f>
        <v>0.30199999999999999</v>
      </c>
      <c r="AB96" s="10">
        <f t="shared" si="9"/>
        <v>0.26300000000000001</v>
      </c>
      <c r="AC96" s="10">
        <f>VLOOKUP($B96,'Hit PD'!$B:$L,10,FALSE)</f>
        <v>0.26200000000000001</v>
      </c>
      <c r="AD96" s="10">
        <f>VLOOKUP($B96,'Hit PD'!$B:$L,11,FALSE)</f>
        <v>0.13700000000000001</v>
      </c>
      <c r="AE96" s="10">
        <f>VLOOKUP($B96,'Hit PD'!$B:$M,12,FALSE)</f>
        <v>0.125</v>
      </c>
      <c r="AF96" s="10">
        <f>VLOOKUP($B96,'Hit PD'!$B:$L,9,FALSE)</f>
        <v>0.73699999999999999</v>
      </c>
      <c r="AG96">
        <f>VLOOKUP(B96,'[1]SGP Hitters'!$B:$K,10,FALSE)</f>
        <v>16.689206516321576</v>
      </c>
      <c r="AH96" s="8">
        <v>0.20399999999999999</v>
      </c>
      <c r="AI96" s="8">
        <v>0.30399999999999999</v>
      </c>
      <c r="AJ96" s="11">
        <v>0.26700000000000002</v>
      </c>
      <c r="AK96" s="8">
        <v>0.34300000000000003</v>
      </c>
      <c r="AL96" s="8">
        <v>0.36499999999999999</v>
      </c>
      <c r="AM96" s="8">
        <v>113</v>
      </c>
      <c r="AN96" s="11">
        <v>1.6</v>
      </c>
      <c r="AO96" s="11">
        <v>11.9</v>
      </c>
      <c r="AP96" s="8">
        <v>-8.4</v>
      </c>
      <c r="AQ96" s="8">
        <v>2.4</v>
      </c>
    </row>
    <row r="97" spans="1:43" ht="15" thickBot="1">
      <c r="A97" s="5">
        <v>96</v>
      </c>
      <c r="B97" s="22" t="s">
        <v>147</v>
      </c>
      <c r="C97" s="22" t="s">
        <v>95</v>
      </c>
      <c r="D97" s="8">
        <f>VLOOKUP(B97,HITTERS!$B:$W,3,FALSE)</f>
        <v>125</v>
      </c>
      <c r="E97" s="8">
        <f>VLOOKUP($B97,'Hit PD'!$B:$N,13,FALSE)</f>
        <v>428</v>
      </c>
      <c r="F97" s="8">
        <f>VLOOKUP($B97,HITTERS!$B:$W,4,FALSE)</f>
        <v>495</v>
      </c>
      <c r="G97" s="8">
        <f>VLOOKUP($B97,HITTERS!$B:$W,5,FALSE)</f>
        <v>20</v>
      </c>
      <c r="H97" s="8">
        <f>VLOOKUP($B97,HITTERS!$B:$W,6,FALSE)</f>
        <v>55</v>
      </c>
      <c r="I97" s="8">
        <f>VLOOKUP($B97,HITTERS!$B:$W,7,FALSE)</f>
        <v>67</v>
      </c>
      <c r="J97" s="8">
        <f>VLOOKUP($B97,HITTERS!$B:$W,8,FALSE)</f>
        <v>6</v>
      </c>
      <c r="K97" s="8">
        <f t="shared" si="5"/>
        <v>4.0404040404040407E-2</v>
      </c>
      <c r="L97" s="8">
        <f t="shared" si="6"/>
        <v>0.1111111111111111</v>
      </c>
      <c r="M97" s="8">
        <f t="shared" si="7"/>
        <v>0.13535353535353536</v>
      </c>
      <c r="N97" s="8">
        <f t="shared" si="8"/>
        <v>1.2121212121212121E-2</v>
      </c>
      <c r="O97" s="8">
        <f>VLOOKUP($B97,HITTERS!$B:$W,14,FALSE)</f>
        <v>0.35799999999999998</v>
      </c>
      <c r="P97" s="8">
        <f>VLOOKUP($B97,HITTERS!$B:$W,15,FALSE)</f>
        <v>0.46700000000000003</v>
      </c>
      <c r="Q97" s="9">
        <f>VLOOKUP($B97,HITTERS!$B:$W,9,FALSE)</f>
        <v>0.10299999999999999</v>
      </c>
      <c r="R97" s="10">
        <f>VLOOKUP($B97,HITTERS!$B:$W,10,FALSE)</f>
        <v>0.224</v>
      </c>
      <c r="S97" s="10">
        <f>VLOOKUP(B97,'Hit Statcast'!B:R,9,FALSE)</f>
        <v>0.122</v>
      </c>
      <c r="T97" s="10">
        <f>VLOOKUP($B97,'Hit Statcast'!$B:$R,11,FALSE)</f>
        <v>0.46300000000000002</v>
      </c>
      <c r="U97" s="23">
        <f>VLOOKUP($B97,'Hit Statcast'!$B:$R,5,FALSE)</f>
        <v>91.3</v>
      </c>
      <c r="V97" s="23">
        <f>VLOOKUP($B97,'Hit Statcast'!$B:$R,7,FALSE)</f>
        <v>10.1</v>
      </c>
      <c r="W97" s="10">
        <f>VLOOKUP($B97,'Hit PD'!$B:$L,4,FALSE)</f>
        <v>0.21</v>
      </c>
      <c r="X97" s="10">
        <f>VLOOKUP($B97,'Hit PD'!$B:$L,5,FALSE)</f>
        <v>0.46100000000000002</v>
      </c>
      <c r="Y97" s="10">
        <f>VLOOKUP($B97,'Hit PD'!$B:$L,6,FALSE)</f>
        <v>0.32900000000000001</v>
      </c>
      <c r="Z97" s="23">
        <f>VLOOKUP($B97,BsR!$B:$L,5,FALSE)</f>
        <v>-4.4000000000000004</v>
      </c>
      <c r="AA97" s="10">
        <f>VLOOKUP($B97,'Hit PD'!$B:$L,8,FALSE)</f>
        <v>0.34499999999999997</v>
      </c>
      <c r="AB97" s="10">
        <f t="shared" si="9"/>
        <v>0.27</v>
      </c>
      <c r="AC97" s="10">
        <f>VLOOKUP($B97,'Hit PD'!$B:$L,10,FALSE)</f>
        <v>0.27500000000000002</v>
      </c>
      <c r="AD97" s="10">
        <f>VLOOKUP($B97,'Hit PD'!$B:$L,11,FALSE)</f>
        <v>0.14499999999999999</v>
      </c>
      <c r="AE97" s="10">
        <f>VLOOKUP($B97,'Hit PD'!$B:$M,12,FALSE)</f>
        <v>0.13</v>
      </c>
      <c r="AF97" s="10">
        <f>VLOOKUP($B97,'Hit PD'!$B:$L,9,FALSE)</f>
        <v>0.73</v>
      </c>
      <c r="AG97">
        <f>VLOOKUP(B97,'[1]SGP Hitters'!$B:$K,10,FALSE)</f>
        <v>13.554695895802674</v>
      </c>
      <c r="AH97" s="8">
        <v>0.20300000000000001</v>
      </c>
      <c r="AI97" s="8">
        <v>0.311</v>
      </c>
      <c r="AJ97" s="11">
        <v>0.26400000000000001</v>
      </c>
      <c r="AK97" s="8">
        <v>0.35799999999999998</v>
      </c>
      <c r="AL97" s="8">
        <v>0.375</v>
      </c>
      <c r="AM97" s="8">
        <v>128</v>
      </c>
      <c r="AN97" s="11">
        <v>-4.4000000000000004</v>
      </c>
      <c r="AO97" s="11">
        <v>12.7</v>
      </c>
      <c r="AP97" s="8">
        <v>-5.3</v>
      </c>
      <c r="AQ97" s="8">
        <v>2.4</v>
      </c>
    </row>
    <row r="98" spans="1:43" ht="15" thickBot="1">
      <c r="A98" s="5">
        <v>97</v>
      </c>
      <c r="B98" s="22" t="s">
        <v>148</v>
      </c>
      <c r="C98" s="22" t="s">
        <v>144</v>
      </c>
      <c r="D98" s="8">
        <f>VLOOKUP(B98,HITTERS!$B:$W,3,FALSE)</f>
        <v>109</v>
      </c>
      <c r="E98" s="8">
        <f>VLOOKUP($B98,'Hit PD'!$B:$N,13,FALSE)</f>
        <v>338</v>
      </c>
      <c r="F98" s="8">
        <f>VLOOKUP($B98,HITTERS!$B:$W,4,FALSE)</f>
        <v>408</v>
      </c>
      <c r="G98" s="8">
        <f>VLOOKUP($B98,HITTERS!$B:$W,5,FALSE)</f>
        <v>16</v>
      </c>
      <c r="H98" s="8">
        <f>VLOOKUP($B98,HITTERS!$B:$W,6,FALSE)</f>
        <v>60</v>
      </c>
      <c r="I98" s="8">
        <f>VLOOKUP($B98,HITTERS!$B:$W,7,FALSE)</f>
        <v>37</v>
      </c>
      <c r="J98" s="8">
        <f>VLOOKUP($B98,HITTERS!$B:$W,8,FALSE)</f>
        <v>3</v>
      </c>
      <c r="K98" s="8">
        <f t="shared" si="5"/>
        <v>3.9215686274509803E-2</v>
      </c>
      <c r="L98" s="8">
        <f t="shared" si="6"/>
        <v>0.14705882352941177</v>
      </c>
      <c r="M98" s="8">
        <f t="shared" si="7"/>
        <v>9.0686274509803919E-2</v>
      </c>
      <c r="N98" s="8">
        <f t="shared" si="8"/>
        <v>7.3529411764705881E-3</v>
      </c>
      <c r="O98" s="8">
        <f>VLOOKUP($B98,HITTERS!$B:$W,14,FALSE)</f>
        <v>0.38100000000000001</v>
      </c>
      <c r="P98" s="8">
        <f>VLOOKUP($B98,HITTERS!$B:$W,15,FALSE)</f>
        <v>0.45900000000000002</v>
      </c>
      <c r="Q98" s="9">
        <f>VLOOKUP($B98,HITTERS!$B:$W,9,FALSE)</f>
        <v>0.157</v>
      </c>
      <c r="R98" s="10">
        <f>VLOOKUP($B98,HITTERS!$B:$W,10,FALSE)</f>
        <v>0.314</v>
      </c>
      <c r="S98" s="10">
        <f>VLOOKUP(B98,'Hit Statcast'!B:R,9,FALSE)</f>
        <v>0.13100000000000001</v>
      </c>
      <c r="T98" s="10">
        <f>VLOOKUP($B98,'Hit Statcast'!$B:$R,11,FALSE)</f>
        <v>0.44900000000000001</v>
      </c>
      <c r="U98" s="23">
        <f>VLOOKUP($B98,'Hit Statcast'!$B:$R,5,FALSE)</f>
        <v>89.5</v>
      </c>
      <c r="V98" s="23">
        <f>VLOOKUP($B98,'Hit Statcast'!$B:$R,7,FALSE)</f>
        <v>8</v>
      </c>
      <c r="W98" s="10">
        <f>VLOOKUP($B98,'Hit PD'!$B:$L,4,FALSE)</f>
        <v>0.25800000000000001</v>
      </c>
      <c r="X98" s="10">
        <f>VLOOKUP($B98,'Hit PD'!$B:$L,5,FALSE)</f>
        <v>0.502</v>
      </c>
      <c r="Y98" s="10">
        <f>VLOOKUP($B98,'Hit PD'!$B:$L,6,FALSE)</f>
        <v>0.23899999999999999</v>
      </c>
      <c r="Z98" s="23">
        <f>VLOOKUP($B98,BsR!$B:$L,5,FALSE)</f>
        <v>0.3</v>
      </c>
      <c r="AA98" s="10">
        <f>VLOOKUP($B98,'Hit PD'!$B:$L,8,FALSE)</f>
        <v>0.17199999999999999</v>
      </c>
      <c r="AB98" s="10">
        <f t="shared" si="9"/>
        <v>0.26500000000000001</v>
      </c>
      <c r="AC98" s="10">
        <f>VLOOKUP($B98,'Hit PD'!$B:$L,10,FALSE)</f>
        <v>0.30599999999999999</v>
      </c>
      <c r="AD98" s="10">
        <f>VLOOKUP($B98,'Hit PD'!$B:$L,11,FALSE)</f>
        <v>0.20599999999999999</v>
      </c>
      <c r="AE98" s="10">
        <f>VLOOKUP($B98,'Hit PD'!$B:$M,12,FALSE)</f>
        <v>0.1</v>
      </c>
      <c r="AF98" s="10">
        <f>VLOOKUP($B98,'Hit PD'!$B:$L,9,FALSE)</f>
        <v>0.73499999999999999</v>
      </c>
      <c r="AG98">
        <f>VLOOKUP(B98,'[1]SGP Hitters'!$B:$K,10,FALSE)</f>
        <v>11.541625148285634</v>
      </c>
      <c r="AH98" s="8">
        <v>0.184</v>
      </c>
      <c r="AI98" s="8">
        <v>0.36899999999999999</v>
      </c>
      <c r="AJ98" s="11">
        <v>0.25900000000000001</v>
      </c>
      <c r="AK98" s="8">
        <v>0.36</v>
      </c>
      <c r="AL98" s="8">
        <v>0.34699999999999998</v>
      </c>
      <c r="AM98" s="8">
        <v>131</v>
      </c>
      <c r="AN98" s="11">
        <v>0.3</v>
      </c>
      <c r="AO98" s="11">
        <v>15</v>
      </c>
      <c r="AP98" s="8">
        <v>-4.0999999999999996</v>
      </c>
      <c r="AQ98" s="8">
        <v>2.4</v>
      </c>
    </row>
    <row r="99" spans="1:43" ht="15" thickBot="1">
      <c r="A99" s="5">
        <v>98</v>
      </c>
      <c r="B99" s="22" t="s">
        <v>149</v>
      </c>
      <c r="C99" s="22" t="s">
        <v>32</v>
      </c>
      <c r="D99" s="8">
        <f>VLOOKUP(B99,HITTERS!$B:$W,3,FALSE)</f>
        <v>87</v>
      </c>
      <c r="E99" s="8">
        <f>VLOOKUP($B99,'Hit PD'!$B:$N,13,FALSE)</f>
        <v>296</v>
      </c>
      <c r="F99" s="8">
        <f>VLOOKUP($B99,HITTERS!$B:$W,4,FALSE)</f>
        <v>344</v>
      </c>
      <c r="G99" s="8">
        <f>VLOOKUP($B99,HITTERS!$B:$W,5,FALSE)</f>
        <v>19</v>
      </c>
      <c r="H99" s="8">
        <f>VLOOKUP($B99,HITTERS!$B:$W,6,FALSE)</f>
        <v>45</v>
      </c>
      <c r="I99" s="8">
        <f>VLOOKUP($B99,HITTERS!$B:$W,7,FALSE)</f>
        <v>50</v>
      </c>
      <c r="J99" s="8">
        <f>VLOOKUP($B99,HITTERS!$B:$W,8,FALSE)</f>
        <v>0</v>
      </c>
      <c r="K99" s="8">
        <f t="shared" si="5"/>
        <v>5.5232558139534885E-2</v>
      </c>
      <c r="L99" s="8">
        <f t="shared" si="6"/>
        <v>0.1308139534883721</v>
      </c>
      <c r="M99" s="8">
        <f t="shared" si="7"/>
        <v>0.14534883720930233</v>
      </c>
      <c r="N99" s="8">
        <f t="shared" si="8"/>
        <v>0</v>
      </c>
      <c r="O99" s="8">
        <f>VLOOKUP($B99,HITTERS!$B:$W,14,FALSE)</f>
        <v>0.37</v>
      </c>
      <c r="P99" s="8">
        <f>VLOOKUP($B99,HITTERS!$B:$W,15,FALSE)</f>
        <v>0.5</v>
      </c>
      <c r="Q99" s="9">
        <f>VLOOKUP($B99,HITTERS!$B:$W,9,FALSE)</f>
        <v>0.128</v>
      </c>
      <c r="R99" s="10">
        <f>VLOOKUP($B99,HITTERS!$B:$W,10,FALSE)</f>
        <v>0.23799999999999999</v>
      </c>
      <c r="S99" s="10">
        <f>VLOOKUP(B99,'Hit Statcast'!B:R,9,FALSE)</f>
        <v>0.126</v>
      </c>
      <c r="T99" s="10">
        <f>VLOOKUP($B99,'Hit Statcast'!$B:$R,11,FALSE)</f>
        <v>0.41399999999999998</v>
      </c>
      <c r="U99" s="23">
        <f>VLOOKUP($B99,'Hit Statcast'!$B:$R,5,FALSE)</f>
        <v>90</v>
      </c>
      <c r="V99" s="23">
        <f>VLOOKUP($B99,'Hit Statcast'!$B:$R,7,FALSE)</f>
        <v>20.5</v>
      </c>
      <c r="W99" s="10">
        <f>VLOOKUP($B99,'Hit PD'!$B:$L,4,FALSE)</f>
        <v>0.215</v>
      </c>
      <c r="X99" s="10">
        <f>VLOOKUP($B99,'Hit PD'!$B:$L,5,FALSE)</f>
        <v>0.30399999999999999</v>
      </c>
      <c r="Y99" s="10">
        <f>VLOOKUP($B99,'Hit PD'!$B:$L,6,FALSE)</f>
        <v>0.48099999999999998</v>
      </c>
      <c r="Z99" s="23">
        <f>VLOOKUP($B99,BsR!$B:$L,5,FALSE)</f>
        <v>-1.4</v>
      </c>
      <c r="AA99" s="10">
        <f>VLOOKUP($B99,'Hit PD'!$B:$L,8,FALSE)</f>
        <v>0.21</v>
      </c>
      <c r="AB99" s="10">
        <f t="shared" si="9"/>
        <v>0.20399999999999996</v>
      </c>
      <c r="AC99" s="10">
        <f>VLOOKUP($B99,'Hit PD'!$B:$L,10,FALSE)</f>
        <v>0.27500000000000002</v>
      </c>
      <c r="AD99" s="10">
        <f>VLOOKUP($B99,'Hit PD'!$B:$L,11,FALSE)</f>
        <v>0.19500000000000001</v>
      </c>
      <c r="AE99" s="10">
        <f>VLOOKUP($B99,'Hit PD'!$B:$M,12,FALSE)</f>
        <v>0.08</v>
      </c>
      <c r="AF99" s="10">
        <f>VLOOKUP($B99,'Hit PD'!$B:$L,9,FALSE)</f>
        <v>0.79600000000000004</v>
      </c>
      <c r="AG99">
        <f>VLOOKUP(B99,'[1]SGP Hitters'!$B:$K,10,FALSE)</f>
        <v>11.414104599572754</v>
      </c>
      <c r="AH99" s="8">
        <v>0.24199999999999999</v>
      </c>
      <c r="AI99" s="8">
        <v>0.32400000000000001</v>
      </c>
      <c r="AJ99" s="11">
        <v>0.28100000000000003</v>
      </c>
      <c r="AK99" s="8">
        <v>0.38800000000000001</v>
      </c>
      <c r="AL99" s="8">
        <v>0.374</v>
      </c>
      <c r="AM99" s="8">
        <v>147</v>
      </c>
      <c r="AN99" s="11">
        <v>-1.5</v>
      </c>
      <c r="AO99" s="11">
        <v>17.2</v>
      </c>
      <c r="AP99" s="8">
        <v>-4.4000000000000004</v>
      </c>
      <c r="AQ99" s="8">
        <v>2.4</v>
      </c>
    </row>
    <row r="100" spans="1:43" ht="15" thickBot="1">
      <c r="A100" s="5">
        <v>99</v>
      </c>
      <c r="B100" s="22" t="s">
        <v>150</v>
      </c>
      <c r="C100" s="22" t="s">
        <v>32</v>
      </c>
      <c r="D100" s="8">
        <f>VLOOKUP(B100,HITTERS!$B:$W,3,FALSE)</f>
        <v>143</v>
      </c>
      <c r="E100" s="8">
        <f>VLOOKUP($B100,'Hit PD'!$B:$N,13,FALSE)</f>
        <v>511</v>
      </c>
      <c r="F100" s="8">
        <f>VLOOKUP($B100,HITTERS!$B:$W,4,FALSE)</f>
        <v>554</v>
      </c>
      <c r="G100" s="8">
        <f>VLOOKUP($B100,HITTERS!$B:$W,5,FALSE)</f>
        <v>14</v>
      </c>
      <c r="H100" s="8">
        <f>VLOOKUP($B100,HITTERS!$B:$W,6,FALSE)</f>
        <v>67</v>
      </c>
      <c r="I100" s="8">
        <f>VLOOKUP($B100,HITTERS!$B:$W,7,FALSE)</f>
        <v>67</v>
      </c>
      <c r="J100" s="8">
        <f>VLOOKUP($B100,HITTERS!$B:$W,8,FALSE)</f>
        <v>14</v>
      </c>
      <c r="K100" s="8">
        <f t="shared" si="5"/>
        <v>2.5270758122743681E-2</v>
      </c>
      <c r="L100" s="8">
        <f t="shared" si="6"/>
        <v>0.12093862815884476</v>
      </c>
      <c r="M100" s="8">
        <f t="shared" si="7"/>
        <v>0.12093862815884476</v>
      </c>
      <c r="N100" s="8">
        <f t="shared" si="8"/>
        <v>2.5270758122743681E-2</v>
      </c>
      <c r="O100" s="8">
        <f>VLOOKUP($B100,HITTERS!$B:$W,14,FALSE)</f>
        <v>0.312</v>
      </c>
      <c r="P100" s="8">
        <f>VLOOKUP($B100,HITTERS!$B:$W,15,FALSE)</f>
        <v>0.42099999999999999</v>
      </c>
      <c r="Q100" s="9">
        <f>VLOOKUP($B100,HITTERS!$B:$W,9,FALSE)</f>
        <v>6.3E-2</v>
      </c>
      <c r="R100" s="10">
        <f>VLOOKUP($B100,HITTERS!$B:$W,10,FALSE)</f>
        <v>0.21099999999999999</v>
      </c>
      <c r="S100" s="10">
        <f>VLOOKUP(B100,'Hit Statcast'!B:R,9,FALSE)</f>
        <v>7.1999999999999995E-2</v>
      </c>
      <c r="T100" s="10">
        <f>VLOOKUP($B100,'Hit Statcast'!$B:$R,11,FALSE)</f>
        <v>0.42399999999999999</v>
      </c>
      <c r="U100" s="23">
        <f>VLOOKUP($B100,'Hit Statcast'!$B:$R,5,FALSE)</f>
        <v>90.1</v>
      </c>
      <c r="V100" s="23">
        <f>VLOOKUP($B100,'Hit Statcast'!$B:$R,7,FALSE)</f>
        <v>10.199999999999999</v>
      </c>
      <c r="W100" s="10">
        <f>VLOOKUP($B100,'Hit PD'!$B:$L,4,FALSE)</f>
        <v>0.221</v>
      </c>
      <c r="X100" s="10">
        <f>VLOOKUP($B100,'Hit PD'!$B:$L,5,FALSE)</f>
        <v>0.442</v>
      </c>
      <c r="Y100" s="10">
        <f>VLOOKUP($B100,'Hit PD'!$B:$L,6,FALSE)</f>
        <v>0.33700000000000002</v>
      </c>
      <c r="Z100" s="23">
        <f>VLOOKUP($B100,BsR!$B:$L,5,FALSE)</f>
        <v>3.7</v>
      </c>
      <c r="AA100" s="10">
        <f>VLOOKUP($B100,'Hit PD'!$B:$L,8,FALSE)</f>
        <v>0.32300000000000001</v>
      </c>
      <c r="AB100" s="10">
        <f t="shared" si="9"/>
        <v>0.22499999999999998</v>
      </c>
      <c r="AC100" s="10">
        <f>VLOOKUP($B100,'Hit PD'!$B:$L,10,FALSE)</f>
        <v>0.26300000000000001</v>
      </c>
      <c r="AD100" s="10">
        <f>VLOOKUP($B100,'Hit PD'!$B:$L,11,FALSE)</f>
        <v>0.153</v>
      </c>
      <c r="AE100" s="10">
        <f>VLOOKUP($B100,'Hit PD'!$B:$M,12,FALSE)</f>
        <v>0.11</v>
      </c>
      <c r="AF100" s="10">
        <f>VLOOKUP($B100,'Hit PD'!$B:$L,9,FALSE)</f>
        <v>0.77500000000000002</v>
      </c>
      <c r="AG100">
        <f>VLOOKUP(B100,'[1]SGP Hitters'!$B:$K,10,FALSE)</f>
        <v>11.033153953531336</v>
      </c>
      <c r="AH100" s="8">
        <v>0.154</v>
      </c>
      <c r="AI100" s="8">
        <v>0.32400000000000001</v>
      </c>
      <c r="AJ100" s="11">
        <v>0.27100000000000002</v>
      </c>
      <c r="AK100" s="8">
        <v>0.31900000000000001</v>
      </c>
      <c r="AL100" s="8">
        <v>0.32100000000000001</v>
      </c>
      <c r="AM100" s="8">
        <v>100</v>
      </c>
      <c r="AN100" s="11">
        <v>3.7</v>
      </c>
      <c r="AO100" s="11">
        <v>3.7</v>
      </c>
      <c r="AP100" s="8">
        <v>2</v>
      </c>
      <c r="AQ100" s="8">
        <v>2.4</v>
      </c>
    </row>
    <row r="101" spans="1:43" ht="15" thickBot="1">
      <c r="A101" s="5">
        <v>100</v>
      </c>
      <c r="B101" s="22" t="s">
        <v>151</v>
      </c>
      <c r="C101" s="22" t="s">
        <v>48</v>
      </c>
      <c r="D101" s="8">
        <f>VLOOKUP(B101,HITTERS!$B:$W,3,FALSE)</f>
        <v>121</v>
      </c>
      <c r="E101" s="8">
        <f>VLOOKUP($B101,'Hit PD'!$B:$N,13,FALSE)</f>
        <v>452</v>
      </c>
      <c r="F101" s="8">
        <f>VLOOKUP($B101,HITTERS!$B:$W,4,FALSE)</f>
        <v>495</v>
      </c>
      <c r="G101" s="8">
        <f>VLOOKUP($B101,HITTERS!$B:$W,5,FALSE)</f>
        <v>17</v>
      </c>
      <c r="H101" s="8">
        <f>VLOOKUP($B101,HITTERS!$B:$W,6,FALSE)</f>
        <v>52</v>
      </c>
      <c r="I101" s="8">
        <f>VLOOKUP($B101,HITTERS!$B:$W,7,FALSE)</f>
        <v>97</v>
      </c>
      <c r="J101" s="8">
        <f>VLOOKUP($B101,HITTERS!$B:$W,8,FALSE)</f>
        <v>10</v>
      </c>
      <c r="K101" s="8">
        <f t="shared" si="5"/>
        <v>3.4343434343434343E-2</v>
      </c>
      <c r="L101" s="8">
        <f t="shared" si="6"/>
        <v>0.10505050505050505</v>
      </c>
      <c r="M101" s="8">
        <f t="shared" si="7"/>
        <v>0.19595959595959597</v>
      </c>
      <c r="N101" s="8">
        <f t="shared" si="8"/>
        <v>2.0202020202020204E-2</v>
      </c>
      <c r="O101" s="8">
        <f>VLOOKUP($B101,HITTERS!$B:$W,14,FALSE)</f>
        <v>0.35399999999999998</v>
      </c>
      <c r="P101" s="8">
        <f>VLOOKUP($B101,HITTERS!$B:$W,15,FALSE)</f>
        <v>0.48899999999999999</v>
      </c>
      <c r="Q101" s="9">
        <f>VLOOKUP($B101,HITTERS!$B:$W,9,FALSE)</f>
        <v>6.7000000000000004E-2</v>
      </c>
      <c r="R101" s="10">
        <f>VLOOKUP($B101,HITTERS!$B:$W,10,FALSE)</f>
        <v>0.13700000000000001</v>
      </c>
      <c r="S101" s="10">
        <f>VLOOKUP(B101,'Hit Statcast'!B:R,9,FALSE)</f>
        <v>8.2000000000000003E-2</v>
      </c>
      <c r="T101" s="10">
        <f>VLOOKUP($B101,'Hit Statcast'!$B:$R,11,FALSE)</f>
        <v>0.40899999999999997</v>
      </c>
      <c r="U101" s="23">
        <f>VLOOKUP($B101,'Hit Statcast'!$B:$R,5,FALSE)</f>
        <v>89.1</v>
      </c>
      <c r="V101" s="23">
        <f>VLOOKUP($B101,'Hit Statcast'!$B:$R,7,FALSE)</f>
        <v>12.3</v>
      </c>
      <c r="W101" s="10">
        <f>VLOOKUP($B101,'Hit PD'!$B:$L,4,FALSE)</f>
        <v>0.20499999999999999</v>
      </c>
      <c r="X101" s="10">
        <f>VLOOKUP($B101,'Hit PD'!$B:$L,5,FALSE)</f>
        <v>0.42699999999999999</v>
      </c>
      <c r="Y101" s="10">
        <f>VLOOKUP($B101,'Hit PD'!$B:$L,6,FALSE)</f>
        <v>0.36799999999999999</v>
      </c>
      <c r="Z101" s="23">
        <f>VLOOKUP($B101,BsR!$B:$L,5,FALSE)</f>
        <v>-3.7</v>
      </c>
      <c r="AA101" s="10">
        <f>VLOOKUP($B101,'Hit PD'!$B:$L,8,FALSE)</f>
        <v>0.42599999999999999</v>
      </c>
      <c r="AB101" s="10">
        <f t="shared" si="9"/>
        <v>0.17600000000000005</v>
      </c>
      <c r="AC101" s="10">
        <f>VLOOKUP($B101,'Hit PD'!$B:$L,10,FALSE)</f>
        <v>0.20100000000000001</v>
      </c>
      <c r="AD101" s="10">
        <f>VLOOKUP($B101,'Hit PD'!$B:$L,11,FALSE)</f>
        <v>0.10199999999999999</v>
      </c>
      <c r="AE101" s="10">
        <f>VLOOKUP($B101,'Hit PD'!$B:$M,12,FALSE)</f>
        <v>9.9000000000000005E-2</v>
      </c>
      <c r="AF101" s="10">
        <f>VLOOKUP($B101,'Hit PD'!$B:$L,9,FALSE)</f>
        <v>0.82399999999999995</v>
      </c>
      <c r="AG101">
        <f>VLOOKUP(B101,'[1]SGP Hitters'!$B:$K,10,FALSE)</f>
        <v>15.348327314702432</v>
      </c>
      <c r="AH101" s="8">
        <v>0.183</v>
      </c>
      <c r="AI101" s="8">
        <v>0.32400000000000001</v>
      </c>
      <c r="AJ101" s="11">
        <v>0.30599999999999999</v>
      </c>
      <c r="AK101" s="8">
        <v>0.35099999999999998</v>
      </c>
      <c r="AL101" s="8">
        <v>0.34300000000000003</v>
      </c>
      <c r="AM101" s="8">
        <v>126</v>
      </c>
      <c r="AN101" s="11">
        <v>-3.1</v>
      </c>
      <c r="AO101" s="11">
        <v>11.9</v>
      </c>
      <c r="AP101" s="8">
        <v>-4.2</v>
      </c>
      <c r="AQ101" s="8">
        <v>2.4</v>
      </c>
    </row>
    <row r="102" spans="1:43" ht="15" thickBot="1">
      <c r="A102" s="5">
        <v>101</v>
      </c>
      <c r="B102" s="22" t="s">
        <v>152</v>
      </c>
      <c r="C102" s="22" t="s">
        <v>153</v>
      </c>
      <c r="D102" s="8">
        <f>VLOOKUP(B102,HITTERS!$B:$W,3,FALSE)</f>
        <v>118</v>
      </c>
      <c r="E102" s="8">
        <f>VLOOKUP($B102,'Hit PD'!$B:$N,13,FALSE)</f>
        <v>418</v>
      </c>
      <c r="F102" s="8">
        <f>VLOOKUP($B102,HITTERS!$B:$W,4,FALSE)</f>
        <v>459</v>
      </c>
      <c r="G102" s="8">
        <f>VLOOKUP($B102,HITTERS!$B:$W,5,FALSE)</f>
        <v>20</v>
      </c>
      <c r="H102" s="8">
        <f>VLOOKUP($B102,HITTERS!$B:$W,6,FALSE)</f>
        <v>57</v>
      </c>
      <c r="I102" s="8">
        <f>VLOOKUP($B102,HITTERS!$B:$W,7,FALSE)</f>
        <v>64</v>
      </c>
      <c r="J102" s="8">
        <f>VLOOKUP($B102,HITTERS!$B:$W,8,FALSE)</f>
        <v>6</v>
      </c>
      <c r="K102" s="8">
        <f t="shared" si="5"/>
        <v>4.357298474945534E-2</v>
      </c>
      <c r="L102" s="8">
        <f t="shared" si="6"/>
        <v>0.12418300653594772</v>
      </c>
      <c r="M102" s="8">
        <f t="shared" si="7"/>
        <v>0.13943355119825709</v>
      </c>
      <c r="N102" s="8">
        <f t="shared" si="8"/>
        <v>1.3071895424836602E-2</v>
      </c>
      <c r="O102" s="8">
        <f>VLOOKUP($B102,HITTERS!$B:$W,14,FALSE)</f>
        <v>0.34</v>
      </c>
      <c r="P102" s="8">
        <f>VLOOKUP($B102,HITTERS!$B:$W,15,FALSE)</f>
        <v>0.47099999999999997</v>
      </c>
      <c r="Q102" s="9">
        <f>VLOOKUP($B102,HITTERS!$B:$W,9,FALSE)</f>
        <v>7.0000000000000007E-2</v>
      </c>
      <c r="R102" s="10">
        <f>VLOOKUP($B102,HITTERS!$B:$W,10,FALSE)</f>
        <v>0.251</v>
      </c>
      <c r="S102" s="10">
        <f>VLOOKUP(B102,'Hit Statcast'!B:R,9,FALSE)</f>
        <v>0.10199999999999999</v>
      </c>
      <c r="T102" s="10">
        <f>VLOOKUP($B102,'Hit Statcast'!$B:$R,11,FALSE)</f>
        <v>0.43099999999999999</v>
      </c>
      <c r="U102" s="23">
        <f>VLOOKUP($B102,'Hit Statcast'!$B:$R,5,FALSE)</f>
        <v>90.1</v>
      </c>
      <c r="V102" s="23">
        <f>VLOOKUP($B102,'Hit Statcast'!$B:$R,7,FALSE)</f>
        <v>13.1</v>
      </c>
      <c r="W102" s="10">
        <f>VLOOKUP($B102,'Hit PD'!$B:$L,4,FALSE)</f>
        <v>0.19700000000000001</v>
      </c>
      <c r="X102" s="10">
        <f>VLOOKUP($B102,'Hit PD'!$B:$L,5,FALSE)</f>
        <v>0.44700000000000001</v>
      </c>
      <c r="Y102" s="10">
        <f>VLOOKUP($B102,'Hit PD'!$B:$L,6,FALSE)</f>
        <v>0.35499999999999998</v>
      </c>
      <c r="Z102" s="23">
        <f>VLOOKUP($B102,BsR!$B:$L,5,FALSE)</f>
        <v>-0.1</v>
      </c>
      <c r="AA102" s="10">
        <f>VLOOKUP($B102,'Hit PD'!$B:$L,8,FALSE)</f>
        <v>0.372</v>
      </c>
      <c r="AB102" s="10">
        <f t="shared" si="9"/>
        <v>0.23799999999999999</v>
      </c>
      <c r="AC102" s="10">
        <f>VLOOKUP($B102,'Hit PD'!$B:$L,10,FALSE)</f>
        <v>0.26500000000000001</v>
      </c>
      <c r="AD102" s="10">
        <f>VLOOKUP($B102,'Hit PD'!$B:$L,11,FALSE)</f>
        <v>0.14099999999999999</v>
      </c>
      <c r="AE102" s="10">
        <f>VLOOKUP($B102,'Hit PD'!$B:$M,12,FALSE)</f>
        <v>0.124</v>
      </c>
      <c r="AF102" s="10">
        <f>VLOOKUP($B102,'Hit PD'!$B:$L,9,FALSE)</f>
        <v>0.76200000000000001</v>
      </c>
      <c r="AG102">
        <f>VLOOKUP(B102,'[1]SGP Hitters'!$B:$K,10,FALSE)</f>
        <v>12.766375427840417</v>
      </c>
      <c r="AH102" s="8">
        <v>0.20300000000000001</v>
      </c>
      <c r="AI102" s="8">
        <v>0.34699999999999998</v>
      </c>
      <c r="AJ102" s="11">
        <v>0.28799999999999998</v>
      </c>
      <c r="AK102" s="8">
        <v>0.35599999999999998</v>
      </c>
      <c r="AL102" s="8">
        <v>0.34499999999999997</v>
      </c>
      <c r="AM102" s="8">
        <v>127</v>
      </c>
      <c r="AN102" s="11">
        <v>0.1</v>
      </c>
      <c r="AO102" s="11">
        <v>14.5</v>
      </c>
      <c r="AP102" s="8">
        <v>-5.5</v>
      </c>
      <c r="AQ102" s="8">
        <v>2.4</v>
      </c>
    </row>
    <row r="103" spans="1:43" ht="15" thickBot="1">
      <c r="A103" s="5">
        <v>102</v>
      </c>
      <c r="B103" s="22" t="s">
        <v>154</v>
      </c>
      <c r="C103" s="22" t="s">
        <v>116</v>
      </c>
      <c r="D103" s="8">
        <f>VLOOKUP(B103,HITTERS!$B:$W,3,FALSE)</f>
        <v>102</v>
      </c>
      <c r="E103" s="8">
        <f>VLOOKUP($B103,'Hit PD'!$B:$N,13,FALSE)</f>
        <v>332</v>
      </c>
      <c r="F103" s="8">
        <f>VLOOKUP($B103,HITTERS!$B:$W,4,FALSE)</f>
        <v>362</v>
      </c>
      <c r="G103" s="8">
        <f>VLOOKUP($B103,HITTERS!$B:$W,5,FALSE)</f>
        <v>8</v>
      </c>
      <c r="H103" s="8">
        <f>VLOOKUP($B103,HITTERS!$B:$W,6,FALSE)</f>
        <v>46</v>
      </c>
      <c r="I103" s="8">
        <f>VLOOKUP($B103,HITTERS!$B:$W,7,FALSE)</f>
        <v>40</v>
      </c>
      <c r="J103" s="8">
        <f>VLOOKUP($B103,HITTERS!$B:$W,8,FALSE)</f>
        <v>24</v>
      </c>
      <c r="K103" s="8">
        <f t="shared" si="5"/>
        <v>2.2099447513812154E-2</v>
      </c>
      <c r="L103" s="8">
        <f t="shared" si="6"/>
        <v>0.1270718232044199</v>
      </c>
      <c r="M103" s="8">
        <f t="shared" si="7"/>
        <v>0.11049723756906077</v>
      </c>
      <c r="N103" s="8">
        <f t="shared" si="8"/>
        <v>6.6298342541436461E-2</v>
      </c>
      <c r="O103" s="8">
        <f>VLOOKUP($B103,HITTERS!$B:$W,14,FALSE)</f>
        <v>0.34599999999999997</v>
      </c>
      <c r="P103" s="8">
        <f>VLOOKUP($B103,HITTERS!$B:$W,15,FALSE)</f>
        <v>0.48199999999999998</v>
      </c>
      <c r="Q103" s="9">
        <f>VLOOKUP($B103,HITTERS!$B:$W,9,FALSE)</f>
        <v>6.6000000000000003E-2</v>
      </c>
      <c r="R103" s="10">
        <f>VLOOKUP($B103,HITTERS!$B:$W,10,FALSE)</f>
        <v>0.249</v>
      </c>
      <c r="S103" s="10">
        <f>VLOOKUP(B103,'Hit Statcast'!B:R,9,FALSE)</f>
        <v>5.2999999999999999E-2</v>
      </c>
      <c r="T103" s="10">
        <f>VLOOKUP($B103,'Hit Statcast'!$B:$R,11,FALSE)</f>
        <v>0.45700000000000002</v>
      </c>
      <c r="U103" s="23">
        <f>VLOOKUP($B103,'Hit Statcast'!$B:$R,5,FALSE)</f>
        <v>89.9</v>
      </c>
      <c r="V103" s="23">
        <f>VLOOKUP($B103,'Hit Statcast'!$B:$R,7,FALSE)</f>
        <v>10.7</v>
      </c>
      <c r="W103" s="10">
        <f>VLOOKUP($B103,'Hit PD'!$B:$L,4,FALSE)</f>
        <v>0.25600000000000001</v>
      </c>
      <c r="X103" s="10">
        <f>VLOOKUP($B103,'Hit PD'!$B:$L,5,FALSE)</f>
        <v>0.41299999999999998</v>
      </c>
      <c r="Y103" s="10">
        <f>VLOOKUP($B103,'Hit PD'!$B:$L,6,FALSE)</f>
        <v>0.33100000000000002</v>
      </c>
      <c r="Z103" s="23">
        <f>VLOOKUP($B103,BsR!$B:$L,5,FALSE)</f>
        <v>5.9</v>
      </c>
      <c r="AA103" s="10">
        <f>VLOOKUP($B103,'Hit PD'!$B:$L,8,FALSE)</f>
        <v>0.34499999999999997</v>
      </c>
      <c r="AB103" s="10">
        <f t="shared" si="9"/>
        <v>0.21399999999999997</v>
      </c>
      <c r="AC103" s="10">
        <f>VLOOKUP($B103,'Hit PD'!$B:$L,10,FALSE)</f>
        <v>0.25600000000000001</v>
      </c>
      <c r="AD103" s="10">
        <f>VLOOKUP($B103,'Hit PD'!$B:$L,11,FALSE)</f>
        <v>0.14699999999999999</v>
      </c>
      <c r="AE103" s="10">
        <f>VLOOKUP($B103,'Hit PD'!$B:$M,12,FALSE)</f>
        <v>0.109</v>
      </c>
      <c r="AF103" s="10">
        <f>VLOOKUP($B103,'Hit PD'!$B:$L,9,FALSE)</f>
        <v>0.78600000000000003</v>
      </c>
      <c r="AG103">
        <f>VLOOKUP(B103,'[1]SGP Hitters'!$B:$K,10,FALSE)</f>
        <v>10.758742670749093</v>
      </c>
      <c r="AH103" s="8">
        <v>0.187</v>
      </c>
      <c r="AI103" s="8">
        <v>0.38100000000000001</v>
      </c>
      <c r="AJ103" s="11">
        <v>0.29499999999999998</v>
      </c>
      <c r="AK103" s="8">
        <v>0.35399999999999998</v>
      </c>
      <c r="AL103" s="8">
        <v>0.31900000000000001</v>
      </c>
      <c r="AM103" s="8">
        <v>120</v>
      </c>
      <c r="AN103" s="11">
        <v>5.9</v>
      </c>
      <c r="AO103" s="11">
        <v>14.6</v>
      </c>
      <c r="AP103" s="8">
        <v>-3.2</v>
      </c>
      <c r="AQ103" s="8">
        <v>2.4</v>
      </c>
    </row>
    <row r="104" spans="1:43" ht="15" thickBot="1">
      <c r="A104" s="5">
        <v>103</v>
      </c>
      <c r="B104" s="22" t="s">
        <v>155</v>
      </c>
      <c r="C104" s="22" t="s">
        <v>86</v>
      </c>
      <c r="D104" s="8">
        <f>VLOOKUP(B104,HITTERS!$B:$W,3,FALSE)</f>
        <v>126</v>
      </c>
      <c r="E104" s="8">
        <f>VLOOKUP($B104,'Hit PD'!$B:$N,13,FALSE)</f>
        <v>405</v>
      </c>
      <c r="F104" s="8">
        <f>VLOOKUP($B104,HITTERS!$B:$W,4,FALSE)</f>
        <v>454</v>
      </c>
      <c r="G104" s="8">
        <f>VLOOKUP($B104,HITTERS!$B:$W,5,FALSE)</f>
        <v>23</v>
      </c>
      <c r="H104" s="8">
        <f>VLOOKUP($B104,HITTERS!$B:$W,6,FALSE)</f>
        <v>51</v>
      </c>
      <c r="I104" s="8">
        <f>VLOOKUP($B104,HITTERS!$B:$W,7,FALSE)</f>
        <v>60</v>
      </c>
      <c r="J104" s="8">
        <f>VLOOKUP($B104,HITTERS!$B:$W,8,FALSE)</f>
        <v>0</v>
      </c>
      <c r="K104" s="8">
        <f t="shared" si="5"/>
        <v>5.0660792951541848E-2</v>
      </c>
      <c r="L104" s="8">
        <f t="shared" si="6"/>
        <v>0.11233480176211454</v>
      </c>
      <c r="M104" s="8">
        <f t="shared" si="7"/>
        <v>0.13215859030837004</v>
      </c>
      <c r="N104" s="8">
        <f t="shared" si="8"/>
        <v>0</v>
      </c>
      <c r="O104" s="8">
        <f>VLOOKUP($B104,HITTERS!$B:$W,14,FALSE)</f>
        <v>0.35499999999999998</v>
      </c>
      <c r="P104" s="8">
        <f>VLOOKUP($B104,HITTERS!$B:$W,15,FALSE)</f>
        <v>0.50900000000000001</v>
      </c>
      <c r="Q104" s="9">
        <f>VLOOKUP($B104,HITTERS!$B:$W,9,FALSE)</f>
        <v>0.09</v>
      </c>
      <c r="R104" s="10">
        <f>VLOOKUP($B104,HITTERS!$B:$W,10,FALSE)</f>
        <v>0.13900000000000001</v>
      </c>
      <c r="S104" s="10">
        <f>VLOOKUP(B104,'Hit Statcast'!B:R,9,FALSE)</f>
        <v>7.8E-2</v>
      </c>
      <c r="T104" s="10">
        <f>VLOOKUP($B104,'Hit Statcast'!$B:$R,11,FALSE)</f>
        <v>0.32500000000000001</v>
      </c>
      <c r="U104" s="23">
        <f>VLOOKUP($B104,'Hit Statcast'!$B:$R,5,FALSE)</f>
        <v>86.4</v>
      </c>
      <c r="V104" s="23">
        <f>VLOOKUP($B104,'Hit Statcast'!$B:$R,7,FALSE)</f>
        <v>22</v>
      </c>
      <c r="W104" s="10">
        <f>VLOOKUP($B104,'Hit PD'!$B:$L,4,FALSE)</f>
        <v>0.214</v>
      </c>
      <c r="X104" s="10">
        <f>VLOOKUP($B104,'Hit PD'!$B:$L,5,FALSE)</f>
        <v>0.31900000000000001</v>
      </c>
      <c r="Y104" s="10">
        <f>VLOOKUP($B104,'Hit PD'!$B:$L,6,FALSE)</f>
        <v>0.46700000000000003</v>
      </c>
      <c r="Z104" s="23">
        <f>VLOOKUP($B104,BsR!$B:$L,5,FALSE)</f>
        <v>-2.4</v>
      </c>
      <c r="AA104" s="10">
        <f>VLOOKUP($B104,'Hit PD'!$B:$L,8,FALSE)</f>
        <v>0.317</v>
      </c>
      <c r="AB104" s="10">
        <f t="shared" si="9"/>
        <v>0.15200000000000002</v>
      </c>
      <c r="AC104" s="10">
        <f>VLOOKUP($B104,'Hit PD'!$B:$L,10,FALSE)</f>
        <v>0.26900000000000002</v>
      </c>
      <c r="AD104" s="10">
        <f>VLOOKUP($B104,'Hit PD'!$B:$L,11,FALSE)</f>
        <v>0.20100000000000001</v>
      </c>
      <c r="AE104" s="10">
        <f>VLOOKUP($B104,'Hit PD'!$B:$M,12,FALSE)</f>
        <v>6.8000000000000005E-2</v>
      </c>
      <c r="AF104" s="10">
        <f>VLOOKUP($B104,'Hit PD'!$B:$L,9,FALSE)</f>
        <v>0.84799999999999998</v>
      </c>
      <c r="AG104">
        <f>VLOOKUP(B104,'[1]SGP Hitters'!$B:$K,10,FALSE)</f>
        <v>13.332767345344287</v>
      </c>
      <c r="AH104" s="8">
        <v>0.223</v>
      </c>
      <c r="AI104" s="8">
        <v>0.28799999999999998</v>
      </c>
      <c r="AJ104" s="11">
        <v>0.28399999999999997</v>
      </c>
      <c r="AK104" s="8">
        <v>0.36799999999999999</v>
      </c>
      <c r="AL104" s="8">
        <v>0.33700000000000002</v>
      </c>
      <c r="AM104" s="8">
        <v>135</v>
      </c>
      <c r="AN104" s="11">
        <v>-2.5</v>
      </c>
      <c r="AO104" s="11">
        <v>16.899999999999999</v>
      </c>
      <c r="AP104" s="8">
        <v>-8.5</v>
      </c>
      <c r="AQ104" s="8">
        <v>2.2999999999999998</v>
      </c>
    </row>
    <row r="105" spans="1:43" ht="15" thickBot="1">
      <c r="A105" s="5">
        <v>104</v>
      </c>
      <c r="B105" s="22" t="s">
        <v>156</v>
      </c>
      <c r="C105" s="22" t="s">
        <v>144</v>
      </c>
      <c r="D105" s="8">
        <f>VLOOKUP(B105,HITTERS!$B:$W,3,FALSE)</f>
        <v>130</v>
      </c>
      <c r="E105" s="8">
        <f>VLOOKUP($B105,'Hit PD'!$B:$N,13,FALSE)</f>
        <v>438</v>
      </c>
      <c r="F105" s="8">
        <f>VLOOKUP($B105,HITTERS!$B:$W,4,FALSE)</f>
        <v>491</v>
      </c>
      <c r="G105" s="8">
        <f>VLOOKUP($B105,HITTERS!$B:$W,5,FALSE)</f>
        <v>24</v>
      </c>
      <c r="H105" s="8">
        <f>VLOOKUP($B105,HITTERS!$B:$W,6,FALSE)</f>
        <v>72</v>
      </c>
      <c r="I105" s="8">
        <f>VLOOKUP($B105,HITTERS!$B:$W,7,FALSE)</f>
        <v>66</v>
      </c>
      <c r="J105" s="8">
        <f>VLOOKUP($B105,HITTERS!$B:$W,8,FALSE)</f>
        <v>1</v>
      </c>
      <c r="K105" s="8">
        <f t="shared" si="5"/>
        <v>4.8879837067209775E-2</v>
      </c>
      <c r="L105" s="8">
        <f t="shared" si="6"/>
        <v>0.14663951120162932</v>
      </c>
      <c r="M105" s="8">
        <f t="shared" si="7"/>
        <v>0.13441955193482688</v>
      </c>
      <c r="N105" s="8">
        <f t="shared" si="8"/>
        <v>2.0366598778004071E-3</v>
      </c>
      <c r="O105" s="8">
        <f>VLOOKUP($B105,HITTERS!$B:$W,14,FALSE)</f>
        <v>0.33200000000000002</v>
      </c>
      <c r="P105" s="8">
        <f>VLOOKUP($B105,HITTERS!$B:$W,15,FALSE)</f>
        <v>0.48399999999999999</v>
      </c>
      <c r="Q105" s="9">
        <f>VLOOKUP($B105,HITTERS!$B:$W,9,FALSE)</f>
        <v>9.1999999999999998E-2</v>
      </c>
      <c r="R105" s="10">
        <f>VLOOKUP($B105,HITTERS!$B:$W,10,FALSE)</f>
        <v>0.216</v>
      </c>
      <c r="S105" s="10">
        <f>VLOOKUP(B105,'Hit Statcast'!B:R,9,FALSE)</f>
        <v>0.122</v>
      </c>
      <c r="T105" s="10">
        <f>VLOOKUP($B105,'Hit Statcast'!$B:$R,11,FALSE)</f>
        <v>0.47599999999999998</v>
      </c>
      <c r="U105" s="23">
        <f>VLOOKUP($B105,'Hit Statcast'!$B:$R,5,FALSE)</f>
        <v>91.9</v>
      </c>
      <c r="V105" s="23">
        <f>VLOOKUP($B105,'Hit Statcast'!$B:$R,7,FALSE)</f>
        <v>14.7</v>
      </c>
      <c r="W105" s="10">
        <f>VLOOKUP($B105,'Hit PD'!$B:$L,4,FALSE)</f>
        <v>0.17899999999999999</v>
      </c>
      <c r="X105" s="10">
        <f>VLOOKUP($B105,'Hit PD'!$B:$L,5,FALSE)</f>
        <v>0.378</v>
      </c>
      <c r="Y105" s="10">
        <f>VLOOKUP($B105,'Hit PD'!$B:$L,6,FALSE)</f>
        <v>0.443</v>
      </c>
      <c r="Z105" s="23">
        <f>VLOOKUP($B105,BsR!$B:$L,5,FALSE)</f>
        <v>-3.5</v>
      </c>
      <c r="AA105" s="10">
        <f>VLOOKUP($B105,'Hit PD'!$B:$L,8,FALSE)</f>
        <v>0.27700000000000002</v>
      </c>
      <c r="AB105" s="10">
        <f t="shared" si="9"/>
        <v>0.18799999999999994</v>
      </c>
      <c r="AC105" s="10">
        <f>VLOOKUP($B105,'Hit PD'!$B:$L,10,FALSE)</f>
        <v>0.24</v>
      </c>
      <c r="AD105" s="10">
        <f>VLOOKUP($B105,'Hit PD'!$B:$L,11,FALSE)</f>
        <v>0.151</v>
      </c>
      <c r="AE105" s="10">
        <f>VLOOKUP($B105,'Hit PD'!$B:$M,12,FALSE)</f>
        <v>8.8999999999999996E-2</v>
      </c>
      <c r="AF105" s="10">
        <f>VLOOKUP($B105,'Hit PD'!$B:$L,9,FALSE)</f>
        <v>0.81200000000000006</v>
      </c>
      <c r="AG105">
        <f>VLOOKUP(B105,'[1]SGP Hitters'!$B:$K,10,FALSE)</f>
        <v>14.026605954295716</v>
      </c>
      <c r="AH105" s="8">
        <v>0.221</v>
      </c>
      <c r="AI105" s="8">
        <v>0.27900000000000003</v>
      </c>
      <c r="AJ105" s="11">
        <v>0.251</v>
      </c>
      <c r="AK105" s="8">
        <v>0.34</v>
      </c>
      <c r="AL105" s="8">
        <v>0.36099999999999999</v>
      </c>
      <c r="AM105" s="8">
        <v>118</v>
      </c>
      <c r="AN105" s="11">
        <v>-3.7</v>
      </c>
      <c r="AO105" s="11">
        <v>6.5</v>
      </c>
      <c r="AP105" s="8">
        <v>0.1</v>
      </c>
      <c r="AQ105" s="8">
        <v>2.2999999999999998</v>
      </c>
    </row>
    <row r="106" spans="1:43" ht="15" thickBot="1">
      <c r="A106" s="5">
        <v>105</v>
      </c>
      <c r="B106" s="22" t="s">
        <v>157</v>
      </c>
      <c r="C106" s="22" t="s">
        <v>153</v>
      </c>
      <c r="D106" s="8">
        <f>VLOOKUP(B106,HITTERS!$B:$W,3,FALSE)</f>
        <v>99</v>
      </c>
      <c r="E106" s="8">
        <f>VLOOKUP($B106,'Hit PD'!$B:$N,13,FALSE)</f>
        <v>378</v>
      </c>
      <c r="F106" s="8">
        <f>VLOOKUP($B106,HITTERS!$B:$W,4,FALSE)</f>
        <v>416</v>
      </c>
      <c r="G106" s="8">
        <f>VLOOKUP($B106,HITTERS!$B:$W,5,FALSE)</f>
        <v>11</v>
      </c>
      <c r="H106" s="8">
        <f>VLOOKUP($B106,HITTERS!$B:$W,6,FALSE)</f>
        <v>51</v>
      </c>
      <c r="I106" s="8">
        <f>VLOOKUP($B106,HITTERS!$B:$W,7,FALSE)</f>
        <v>37</v>
      </c>
      <c r="J106" s="8">
        <f>VLOOKUP($B106,HITTERS!$B:$W,8,FALSE)</f>
        <v>7</v>
      </c>
      <c r="K106" s="8">
        <f t="shared" si="5"/>
        <v>2.6442307692307692E-2</v>
      </c>
      <c r="L106" s="8">
        <f t="shared" si="6"/>
        <v>0.12259615384615384</v>
      </c>
      <c r="M106" s="8">
        <f t="shared" si="7"/>
        <v>8.8942307692307696E-2</v>
      </c>
      <c r="N106" s="8">
        <f t="shared" si="8"/>
        <v>1.6826923076923076E-2</v>
      </c>
      <c r="O106" s="8">
        <f>VLOOKUP($B106,HITTERS!$B:$W,14,FALSE)</f>
        <v>0.34899999999999998</v>
      </c>
      <c r="P106" s="8">
        <f>VLOOKUP($B106,HITTERS!$B:$W,15,FALSE)</f>
        <v>0.44700000000000001</v>
      </c>
      <c r="Q106" s="9">
        <f>VLOOKUP($B106,HITTERS!$B:$W,9,FALSE)</f>
        <v>8.4000000000000005E-2</v>
      </c>
      <c r="R106" s="10">
        <f>VLOOKUP($B106,HITTERS!$B:$W,10,FALSE)</f>
        <v>0.27400000000000002</v>
      </c>
      <c r="S106" s="10">
        <f>VLOOKUP(B106,'Hit Statcast'!B:R,9,FALSE)</f>
        <v>0.113</v>
      </c>
      <c r="T106" s="10">
        <f>VLOOKUP($B106,'Hit Statcast'!$B:$R,11,FALSE)</f>
        <v>0.46600000000000003</v>
      </c>
      <c r="U106" s="23">
        <f>VLOOKUP($B106,'Hit Statcast'!$B:$R,5,FALSE)</f>
        <v>91.6</v>
      </c>
      <c r="V106" s="23">
        <f>VLOOKUP($B106,'Hit Statcast'!$B:$R,7,FALSE)</f>
        <v>6.6</v>
      </c>
      <c r="W106" s="10">
        <f>VLOOKUP($B106,'Hit PD'!$B:$L,4,FALSE)</f>
        <v>0.26300000000000001</v>
      </c>
      <c r="X106" s="10">
        <f>VLOOKUP($B106,'Hit PD'!$B:$L,5,FALSE)</f>
        <v>0.48899999999999999</v>
      </c>
      <c r="Y106" s="10">
        <f>VLOOKUP($B106,'Hit PD'!$B:$L,6,FALSE)</f>
        <v>0.248</v>
      </c>
      <c r="Z106" s="23">
        <f>VLOOKUP($B106,BsR!$B:$L,5,FALSE)</f>
        <v>1.4</v>
      </c>
      <c r="AA106" s="10">
        <f>VLOOKUP($B106,'Hit PD'!$B:$L,8,FALSE)</f>
        <v>0.28999999999999998</v>
      </c>
      <c r="AB106" s="10">
        <f t="shared" si="9"/>
        <v>0.25900000000000001</v>
      </c>
      <c r="AC106" s="10">
        <f>VLOOKUP($B106,'Hit PD'!$B:$L,10,FALSE)</f>
        <v>0.28399999999999997</v>
      </c>
      <c r="AD106" s="10">
        <f>VLOOKUP($B106,'Hit PD'!$B:$L,11,FALSE)</f>
        <v>0.16300000000000001</v>
      </c>
      <c r="AE106" s="10">
        <f>VLOOKUP($B106,'Hit PD'!$B:$M,12,FALSE)</f>
        <v>0.121</v>
      </c>
      <c r="AF106" s="10">
        <f>VLOOKUP($B106,'Hit PD'!$B:$L,9,FALSE)</f>
        <v>0.74099999999999999</v>
      </c>
      <c r="AG106">
        <f>VLOOKUP(B106,'[1]SGP Hitters'!$B:$K,10,FALSE)</f>
        <v>9.1238244189803677</v>
      </c>
      <c r="AH106" s="8">
        <v>0.159</v>
      </c>
      <c r="AI106" s="8">
        <v>0.38400000000000001</v>
      </c>
      <c r="AJ106" s="11">
        <v>0.28799999999999998</v>
      </c>
      <c r="AK106" s="8">
        <v>0.34399999999999997</v>
      </c>
      <c r="AL106" s="8">
        <v>0.36299999999999999</v>
      </c>
      <c r="AM106" s="8">
        <v>119</v>
      </c>
      <c r="AN106" s="11">
        <v>1.4</v>
      </c>
      <c r="AO106" s="11">
        <v>11</v>
      </c>
      <c r="AP106" s="8">
        <v>-2.6</v>
      </c>
      <c r="AQ106" s="8">
        <v>2.2000000000000002</v>
      </c>
    </row>
    <row r="107" spans="1:43" ht="15" thickBot="1">
      <c r="A107" s="5">
        <v>106</v>
      </c>
      <c r="B107" s="22" t="s">
        <v>158</v>
      </c>
      <c r="C107" s="22" t="s">
        <v>32</v>
      </c>
      <c r="D107" s="8">
        <f>VLOOKUP(B107,HITTERS!$B:$W,3,FALSE)</f>
        <v>161</v>
      </c>
      <c r="E107" s="8">
        <f>VLOOKUP($B107,'Hit PD'!$B:$N,13,FALSE)</f>
        <v>623</v>
      </c>
      <c r="F107" s="8">
        <f>VLOOKUP($B107,HITTERS!$B:$W,4,FALSE)</f>
        <v>724</v>
      </c>
      <c r="G107" s="8">
        <f>VLOOKUP($B107,HITTERS!$B:$W,5,FALSE)</f>
        <v>17</v>
      </c>
      <c r="H107" s="8">
        <f>VLOOKUP($B107,HITTERS!$B:$W,6,FALSE)</f>
        <v>89</v>
      </c>
      <c r="I107" s="8">
        <f>VLOOKUP($B107,HITTERS!$B:$W,7,FALSE)</f>
        <v>82</v>
      </c>
      <c r="J107" s="8">
        <f>VLOOKUP($B107,HITTERS!$B:$W,8,FALSE)</f>
        <v>1</v>
      </c>
      <c r="K107" s="8">
        <f t="shared" si="5"/>
        <v>2.3480662983425413E-2</v>
      </c>
      <c r="L107" s="8">
        <f t="shared" si="6"/>
        <v>0.12292817679558012</v>
      </c>
      <c r="M107" s="8">
        <f t="shared" si="7"/>
        <v>0.1132596685082873</v>
      </c>
      <c r="N107" s="8">
        <f t="shared" si="8"/>
        <v>1.3812154696132596E-3</v>
      </c>
      <c r="O107" s="8">
        <f>VLOOKUP($B107,HITTERS!$B:$W,14,FALSE)</f>
        <v>0.36</v>
      </c>
      <c r="P107" s="8">
        <f>VLOOKUP($B107,HITTERS!$B:$W,15,FALSE)</f>
        <v>0.41399999999999998</v>
      </c>
      <c r="Q107" s="9">
        <f>VLOOKUP($B107,HITTERS!$B:$W,9,FALSE)</f>
        <v>0.128</v>
      </c>
      <c r="R107" s="10">
        <f>VLOOKUP($B107,HITTERS!$B:$W,10,FALSE)</f>
        <v>0.22800000000000001</v>
      </c>
      <c r="S107" s="10">
        <f>VLOOKUP(B107,'Hit Statcast'!B:R,9,FALSE)</f>
        <v>6.5000000000000002E-2</v>
      </c>
      <c r="T107" s="10">
        <f>VLOOKUP($B107,'Hit Statcast'!$B:$R,11,FALSE)</f>
        <v>0.41399999999999998</v>
      </c>
      <c r="U107" s="23">
        <f>VLOOKUP($B107,'Hit Statcast'!$B:$R,5,FALSE)</f>
        <v>89.8</v>
      </c>
      <c r="V107" s="23">
        <f>VLOOKUP($B107,'Hit Statcast'!$B:$R,7,FALSE)</f>
        <v>7.2</v>
      </c>
      <c r="W107" s="10">
        <f>VLOOKUP($B107,'Hit PD'!$B:$L,4,FALSE)</f>
        <v>0.223</v>
      </c>
      <c r="X107" s="10">
        <f>VLOOKUP($B107,'Hit PD'!$B:$L,5,FALSE)</f>
        <v>0.47699999999999998</v>
      </c>
      <c r="Y107" s="10">
        <f>VLOOKUP($B107,'Hit PD'!$B:$L,6,FALSE)</f>
        <v>0.29899999999999999</v>
      </c>
      <c r="Z107" s="23">
        <f>VLOOKUP($B107,BsR!$B:$L,5,FALSE)</f>
        <v>-8</v>
      </c>
      <c r="AA107" s="10">
        <f>VLOOKUP($B107,'Hit PD'!$B:$L,8,FALSE)</f>
        <v>0.26</v>
      </c>
      <c r="AB107" s="10">
        <f t="shared" si="9"/>
        <v>0.18000000000000005</v>
      </c>
      <c r="AC107" s="10">
        <f>VLOOKUP($B107,'Hit PD'!$B:$L,10,FALSE)</f>
        <v>0.24299999999999999</v>
      </c>
      <c r="AD107" s="10">
        <f>VLOOKUP($B107,'Hit PD'!$B:$L,11,FALSE)</f>
        <v>0.16400000000000001</v>
      </c>
      <c r="AE107" s="10">
        <f>VLOOKUP($B107,'Hit PD'!$B:$M,12,FALSE)</f>
        <v>7.9000000000000001E-2</v>
      </c>
      <c r="AF107" s="10">
        <f>VLOOKUP($B107,'Hit PD'!$B:$L,9,FALSE)</f>
        <v>0.82</v>
      </c>
      <c r="AG107">
        <f>VLOOKUP(B107,'[1]SGP Hitters'!$B:$K,10,FALSE)</f>
        <v>14.889171752491494</v>
      </c>
      <c r="AH107" s="8">
        <v>0.153</v>
      </c>
      <c r="AI107" s="8">
        <v>0.33</v>
      </c>
      <c r="AJ107" s="11">
        <v>0.26600000000000001</v>
      </c>
      <c r="AK107" s="8">
        <v>0.34300000000000003</v>
      </c>
      <c r="AL107" s="8">
        <v>0.34</v>
      </c>
      <c r="AM107" s="8">
        <v>116</v>
      </c>
      <c r="AN107" s="11">
        <v>-8</v>
      </c>
      <c r="AO107" s="11">
        <v>5.9</v>
      </c>
      <c r="AP107" s="8">
        <v>-7.3</v>
      </c>
      <c r="AQ107" s="8">
        <v>2.2000000000000002</v>
      </c>
    </row>
    <row r="108" spans="1:43" ht="15" thickBot="1">
      <c r="A108" s="5">
        <v>107</v>
      </c>
      <c r="B108" s="22" t="s">
        <v>159</v>
      </c>
      <c r="C108" s="22" t="s">
        <v>97</v>
      </c>
      <c r="D108" s="8">
        <f>VLOOKUP(B108,HITTERS!$B:$W,3,FALSE)</f>
        <v>154</v>
      </c>
      <c r="E108" s="8">
        <f>VLOOKUP($B108,'Hit PD'!$B:$N,13,FALSE)</f>
        <v>613</v>
      </c>
      <c r="F108" s="8">
        <f>VLOOKUP($B108,HITTERS!$B:$W,4,FALSE)</f>
        <v>683</v>
      </c>
      <c r="G108" s="8">
        <f>VLOOKUP($B108,HITTERS!$B:$W,5,FALSE)</f>
        <v>21</v>
      </c>
      <c r="H108" s="8">
        <f>VLOOKUP($B108,HITTERS!$B:$W,6,FALSE)</f>
        <v>87</v>
      </c>
      <c r="I108" s="8">
        <f>VLOOKUP($B108,HITTERS!$B:$W,7,FALSE)</f>
        <v>72</v>
      </c>
      <c r="J108" s="8">
        <f>VLOOKUP($B108,HITTERS!$B:$W,8,FALSE)</f>
        <v>20</v>
      </c>
      <c r="K108" s="8">
        <f t="shared" si="5"/>
        <v>3.074670571010249E-2</v>
      </c>
      <c r="L108" s="8">
        <f t="shared" si="6"/>
        <v>0.1273792093704246</v>
      </c>
      <c r="M108" s="8">
        <f t="shared" si="7"/>
        <v>0.10541727672035139</v>
      </c>
      <c r="N108" s="8">
        <f t="shared" si="8"/>
        <v>2.9282576866764276E-2</v>
      </c>
      <c r="O108" s="8">
        <f>VLOOKUP($B108,HITTERS!$B:$W,14,FALSE)</f>
        <v>0.32700000000000001</v>
      </c>
      <c r="P108" s="8">
        <f>VLOOKUP($B108,HITTERS!$B:$W,15,FALSE)</f>
        <v>0.40500000000000003</v>
      </c>
      <c r="Q108" s="9">
        <f>VLOOKUP($B108,HITTERS!$B:$W,9,FALSE)</f>
        <v>8.7999999999999995E-2</v>
      </c>
      <c r="R108" s="10">
        <f>VLOOKUP($B108,HITTERS!$B:$W,10,FALSE)</f>
        <v>0.183</v>
      </c>
      <c r="S108" s="10">
        <f>VLOOKUP(B108,'Hit Statcast'!B:R,9,FALSE)</f>
        <v>7.6999999999999999E-2</v>
      </c>
      <c r="T108" s="10">
        <f>VLOOKUP($B108,'Hit Statcast'!$B:$R,11,FALSE)</f>
        <v>0.39400000000000002</v>
      </c>
      <c r="U108" s="23">
        <f>VLOOKUP($B108,'Hit Statcast'!$B:$R,5,FALSE)</f>
        <v>88.3</v>
      </c>
      <c r="V108" s="23">
        <f>VLOOKUP($B108,'Hit Statcast'!$B:$R,7,FALSE)</f>
        <v>12</v>
      </c>
      <c r="W108" s="10">
        <f>VLOOKUP($B108,'Hit PD'!$B:$L,4,FALSE)</f>
        <v>0.20399999999999999</v>
      </c>
      <c r="X108" s="10">
        <f>VLOOKUP($B108,'Hit PD'!$B:$L,5,FALSE)</f>
        <v>0.442</v>
      </c>
      <c r="Y108" s="10">
        <f>VLOOKUP($B108,'Hit PD'!$B:$L,6,FALSE)</f>
        <v>0.35399999999999998</v>
      </c>
      <c r="Z108" s="23">
        <f>VLOOKUP($B108,BsR!$B:$L,5,FALSE)</f>
        <v>-1.7</v>
      </c>
      <c r="AA108" s="10">
        <f>VLOOKUP($B108,'Hit PD'!$B:$L,8,FALSE)</f>
        <v>0.27500000000000002</v>
      </c>
      <c r="AB108" s="10">
        <f t="shared" si="9"/>
        <v>0.19999999999999996</v>
      </c>
      <c r="AC108" s="10">
        <f>VLOOKUP($B108,'Hit PD'!$B:$L,10,FALSE)</f>
        <v>0.23699999999999999</v>
      </c>
      <c r="AD108" s="10">
        <f>VLOOKUP($B108,'Hit PD'!$B:$L,11,FALSE)</f>
        <v>0.13900000000000001</v>
      </c>
      <c r="AE108" s="10">
        <f>VLOOKUP($B108,'Hit PD'!$B:$M,12,FALSE)</f>
        <v>9.8000000000000004E-2</v>
      </c>
      <c r="AF108" s="10">
        <f>VLOOKUP($B108,'Hit PD'!$B:$L,9,FALSE)</f>
        <v>0.8</v>
      </c>
      <c r="AG108">
        <f>VLOOKUP(B108,'[1]SGP Hitters'!$B:$K,10,FALSE)</f>
        <v>14.738252726137729</v>
      </c>
      <c r="AH108" s="8">
        <v>0.14799999999999999</v>
      </c>
      <c r="AI108" s="8">
        <v>0.28999999999999998</v>
      </c>
      <c r="AJ108" s="11">
        <v>0.25700000000000001</v>
      </c>
      <c r="AK108" s="8">
        <v>0.32</v>
      </c>
      <c r="AL108" s="8">
        <v>0.33</v>
      </c>
      <c r="AM108" s="8">
        <v>104</v>
      </c>
      <c r="AN108" s="11">
        <v>-0.8</v>
      </c>
      <c r="AO108" s="11">
        <v>2.6</v>
      </c>
      <c r="AP108" s="8">
        <v>-2.7</v>
      </c>
      <c r="AQ108" s="8">
        <v>2.2000000000000002</v>
      </c>
    </row>
    <row r="109" spans="1:43" ht="15" thickBot="1">
      <c r="A109" s="5">
        <v>108</v>
      </c>
      <c r="B109" s="22" t="s">
        <v>160</v>
      </c>
      <c r="C109" s="22" t="s">
        <v>29</v>
      </c>
      <c r="D109" s="8">
        <f>VLOOKUP(B109,HITTERS!$B:$W,3,FALSE)</f>
        <v>125</v>
      </c>
      <c r="E109" s="8">
        <f>VLOOKUP($B109,'Hit PD'!$B:$N,13,FALSE)</f>
        <v>485</v>
      </c>
      <c r="F109" s="8">
        <f>VLOOKUP($B109,HITTERS!$B:$W,4,FALSE)</f>
        <v>523</v>
      </c>
      <c r="G109" s="8">
        <f>VLOOKUP($B109,HITTERS!$B:$W,5,FALSE)</f>
        <v>26</v>
      </c>
      <c r="H109" s="8">
        <f>VLOOKUP($B109,HITTERS!$B:$W,6,FALSE)</f>
        <v>61</v>
      </c>
      <c r="I109" s="8">
        <f>VLOOKUP($B109,HITTERS!$B:$W,7,FALSE)</f>
        <v>83</v>
      </c>
      <c r="J109" s="8">
        <f>VLOOKUP($B109,HITTERS!$B:$W,8,FALSE)</f>
        <v>0</v>
      </c>
      <c r="K109" s="8">
        <f t="shared" si="5"/>
        <v>4.9713193116634802E-2</v>
      </c>
      <c r="L109" s="8">
        <f t="shared" si="6"/>
        <v>0.11663479923518165</v>
      </c>
      <c r="M109" s="8">
        <f t="shared" si="7"/>
        <v>0.1586998087954111</v>
      </c>
      <c r="N109" s="8">
        <f t="shared" si="8"/>
        <v>0</v>
      </c>
      <c r="O109" s="8">
        <f>VLOOKUP($B109,HITTERS!$B:$W,14,FALSE)</f>
        <v>0.30599999999999999</v>
      </c>
      <c r="P109" s="8">
        <f>VLOOKUP($B109,HITTERS!$B:$W,15,FALSE)</f>
        <v>0.497</v>
      </c>
      <c r="Q109" s="9">
        <f>VLOOKUP($B109,HITTERS!$B:$W,9,FALSE)</f>
        <v>4.8000000000000001E-2</v>
      </c>
      <c r="R109" s="10">
        <f>VLOOKUP($B109,HITTERS!$B:$W,10,FALSE)</f>
        <v>0.26</v>
      </c>
      <c r="S109" s="10">
        <f>VLOOKUP(B109,'Hit Statcast'!B:R,9,FALSE)</f>
        <v>0.11</v>
      </c>
      <c r="T109" s="10">
        <f>VLOOKUP($B109,'Hit Statcast'!$B:$R,11,FALSE)</f>
        <v>0.46300000000000002</v>
      </c>
      <c r="U109" s="23">
        <f>VLOOKUP($B109,'Hit Statcast'!$B:$R,5,FALSE)</f>
        <v>89.9</v>
      </c>
      <c r="V109" s="23">
        <f>VLOOKUP($B109,'Hit Statcast'!$B:$R,7,FALSE)</f>
        <v>11.8</v>
      </c>
      <c r="W109" s="10">
        <f>VLOOKUP($B109,'Hit PD'!$B:$L,4,FALSE)</f>
        <v>0.192</v>
      </c>
      <c r="X109" s="10">
        <f>VLOOKUP($B109,'Hit PD'!$B:$L,5,FALSE)</f>
        <v>0.42399999999999999</v>
      </c>
      <c r="Y109" s="10">
        <f>VLOOKUP($B109,'Hit PD'!$B:$L,6,FALSE)</f>
        <v>0.38400000000000001</v>
      </c>
      <c r="Z109" s="23">
        <f>VLOOKUP($B109,BsR!$B:$L,5,FALSE)</f>
        <v>-4.0999999999999996</v>
      </c>
      <c r="AA109" s="10">
        <f>VLOOKUP($B109,'Hit PD'!$B:$L,8,FALSE)</f>
        <v>0.38300000000000001</v>
      </c>
      <c r="AB109" s="10">
        <f t="shared" si="9"/>
        <v>0.28000000000000003</v>
      </c>
      <c r="AC109" s="10">
        <f>VLOOKUP($B109,'Hit PD'!$B:$L,10,FALSE)</f>
        <v>0.29799999999999999</v>
      </c>
      <c r="AD109" s="10">
        <f>VLOOKUP($B109,'Hit PD'!$B:$L,11,FALSE)</f>
        <v>0.153</v>
      </c>
      <c r="AE109" s="10">
        <f>VLOOKUP($B109,'Hit PD'!$B:$M,12,FALSE)</f>
        <v>0.14499999999999999</v>
      </c>
      <c r="AF109" s="10">
        <f>VLOOKUP($B109,'Hit PD'!$B:$L,9,FALSE)</f>
        <v>0.72</v>
      </c>
      <c r="AG109">
        <f>VLOOKUP(B109,'[1]SGP Hitters'!$B:$K,10,FALSE)</f>
        <v>13.675913381439766</v>
      </c>
      <c r="AH109" s="8">
        <v>0.22600000000000001</v>
      </c>
      <c r="AI109" s="8">
        <v>0.308</v>
      </c>
      <c r="AJ109" s="11">
        <v>0.26</v>
      </c>
      <c r="AK109" s="8">
        <v>0.33400000000000002</v>
      </c>
      <c r="AL109" s="8">
        <v>0.312</v>
      </c>
      <c r="AM109" s="8">
        <v>111</v>
      </c>
      <c r="AN109" s="11">
        <v>-3.7</v>
      </c>
      <c r="AO109" s="11">
        <v>2.7</v>
      </c>
      <c r="AP109" s="8">
        <v>2.4</v>
      </c>
      <c r="AQ109" s="8">
        <v>2.2000000000000002</v>
      </c>
    </row>
    <row r="110" spans="1:43" ht="15" thickBot="1">
      <c r="A110" s="5">
        <v>109</v>
      </c>
      <c r="B110" s="22" t="s">
        <v>161</v>
      </c>
      <c r="C110" s="22" t="s">
        <v>129</v>
      </c>
      <c r="D110" s="8">
        <f>VLOOKUP(B110,HITTERS!$B:$W,3,FALSE)</f>
        <v>151</v>
      </c>
      <c r="E110" s="8">
        <f>VLOOKUP($B110,'Hit PD'!$B:$N,13,FALSE)</f>
        <v>563</v>
      </c>
      <c r="F110" s="8">
        <f>VLOOKUP($B110,HITTERS!$B:$W,4,FALSE)</f>
        <v>614</v>
      </c>
      <c r="G110" s="8">
        <f>VLOOKUP($B110,HITTERS!$B:$W,5,FALSE)</f>
        <v>18</v>
      </c>
      <c r="H110" s="8">
        <f>VLOOKUP($B110,HITTERS!$B:$W,6,FALSE)</f>
        <v>83</v>
      </c>
      <c r="I110" s="8">
        <f>VLOOKUP($B110,HITTERS!$B:$W,7,FALSE)</f>
        <v>64</v>
      </c>
      <c r="J110" s="8">
        <f>VLOOKUP($B110,HITTERS!$B:$W,8,FALSE)</f>
        <v>47</v>
      </c>
      <c r="K110" s="8">
        <f t="shared" si="5"/>
        <v>2.9315960912052116E-2</v>
      </c>
      <c r="L110" s="8">
        <f t="shared" si="6"/>
        <v>0.13517915309446255</v>
      </c>
      <c r="M110" s="8">
        <f t="shared" si="7"/>
        <v>0.10423452768729642</v>
      </c>
      <c r="N110" s="8">
        <f t="shared" si="8"/>
        <v>7.6547231270358312E-2</v>
      </c>
      <c r="O110" s="8">
        <f>VLOOKUP($B110,HITTERS!$B:$W,14,FALSE)</f>
        <v>0.3</v>
      </c>
      <c r="P110" s="8">
        <f>VLOOKUP($B110,HITTERS!$B:$W,15,FALSE)</f>
        <v>0.41199999999999998</v>
      </c>
      <c r="Q110" s="9">
        <f>VLOOKUP($B110,HITTERS!$B:$W,9,FALSE)</f>
        <v>5.1999999999999998E-2</v>
      </c>
      <c r="R110" s="10">
        <f>VLOOKUP($B110,HITTERS!$B:$W,10,FALSE)</f>
        <v>0.192</v>
      </c>
      <c r="S110" s="10">
        <f>VLOOKUP(B110,'Hit Statcast'!B:R,9,FALSE)</f>
        <v>6.9000000000000006E-2</v>
      </c>
      <c r="T110" s="10">
        <f>VLOOKUP($B110,'Hit Statcast'!$B:$R,11,FALSE)</f>
        <v>0.35699999999999998</v>
      </c>
      <c r="U110" s="23">
        <f>VLOOKUP($B110,'Hit Statcast'!$B:$R,5,FALSE)</f>
        <v>87.4</v>
      </c>
      <c r="V110" s="23">
        <f>VLOOKUP($B110,'Hit Statcast'!$B:$R,7,FALSE)</f>
        <v>13.5</v>
      </c>
      <c r="W110" s="10">
        <f>VLOOKUP($B110,'Hit PD'!$B:$L,4,FALSE)</f>
        <v>0.182</v>
      </c>
      <c r="X110" s="10">
        <f>VLOOKUP($B110,'Hit PD'!$B:$L,5,FALSE)</f>
        <v>0.437</v>
      </c>
      <c r="Y110" s="10">
        <f>VLOOKUP($B110,'Hit PD'!$B:$L,6,FALSE)</f>
        <v>0.38100000000000001</v>
      </c>
      <c r="Z110" s="23">
        <f>VLOOKUP($B110,BsR!$B:$L,5,FALSE)</f>
        <v>9.5</v>
      </c>
      <c r="AA110" s="10">
        <f>VLOOKUP($B110,'Hit PD'!$B:$L,8,FALSE)</f>
        <v>0.38600000000000001</v>
      </c>
      <c r="AB110" s="10">
        <f t="shared" si="9"/>
        <v>0.19499999999999995</v>
      </c>
      <c r="AC110" s="10">
        <f>VLOOKUP($B110,'Hit PD'!$B:$L,10,FALSE)</f>
        <v>0.24299999999999999</v>
      </c>
      <c r="AD110" s="10">
        <f>VLOOKUP($B110,'Hit PD'!$B:$L,11,FALSE)</f>
        <v>0.13900000000000001</v>
      </c>
      <c r="AE110" s="10">
        <f>VLOOKUP($B110,'Hit PD'!$B:$M,12,FALSE)</f>
        <v>0.10299999999999999</v>
      </c>
      <c r="AF110" s="10">
        <f>VLOOKUP($B110,'Hit PD'!$B:$L,9,FALSE)</f>
        <v>0.80500000000000005</v>
      </c>
      <c r="AG110">
        <f>VLOOKUP(B110,'[1]SGP Hitters'!$B:$K,10,FALSE)</f>
        <v>15.385666576305486</v>
      </c>
      <c r="AH110" s="8">
        <v>0.17100000000000001</v>
      </c>
      <c r="AI110" s="8">
        <v>0.27700000000000002</v>
      </c>
      <c r="AJ110" s="11">
        <v>0.245</v>
      </c>
      <c r="AK110" s="8">
        <v>0.309</v>
      </c>
      <c r="AL110" s="8">
        <v>0.31</v>
      </c>
      <c r="AM110" s="8">
        <v>91</v>
      </c>
      <c r="AN110" s="11">
        <v>8.6999999999999993</v>
      </c>
      <c r="AO110" s="11">
        <v>2.4</v>
      </c>
      <c r="AP110" s="8">
        <v>-0.4</v>
      </c>
      <c r="AQ110" s="8">
        <v>2.2000000000000002</v>
      </c>
    </row>
    <row r="111" spans="1:43" ht="15" thickBot="1">
      <c r="A111" s="5">
        <v>110</v>
      </c>
      <c r="B111" s="22" t="s">
        <v>162</v>
      </c>
      <c r="C111" s="22" t="s">
        <v>116</v>
      </c>
      <c r="D111" s="8">
        <f>VLOOKUP(B111,HITTERS!$B:$W,3,FALSE)</f>
        <v>142</v>
      </c>
      <c r="E111" s="8">
        <f>VLOOKUP($B111,'Hit PD'!$B:$N,13,FALSE)</f>
        <v>546</v>
      </c>
      <c r="F111" s="8">
        <f>VLOOKUP($B111,HITTERS!$B:$W,4,FALSE)</f>
        <v>602</v>
      </c>
      <c r="G111" s="8">
        <f>VLOOKUP($B111,HITTERS!$B:$W,5,FALSE)</f>
        <v>13</v>
      </c>
      <c r="H111" s="8">
        <f>VLOOKUP($B111,HITTERS!$B:$W,6,FALSE)</f>
        <v>81</v>
      </c>
      <c r="I111" s="8">
        <f>VLOOKUP($B111,HITTERS!$B:$W,7,FALSE)</f>
        <v>54</v>
      </c>
      <c r="J111" s="8">
        <f>VLOOKUP($B111,HITTERS!$B:$W,8,FALSE)</f>
        <v>5</v>
      </c>
      <c r="K111" s="8">
        <f t="shared" si="5"/>
        <v>2.1594684385382059E-2</v>
      </c>
      <c r="L111" s="8">
        <f t="shared" si="6"/>
        <v>0.13455149501661129</v>
      </c>
      <c r="M111" s="8">
        <f t="shared" si="7"/>
        <v>8.9700996677740868E-2</v>
      </c>
      <c r="N111" s="8">
        <f t="shared" si="8"/>
        <v>8.3056478405315621E-3</v>
      </c>
      <c r="O111" s="8">
        <f>VLOOKUP($B111,HITTERS!$B:$W,14,FALSE)</f>
        <v>0.32400000000000001</v>
      </c>
      <c r="P111" s="8">
        <f>VLOOKUP($B111,HITTERS!$B:$W,15,FALSE)</f>
        <v>0.42099999999999999</v>
      </c>
      <c r="Q111" s="9">
        <f>VLOOKUP($B111,HITTERS!$B:$W,9,FALSE)</f>
        <v>7.4999999999999997E-2</v>
      </c>
      <c r="R111" s="10">
        <f>VLOOKUP($B111,HITTERS!$B:$W,10,FALSE)</f>
        <v>0.154</v>
      </c>
      <c r="S111" s="10">
        <f>VLOOKUP(B111,'Hit Statcast'!B:R,9,FALSE)</f>
        <v>0.05</v>
      </c>
      <c r="T111" s="10">
        <f>VLOOKUP($B111,'Hit Statcast'!$B:$R,11,FALSE)</f>
        <v>0.376</v>
      </c>
      <c r="U111" s="23">
        <f>VLOOKUP($B111,'Hit Statcast'!$B:$R,5,FALSE)</f>
        <v>89.2</v>
      </c>
      <c r="V111" s="23">
        <f>VLOOKUP($B111,'Hit Statcast'!$B:$R,7,FALSE)</f>
        <v>8.8000000000000007</v>
      </c>
      <c r="W111" s="10">
        <f>VLOOKUP($B111,'Hit PD'!$B:$L,4,FALSE)</f>
        <v>0.21</v>
      </c>
      <c r="X111" s="10">
        <f>VLOOKUP($B111,'Hit PD'!$B:$L,5,FALSE)</f>
        <v>0.45200000000000001</v>
      </c>
      <c r="Y111" s="10">
        <f>VLOOKUP($B111,'Hit PD'!$B:$L,6,FALSE)</f>
        <v>0.33800000000000002</v>
      </c>
      <c r="Z111" s="23">
        <f>VLOOKUP($B111,BsR!$B:$L,5,FALSE)</f>
        <v>-2</v>
      </c>
      <c r="AA111" s="10">
        <f>VLOOKUP($B111,'Hit PD'!$B:$L,8,FALSE)</f>
        <v>0.252</v>
      </c>
      <c r="AB111" s="10">
        <f t="shared" si="9"/>
        <v>0.13700000000000001</v>
      </c>
      <c r="AC111" s="10">
        <f>VLOOKUP($B111,'Hit PD'!$B:$L,10,FALSE)</f>
        <v>0.27200000000000002</v>
      </c>
      <c r="AD111" s="10">
        <f>VLOOKUP($B111,'Hit PD'!$B:$L,11,FALSE)</f>
        <v>0.217</v>
      </c>
      <c r="AE111" s="10">
        <f>VLOOKUP($B111,'Hit PD'!$B:$M,12,FALSE)</f>
        <v>5.6000000000000001E-2</v>
      </c>
      <c r="AF111" s="10">
        <f>VLOOKUP($B111,'Hit PD'!$B:$L,9,FALSE)</f>
        <v>0.86299999999999999</v>
      </c>
      <c r="AG111">
        <f>VLOOKUP(B111,'[1]SGP Hitters'!$B:$K,10,FALSE)</f>
        <v>10.57186687823123</v>
      </c>
      <c r="AH111" s="8">
        <v>0.159</v>
      </c>
      <c r="AI111" s="8">
        <v>0.29499999999999998</v>
      </c>
      <c r="AJ111" s="11">
        <v>0.26600000000000001</v>
      </c>
      <c r="AK111" s="8">
        <v>0.32500000000000001</v>
      </c>
      <c r="AL111" s="8">
        <v>0.33300000000000002</v>
      </c>
      <c r="AM111" s="8">
        <v>100</v>
      </c>
      <c r="AN111" s="11">
        <v>-1.8</v>
      </c>
      <c r="AO111" s="11">
        <v>-1.8</v>
      </c>
      <c r="AP111" s="8">
        <v>3.4</v>
      </c>
      <c r="AQ111" s="8">
        <v>2.2000000000000002</v>
      </c>
    </row>
    <row r="112" spans="1:43" ht="15" thickBot="1">
      <c r="A112" s="5">
        <v>111</v>
      </c>
      <c r="B112" s="22" t="s">
        <v>163</v>
      </c>
      <c r="C112" s="22" t="s">
        <v>86</v>
      </c>
      <c r="D112" s="8">
        <f>VLOOKUP(B112,HITTERS!$B:$W,3,FALSE)</f>
        <v>144</v>
      </c>
      <c r="E112" s="8">
        <f>VLOOKUP($B112,'Hit PD'!$B:$N,13,FALSE)</f>
        <v>480</v>
      </c>
      <c r="F112" s="8">
        <f>VLOOKUP($B112,HITTERS!$B:$W,4,FALSE)</f>
        <v>546</v>
      </c>
      <c r="G112" s="8">
        <f>VLOOKUP($B112,HITTERS!$B:$W,5,FALSE)</f>
        <v>18</v>
      </c>
      <c r="H112" s="8">
        <f>VLOOKUP($B112,HITTERS!$B:$W,6,FALSE)</f>
        <v>61</v>
      </c>
      <c r="I112" s="8">
        <f>VLOOKUP($B112,HITTERS!$B:$W,7,FALSE)</f>
        <v>69</v>
      </c>
      <c r="J112" s="8">
        <f>VLOOKUP($B112,HITTERS!$B:$W,8,FALSE)</f>
        <v>1</v>
      </c>
      <c r="K112" s="8">
        <f t="shared" si="5"/>
        <v>3.2967032967032968E-2</v>
      </c>
      <c r="L112" s="8">
        <f t="shared" si="6"/>
        <v>0.11172161172161173</v>
      </c>
      <c r="M112" s="8">
        <f t="shared" si="7"/>
        <v>0.12637362637362637</v>
      </c>
      <c r="N112" s="8">
        <f t="shared" si="8"/>
        <v>1.8315018315018315E-3</v>
      </c>
      <c r="O112" s="8">
        <f>VLOOKUP($B112,HITTERS!$B:$W,14,FALSE)</f>
        <v>0.32500000000000001</v>
      </c>
      <c r="P112" s="8">
        <f>VLOOKUP($B112,HITTERS!$B:$W,15,FALSE)</f>
        <v>0.41299999999999998</v>
      </c>
      <c r="Q112" s="9">
        <f>VLOOKUP($B112,HITTERS!$B:$W,9,FALSE)</f>
        <v>9.5000000000000001E-2</v>
      </c>
      <c r="R112" s="10">
        <f>VLOOKUP($B112,HITTERS!$B:$W,10,FALSE)</f>
        <v>0.27800000000000002</v>
      </c>
      <c r="S112" s="10">
        <f>VLOOKUP(B112,'Hit Statcast'!B:R,9,FALSE)</f>
        <v>9.5000000000000001E-2</v>
      </c>
      <c r="T112" s="10">
        <f>VLOOKUP($B112,'Hit Statcast'!$B:$R,11,FALSE)</f>
        <v>0.44400000000000001</v>
      </c>
      <c r="U112" s="23">
        <f>VLOOKUP($B112,'Hit Statcast'!$B:$R,5,FALSE)</f>
        <v>91.1</v>
      </c>
      <c r="V112" s="23">
        <f>VLOOKUP($B112,'Hit Statcast'!$B:$R,7,FALSE)</f>
        <v>7.8</v>
      </c>
      <c r="W112" s="10">
        <f>VLOOKUP($B112,'Hit PD'!$B:$L,4,FALSE)</f>
        <v>0.19800000000000001</v>
      </c>
      <c r="X112" s="10">
        <f>VLOOKUP($B112,'Hit PD'!$B:$L,5,FALSE)</f>
        <v>0.52700000000000002</v>
      </c>
      <c r="Y112" s="10">
        <f>VLOOKUP($B112,'Hit PD'!$B:$L,6,FALSE)</f>
        <v>0.27500000000000002</v>
      </c>
      <c r="Z112" s="23">
        <f>VLOOKUP($B112,BsR!$B:$L,5,FALSE)</f>
        <v>-2.2999999999999998</v>
      </c>
      <c r="AA112" s="10">
        <f>VLOOKUP($B112,'Hit PD'!$B:$L,8,FALSE)</f>
        <v>0.30299999999999999</v>
      </c>
      <c r="AB112" s="10">
        <f t="shared" si="9"/>
        <v>0.31299999999999994</v>
      </c>
      <c r="AC112" s="10">
        <f>VLOOKUP($B112,'Hit PD'!$B:$L,10,FALSE)</f>
        <v>0.27100000000000002</v>
      </c>
      <c r="AD112" s="10">
        <f>VLOOKUP($B112,'Hit PD'!$B:$L,11,FALSE)</f>
        <v>0.106</v>
      </c>
      <c r="AE112" s="10">
        <f>VLOOKUP($B112,'Hit PD'!$B:$M,12,FALSE)</f>
        <v>0.16500000000000001</v>
      </c>
      <c r="AF112" s="10">
        <f>VLOOKUP($B112,'Hit PD'!$B:$L,9,FALSE)</f>
        <v>0.68700000000000006</v>
      </c>
      <c r="AG112">
        <f>VLOOKUP(B112,'[1]SGP Hitters'!$B:$K,10,FALSE)</f>
        <v>10.445824684015919</v>
      </c>
      <c r="AH112" s="8">
        <v>0.16500000000000001</v>
      </c>
      <c r="AI112" s="8">
        <v>0.32</v>
      </c>
      <c r="AJ112" s="11">
        <v>0.248</v>
      </c>
      <c r="AK112" s="8">
        <v>0.32100000000000001</v>
      </c>
      <c r="AL112" s="8">
        <v>0.32200000000000001</v>
      </c>
      <c r="AM112" s="8">
        <v>104</v>
      </c>
      <c r="AN112" s="11">
        <v>-2</v>
      </c>
      <c r="AO112" s="11">
        <v>0.7</v>
      </c>
      <c r="AP112" s="8">
        <v>2.4</v>
      </c>
      <c r="AQ112" s="8">
        <v>2.1</v>
      </c>
    </row>
    <row r="113" spans="1:43" ht="15" thickBot="1">
      <c r="A113" s="5">
        <v>112</v>
      </c>
      <c r="B113" s="22" t="s">
        <v>164</v>
      </c>
      <c r="C113" s="22" t="s">
        <v>24</v>
      </c>
      <c r="D113" s="8">
        <f>VLOOKUP(B113,HITTERS!$B:$W,3,FALSE)</f>
        <v>113</v>
      </c>
      <c r="E113" s="8">
        <f>VLOOKUP($B113,'Hit PD'!$B:$N,13,FALSE)</f>
        <v>432</v>
      </c>
      <c r="F113" s="8">
        <f>VLOOKUP($B113,HITTERS!$B:$W,4,FALSE)</f>
        <v>479</v>
      </c>
      <c r="G113" s="8">
        <f>VLOOKUP($B113,HITTERS!$B:$W,5,FALSE)</f>
        <v>33</v>
      </c>
      <c r="H113" s="8">
        <f>VLOOKUP($B113,HITTERS!$B:$W,6,FALSE)</f>
        <v>61</v>
      </c>
      <c r="I113" s="8">
        <f>VLOOKUP($B113,HITTERS!$B:$W,7,FALSE)</f>
        <v>103</v>
      </c>
      <c r="J113" s="8">
        <f>VLOOKUP($B113,HITTERS!$B:$W,8,FALSE)</f>
        <v>1</v>
      </c>
      <c r="K113" s="8">
        <f t="shared" si="5"/>
        <v>6.889352818371608E-2</v>
      </c>
      <c r="L113" s="8">
        <f t="shared" si="6"/>
        <v>0.12734864300626306</v>
      </c>
      <c r="M113" s="8">
        <f t="shared" si="7"/>
        <v>0.21503131524008351</v>
      </c>
      <c r="N113" s="8">
        <f t="shared" si="8"/>
        <v>2.0876826722338203E-3</v>
      </c>
      <c r="O113" s="8">
        <f>VLOOKUP($B113,HITTERS!$B:$W,14,FALSE)</f>
        <v>0.32100000000000001</v>
      </c>
      <c r="P113" s="8">
        <f>VLOOKUP($B113,HITTERS!$B:$W,15,FALSE)</f>
        <v>0.57199999999999995</v>
      </c>
      <c r="Q113" s="9">
        <f>VLOOKUP($B113,HITTERS!$B:$W,9,FALSE)</f>
        <v>7.0999999999999994E-2</v>
      </c>
      <c r="R113" s="10">
        <f>VLOOKUP($B113,HITTERS!$B:$W,10,FALSE)</f>
        <v>0.311</v>
      </c>
      <c r="S113" s="10">
        <f>VLOOKUP(B113,'Hit Statcast'!B:R,9,FALSE)</f>
        <v>0.17</v>
      </c>
      <c r="T113" s="10">
        <f>VLOOKUP($B113,'Hit Statcast'!$B:$R,11,FALSE)</f>
        <v>0.54800000000000004</v>
      </c>
      <c r="U113" s="23">
        <f>VLOOKUP($B113,'Hit Statcast'!$B:$R,5,FALSE)</f>
        <v>93.4</v>
      </c>
      <c r="V113" s="23">
        <f>VLOOKUP($B113,'Hit Statcast'!$B:$R,7,FALSE)</f>
        <v>16.8</v>
      </c>
      <c r="W113" s="10">
        <f>VLOOKUP($B113,'Hit PD'!$B:$L,4,FALSE)</f>
        <v>0.223</v>
      </c>
      <c r="X113" s="10">
        <f>VLOOKUP($B113,'Hit PD'!$B:$L,5,FALSE)</f>
        <v>0.36</v>
      </c>
      <c r="Y113" s="10">
        <f>VLOOKUP($B113,'Hit PD'!$B:$L,6,FALSE)</f>
        <v>0.41799999999999998</v>
      </c>
      <c r="Z113" s="23">
        <f>VLOOKUP($B113,BsR!$B:$L,5,FALSE)</f>
        <v>-3.6</v>
      </c>
      <c r="AA113" s="10">
        <f>VLOOKUP($B113,'Hit PD'!$B:$L,8,FALSE)</f>
        <v>0.36899999999999999</v>
      </c>
      <c r="AB113" s="10">
        <f t="shared" si="9"/>
        <v>0.32599999999999996</v>
      </c>
      <c r="AC113" s="10">
        <f>VLOOKUP($B113,'Hit PD'!$B:$L,10,FALSE)</f>
        <v>0.30299999999999999</v>
      </c>
      <c r="AD113" s="10">
        <f>VLOOKUP($B113,'Hit PD'!$B:$L,11,FALSE)</f>
        <v>0.13100000000000001</v>
      </c>
      <c r="AE113" s="10">
        <f>VLOOKUP($B113,'Hit PD'!$B:$M,12,FALSE)</f>
        <v>0.17199999999999999</v>
      </c>
      <c r="AF113" s="10">
        <f>VLOOKUP($B113,'Hit PD'!$B:$L,9,FALSE)</f>
        <v>0.67400000000000004</v>
      </c>
      <c r="AG113">
        <f>VLOOKUP(B113,'[1]SGP Hitters'!$B:$K,10,FALSE)</f>
        <v>18.397376340334507</v>
      </c>
      <c r="AH113" s="8">
        <v>0.30199999999999999</v>
      </c>
      <c r="AI113" s="8">
        <v>0.32500000000000001</v>
      </c>
      <c r="AJ113" s="11">
        <v>0.27300000000000002</v>
      </c>
      <c r="AK113" s="8">
        <v>0.372</v>
      </c>
      <c r="AL113" s="8">
        <v>0.373</v>
      </c>
      <c r="AM113" s="8">
        <v>137</v>
      </c>
      <c r="AN113" s="11">
        <v>-3.4</v>
      </c>
      <c r="AO113" s="11">
        <v>17.399999999999999</v>
      </c>
      <c r="AP113" s="8">
        <v>-11.4</v>
      </c>
      <c r="AQ113" s="8">
        <v>2.1</v>
      </c>
    </row>
    <row r="114" spans="1:43" ht="15" thickBot="1">
      <c r="A114" s="5">
        <v>113</v>
      </c>
      <c r="B114" s="22" t="s">
        <v>165</v>
      </c>
      <c r="C114" s="22" t="s">
        <v>97</v>
      </c>
      <c r="D114" s="8">
        <f>VLOOKUP(B114,HITTERS!$B:$W,3,FALSE)</f>
        <v>129</v>
      </c>
      <c r="E114" s="8">
        <f>VLOOKUP($B114,'Hit PD'!$B:$N,13,FALSE)</f>
        <v>370</v>
      </c>
      <c r="F114" s="8">
        <f>VLOOKUP($B114,HITTERS!$B:$W,4,FALSE)</f>
        <v>408</v>
      </c>
      <c r="G114" s="8">
        <f>VLOOKUP($B114,HITTERS!$B:$W,5,FALSE)</f>
        <v>8</v>
      </c>
      <c r="H114" s="8">
        <f>VLOOKUP($B114,HITTERS!$B:$W,6,FALSE)</f>
        <v>58</v>
      </c>
      <c r="I114" s="8">
        <f>VLOOKUP($B114,HITTERS!$B:$W,7,FALSE)</f>
        <v>36</v>
      </c>
      <c r="J114" s="8">
        <f>VLOOKUP($B114,HITTERS!$B:$W,8,FALSE)</f>
        <v>14</v>
      </c>
      <c r="K114" s="8">
        <f t="shared" si="5"/>
        <v>1.9607843137254902E-2</v>
      </c>
      <c r="L114" s="8">
        <f t="shared" si="6"/>
        <v>0.14215686274509803</v>
      </c>
      <c r="M114" s="8">
        <f t="shared" si="7"/>
        <v>8.8235294117647065E-2</v>
      </c>
      <c r="N114" s="8">
        <f t="shared" si="8"/>
        <v>3.4313725490196081E-2</v>
      </c>
      <c r="O114" s="8">
        <f>VLOOKUP($B114,HITTERS!$B:$W,14,FALSE)</f>
        <v>0.32200000000000001</v>
      </c>
      <c r="P114" s="8">
        <f>VLOOKUP($B114,HITTERS!$B:$W,15,FALSE)</f>
        <v>0.41899999999999998</v>
      </c>
      <c r="Q114" s="9">
        <f>VLOOKUP($B114,HITTERS!$B:$W,9,FALSE)</f>
        <v>7.0999999999999994E-2</v>
      </c>
      <c r="R114" s="10">
        <f>VLOOKUP($B114,HITTERS!$B:$W,10,FALSE)</f>
        <v>0.21099999999999999</v>
      </c>
      <c r="S114" s="10">
        <f>VLOOKUP(B114,'Hit Statcast'!B:R,9,FALSE)</f>
        <v>3.5000000000000003E-2</v>
      </c>
      <c r="T114" s="10">
        <f>VLOOKUP($B114,'Hit Statcast'!$B:$R,11,FALSE)</f>
        <v>0.32900000000000001</v>
      </c>
      <c r="U114" s="23">
        <f>VLOOKUP($B114,'Hit Statcast'!$B:$R,5,FALSE)</f>
        <v>86.7</v>
      </c>
      <c r="V114" s="23">
        <f>VLOOKUP($B114,'Hit Statcast'!$B:$R,7,FALSE)</f>
        <v>5.6</v>
      </c>
      <c r="W114" s="10">
        <f>VLOOKUP($B114,'Hit PD'!$B:$L,4,FALSE)</f>
        <v>0.192</v>
      </c>
      <c r="X114" s="10">
        <f>VLOOKUP($B114,'Hit PD'!$B:$L,5,FALSE)</f>
        <v>0.55600000000000005</v>
      </c>
      <c r="Y114" s="10">
        <f>VLOOKUP($B114,'Hit PD'!$B:$L,6,FALSE)</f>
        <v>0.252</v>
      </c>
      <c r="Z114" s="23">
        <f>VLOOKUP($B114,BsR!$B:$L,5,FALSE)</f>
        <v>-2.7</v>
      </c>
      <c r="AA114" s="10">
        <f>VLOOKUP($B114,'Hit PD'!$B:$L,8,FALSE)</f>
        <v>0.316</v>
      </c>
      <c r="AB114" s="10">
        <f t="shared" si="9"/>
        <v>0.27800000000000002</v>
      </c>
      <c r="AC114" s="10">
        <f>VLOOKUP($B114,'Hit PD'!$B:$L,10,FALSE)</f>
        <v>0.28199999999999997</v>
      </c>
      <c r="AD114" s="10">
        <f>VLOOKUP($B114,'Hit PD'!$B:$L,11,FALSE)</f>
        <v>0.14499999999999999</v>
      </c>
      <c r="AE114" s="10">
        <f>VLOOKUP($B114,'Hit PD'!$B:$M,12,FALSE)</f>
        <v>0.13700000000000001</v>
      </c>
      <c r="AF114" s="10">
        <f>VLOOKUP($B114,'Hit PD'!$B:$L,9,FALSE)</f>
        <v>0.72199999999999998</v>
      </c>
      <c r="AG114">
        <f>VLOOKUP(B114,'[1]SGP Hitters'!$B:$K,10,FALSE)</f>
        <v>8.2770801005593064</v>
      </c>
      <c r="AH114" s="8">
        <v>0.157</v>
      </c>
      <c r="AI114" s="8">
        <v>0.32300000000000001</v>
      </c>
      <c r="AJ114" s="11">
        <v>0.26700000000000002</v>
      </c>
      <c r="AK114" s="8">
        <v>0.32400000000000001</v>
      </c>
      <c r="AL114" s="8">
        <v>0.30499999999999999</v>
      </c>
      <c r="AM114" s="8">
        <v>107</v>
      </c>
      <c r="AN114" s="11">
        <v>-3.1</v>
      </c>
      <c r="AO114" s="11">
        <v>0.1</v>
      </c>
      <c r="AP114" s="8">
        <v>7.8</v>
      </c>
      <c r="AQ114" s="8">
        <v>2.1</v>
      </c>
    </row>
    <row r="115" spans="1:43" ht="15" thickBot="1">
      <c r="A115" s="5">
        <v>114</v>
      </c>
      <c r="B115" s="22" t="s">
        <v>166</v>
      </c>
      <c r="C115" s="22" t="s">
        <v>58</v>
      </c>
      <c r="D115" s="8">
        <f>VLOOKUP(B115,HITTERS!$B:$W,3,FALSE)</f>
        <v>144</v>
      </c>
      <c r="E115" s="8">
        <f>VLOOKUP($B115,'Hit PD'!$B:$N,13,FALSE)</f>
        <v>520</v>
      </c>
      <c r="F115" s="8">
        <f>VLOOKUP($B115,HITTERS!$B:$W,4,FALSE)</f>
        <v>566</v>
      </c>
      <c r="G115" s="8">
        <f>VLOOKUP($B115,HITTERS!$B:$W,5,FALSE)</f>
        <v>16</v>
      </c>
      <c r="H115" s="8">
        <f>VLOOKUP($B115,HITTERS!$B:$W,6,FALSE)</f>
        <v>76</v>
      </c>
      <c r="I115" s="8">
        <f>VLOOKUP($B115,HITTERS!$B:$W,7,FALSE)</f>
        <v>67</v>
      </c>
      <c r="J115" s="8">
        <f>VLOOKUP($B115,HITTERS!$B:$W,8,FALSE)</f>
        <v>5</v>
      </c>
      <c r="K115" s="8">
        <f t="shared" si="5"/>
        <v>2.8268551236749116E-2</v>
      </c>
      <c r="L115" s="8">
        <f t="shared" si="6"/>
        <v>0.13427561837455831</v>
      </c>
      <c r="M115" s="8">
        <f t="shared" si="7"/>
        <v>0.11837455830388692</v>
      </c>
      <c r="N115" s="8">
        <f t="shared" si="8"/>
        <v>8.8339222614840993E-3</v>
      </c>
      <c r="O115" s="8">
        <f>VLOOKUP($B115,HITTERS!$B:$W,14,FALSE)</f>
        <v>0.32500000000000001</v>
      </c>
      <c r="P115" s="8">
        <f>VLOOKUP($B115,HITTERS!$B:$W,15,FALSE)</f>
        <v>0.44400000000000001</v>
      </c>
      <c r="Q115" s="9">
        <f>VLOOKUP($B115,HITTERS!$B:$W,9,FALSE)</f>
        <v>6.7000000000000004E-2</v>
      </c>
      <c r="R115" s="10">
        <f>VLOOKUP($B115,HITTERS!$B:$W,10,FALSE)</f>
        <v>0.249</v>
      </c>
      <c r="S115" s="10">
        <f>VLOOKUP(B115,'Hit Statcast'!B:R,9,FALSE)</f>
        <v>8.8999999999999996E-2</v>
      </c>
      <c r="T115" s="10">
        <f>VLOOKUP($B115,'Hit Statcast'!$B:$R,11,FALSE)</f>
        <v>0.40100000000000002</v>
      </c>
      <c r="U115" s="23">
        <f>VLOOKUP($B115,'Hit Statcast'!$B:$R,5,FALSE)</f>
        <v>89.4</v>
      </c>
      <c r="V115" s="23">
        <f>VLOOKUP($B115,'Hit Statcast'!$B:$R,7,FALSE)</f>
        <v>10.4</v>
      </c>
      <c r="W115" s="10">
        <f>VLOOKUP($B115,'Hit PD'!$B:$L,4,FALSE)</f>
        <v>0.16900000000000001</v>
      </c>
      <c r="X115" s="10">
        <f>VLOOKUP($B115,'Hit PD'!$B:$L,5,FALSE)</f>
        <v>0.45100000000000001</v>
      </c>
      <c r="Y115" s="10">
        <f>VLOOKUP($B115,'Hit PD'!$B:$L,6,FALSE)</f>
        <v>0.38</v>
      </c>
      <c r="Z115" s="23">
        <f>VLOOKUP($B115,BsR!$B:$L,5,FALSE)</f>
        <v>-3.9</v>
      </c>
      <c r="AA115" s="10">
        <f>VLOOKUP($B115,'Hit PD'!$B:$L,8,FALSE)</f>
        <v>0.33600000000000002</v>
      </c>
      <c r="AB115" s="10">
        <f t="shared" si="9"/>
        <v>0.26500000000000001</v>
      </c>
      <c r="AC115" s="10">
        <f>VLOOKUP($B115,'Hit PD'!$B:$L,10,FALSE)</f>
        <v>0.30499999999999999</v>
      </c>
      <c r="AD115" s="10">
        <f>VLOOKUP($B115,'Hit PD'!$B:$L,11,FALSE)</f>
        <v>0.182</v>
      </c>
      <c r="AE115" s="10">
        <f>VLOOKUP($B115,'Hit PD'!$B:$M,12,FALSE)</f>
        <v>0.123</v>
      </c>
      <c r="AF115" s="10">
        <f>VLOOKUP($B115,'Hit PD'!$B:$L,9,FALSE)</f>
        <v>0.73499999999999999</v>
      </c>
      <c r="AG115">
        <f>VLOOKUP(B115,'[1]SGP Hitters'!$B:$K,10,FALSE)</f>
        <v>12.190237412332236</v>
      </c>
      <c r="AH115" s="8">
        <v>0.17299999999999999</v>
      </c>
      <c r="AI115" s="8">
        <v>0.34599999999999997</v>
      </c>
      <c r="AJ115" s="11">
        <v>0.27600000000000002</v>
      </c>
      <c r="AK115" s="8">
        <v>0.33100000000000002</v>
      </c>
      <c r="AL115" s="8">
        <v>0.311</v>
      </c>
      <c r="AM115" s="8">
        <v>112</v>
      </c>
      <c r="AN115" s="11">
        <v>-4.2</v>
      </c>
      <c r="AO115" s="11">
        <v>4.0999999999999996</v>
      </c>
      <c r="AP115" s="8">
        <v>-1.8</v>
      </c>
      <c r="AQ115" s="8">
        <v>2.1</v>
      </c>
    </row>
    <row r="116" spans="1:43" ht="15" thickBot="1">
      <c r="A116" s="5">
        <v>115</v>
      </c>
      <c r="B116" s="22" t="s">
        <v>167</v>
      </c>
      <c r="C116" s="22" t="s">
        <v>86</v>
      </c>
      <c r="D116" s="8">
        <f>VLOOKUP(B116,HITTERS!$B:$W,3,FALSE)</f>
        <v>135</v>
      </c>
      <c r="E116" s="8">
        <f>VLOOKUP($B116,'Hit PD'!$B:$N,13,FALSE)</f>
        <v>429</v>
      </c>
      <c r="F116" s="8">
        <f>VLOOKUP($B116,HITTERS!$B:$W,4,FALSE)</f>
        <v>519</v>
      </c>
      <c r="G116" s="8">
        <f>VLOOKUP($B116,HITTERS!$B:$W,5,FALSE)</f>
        <v>17</v>
      </c>
      <c r="H116" s="8">
        <f>VLOOKUP($B116,HITTERS!$B:$W,6,FALSE)</f>
        <v>64</v>
      </c>
      <c r="I116" s="8">
        <f>VLOOKUP($B116,HITTERS!$B:$W,7,FALSE)</f>
        <v>45</v>
      </c>
      <c r="J116" s="8">
        <f>VLOOKUP($B116,HITTERS!$B:$W,8,FALSE)</f>
        <v>2</v>
      </c>
      <c r="K116" s="8">
        <f t="shared" si="5"/>
        <v>3.2755298651252408E-2</v>
      </c>
      <c r="L116" s="8">
        <f t="shared" si="6"/>
        <v>0.1233140655105973</v>
      </c>
      <c r="M116" s="8">
        <f t="shared" si="7"/>
        <v>8.6705202312138727E-2</v>
      </c>
      <c r="N116" s="8">
        <f t="shared" si="8"/>
        <v>3.8535645472061657E-3</v>
      </c>
      <c r="O116" s="8">
        <f>VLOOKUP($B116,HITTERS!$B:$W,14,FALSE)</f>
        <v>0.373</v>
      </c>
      <c r="P116" s="8">
        <f>VLOOKUP($B116,HITTERS!$B:$W,15,FALSE)</f>
        <v>0.41699999999999998</v>
      </c>
      <c r="Q116" s="9">
        <f>VLOOKUP($B116,HITTERS!$B:$W,9,FALSE)</f>
        <v>0.14599999999999999</v>
      </c>
      <c r="R116" s="10">
        <f>VLOOKUP($B116,HITTERS!$B:$W,10,FALSE)</f>
        <v>0.183</v>
      </c>
      <c r="S116" s="10">
        <f>VLOOKUP(B116,'Hit Statcast'!B:R,9,FALSE)</f>
        <v>9.0999999999999998E-2</v>
      </c>
      <c r="T116" s="10">
        <f>VLOOKUP($B116,'Hit Statcast'!$B:$R,11,FALSE)</f>
        <v>0.39800000000000002</v>
      </c>
      <c r="U116" s="23">
        <f>VLOOKUP($B116,'Hit Statcast'!$B:$R,5,FALSE)</f>
        <v>88.3</v>
      </c>
      <c r="V116" s="23">
        <f>VLOOKUP($B116,'Hit Statcast'!$B:$R,7,FALSE)</f>
        <v>17.5</v>
      </c>
      <c r="W116" s="10">
        <f>VLOOKUP($B116,'Hit PD'!$B:$L,4,FALSE)</f>
        <v>0.20699999999999999</v>
      </c>
      <c r="X116" s="10">
        <f>VLOOKUP($B116,'Hit PD'!$B:$L,5,FALSE)</f>
        <v>0.38</v>
      </c>
      <c r="Y116" s="10">
        <f>VLOOKUP($B116,'Hit PD'!$B:$L,6,FALSE)</f>
        <v>0.41299999999999998</v>
      </c>
      <c r="Z116" s="23">
        <f>VLOOKUP($B116,BsR!$B:$L,5,FALSE)</f>
        <v>-0.2</v>
      </c>
      <c r="AA116" s="10">
        <f>VLOOKUP($B116,'Hit PD'!$B:$L,8,FALSE)</f>
        <v>0.20699999999999999</v>
      </c>
      <c r="AB116" s="10">
        <f t="shared" si="9"/>
        <v>0.19599999999999995</v>
      </c>
      <c r="AC116" s="10">
        <f>VLOOKUP($B116,'Hit PD'!$B:$L,10,FALSE)</f>
        <v>0.26500000000000001</v>
      </c>
      <c r="AD116" s="10">
        <f>VLOOKUP($B116,'Hit PD'!$B:$L,11,FALSE)</f>
        <v>0.189</v>
      </c>
      <c r="AE116" s="10">
        <f>VLOOKUP($B116,'Hit PD'!$B:$M,12,FALSE)</f>
        <v>7.6999999999999999E-2</v>
      </c>
      <c r="AF116" s="10">
        <f>VLOOKUP($B116,'Hit PD'!$B:$L,9,FALSE)</f>
        <v>0.80400000000000005</v>
      </c>
      <c r="AG116">
        <f>VLOOKUP(B116,'[1]SGP Hitters'!$B:$K,10,FALSE)</f>
        <v>11.600859442892087</v>
      </c>
      <c r="AH116" s="8">
        <v>0.16400000000000001</v>
      </c>
      <c r="AI116" s="8">
        <v>0.29499999999999998</v>
      </c>
      <c r="AJ116" s="11">
        <v>0.26</v>
      </c>
      <c r="AK116" s="8">
        <v>0.34899999999999998</v>
      </c>
      <c r="AL116" s="8">
        <v>0.36099999999999999</v>
      </c>
      <c r="AM116" s="8">
        <v>123</v>
      </c>
      <c r="AN116" s="11">
        <v>-0.1</v>
      </c>
      <c r="AO116" s="11">
        <v>14.3</v>
      </c>
      <c r="AP116" s="8">
        <v>-10.4</v>
      </c>
      <c r="AQ116" s="8">
        <v>2.1</v>
      </c>
    </row>
    <row r="117" spans="1:43" ht="15" thickBot="1">
      <c r="A117" s="5">
        <v>116</v>
      </c>
      <c r="B117" s="22" t="s">
        <v>168</v>
      </c>
      <c r="C117" s="22" t="s">
        <v>169</v>
      </c>
      <c r="D117" s="8">
        <f>VLOOKUP(B117,HITTERS!$B:$W,3,FALSE)</f>
        <v>128</v>
      </c>
      <c r="E117" s="8">
        <f>VLOOKUP($B117,'Hit PD'!$B:$N,13,FALSE)</f>
        <v>406</v>
      </c>
      <c r="F117" s="8">
        <f>VLOOKUP($B117,HITTERS!$B:$W,4,FALSE)</f>
        <v>495</v>
      </c>
      <c r="G117" s="8">
        <f>VLOOKUP($B117,HITTERS!$B:$W,5,FALSE)</f>
        <v>16</v>
      </c>
      <c r="H117" s="8">
        <f>VLOOKUP($B117,HITTERS!$B:$W,6,FALSE)</f>
        <v>63</v>
      </c>
      <c r="I117" s="8">
        <f>VLOOKUP($B117,HITTERS!$B:$W,7,FALSE)</f>
        <v>54</v>
      </c>
      <c r="J117" s="8">
        <f>VLOOKUP($B117,HITTERS!$B:$W,8,FALSE)</f>
        <v>3</v>
      </c>
      <c r="K117" s="8">
        <f t="shared" si="5"/>
        <v>3.2323232323232323E-2</v>
      </c>
      <c r="L117" s="8">
        <f t="shared" si="6"/>
        <v>0.12727272727272726</v>
      </c>
      <c r="M117" s="8">
        <f t="shared" si="7"/>
        <v>0.10909090909090909</v>
      </c>
      <c r="N117" s="8">
        <f t="shared" si="8"/>
        <v>6.0606060606060606E-3</v>
      </c>
      <c r="O117" s="8">
        <f>VLOOKUP($B117,HITTERS!$B:$W,14,FALSE)</f>
        <v>0.36399999999999999</v>
      </c>
      <c r="P117" s="8">
        <f>VLOOKUP($B117,HITTERS!$B:$W,15,FALSE)</f>
        <v>0.40600000000000003</v>
      </c>
      <c r="Q117" s="9">
        <f>VLOOKUP($B117,HITTERS!$B:$W,9,FALSE)</f>
        <v>0.156</v>
      </c>
      <c r="R117" s="10">
        <f>VLOOKUP($B117,HITTERS!$B:$W,10,FALSE)</f>
        <v>0.34300000000000003</v>
      </c>
      <c r="S117" s="10">
        <f>VLOOKUP(B117,'Hit Statcast'!B:R,9,FALSE)</f>
        <v>0.13</v>
      </c>
      <c r="T117" s="10">
        <f>VLOOKUP($B117,'Hit Statcast'!$B:$R,11,FALSE)</f>
        <v>0.45</v>
      </c>
      <c r="U117" s="23">
        <f>VLOOKUP($B117,'Hit Statcast'!$B:$R,5,FALSE)</f>
        <v>91.2</v>
      </c>
      <c r="V117" s="23">
        <f>VLOOKUP($B117,'Hit Statcast'!$B:$R,7,FALSE)</f>
        <v>16</v>
      </c>
      <c r="W117" s="10">
        <f>VLOOKUP($B117,'Hit PD'!$B:$L,4,FALSE)</f>
        <v>0.23</v>
      </c>
      <c r="X117" s="10">
        <f>VLOOKUP($B117,'Hit PD'!$B:$L,5,FALSE)</f>
        <v>0.374</v>
      </c>
      <c r="Y117" s="10">
        <f>VLOOKUP($B117,'Hit PD'!$B:$L,6,FALSE)</f>
        <v>0.39600000000000002</v>
      </c>
      <c r="Z117" s="23">
        <f>VLOOKUP($B117,BsR!$B:$L,5,FALSE)</f>
        <v>-0.3</v>
      </c>
      <c r="AA117" s="10">
        <f>VLOOKUP($B117,'Hit PD'!$B:$L,8,FALSE)</f>
        <v>0.223</v>
      </c>
      <c r="AB117" s="10">
        <f t="shared" si="9"/>
        <v>0.35099999999999998</v>
      </c>
      <c r="AC117" s="10">
        <f>VLOOKUP($B117,'Hit PD'!$B:$L,10,FALSE)</f>
        <v>0.318</v>
      </c>
      <c r="AD117" s="10">
        <f>VLOOKUP($B117,'Hit PD'!$B:$L,11,FALSE)</f>
        <v>0.16800000000000001</v>
      </c>
      <c r="AE117" s="10">
        <f>VLOOKUP($B117,'Hit PD'!$B:$M,12,FALSE)</f>
        <v>0.15</v>
      </c>
      <c r="AF117" s="10">
        <f>VLOOKUP($B117,'Hit PD'!$B:$L,9,FALSE)</f>
        <v>0.64900000000000002</v>
      </c>
      <c r="AG117">
        <f>VLOOKUP(B117,'[1]SGP Hitters'!$B:$K,10,FALSE)</f>
        <v>11.31074491502787</v>
      </c>
      <c r="AH117" s="8">
        <v>0.17799999999999999</v>
      </c>
      <c r="AI117" s="8">
        <v>0.35399999999999998</v>
      </c>
      <c r="AJ117" s="11">
        <v>0.23300000000000001</v>
      </c>
      <c r="AK117" s="8">
        <v>0.34499999999999997</v>
      </c>
      <c r="AL117" s="8">
        <v>0.33900000000000002</v>
      </c>
      <c r="AM117" s="8">
        <v>125</v>
      </c>
      <c r="AN117" s="11">
        <v>-0.2</v>
      </c>
      <c r="AO117" s="11">
        <v>14</v>
      </c>
      <c r="AP117" s="8">
        <v>-9</v>
      </c>
      <c r="AQ117" s="8">
        <v>2.1</v>
      </c>
    </row>
    <row r="118" spans="1:43" ht="15" thickBot="1">
      <c r="A118" s="5">
        <v>117</v>
      </c>
      <c r="B118" s="22" t="s">
        <v>170</v>
      </c>
      <c r="C118" s="22" t="s">
        <v>144</v>
      </c>
      <c r="D118" s="8">
        <f>VLOOKUP(B118,HITTERS!$B:$W,3,FALSE)</f>
        <v>124</v>
      </c>
      <c r="E118" s="8">
        <f>VLOOKUP($B118,'Hit PD'!$B:$N,13,FALSE)</f>
        <v>358</v>
      </c>
      <c r="F118" s="8">
        <f>VLOOKUP($B118,HITTERS!$B:$W,4,FALSE)</f>
        <v>409</v>
      </c>
      <c r="G118" s="8">
        <f>VLOOKUP($B118,HITTERS!$B:$W,5,FALSE)</f>
        <v>9</v>
      </c>
      <c r="H118" s="8">
        <f>VLOOKUP($B118,HITTERS!$B:$W,6,FALSE)</f>
        <v>60</v>
      </c>
      <c r="I118" s="8">
        <f>VLOOKUP($B118,HITTERS!$B:$W,7,FALSE)</f>
        <v>34</v>
      </c>
      <c r="J118" s="8">
        <f>VLOOKUP($B118,HITTERS!$B:$W,8,FALSE)</f>
        <v>33</v>
      </c>
      <c r="K118" s="8">
        <f t="shared" si="5"/>
        <v>2.2004889975550123E-2</v>
      </c>
      <c r="L118" s="8">
        <f t="shared" si="6"/>
        <v>0.14669926650366749</v>
      </c>
      <c r="M118" s="8">
        <f t="shared" si="7"/>
        <v>8.3129584352078234E-2</v>
      </c>
      <c r="N118" s="8">
        <f t="shared" si="8"/>
        <v>8.0684596577017112E-2</v>
      </c>
      <c r="O118" s="8">
        <f>VLOOKUP($B118,HITTERS!$B:$W,14,FALSE)</f>
        <v>0.33900000000000002</v>
      </c>
      <c r="P118" s="8">
        <f>VLOOKUP($B118,HITTERS!$B:$W,15,FALSE)</f>
        <v>0.41099999999999998</v>
      </c>
      <c r="Q118" s="9">
        <f>VLOOKUP($B118,HITTERS!$B:$W,9,FALSE)</f>
        <v>8.3000000000000004E-2</v>
      </c>
      <c r="R118" s="10">
        <f>VLOOKUP($B118,HITTERS!$B:$W,10,FALSE)</f>
        <v>0.24199999999999999</v>
      </c>
      <c r="S118" s="10">
        <f>VLOOKUP(B118,'Hit Statcast'!B:R,9,FALSE)</f>
        <v>6.8000000000000005E-2</v>
      </c>
      <c r="T118" s="10">
        <f>VLOOKUP($B118,'Hit Statcast'!$B:$R,11,FALSE)</f>
        <v>0.318</v>
      </c>
      <c r="U118" s="23">
        <f>VLOOKUP($B118,'Hit Statcast'!$B:$R,5,FALSE)</f>
        <v>86.5</v>
      </c>
      <c r="V118" s="23">
        <f>VLOOKUP($B118,'Hit Statcast'!$B:$R,7,FALSE)</f>
        <v>15.1</v>
      </c>
      <c r="W118" s="10">
        <f>VLOOKUP($B118,'Hit PD'!$B:$L,4,FALSE)</f>
        <v>0.19400000000000001</v>
      </c>
      <c r="X118" s="10">
        <f>VLOOKUP($B118,'Hit PD'!$B:$L,5,FALSE)</f>
        <v>0.39100000000000001</v>
      </c>
      <c r="Y118" s="10">
        <f>VLOOKUP($B118,'Hit PD'!$B:$L,6,FALSE)</f>
        <v>0.41499999999999998</v>
      </c>
      <c r="Z118" s="23">
        <f>VLOOKUP($B118,BsR!$B:$L,5,FALSE)</f>
        <v>6.4</v>
      </c>
      <c r="AA118" s="10">
        <f>VLOOKUP($B118,'Hit PD'!$B:$L,8,FALSE)</f>
        <v>0.372</v>
      </c>
      <c r="AB118" s="10">
        <f t="shared" si="9"/>
        <v>0.253</v>
      </c>
      <c r="AC118" s="10">
        <f>VLOOKUP($B118,'Hit PD'!$B:$L,10,FALSE)</f>
        <v>0.28199999999999997</v>
      </c>
      <c r="AD118" s="10">
        <f>VLOOKUP($B118,'Hit PD'!$B:$L,11,FALSE)</f>
        <v>0.152</v>
      </c>
      <c r="AE118" s="10">
        <f>VLOOKUP($B118,'Hit PD'!$B:$M,12,FALSE)</f>
        <v>0.13</v>
      </c>
      <c r="AF118" s="10">
        <f>VLOOKUP($B118,'Hit PD'!$B:$L,9,FALSE)</f>
        <v>0.747</v>
      </c>
      <c r="AG118">
        <f>VLOOKUP(B118,'[1]SGP Hitters'!$B:$K,10,FALSE)</f>
        <v>11.141149223649652</v>
      </c>
      <c r="AH118" s="8">
        <v>0.161</v>
      </c>
      <c r="AI118" s="8">
        <v>0.318</v>
      </c>
      <c r="AJ118" s="11">
        <v>0.251</v>
      </c>
      <c r="AK118" s="8">
        <v>0.32</v>
      </c>
      <c r="AL118" s="8">
        <v>0.30299999999999999</v>
      </c>
      <c r="AM118" s="8">
        <v>104</v>
      </c>
      <c r="AN118" s="11">
        <v>6.3</v>
      </c>
      <c r="AO118" s="11">
        <v>8.1</v>
      </c>
      <c r="AP118" s="8">
        <v>-0.2</v>
      </c>
      <c r="AQ118" s="8">
        <v>2.1</v>
      </c>
    </row>
    <row r="119" spans="1:43" ht="15" thickBot="1">
      <c r="A119" s="5">
        <v>118</v>
      </c>
      <c r="B119" s="22" t="s">
        <v>171</v>
      </c>
      <c r="C119" s="22" t="s">
        <v>37</v>
      </c>
      <c r="D119" s="8">
        <f>VLOOKUP(B119,HITTERS!$B:$W,3,FALSE)</f>
        <v>145</v>
      </c>
      <c r="E119" s="8">
        <f>VLOOKUP($B119,'Hit PD'!$B:$N,13,FALSE)</f>
        <v>551</v>
      </c>
      <c r="F119" s="8">
        <f>VLOOKUP($B119,HITTERS!$B:$W,4,FALSE)</f>
        <v>592</v>
      </c>
      <c r="G119" s="8">
        <f>VLOOKUP($B119,HITTERS!$B:$W,5,FALSE)</f>
        <v>24</v>
      </c>
      <c r="H119" s="8">
        <f>VLOOKUP($B119,HITTERS!$B:$W,6,FALSE)</f>
        <v>65</v>
      </c>
      <c r="I119" s="8">
        <f>VLOOKUP($B119,HITTERS!$B:$W,7,FALSE)</f>
        <v>82</v>
      </c>
      <c r="J119" s="8">
        <f>VLOOKUP($B119,HITTERS!$B:$W,8,FALSE)</f>
        <v>5</v>
      </c>
      <c r="K119" s="8">
        <f t="shared" si="5"/>
        <v>4.0540540540540543E-2</v>
      </c>
      <c r="L119" s="8">
        <f t="shared" si="6"/>
        <v>0.1097972972972973</v>
      </c>
      <c r="M119" s="8">
        <f t="shared" si="7"/>
        <v>0.13851351351351351</v>
      </c>
      <c r="N119" s="8">
        <f t="shared" si="8"/>
        <v>8.4459459459459464E-3</v>
      </c>
      <c r="O119" s="8">
        <f>VLOOKUP($B119,HITTERS!$B:$W,14,FALSE)</f>
        <v>0.309</v>
      </c>
      <c r="P119" s="8">
        <f>VLOOKUP($B119,HITTERS!$B:$W,15,FALSE)</f>
        <v>0.46300000000000002</v>
      </c>
      <c r="Q119" s="9">
        <f>VLOOKUP($B119,HITTERS!$B:$W,9,FALSE)</f>
        <v>5.6000000000000001E-2</v>
      </c>
      <c r="R119" s="10">
        <f>VLOOKUP($B119,HITTERS!$B:$W,10,FALSE)</f>
        <v>0.17399999999999999</v>
      </c>
      <c r="S119" s="10">
        <f>VLOOKUP(B119,'Hit Statcast'!B:R,9,FALSE)</f>
        <v>8.4000000000000005E-2</v>
      </c>
      <c r="T119" s="10">
        <f>VLOOKUP($B119,'Hit Statcast'!$B:$R,11,FALSE)</f>
        <v>0.46</v>
      </c>
      <c r="U119" s="23">
        <f>VLOOKUP($B119,'Hit Statcast'!$B:$R,5,FALSE)</f>
        <v>89.7</v>
      </c>
      <c r="V119" s="23">
        <f>VLOOKUP($B119,'Hit Statcast'!$B:$R,7,FALSE)</f>
        <v>10.6</v>
      </c>
      <c r="W119" s="10">
        <f>VLOOKUP($B119,'Hit PD'!$B:$L,4,FALSE)</f>
        <v>0.21299999999999999</v>
      </c>
      <c r="X119" s="10">
        <f>VLOOKUP($B119,'Hit PD'!$B:$L,5,FALSE)</f>
        <v>0.43099999999999999</v>
      </c>
      <c r="Y119" s="10">
        <f>VLOOKUP($B119,'Hit PD'!$B:$L,6,FALSE)</f>
        <v>0.35599999999999998</v>
      </c>
      <c r="Z119" s="23">
        <f>VLOOKUP($B119,BsR!$B:$L,5,FALSE)</f>
        <v>-3.2</v>
      </c>
      <c r="AA119" s="10">
        <f>VLOOKUP($B119,'Hit PD'!$B:$L,8,FALSE)</f>
        <v>0.33400000000000002</v>
      </c>
      <c r="AB119" s="10">
        <f t="shared" si="9"/>
        <v>0.16500000000000004</v>
      </c>
      <c r="AC119" s="10">
        <f>VLOOKUP($B119,'Hit PD'!$B:$L,10,FALSE)</f>
        <v>0.249</v>
      </c>
      <c r="AD119" s="10">
        <f>VLOOKUP($B119,'Hit PD'!$B:$L,11,FALSE)</f>
        <v>0.16900000000000001</v>
      </c>
      <c r="AE119" s="10">
        <f>VLOOKUP($B119,'Hit PD'!$B:$M,12,FALSE)</f>
        <v>8.1000000000000003E-2</v>
      </c>
      <c r="AF119" s="10">
        <f>VLOOKUP($B119,'Hit PD'!$B:$L,9,FALSE)</f>
        <v>0.83499999999999996</v>
      </c>
      <c r="AG119">
        <f>VLOOKUP(B119,'[1]SGP Hitters'!$B:$K,10,FALSE)</f>
        <v>13.372466397220117</v>
      </c>
      <c r="AH119" s="8">
        <v>0.20599999999999999</v>
      </c>
      <c r="AI119" s="8">
        <v>0.28100000000000003</v>
      </c>
      <c r="AJ119" s="11">
        <v>0.26200000000000001</v>
      </c>
      <c r="AK119" s="8">
        <v>0.33200000000000002</v>
      </c>
      <c r="AL119" s="8">
        <v>0.32500000000000001</v>
      </c>
      <c r="AM119" s="8">
        <v>107</v>
      </c>
      <c r="AN119" s="11">
        <v>-3.1</v>
      </c>
      <c r="AO119" s="11">
        <v>2</v>
      </c>
      <c r="AP119" s="8">
        <v>-0.5</v>
      </c>
      <c r="AQ119" s="8">
        <v>2.1</v>
      </c>
    </row>
    <row r="120" spans="1:43" ht="15" thickBot="1">
      <c r="A120" s="5">
        <v>119</v>
      </c>
      <c r="B120" s="22" t="s">
        <v>172</v>
      </c>
      <c r="C120" s="22" t="s">
        <v>95</v>
      </c>
      <c r="D120" s="8">
        <f>VLOOKUP(B120,HITTERS!$B:$W,3,FALSE)</f>
        <v>95</v>
      </c>
      <c r="E120" s="8">
        <f>VLOOKUP($B120,'Hit PD'!$B:$N,13,FALSE)</f>
        <v>327</v>
      </c>
      <c r="F120" s="8">
        <f>VLOOKUP($B120,HITTERS!$B:$W,4,FALSE)</f>
        <v>371</v>
      </c>
      <c r="G120" s="8">
        <f>VLOOKUP($B120,HITTERS!$B:$W,5,FALSE)</f>
        <v>11</v>
      </c>
      <c r="H120" s="8">
        <f>VLOOKUP($B120,HITTERS!$B:$W,6,FALSE)</f>
        <v>48</v>
      </c>
      <c r="I120" s="8">
        <f>VLOOKUP($B120,HITTERS!$B:$W,7,FALSE)</f>
        <v>34</v>
      </c>
      <c r="J120" s="8">
        <f>VLOOKUP($B120,HITTERS!$B:$W,8,FALSE)</f>
        <v>5</v>
      </c>
      <c r="K120" s="8">
        <f t="shared" si="5"/>
        <v>2.9649595687331536E-2</v>
      </c>
      <c r="L120" s="8">
        <f t="shared" si="6"/>
        <v>0.1293800539083558</v>
      </c>
      <c r="M120" s="8">
        <f t="shared" si="7"/>
        <v>9.1644204851752023E-2</v>
      </c>
      <c r="N120" s="8">
        <f t="shared" si="8"/>
        <v>1.3477088948787063E-2</v>
      </c>
      <c r="O120" s="8">
        <f>VLOOKUP($B120,HITTERS!$B:$W,14,FALSE)</f>
        <v>0.36499999999999999</v>
      </c>
      <c r="P120" s="8">
        <f>VLOOKUP($B120,HITTERS!$B:$W,15,FALSE)</f>
        <v>0.42199999999999999</v>
      </c>
      <c r="Q120" s="9">
        <f>VLOOKUP($B120,HITTERS!$B:$W,9,FALSE)</f>
        <v>8.8999999999999996E-2</v>
      </c>
      <c r="R120" s="10">
        <f>VLOOKUP($B120,HITTERS!$B:$W,10,FALSE)</f>
        <v>0.14299999999999999</v>
      </c>
      <c r="S120" s="10">
        <f>VLOOKUP(B120,'Hit Statcast'!B:R,9,FALSE)</f>
        <v>5.8000000000000003E-2</v>
      </c>
      <c r="T120" s="10">
        <f>VLOOKUP($B120,'Hit Statcast'!$B:$R,11,FALSE)</f>
        <v>0.40600000000000003</v>
      </c>
      <c r="U120" s="23">
        <f>VLOOKUP($B120,'Hit Statcast'!$B:$R,5,FALSE)</f>
        <v>89.3</v>
      </c>
      <c r="V120" s="23">
        <f>VLOOKUP($B120,'Hit Statcast'!$B:$R,7,FALSE)</f>
        <v>10.6</v>
      </c>
      <c r="W120" s="10">
        <f>VLOOKUP($B120,'Hit PD'!$B:$L,4,FALSE)</f>
        <v>0.23200000000000001</v>
      </c>
      <c r="X120" s="10">
        <f>VLOOKUP($B120,'Hit PD'!$B:$L,5,FALSE)</f>
        <v>0.46500000000000002</v>
      </c>
      <c r="Y120" s="10">
        <f>VLOOKUP($B120,'Hit PD'!$B:$L,6,FALSE)</f>
        <v>0.30299999999999999</v>
      </c>
      <c r="Z120" s="23">
        <f>VLOOKUP($B120,BsR!$B:$L,5,FALSE)</f>
        <v>3.1</v>
      </c>
      <c r="AA120" s="10">
        <f>VLOOKUP($B120,'Hit PD'!$B:$L,8,FALSE)</f>
        <v>0.27</v>
      </c>
      <c r="AB120" s="10">
        <f t="shared" si="9"/>
        <v>0.125</v>
      </c>
      <c r="AC120" s="10">
        <f>VLOOKUP($B120,'Hit PD'!$B:$L,10,FALSE)</f>
        <v>0.248</v>
      </c>
      <c r="AD120" s="10">
        <f>VLOOKUP($B120,'Hit PD'!$B:$L,11,FALSE)</f>
        <v>0.19500000000000001</v>
      </c>
      <c r="AE120" s="10">
        <f>VLOOKUP($B120,'Hit PD'!$B:$M,12,FALSE)</f>
        <v>5.2999999999999999E-2</v>
      </c>
      <c r="AF120" s="10">
        <f>VLOOKUP($B120,'Hit PD'!$B:$L,9,FALSE)</f>
        <v>0.875</v>
      </c>
      <c r="AG120">
        <f>VLOOKUP(B120,'[1]SGP Hitters'!$B:$K,10,FALSE)</f>
        <v>8.5684331826615061</v>
      </c>
      <c r="AH120" s="8">
        <v>0.13800000000000001</v>
      </c>
      <c r="AI120" s="8">
        <v>0.311</v>
      </c>
      <c r="AJ120" s="11">
        <v>0.28399999999999997</v>
      </c>
      <c r="AK120" s="8">
        <v>0.34499999999999997</v>
      </c>
      <c r="AL120" s="8">
        <v>0.35299999999999998</v>
      </c>
      <c r="AM120" s="8">
        <v>119</v>
      </c>
      <c r="AN120" s="11">
        <v>3.1</v>
      </c>
      <c r="AO120" s="11">
        <v>11.8</v>
      </c>
      <c r="AP120" s="8">
        <v>-3.5</v>
      </c>
      <c r="AQ120" s="8">
        <v>2.1</v>
      </c>
    </row>
    <row r="121" spans="1:43" ht="15" thickBot="1">
      <c r="A121" s="5">
        <v>120</v>
      </c>
      <c r="B121" s="22" t="s">
        <v>173</v>
      </c>
      <c r="C121" s="22" t="s">
        <v>52</v>
      </c>
      <c r="D121" s="8">
        <f>VLOOKUP(B121,HITTERS!$B:$W,3,FALSE)</f>
        <v>104</v>
      </c>
      <c r="E121" s="8">
        <f>VLOOKUP($B121,'Hit PD'!$B:$N,13,FALSE)</f>
        <v>355</v>
      </c>
      <c r="F121" s="8">
        <f>VLOOKUP($B121,HITTERS!$B:$W,4,FALSE)</f>
        <v>377</v>
      </c>
      <c r="G121" s="8">
        <f>VLOOKUP($B121,HITTERS!$B:$W,5,FALSE)</f>
        <v>23</v>
      </c>
      <c r="H121" s="8">
        <f>VLOOKUP($B121,HITTERS!$B:$W,6,FALSE)</f>
        <v>51</v>
      </c>
      <c r="I121" s="8">
        <f>VLOOKUP($B121,HITTERS!$B:$W,7,FALSE)</f>
        <v>60</v>
      </c>
      <c r="J121" s="8">
        <f>VLOOKUP($B121,HITTERS!$B:$W,8,FALSE)</f>
        <v>0</v>
      </c>
      <c r="K121" s="8">
        <f t="shared" si="5"/>
        <v>6.1007957559681698E-2</v>
      </c>
      <c r="L121" s="8">
        <f t="shared" si="6"/>
        <v>0.13527851458885942</v>
      </c>
      <c r="M121" s="8">
        <f t="shared" si="7"/>
        <v>0.15915119363395225</v>
      </c>
      <c r="N121" s="8">
        <f t="shared" si="8"/>
        <v>0</v>
      </c>
      <c r="O121" s="8">
        <f>VLOOKUP($B121,HITTERS!$B:$W,14,FALSE)</f>
        <v>0.308</v>
      </c>
      <c r="P121" s="8">
        <f>VLOOKUP($B121,HITTERS!$B:$W,15,FALSE)</f>
        <v>0.53800000000000003</v>
      </c>
      <c r="Q121" s="9">
        <f>VLOOKUP($B121,HITTERS!$B:$W,9,FALSE)</f>
        <v>2.9000000000000001E-2</v>
      </c>
      <c r="R121" s="10">
        <f>VLOOKUP($B121,HITTERS!$B:$W,10,FALSE)</f>
        <v>0.19600000000000001</v>
      </c>
      <c r="S121" s="10">
        <f>VLOOKUP(B121,'Hit Statcast'!B:R,9,FALSE)</f>
        <v>0.122</v>
      </c>
      <c r="T121" s="10">
        <f>VLOOKUP($B121,'Hit Statcast'!$B:$R,11,FALSE)</f>
        <v>0.439</v>
      </c>
      <c r="U121" s="23">
        <f>VLOOKUP($B121,'Hit Statcast'!$B:$R,5,FALSE)</f>
        <v>90.3</v>
      </c>
      <c r="V121" s="23">
        <f>VLOOKUP($B121,'Hit Statcast'!$B:$R,7,FALSE)</f>
        <v>11.5</v>
      </c>
      <c r="W121" s="10">
        <f>VLOOKUP($B121,'Hit PD'!$B:$L,4,FALSE)</f>
        <v>0.20200000000000001</v>
      </c>
      <c r="X121" s="10">
        <f>VLOOKUP($B121,'Hit PD'!$B:$L,5,FALSE)</f>
        <v>0.432</v>
      </c>
      <c r="Y121" s="10">
        <f>VLOOKUP($B121,'Hit PD'!$B:$L,6,FALSE)</f>
        <v>0.36599999999999999</v>
      </c>
      <c r="Z121" s="23">
        <f>VLOOKUP($B121,BsR!$B:$L,5,FALSE)</f>
        <v>-4.3</v>
      </c>
      <c r="AA121" s="10">
        <f>VLOOKUP($B121,'Hit PD'!$B:$L,8,FALSE)</f>
        <v>0.46400000000000002</v>
      </c>
      <c r="AB121" s="10">
        <f t="shared" si="9"/>
        <v>0.251</v>
      </c>
      <c r="AC121" s="10">
        <f>VLOOKUP($B121,'Hit PD'!$B:$L,10,FALSE)</f>
        <v>0.25700000000000001</v>
      </c>
      <c r="AD121" s="10">
        <f>VLOOKUP($B121,'Hit PD'!$B:$L,11,FALSE)</f>
        <v>0.109</v>
      </c>
      <c r="AE121" s="10">
        <f>VLOOKUP($B121,'Hit PD'!$B:$M,12,FALSE)</f>
        <v>0.14699999999999999</v>
      </c>
      <c r="AF121" s="10">
        <f>VLOOKUP($B121,'Hit PD'!$B:$L,9,FALSE)</f>
        <v>0.749</v>
      </c>
      <c r="AG121">
        <f>VLOOKUP(B121,'[1]SGP Hitters'!$B:$K,10,FALSE)</f>
        <v>11.921071686858076</v>
      </c>
      <c r="AH121" s="8">
        <v>0.25700000000000001</v>
      </c>
      <c r="AI121" s="8">
        <v>0.29199999999999998</v>
      </c>
      <c r="AJ121" s="11">
        <v>0.28199999999999997</v>
      </c>
      <c r="AK121" s="8">
        <v>0.35399999999999998</v>
      </c>
      <c r="AL121" s="8">
        <v>0.36799999999999999</v>
      </c>
      <c r="AM121" s="8">
        <v>127</v>
      </c>
      <c r="AN121" s="11">
        <v>-4.2</v>
      </c>
      <c r="AO121" s="11">
        <v>8.1999999999999993</v>
      </c>
      <c r="AP121" s="8">
        <v>-0.2</v>
      </c>
      <c r="AQ121" s="8">
        <v>2.1</v>
      </c>
    </row>
    <row r="122" spans="1:43" ht="15" thickBot="1">
      <c r="A122" s="5">
        <v>121</v>
      </c>
      <c r="B122" s="22" t="s">
        <v>174</v>
      </c>
      <c r="C122" s="22" t="s">
        <v>39</v>
      </c>
      <c r="D122" s="8">
        <f>VLOOKUP(B122,HITTERS!$B:$W,3,FALSE)</f>
        <v>123</v>
      </c>
      <c r="E122" s="8">
        <f>VLOOKUP($B122,'Hit PD'!$B:$N,13,FALSE)</f>
        <v>464</v>
      </c>
      <c r="F122" s="8">
        <f>VLOOKUP($B122,HITTERS!$B:$W,4,FALSE)</f>
        <v>515</v>
      </c>
      <c r="G122" s="8">
        <f>VLOOKUP($B122,HITTERS!$B:$W,5,FALSE)</f>
        <v>4</v>
      </c>
      <c r="H122" s="8">
        <f>VLOOKUP($B122,HITTERS!$B:$W,6,FALSE)</f>
        <v>59</v>
      </c>
      <c r="I122" s="8">
        <f>VLOOKUP($B122,HITTERS!$B:$W,7,FALSE)</f>
        <v>50</v>
      </c>
      <c r="J122" s="8">
        <f>VLOOKUP($B122,HITTERS!$B:$W,8,FALSE)</f>
        <v>23</v>
      </c>
      <c r="K122" s="8">
        <f t="shared" si="5"/>
        <v>7.7669902912621356E-3</v>
      </c>
      <c r="L122" s="8">
        <f t="shared" si="6"/>
        <v>0.1145631067961165</v>
      </c>
      <c r="M122" s="8">
        <f t="shared" si="7"/>
        <v>9.7087378640776698E-2</v>
      </c>
      <c r="N122" s="8">
        <f t="shared" si="8"/>
        <v>4.4660194174757278E-2</v>
      </c>
      <c r="O122" s="8">
        <f>VLOOKUP($B122,HITTERS!$B:$W,14,FALSE)</f>
        <v>0.32300000000000001</v>
      </c>
      <c r="P122" s="8">
        <f>VLOOKUP($B122,HITTERS!$B:$W,15,FALSE)</f>
        <v>0.35799999999999998</v>
      </c>
      <c r="Q122" s="9">
        <f>VLOOKUP($B122,HITTERS!$B:$W,9,FALSE)</f>
        <v>7.3999999999999996E-2</v>
      </c>
      <c r="R122" s="10">
        <f>VLOOKUP($B122,HITTERS!$B:$W,10,FALSE)</f>
        <v>0.223</v>
      </c>
      <c r="S122" s="10">
        <f>VLOOKUP(B122,'Hit Statcast'!B:R,9,FALSE)</f>
        <v>3.9E-2</v>
      </c>
      <c r="T122" s="10">
        <f>VLOOKUP($B122,'Hit Statcast'!$B:$R,11,FALSE)</f>
        <v>0.50600000000000001</v>
      </c>
      <c r="U122" s="23">
        <f>VLOOKUP($B122,'Hit Statcast'!$B:$R,5,FALSE)</f>
        <v>91.8</v>
      </c>
      <c r="V122" s="23">
        <f>VLOOKUP($B122,'Hit Statcast'!$B:$R,7,FALSE)</f>
        <v>6.1</v>
      </c>
      <c r="W122" s="10">
        <f>VLOOKUP($B122,'Hit PD'!$B:$L,4,FALSE)</f>
        <v>0.246</v>
      </c>
      <c r="X122" s="10">
        <f>VLOOKUP($B122,'Hit PD'!$B:$L,5,FALSE)</f>
        <v>0.48</v>
      </c>
      <c r="Y122" s="10">
        <f>VLOOKUP($B122,'Hit PD'!$B:$L,6,FALSE)</f>
        <v>0.27400000000000002</v>
      </c>
      <c r="Z122" s="23">
        <f>VLOOKUP($B122,BsR!$B:$L,5,FALSE)</f>
        <v>-0.8</v>
      </c>
      <c r="AA122" s="10">
        <f>VLOOKUP($B122,'Hit PD'!$B:$L,8,FALSE)</f>
        <v>0.24399999999999999</v>
      </c>
      <c r="AB122" s="10">
        <f t="shared" si="9"/>
        <v>0.18000000000000005</v>
      </c>
      <c r="AC122" s="10">
        <f>VLOOKUP($B122,'Hit PD'!$B:$L,10,FALSE)</f>
        <v>0.28100000000000003</v>
      </c>
      <c r="AD122" s="10">
        <f>VLOOKUP($B122,'Hit PD'!$B:$L,11,FALSE)</f>
        <v>0.20399999999999999</v>
      </c>
      <c r="AE122" s="10">
        <f>VLOOKUP($B122,'Hit PD'!$B:$M,12,FALSE)</f>
        <v>7.6999999999999999E-2</v>
      </c>
      <c r="AF122" s="10">
        <f>VLOOKUP($B122,'Hit PD'!$B:$L,9,FALSE)</f>
        <v>0.82</v>
      </c>
      <c r="AG122">
        <f>VLOOKUP(B122,'[1]SGP Hitters'!$B:$K,10,FALSE)</f>
        <v>7.9327018473113728</v>
      </c>
      <c r="AH122" s="8">
        <v>8.8999999999999996E-2</v>
      </c>
      <c r="AI122" s="8">
        <v>0.34300000000000003</v>
      </c>
      <c r="AJ122" s="11">
        <v>0.27500000000000002</v>
      </c>
      <c r="AK122" s="8">
        <v>0.30299999999999999</v>
      </c>
      <c r="AL122" s="8">
        <v>0.32100000000000001</v>
      </c>
      <c r="AM122" s="8">
        <v>87</v>
      </c>
      <c r="AN122" s="11">
        <v>-0.9</v>
      </c>
      <c r="AO122" s="11">
        <v>-8.9</v>
      </c>
      <c r="AP122" s="8">
        <v>12.3</v>
      </c>
      <c r="AQ122" s="8">
        <v>2</v>
      </c>
    </row>
    <row r="123" spans="1:43" ht="15" thickBot="1">
      <c r="A123" s="5">
        <v>122</v>
      </c>
      <c r="B123" s="22" t="s">
        <v>175</v>
      </c>
      <c r="C123" s="22" t="s">
        <v>35</v>
      </c>
      <c r="D123" s="8">
        <f>VLOOKUP(B123,HITTERS!$B:$W,3,FALSE)</f>
        <v>160</v>
      </c>
      <c r="E123" s="8">
        <f>VLOOKUP($B123,'Hit PD'!$B:$N,13,FALSE)</f>
        <v>625</v>
      </c>
      <c r="F123" s="8">
        <f>VLOOKUP($B123,HITTERS!$B:$W,4,FALSE)</f>
        <v>678</v>
      </c>
      <c r="G123" s="8">
        <f>VLOOKUP($B123,HITTERS!$B:$W,5,FALSE)</f>
        <v>26</v>
      </c>
      <c r="H123" s="8">
        <f>VLOOKUP($B123,HITTERS!$B:$W,6,FALSE)</f>
        <v>70</v>
      </c>
      <c r="I123" s="8">
        <f>VLOOKUP($B123,HITTERS!$B:$W,7,FALSE)</f>
        <v>93</v>
      </c>
      <c r="J123" s="8">
        <f>VLOOKUP($B123,HITTERS!$B:$W,8,FALSE)</f>
        <v>7</v>
      </c>
      <c r="K123" s="8">
        <f t="shared" si="5"/>
        <v>3.8348082595870206E-2</v>
      </c>
      <c r="L123" s="8">
        <f t="shared" si="6"/>
        <v>0.10324483775811209</v>
      </c>
      <c r="M123" s="8">
        <f t="shared" si="7"/>
        <v>0.13716814159292035</v>
      </c>
      <c r="N123" s="8">
        <f t="shared" si="8"/>
        <v>1.0324483775811209E-2</v>
      </c>
      <c r="O123" s="8">
        <f>VLOOKUP($B123,HITTERS!$B:$W,14,FALSE)</f>
        <v>0.30499999999999999</v>
      </c>
      <c r="P123" s="8">
        <f>VLOOKUP($B123,HITTERS!$B:$W,15,FALSE)</f>
        <v>0.435</v>
      </c>
      <c r="Q123" s="9">
        <f>VLOOKUP($B123,HITTERS!$B:$W,9,FALSE)</f>
        <v>5.6000000000000001E-2</v>
      </c>
      <c r="R123" s="10">
        <f>VLOOKUP($B123,HITTERS!$B:$W,10,FALSE)</f>
        <v>0.311</v>
      </c>
      <c r="S123" s="10">
        <f>VLOOKUP(B123,'Hit Statcast'!B:R,9,FALSE)</f>
        <v>0.13800000000000001</v>
      </c>
      <c r="T123" s="10">
        <f>VLOOKUP($B123,'Hit Statcast'!$B:$R,11,FALSE)</f>
        <v>0.49399999999999999</v>
      </c>
      <c r="U123" s="23">
        <f>VLOOKUP($B123,'Hit Statcast'!$B:$R,5,FALSE)</f>
        <v>91.3</v>
      </c>
      <c r="V123" s="23">
        <f>VLOOKUP($B123,'Hit Statcast'!$B:$R,7,FALSE)</f>
        <v>12.3</v>
      </c>
      <c r="W123" s="10">
        <f>VLOOKUP($B123,'Hit PD'!$B:$L,4,FALSE)</f>
        <v>0.19500000000000001</v>
      </c>
      <c r="X123" s="10">
        <f>VLOOKUP($B123,'Hit PD'!$B:$L,5,FALSE)</f>
        <v>0.432</v>
      </c>
      <c r="Y123" s="10">
        <f>VLOOKUP($B123,'Hit PD'!$B:$L,6,FALSE)</f>
        <v>0.373</v>
      </c>
      <c r="Z123" s="23">
        <f>VLOOKUP($B123,BsR!$B:$L,5,FALSE)</f>
        <v>-2.9</v>
      </c>
      <c r="AA123" s="10">
        <f>VLOOKUP($B123,'Hit PD'!$B:$L,8,FALSE)</f>
        <v>0.38500000000000001</v>
      </c>
      <c r="AB123" s="10">
        <f t="shared" si="9"/>
        <v>0.33099999999999996</v>
      </c>
      <c r="AC123" s="10">
        <f>VLOOKUP($B123,'Hit PD'!$B:$L,10,FALSE)</f>
        <v>0.318</v>
      </c>
      <c r="AD123" s="10">
        <f>VLOOKUP($B123,'Hit PD'!$B:$L,11,FALSE)</f>
        <v>0.14099999999999999</v>
      </c>
      <c r="AE123" s="10">
        <f>VLOOKUP($B123,'Hit PD'!$B:$M,12,FALSE)</f>
        <v>0.17799999999999999</v>
      </c>
      <c r="AF123" s="10">
        <f>VLOOKUP($B123,'Hit PD'!$B:$L,9,FALSE)</f>
        <v>0.66900000000000004</v>
      </c>
      <c r="AG123">
        <f>VLOOKUP(B123,'[1]SGP Hitters'!$B:$K,10,FALSE)</f>
        <v>13.76644621297487</v>
      </c>
      <c r="AH123" s="8">
        <v>0.182</v>
      </c>
      <c r="AI123" s="8">
        <v>0.34699999999999998</v>
      </c>
      <c r="AJ123" s="11">
        <v>0.26300000000000001</v>
      </c>
      <c r="AK123" s="8">
        <v>0.32300000000000001</v>
      </c>
      <c r="AL123" s="8">
        <v>0.34200000000000003</v>
      </c>
      <c r="AM123" s="8">
        <v>109</v>
      </c>
      <c r="AN123" s="11">
        <v>-3.1</v>
      </c>
      <c r="AO123" s="11">
        <v>3.9</v>
      </c>
      <c r="AP123" s="8">
        <v>-6.1</v>
      </c>
      <c r="AQ123" s="8">
        <v>2</v>
      </c>
    </row>
    <row r="124" spans="1:43" ht="15" thickBot="1">
      <c r="A124" s="5">
        <v>123</v>
      </c>
      <c r="B124" s="22" t="s">
        <v>176</v>
      </c>
      <c r="C124" s="22" t="s">
        <v>153</v>
      </c>
      <c r="D124" s="8">
        <f>VLOOKUP(B124,HITTERS!$B:$W,3,FALSE)</f>
        <v>107</v>
      </c>
      <c r="E124" s="8">
        <f>VLOOKUP($B124,'Hit PD'!$B:$N,13,FALSE)</f>
        <v>331</v>
      </c>
      <c r="F124" s="8">
        <f>VLOOKUP($B124,HITTERS!$B:$W,4,FALSE)</f>
        <v>365</v>
      </c>
      <c r="G124" s="8">
        <f>VLOOKUP($B124,HITTERS!$B:$W,5,FALSE)</f>
        <v>21</v>
      </c>
      <c r="H124" s="8">
        <f>VLOOKUP($B124,HITTERS!$B:$W,6,FALSE)</f>
        <v>47</v>
      </c>
      <c r="I124" s="8">
        <f>VLOOKUP($B124,HITTERS!$B:$W,7,FALSE)</f>
        <v>49</v>
      </c>
      <c r="J124" s="8">
        <f>VLOOKUP($B124,HITTERS!$B:$W,8,FALSE)</f>
        <v>1</v>
      </c>
      <c r="K124" s="8">
        <f t="shared" si="5"/>
        <v>5.7534246575342465E-2</v>
      </c>
      <c r="L124" s="8">
        <f t="shared" si="6"/>
        <v>0.12876712328767123</v>
      </c>
      <c r="M124" s="8">
        <f t="shared" si="7"/>
        <v>0.13424657534246576</v>
      </c>
      <c r="N124" s="8">
        <f t="shared" si="8"/>
        <v>2.7397260273972603E-3</v>
      </c>
      <c r="O124" s="8">
        <f>VLOOKUP($B124,HITTERS!$B:$W,14,FALSE)</f>
        <v>0.28599999999999998</v>
      </c>
      <c r="P124" s="8">
        <f>VLOOKUP($B124,HITTERS!$B:$W,15,FALSE)</f>
        <v>0.44400000000000001</v>
      </c>
      <c r="Q124" s="9">
        <f>VLOOKUP($B124,HITTERS!$B:$W,9,FALSE)</f>
        <v>7.6999999999999999E-2</v>
      </c>
      <c r="R124" s="10">
        <f>VLOOKUP($B124,HITTERS!$B:$W,10,FALSE)</f>
        <v>0.32300000000000001</v>
      </c>
      <c r="S124" s="10">
        <f>VLOOKUP(B124,'Hit Statcast'!B:R,9,FALSE)</f>
        <v>0.12</v>
      </c>
      <c r="T124" s="10">
        <f>VLOOKUP($B124,'Hit Statcast'!$B:$R,11,FALSE)</f>
        <v>0.44900000000000001</v>
      </c>
      <c r="U124" s="23">
        <f>VLOOKUP($B124,'Hit Statcast'!$B:$R,5,FALSE)</f>
        <v>90.4</v>
      </c>
      <c r="V124" s="23">
        <f>VLOOKUP($B124,'Hit Statcast'!$B:$R,7,FALSE)</f>
        <v>14.7</v>
      </c>
      <c r="W124" s="10">
        <f>VLOOKUP($B124,'Hit PD'!$B:$L,4,FALSE)</f>
        <v>0.214</v>
      </c>
      <c r="X124" s="10">
        <f>VLOOKUP($B124,'Hit PD'!$B:$L,5,FALSE)</f>
        <v>0.36699999999999999</v>
      </c>
      <c r="Y124" s="10">
        <f>VLOOKUP($B124,'Hit PD'!$B:$L,6,FALSE)</f>
        <v>0.41899999999999998</v>
      </c>
      <c r="Z124" s="23">
        <f>VLOOKUP($B124,BsR!$B:$L,5,FALSE)</f>
        <v>0.2</v>
      </c>
      <c r="AA124" s="10">
        <f>VLOOKUP($B124,'Hit PD'!$B:$L,8,FALSE)</f>
        <v>0.26500000000000001</v>
      </c>
      <c r="AB124" s="10">
        <f t="shared" si="9"/>
        <v>0.30400000000000005</v>
      </c>
      <c r="AC124" s="10">
        <f>VLOOKUP($B124,'Hit PD'!$B:$L,10,FALSE)</f>
        <v>0.32300000000000001</v>
      </c>
      <c r="AD124" s="10">
        <f>VLOOKUP($B124,'Hit PD'!$B:$L,11,FALSE)</f>
        <v>0.185</v>
      </c>
      <c r="AE124" s="10">
        <f>VLOOKUP($B124,'Hit PD'!$B:$M,12,FALSE)</f>
        <v>0.13800000000000001</v>
      </c>
      <c r="AF124" s="10">
        <f>VLOOKUP($B124,'Hit PD'!$B:$L,9,FALSE)</f>
        <v>0.69599999999999995</v>
      </c>
      <c r="AG124">
        <f>VLOOKUP(B124,'[1]SGP Hitters'!$B:$K,10,FALSE)</f>
        <v>8.375919633934604</v>
      </c>
      <c r="AH124" s="8">
        <v>0.222</v>
      </c>
      <c r="AI124" s="8">
        <v>0.26600000000000001</v>
      </c>
      <c r="AJ124" s="11">
        <v>0.219</v>
      </c>
      <c r="AK124" s="8">
        <v>0.31</v>
      </c>
      <c r="AL124" s="8">
        <v>0.33</v>
      </c>
      <c r="AM124" s="8">
        <v>95</v>
      </c>
      <c r="AN124" s="11">
        <v>0.1</v>
      </c>
      <c r="AO124" s="11">
        <v>-1.8</v>
      </c>
      <c r="AP124" s="8">
        <v>10</v>
      </c>
      <c r="AQ124" s="8">
        <v>2</v>
      </c>
    </row>
    <row r="125" spans="1:43" ht="15" thickBot="1">
      <c r="A125" s="5">
        <v>124</v>
      </c>
      <c r="B125" s="22" t="s">
        <v>177</v>
      </c>
      <c r="C125" s="22" t="s">
        <v>97</v>
      </c>
      <c r="D125" s="8">
        <f>VLOOKUP(B125,HITTERS!$B:$W,3,FALSE)</f>
        <v>158</v>
      </c>
      <c r="E125" s="8">
        <f>VLOOKUP($B125,'Hit PD'!$B:$N,13,FALSE)</f>
        <v>527</v>
      </c>
      <c r="F125" s="8">
        <f>VLOOKUP($B125,HITTERS!$B:$W,4,FALSE)</f>
        <v>581</v>
      </c>
      <c r="G125" s="8">
        <f>VLOOKUP($B125,HITTERS!$B:$W,5,FALSE)</f>
        <v>20</v>
      </c>
      <c r="H125" s="8">
        <f>VLOOKUP($B125,HITTERS!$B:$W,6,FALSE)</f>
        <v>65</v>
      </c>
      <c r="I125" s="8">
        <f>VLOOKUP($B125,HITTERS!$B:$W,7,FALSE)</f>
        <v>61</v>
      </c>
      <c r="J125" s="8">
        <f>VLOOKUP($B125,HITTERS!$B:$W,8,FALSE)</f>
        <v>16</v>
      </c>
      <c r="K125" s="8">
        <f t="shared" si="5"/>
        <v>3.4423407917383818E-2</v>
      </c>
      <c r="L125" s="8">
        <f t="shared" si="6"/>
        <v>0.11187607573149742</v>
      </c>
      <c r="M125" s="8">
        <f t="shared" si="7"/>
        <v>0.10499139414802065</v>
      </c>
      <c r="N125" s="8">
        <f t="shared" si="8"/>
        <v>2.7538726333907058E-2</v>
      </c>
      <c r="O125" s="8">
        <f>VLOOKUP($B125,HITTERS!$B:$W,14,FALSE)</f>
        <v>0.28499999999999998</v>
      </c>
      <c r="P125" s="8">
        <f>VLOOKUP($B125,HITTERS!$B:$W,15,FALSE)</f>
        <v>0.38900000000000001</v>
      </c>
      <c r="Q125" s="9">
        <f>VLOOKUP($B125,HITTERS!$B:$W,9,FALSE)</f>
        <v>7.6999999999999999E-2</v>
      </c>
      <c r="R125" s="10">
        <f>VLOOKUP($B125,HITTERS!$B:$W,10,FALSE)</f>
        <v>0.23200000000000001</v>
      </c>
      <c r="S125" s="10">
        <f>VLOOKUP(B125,'Hit Statcast'!B:R,9,FALSE)</f>
        <v>7.2999999999999995E-2</v>
      </c>
      <c r="T125" s="10">
        <f>VLOOKUP($B125,'Hit Statcast'!$B:$R,11,FALSE)</f>
        <v>0.36</v>
      </c>
      <c r="U125" s="23">
        <f>VLOOKUP($B125,'Hit Statcast'!$B:$R,5,FALSE)</f>
        <v>87.8</v>
      </c>
      <c r="V125" s="23">
        <f>VLOOKUP($B125,'Hit Statcast'!$B:$R,7,FALSE)</f>
        <v>20.5</v>
      </c>
      <c r="W125" s="10">
        <f>VLOOKUP($B125,'Hit PD'!$B:$L,4,FALSE)</f>
        <v>0.20300000000000001</v>
      </c>
      <c r="X125" s="10">
        <f>VLOOKUP($B125,'Hit PD'!$B:$L,5,FALSE)</f>
        <v>0.32500000000000001</v>
      </c>
      <c r="Y125" s="10">
        <f>VLOOKUP($B125,'Hit PD'!$B:$L,6,FALSE)</f>
        <v>0.47199999999999998</v>
      </c>
      <c r="Z125" s="23">
        <f>VLOOKUP($B125,BsR!$B:$L,5,FALSE)</f>
        <v>2.8</v>
      </c>
      <c r="AA125" s="10">
        <f>VLOOKUP($B125,'Hit PD'!$B:$L,8,FALSE)</f>
        <v>0.32400000000000001</v>
      </c>
      <c r="AB125" s="10">
        <f t="shared" si="9"/>
        <v>0.21399999999999997</v>
      </c>
      <c r="AC125" s="10">
        <f>VLOOKUP($B125,'Hit PD'!$B:$L,10,FALSE)</f>
        <v>0.25700000000000001</v>
      </c>
      <c r="AD125" s="10">
        <f>VLOOKUP($B125,'Hit PD'!$B:$L,11,FALSE)</f>
        <v>0.151</v>
      </c>
      <c r="AE125" s="10">
        <f>VLOOKUP($B125,'Hit PD'!$B:$M,12,FALSE)</f>
        <v>0.105</v>
      </c>
      <c r="AF125" s="10">
        <f>VLOOKUP($B125,'Hit PD'!$B:$L,9,FALSE)</f>
        <v>0.78600000000000003</v>
      </c>
      <c r="AG125">
        <f>VLOOKUP(B125,'[1]SGP Hitters'!$B:$K,10,FALSE)</f>
        <v>9.5639818338135392</v>
      </c>
      <c r="AH125" s="8">
        <v>0.16300000000000001</v>
      </c>
      <c r="AI125" s="8">
        <v>0.25800000000000001</v>
      </c>
      <c r="AJ125" s="11">
        <v>0.22</v>
      </c>
      <c r="AK125" s="8">
        <v>0.28999999999999998</v>
      </c>
      <c r="AL125" s="8">
        <v>0.29899999999999999</v>
      </c>
      <c r="AM125" s="8">
        <v>84</v>
      </c>
      <c r="AN125" s="11">
        <v>2.9</v>
      </c>
      <c r="AO125" s="11">
        <v>-8</v>
      </c>
      <c r="AP125" s="8">
        <v>8.6999999999999993</v>
      </c>
      <c r="AQ125" s="8">
        <v>2</v>
      </c>
    </row>
    <row r="126" spans="1:43" ht="15" thickBot="1">
      <c r="A126" s="5">
        <v>125</v>
      </c>
      <c r="B126" s="22" t="s">
        <v>178</v>
      </c>
      <c r="C126" s="22" t="s">
        <v>97</v>
      </c>
      <c r="D126" s="8">
        <f>VLOOKUP(B126,HITTERS!$B:$W,3,FALSE)</f>
        <v>103</v>
      </c>
      <c r="E126" s="8">
        <f>VLOOKUP($B126,'Hit PD'!$B:$N,13,FALSE)</f>
        <v>339</v>
      </c>
      <c r="F126" s="8">
        <f>VLOOKUP($B126,HITTERS!$B:$W,4,FALSE)</f>
        <v>404</v>
      </c>
      <c r="G126" s="8">
        <f>VLOOKUP($B126,HITTERS!$B:$W,5,FALSE)</f>
        <v>19</v>
      </c>
      <c r="H126" s="8">
        <f>VLOOKUP($B126,HITTERS!$B:$W,6,FALSE)</f>
        <v>53</v>
      </c>
      <c r="I126" s="8">
        <f>VLOOKUP($B126,HITTERS!$B:$W,7,FALSE)</f>
        <v>43</v>
      </c>
      <c r="J126" s="8">
        <f>VLOOKUP($B126,HITTERS!$B:$W,8,FALSE)</f>
        <v>0</v>
      </c>
      <c r="K126" s="8">
        <f t="shared" si="5"/>
        <v>4.702970297029703E-2</v>
      </c>
      <c r="L126" s="8">
        <f t="shared" si="6"/>
        <v>0.13118811881188119</v>
      </c>
      <c r="M126" s="8">
        <f t="shared" si="7"/>
        <v>0.10643564356435643</v>
      </c>
      <c r="N126" s="8">
        <f t="shared" si="8"/>
        <v>0</v>
      </c>
      <c r="O126" s="8">
        <f>VLOOKUP($B126,HITTERS!$B:$W,14,FALSE)</f>
        <v>0.36899999999999999</v>
      </c>
      <c r="P126" s="8">
        <f>VLOOKUP($B126,HITTERS!$B:$W,15,FALSE)</f>
        <v>0.49</v>
      </c>
      <c r="Q126" s="9">
        <f>VLOOKUP($B126,HITTERS!$B:$W,9,FALSE)</f>
        <v>0.151</v>
      </c>
      <c r="R126" s="10">
        <f>VLOOKUP($B126,HITTERS!$B:$W,10,FALSE)</f>
        <v>0.34899999999999998</v>
      </c>
      <c r="S126" s="10">
        <f>VLOOKUP(B126,'Hit Statcast'!B:R,9,FALSE)</f>
        <v>0.15</v>
      </c>
      <c r="T126" s="10">
        <f>VLOOKUP($B126,'Hit Statcast'!$B:$R,11,FALSE)</f>
        <v>0.39500000000000002</v>
      </c>
      <c r="U126" s="23">
        <f>VLOOKUP($B126,'Hit Statcast'!$B:$R,5,FALSE)</f>
        <v>88.7</v>
      </c>
      <c r="V126" s="23">
        <f>VLOOKUP($B126,'Hit Statcast'!$B:$R,7,FALSE)</f>
        <v>19.8</v>
      </c>
      <c r="W126" s="10">
        <f>VLOOKUP($B126,'Hit PD'!$B:$L,4,FALSE)</f>
        <v>0.215</v>
      </c>
      <c r="X126" s="10">
        <f>VLOOKUP($B126,'Hit PD'!$B:$L,5,FALSE)</f>
        <v>0.30299999999999999</v>
      </c>
      <c r="Y126" s="10">
        <f>VLOOKUP($B126,'Hit PD'!$B:$L,6,FALSE)</f>
        <v>0.48199999999999998</v>
      </c>
      <c r="Z126" s="23">
        <f>VLOOKUP($B126,BsR!$B:$L,5,FALSE)</f>
        <v>-0.6</v>
      </c>
      <c r="AA126" s="10">
        <f>VLOOKUP($B126,'Hit PD'!$B:$L,8,FALSE)</f>
        <v>0.219</v>
      </c>
      <c r="AB126" s="10">
        <f t="shared" si="9"/>
        <v>0.28900000000000003</v>
      </c>
      <c r="AC126" s="10">
        <f>VLOOKUP($B126,'Hit PD'!$B:$L,10,FALSE)</f>
        <v>0.29199999999999998</v>
      </c>
      <c r="AD126" s="10">
        <f>VLOOKUP($B126,'Hit PD'!$B:$L,11,FALSE)</f>
        <v>0.17399999999999999</v>
      </c>
      <c r="AE126" s="10">
        <f>VLOOKUP($B126,'Hit PD'!$B:$M,12,FALSE)</f>
        <v>0.11799999999999999</v>
      </c>
      <c r="AF126" s="10">
        <f>VLOOKUP($B126,'Hit PD'!$B:$L,9,FALSE)</f>
        <v>0.71099999999999997</v>
      </c>
      <c r="AG126">
        <f>VLOOKUP(B126,'[1]SGP Hitters'!$B:$K,10,FALSE)</f>
        <v>11.667832762973196</v>
      </c>
      <c r="AH126" s="8">
        <v>0.217</v>
      </c>
      <c r="AI126" s="8">
        <v>0.37</v>
      </c>
      <c r="AJ126" s="11">
        <v>0.248</v>
      </c>
      <c r="AK126" s="8">
        <v>0.36099999999999999</v>
      </c>
      <c r="AL126" s="8">
        <v>0.33200000000000002</v>
      </c>
      <c r="AM126" s="8">
        <v>133</v>
      </c>
      <c r="AN126" s="11">
        <v>-0.4</v>
      </c>
      <c r="AO126" s="11">
        <v>14.8</v>
      </c>
      <c r="AP126" s="8">
        <v>-8</v>
      </c>
      <c r="AQ126" s="8">
        <v>2</v>
      </c>
    </row>
    <row r="127" spans="1:43" ht="15" thickBot="1">
      <c r="A127" s="5">
        <v>126</v>
      </c>
      <c r="B127" s="22" t="s">
        <v>179</v>
      </c>
      <c r="C127" s="22" t="s">
        <v>24</v>
      </c>
      <c r="D127" s="8">
        <f>VLOOKUP(B127,HITTERS!$B:$W,3,FALSE)</f>
        <v>117</v>
      </c>
      <c r="E127" s="8">
        <f>VLOOKUP($B127,'Hit PD'!$B:$N,13,FALSE)</f>
        <v>338</v>
      </c>
      <c r="F127" s="8">
        <f>VLOOKUP($B127,HITTERS!$B:$W,4,FALSE)</f>
        <v>384</v>
      </c>
      <c r="G127" s="8">
        <f>VLOOKUP($B127,HITTERS!$B:$W,5,FALSE)</f>
        <v>15</v>
      </c>
      <c r="H127" s="8">
        <f>VLOOKUP($B127,HITTERS!$B:$W,6,FALSE)</f>
        <v>51</v>
      </c>
      <c r="I127" s="8">
        <f>VLOOKUP($B127,HITTERS!$B:$W,7,FALSE)</f>
        <v>56</v>
      </c>
      <c r="J127" s="8">
        <f>VLOOKUP($B127,HITTERS!$B:$W,8,FALSE)</f>
        <v>16</v>
      </c>
      <c r="K127" s="8">
        <f t="shared" si="5"/>
        <v>3.90625E-2</v>
      </c>
      <c r="L127" s="8">
        <f t="shared" si="6"/>
        <v>0.1328125</v>
      </c>
      <c r="M127" s="8">
        <f t="shared" si="7"/>
        <v>0.14583333333333334</v>
      </c>
      <c r="N127" s="8">
        <f t="shared" si="8"/>
        <v>4.1666666666666664E-2</v>
      </c>
      <c r="O127" s="8">
        <f>VLOOKUP($B127,HITTERS!$B:$W,14,FALSE)</f>
        <v>0.32600000000000001</v>
      </c>
      <c r="P127" s="8">
        <f>VLOOKUP($B127,HITTERS!$B:$W,15,FALSE)</f>
        <v>0.42</v>
      </c>
      <c r="Q127" s="9">
        <f>VLOOKUP($B127,HITTERS!$B:$W,9,FALSE)</f>
        <v>0.107</v>
      </c>
      <c r="R127" s="10">
        <f>VLOOKUP($B127,HITTERS!$B:$W,10,FALSE)</f>
        <v>0.32600000000000001</v>
      </c>
      <c r="S127" s="10">
        <f>VLOOKUP(B127,'Hit Statcast'!B:R,9,FALSE)</f>
        <v>9.8000000000000004E-2</v>
      </c>
      <c r="T127" s="10">
        <f>VLOOKUP($B127,'Hit Statcast'!$B:$R,11,FALSE)</f>
        <v>0.374</v>
      </c>
      <c r="U127" s="23">
        <f>VLOOKUP($B127,'Hit Statcast'!$B:$R,5,FALSE)</f>
        <v>86.2</v>
      </c>
      <c r="V127" s="23">
        <f>VLOOKUP($B127,'Hit Statcast'!$B:$R,7,FALSE)</f>
        <v>21.5</v>
      </c>
      <c r="W127" s="10">
        <f>VLOOKUP($B127,'Hit PD'!$B:$L,4,FALSE)</f>
        <v>0.249</v>
      </c>
      <c r="X127" s="10">
        <f>VLOOKUP($B127,'Hit PD'!$B:$L,5,FALSE)</f>
        <v>0.30499999999999999</v>
      </c>
      <c r="Y127" s="10">
        <f>VLOOKUP($B127,'Hit PD'!$B:$L,6,FALSE)</f>
        <v>0.44600000000000001</v>
      </c>
      <c r="Z127" s="23">
        <f>VLOOKUP($B127,BsR!$B:$L,5,FALSE)</f>
        <v>3.3</v>
      </c>
      <c r="AA127" s="10">
        <f>VLOOKUP($B127,'Hit PD'!$B:$L,8,FALSE)</f>
        <v>0.27100000000000002</v>
      </c>
      <c r="AB127" s="10">
        <f t="shared" si="9"/>
        <v>0.33099999999999996</v>
      </c>
      <c r="AC127" s="10">
        <f>VLOOKUP($B127,'Hit PD'!$B:$L,10,FALSE)</f>
        <v>0.30199999999999999</v>
      </c>
      <c r="AD127" s="10">
        <f>VLOOKUP($B127,'Hit PD'!$B:$L,11,FALSE)</f>
        <v>0.14499999999999999</v>
      </c>
      <c r="AE127" s="10">
        <f>VLOOKUP($B127,'Hit PD'!$B:$M,12,FALSE)</f>
        <v>0.157</v>
      </c>
      <c r="AF127" s="10">
        <f>VLOOKUP($B127,'Hit PD'!$B:$L,9,FALSE)</f>
        <v>0.66900000000000004</v>
      </c>
      <c r="AG127">
        <f>VLOOKUP(B127,'[1]SGP Hitters'!$B:$K,10,FALSE)</f>
        <v>10.625295233153837</v>
      </c>
      <c r="AH127" s="8">
        <v>0.188</v>
      </c>
      <c r="AI127" s="8">
        <v>0.32300000000000001</v>
      </c>
      <c r="AJ127" s="11">
        <v>0.23599999999999999</v>
      </c>
      <c r="AK127" s="8">
        <v>0.32400000000000001</v>
      </c>
      <c r="AL127" s="8">
        <v>0.314</v>
      </c>
      <c r="AM127" s="8">
        <v>104</v>
      </c>
      <c r="AN127" s="11">
        <v>3.6</v>
      </c>
      <c r="AO127" s="11">
        <v>5.6</v>
      </c>
      <c r="AP127" s="8">
        <v>1.5</v>
      </c>
      <c r="AQ127" s="8">
        <v>2</v>
      </c>
    </row>
    <row r="128" spans="1:43" ht="15" thickBot="1">
      <c r="A128" s="5">
        <v>127</v>
      </c>
      <c r="B128" s="22" t="s">
        <v>180</v>
      </c>
      <c r="C128" s="22" t="s">
        <v>97</v>
      </c>
      <c r="D128" s="8">
        <f>VLOOKUP(B128,HITTERS!$B:$W,3,FALSE)</f>
        <v>86</v>
      </c>
      <c r="E128" s="8">
        <f>VLOOKUP($B128,'Hit PD'!$B:$N,13,FALSE)</f>
        <v>268</v>
      </c>
      <c r="F128" s="8">
        <f>VLOOKUP($B128,HITTERS!$B:$W,4,FALSE)</f>
        <v>301</v>
      </c>
      <c r="G128" s="8">
        <f>VLOOKUP($B128,HITTERS!$B:$W,5,FALSE)</f>
        <v>17</v>
      </c>
      <c r="H128" s="8">
        <f>VLOOKUP($B128,HITTERS!$B:$W,6,FALSE)</f>
        <v>38</v>
      </c>
      <c r="I128" s="8">
        <f>VLOOKUP($B128,HITTERS!$B:$W,7,FALSE)</f>
        <v>53</v>
      </c>
      <c r="J128" s="8">
        <f>VLOOKUP($B128,HITTERS!$B:$W,8,FALSE)</f>
        <v>0</v>
      </c>
      <c r="K128" s="8">
        <f t="shared" si="5"/>
        <v>5.647840531561462E-2</v>
      </c>
      <c r="L128" s="8">
        <f t="shared" si="6"/>
        <v>0.12624584717607973</v>
      </c>
      <c r="M128" s="8">
        <f t="shared" si="7"/>
        <v>0.17607973421926909</v>
      </c>
      <c r="N128" s="8">
        <f t="shared" si="8"/>
        <v>0</v>
      </c>
      <c r="O128" s="8">
        <f>VLOOKUP($B128,HITTERS!$B:$W,14,FALSE)</f>
        <v>0.312</v>
      </c>
      <c r="P128" s="8">
        <f>VLOOKUP($B128,HITTERS!$B:$W,15,FALSE)</f>
        <v>0.47399999999999998</v>
      </c>
      <c r="Q128" s="9">
        <f>VLOOKUP($B128,HITTERS!$B:$W,9,FALSE)</f>
        <v>7.5999999999999998E-2</v>
      </c>
      <c r="R128" s="10">
        <f>VLOOKUP($B128,HITTERS!$B:$W,10,FALSE)</f>
        <v>0.20599999999999999</v>
      </c>
      <c r="S128" s="10">
        <f>VLOOKUP(B128,'Hit Statcast'!B:R,9,FALSE)</f>
        <v>0.107</v>
      </c>
      <c r="T128" s="10">
        <f>VLOOKUP($B128,'Hit Statcast'!$B:$R,11,FALSE)</f>
        <v>0.36899999999999999</v>
      </c>
      <c r="U128" s="23">
        <f>VLOOKUP($B128,'Hit Statcast'!$B:$R,5,FALSE)</f>
        <v>88.3</v>
      </c>
      <c r="V128" s="23">
        <f>VLOOKUP($B128,'Hit Statcast'!$B:$R,7,FALSE)</f>
        <v>19.7</v>
      </c>
      <c r="W128" s="10">
        <f>VLOOKUP($B128,'Hit PD'!$B:$L,4,FALSE)</f>
        <v>0.13600000000000001</v>
      </c>
      <c r="X128" s="10">
        <f>VLOOKUP($B128,'Hit PD'!$B:$L,5,FALSE)</f>
        <v>0.34</v>
      </c>
      <c r="Y128" s="10">
        <f>VLOOKUP($B128,'Hit PD'!$B:$L,6,FALSE)</f>
        <v>0.52400000000000002</v>
      </c>
      <c r="Z128" s="23">
        <f>VLOOKUP($B128,BsR!$B:$L,5,FALSE)</f>
        <v>0.8</v>
      </c>
      <c r="AA128" s="10">
        <f>VLOOKUP($B128,'Hit PD'!$B:$L,8,FALSE)</f>
        <v>0.28899999999999998</v>
      </c>
      <c r="AB128" s="10">
        <f t="shared" si="9"/>
        <v>0.20399999999999996</v>
      </c>
      <c r="AC128" s="10">
        <f>VLOOKUP($B128,'Hit PD'!$B:$L,10,FALSE)</f>
        <v>0.24199999999999999</v>
      </c>
      <c r="AD128" s="10">
        <f>VLOOKUP($B128,'Hit PD'!$B:$L,11,FALSE)</f>
        <v>0.14699999999999999</v>
      </c>
      <c r="AE128" s="10">
        <f>VLOOKUP($B128,'Hit PD'!$B:$M,12,FALSE)</f>
        <v>9.5000000000000001E-2</v>
      </c>
      <c r="AF128" s="10">
        <f>VLOOKUP($B128,'Hit PD'!$B:$L,9,FALSE)</f>
        <v>0.79600000000000004</v>
      </c>
      <c r="AG128">
        <f>VLOOKUP(B128,'[1]SGP Hitters'!$B:$K,10,FALSE)</f>
        <v>8.555173520155698</v>
      </c>
      <c r="AH128" s="8">
        <v>0.246</v>
      </c>
      <c r="AI128" s="8">
        <v>0.23300000000000001</v>
      </c>
      <c r="AJ128" s="11">
        <v>0.22800000000000001</v>
      </c>
      <c r="AK128" s="8">
        <v>0.33600000000000002</v>
      </c>
      <c r="AL128" s="8">
        <v>0.317</v>
      </c>
      <c r="AM128" s="8">
        <v>116</v>
      </c>
      <c r="AN128" s="11">
        <v>0.7</v>
      </c>
      <c r="AO128" s="11">
        <v>6.4</v>
      </c>
      <c r="AP128" s="8">
        <v>3.2</v>
      </c>
      <c r="AQ128" s="8">
        <v>2</v>
      </c>
    </row>
    <row r="129" spans="1:43" ht="15" thickBot="1">
      <c r="A129" s="5">
        <v>128</v>
      </c>
      <c r="B129" s="22" t="s">
        <v>181</v>
      </c>
      <c r="C129" s="22" t="s">
        <v>116</v>
      </c>
      <c r="D129" s="8">
        <f>VLOOKUP(B129,HITTERS!$B:$W,3,FALSE)</f>
        <v>92</v>
      </c>
      <c r="E129" s="8">
        <f>VLOOKUP($B129,'Hit PD'!$B:$N,13,FALSE)</f>
        <v>320</v>
      </c>
      <c r="F129" s="8">
        <f>VLOOKUP($B129,HITTERS!$B:$W,4,FALSE)</f>
        <v>353</v>
      </c>
      <c r="G129" s="8">
        <f>VLOOKUP($B129,HITTERS!$B:$W,5,FALSE)</f>
        <v>21</v>
      </c>
      <c r="H129" s="8">
        <f>VLOOKUP($B129,HITTERS!$B:$W,6,FALSE)</f>
        <v>45</v>
      </c>
      <c r="I129" s="8">
        <f>VLOOKUP($B129,HITTERS!$B:$W,7,FALSE)</f>
        <v>58</v>
      </c>
      <c r="J129" s="8">
        <f>VLOOKUP($B129,HITTERS!$B:$W,8,FALSE)</f>
        <v>4</v>
      </c>
      <c r="K129" s="8">
        <f t="shared" si="5"/>
        <v>5.9490084985835696E-2</v>
      </c>
      <c r="L129" s="8">
        <f t="shared" si="6"/>
        <v>0.12747875354107649</v>
      </c>
      <c r="M129" s="8">
        <f t="shared" si="7"/>
        <v>0.1643059490084986</v>
      </c>
      <c r="N129" s="8">
        <f t="shared" si="8"/>
        <v>1.1331444759206799E-2</v>
      </c>
      <c r="O129" s="8">
        <f>VLOOKUP($B129,HITTERS!$B:$W,14,FALSE)</f>
        <v>0.30299999999999999</v>
      </c>
      <c r="P129" s="8">
        <f>VLOOKUP($B129,HITTERS!$B:$W,15,FALSE)</f>
        <v>0.53100000000000003</v>
      </c>
      <c r="Q129" s="9">
        <f>VLOOKUP($B129,HITTERS!$B:$W,9,FALSE)</f>
        <v>6.2E-2</v>
      </c>
      <c r="R129" s="10">
        <f>VLOOKUP($B129,HITTERS!$B:$W,10,FALSE)</f>
        <v>0.312</v>
      </c>
      <c r="S129" s="10">
        <f>VLOOKUP(B129,'Hit Statcast'!B:R,9,FALSE)</f>
        <v>0.13</v>
      </c>
      <c r="T129" s="10">
        <f>VLOOKUP($B129,'Hit Statcast'!$B:$R,11,FALSE)</f>
        <v>0.39100000000000001</v>
      </c>
      <c r="U129" s="23">
        <f>VLOOKUP($B129,'Hit Statcast'!$B:$R,5,FALSE)</f>
        <v>88.8</v>
      </c>
      <c r="V129" s="23">
        <f>VLOOKUP($B129,'Hit Statcast'!$B:$R,7,FALSE)</f>
        <v>28.9</v>
      </c>
      <c r="W129" s="10">
        <f>VLOOKUP($B129,'Hit PD'!$B:$L,4,FALSE)</f>
        <v>0.22800000000000001</v>
      </c>
      <c r="X129" s="10">
        <f>VLOOKUP($B129,'Hit PD'!$B:$L,5,FALSE)</f>
        <v>0.20499999999999999</v>
      </c>
      <c r="Y129" s="10">
        <f>VLOOKUP($B129,'Hit PD'!$B:$L,6,FALSE)</f>
        <v>0.56699999999999995</v>
      </c>
      <c r="Z129" s="23">
        <f>VLOOKUP($B129,BsR!$B:$L,5,FALSE)</f>
        <v>3</v>
      </c>
      <c r="AA129" s="10">
        <f>VLOOKUP($B129,'Hit PD'!$B:$L,8,FALSE)</f>
        <v>0.378</v>
      </c>
      <c r="AB129" s="10">
        <f t="shared" si="9"/>
        <v>0.28400000000000003</v>
      </c>
      <c r="AC129" s="10">
        <f>VLOOKUP($B129,'Hit PD'!$B:$L,10,FALSE)</f>
        <v>0.32</v>
      </c>
      <c r="AD129" s="10">
        <f>VLOOKUP($B129,'Hit PD'!$B:$L,11,FALSE)</f>
        <v>0.183</v>
      </c>
      <c r="AE129" s="10">
        <f>VLOOKUP($B129,'Hit PD'!$B:$M,12,FALSE)</f>
        <v>0.13700000000000001</v>
      </c>
      <c r="AF129" s="10">
        <f>VLOOKUP($B129,'Hit PD'!$B:$L,9,FALSE)</f>
        <v>0.71599999999999997</v>
      </c>
      <c r="AG129">
        <f>VLOOKUP(B129,'[1]SGP Hitters'!$B:$K,10,FALSE)</f>
        <v>11.10970589484544</v>
      </c>
      <c r="AH129" s="8">
        <v>0.28999999999999998</v>
      </c>
      <c r="AI129" s="8">
        <v>0.30299999999999999</v>
      </c>
      <c r="AJ129" s="11">
        <v>0.251</v>
      </c>
      <c r="AK129" s="8">
        <v>0.35299999999999998</v>
      </c>
      <c r="AL129" s="8">
        <v>0.312</v>
      </c>
      <c r="AM129" s="8">
        <v>120</v>
      </c>
      <c r="AN129" s="11">
        <v>2.8</v>
      </c>
      <c r="AO129" s="11">
        <v>10.8</v>
      </c>
      <c r="AP129" s="8">
        <v>-2.7</v>
      </c>
      <c r="AQ129" s="8">
        <v>2</v>
      </c>
    </row>
    <row r="130" spans="1:43" ht="15" thickBot="1">
      <c r="A130" s="5">
        <v>129</v>
      </c>
      <c r="B130" s="22" t="s">
        <v>182</v>
      </c>
      <c r="C130" s="22" t="s">
        <v>58</v>
      </c>
      <c r="D130" s="8">
        <f>VLOOKUP(B130,HITTERS!$B:$W,3,FALSE)</f>
        <v>116</v>
      </c>
      <c r="E130" s="8">
        <f>VLOOKUP($B130,'Hit PD'!$B:$N,13,FALSE)</f>
        <v>404</v>
      </c>
      <c r="F130" s="8">
        <f>VLOOKUP($B130,HITTERS!$B:$W,4,FALSE)</f>
        <v>455</v>
      </c>
      <c r="G130" s="8">
        <f>VLOOKUP($B130,HITTERS!$B:$W,5,FALSE)</f>
        <v>15</v>
      </c>
      <c r="H130" s="8">
        <f>VLOOKUP($B130,HITTERS!$B:$W,6,FALSE)</f>
        <v>51</v>
      </c>
      <c r="I130" s="8">
        <f>VLOOKUP($B130,HITTERS!$B:$W,7,FALSE)</f>
        <v>74</v>
      </c>
      <c r="J130" s="8">
        <f>VLOOKUP($B130,HITTERS!$B:$W,8,FALSE)</f>
        <v>19</v>
      </c>
      <c r="K130" s="8">
        <f t="shared" ref="K130:K193" si="10">G130/$F130</f>
        <v>3.2967032967032968E-2</v>
      </c>
      <c r="L130" s="8">
        <f t="shared" ref="L130:L193" si="11">H130/$F130</f>
        <v>0.11208791208791209</v>
      </c>
      <c r="M130" s="8">
        <f t="shared" ref="M130:M193" si="12">I130/$F130</f>
        <v>0.16263736263736264</v>
      </c>
      <c r="N130" s="8">
        <f t="shared" ref="N130:N193" si="13">J130/$F130</f>
        <v>4.1758241758241756E-2</v>
      </c>
      <c r="O130" s="8">
        <f>VLOOKUP($B130,HITTERS!$B:$W,14,FALSE)</f>
        <v>0.30499999999999999</v>
      </c>
      <c r="P130" s="8">
        <f>VLOOKUP($B130,HITTERS!$B:$W,15,FALSE)</f>
        <v>0.41599999999999998</v>
      </c>
      <c r="Q130" s="9">
        <f>VLOOKUP($B130,HITTERS!$B:$W,9,FALSE)</f>
        <v>9.5000000000000001E-2</v>
      </c>
      <c r="R130" s="10">
        <f>VLOOKUP($B130,HITTERS!$B:$W,10,FALSE)</f>
        <v>0.222</v>
      </c>
      <c r="S130" s="10">
        <f>VLOOKUP(B130,'Hit Statcast'!B:R,9,FALSE)</f>
        <v>6.5000000000000002E-2</v>
      </c>
      <c r="T130" s="10">
        <f>VLOOKUP($B130,'Hit Statcast'!$B:$R,11,FALSE)</f>
        <v>0.36799999999999999</v>
      </c>
      <c r="U130" s="23">
        <f>VLOOKUP($B130,'Hit Statcast'!$B:$R,5,FALSE)</f>
        <v>88.9</v>
      </c>
      <c r="V130" s="23">
        <f>VLOOKUP($B130,'Hit Statcast'!$B:$R,7,FALSE)</f>
        <v>21.6</v>
      </c>
      <c r="W130" s="10">
        <f>VLOOKUP($B130,'Hit PD'!$B:$L,4,FALSE)</f>
        <v>0.156</v>
      </c>
      <c r="X130" s="10">
        <f>VLOOKUP($B130,'Hit PD'!$B:$L,5,FALSE)</f>
        <v>0.35399999999999998</v>
      </c>
      <c r="Y130" s="10">
        <f>VLOOKUP($B130,'Hit PD'!$B:$L,6,FALSE)</f>
        <v>0.49</v>
      </c>
      <c r="Z130" s="23">
        <f>VLOOKUP($B130,BsR!$B:$L,5,FALSE)</f>
        <v>3.3</v>
      </c>
      <c r="AA130" s="10">
        <f>VLOOKUP($B130,'Hit PD'!$B:$L,8,FALSE)</f>
        <v>0.30099999999999999</v>
      </c>
      <c r="AB130" s="10">
        <f t="shared" ref="AB130:AB193" si="14">1-AF130</f>
        <v>0.21999999999999997</v>
      </c>
      <c r="AC130" s="10">
        <f>VLOOKUP($B130,'Hit PD'!$B:$L,10,FALSE)</f>
        <v>0.26400000000000001</v>
      </c>
      <c r="AD130" s="10">
        <f>VLOOKUP($B130,'Hit PD'!$B:$L,11,FALSE)</f>
        <v>0.156</v>
      </c>
      <c r="AE130" s="10">
        <f>VLOOKUP($B130,'Hit PD'!$B:$M,12,FALSE)</f>
        <v>0.108</v>
      </c>
      <c r="AF130" s="10">
        <f>VLOOKUP($B130,'Hit PD'!$B:$L,9,FALSE)</f>
        <v>0.78</v>
      </c>
      <c r="AG130">
        <f>VLOOKUP(B130,'[1]SGP Hitters'!$B:$K,10,FALSE)</f>
        <v>10.95808740023152</v>
      </c>
      <c r="AH130" s="8">
        <v>0.187</v>
      </c>
      <c r="AI130" s="8">
        <v>0.27400000000000002</v>
      </c>
      <c r="AJ130" s="11">
        <v>0.23799999999999999</v>
      </c>
      <c r="AK130" s="8">
        <v>0.317</v>
      </c>
      <c r="AL130" s="8">
        <v>0.28999999999999998</v>
      </c>
      <c r="AM130" s="8">
        <v>102</v>
      </c>
      <c r="AN130" s="11">
        <v>3.3</v>
      </c>
      <c r="AO130" s="11">
        <v>4.5999999999999996</v>
      </c>
      <c r="AP130" s="8">
        <v>-0.1</v>
      </c>
      <c r="AQ130" s="8">
        <v>1.9</v>
      </c>
    </row>
    <row r="131" spans="1:43" ht="15" thickBot="1">
      <c r="A131" s="5">
        <v>130</v>
      </c>
      <c r="B131" s="22" t="s">
        <v>183</v>
      </c>
      <c r="C131" s="22" t="s">
        <v>29</v>
      </c>
      <c r="D131" s="8">
        <f>VLOOKUP(B131,HITTERS!$B:$W,3,FALSE)</f>
        <v>126</v>
      </c>
      <c r="E131" s="8">
        <f>VLOOKUP($B131,'Hit PD'!$B:$N,13,FALSE)</f>
        <v>394</v>
      </c>
      <c r="F131" s="8">
        <f>VLOOKUP($B131,HITTERS!$B:$W,4,FALSE)</f>
        <v>445</v>
      </c>
      <c r="G131" s="8">
        <f>VLOOKUP($B131,HITTERS!$B:$W,5,FALSE)</f>
        <v>16</v>
      </c>
      <c r="H131" s="8">
        <f>VLOOKUP($B131,HITTERS!$B:$W,6,FALSE)</f>
        <v>55</v>
      </c>
      <c r="I131" s="8">
        <f>VLOOKUP($B131,HITTERS!$B:$W,7,FALSE)</f>
        <v>51</v>
      </c>
      <c r="J131" s="8">
        <f>VLOOKUP($B131,HITTERS!$B:$W,8,FALSE)</f>
        <v>6</v>
      </c>
      <c r="K131" s="8">
        <f t="shared" si="10"/>
        <v>3.5955056179775284E-2</v>
      </c>
      <c r="L131" s="8">
        <f t="shared" si="11"/>
        <v>0.12359550561797752</v>
      </c>
      <c r="M131" s="8">
        <f t="shared" si="12"/>
        <v>0.1146067415730337</v>
      </c>
      <c r="N131" s="8">
        <f t="shared" si="13"/>
        <v>1.3483146067415731E-2</v>
      </c>
      <c r="O131" s="8">
        <f>VLOOKUP($B131,HITTERS!$B:$W,14,FALSE)</f>
        <v>0.33900000000000002</v>
      </c>
      <c r="P131" s="8">
        <f>VLOOKUP($B131,HITTERS!$B:$W,15,FALSE)</f>
        <v>0.44400000000000001</v>
      </c>
      <c r="Q131" s="9">
        <f>VLOOKUP($B131,HITTERS!$B:$W,9,FALSE)</f>
        <v>9.1999999999999998E-2</v>
      </c>
      <c r="R131" s="10">
        <f>VLOOKUP($B131,HITTERS!$B:$W,10,FALSE)</f>
        <v>0.184</v>
      </c>
      <c r="S131" s="10">
        <f>VLOOKUP(B131,'Hit Statcast'!B:R,9,FALSE)</f>
        <v>7.5999999999999998E-2</v>
      </c>
      <c r="T131" s="10">
        <f>VLOOKUP($B131,'Hit Statcast'!$B:$R,11,FALSE)</f>
        <v>0.36099999999999999</v>
      </c>
      <c r="U131" s="23">
        <f>VLOOKUP($B131,'Hit Statcast'!$B:$R,5,FALSE)</f>
        <v>89.1</v>
      </c>
      <c r="V131" s="23">
        <f>VLOOKUP($B131,'Hit Statcast'!$B:$R,7,FALSE)</f>
        <v>11</v>
      </c>
      <c r="W131" s="10">
        <f>VLOOKUP($B131,'Hit PD'!$B:$L,4,FALSE)</f>
        <v>0.16800000000000001</v>
      </c>
      <c r="X131" s="10">
        <f>VLOOKUP($B131,'Hit PD'!$B:$L,5,FALSE)</f>
        <v>0.46800000000000003</v>
      </c>
      <c r="Y131" s="10">
        <f>VLOOKUP($B131,'Hit PD'!$B:$L,6,FALSE)</f>
        <v>0.36399999999999999</v>
      </c>
      <c r="Z131" s="23">
        <f>VLOOKUP($B131,BsR!$B:$L,5,FALSE)</f>
        <v>0.1</v>
      </c>
      <c r="AA131" s="10">
        <f>VLOOKUP($B131,'Hit PD'!$B:$L,8,FALSE)</f>
        <v>0.32200000000000001</v>
      </c>
      <c r="AB131" s="10">
        <f t="shared" si="14"/>
        <v>0.23299999999999998</v>
      </c>
      <c r="AC131" s="10">
        <f>VLOOKUP($B131,'Hit PD'!$B:$L,10,FALSE)</f>
        <v>0.24399999999999999</v>
      </c>
      <c r="AD131" s="10">
        <f>VLOOKUP($B131,'Hit PD'!$B:$L,11,FALSE)</f>
        <v>0.128</v>
      </c>
      <c r="AE131" s="10">
        <f>VLOOKUP($B131,'Hit PD'!$B:$M,12,FALSE)</f>
        <v>0.11600000000000001</v>
      </c>
      <c r="AF131" s="10">
        <f>VLOOKUP($B131,'Hit PD'!$B:$L,9,FALSE)</f>
        <v>0.76700000000000002</v>
      </c>
      <c r="AG131">
        <f>VLOOKUP(B131,'[1]SGP Hitters'!$B:$K,10,FALSE)</f>
        <v>10.558251111281733</v>
      </c>
      <c r="AH131" s="8">
        <v>0.18</v>
      </c>
      <c r="AI131" s="8">
        <v>0.29299999999999998</v>
      </c>
      <c r="AJ131" s="11">
        <v>0.26400000000000001</v>
      </c>
      <c r="AK131" s="8">
        <v>0.33900000000000002</v>
      </c>
      <c r="AL131" s="8">
        <v>0.32300000000000001</v>
      </c>
      <c r="AM131" s="8">
        <v>114</v>
      </c>
      <c r="AN131" s="11">
        <v>0.1</v>
      </c>
      <c r="AO131" s="11">
        <v>7.4</v>
      </c>
      <c r="AP131" s="8">
        <v>-3.2</v>
      </c>
      <c r="AQ131" s="8">
        <v>1.9</v>
      </c>
    </row>
    <row r="132" spans="1:43" ht="15" thickBot="1">
      <c r="A132" s="5">
        <v>131</v>
      </c>
      <c r="B132" s="22" t="s">
        <v>184</v>
      </c>
      <c r="C132" s="22" t="s">
        <v>100</v>
      </c>
      <c r="D132" s="8">
        <f>VLOOKUP(B132,HITTERS!$B:$W,3,FALSE)</f>
        <v>137</v>
      </c>
      <c r="E132" s="8">
        <f>VLOOKUP($B132,'Hit PD'!$B:$N,13,FALSE)</f>
        <v>504</v>
      </c>
      <c r="F132" s="8">
        <f>VLOOKUP($B132,HITTERS!$B:$W,4,FALSE)</f>
        <v>580</v>
      </c>
      <c r="G132" s="8">
        <f>VLOOKUP($B132,HITTERS!$B:$W,5,FALSE)</f>
        <v>36</v>
      </c>
      <c r="H132" s="8">
        <f>VLOOKUP($B132,HITTERS!$B:$W,6,FALSE)</f>
        <v>77</v>
      </c>
      <c r="I132" s="8">
        <f>VLOOKUP($B132,HITTERS!$B:$W,7,FALSE)</f>
        <v>75</v>
      </c>
      <c r="J132" s="8">
        <f>VLOOKUP($B132,HITTERS!$B:$W,8,FALSE)</f>
        <v>1</v>
      </c>
      <c r="K132" s="8">
        <f t="shared" si="10"/>
        <v>6.2068965517241378E-2</v>
      </c>
      <c r="L132" s="8">
        <f t="shared" si="11"/>
        <v>0.13275862068965516</v>
      </c>
      <c r="M132" s="8">
        <f t="shared" si="12"/>
        <v>0.12931034482758622</v>
      </c>
      <c r="N132" s="8">
        <f t="shared" si="13"/>
        <v>1.7241379310344827E-3</v>
      </c>
      <c r="O132" s="8">
        <f>VLOOKUP($B132,HITTERS!$B:$W,14,FALSE)</f>
        <v>0.34100000000000003</v>
      </c>
      <c r="P132" s="8">
        <f>VLOOKUP($B132,HITTERS!$B:$W,15,FALSE)</f>
        <v>0.51200000000000001</v>
      </c>
      <c r="Q132" s="9">
        <f>VLOOKUP($B132,HITTERS!$B:$W,9,FALSE)</f>
        <v>0.114</v>
      </c>
      <c r="R132" s="10">
        <f>VLOOKUP($B132,HITTERS!$B:$W,10,FALSE)</f>
        <v>0.24299999999999999</v>
      </c>
      <c r="S132" s="10">
        <f>VLOOKUP(B132,'Hit Statcast'!B:R,9,FALSE)</f>
        <v>0.15</v>
      </c>
      <c r="T132" s="10">
        <f>VLOOKUP($B132,'Hit Statcast'!$B:$R,11,FALSE)</f>
        <v>0.48</v>
      </c>
      <c r="U132" s="23">
        <f>VLOOKUP($B132,'Hit Statcast'!$B:$R,5,FALSE)</f>
        <v>91.3</v>
      </c>
      <c r="V132" s="23">
        <f>VLOOKUP($B132,'Hit Statcast'!$B:$R,7,FALSE)</f>
        <v>17.8</v>
      </c>
      <c r="W132" s="10">
        <f>VLOOKUP($B132,'Hit PD'!$B:$L,4,FALSE)</f>
        <v>0.18</v>
      </c>
      <c r="X132" s="10">
        <f>VLOOKUP($B132,'Hit PD'!$B:$L,5,FALSE)</f>
        <v>0.35699999999999998</v>
      </c>
      <c r="Y132" s="10">
        <f>VLOOKUP($B132,'Hit PD'!$B:$L,6,FALSE)</f>
        <v>0.46300000000000002</v>
      </c>
      <c r="Z132" s="23">
        <f>VLOOKUP($B132,BsR!$B:$L,5,FALSE)</f>
        <v>-3.7</v>
      </c>
      <c r="AA132" s="10">
        <f>VLOOKUP($B132,'Hit PD'!$B:$L,8,FALSE)</f>
        <v>0.29199999999999998</v>
      </c>
      <c r="AB132" s="10">
        <f t="shared" si="14"/>
        <v>0.25</v>
      </c>
      <c r="AC132" s="10">
        <f>VLOOKUP($B132,'Hit PD'!$B:$L,10,FALSE)</f>
        <v>0.27300000000000002</v>
      </c>
      <c r="AD132" s="10">
        <f>VLOOKUP($B132,'Hit PD'!$B:$L,11,FALSE)</f>
        <v>0.16300000000000001</v>
      </c>
      <c r="AE132" s="10">
        <f>VLOOKUP($B132,'Hit PD'!$B:$M,12,FALSE)</f>
        <v>0.11</v>
      </c>
      <c r="AF132" s="10">
        <f>VLOOKUP($B132,'Hit PD'!$B:$L,9,FALSE)</f>
        <v>0.75</v>
      </c>
      <c r="AG132">
        <f>VLOOKUP(B132,'[1]SGP Hitters'!$B:$K,10,FALSE)</f>
        <v>18.288997030717219</v>
      </c>
      <c r="AH132" s="8">
        <v>0.26700000000000002</v>
      </c>
      <c r="AI132" s="8">
        <v>0.27</v>
      </c>
      <c r="AJ132" s="11">
        <v>0.249</v>
      </c>
      <c r="AK132" s="8">
        <v>0.36099999999999999</v>
      </c>
      <c r="AL132" s="8">
        <v>0.377</v>
      </c>
      <c r="AM132" s="8">
        <v>127</v>
      </c>
      <c r="AN132" s="11">
        <v>-3.3</v>
      </c>
      <c r="AO132" s="11">
        <v>15.5</v>
      </c>
      <c r="AP132" s="8">
        <v>-15.2</v>
      </c>
      <c r="AQ132" s="8">
        <v>1.9</v>
      </c>
    </row>
    <row r="133" spans="1:43" ht="15" thickBot="1">
      <c r="A133" s="5">
        <v>132</v>
      </c>
      <c r="B133" s="22" t="s">
        <v>185</v>
      </c>
      <c r="C133" s="22" t="s">
        <v>97</v>
      </c>
      <c r="D133" s="8">
        <f>VLOOKUP(B133,HITTERS!$B:$W,3,FALSE)</f>
        <v>145</v>
      </c>
      <c r="E133" s="8">
        <f>VLOOKUP($B133,'Hit PD'!$B:$N,13,FALSE)</f>
        <v>547</v>
      </c>
      <c r="F133" s="8">
        <f>VLOOKUP($B133,HITTERS!$B:$W,4,FALSE)</f>
        <v>592</v>
      </c>
      <c r="G133" s="8">
        <f>VLOOKUP($B133,HITTERS!$B:$W,5,FALSE)</f>
        <v>11</v>
      </c>
      <c r="H133" s="8">
        <f>VLOOKUP($B133,HITTERS!$B:$W,6,FALSE)</f>
        <v>66</v>
      </c>
      <c r="I133" s="8">
        <f>VLOOKUP($B133,HITTERS!$B:$W,7,FALSE)</f>
        <v>67</v>
      </c>
      <c r="J133" s="8">
        <f>VLOOKUP($B133,HITTERS!$B:$W,8,FALSE)</f>
        <v>26</v>
      </c>
      <c r="K133" s="8">
        <f t="shared" si="10"/>
        <v>1.8581081081081082E-2</v>
      </c>
      <c r="L133" s="8">
        <f t="shared" si="11"/>
        <v>0.11148648648648649</v>
      </c>
      <c r="M133" s="8">
        <f t="shared" si="12"/>
        <v>0.11317567567567567</v>
      </c>
      <c r="N133" s="8">
        <f t="shared" si="13"/>
        <v>4.3918918918918921E-2</v>
      </c>
      <c r="O133" s="8">
        <f>VLOOKUP($B133,HITTERS!$B:$W,14,FALSE)</f>
        <v>0.318</v>
      </c>
      <c r="P133" s="8">
        <f>VLOOKUP($B133,HITTERS!$B:$W,15,FALSE)</f>
        <v>0.38200000000000001</v>
      </c>
      <c r="Q133" s="9">
        <f>VLOOKUP($B133,HITTERS!$B:$W,9,FALSE)</f>
        <v>6.0999999999999999E-2</v>
      </c>
      <c r="R133" s="10">
        <f>VLOOKUP($B133,HITTERS!$B:$W,10,FALSE)</f>
        <v>0.17100000000000001</v>
      </c>
      <c r="S133" s="10">
        <f>VLOOKUP(B133,'Hit Statcast'!B:R,9,FALSE)</f>
        <v>2.4E-2</v>
      </c>
      <c r="T133" s="10">
        <f>VLOOKUP($B133,'Hit Statcast'!$B:$R,11,FALSE)</f>
        <v>0.24099999999999999</v>
      </c>
      <c r="U133" s="23">
        <f>VLOOKUP($B133,'Hit Statcast'!$B:$R,5,FALSE)</f>
        <v>85.1</v>
      </c>
      <c r="V133" s="23">
        <f>VLOOKUP($B133,'Hit Statcast'!$B:$R,7,FALSE)</f>
        <v>14.4</v>
      </c>
      <c r="W133" s="10">
        <f>VLOOKUP($B133,'Hit PD'!$B:$L,4,FALSE)</f>
        <v>0.222</v>
      </c>
      <c r="X133" s="10">
        <f>VLOOKUP($B133,'Hit PD'!$B:$L,5,FALSE)</f>
        <v>0.40400000000000003</v>
      </c>
      <c r="Y133" s="10">
        <f>VLOOKUP($B133,'Hit PD'!$B:$L,6,FALSE)</f>
        <v>0.375</v>
      </c>
      <c r="Z133" s="23">
        <f>VLOOKUP($B133,BsR!$B:$L,5,FALSE)</f>
        <v>1</v>
      </c>
      <c r="AA133" s="10">
        <f>VLOOKUP($B133,'Hit PD'!$B:$L,8,FALSE)</f>
        <v>0.36399999999999999</v>
      </c>
      <c r="AB133" s="10">
        <f t="shared" si="14"/>
        <v>0.17900000000000005</v>
      </c>
      <c r="AC133" s="10">
        <f>VLOOKUP($B133,'Hit PD'!$B:$L,10,FALSE)</f>
        <v>0.25</v>
      </c>
      <c r="AD133" s="10">
        <f>VLOOKUP($B133,'Hit PD'!$B:$L,11,FALSE)</f>
        <v>0.159</v>
      </c>
      <c r="AE133" s="10">
        <f>VLOOKUP($B133,'Hit PD'!$B:$M,12,FALSE)</f>
        <v>9.0999999999999998E-2</v>
      </c>
      <c r="AF133" s="10">
        <f>VLOOKUP($B133,'Hit PD'!$B:$L,9,FALSE)</f>
        <v>0.82099999999999995</v>
      </c>
      <c r="AG133">
        <f>VLOOKUP(B133,'[1]SGP Hitters'!$B:$K,10,FALSE)</f>
        <v>10.982877800053274</v>
      </c>
      <c r="AH133" s="8">
        <v>0.112</v>
      </c>
      <c r="AI133" s="8">
        <v>0.32</v>
      </c>
      <c r="AJ133" s="11">
        <v>0.27800000000000002</v>
      </c>
      <c r="AK133" s="8">
        <v>0.31</v>
      </c>
      <c r="AL133" s="8">
        <v>0.27600000000000002</v>
      </c>
      <c r="AM133" s="8">
        <v>97</v>
      </c>
      <c r="AN133" s="11">
        <v>0.7</v>
      </c>
      <c r="AO133" s="11">
        <v>-1.1000000000000001</v>
      </c>
      <c r="AP133" s="8">
        <v>0.6</v>
      </c>
      <c r="AQ133" s="8">
        <v>1.9</v>
      </c>
    </row>
    <row r="134" spans="1:43" ht="15" thickBot="1">
      <c r="A134" s="5">
        <v>133</v>
      </c>
      <c r="B134" s="22" t="s">
        <v>186</v>
      </c>
      <c r="C134" s="22" t="s">
        <v>54</v>
      </c>
      <c r="D134" s="8">
        <f>VLOOKUP(B134,HITTERS!$B:$W,3,FALSE)</f>
        <v>159</v>
      </c>
      <c r="E134" s="8">
        <f>VLOOKUP($B134,'Hit PD'!$B:$N,13,FALSE)</f>
        <v>541</v>
      </c>
      <c r="F134" s="8">
        <f>VLOOKUP($B134,HITTERS!$B:$W,4,FALSE)</f>
        <v>601</v>
      </c>
      <c r="G134" s="8">
        <f>VLOOKUP($B134,HITTERS!$B:$W,5,FALSE)</f>
        <v>21</v>
      </c>
      <c r="H134" s="8">
        <f>VLOOKUP($B134,HITTERS!$B:$W,6,FALSE)</f>
        <v>62</v>
      </c>
      <c r="I134" s="8">
        <f>VLOOKUP($B134,HITTERS!$B:$W,7,FALSE)</f>
        <v>60</v>
      </c>
      <c r="J134" s="8">
        <f>VLOOKUP($B134,HITTERS!$B:$W,8,FALSE)</f>
        <v>24</v>
      </c>
      <c r="K134" s="8">
        <f t="shared" si="10"/>
        <v>3.4941763727121461E-2</v>
      </c>
      <c r="L134" s="8">
        <f t="shared" si="11"/>
        <v>0.10316139767054909</v>
      </c>
      <c r="M134" s="8">
        <f t="shared" si="12"/>
        <v>9.9833610648918464E-2</v>
      </c>
      <c r="N134" s="8">
        <f t="shared" si="13"/>
        <v>3.9933444259567387E-2</v>
      </c>
      <c r="O134" s="8">
        <f>VLOOKUP($B134,HITTERS!$B:$W,14,FALSE)</f>
        <v>0.28299999999999997</v>
      </c>
      <c r="P134" s="8">
        <f>VLOOKUP($B134,HITTERS!$B:$W,15,FALSE)</f>
        <v>0.38300000000000001</v>
      </c>
      <c r="Q134" s="9">
        <f>VLOOKUP($B134,HITTERS!$B:$W,9,FALSE)</f>
        <v>8.6999999999999994E-2</v>
      </c>
      <c r="R134" s="10">
        <f>VLOOKUP($B134,HITTERS!$B:$W,10,FALSE)</f>
        <v>0.27800000000000002</v>
      </c>
      <c r="S134" s="10">
        <f>VLOOKUP(B134,'Hit Statcast'!B:R,9,FALSE)</f>
        <v>0.09</v>
      </c>
      <c r="T134" s="10">
        <f>VLOOKUP($B134,'Hit Statcast'!$B:$R,11,FALSE)</f>
        <v>0.42699999999999999</v>
      </c>
      <c r="U134" s="23">
        <f>VLOOKUP($B134,'Hit Statcast'!$B:$R,5,FALSE)</f>
        <v>88.7</v>
      </c>
      <c r="V134" s="23">
        <f>VLOOKUP($B134,'Hit Statcast'!$B:$R,7,FALSE)</f>
        <v>14.2</v>
      </c>
      <c r="W134" s="10">
        <f>VLOOKUP($B134,'Hit PD'!$B:$L,4,FALSE)</f>
        <v>0.218</v>
      </c>
      <c r="X134" s="10">
        <f>VLOOKUP($B134,'Hit PD'!$B:$L,5,FALSE)</f>
        <v>0.41099999999999998</v>
      </c>
      <c r="Y134" s="10">
        <f>VLOOKUP($B134,'Hit PD'!$B:$L,6,FALSE)</f>
        <v>0.371</v>
      </c>
      <c r="Z134" s="23">
        <f>VLOOKUP($B134,BsR!$B:$L,5,FALSE)</f>
        <v>3.5</v>
      </c>
      <c r="AA134" s="10">
        <f>VLOOKUP($B134,'Hit PD'!$B:$L,8,FALSE)</f>
        <v>0.32</v>
      </c>
      <c r="AB134" s="10">
        <f t="shared" si="14"/>
        <v>0.26200000000000001</v>
      </c>
      <c r="AC134" s="10">
        <f>VLOOKUP($B134,'Hit PD'!$B:$L,10,FALSE)</f>
        <v>0.29599999999999999</v>
      </c>
      <c r="AD134" s="10">
        <f>VLOOKUP($B134,'Hit PD'!$B:$L,11,FALSE)</f>
        <v>0.17100000000000001</v>
      </c>
      <c r="AE134" s="10">
        <f>VLOOKUP($B134,'Hit PD'!$B:$M,12,FALSE)</f>
        <v>0.125</v>
      </c>
      <c r="AF134" s="10">
        <f>VLOOKUP($B134,'Hit PD'!$B:$L,9,FALSE)</f>
        <v>0.73799999999999999</v>
      </c>
      <c r="AG134">
        <f>VLOOKUP(B134,'[1]SGP Hitters'!$B:$K,10,FALSE)</f>
        <v>10.015749296470183</v>
      </c>
      <c r="AH134" s="8">
        <v>0.17799999999999999</v>
      </c>
      <c r="AI134" s="8">
        <v>0.254</v>
      </c>
      <c r="AJ134" s="11">
        <v>0.20699999999999999</v>
      </c>
      <c r="AK134" s="8">
        <v>0.29099999999999998</v>
      </c>
      <c r="AL134" s="8">
        <v>0.309</v>
      </c>
      <c r="AM134" s="8">
        <v>85</v>
      </c>
      <c r="AN134" s="11">
        <v>3.7</v>
      </c>
      <c r="AO134" s="11">
        <v>-7.1</v>
      </c>
      <c r="AP134" s="8">
        <v>6.3</v>
      </c>
      <c r="AQ134" s="8">
        <v>1.9</v>
      </c>
    </row>
    <row r="135" spans="1:43" ht="15" thickBot="1">
      <c r="A135" s="5">
        <v>134</v>
      </c>
      <c r="B135" s="22" t="s">
        <v>187</v>
      </c>
      <c r="C135" s="22" t="s">
        <v>95</v>
      </c>
      <c r="D135" s="8">
        <f>VLOOKUP(B135,HITTERS!$B:$W,3,FALSE)</f>
        <v>137</v>
      </c>
      <c r="E135" s="8">
        <f>VLOOKUP($B135,'Hit PD'!$B:$N,13,FALSE)</f>
        <v>479</v>
      </c>
      <c r="F135" s="8">
        <f>VLOOKUP($B135,HITTERS!$B:$W,4,FALSE)</f>
        <v>528</v>
      </c>
      <c r="G135" s="8">
        <f>VLOOKUP($B135,HITTERS!$B:$W,5,FALSE)</f>
        <v>13</v>
      </c>
      <c r="H135" s="8">
        <f>VLOOKUP($B135,HITTERS!$B:$W,6,FALSE)</f>
        <v>69</v>
      </c>
      <c r="I135" s="8">
        <f>VLOOKUP($B135,HITTERS!$B:$W,7,FALSE)</f>
        <v>47</v>
      </c>
      <c r="J135" s="8">
        <f>VLOOKUP($B135,HITTERS!$B:$W,8,FALSE)</f>
        <v>27</v>
      </c>
      <c r="K135" s="8">
        <f t="shared" si="10"/>
        <v>2.462121212121212E-2</v>
      </c>
      <c r="L135" s="8">
        <f t="shared" si="11"/>
        <v>0.13068181818181818</v>
      </c>
      <c r="M135" s="8">
        <f t="shared" si="12"/>
        <v>8.9015151515151519E-2</v>
      </c>
      <c r="N135" s="8">
        <f t="shared" si="13"/>
        <v>5.113636363636364E-2</v>
      </c>
      <c r="O135" s="8">
        <f>VLOOKUP($B135,HITTERS!$B:$W,14,FALSE)</f>
        <v>0.307</v>
      </c>
      <c r="P135" s="8">
        <f>VLOOKUP($B135,HITTERS!$B:$W,15,FALSE)</f>
        <v>0.39900000000000002</v>
      </c>
      <c r="Q135" s="9">
        <f>VLOOKUP($B135,HITTERS!$B:$W,9,FALSE)</f>
        <v>6.6000000000000003E-2</v>
      </c>
      <c r="R135" s="10">
        <f>VLOOKUP($B135,HITTERS!$B:$W,10,FALSE)</f>
        <v>0.159</v>
      </c>
      <c r="S135" s="10">
        <f>VLOOKUP(B135,'Hit Statcast'!B:R,9,FALSE)</f>
        <v>0.05</v>
      </c>
      <c r="T135" s="10">
        <f>VLOOKUP($B135,'Hit Statcast'!$B:$R,11,FALSE)</f>
        <v>0.38600000000000001</v>
      </c>
      <c r="U135" s="23">
        <f>VLOOKUP($B135,'Hit Statcast'!$B:$R,5,FALSE)</f>
        <v>89.1</v>
      </c>
      <c r="V135" s="23">
        <f>VLOOKUP($B135,'Hit Statcast'!$B:$R,7,FALSE)</f>
        <v>7.5</v>
      </c>
      <c r="W135" s="10">
        <f>VLOOKUP($B135,'Hit PD'!$B:$L,4,FALSE)</f>
        <v>0.16800000000000001</v>
      </c>
      <c r="X135" s="10">
        <f>VLOOKUP($B135,'Hit PD'!$B:$L,5,FALSE)</f>
        <v>0.51</v>
      </c>
      <c r="Y135" s="10">
        <f>VLOOKUP($B135,'Hit PD'!$B:$L,6,FALSE)</f>
        <v>0.32200000000000001</v>
      </c>
      <c r="Z135" s="23">
        <f>VLOOKUP($B135,BsR!$B:$L,5,FALSE)</f>
        <v>1.8</v>
      </c>
      <c r="AA135" s="10">
        <f>VLOOKUP($B135,'Hit PD'!$B:$L,8,FALSE)</f>
        <v>0.311</v>
      </c>
      <c r="AB135" s="10">
        <f t="shared" si="14"/>
        <v>0.14400000000000002</v>
      </c>
      <c r="AC135" s="10">
        <f>VLOOKUP($B135,'Hit PD'!$B:$L,10,FALSE)</f>
        <v>0.26</v>
      </c>
      <c r="AD135" s="10">
        <f>VLOOKUP($B135,'Hit PD'!$B:$L,11,FALSE)</f>
        <v>0.19400000000000001</v>
      </c>
      <c r="AE135" s="10">
        <f>VLOOKUP($B135,'Hit PD'!$B:$M,12,FALSE)</f>
        <v>6.6000000000000003E-2</v>
      </c>
      <c r="AF135" s="10">
        <f>VLOOKUP($B135,'Hit PD'!$B:$L,9,FALSE)</f>
        <v>0.85599999999999998</v>
      </c>
      <c r="AG135">
        <f>VLOOKUP(B135,'[1]SGP Hitters'!$B:$K,10,FALSE)</f>
        <v>10.637700637566738</v>
      </c>
      <c r="AH135" s="8">
        <v>0.154</v>
      </c>
      <c r="AI135" s="8">
        <v>0.26800000000000002</v>
      </c>
      <c r="AJ135" s="11">
        <v>0.24299999999999999</v>
      </c>
      <c r="AK135" s="8">
        <v>0.30199999999999999</v>
      </c>
      <c r="AL135" s="8">
        <v>0.308</v>
      </c>
      <c r="AM135" s="8">
        <v>90</v>
      </c>
      <c r="AN135" s="11">
        <v>2.2000000000000002</v>
      </c>
      <c r="AO135" s="11">
        <v>-4</v>
      </c>
      <c r="AP135" s="8">
        <v>5.9</v>
      </c>
      <c r="AQ135" s="8">
        <v>1.9</v>
      </c>
    </row>
    <row r="136" spans="1:43" ht="15" thickBot="1">
      <c r="A136" s="5">
        <v>135</v>
      </c>
      <c r="B136" s="22" t="s">
        <v>188</v>
      </c>
      <c r="C136" s="22" t="s">
        <v>86</v>
      </c>
      <c r="D136" s="8">
        <f>VLOOKUP(B136,HITTERS!$B:$W,3,FALSE)</f>
        <v>106</v>
      </c>
      <c r="E136" s="8">
        <f>VLOOKUP($B136,'Hit PD'!$B:$N,13,FALSE)</f>
        <v>330</v>
      </c>
      <c r="F136" s="8">
        <f>VLOOKUP($B136,HITTERS!$B:$W,4,FALSE)</f>
        <v>381</v>
      </c>
      <c r="G136" s="8">
        <f>VLOOKUP($B136,HITTERS!$B:$W,5,FALSE)</f>
        <v>15</v>
      </c>
      <c r="H136" s="8">
        <f>VLOOKUP($B136,HITTERS!$B:$W,6,FALSE)</f>
        <v>54</v>
      </c>
      <c r="I136" s="8">
        <f>VLOOKUP($B136,HITTERS!$B:$W,7,FALSE)</f>
        <v>43</v>
      </c>
      <c r="J136" s="8">
        <f>VLOOKUP($B136,HITTERS!$B:$W,8,FALSE)</f>
        <v>2</v>
      </c>
      <c r="K136" s="8">
        <f t="shared" si="10"/>
        <v>3.937007874015748E-2</v>
      </c>
      <c r="L136" s="8">
        <f t="shared" si="11"/>
        <v>0.14173228346456693</v>
      </c>
      <c r="M136" s="8">
        <f t="shared" si="12"/>
        <v>0.11286089238845144</v>
      </c>
      <c r="N136" s="8">
        <f t="shared" si="13"/>
        <v>5.2493438320209973E-3</v>
      </c>
      <c r="O136" s="8">
        <f>VLOOKUP($B136,HITTERS!$B:$W,14,FALSE)</f>
        <v>0.33</v>
      </c>
      <c r="P136" s="8">
        <f>VLOOKUP($B136,HITTERS!$B:$W,15,FALSE)</f>
        <v>0.44500000000000001</v>
      </c>
      <c r="Q136" s="9">
        <f>VLOOKUP($B136,HITTERS!$B:$W,9,FALSE)</f>
        <v>0.11799999999999999</v>
      </c>
      <c r="R136" s="10">
        <f>VLOOKUP($B136,HITTERS!$B:$W,10,FALSE)</f>
        <v>0.26</v>
      </c>
      <c r="S136" s="10">
        <f>VLOOKUP(B136,'Hit Statcast'!B:R,9,FALSE)</f>
        <v>9.8000000000000004E-2</v>
      </c>
      <c r="T136" s="10">
        <f>VLOOKUP($B136,'Hit Statcast'!$B:$R,11,FALSE)</f>
        <v>0.44</v>
      </c>
      <c r="U136" s="23">
        <f>VLOOKUP($B136,'Hit Statcast'!$B:$R,5,FALSE)</f>
        <v>90</v>
      </c>
      <c r="V136" s="23">
        <f>VLOOKUP($B136,'Hit Statcast'!$B:$R,7,FALSE)</f>
        <v>19.600000000000001</v>
      </c>
      <c r="W136" s="10">
        <f>VLOOKUP($B136,'Hit PD'!$B:$L,4,FALSE)</f>
        <v>0.218</v>
      </c>
      <c r="X136" s="10">
        <f>VLOOKUP($B136,'Hit PD'!$B:$L,5,FALSE)</f>
        <v>0.32300000000000001</v>
      </c>
      <c r="Y136" s="10">
        <f>VLOOKUP($B136,'Hit PD'!$B:$L,6,FALSE)</f>
        <v>0.45900000000000002</v>
      </c>
      <c r="Z136" s="23">
        <f>VLOOKUP($B136,BsR!$B:$L,5,FALSE)</f>
        <v>0.2</v>
      </c>
      <c r="AA136" s="10">
        <f>VLOOKUP($B136,'Hit PD'!$B:$L,8,FALSE)</f>
        <v>0.23599999999999999</v>
      </c>
      <c r="AB136" s="10">
        <f t="shared" si="14"/>
        <v>0.21399999999999997</v>
      </c>
      <c r="AC136" s="10">
        <f>VLOOKUP($B136,'Hit PD'!$B:$L,10,FALSE)</f>
        <v>0.28399999999999997</v>
      </c>
      <c r="AD136" s="10">
        <f>VLOOKUP($B136,'Hit PD'!$B:$L,11,FALSE)</f>
        <v>0.19700000000000001</v>
      </c>
      <c r="AE136" s="10">
        <f>VLOOKUP($B136,'Hit PD'!$B:$M,12,FALSE)</f>
        <v>8.7999999999999995E-2</v>
      </c>
      <c r="AF136" s="10">
        <f>VLOOKUP($B136,'Hit PD'!$B:$L,9,FALSE)</f>
        <v>0.78600000000000003</v>
      </c>
      <c r="AG136">
        <f>VLOOKUP(B136,'[1]SGP Hitters'!$B:$K,10,FALSE)</f>
        <v>9.0533606095969823</v>
      </c>
      <c r="AH136" s="8">
        <v>0.218</v>
      </c>
      <c r="AI136" s="8">
        <v>0.29499999999999998</v>
      </c>
      <c r="AJ136" s="11">
        <v>0.24</v>
      </c>
      <c r="AK136" s="8">
        <v>0.33800000000000002</v>
      </c>
      <c r="AL136" s="8">
        <v>0.32700000000000001</v>
      </c>
      <c r="AM136" s="8">
        <v>115</v>
      </c>
      <c r="AN136" s="11">
        <v>0.5</v>
      </c>
      <c r="AO136" s="11">
        <v>7.6</v>
      </c>
      <c r="AP136" s="8">
        <v>-1.1000000000000001</v>
      </c>
      <c r="AQ136" s="8">
        <v>1.9</v>
      </c>
    </row>
    <row r="137" spans="1:43" ht="15" thickBot="1">
      <c r="A137" s="5">
        <v>136</v>
      </c>
      <c r="B137" s="22" t="s">
        <v>189</v>
      </c>
      <c r="C137" s="22" t="s">
        <v>109</v>
      </c>
      <c r="D137" s="8">
        <f>VLOOKUP(B137,HITTERS!$B:$W,3,FALSE)</f>
        <v>153</v>
      </c>
      <c r="E137" s="8">
        <f>VLOOKUP($B137,'Hit PD'!$B:$N,13,FALSE)</f>
        <v>581</v>
      </c>
      <c r="F137" s="8">
        <f>VLOOKUP($B137,HITTERS!$B:$W,4,FALSE)</f>
        <v>615</v>
      </c>
      <c r="G137" s="8">
        <f>VLOOKUP($B137,HITTERS!$B:$W,5,FALSE)</f>
        <v>15</v>
      </c>
      <c r="H137" s="8">
        <f>VLOOKUP($B137,HITTERS!$B:$W,6,FALSE)</f>
        <v>79</v>
      </c>
      <c r="I137" s="8">
        <f>VLOOKUP($B137,HITTERS!$B:$W,7,FALSE)</f>
        <v>73</v>
      </c>
      <c r="J137" s="8">
        <f>VLOOKUP($B137,HITTERS!$B:$W,8,FALSE)</f>
        <v>11</v>
      </c>
      <c r="K137" s="8">
        <f t="shared" si="10"/>
        <v>2.4390243902439025E-2</v>
      </c>
      <c r="L137" s="8">
        <f t="shared" si="11"/>
        <v>0.12845528455284552</v>
      </c>
      <c r="M137" s="8">
        <f t="shared" si="12"/>
        <v>0.11869918699186992</v>
      </c>
      <c r="N137" s="8">
        <f t="shared" si="13"/>
        <v>1.7886178861788619E-2</v>
      </c>
      <c r="O137" s="8">
        <f>VLOOKUP($B137,HITTERS!$B:$W,14,FALSE)</f>
        <v>0.28699999999999998</v>
      </c>
      <c r="P137" s="8">
        <f>VLOOKUP($B137,HITTERS!$B:$W,15,FALSE)</f>
        <v>0.40799999999999997</v>
      </c>
      <c r="Q137" s="9">
        <f>VLOOKUP($B137,HITTERS!$B:$W,9,FALSE)</f>
        <v>4.1000000000000002E-2</v>
      </c>
      <c r="R137" s="10">
        <f>VLOOKUP($B137,HITTERS!$B:$W,10,FALSE)</f>
        <v>0.27</v>
      </c>
      <c r="S137" s="10">
        <f>VLOOKUP(B137,'Hit Statcast'!B:R,9,FALSE)</f>
        <v>8.1000000000000003E-2</v>
      </c>
      <c r="T137" s="10">
        <f>VLOOKUP($B137,'Hit Statcast'!$B:$R,11,FALSE)</f>
        <v>0.35699999999999998</v>
      </c>
      <c r="U137" s="23">
        <f>VLOOKUP($B137,'Hit Statcast'!$B:$R,5,FALSE)</f>
        <v>88</v>
      </c>
      <c r="V137" s="23">
        <f>VLOOKUP($B137,'Hit Statcast'!$B:$R,7,FALSE)</f>
        <v>12.6</v>
      </c>
      <c r="W137" s="10">
        <f>VLOOKUP($B137,'Hit PD'!$B:$L,4,FALSE)</f>
        <v>0.23499999999999999</v>
      </c>
      <c r="X137" s="10">
        <f>VLOOKUP($B137,'Hit PD'!$B:$L,5,FALSE)</f>
        <v>0.42699999999999999</v>
      </c>
      <c r="Y137" s="10">
        <f>VLOOKUP($B137,'Hit PD'!$B:$L,6,FALSE)</f>
        <v>0.33800000000000002</v>
      </c>
      <c r="Z137" s="23">
        <f>VLOOKUP($B137,BsR!$B:$L,5,FALSE)</f>
        <v>-0.6</v>
      </c>
      <c r="AA137" s="10">
        <f>VLOOKUP($B137,'Hit PD'!$B:$L,8,FALSE)</f>
        <v>0.45400000000000001</v>
      </c>
      <c r="AB137" s="10">
        <f t="shared" si="14"/>
        <v>0.28800000000000003</v>
      </c>
      <c r="AC137" s="10">
        <f>VLOOKUP($B137,'Hit PD'!$B:$L,10,FALSE)</f>
        <v>0.28100000000000003</v>
      </c>
      <c r="AD137" s="10">
        <f>VLOOKUP($B137,'Hit PD'!$B:$L,11,FALSE)</f>
        <v>0.11</v>
      </c>
      <c r="AE137" s="10">
        <f>VLOOKUP($B137,'Hit PD'!$B:$M,12,FALSE)</f>
        <v>0.17100000000000001</v>
      </c>
      <c r="AF137" s="10">
        <f>VLOOKUP($B137,'Hit PD'!$B:$L,9,FALSE)</f>
        <v>0.71199999999999997</v>
      </c>
      <c r="AG137">
        <f>VLOOKUP(B137,'[1]SGP Hitters'!$B:$K,10,FALSE)</f>
        <v>10.156665906390074</v>
      </c>
      <c r="AH137" s="8">
        <v>0.16</v>
      </c>
      <c r="AI137" s="8">
        <v>0.33100000000000002</v>
      </c>
      <c r="AJ137" s="11">
        <v>0.25700000000000001</v>
      </c>
      <c r="AK137" s="8">
        <v>0.30399999999999999</v>
      </c>
      <c r="AL137" s="8">
        <v>0.29499999999999998</v>
      </c>
      <c r="AM137" s="8">
        <v>74</v>
      </c>
      <c r="AN137" s="11">
        <v>-0.7</v>
      </c>
      <c r="AO137" s="11">
        <v>-20</v>
      </c>
      <c r="AP137" s="8">
        <v>18.7</v>
      </c>
      <c r="AQ137" s="8">
        <v>1.9</v>
      </c>
    </row>
    <row r="138" spans="1:43" ht="15" thickBot="1">
      <c r="A138" s="5">
        <v>137</v>
      </c>
      <c r="B138" s="22" t="s">
        <v>190</v>
      </c>
      <c r="C138" s="22" t="s">
        <v>74</v>
      </c>
      <c r="D138" s="8">
        <f>VLOOKUP(B138,HITTERS!$B:$W,3,FALSE)</f>
        <v>156</v>
      </c>
      <c r="E138" s="8">
        <f>VLOOKUP($B138,'Hit PD'!$B:$N,13,FALSE)</f>
        <v>582</v>
      </c>
      <c r="F138" s="8">
        <f>VLOOKUP($B138,HITTERS!$B:$W,4,FALSE)</f>
        <v>665</v>
      </c>
      <c r="G138" s="8">
        <f>VLOOKUP($B138,HITTERS!$B:$W,5,FALSE)</f>
        <v>23</v>
      </c>
      <c r="H138" s="8">
        <f>VLOOKUP($B138,HITTERS!$B:$W,6,FALSE)</f>
        <v>74</v>
      </c>
      <c r="I138" s="8">
        <f>VLOOKUP($B138,HITTERS!$B:$W,7,FALSE)</f>
        <v>86</v>
      </c>
      <c r="J138" s="8">
        <f>VLOOKUP($B138,HITTERS!$B:$W,8,FALSE)</f>
        <v>15</v>
      </c>
      <c r="K138" s="8">
        <f t="shared" si="10"/>
        <v>3.4586466165413533E-2</v>
      </c>
      <c r="L138" s="8">
        <f t="shared" si="11"/>
        <v>0.11127819548872181</v>
      </c>
      <c r="M138" s="8">
        <f t="shared" si="12"/>
        <v>0.1293233082706767</v>
      </c>
      <c r="N138" s="8">
        <f t="shared" si="13"/>
        <v>2.2556390977443608E-2</v>
      </c>
      <c r="O138" s="8">
        <f>VLOOKUP($B138,HITTERS!$B:$W,14,FALSE)</f>
        <v>0.35599999999999998</v>
      </c>
      <c r="P138" s="8">
        <f>VLOOKUP($B138,HITTERS!$B:$W,15,FALSE)</f>
        <v>0.46400000000000002</v>
      </c>
      <c r="Q138" s="9">
        <f>VLOOKUP($B138,HITTERS!$B:$W,9,FALSE)</f>
        <v>0.10199999999999999</v>
      </c>
      <c r="R138" s="10">
        <f>VLOOKUP($B138,HITTERS!$B:$W,10,FALSE)</f>
        <v>0.20899999999999999</v>
      </c>
      <c r="S138" s="10">
        <f>VLOOKUP(B138,'Hit Statcast'!B:R,9,FALSE)</f>
        <v>6.7000000000000004E-2</v>
      </c>
      <c r="T138" s="10">
        <f>VLOOKUP($B138,'Hit Statcast'!$B:$R,11,FALSE)</f>
        <v>0.371</v>
      </c>
      <c r="U138" s="23">
        <f>VLOOKUP($B138,'Hit Statcast'!$B:$R,5,FALSE)</f>
        <v>88.7</v>
      </c>
      <c r="V138" s="23">
        <f>VLOOKUP($B138,'Hit Statcast'!$B:$R,7,FALSE)</f>
        <v>15.3</v>
      </c>
      <c r="W138" s="10">
        <f>VLOOKUP($B138,'Hit PD'!$B:$L,4,FALSE)</f>
        <v>0.19500000000000001</v>
      </c>
      <c r="X138" s="10">
        <f>VLOOKUP($B138,'Hit PD'!$B:$L,5,FALSE)</f>
        <v>0.376</v>
      </c>
      <c r="Y138" s="10">
        <f>VLOOKUP($B138,'Hit PD'!$B:$L,6,FALSE)</f>
        <v>0.43</v>
      </c>
      <c r="Z138" s="23">
        <f>VLOOKUP($B138,BsR!$B:$L,5,FALSE)</f>
        <v>1.7</v>
      </c>
      <c r="AA138" s="10">
        <f>VLOOKUP($B138,'Hit PD'!$B:$L,8,FALSE)</f>
        <v>0.27700000000000002</v>
      </c>
      <c r="AB138" s="10">
        <f t="shared" si="14"/>
        <v>0.21699999999999997</v>
      </c>
      <c r="AC138" s="10">
        <f>VLOOKUP($B138,'Hit PD'!$B:$L,10,FALSE)</f>
        <v>0.28199999999999997</v>
      </c>
      <c r="AD138" s="10">
        <f>VLOOKUP($B138,'Hit PD'!$B:$L,11,FALSE)</f>
        <v>0.187</v>
      </c>
      <c r="AE138" s="10">
        <f>VLOOKUP($B138,'Hit PD'!$B:$M,12,FALSE)</f>
        <v>9.5000000000000001E-2</v>
      </c>
      <c r="AF138" s="10">
        <f>VLOOKUP($B138,'Hit PD'!$B:$L,9,FALSE)</f>
        <v>0.78300000000000003</v>
      </c>
      <c r="AG138">
        <f>VLOOKUP(B138,'[1]SGP Hitters'!$B:$K,10,FALSE)</f>
        <v>17.840666653203293</v>
      </c>
      <c r="AH138" s="8">
        <v>0.188</v>
      </c>
      <c r="AI138" s="8">
        <v>0.315</v>
      </c>
      <c r="AJ138" s="11">
        <v>0.26900000000000002</v>
      </c>
      <c r="AK138" s="8">
        <v>0.35199999999999998</v>
      </c>
      <c r="AL138" s="8">
        <v>0.33</v>
      </c>
      <c r="AM138" s="8">
        <v>116</v>
      </c>
      <c r="AN138" s="11">
        <v>1.6</v>
      </c>
      <c r="AO138" s="11">
        <v>14.3</v>
      </c>
      <c r="AP138" s="8">
        <v>-17.600000000000001</v>
      </c>
      <c r="AQ138" s="8">
        <v>1.9</v>
      </c>
    </row>
    <row r="139" spans="1:43" ht="15" thickBot="1">
      <c r="A139" s="5">
        <v>138</v>
      </c>
      <c r="B139" s="22" t="s">
        <v>191</v>
      </c>
      <c r="C139" s="6" t="s">
        <v>103</v>
      </c>
      <c r="D139" s="8">
        <f>VLOOKUP(B139,HITTERS!$B:$W,3,FALSE)</f>
        <v>129</v>
      </c>
      <c r="E139" s="8">
        <f>VLOOKUP($B139,'Hit PD'!$B:$N,13,FALSE)</f>
        <v>426</v>
      </c>
      <c r="F139" s="8">
        <f>VLOOKUP($B139,HITTERS!$B:$W,4,FALSE)</f>
        <v>481</v>
      </c>
      <c r="G139" s="8">
        <f>VLOOKUP($B139,HITTERS!$B:$W,5,FALSE)</f>
        <v>16</v>
      </c>
      <c r="H139" s="8">
        <f>VLOOKUP($B139,HITTERS!$B:$W,6,FALSE)</f>
        <v>55</v>
      </c>
      <c r="I139" s="8">
        <f>VLOOKUP($B139,HITTERS!$B:$W,7,FALSE)</f>
        <v>68</v>
      </c>
      <c r="J139" s="8">
        <f>VLOOKUP($B139,HITTERS!$B:$W,8,FALSE)</f>
        <v>22</v>
      </c>
      <c r="K139" s="8">
        <f t="shared" si="10"/>
        <v>3.3264033264033266E-2</v>
      </c>
      <c r="L139" s="8">
        <f t="shared" si="11"/>
        <v>0.11434511434511435</v>
      </c>
      <c r="M139" s="8">
        <f t="shared" si="12"/>
        <v>0.14137214137214138</v>
      </c>
      <c r="N139" s="8">
        <f t="shared" si="13"/>
        <v>4.5738045738045741E-2</v>
      </c>
      <c r="O139" s="8">
        <f>VLOOKUP($B139,HITTERS!$B:$W,14,FALSE)</f>
        <v>0.32800000000000001</v>
      </c>
      <c r="P139" s="8">
        <f>VLOOKUP($B139,HITTERS!$B:$W,15,FALSE)</f>
        <v>0.44600000000000001</v>
      </c>
      <c r="Q139" s="9">
        <f>VLOOKUP($B139,HITTERS!$B:$W,9,FALSE)</f>
        <v>9.8000000000000004E-2</v>
      </c>
      <c r="R139" s="10">
        <f>VLOOKUP($B139,HITTERS!$B:$W,10,FALSE)</f>
        <v>0.22</v>
      </c>
      <c r="S139" s="10">
        <f>VLOOKUP(B139,'Hit Statcast'!B:R,9,FALSE)</f>
        <v>0.107</v>
      </c>
      <c r="T139" s="10">
        <f>VLOOKUP($B139,'Hit Statcast'!$B:$R,11,FALSE)</f>
        <v>0.48799999999999999</v>
      </c>
      <c r="U139" s="23">
        <f>VLOOKUP($B139,'Hit Statcast'!$B:$R,5,FALSE)</f>
        <v>92.3</v>
      </c>
      <c r="V139" s="23">
        <f>VLOOKUP($B139,'Hit Statcast'!$B:$R,7,FALSE)</f>
        <v>5.7</v>
      </c>
      <c r="W139" s="10">
        <f>VLOOKUP($B139,'Hit PD'!$B:$L,4,FALSE)</f>
        <v>0.221</v>
      </c>
      <c r="X139" s="10">
        <f>VLOOKUP($B139,'Hit PD'!$B:$L,5,FALSE)</f>
        <v>0.48799999999999999</v>
      </c>
      <c r="Y139" s="10">
        <f>VLOOKUP($B139,'Hit PD'!$B:$L,6,FALSE)</f>
        <v>0.29099999999999998</v>
      </c>
      <c r="Z139" s="23">
        <f>VLOOKUP($B139,BsR!$B:$L,5,FALSE)</f>
        <v>3.1</v>
      </c>
      <c r="AA139" s="10">
        <f>VLOOKUP($B139,'Hit PD'!$B:$L,8,FALSE)</f>
        <v>0.23300000000000001</v>
      </c>
      <c r="AB139" s="10">
        <f t="shared" si="14"/>
        <v>0.22299999999999998</v>
      </c>
      <c r="AC139" s="10">
        <f>VLOOKUP($B139,'Hit PD'!$B:$L,10,FALSE)</f>
        <v>0.29299999999999998</v>
      </c>
      <c r="AD139" s="10">
        <f>VLOOKUP($B139,'Hit PD'!$B:$L,11,FALSE)</f>
        <v>0.20200000000000001</v>
      </c>
      <c r="AE139" s="10">
        <f>VLOOKUP($B139,'Hit PD'!$B:$M,12,FALSE)</f>
        <v>0.09</v>
      </c>
      <c r="AF139" s="10">
        <f>VLOOKUP($B139,'Hit PD'!$B:$L,9,FALSE)</f>
        <v>0.77700000000000002</v>
      </c>
      <c r="AG139">
        <f>VLOOKUP(B139,'[1]SGP Hitters'!$B:$K,10,FALSE)</f>
        <v>12.952507913960385</v>
      </c>
      <c r="AH139" s="8">
        <v>0.19600000000000001</v>
      </c>
      <c r="AI139" s="8">
        <v>0.30299999999999999</v>
      </c>
      <c r="AJ139" s="11">
        <v>0.25800000000000001</v>
      </c>
      <c r="AK139" s="8">
        <v>0.33400000000000002</v>
      </c>
      <c r="AL139" s="8">
        <v>0.36399999999999999</v>
      </c>
      <c r="AM139" s="8">
        <v>111</v>
      </c>
      <c r="AN139" s="11">
        <v>3.2</v>
      </c>
      <c r="AO139" s="11">
        <v>9.6999999999999993</v>
      </c>
      <c r="AP139" s="8">
        <v>-7</v>
      </c>
      <c r="AQ139" s="8">
        <v>1.8</v>
      </c>
    </row>
    <row r="140" spans="1:43" ht="15" thickBot="1">
      <c r="A140" s="5">
        <v>139</v>
      </c>
      <c r="B140" s="22" t="s">
        <v>192</v>
      </c>
      <c r="C140" s="22" t="s">
        <v>169</v>
      </c>
      <c r="D140" s="8">
        <f>VLOOKUP(B140,HITTERS!$B:$W,3,FALSE)</f>
        <v>137</v>
      </c>
      <c r="E140" s="8">
        <f>VLOOKUP($B140,'Hit PD'!$B:$N,13,FALSE)</f>
        <v>463</v>
      </c>
      <c r="F140" s="8">
        <f>VLOOKUP($B140,HITTERS!$B:$W,4,FALSE)</f>
        <v>526</v>
      </c>
      <c r="G140" s="8">
        <f>VLOOKUP($B140,HITTERS!$B:$W,5,FALSE)</f>
        <v>30</v>
      </c>
      <c r="H140" s="8">
        <f>VLOOKUP($B140,HITTERS!$B:$W,6,FALSE)</f>
        <v>61</v>
      </c>
      <c r="I140" s="8">
        <f>VLOOKUP($B140,HITTERS!$B:$W,7,FALSE)</f>
        <v>69</v>
      </c>
      <c r="J140" s="8">
        <f>VLOOKUP($B140,HITTERS!$B:$W,8,FALSE)</f>
        <v>4</v>
      </c>
      <c r="K140" s="8">
        <f t="shared" si="10"/>
        <v>5.7034220532319393E-2</v>
      </c>
      <c r="L140" s="8">
        <f t="shared" si="11"/>
        <v>0.11596958174904944</v>
      </c>
      <c r="M140" s="8">
        <f t="shared" si="12"/>
        <v>0.13117870722433461</v>
      </c>
      <c r="N140" s="8">
        <f t="shared" si="13"/>
        <v>7.6045627376425855E-3</v>
      </c>
      <c r="O140" s="8">
        <f>VLOOKUP($B140,HITTERS!$B:$W,14,FALSE)</f>
        <v>0.32900000000000001</v>
      </c>
      <c r="P140" s="8">
        <f>VLOOKUP($B140,HITTERS!$B:$W,15,FALSE)</f>
        <v>0.48799999999999999</v>
      </c>
      <c r="Q140" s="9">
        <f>VLOOKUP($B140,HITTERS!$B:$W,9,FALSE)</f>
        <v>9.2999999999999999E-2</v>
      </c>
      <c r="R140" s="10">
        <f>VLOOKUP($B140,HITTERS!$B:$W,10,FALSE)</f>
        <v>0.32700000000000001</v>
      </c>
      <c r="S140" s="10">
        <f>VLOOKUP(B140,'Hit Statcast'!B:R,9,FALSE)</f>
        <v>0.156</v>
      </c>
      <c r="T140" s="10">
        <f>VLOOKUP($B140,'Hit Statcast'!$B:$R,11,FALSE)</f>
        <v>0.495</v>
      </c>
      <c r="U140" s="23">
        <f>VLOOKUP($B140,'Hit Statcast'!$B:$R,5,FALSE)</f>
        <v>91.6</v>
      </c>
      <c r="V140" s="23">
        <f>VLOOKUP($B140,'Hit Statcast'!$B:$R,7,FALSE)</f>
        <v>17.600000000000001</v>
      </c>
      <c r="W140" s="10">
        <f>VLOOKUP($B140,'Hit PD'!$B:$L,4,FALSE)</f>
        <v>0.193</v>
      </c>
      <c r="X140" s="10">
        <f>VLOOKUP($B140,'Hit PD'!$B:$L,5,FALSE)</f>
        <v>0.33600000000000002</v>
      </c>
      <c r="Y140" s="10">
        <f>VLOOKUP($B140,'Hit PD'!$B:$L,6,FALSE)</f>
        <v>0.47099999999999997</v>
      </c>
      <c r="Z140" s="23">
        <f>VLOOKUP($B140,BsR!$B:$L,5,FALSE)</f>
        <v>0</v>
      </c>
      <c r="AA140" s="10">
        <f>VLOOKUP($B140,'Hit PD'!$B:$L,8,FALSE)</f>
        <v>0.32</v>
      </c>
      <c r="AB140" s="10">
        <f t="shared" si="14"/>
        <v>0.35099999999999998</v>
      </c>
      <c r="AC140" s="10">
        <f>VLOOKUP($B140,'Hit PD'!$B:$L,10,FALSE)</f>
        <v>0.32900000000000001</v>
      </c>
      <c r="AD140" s="10">
        <f>VLOOKUP($B140,'Hit PD'!$B:$L,11,FALSE)</f>
        <v>0.16600000000000001</v>
      </c>
      <c r="AE140" s="10">
        <f>VLOOKUP($B140,'Hit PD'!$B:$M,12,FALSE)</f>
        <v>0.16200000000000001</v>
      </c>
      <c r="AF140" s="10">
        <f>VLOOKUP($B140,'Hit PD'!$B:$L,9,FALSE)</f>
        <v>0.64900000000000002</v>
      </c>
      <c r="AG140">
        <f>VLOOKUP(B140,'[1]SGP Hitters'!$B:$K,10,FALSE)</f>
        <v>14.843473605269944</v>
      </c>
      <c r="AH140" s="8">
        <v>0.24</v>
      </c>
      <c r="AI140" s="8">
        <v>0.313</v>
      </c>
      <c r="AJ140" s="11">
        <v>0.245</v>
      </c>
      <c r="AK140" s="8">
        <v>0.34699999999999998</v>
      </c>
      <c r="AL140" s="8">
        <v>0.34899999999999998</v>
      </c>
      <c r="AM140" s="8">
        <v>126</v>
      </c>
      <c r="AN140" s="11">
        <v>-0.2</v>
      </c>
      <c r="AO140" s="11">
        <v>15.6</v>
      </c>
      <c r="AP140" s="8">
        <v>-14.5</v>
      </c>
      <c r="AQ140" s="8">
        <v>1.8</v>
      </c>
    </row>
    <row r="141" spans="1:43" ht="15" thickBot="1">
      <c r="A141" s="5">
        <v>140</v>
      </c>
      <c r="B141" s="22" t="s">
        <v>193</v>
      </c>
      <c r="C141" s="22" t="s">
        <v>116</v>
      </c>
      <c r="D141" s="8">
        <f>VLOOKUP(B141,HITTERS!$B:$W,3,FALSE)</f>
        <v>132</v>
      </c>
      <c r="E141" s="8">
        <f>VLOOKUP($B141,'Hit PD'!$B:$N,13,FALSE)</f>
        <v>429</v>
      </c>
      <c r="F141" s="8">
        <f>VLOOKUP($B141,HITTERS!$B:$W,4,FALSE)</f>
        <v>502</v>
      </c>
      <c r="G141" s="8">
        <f>VLOOKUP($B141,HITTERS!$B:$W,5,FALSE)</f>
        <v>24</v>
      </c>
      <c r="H141" s="8">
        <f>VLOOKUP($B141,HITTERS!$B:$W,6,FALSE)</f>
        <v>66</v>
      </c>
      <c r="I141" s="8">
        <f>VLOOKUP($B141,HITTERS!$B:$W,7,FALSE)</f>
        <v>65</v>
      </c>
      <c r="J141" s="8">
        <f>VLOOKUP($B141,HITTERS!$B:$W,8,FALSE)</f>
        <v>0</v>
      </c>
      <c r="K141" s="8">
        <f t="shared" si="10"/>
        <v>4.7808764940239043E-2</v>
      </c>
      <c r="L141" s="8">
        <f t="shared" si="11"/>
        <v>0.13147410358565736</v>
      </c>
      <c r="M141" s="8">
        <f t="shared" si="12"/>
        <v>0.12948207171314741</v>
      </c>
      <c r="N141" s="8">
        <f t="shared" si="13"/>
        <v>0</v>
      </c>
      <c r="O141" s="8">
        <f>VLOOKUP($B141,HITTERS!$B:$W,14,FALSE)</f>
        <v>0.36699999999999999</v>
      </c>
      <c r="P141" s="8">
        <f>VLOOKUP($B141,HITTERS!$B:$W,15,FALSE)</f>
        <v>0.49</v>
      </c>
      <c r="Q141" s="9">
        <f>VLOOKUP($B141,HITTERS!$B:$W,9,FALSE)</f>
        <v>0.13900000000000001</v>
      </c>
      <c r="R141" s="10">
        <f>VLOOKUP($B141,HITTERS!$B:$W,10,FALSE)</f>
        <v>0.251</v>
      </c>
      <c r="S141" s="10">
        <f>VLOOKUP(B141,'Hit Statcast'!B:R,9,FALSE)</f>
        <v>0.13100000000000001</v>
      </c>
      <c r="T141" s="10">
        <f>VLOOKUP($B141,'Hit Statcast'!$B:$R,11,FALSE)</f>
        <v>0.46200000000000002</v>
      </c>
      <c r="U141" s="23">
        <f>VLOOKUP($B141,'Hit Statcast'!$B:$R,5,FALSE)</f>
        <v>91.1</v>
      </c>
      <c r="V141" s="23">
        <f>VLOOKUP($B141,'Hit Statcast'!$B:$R,7,FALSE)</f>
        <v>15.7</v>
      </c>
      <c r="W141" s="10">
        <f>VLOOKUP($B141,'Hit PD'!$B:$L,4,FALSE)</f>
        <v>0.21</v>
      </c>
      <c r="X141" s="10">
        <f>VLOOKUP($B141,'Hit PD'!$B:$L,5,FALSE)</f>
        <v>0.36699999999999999</v>
      </c>
      <c r="Y141" s="10">
        <f>VLOOKUP($B141,'Hit PD'!$B:$L,6,FALSE)</f>
        <v>0.42299999999999999</v>
      </c>
      <c r="Z141" s="23">
        <f>VLOOKUP($B141,BsR!$B:$L,5,FALSE)</f>
        <v>-2.1</v>
      </c>
      <c r="AA141" s="10">
        <f>VLOOKUP($B141,'Hit PD'!$B:$L,8,FALSE)</f>
        <v>0.26</v>
      </c>
      <c r="AB141" s="10">
        <f t="shared" si="14"/>
        <v>0.252</v>
      </c>
      <c r="AC141" s="10">
        <f>VLOOKUP($B141,'Hit PD'!$B:$L,10,FALSE)</f>
        <v>0.26500000000000001</v>
      </c>
      <c r="AD141" s="10">
        <f>VLOOKUP($B141,'Hit PD'!$B:$L,11,FALSE)</f>
        <v>0.155</v>
      </c>
      <c r="AE141" s="10">
        <f>VLOOKUP($B141,'Hit PD'!$B:$M,12,FALSE)</f>
        <v>0.11</v>
      </c>
      <c r="AF141" s="10">
        <f>VLOOKUP($B141,'Hit PD'!$B:$L,9,FALSE)</f>
        <v>0.748</v>
      </c>
      <c r="AG141">
        <f>VLOOKUP(B141,'[1]SGP Hitters'!$B:$K,10,FALSE)</f>
        <v>15.129686918147824</v>
      </c>
      <c r="AH141" s="8">
        <v>0.22600000000000001</v>
      </c>
      <c r="AI141" s="8">
        <v>0.317</v>
      </c>
      <c r="AJ141" s="11">
        <v>0.26300000000000001</v>
      </c>
      <c r="AK141" s="8">
        <v>0.36699999999999999</v>
      </c>
      <c r="AL141" s="8">
        <v>0.371</v>
      </c>
      <c r="AM141" s="8">
        <v>129</v>
      </c>
      <c r="AN141" s="11">
        <v>-2.1</v>
      </c>
      <c r="AO141" s="11">
        <v>15.6</v>
      </c>
      <c r="AP141" s="8">
        <v>-15.3</v>
      </c>
      <c r="AQ141" s="8">
        <v>1.7</v>
      </c>
    </row>
    <row r="142" spans="1:43" ht="15" thickBot="1">
      <c r="A142" s="5">
        <v>141</v>
      </c>
      <c r="B142" s="22" t="s">
        <v>194</v>
      </c>
      <c r="C142" s="22" t="s">
        <v>52</v>
      </c>
      <c r="D142" s="8">
        <f>VLOOKUP(B142,HITTERS!$B:$W,3,FALSE)</f>
        <v>132</v>
      </c>
      <c r="E142" s="8">
        <f>VLOOKUP($B142,'Hit PD'!$B:$N,13,FALSE)</f>
        <v>467</v>
      </c>
      <c r="F142" s="8">
        <f>VLOOKUP($B142,HITTERS!$B:$W,4,FALSE)</f>
        <v>492</v>
      </c>
      <c r="G142" s="8">
        <f>VLOOKUP($B142,HITTERS!$B:$W,5,FALSE)</f>
        <v>10</v>
      </c>
      <c r="H142" s="8">
        <f>VLOOKUP($B142,HITTERS!$B:$W,6,FALSE)</f>
        <v>76</v>
      </c>
      <c r="I142" s="8">
        <f>VLOOKUP($B142,HITTERS!$B:$W,7,FALSE)</f>
        <v>46</v>
      </c>
      <c r="J142" s="8">
        <f>VLOOKUP($B142,HITTERS!$B:$W,8,FALSE)</f>
        <v>7</v>
      </c>
      <c r="K142" s="8">
        <f t="shared" si="10"/>
        <v>2.032520325203252E-2</v>
      </c>
      <c r="L142" s="8">
        <f t="shared" si="11"/>
        <v>0.15447154471544716</v>
      </c>
      <c r="M142" s="8">
        <f t="shared" si="12"/>
        <v>9.3495934959349589E-2</v>
      </c>
      <c r="N142" s="8">
        <f t="shared" si="13"/>
        <v>1.4227642276422764E-2</v>
      </c>
      <c r="O142" s="8">
        <f>VLOOKUP($B142,HITTERS!$B:$W,14,FALSE)</f>
        <v>0.309</v>
      </c>
      <c r="P142" s="8">
        <f>VLOOKUP($B142,HITTERS!$B:$W,15,FALSE)</f>
        <v>0.41099999999999998</v>
      </c>
      <c r="Q142" s="9">
        <f>VLOOKUP($B142,HITTERS!$B:$W,9,FALSE)</f>
        <v>3.9E-2</v>
      </c>
      <c r="R142" s="10">
        <f>VLOOKUP($B142,HITTERS!$B:$W,10,FALSE)</f>
        <v>0.14199999999999999</v>
      </c>
      <c r="S142" s="10">
        <f>VLOOKUP(B142,'Hit Statcast'!B:R,9,FALSE)</f>
        <v>4.4999999999999998E-2</v>
      </c>
      <c r="T142" s="10">
        <f>VLOOKUP($B142,'Hit Statcast'!$B:$R,11,FALSE)</f>
        <v>0.29499999999999998</v>
      </c>
      <c r="U142" s="23">
        <f>VLOOKUP($B142,'Hit Statcast'!$B:$R,5,FALSE)</f>
        <v>87</v>
      </c>
      <c r="V142" s="23">
        <f>VLOOKUP($B142,'Hit Statcast'!$B:$R,7,FALSE)</f>
        <v>9.5</v>
      </c>
      <c r="W142" s="10">
        <f>VLOOKUP($B142,'Hit PD'!$B:$L,4,FALSE)</f>
        <v>0.20899999999999999</v>
      </c>
      <c r="X142" s="10">
        <f>VLOOKUP($B142,'Hit PD'!$B:$L,5,FALSE)</f>
        <v>0.45200000000000001</v>
      </c>
      <c r="Y142" s="10">
        <f>VLOOKUP($B142,'Hit PD'!$B:$L,6,FALSE)</f>
        <v>0.33900000000000002</v>
      </c>
      <c r="Z142" s="23">
        <f>VLOOKUP($B142,BsR!$B:$L,5,FALSE)</f>
        <v>0.1</v>
      </c>
      <c r="AA142" s="10">
        <f>VLOOKUP($B142,'Hit PD'!$B:$L,8,FALSE)</f>
        <v>0.44600000000000001</v>
      </c>
      <c r="AB142" s="10">
        <f t="shared" si="14"/>
        <v>0.16000000000000003</v>
      </c>
      <c r="AC142" s="10">
        <f>VLOOKUP($B142,'Hit PD'!$B:$L,10,FALSE)</f>
        <v>0.22</v>
      </c>
      <c r="AD142" s="10">
        <f>VLOOKUP($B142,'Hit PD'!$B:$L,11,FALSE)</f>
        <v>0.128</v>
      </c>
      <c r="AE142" s="10">
        <f>VLOOKUP($B142,'Hit PD'!$B:$M,12,FALSE)</f>
        <v>9.2999999999999999E-2</v>
      </c>
      <c r="AF142" s="10">
        <f>VLOOKUP($B142,'Hit PD'!$B:$L,9,FALSE)</f>
        <v>0.84</v>
      </c>
      <c r="AG142">
        <f>VLOOKUP(B142,'[1]SGP Hitters'!$B:$K,10,FALSE)</f>
        <v>8.7154042359340753</v>
      </c>
      <c r="AH142" s="8">
        <v>0.129</v>
      </c>
      <c r="AI142" s="8">
        <v>0.308</v>
      </c>
      <c r="AJ142" s="11">
        <v>0.27900000000000003</v>
      </c>
      <c r="AK142" s="8">
        <v>0.31</v>
      </c>
      <c r="AL142" s="8">
        <v>0.30299999999999999</v>
      </c>
      <c r="AM142" s="8">
        <v>97</v>
      </c>
      <c r="AN142" s="11">
        <v>-0.3</v>
      </c>
      <c r="AO142" s="11">
        <v>-2.1</v>
      </c>
      <c r="AP142" s="8">
        <v>2.9</v>
      </c>
      <c r="AQ142" s="8">
        <v>1.7</v>
      </c>
    </row>
    <row r="143" spans="1:43" ht="15" thickBot="1">
      <c r="A143" s="5">
        <v>142</v>
      </c>
      <c r="B143" s="22" t="s">
        <v>195</v>
      </c>
      <c r="C143" s="22" t="s">
        <v>56</v>
      </c>
      <c r="D143" s="8">
        <f>VLOOKUP(B143,HITTERS!$B:$W,3,FALSE)</f>
        <v>108</v>
      </c>
      <c r="E143" s="8">
        <f>VLOOKUP($B143,'Hit PD'!$B:$N,13,FALSE)</f>
        <v>337</v>
      </c>
      <c r="F143" s="8">
        <f>VLOOKUP($B143,HITTERS!$B:$W,4,FALSE)</f>
        <v>401</v>
      </c>
      <c r="G143" s="8">
        <f>VLOOKUP($B143,HITTERS!$B:$W,5,FALSE)</f>
        <v>8</v>
      </c>
      <c r="H143" s="8">
        <f>VLOOKUP($B143,HITTERS!$B:$W,6,FALSE)</f>
        <v>64</v>
      </c>
      <c r="I143" s="8">
        <f>VLOOKUP($B143,HITTERS!$B:$W,7,FALSE)</f>
        <v>48</v>
      </c>
      <c r="J143" s="8">
        <f>VLOOKUP($B143,HITTERS!$B:$W,8,FALSE)</f>
        <v>7</v>
      </c>
      <c r="K143" s="8">
        <f t="shared" si="10"/>
        <v>1.9950124688279301E-2</v>
      </c>
      <c r="L143" s="8">
        <f t="shared" si="11"/>
        <v>0.15960099750623441</v>
      </c>
      <c r="M143" s="8">
        <f t="shared" si="12"/>
        <v>0.11970074812967581</v>
      </c>
      <c r="N143" s="8">
        <f t="shared" si="13"/>
        <v>1.7456359102244388E-2</v>
      </c>
      <c r="O143" s="8">
        <f>VLOOKUP($B143,HITTERS!$B:$W,14,FALSE)</f>
        <v>0.36299999999999999</v>
      </c>
      <c r="P143" s="8">
        <f>VLOOKUP($B143,HITTERS!$B:$W,15,FALSE)</f>
        <v>0.377</v>
      </c>
      <c r="Q143" s="9">
        <f>VLOOKUP($B143,HITTERS!$B:$W,9,FALSE)</f>
        <v>0.14000000000000001</v>
      </c>
      <c r="R143" s="10">
        <f>VLOOKUP($B143,HITTERS!$B:$W,10,FALSE)</f>
        <v>0.214</v>
      </c>
      <c r="S143" s="10">
        <f>VLOOKUP(B143,'Hit Statcast'!B:R,9,FALSE)</f>
        <v>5.5E-2</v>
      </c>
      <c r="T143" s="10">
        <f>VLOOKUP($B143,'Hit Statcast'!$B:$R,11,FALSE)</f>
        <v>0.4</v>
      </c>
      <c r="U143" s="23">
        <f>VLOOKUP($B143,'Hit Statcast'!$B:$R,5,FALSE)</f>
        <v>88.4</v>
      </c>
      <c r="V143" s="23">
        <f>VLOOKUP($B143,'Hit Statcast'!$B:$R,7,FALSE)</f>
        <v>8.1</v>
      </c>
      <c r="W143" s="10">
        <f>VLOOKUP($B143,'Hit PD'!$B:$L,4,FALSE)</f>
        <v>0.23599999999999999</v>
      </c>
      <c r="X143" s="10">
        <f>VLOOKUP($B143,'Hit PD'!$B:$L,5,FALSE)</f>
        <v>0.47199999999999998</v>
      </c>
      <c r="Y143" s="10">
        <f>VLOOKUP($B143,'Hit PD'!$B:$L,6,FALSE)</f>
        <v>0.29099999999999998</v>
      </c>
      <c r="Z143" s="23">
        <f>VLOOKUP($B143,BsR!$B:$L,5,FALSE)</f>
        <v>2.2999999999999998</v>
      </c>
      <c r="AA143" s="10">
        <f>VLOOKUP($B143,'Hit PD'!$B:$L,8,FALSE)</f>
        <v>0.23100000000000001</v>
      </c>
      <c r="AB143" s="10">
        <f t="shared" si="14"/>
        <v>0.21299999999999997</v>
      </c>
      <c r="AC143" s="10">
        <f>VLOOKUP($B143,'Hit PD'!$B:$L,10,FALSE)</f>
        <v>0.26500000000000001</v>
      </c>
      <c r="AD143" s="10">
        <f>VLOOKUP($B143,'Hit PD'!$B:$L,11,FALSE)</f>
        <v>0.17599999999999999</v>
      </c>
      <c r="AE143" s="10">
        <f>VLOOKUP($B143,'Hit PD'!$B:$M,12,FALSE)</f>
        <v>8.8999999999999996E-2</v>
      </c>
      <c r="AF143" s="10">
        <f>VLOOKUP($B143,'Hit PD'!$B:$L,9,FALSE)</f>
        <v>0.78700000000000003</v>
      </c>
      <c r="AG143">
        <f>VLOOKUP(B143,'[1]SGP Hitters'!$B:$K,10,FALSE)</f>
        <v>9.4092865062354374</v>
      </c>
      <c r="AH143" s="8">
        <v>0.11799999999999999</v>
      </c>
      <c r="AI143" s="8">
        <v>0.311</v>
      </c>
      <c r="AJ143" s="11">
        <v>0.255</v>
      </c>
      <c r="AK143" s="8">
        <v>0.33</v>
      </c>
      <c r="AL143" s="8">
        <v>0.34599999999999997</v>
      </c>
      <c r="AM143" s="8">
        <v>107</v>
      </c>
      <c r="AN143" s="11">
        <v>2</v>
      </c>
      <c r="AO143" s="11">
        <v>5.5</v>
      </c>
      <c r="AP143" s="8">
        <v>-1.4</v>
      </c>
      <c r="AQ143" s="8">
        <v>1.7</v>
      </c>
    </row>
    <row r="144" spans="1:43" ht="15" thickBot="1">
      <c r="A144" s="5">
        <v>143</v>
      </c>
      <c r="B144" s="22" t="s">
        <v>196</v>
      </c>
      <c r="C144" s="22" t="s">
        <v>144</v>
      </c>
      <c r="D144" s="8">
        <f>VLOOKUP(B144,HITTERS!$B:$W,3,FALSE)</f>
        <v>120</v>
      </c>
      <c r="E144" s="8">
        <f>VLOOKUP($B144,'Hit PD'!$B:$N,13,FALSE)</f>
        <v>336</v>
      </c>
      <c r="F144" s="8">
        <f>VLOOKUP($B144,HITTERS!$B:$W,4,FALSE)</f>
        <v>369</v>
      </c>
      <c r="G144" s="8">
        <f>VLOOKUP($B144,HITTERS!$B:$W,5,FALSE)</f>
        <v>11</v>
      </c>
      <c r="H144" s="8">
        <f>VLOOKUP($B144,HITTERS!$B:$W,6,FALSE)</f>
        <v>49</v>
      </c>
      <c r="I144" s="8">
        <f>VLOOKUP($B144,HITTERS!$B:$W,7,FALSE)</f>
        <v>46</v>
      </c>
      <c r="J144" s="8">
        <f>VLOOKUP($B144,HITTERS!$B:$W,8,FALSE)</f>
        <v>2</v>
      </c>
      <c r="K144" s="8">
        <f t="shared" si="10"/>
        <v>2.9810298102981029E-2</v>
      </c>
      <c r="L144" s="8">
        <f t="shared" si="11"/>
        <v>0.13279132791327913</v>
      </c>
      <c r="M144" s="8">
        <f t="shared" si="12"/>
        <v>0.12466124661246612</v>
      </c>
      <c r="N144" s="8">
        <f t="shared" si="13"/>
        <v>5.4200542005420054E-3</v>
      </c>
      <c r="O144" s="8">
        <f>VLOOKUP($B144,HITTERS!$B:$W,14,FALSE)</f>
        <v>0.314</v>
      </c>
      <c r="P144" s="8">
        <f>VLOOKUP($B144,HITTERS!$B:$W,15,FALSE)</f>
        <v>0.40500000000000003</v>
      </c>
      <c r="Q144" s="9">
        <f>VLOOKUP($B144,HITTERS!$B:$W,9,FALSE)</f>
        <v>6.2E-2</v>
      </c>
      <c r="R144" s="10">
        <f>VLOOKUP($B144,HITTERS!$B:$W,10,FALSE)</f>
        <v>0.23300000000000001</v>
      </c>
      <c r="S144" s="10">
        <f>VLOOKUP(B144,'Hit Statcast'!B:R,9,FALSE)</f>
        <v>6.8000000000000005E-2</v>
      </c>
      <c r="T144" s="10">
        <f>VLOOKUP($B144,'Hit Statcast'!$B:$R,11,FALSE)</f>
        <v>0.32900000000000001</v>
      </c>
      <c r="U144" s="23">
        <f>VLOOKUP($B144,'Hit Statcast'!$B:$R,5,FALSE)</f>
        <v>86.4</v>
      </c>
      <c r="V144" s="23">
        <f>VLOOKUP($B144,'Hit Statcast'!$B:$R,7,FALSE)</f>
        <v>13.2</v>
      </c>
      <c r="W144" s="10">
        <f>VLOOKUP($B144,'Hit PD'!$B:$L,4,FALSE)</f>
        <v>0.21</v>
      </c>
      <c r="X144" s="10">
        <f>VLOOKUP($B144,'Hit PD'!$B:$L,5,FALSE)</f>
        <v>0.42499999999999999</v>
      </c>
      <c r="Y144" s="10">
        <f>VLOOKUP($B144,'Hit PD'!$B:$L,6,FALSE)</f>
        <v>0.36499999999999999</v>
      </c>
      <c r="Z144" s="23">
        <f>VLOOKUP($B144,BsR!$B:$L,5,FALSE)</f>
        <v>0.5</v>
      </c>
      <c r="AA144" s="10">
        <f>VLOOKUP($B144,'Hit PD'!$B:$L,8,FALSE)</f>
        <v>0.35899999999999999</v>
      </c>
      <c r="AB144" s="10">
        <f t="shared" si="14"/>
        <v>0.19699999999999995</v>
      </c>
      <c r="AC144" s="10">
        <f>VLOOKUP($B144,'Hit PD'!$B:$L,10,FALSE)</f>
        <v>0.28399999999999997</v>
      </c>
      <c r="AD144" s="10">
        <f>VLOOKUP($B144,'Hit PD'!$B:$L,11,FALSE)</f>
        <v>0.191</v>
      </c>
      <c r="AE144" s="10">
        <f>VLOOKUP($B144,'Hit PD'!$B:$M,12,FALSE)</f>
        <v>9.4E-2</v>
      </c>
      <c r="AF144" s="10">
        <f>VLOOKUP($B144,'Hit PD'!$B:$L,9,FALSE)</f>
        <v>0.80300000000000005</v>
      </c>
      <c r="AG144">
        <f>VLOOKUP(B144,'[1]SGP Hitters'!$B:$K,10,FALSE)</f>
        <v>6.9589756574263069</v>
      </c>
      <c r="AH144" s="8">
        <v>0.157</v>
      </c>
      <c r="AI144" s="8">
        <v>0.311</v>
      </c>
      <c r="AJ144" s="11">
        <v>0.254</v>
      </c>
      <c r="AK144" s="8">
        <v>0.316</v>
      </c>
      <c r="AL144" s="8">
        <v>0.316</v>
      </c>
      <c r="AM144" s="8">
        <v>101</v>
      </c>
      <c r="AN144" s="11">
        <v>1.1000000000000001</v>
      </c>
      <c r="AO144" s="11">
        <v>1.5</v>
      </c>
      <c r="AP144" s="8">
        <v>3.3</v>
      </c>
      <c r="AQ144" s="8">
        <v>1.7</v>
      </c>
    </row>
    <row r="145" spans="1:43" ht="15" thickBot="1">
      <c r="A145" s="5">
        <v>144</v>
      </c>
      <c r="B145" s="22" t="s">
        <v>197</v>
      </c>
      <c r="C145" s="22" t="s">
        <v>52</v>
      </c>
      <c r="D145" s="8">
        <f>VLOOKUP(B145,HITTERS!$B:$W,3,FALSE)</f>
        <v>112</v>
      </c>
      <c r="E145" s="8">
        <f>VLOOKUP($B145,'Hit PD'!$B:$N,13,FALSE)</f>
        <v>309</v>
      </c>
      <c r="F145" s="8">
        <f>VLOOKUP($B145,HITTERS!$B:$W,4,FALSE)</f>
        <v>341</v>
      </c>
      <c r="G145" s="8">
        <f>VLOOKUP($B145,HITTERS!$B:$W,5,FALSE)</f>
        <v>10</v>
      </c>
      <c r="H145" s="8">
        <f>VLOOKUP($B145,HITTERS!$B:$W,6,FALSE)</f>
        <v>42</v>
      </c>
      <c r="I145" s="8">
        <f>VLOOKUP($B145,HITTERS!$B:$W,7,FALSE)</f>
        <v>33</v>
      </c>
      <c r="J145" s="8">
        <f>VLOOKUP($B145,HITTERS!$B:$W,8,FALSE)</f>
        <v>5</v>
      </c>
      <c r="K145" s="8">
        <f t="shared" si="10"/>
        <v>2.932551319648094E-2</v>
      </c>
      <c r="L145" s="8">
        <f t="shared" si="11"/>
        <v>0.12316715542521994</v>
      </c>
      <c r="M145" s="8">
        <f t="shared" si="12"/>
        <v>9.6774193548387094E-2</v>
      </c>
      <c r="N145" s="8">
        <f t="shared" si="13"/>
        <v>1.466275659824047E-2</v>
      </c>
      <c r="O145" s="8">
        <f>VLOOKUP($B145,HITTERS!$B:$W,14,FALSE)</f>
        <v>0.29599999999999999</v>
      </c>
      <c r="P145" s="8">
        <f>VLOOKUP($B145,HITTERS!$B:$W,15,FALSE)</f>
        <v>0.38200000000000001</v>
      </c>
      <c r="Q145" s="9">
        <f>VLOOKUP($B145,HITTERS!$B:$W,9,FALSE)</f>
        <v>7.5999999999999998E-2</v>
      </c>
      <c r="R145" s="10">
        <f>VLOOKUP($B145,HITTERS!$B:$W,10,FALSE)</f>
        <v>0.25800000000000001</v>
      </c>
      <c r="S145" s="10">
        <f>VLOOKUP(B145,'Hit Statcast'!B:R,9,FALSE)</f>
        <v>6.3E-2</v>
      </c>
      <c r="T145" s="10">
        <f>VLOOKUP($B145,'Hit Statcast'!$B:$R,11,FALSE)</f>
        <v>0.27900000000000003</v>
      </c>
      <c r="U145" s="23">
        <f>VLOOKUP($B145,'Hit Statcast'!$B:$R,5,FALSE)</f>
        <v>86</v>
      </c>
      <c r="V145" s="23">
        <f>VLOOKUP($B145,'Hit Statcast'!$B:$R,7,FALSE)</f>
        <v>13.9</v>
      </c>
      <c r="W145" s="10">
        <f>VLOOKUP($B145,'Hit PD'!$B:$L,4,FALSE)</f>
        <v>0.17299999999999999</v>
      </c>
      <c r="X145" s="10">
        <f>VLOOKUP($B145,'Hit PD'!$B:$L,5,FALSE)</f>
        <v>0.42299999999999999</v>
      </c>
      <c r="Y145" s="10">
        <f>VLOOKUP($B145,'Hit PD'!$B:$L,6,FALSE)</f>
        <v>0.40500000000000003</v>
      </c>
      <c r="Z145" s="23">
        <f>VLOOKUP($B145,BsR!$B:$L,5,FALSE)</f>
        <v>2.5</v>
      </c>
      <c r="AA145" s="10">
        <f>VLOOKUP($B145,'Hit PD'!$B:$L,8,FALSE)</f>
        <v>0.30199999999999999</v>
      </c>
      <c r="AB145" s="10">
        <f t="shared" si="14"/>
        <v>0.25700000000000001</v>
      </c>
      <c r="AC145" s="10">
        <f>VLOOKUP($B145,'Hit PD'!$B:$L,10,FALSE)</f>
        <v>0.27800000000000002</v>
      </c>
      <c r="AD145" s="10">
        <f>VLOOKUP($B145,'Hit PD'!$B:$L,11,FALSE)</f>
        <v>0.155</v>
      </c>
      <c r="AE145" s="10">
        <f>VLOOKUP($B145,'Hit PD'!$B:$M,12,FALSE)</f>
        <v>0.123</v>
      </c>
      <c r="AF145" s="10">
        <f>VLOOKUP($B145,'Hit PD'!$B:$L,9,FALSE)</f>
        <v>0.74299999999999999</v>
      </c>
      <c r="AG145">
        <f>VLOOKUP(B145,'[1]SGP Hitters'!$B:$K,10,FALSE)</f>
        <v>5.0573889266548067</v>
      </c>
      <c r="AH145" s="8">
        <v>0.155</v>
      </c>
      <c r="AI145" s="8">
        <v>0.28299999999999997</v>
      </c>
      <c r="AJ145" s="11">
        <v>0.22700000000000001</v>
      </c>
      <c r="AK145" s="8">
        <v>0.29699999999999999</v>
      </c>
      <c r="AL145" s="8">
        <v>0.28499999999999998</v>
      </c>
      <c r="AM145" s="8">
        <v>88</v>
      </c>
      <c r="AN145" s="11">
        <v>2.5</v>
      </c>
      <c r="AO145" s="11">
        <v>-2.6</v>
      </c>
      <c r="AP145" s="8">
        <v>7.8</v>
      </c>
      <c r="AQ145" s="8">
        <v>1.7</v>
      </c>
    </row>
    <row r="146" spans="1:43" ht="15" thickBot="1">
      <c r="A146" s="5">
        <v>145</v>
      </c>
      <c r="B146" s="22" t="s">
        <v>198</v>
      </c>
      <c r="C146" s="22" t="s">
        <v>37</v>
      </c>
      <c r="D146" s="8">
        <f>VLOOKUP(B146,HITTERS!$B:$W,3,FALSE)</f>
        <v>111</v>
      </c>
      <c r="E146" s="8">
        <f>VLOOKUP($B146,'Hit PD'!$B:$N,13,FALSE)</f>
        <v>341</v>
      </c>
      <c r="F146" s="8">
        <f>VLOOKUP($B146,HITTERS!$B:$W,4,FALSE)</f>
        <v>380</v>
      </c>
      <c r="G146" s="8">
        <f>VLOOKUP($B146,HITTERS!$B:$W,5,FALSE)</f>
        <v>7</v>
      </c>
      <c r="H146" s="8">
        <f>VLOOKUP($B146,HITTERS!$B:$W,6,FALSE)</f>
        <v>33</v>
      </c>
      <c r="I146" s="8">
        <f>VLOOKUP($B146,HITTERS!$B:$W,7,FALSE)</f>
        <v>50</v>
      </c>
      <c r="J146" s="8">
        <f>VLOOKUP($B146,HITTERS!$B:$W,8,FALSE)</f>
        <v>6</v>
      </c>
      <c r="K146" s="8">
        <f t="shared" si="10"/>
        <v>1.8421052631578946E-2</v>
      </c>
      <c r="L146" s="8">
        <f t="shared" si="11"/>
        <v>8.6842105263157901E-2</v>
      </c>
      <c r="M146" s="8">
        <f t="shared" si="12"/>
        <v>0.13157894736842105</v>
      </c>
      <c r="N146" s="8">
        <f t="shared" si="13"/>
        <v>1.5789473684210527E-2</v>
      </c>
      <c r="O146" s="8">
        <f>VLOOKUP($B146,HITTERS!$B:$W,14,FALSE)</f>
        <v>0.33900000000000002</v>
      </c>
      <c r="P146" s="8">
        <f>VLOOKUP($B146,HITTERS!$B:$W,15,FALSE)</f>
        <v>0.40799999999999997</v>
      </c>
      <c r="Q146" s="9">
        <f>VLOOKUP($B146,HITTERS!$B:$W,9,FALSE)</f>
        <v>7.5999999999999998E-2</v>
      </c>
      <c r="R146" s="10">
        <f>VLOOKUP($B146,HITTERS!$B:$W,10,FALSE)</f>
        <v>0.19700000000000001</v>
      </c>
      <c r="S146" s="10">
        <f>VLOOKUP(B146,'Hit Statcast'!B:R,9,FALSE)</f>
        <v>4.8000000000000001E-2</v>
      </c>
      <c r="T146" s="10">
        <f>VLOOKUP($B146,'Hit Statcast'!$B:$R,11,FALSE)</f>
        <v>0.41799999999999998</v>
      </c>
      <c r="U146" s="23">
        <f>VLOOKUP($B146,'Hit Statcast'!$B:$R,5,FALSE)</f>
        <v>89.8</v>
      </c>
      <c r="V146" s="23">
        <f>VLOOKUP($B146,'Hit Statcast'!$B:$R,7,FALSE)</f>
        <v>4.2</v>
      </c>
      <c r="W146" s="10">
        <f>VLOOKUP($B146,'Hit PD'!$B:$L,4,FALSE)</f>
        <v>0.23400000000000001</v>
      </c>
      <c r="X146" s="10">
        <f>VLOOKUP($B146,'Hit PD'!$B:$L,5,FALSE)</f>
        <v>0.54600000000000004</v>
      </c>
      <c r="Y146" s="10">
        <f>VLOOKUP($B146,'Hit PD'!$B:$L,6,FALSE)</f>
        <v>0.22</v>
      </c>
      <c r="Z146" s="23">
        <f>VLOOKUP($B146,BsR!$B:$L,5,FALSE)</f>
        <v>-7.7</v>
      </c>
      <c r="AA146" s="10">
        <f>VLOOKUP($B146,'Hit PD'!$B:$L,8,FALSE)</f>
        <v>0.29899999999999999</v>
      </c>
      <c r="AB146" s="10">
        <f t="shared" si="14"/>
        <v>0.18300000000000005</v>
      </c>
      <c r="AC146" s="10">
        <f>VLOOKUP($B146,'Hit PD'!$B:$L,10,FALSE)</f>
        <v>0.29499999999999998</v>
      </c>
      <c r="AD146" s="10">
        <f>VLOOKUP($B146,'Hit PD'!$B:$L,11,FALSE)</f>
        <v>0.217</v>
      </c>
      <c r="AE146" s="10">
        <f>VLOOKUP($B146,'Hit PD'!$B:$M,12,FALSE)</f>
        <v>7.8E-2</v>
      </c>
      <c r="AF146" s="10">
        <f>VLOOKUP($B146,'Hit PD'!$B:$L,9,FALSE)</f>
        <v>0.81699999999999995</v>
      </c>
      <c r="AG146">
        <f>VLOOKUP(B146,'[1]SGP Hitters'!$B:$K,10,FALSE)</f>
        <v>6.7359168213062466</v>
      </c>
      <c r="AH146" s="8">
        <v>0.125</v>
      </c>
      <c r="AI146" s="8">
        <v>0.34399999999999997</v>
      </c>
      <c r="AJ146" s="11">
        <v>0.28899999999999998</v>
      </c>
      <c r="AK146" s="8">
        <v>0.32600000000000001</v>
      </c>
      <c r="AL146" s="8">
        <v>0.312</v>
      </c>
      <c r="AM146" s="8">
        <v>104</v>
      </c>
      <c r="AN146" s="11">
        <v>-7.1</v>
      </c>
      <c r="AO146" s="11">
        <v>-5.5</v>
      </c>
      <c r="AP146" s="8">
        <v>9.6999999999999993</v>
      </c>
      <c r="AQ146" s="8">
        <v>1.7</v>
      </c>
    </row>
    <row r="147" spans="1:43" ht="15" thickBot="1">
      <c r="A147" s="5">
        <v>146</v>
      </c>
      <c r="B147" s="22" t="s">
        <v>199</v>
      </c>
      <c r="C147" s="22" t="s">
        <v>58</v>
      </c>
      <c r="D147" s="8">
        <f>VLOOKUP(B147,HITTERS!$B:$W,3,FALSE)</f>
        <v>112</v>
      </c>
      <c r="E147" s="8">
        <f>VLOOKUP($B147,'Hit PD'!$B:$N,13,FALSE)</f>
        <v>346</v>
      </c>
      <c r="F147" s="8">
        <f>VLOOKUP($B147,HITTERS!$B:$W,4,FALSE)</f>
        <v>368</v>
      </c>
      <c r="G147" s="8">
        <f>VLOOKUP($B147,HITTERS!$B:$W,5,FALSE)</f>
        <v>14</v>
      </c>
      <c r="H147" s="8">
        <f>VLOOKUP($B147,HITTERS!$B:$W,6,FALSE)</f>
        <v>48</v>
      </c>
      <c r="I147" s="8">
        <f>VLOOKUP($B147,HITTERS!$B:$W,7,FALSE)</f>
        <v>60</v>
      </c>
      <c r="J147" s="8">
        <f>VLOOKUP($B147,HITTERS!$B:$W,8,FALSE)</f>
        <v>5</v>
      </c>
      <c r="K147" s="8">
        <f t="shared" si="10"/>
        <v>3.8043478260869568E-2</v>
      </c>
      <c r="L147" s="8">
        <f t="shared" si="11"/>
        <v>0.13043478260869565</v>
      </c>
      <c r="M147" s="8">
        <f t="shared" si="12"/>
        <v>0.16304347826086957</v>
      </c>
      <c r="N147" s="8">
        <f t="shared" si="13"/>
        <v>1.358695652173913E-2</v>
      </c>
      <c r="O147" s="8">
        <f>VLOOKUP($B147,HITTERS!$B:$W,14,FALSE)</f>
        <v>0.32200000000000001</v>
      </c>
      <c r="P147" s="8">
        <f>VLOOKUP($B147,HITTERS!$B:$W,15,FALSE)</f>
        <v>0.48</v>
      </c>
      <c r="Q147" s="9">
        <f>VLOOKUP($B147,HITTERS!$B:$W,9,FALSE)</f>
        <v>4.1000000000000002E-2</v>
      </c>
      <c r="R147" s="10">
        <f>VLOOKUP($B147,HITTERS!$B:$W,10,FALSE)</f>
        <v>0.223</v>
      </c>
      <c r="S147" s="10">
        <f>VLOOKUP(B147,'Hit Statcast'!B:R,9,FALSE)</f>
        <v>0.10100000000000001</v>
      </c>
      <c r="T147" s="10">
        <f>VLOOKUP($B147,'Hit Statcast'!$B:$R,11,FALSE)</f>
        <v>0.51500000000000001</v>
      </c>
      <c r="U147" s="23">
        <f>VLOOKUP($B147,'Hit Statcast'!$B:$R,5,FALSE)</f>
        <v>91.9</v>
      </c>
      <c r="V147" s="23">
        <f>VLOOKUP($B147,'Hit Statcast'!$B:$R,7,FALSE)</f>
        <v>12</v>
      </c>
      <c r="W147" s="10">
        <f>VLOOKUP($B147,'Hit PD'!$B:$L,4,FALSE)</f>
        <v>0.20200000000000001</v>
      </c>
      <c r="X147" s="10">
        <f>VLOOKUP($B147,'Hit PD'!$B:$L,5,FALSE)</f>
        <v>0.434</v>
      </c>
      <c r="Y147" s="10">
        <f>VLOOKUP($B147,'Hit PD'!$B:$L,6,FALSE)</f>
        <v>0.36299999999999999</v>
      </c>
      <c r="Z147" s="23">
        <f>VLOOKUP($B147,BsR!$B:$L,5,FALSE)</f>
        <v>-0.4</v>
      </c>
      <c r="AA147" s="10">
        <f>VLOOKUP($B147,'Hit PD'!$B:$L,8,FALSE)</f>
        <v>0.34300000000000003</v>
      </c>
      <c r="AB147" s="10">
        <f t="shared" si="14"/>
        <v>0.20299999999999996</v>
      </c>
      <c r="AC147" s="10">
        <f>VLOOKUP($B147,'Hit PD'!$B:$L,10,FALSE)</f>
        <v>0.247</v>
      </c>
      <c r="AD147" s="10">
        <f>VLOOKUP($B147,'Hit PD'!$B:$L,11,FALSE)</f>
        <v>0.14499999999999999</v>
      </c>
      <c r="AE147" s="10">
        <f>VLOOKUP($B147,'Hit PD'!$B:$M,12,FALSE)</f>
        <v>0.10299999999999999</v>
      </c>
      <c r="AF147" s="10">
        <f>VLOOKUP($B147,'Hit PD'!$B:$L,9,FALSE)</f>
        <v>0.79700000000000004</v>
      </c>
      <c r="AG147">
        <f>VLOOKUP(B147,'[1]SGP Hitters'!$B:$K,10,FALSE)</f>
        <v>10.133375823581</v>
      </c>
      <c r="AH147" s="8">
        <v>0.19600000000000001</v>
      </c>
      <c r="AI147" s="8">
        <v>0.34699999999999998</v>
      </c>
      <c r="AJ147" s="11">
        <v>0.29799999999999999</v>
      </c>
      <c r="AK147" s="8">
        <v>0.34799999999999998</v>
      </c>
      <c r="AL147" s="8">
        <v>0.33100000000000002</v>
      </c>
      <c r="AM147" s="8">
        <v>124</v>
      </c>
      <c r="AN147" s="11">
        <v>-0.4</v>
      </c>
      <c r="AO147" s="11">
        <v>9.6999999999999993</v>
      </c>
      <c r="AP147" s="8">
        <v>-5.3</v>
      </c>
      <c r="AQ147" s="8">
        <v>1.7</v>
      </c>
    </row>
    <row r="148" spans="1:43" ht="15" thickBot="1">
      <c r="A148" s="5">
        <v>147</v>
      </c>
      <c r="B148" s="22" t="s">
        <v>200</v>
      </c>
      <c r="C148" s="22" t="s">
        <v>100</v>
      </c>
      <c r="D148" s="8">
        <f>VLOOKUP(B148,HITTERS!$B:$W,3,FALSE)</f>
        <v>97</v>
      </c>
      <c r="E148" s="8">
        <f>VLOOKUP($B148,'Hit PD'!$B:$N,13,FALSE)</f>
        <v>352</v>
      </c>
      <c r="F148" s="8">
        <f>VLOOKUP($B148,HITTERS!$B:$W,4,FALSE)</f>
        <v>383</v>
      </c>
      <c r="G148" s="8">
        <f>VLOOKUP($B148,HITTERS!$B:$W,5,FALSE)</f>
        <v>19</v>
      </c>
      <c r="H148" s="8">
        <f>VLOOKUP($B148,HITTERS!$B:$W,6,FALSE)</f>
        <v>50</v>
      </c>
      <c r="I148" s="8">
        <f>VLOOKUP($B148,HITTERS!$B:$W,7,FALSE)</f>
        <v>51</v>
      </c>
      <c r="J148" s="8">
        <f>VLOOKUP($B148,HITTERS!$B:$W,8,FALSE)</f>
        <v>22</v>
      </c>
      <c r="K148" s="8">
        <f t="shared" si="10"/>
        <v>4.960835509138381E-2</v>
      </c>
      <c r="L148" s="8">
        <f t="shared" si="11"/>
        <v>0.13054830287206268</v>
      </c>
      <c r="M148" s="8">
        <f t="shared" si="12"/>
        <v>0.13315926892950392</v>
      </c>
      <c r="N148" s="8">
        <f t="shared" si="13"/>
        <v>5.7441253263707574E-2</v>
      </c>
      <c r="O148" s="8">
        <f>VLOOKUP($B148,HITTERS!$B:$W,14,FALSE)</f>
        <v>0.30399999999999999</v>
      </c>
      <c r="P148" s="8">
        <f>VLOOKUP($B148,HITTERS!$B:$W,15,FALSE)</f>
        <v>0.45700000000000002</v>
      </c>
      <c r="Q148" s="9">
        <f>VLOOKUP($B148,HITTERS!$B:$W,9,FALSE)</f>
        <v>6.8000000000000005E-2</v>
      </c>
      <c r="R148" s="10">
        <f>VLOOKUP($B148,HITTERS!$B:$W,10,FALSE)</f>
        <v>0.308</v>
      </c>
      <c r="S148" s="10">
        <f>VLOOKUP(B148,'Hit Statcast'!B:R,9,FALSE)</f>
        <v>0.122</v>
      </c>
      <c r="T148" s="10">
        <f>VLOOKUP($B148,'Hit Statcast'!$B:$R,11,FALSE)</f>
        <v>0.41799999999999998</v>
      </c>
      <c r="U148" s="23">
        <f>VLOOKUP($B148,'Hit Statcast'!$B:$R,5,FALSE)</f>
        <v>90.4</v>
      </c>
      <c r="V148" s="23">
        <f>VLOOKUP($B148,'Hit Statcast'!$B:$R,7,FALSE)</f>
        <v>10.4</v>
      </c>
      <c r="W148" s="10">
        <f>VLOOKUP($B148,'Hit PD'!$B:$L,4,FALSE)</f>
        <v>0.16700000000000001</v>
      </c>
      <c r="X148" s="10">
        <f>VLOOKUP($B148,'Hit PD'!$B:$L,5,FALSE)</f>
        <v>0.47799999999999998</v>
      </c>
      <c r="Y148" s="10">
        <f>VLOOKUP($B148,'Hit PD'!$B:$L,6,FALSE)</f>
        <v>0.35499999999999998</v>
      </c>
      <c r="Z148" s="23">
        <f>VLOOKUP($B148,BsR!$B:$L,5,FALSE)</f>
        <v>3.8</v>
      </c>
      <c r="AA148" s="10">
        <f>VLOOKUP($B148,'Hit PD'!$B:$L,8,FALSE)</f>
        <v>0.28499999999999998</v>
      </c>
      <c r="AB148" s="10">
        <f t="shared" si="14"/>
        <v>0.34499999999999997</v>
      </c>
      <c r="AC148" s="10">
        <f>VLOOKUP($B148,'Hit PD'!$B:$L,10,FALSE)</f>
        <v>0.32400000000000001</v>
      </c>
      <c r="AD148" s="10">
        <f>VLOOKUP($B148,'Hit PD'!$B:$L,11,FALSE)</f>
        <v>0.17199999999999999</v>
      </c>
      <c r="AE148" s="10">
        <f>VLOOKUP($B148,'Hit PD'!$B:$M,12,FALSE)</f>
        <v>0.152</v>
      </c>
      <c r="AF148" s="10">
        <f>VLOOKUP($B148,'Hit PD'!$B:$L,9,FALSE)</f>
        <v>0.65500000000000003</v>
      </c>
      <c r="AG148">
        <f>VLOOKUP(B148,'[1]SGP Hitters'!$B:$K,10,FALSE)</f>
        <v>11.529638678893164</v>
      </c>
      <c r="AH148" s="8">
        <v>0.20300000000000001</v>
      </c>
      <c r="AI148" s="8">
        <v>0.317</v>
      </c>
      <c r="AJ148" s="11">
        <v>0.248</v>
      </c>
      <c r="AK148" s="8">
        <v>0.32100000000000001</v>
      </c>
      <c r="AL148" s="8">
        <v>0.309</v>
      </c>
      <c r="AM148" s="8">
        <v>100</v>
      </c>
      <c r="AN148" s="11">
        <v>3.2</v>
      </c>
      <c r="AO148" s="11">
        <v>3.2</v>
      </c>
      <c r="AP148" s="8">
        <v>0.8</v>
      </c>
      <c r="AQ148" s="8">
        <v>1.6</v>
      </c>
    </row>
    <row r="149" spans="1:43" ht="15" thickBot="1">
      <c r="A149" s="5">
        <v>148</v>
      </c>
      <c r="B149" s="22" t="s">
        <v>201</v>
      </c>
      <c r="C149" s="6" t="s">
        <v>103</v>
      </c>
      <c r="D149" s="8">
        <f>VLOOKUP(B149,HITTERS!$B:$W,3,FALSE)</f>
        <v>139</v>
      </c>
      <c r="E149" s="8">
        <f>VLOOKUP($B149,'Hit PD'!$B:$N,13,FALSE)</f>
        <v>435</v>
      </c>
      <c r="F149" s="8">
        <f>VLOOKUP($B149,HITTERS!$B:$W,4,FALSE)</f>
        <v>507</v>
      </c>
      <c r="G149" s="8">
        <f>VLOOKUP($B149,HITTERS!$B:$W,5,FALSE)</f>
        <v>11</v>
      </c>
      <c r="H149" s="8">
        <f>VLOOKUP($B149,HITTERS!$B:$W,6,FALSE)</f>
        <v>51</v>
      </c>
      <c r="I149" s="8">
        <f>VLOOKUP($B149,HITTERS!$B:$W,7,FALSE)</f>
        <v>62</v>
      </c>
      <c r="J149" s="8">
        <f>VLOOKUP($B149,HITTERS!$B:$W,8,FALSE)</f>
        <v>11</v>
      </c>
      <c r="K149" s="8">
        <f t="shared" si="10"/>
        <v>2.1696252465483234E-2</v>
      </c>
      <c r="L149" s="8">
        <f t="shared" si="11"/>
        <v>0.10059171597633136</v>
      </c>
      <c r="M149" s="8">
        <f t="shared" si="12"/>
        <v>0.1222879684418146</v>
      </c>
      <c r="N149" s="8">
        <f t="shared" si="13"/>
        <v>2.1696252465483234E-2</v>
      </c>
      <c r="O149" s="8">
        <f>VLOOKUP($B149,HITTERS!$B:$W,14,FALSE)</f>
        <v>0.35499999999999998</v>
      </c>
      <c r="P149" s="8">
        <f>VLOOKUP($B149,HITTERS!$B:$W,15,FALSE)</f>
        <v>0.4</v>
      </c>
      <c r="Q149" s="9">
        <f>VLOOKUP($B149,HITTERS!$B:$W,9,FALSE)</f>
        <v>9.7000000000000003E-2</v>
      </c>
      <c r="R149" s="10">
        <f>VLOOKUP($B149,HITTERS!$B:$W,10,FALSE)</f>
        <v>0.156</v>
      </c>
      <c r="S149" s="10">
        <f>VLOOKUP(B149,'Hit Statcast'!B:R,9,FALSE)</f>
        <v>4.7E-2</v>
      </c>
      <c r="T149" s="10">
        <f>VLOOKUP($B149,'Hit Statcast'!$B:$R,11,FALSE)</f>
        <v>0.36699999999999999</v>
      </c>
      <c r="U149" s="23">
        <f>VLOOKUP($B149,'Hit Statcast'!$B:$R,5,FALSE)</f>
        <v>87.9</v>
      </c>
      <c r="V149" s="23">
        <f>VLOOKUP($B149,'Hit Statcast'!$B:$R,7,FALSE)</f>
        <v>13.1</v>
      </c>
      <c r="W149" s="10">
        <f>VLOOKUP($B149,'Hit PD'!$B:$L,4,FALSE)</f>
        <v>0.157</v>
      </c>
      <c r="X149" s="10">
        <f>VLOOKUP($B149,'Hit PD'!$B:$L,5,FALSE)</f>
        <v>0.44500000000000001</v>
      </c>
      <c r="Y149" s="10">
        <f>VLOOKUP($B149,'Hit PD'!$B:$L,6,FALSE)</f>
        <v>0.39800000000000002</v>
      </c>
      <c r="Z149" s="23">
        <f>VLOOKUP($B149,BsR!$B:$L,5,FALSE)</f>
        <v>0.9</v>
      </c>
      <c r="AA149" s="10">
        <f>VLOOKUP($B149,'Hit PD'!$B:$L,8,FALSE)</f>
        <v>0.26700000000000002</v>
      </c>
      <c r="AB149" s="10">
        <f t="shared" si="14"/>
        <v>0.17100000000000004</v>
      </c>
      <c r="AC149" s="10">
        <f>VLOOKUP($B149,'Hit PD'!$B:$L,10,FALSE)</f>
        <v>0.29099999999999998</v>
      </c>
      <c r="AD149" s="10">
        <f>VLOOKUP($B149,'Hit PD'!$B:$L,11,FALSE)</f>
        <v>0.22</v>
      </c>
      <c r="AE149" s="10">
        <f>VLOOKUP($B149,'Hit PD'!$B:$M,12,FALSE)</f>
        <v>7.0999999999999994E-2</v>
      </c>
      <c r="AF149" s="10">
        <f>VLOOKUP($B149,'Hit PD'!$B:$L,9,FALSE)</f>
        <v>0.82899999999999996</v>
      </c>
      <c r="AG149">
        <f>VLOOKUP(B149,'[1]SGP Hitters'!$B:$K,10,FALSE)</f>
        <v>10.422272455414857</v>
      </c>
      <c r="AH149" s="8">
        <v>0.14199999999999999</v>
      </c>
      <c r="AI149" s="8">
        <v>0.29299999999999998</v>
      </c>
      <c r="AJ149" s="11">
        <v>0.26200000000000001</v>
      </c>
      <c r="AK149" s="8">
        <v>0.33600000000000002</v>
      </c>
      <c r="AL149" s="8">
        <v>0.32700000000000001</v>
      </c>
      <c r="AM149" s="8">
        <v>113</v>
      </c>
      <c r="AN149" s="11">
        <v>0.9</v>
      </c>
      <c r="AO149" s="11">
        <v>8.6999999999999993</v>
      </c>
      <c r="AP149" s="8">
        <v>-9.5</v>
      </c>
      <c r="AQ149" s="8">
        <v>1.6</v>
      </c>
    </row>
    <row r="150" spans="1:43" ht="15" thickBot="1">
      <c r="A150" s="5">
        <v>149</v>
      </c>
      <c r="B150" s="22" t="s">
        <v>202</v>
      </c>
      <c r="C150" s="22" t="s">
        <v>100</v>
      </c>
      <c r="D150" s="8">
        <f>VLOOKUP(B150,HITTERS!$B:$W,3,FALSE)</f>
        <v>133</v>
      </c>
      <c r="E150" s="8">
        <f>VLOOKUP($B150,'Hit PD'!$B:$N,13,FALSE)</f>
        <v>388</v>
      </c>
      <c r="F150" s="8">
        <f>VLOOKUP($B150,HITTERS!$B:$W,4,FALSE)</f>
        <v>424</v>
      </c>
      <c r="G150" s="8">
        <f>VLOOKUP($B150,HITTERS!$B:$W,5,FALSE)</f>
        <v>7</v>
      </c>
      <c r="H150" s="8">
        <f>VLOOKUP($B150,HITTERS!$B:$W,6,FALSE)</f>
        <v>53</v>
      </c>
      <c r="I150" s="8">
        <f>VLOOKUP($B150,HITTERS!$B:$W,7,FALSE)</f>
        <v>33</v>
      </c>
      <c r="J150" s="8">
        <f>VLOOKUP($B150,HITTERS!$B:$W,8,FALSE)</f>
        <v>16</v>
      </c>
      <c r="K150" s="8">
        <f t="shared" si="10"/>
        <v>1.6509433962264151E-2</v>
      </c>
      <c r="L150" s="8">
        <f t="shared" si="11"/>
        <v>0.125</v>
      </c>
      <c r="M150" s="8">
        <f t="shared" si="12"/>
        <v>7.783018867924528E-2</v>
      </c>
      <c r="N150" s="8">
        <f t="shared" si="13"/>
        <v>3.7735849056603772E-2</v>
      </c>
      <c r="O150" s="8">
        <f>VLOOKUP($B150,HITTERS!$B:$W,14,FALSE)</f>
        <v>0.34399999999999997</v>
      </c>
      <c r="P150" s="8">
        <f>VLOOKUP($B150,HITTERS!$B:$W,15,FALSE)</f>
        <v>0.40500000000000003</v>
      </c>
      <c r="Q150" s="9">
        <f>VLOOKUP($B150,HITTERS!$B:$W,9,FALSE)</f>
        <v>6.8000000000000005E-2</v>
      </c>
      <c r="R150" s="10">
        <f>VLOOKUP($B150,HITTERS!$B:$W,10,FALSE)</f>
        <v>0.182</v>
      </c>
      <c r="S150" s="10">
        <f>VLOOKUP(B150,'Hit Statcast'!B:R,9,FALSE)</f>
        <v>4.8000000000000001E-2</v>
      </c>
      <c r="T150" s="10">
        <f>VLOOKUP($B150,'Hit Statcast'!$B:$R,11,FALSE)</f>
        <v>0.313</v>
      </c>
      <c r="U150" s="23">
        <f>VLOOKUP($B150,'Hit Statcast'!$B:$R,5,FALSE)</f>
        <v>85.4</v>
      </c>
      <c r="V150" s="23">
        <f>VLOOKUP($B150,'Hit Statcast'!$B:$R,7,FALSE)</f>
        <v>2.4</v>
      </c>
      <c r="W150" s="10">
        <f>VLOOKUP($B150,'Hit PD'!$B:$L,4,FALSE)</f>
        <v>0.20100000000000001</v>
      </c>
      <c r="X150" s="10">
        <f>VLOOKUP($B150,'Hit PD'!$B:$L,5,FALSE)</f>
        <v>0.53800000000000003</v>
      </c>
      <c r="Y150" s="10">
        <f>VLOOKUP($B150,'Hit PD'!$B:$L,6,FALSE)</f>
        <v>0.26100000000000001</v>
      </c>
      <c r="Z150" s="23">
        <f>VLOOKUP($B150,BsR!$B:$L,5,FALSE)</f>
        <v>0.6</v>
      </c>
      <c r="AA150" s="10">
        <f>VLOOKUP($B150,'Hit PD'!$B:$L,8,FALSE)</f>
        <v>0.25800000000000001</v>
      </c>
      <c r="AB150" s="10">
        <f t="shared" si="14"/>
        <v>0.17500000000000004</v>
      </c>
      <c r="AC150" s="10">
        <f>VLOOKUP($B150,'Hit PD'!$B:$L,10,FALSE)</f>
        <v>0.26100000000000001</v>
      </c>
      <c r="AD150" s="10">
        <f>VLOOKUP($B150,'Hit PD'!$B:$L,11,FALSE)</f>
        <v>0.182</v>
      </c>
      <c r="AE150" s="10">
        <f>VLOOKUP($B150,'Hit PD'!$B:$M,12,FALSE)</f>
        <v>7.9000000000000001E-2</v>
      </c>
      <c r="AF150" s="10">
        <f>VLOOKUP($B150,'Hit PD'!$B:$L,9,FALSE)</f>
        <v>0.82499999999999996</v>
      </c>
      <c r="AG150">
        <f>VLOOKUP(B150,'[1]SGP Hitters'!$B:$K,10,FALSE)</f>
        <v>8.354824496357983</v>
      </c>
      <c r="AH150" s="8">
        <v>0.1</v>
      </c>
      <c r="AI150" s="8">
        <v>0.34200000000000003</v>
      </c>
      <c r="AJ150" s="11">
        <v>0.28599999999999998</v>
      </c>
      <c r="AK150" s="8">
        <v>0.31</v>
      </c>
      <c r="AL150" s="8">
        <v>0.315</v>
      </c>
      <c r="AM150" s="8">
        <v>92</v>
      </c>
      <c r="AN150" s="11">
        <v>1</v>
      </c>
      <c r="AO150" s="11">
        <v>-2.8</v>
      </c>
      <c r="AP150" s="8">
        <v>5</v>
      </c>
      <c r="AQ150" s="8">
        <v>1.6</v>
      </c>
    </row>
    <row r="151" spans="1:43" ht="15" thickBot="1">
      <c r="A151" s="5">
        <v>150</v>
      </c>
      <c r="B151" s="22" t="s">
        <v>203</v>
      </c>
      <c r="C151" s="22" t="s">
        <v>26</v>
      </c>
      <c r="D151" s="8">
        <f>VLOOKUP(B151,HITTERS!$B:$W,3,FALSE)</f>
        <v>142</v>
      </c>
      <c r="E151" s="8">
        <f>VLOOKUP($B151,'Hit PD'!$B:$N,13,FALSE)</f>
        <v>478</v>
      </c>
      <c r="F151" s="8">
        <f>VLOOKUP($B151,HITTERS!$B:$W,4,FALSE)</f>
        <v>516</v>
      </c>
      <c r="G151" s="8">
        <f>VLOOKUP($B151,HITTERS!$B:$W,5,FALSE)</f>
        <v>21</v>
      </c>
      <c r="H151" s="8">
        <f>VLOOKUP($B151,HITTERS!$B:$W,6,FALSE)</f>
        <v>64</v>
      </c>
      <c r="I151" s="8">
        <f>VLOOKUP($B151,HITTERS!$B:$W,7,FALSE)</f>
        <v>74</v>
      </c>
      <c r="J151" s="8">
        <f>VLOOKUP($B151,HITTERS!$B:$W,8,FALSE)</f>
        <v>3</v>
      </c>
      <c r="K151" s="8">
        <f t="shared" si="10"/>
        <v>4.0697674418604654E-2</v>
      </c>
      <c r="L151" s="8">
        <f t="shared" si="11"/>
        <v>0.12403100775193798</v>
      </c>
      <c r="M151" s="8">
        <f t="shared" si="12"/>
        <v>0.1434108527131783</v>
      </c>
      <c r="N151" s="8">
        <f t="shared" si="13"/>
        <v>5.8139534883720929E-3</v>
      </c>
      <c r="O151" s="8">
        <f>VLOOKUP($B151,HITTERS!$B:$W,14,FALSE)</f>
        <v>0.30499999999999999</v>
      </c>
      <c r="P151" s="8">
        <f>VLOOKUP($B151,HITTERS!$B:$W,15,FALSE)</f>
        <v>0.45</v>
      </c>
      <c r="Q151" s="9">
        <f>VLOOKUP($B151,HITTERS!$B:$W,9,FALSE)</f>
        <v>6.6000000000000003E-2</v>
      </c>
      <c r="R151" s="10">
        <f>VLOOKUP($B151,HITTERS!$B:$W,10,FALSE)</f>
        <v>0.23599999999999999</v>
      </c>
      <c r="S151" s="10">
        <f>VLOOKUP(B151,'Hit Statcast'!B:R,9,FALSE)</f>
        <v>9.5000000000000001E-2</v>
      </c>
      <c r="T151" s="10">
        <f>VLOOKUP($B151,'Hit Statcast'!$B:$R,11,FALSE)</f>
        <v>0.35099999999999998</v>
      </c>
      <c r="U151" s="23">
        <f>VLOOKUP($B151,'Hit Statcast'!$B:$R,5,FALSE)</f>
        <v>88.6</v>
      </c>
      <c r="V151" s="23">
        <f>VLOOKUP($B151,'Hit Statcast'!$B:$R,7,FALSE)</f>
        <v>14.5</v>
      </c>
      <c r="W151" s="10">
        <f>VLOOKUP($B151,'Hit PD'!$B:$L,4,FALSE)</f>
        <v>0.221</v>
      </c>
      <c r="X151" s="10">
        <f>VLOOKUP($B151,'Hit PD'!$B:$L,5,FALSE)</f>
        <v>0.40100000000000002</v>
      </c>
      <c r="Y151" s="10">
        <f>VLOOKUP($B151,'Hit PD'!$B:$L,6,FALSE)</f>
        <v>0.378</v>
      </c>
      <c r="Z151" s="23">
        <f>VLOOKUP($B151,BsR!$B:$L,5,FALSE)</f>
        <v>-1.6</v>
      </c>
      <c r="AA151" s="10">
        <f>VLOOKUP($B151,'Hit PD'!$B:$L,8,FALSE)</f>
        <v>0.45900000000000002</v>
      </c>
      <c r="AB151" s="10">
        <f t="shared" si="14"/>
        <v>0.27600000000000002</v>
      </c>
      <c r="AC151" s="10">
        <f>VLOOKUP($B151,'Hit PD'!$B:$L,10,FALSE)</f>
        <v>0.28199999999999997</v>
      </c>
      <c r="AD151" s="10">
        <f>VLOOKUP($B151,'Hit PD'!$B:$L,11,FALSE)</f>
        <v>0.125</v>
      </c>
      <c r="AE151" s="10">
        <f>VLOOKUP($B151,'Hit PD'!$B:$M,12,FALSE)</f>
        <v>0.157</v>
      </c>
      <c r="AF151" s="10">
        <f>VLOOKUP($B151,'Hit PD'!$B:$L,9,FALSE)</f>
        <v>0.72399999999999998</v>
      </c>
      <c r="AG151">
        <f>VLOOKUP(B151,'[1]SGP Hitters'!$B:$K,10,FALSE)</f>
        <v>11.665636172488721</v>
      </c>
      <c r="AH151" s="8">
        <v>0.20100000000000001</v>
      </c>
      <c r="AI151" s="8">
        <v>0.30199999999999999</v>
      </c>
      <c r="AJ151" s="11">
        <v>0.25800000000000001</v>
      </c>
      <c r="AK151" s="8">
        <v>0.32700000000000001</v>
      </c>
      <c r="AL151" s="8">
        <v>0.32400000000000001</v>
      </c>
      <c r="AM151" s="8">
        <v>103</v>
      </c>
      <c r="AN151" s="11">
        <v>-1.1000000000000001</v>
      </c>
      <c r="AO151" s="11">
        <v>0.9</v>
      </c>
      <c r="AP151" s="8">
        <v>-2</v>
      </c>
      <c r="AQ151" s="8">
        <v>1.6</v>
      </c>
    </row>
    <row r="152" spans="1:43" ht="15" thickBot="1">
      <c r="A152" s="5">
        <v>151</v>
      </c>
      <c r="B152" s="22" t="s">
        <v>204</v>
      </c>
      <c r="C152" s="22" t="s">
        <v>144</v>
      </c>
      <c r="D152" s="8">
        <f>VLOOKUP(B152,HITTERS!$B:$W,3,FALSE)</f>
        <v>80</v>
      </c>
      <c r="E152" s="8">
        <f>VLOOKUP($B152,'Hit PD'!$B:$N,13,FALSE)</f>
        <v>302</v>
      </c>
      <c r="F152" s="8">
        <f>VLOOKUP($B152,HITTERS!$B:$W,4,FALSE)</f>
        <v>343</v>
      </c>
      <c r="G152" s="8">
        <f>VLOOKUP($B152,HITTERS!$B:$W,5,FALSE)</f>
        <v>14</v>
      </c>
      <c r="H152" s="8">
        <f>VLOOKUP($B152,HITTERS!$B:$W,6,FALSE)</f>
        <v>38</v>
      </c>
      <c r="I152" s="8">
        <f>VLOOKUP($B152,HITTERS!$B:$W,7,FALSE)</f>
        <v>48</v>
      </c>
      <c r="J152" s="8">
        <f>VLOOKUP($B152,HITTERS!$B:$W,8,FALSE)</f>
        <v>4</v>
      </c>
      <c r="K152" s="8">
        <f t="shared" si="10"/>
        <v>4.0816326530612242E-2</v>
      </c>
      <c r="L152" s="8">
        <f t="shared" si="11"/>
        <v>0.11078717201166181</v>
      </c>
      <c r="M152" s="8">
        <f t="shared" si="12"/>
        <v>0.13994169096209913</v>
      </c>
      <c r="N152" s="8">
        <f t="shared" si="13"/>
        <v>1.1661807580174927E-2</v>
      </c>
      <c r="O152" s="8">
        <f>VLOOKUP($B152,HITTERS!$B:$W,14,FALSE)</f>
        <v>0.33500000000000002</v>
      </c>
      <c r="P152" s="8">
        <f>VLOOKUP($B152,HITTERS!$B:$W,15,FALSE)</f>
        <v>0.45400000000000001</v>
      </c>
      <c r="Q152" s="9">
        <f>VLOOKUP($B152,HITTERS!$B:$W,9,FALSE)</f>
        <v>0.105</v>
      </c>
      <c r="R152" s="10">
        <f>VLOOKUP($B152,HITTERS!$B:$W,10,FALSE)</f>
        <v>0.25700000000000001</v>
      </c>
      <c r="S152" s="10">
        <f>VLOOKUP(B152,'Hit Statcast'!B:R,9,FALSE)</f>
        <v>0.13800000000000001</v>
      </c>
      <c r="T152" s="10">
        <f>VLOOKUP($B152,'Hit Statcast'!$B:$R,11,FALSE)</f>
        <v>0.40600000000000003</v>
      </c>
      <c r="U152" s="23">
        <f>VLOOKUP($B152,'Hit Statcast'!$B:$R,5,FALSE)</f>
        <v>88.4</v>
      </c>
      <c r="V152" s="23">
        <f>VLOOKUP($B152,'Hit Statcast'!$B:$R,7,FALSE)</f>
        <v>21.6</v>
      </c>
      <c r="W152" s="10">
        <f>VLOOKUP($B152,'Hit PD'!$B:$L,4,FALSE)</f>
        <v>0.245</v>
      </c>
      <c r="X152" s="10">
        <f>VLOOKUP($B152,'Hit PD'!$B:$L,5,FALSE)</f>
        <v>0.28699999999999998</v>
      </c>
      <c r="Y152" s="10">
        <f>VLOOKUP($B152,'Hit PD'!$B:$L,6,FALSE)</f>
        <v>0.46800000000000003</v>
      </c>
      <c r="Z152" s="23">
        <f>VLOOKUP($B152,BsR!$B:$L,5,FALSE)</f>
        <v>1.7</v>
      </c>
      <c r="AA152" s="10">
        <f>VLOOKUP($B152,'Hit PD'!$B:$L,8,FALSE)</f>
        <v>0.315</v>
      </c>
      <c r="AB152" s="10">
        <f t="shared" si="14"/>
        <v>0.22799999999999998</v>
      </c>
      <c r="AC152" s="10">
        <f>VLOOKUP($B152,'Hit PD'!$B:$L,10,FALSE)</f>
        <v>0.26700000000000002</v>
      </c>
      <c r="AD152" s="10">
        <f>VLOOKUP($B152,'Hit PD'!$B:$L,11,FALSE)</f>
        <v>0.16200000000000001</v>
      </c>
      <c r="AE152" s="10">
        <f>VLOOKUP($B152,'Hit PD'!$B:$M,12,FALSE)</f>
        <v>0.105</v>
      </c>
      <c r="AF152" s="10">
        <f>VLOOKUP($B152,'Hit PD'!$B:$L,9,FALSE)</f>
        <v>0.77200000000000002</v>
      </c>
      <c r="AG152">
        <f>VLOOKUP(B152,'[1]SGP Hitters'!$B:$K,10,FALSE)</f>
        <v>8.5921671920352942</v>
      </c>
      <c r="AH152" s="8">
        <v>0.20300000000000001</v>
      </c>
      <c r="AI152" s="8">
        <v>0.313</v>
      </c>
      <c r="AJ152" s="11">
        <v>0.25800000000000001</v>
      </c>
      <c r="AK152" s="8">
        <v>0.34499999999999997</v>
      </c>
      <c r="AL152" s="8">
        <v>0.35499999999999998</v>
      </c>
      <c r="AM152" s="8">
        <v>121</v>
      </c>
      <c r="AN152" s="11">
        <v>2</v>
      </c>
      <c r="AO152" s="11">
        <v>10.3</v>
      </c>
      <c r="AP152" s="8">
        <v>-6.4</v>
      </c>
      <c r="AQ152" s="8">
        <v>1.5</v>
      </c>
    </row>
    <row r="153" spans="1:43" ht="15" thickBot="1">
      <c r="A153" s="5">
        <v>152</v>
      </c>
      <c r="B153" s="22" t="s">
        <v>205</v>
      </c>
      <c r="C153" s="22" t="s">
        <v>74</v>
      </c>
      <c r="D153" s="8">
        <f>VLOOKUP(B153,HITTERS!$B:$W,3,FALSE)</f>
        <v>111</v>
      </c>
      <c r="E153" s="8">
        <f>VLOOKUP($B153,'Hit PD'!$B:$N,13,FALSE)</f>
        <v>336</v>
      </c>
      <c r="F153" s="8">
        <f>VLOOKUP($B153,HITTERS!$B:$W,4,FALSE)</f>
        <v>380</v>
      </c>
      <c r="G153" s="8">
        <f>VLOOKUP($B153,HITTERS!$B:$W,5,FALSE)</f>
        <v>15</v>
      </c>
      <c r="H153" s="8">
        <f>VLOOKUP($B153,HITTERS!$B:$W,6,FALSE)</f>
        <v>41</v>
      </c>
      <c r="I153" s="8">
        <f>VLOOKUP($B153,HITTERS!$B:$W,7,FALSE)</f>
        <v>65</v>
      </c>
      <c r="J153" s="8">
        <f>VLOOKUP($B153,HITTERS!$B:$W,8,FALSE)</f>
        <v>21</v>
      </c>
      <c r="K153" s="8">
        <f t="shared" si="10"/>
        <v>3.9473684210526314E-2</v>
      </c>
      <c r="L153" s="8">
        <f t="shared" si="11"/>
        <v>0.10789473684210527</v>
      </c>
      <c r="M153" s="8">
        <f t="shared" si="12"/>
        <v>0.17105263157894737</v>
      </c>
      <c r="N153" s="8">
        <f t="shared" si="13"/>
        <v>5.526315789473684E-2</v>
      </c>
      <c r="O153" s="8">
        <f>VLOOKUP($B153,HITTERS!$B:$W,14,FALSE)</f>
        <v>0.33900000000000002</v>
      </c>
      <c r="P153" s="8">
        <f>VLOOKUP($B153,HITTERS!$B:$W,15,FALSE)</f>
        <v>0.443</v>
      </c>
      <c r="Q153" s="9">
        <f>VLOOKUP($B153,HITTERS!$B:$W,9,FALSE)</f>
        <v>9.7000000000000003E-2</v>
      </c>
      <c r="R153" s="10">
        <f>VLOOKUP($B153,HITTERS!$B:$W,10,FALSE)</f>
        <v>0.187</v>
      </c>
      <c r="S153" s="10">
        <f>VLOOKUP(B153,'Hit Statcast'!B:R,9,FALSE)</f>
        <v>0.06</v>
      </c>
      <c r="T153" s="10">
        <f>VLOOKUP($B153,'Hit Statcast'!$B:$R,11,FALSE)</f>
        <v>0.30499999999999999</v>
      </c>
      <c r="U153" s="23">
        <f>VLOOKUP($B153,'Hit Statcast'!$B:$R,5,FALSE)</f>
        <v>84.5</v>
      </c>
      <c r="V153" s="23">
        <f>VLOOKUP($B153,'Hit Statcast'!$B:$R,7,FALSE)</f>
        <v>16.399999999999999</v>
      </c>
      <c r="W153" s="10">
        <f>VLOOKUP($B153,'Hit PD'!$B:$L,4,FALSE)</f>
        <v>0.22600000000000001</v>
      </c>
      <c r="X153" s="10">
        <f>VLOOKUP($B153,'Hit PD'!$B:$L,5,FALSE)</f>
        <v>0.38300000000000001</v>
      </c>
      <c r="Y153" s="10">
        <f>VLOOKUP($B153,'Hit PD'!$B:$L,6,FALSE)</f>
        <v>0.39100000000000001</v>
      </c>
      <c r="Z153" s="23">
        <f>VLOOKUP($B153,BsR!$B:$L,5,FALSE)</f>
        <v>1.9</v>
      </c>
      <c r="AA153" s="10">
        <f>VLOOKUP($B153,'Hit PD'!$B:$L,8,FALSE)</f>
        <v>0.34799999999999998</v>
      </c>
      <c r="AB153" s="10">
        <f t="shared" si="14"/>
        <v>0.22799999999999998</v>
      </c>
      <c r="AC153" s="10">
        <f>VLOOKUP($B153,'Hit PD'!$B:$L,10,FALSE)</f>
        <v>0.23799999999999999</v>
      </c>
      <c r="AD153" s="10">
        <f>VLOOKUP($B153,'Hit PD'!$B:$L,11,FALSE)</f>
        <v>0.12</v>
      </c>
      <c r="AE153" s="10">
        <f>VLOOKUP($B153,'Hit PD'!$B:$M,12,FALSE)</f>
        <v>0.11899999999999999</v>
      </c>
      <c r="AF153" s="10">
        <f>VLOOKUP($B153,'Hit PD'!$B:$L,9,FALSE)</f>
        <v>0.77200000000000002</v>
      </c>
      <c r="AG153">
        <f>VLOOKUP(B153,'[1]SGP Hitters'!$B:$K,10,FALSE)</f>
        <v>11.874241769938919</v>
      </c>
      <c r="AH153" s="8">
        <v>0.19</v>
      </c>
      <c r="AI153" s="8">
        <v>0.28699999999999998</v>
      </c>
      <c r="AJ153" s="11">
        <v>0.25900000000000001</v>
      </c>
      <c r="AK153" s="8">
        <v>0.34200000000000003</v>
      </c>
      <c r="AL153" s="8">
        <v>0.32700000000000001</v>
      </c>
      <c r="AM153" s="8">
        <v>109</v>
      </c>
      <c r="AN153" s="11">
        <v>1.9</v>
      </c>
      <c r="AO153" s="11">
        <v>6</v>
      </c>
      <c r="AP153" s="8">
        <v>-3.4</v>
      </c>
      <c r="AQ153" s="8">
        <v>1.5</v>
      </c>
    </row>
    <row r="154" spans="1:43" ht="15" thickBot="1">
      <c r="A154" s="5">
        <v>153</v>
      </c>
      <c r="B154" s="22" t="s">
        <v>206</v>
      </c>
      <c r="C154" s="22" t="s">
        <v>29</v>
      </c>
      <c r="D154" s="8">
        <f>VLOOKUP(B154,HITTERS!$B:$W,3,FALSE)</f>
        <v>97</v>
      </c>
      <c r="E154" s="8">
        <f>VLOOKUP($B154,'Hit PD'!$B:$N,13,FALSE)</f>
        <v>356</v>
      </c>
      <c r="F154" s="8">
        <f>VLOOKUP($B154,HITTERS!$B:$W,4,FALSE)</f>
        <v>409</v>
      </c>
      <c r="G154" s="8">
        <f>VLOOKUP($B154,HITTERS!$B:$W,5,FALSE)</f>
        <v>14</v>
      </c>
      <c r="H154" s="8">
        <f>VLOOKUP($B154,HITTERS!$B:$W,6,FALSE)</f>
        <v>60</v>
      </c>
      <c r="I154" s="8">
        <f>VLOOKUP($B154,HITTERS!$B:$W,7,FALSE)</f>
        <v>47</v>
      </c>
      <c r="J154" s="8">
        <f>VLOOKUP($B154,HITTERS!$B:$W,8,FALSE)</f>
        <v>4</v>
      </c>
      <c r="K154" s="8">
        <f t="shared" si="10"/>
        <v>3.4229828850855744E-2</v>
      </c>
      <c r="L154" s="8">
        <f t="shared" si="11"/>
        <v>0.14669926650366749</v>
      </c>
      <c r="M154" s="8">
        <f t="shared" si="12"/>
        <v>0.11491442542787286</v>
      </c>
      <c r="N154" s="8">
        <f t="shared" si="13"/>
        <v>9.7799511002444987E-3</v>
      </c>
      <c r="O154" s="8">
        <f>VLOOKUP($B154,HITTERS!$B:$W,14,FALSE)</f>
        <v>0.33500000000000002</v>
      </c>
      <c r="P154" s="8">
        <f>VLOOKUP($B154,HITTERS!$B:$W,15,FALSE)</f>
        <v>0.42099999999999999</v>
      </c>
      <c r="Q154" s="9">
        <f>VLOOKUP($B154,HITTERS!$B:$W,9,FALSE)</f>
        <v>9.5000000000000001E-2</v>
      </c>
      <c r="R154" s="10">
        <f>VLOOKUP($B154,HITTERS!$B:$W,10,FALSE)</f>
        <v>0.19600000000000001</v>
      </c>
      <c r="S154" s="10">
        <f>VLOOKUP(B154,'Hit Statcast'!B:R,9,FALSE)</f>
        <v>8.2000000000000003E-2</v>
      </c>
      <c r="T154" s="10">
        <f>VLOOKUP($B154,'Hit Statcast'!$B:$R,11,FALSE)</f>
        <v>0.436</v>
      </c>
      <c r="U154" s="23">
        <f>VLOOKUP($B154,'Hit Statcast'!$B:$R,5,FALSE)</f>
        <v>90.7</v>
      </c>
      <c r="V154" s="23">
        <f>VLOOKUP($B154,'Hit Statcast'!$B:$R,7,FALSE)</f>
        <v>14.3</v>
      </c>
      <c r="W154" s="10">
        <f>VLOOKUP($B154,'Hit PD'!$B:$L,4,FALSE)</f>
        <v>0.16400000000000001</v>
      </c>
      <c r="X154" s="10">
        <f>VLOOKUP($B154,'Hit PD'!$B:$L,5,FALSE)</f>
        <v>0.40899999999999997</v>
      </c>
      <c r="Y154" s="10">
        <f>VLOOKUP($B154,'Hit PD'!$B:$L,6,FALSE)</f>
        <v>0.42699999999999999</v>
      </c>
      <c r="Z154" s="23">
        <f>VLOOKUP($B154,BsR!$B:$L,5,FALSE)</f>
        <v>-1.1000000000000001</v>
      </c>
      <c r="AA154" s="10">
        <f>VLOOKUP($B154,'Hit PD'!$B:$L,8,FALSE)</f>
        <v>0.27400000000000002</v>
      </c>
      <c r="AB154" s="10">
        <f t="shared" si="14"/>
        <v>0.18200000000000005</v>
      </c>
      <c r="AC154" s="10">
        <f>VLOOKUP($B154,'Hit PD'!$B:$L,10,FALSE)</f>
        <v>0.24</v>
      </c>
      <c r="AD154" s="10">
        <f>VLOOKUP($B154,'Hit PD'!$B:$L,11,FALSE)</f>
        <v>0.159</v>
      </c>
      <c r="AE154" s="10">
        <f>VLOOKUP($B154,'Hit PD'!$B:$M,12,FALSE)</f>
        <v>8.1000000000000003E-2</v>
      </c>
      <c r="AF154" s="10">
        <f>VLOOKUP($B154,'Hit PD'!$B:$L,9,FALSE)</f>
        <v>0.81799999999999995</v>
      </c>
      <c r="AG154">
        <f>VLOOKUP(B154,'[1]SGP Hitters'!$B:$K,10,FALSE)</f>
        <v>9.5029402625344765</v>
      </c>
      <c r="AH154" s="8">
        <v>0.16900000000000001</v>
      </c>
      <c r="AI154" s="8">
        <v>0.28399999999999997</v>
      </c>
      <c r="AJ154" s="11">
        <v>0.253</v>
      </c>
      <c r="AK154" s="8">
        <v>0.32900000000000001</v>
      </c>
      <c r="AL154" s="8">
        <v>0.33800000000000002</v>
      </c>
      <c r="AM154" s="8">
        <v>107</v>
      </c>
      <c r="AN154" s="11">
        <v>-1.1000000000000001</v>
      </c>
      <c r="AO154" s="11">
        <v>2.2999999999999998</v>
      </c>
      <c r="AP154" s="8">
        <v>-1</v>
      </c>
      <c r="AQ154" s="8">
        <v>1.5</v>
      </c>
    </row>
    <row r="155" spans="1:43" ht="15" thickBot="1">
      <c r="A155" s="5">
        <v>154</v>
      </c>
      <c r="B155" s="22" t="s">
        <v>207</v>
      </c>
      <c r="C155" s="22" t="s">
        <v>58</v>
      </c>
      <c r="D155" s="8">
        <f>VLOOKUP(B155,HITTERS!$B:$W,3,FALSE)</f>
        <v>115</v>
      </c>
      <c r="E155" s="8">
        <f>VLOOKUP($B155,'Hit PD'!$B:$N,13,FALSE)</f>
        <v>423</v>
      </c>
      <c r="F155" s="8">
        <f>VLOOKUP($B155,HITTERS!$B:$W,4,FALSE)</f>
        <v>470</v>
      </c>
      <c r="G155" s="8">
        <f>VLOOKUP($B155,HITTERS!$B:$W,5,FALSE)</f>
        <v>18</v>
      </c>
      <c r="H155" s="8">
        <f>VLOOKUP($B155,HITTERS!$B:$W,6,FALSE)</f>
        <v>64</v>
      </c>
      <c r="I155" s="8">
        <f>VLOOKUP($B155,HITTERS!$B:$W,7,FALSE)</f>
        <v>68</v>
      </c>
      <c r="J155" s="8">
        <f>VLOOKUP($B155,HITTERS!$B:$W,8,FALSE)</f>
        <v>3</v>
      </c>
      <c r="K155" s="8">
        <f t="shared" si="10"/>
        <v>3.8297872340425532E-2</v>
      </c>
      <c r="L155" s="8">
        <f t="shared" si="11"/>
        <v>0.13617021276595745</v>
      </c>
      <c r="M155" s="8">
        <f t="shared" si="12"/>
        <v>0.14468085106382977</v>
      </c>
      <c r="N155" s="8">
        <f t="shared" si="13"/>
        <v>6.382978723404255E-3</v>
      </c>
      <c r="O155" s="8">
        <f>VLOOKUP($B155,HITTERS!$B:$W,14,FALSE)</f>
        <v>0.32800000000000001</v>
      </c>
      <c r="P155" s="8">
        <f>VLOOKUP($B155,HITTERS!$B:$W,15,FALSE)</f>
        <v>0.45200000000000001</v>
      </c>
      <c r="Q155" s="9">
        <f>VLOOKUP($B155,HITTERS!$B:$W,9,FALSE)</f>
        <v>7.9000000000000001E-2</v>
      </c>
      <c r="R155" s="10">
        <f>VLOOKUP($B155,HITTERS!$B:$W,10,FALSE)</f>
        <v>0.22800000000000001</v>
      </c>
      <c r="S155" s="10">
        <f>VLOOKUP(B155,'Hit Statcast'!B:R,9,FALSE)</f>
        <v>0.121</v>
      </c>
      <c r="T155" s="10">
        <f>VLOOKUP($B155,'Hit Statcast'!$B:$R,11,FALSE)</f>
        <v>0.44600000000000001</v>
      </c>
      <c r="U155" s="23">
        <f>VLOOKUP($B155,'Hit Statcast'!$B:$R,5,FALSE)</f>
        <v>91.4</v>
      </c>
      <c r="V155" s="23">
        <f>VLOOKUP($B155,'Hit Statcast'!$B:$R,7,FALSE)</f>
        <v>12</v>
      </c>
      <c r="W155" s="10">
        <f>VLOOKUP($B155,'Hit PD'!$B:$L,4,FALSE)</f>
        <v>0.19500000000000001</v>
      </c>
      <c r="X155" s="10">
        <f>VLOOKUP($B155,'Hit PD'!$B:$L,5,FALSE)</f>
        <v>0.437</v>
      </c>
      <c r="Y155" s="10">
        <f>VLOOKUP($B155,'Hit PD'!$B:$L,6,FALSE)</f>
        <v>0.36799999999999999</v>
      </c>
      <c r="Z155" s="23">
        <f>VLOOKUP($B155,BsR!$B:$L,5,FALSE)</f>
        <v>0.9</v>
      </c>
      <c r="AA155" s="10">
        <f>VLOOKUP($B155,'Hit PD'!$B:$L,8,FALSE)</f>
        <v>0.41199999999999998</v>
      </c>
      <c r="AB155" s="10">
        <f t="shared" si="14"/>
        <v>0.25</v>
      </c>
      <c r="AC155" s="10">
        <f>VLOOKUP($B155,'Hit PD'!$B:$L,10,FALSE)</f>
        <v>0.26700000000000002</v>
      </c>
      <c r="AD155" s="10">
        <f>VLOOKUP($B155,'Hit PD'!$B:$L,11,FALSE)</f>
        <v>0.13</v>
      </c>
      <c r="AE155" s="10">
        <f>VLOOKUP($B155,'Hit PD'!$B:$M,12,FALSE)</f>
        <v>0.13700000000000001</v>
      </c>
      <c r="AF155" s="10">
        <f>VLOOKUP($B155,'Hit PD'!$B:$L,9,FALSE)</f>
        <v>0.75</v>
      </c>
      <c r="AG155">
        <f>VLOOKUP(B155,'[1]SGP Hitters'!$B:$K,10,FALSE)</f>
        <v>11.888626472631284</v>
      </c>
      <c r="AH155" s="8">
        <v>0.184</v>
      </c>
      <c r="AI155" s="8">
        <v>0.314</v>
      </c>
      <c r="AJ155" s="11">
        <v>0.26900000000000002</v>
      </c>
      <c r="AK155" s="8">
        <v>0.33300000000000002</v>
      </c>
      <c r="AL155" s="8">
        <v>0.35899999999999999</v>
      </c>
      <c r="AM155" s="8">
        <v>114</v>
      </c>
      <c r="AN155" s="11">
        <v>0.9</v>
      </c>
      <c r="AO155" s="11">
        <v>8.5</v>
      </c>
      <c r="AP155" s="8">
        <v>-8.9</v>
      </c>
      <c r="AQ155" s="8">
        <v>1.5</v>
      </c>
    </row>
    <row r="156" spans="1:43" ht="15" thickBot="1">
      <c r="A156" s="5">
        <v>155</v>
      </c>
      <c r="B156" s="22" t="s">
        <v>208</v>
      </c>
      <c r="C156" s="22" t="s">
        <v>144</v>
      </c>
      <c r="D156" s="8">
        <f>VLOOKUP(B156,HITTERS!$B:$W,3,FALSE)</f>
        <v>129</v>
      </c>
      <c r="E156" s="8">
        <f>VLOOKUP($B156,'Hit PD'!$B:$N,13,FALSE)</f>
        <v>355</v>
      </c>
      <c r="F156" s="8">
        <f>VLOOKUP($B156,HITTERS!$B:$W,4,FALSE)</f>
        <v>388</v>
      </c>
      <c r="G156" s="8">
        <f>VLOOKUP($B156,HITTERS!$B:$W,5,FALSE)</f>
        <v>21</v>
      </c>
      <c r="H156" s="8">
        <f>VLOOKUP($B156,HITTERS!$B:$W,6,FALSE)</f>
        <v>48</v>
      </c>
      <c r="I156" s="8">
        <f>VLOOKUP($B156,HITTERS!$B:$W,7,FALSE)</f>
        <v>51</v>
      </c>
      <c r="J156" s="8">
        <f>VLOOKUP($B156,HITTERS!$B:$W,8,FALSE)</f>
        <v>13</v>
      </c>
      <c r="K156" s="8">
        <f t="shared" si="10"/>
        <v>5.4123711340206188E-2</v>
      </c>
      <c r="L156" s="8">
        <f t="shared" si="11"/>
        <v>0.12371134020618557</v>
      </c>
      <c r="M156" s="8">
        <f t="shared" si="12"/>
        <v>0.13144329896907217</v>
      </c>
      <c r="N156" s="8">
        <f t="shared" si="13"/>
        <v>3.3505154639175257E-2</v>
      </c>
      <c r="O156" s="8">
        <f>VLOOKUP($B156,HITTERS!$B:$W,14,FALSE)</f>
        <v>0.27800000000000002</v>
      </c>
      <c r="P156" s="8">
        <f>VLOOKUP($B156,HITTERS!$B:$W,15,FALSE)</f>
        <v>0.442</v>
      </c>
      <c r="Q156" s="9">
        <f>VLOOKUP($B156,HITTERS!$B:$W,9,FALSE)</f>
        <v>6.7000000000000004E-2</v>
      </c>
      <c r="R156" s="10">
        <f>VLOOKUP($B156,HITTERS!$B:$W,10,FALSE)</f>
        <v>0.33500000000000002</v>
      </c>
      <c r="S156" s="10">
        <f>VLOOKUP(B156,'Hit Statcast'!B:R,9,FALSE)</f>
        <v>0.13500000000000001</v>
      </c>
      <c r="T156" s="10">
        <f>VLOOKUP($B156,'Hit Statcast'!$B:$R,11,FALSE)</f>
        <v>0.38</v>
      </c>
      <c r="U156" s="23">
        <f>VLOOKUP($B156,'Hit Statcast'!$B:$R,5,FALSE)</f>
        <v>88.1</v>
      </c>
      <c r="V156" s="23">
        <f>VLOOKUP($B156,'Hit Statcast'!$B:$R,7,FALSE)</f>
        <v>13.4</v>
      </c>
      <c r="W156" s="10">
        <f>VLOOKUP($B156,'Hit PD'!$B:$L,4,FALSE)</f>
        <v>0.17899999999999999</v>
      </c>
      <c r="X156" s="10">
        <f>VLOOKUP($B156,'Hit PD'!$B:$L,5,FALSE)</f>
        <v>0.42199999999999999</v>
      </c>
      <c r="Y156" s="10">
        <f>VLOOKUP($B156,'Hit PD'!$B:$L,6,FALSE)</f>
        <v>0.39900000000000002</v>
      </c>
      <c r="Z156" s="23">
        <f>VLOOKUP($B156,BsR!$B:$L,5,FALSE)</f>
        <v>2.2999999999999998</v>
      </c>
      <c r="AA156" s="10">
        <f>VLOOKUP($B156,'Hit PD'!$B:$L,8,FALSE)</f>
        <v>0.34100000000000003</v>
      </c>
      <c r="AB156" s="10">
        <f t="shared" si="14"/>
        <v>0.31799999999999995</v>
      </c>
      <c r="AC156" s="10">
        <f>VLOOKUP($B156,'Hit PD'!$B:$L,10,FALSE)</f>
        <v>0.30399999999999999</v>
      </c>
      <c r="AD156" s="10">
        <f>VLOOKUP($B156,'Hit PD'!$B:$L,11,FALSE)</f>
        <v>0.151</v>
      </c>
      <c r="AE156" s="10">
        <f>VLOOKUP($B156,'Hit PD'!$B:$M,12,FALSE)</f>
        <v>0.153</v>
      </c>
      <c r="AF156" s="10">
        <f>VLOOKUP($B156,'Hit PD'!$B:$L,9,FALSE)</f>
        <v>0.68200000000000005</v>
      </c>
      <c r="AG156">
        <f>VLOOKUP(B156,'[1]SGP Hitters'!$B:$K,10,FALSE)</f>
        <v>9.5194855910520868</v>
      </c>
      <c r="AH156" s="8">
        <v>0.214</v>
      </c>
      <c r="AI156" s="8">
        <v>0.28000000000000003</v>
      </c>
      <c r="AJ156" s="11">
        <v>0.22</v>
      </c>
      <c r="AK156" s="8">
        <v>0.30299999999999999</v>
      </c>
      <c r="AL156" s="8">
        <v>0.307</v>
      </c>
      <c r="AM156" s="8">
        <v>92</v>
      </c>
      <c r="AN156" s="11">
        <v>2.2999999999999998</v>
      </c>
      <c r="AO156" s="11">
        <v>-1.4</v>
      </c>
      <c r="AP156" s="8">
        <v>3.7</v>
      </c>
      <c r="AQ156" s="8">
        <v>1.5</v>
      </c>
    </row>
    <row r="157" spans="1:43" ht="15" thickBot="1">
      <c r="A157" s="5">
        <v>156</v>
      </c>
      <c r="B157" s="22" t="s">
        <v>209</v>
      </c>
      <c r="C157" s="22" t="s">
        <v>97</v>
      </c>
      <c r="D157" s="8">
        <f>VLOOKUP(B157,HITTERS!$B:$W,3,FALSE)</f>
        <v>123</v>
      </c>
      <c r="E157" s="8">
        <f>VLOOKUP($B157,'Hit PD'!$B:$N,13,FALSE)</f>
        <v>372</v>
      </c>
      <c r="F157" s="8">
        <f>VLOOKUP($B157,HITTERS!$B:$W,4,FALSE)</f>
        <v>422</v>
      </c>
      <c r="G157" s="8">
        <f>VLOOKUP($B157,HITTERS!$B:$W,5,FALSE)</f>
        <v>8</v>
      </c>
      <c r="H157" s="8">
        <f>VLOOKUP($B157,HITTERS!$B:$W,6,FALSE)</f>
        <v>34</v>
      </c>
      <c r="I157" s="8">
        <f>VLOOKUP($B157,HITTERS!$B:$W,7,FALSE)</f>
        <v>43</v>
      </c>
      <c r="J157" s="8">
        <f>VLOOKUP($B157,HITTERS!$B:$W,8,FALSE)</f>
        <v>0</v>
      </c>
      <c r="K157" s="8">
        <f t="shared" si="10"/>
        <v>1.8957345971563982E-2</v>
      </c>
      <c r="L157" s="8">
        <f t="shared" si="11"/>
        <v>8.0568720379146919E-2</v>
      </c>
      <c r="M157" s="8">
        <f t="shared" si="12"/>
        <v>0.1018957345971564</v>
      </c>
      <c r="N157" s="8">
        <f t="shared" si="13"/>
        <v>0</v>
      </c>
      <c r="O157" s="8">
        <f>VLOOKUP($B157,HITTERS!$B:$W,14,FALSE)</f>
        <v>0.33400000000000002</v>
      </c>
      <c r="P157" s="8">
        <f>VLOOKUP($B157,HITTERS!$B:$W,15,FALSE)</f>
        <v>0.35799999999999998</v>
      </c>
      <c r="Q157" s="9">
        <f>VLOOKUP($B157,HITTERS!$B:$W,9,FALSE)</f>
        <v>0.1</v>
      </c>
      <c r="R157" s="10">
        <f>VLOOKUP($B157,HITTERS!$B:$W,10,FALSE)</f>
        <v>0.107</v>
      </c>
      <c r="S157" s="10">
        <f>VLOOKUP(B157,'Hit Statcast'!B:R,9,FALSE)</f>
        <v>5.1999999999999998E-2</v>
      </c>
      <c r="T157" s="10">
        <f>VLOOKUP($B157,'Hit Statcast'!$B:$R,11,FALSE)</f>
        <v>0.38300000000000001</v>
      </c>
      <c r="U157" s="23">
        <f>VLOOKUP($B157,'Hit Statcast'!$B:$R,5,FALSE)</f>
        <v>87.6</v>
      </c>
      <c r="V157" s="23">
        <f>VLOOKUP($B157,'Hit Statcast'!$B:$R,7,FALSE)</f>
        <v>6.3</v>
      </c>
      <c r="W157" s="10">
        <f>VLOOKUP($B157,'Hit PD'!$B:$L,4,FALSE)</f>
        <v>0.19800000000000001</v>
      </c>
      <c r="X157" s="10">
        <f>VLOOKUP($B157,'Hit PD'!$B:$L,5,FALSE)</f>
        <v>0.502</v>
      </c>
      <c r="Y157" s="10">
        <f>VLOOKUP($B157,'Hit PD'!$B:$L,6,FALSE)</f>
        <v>0.30099999999999999</v>
      </c>
      <c r="Z157" s="23">
        <f>VLOOKUP($B157,BsR!$B:$L,5,FALSE)</f>
        <v>-10.3</v>
      </c>
      <c r="AA157" s="10">
        <f>VLOOKUP($B157,'Hit PD'!$B:$L,8,FALSE)</f>
        <v>0.28499999999999998</v>
      </c>
      <c r="AB157" s="10">
        <f t="shared" si="14"/>
        <v>0.11599999999999999</v>
      </c>
      <c r="AC157" s="10">
        <f>VLOOKUP($B157,'Hit PD'!$B:$L,10,FALSE)</f>
        <v>0.26600000000000001</v>
      </c>
      <c r="AD157" s="10">
        <f>VLOOKUP($B157,'Hit PD'!$B:$L,11,FALSE)</f>
        <v>0.218</v>
      </c>
      <c r="AE157" s="10">
        <f>VLOOKUP($B157,'Hit PD'!$B:$M,12,FALSE)</f>
        <v>4.8000000000000001E-2</v>
      </c>
      <c r="AF157" s="10">
        <f>VLOOKUP($B157,'Hit PD'!$B:$L,9,FALSE)</f>
        <v>0.88400000000000001</v>
      </c>
      <c r="AG157">
        <f>VLOOKUP(B157,'[1]SGP Hitters'!$B:$K,10,FALSE)</f>
        <v>4.7432962609023086</v>
      </c>
      <c r="AH157" s="8">
        <v>0.104</v>
      </c>
      <c r="AI157" s="8">
        <v>0.26600000000000001</v>
      </c>
      <c r="AJ157" s="11">
        <v>0.248</v>
      </c>
      <c r="AK157" s="8">
        <v>0.307</v>
      </c>
      <c r="AL157" s="8">
        <v>0.313</v>
      </c>
      <c r="AM157" s="8">
        <v>96</v>
      </c>
      <c r="AN157" s="11">
        <v>-10</v>
      </c>
      <c r="AO157" s="11">
        <v>-12.1</v>
      </c>
      <c r="AP157" s="8">
        <v>13.3</v>
      </c>
      <c r="AQ157" s="8">
        <v>1.5</v>
      </c>
    </row>
    <row r="158" spans="1:43" ht="15" thickBot="1">
      <c r="A158" s="5">
        <v>157</v>
      </c>
      <c r="B158" s="22" t="s">
        <v>210</v>
      </c>
      <c r="C158" s="22" t="s">
        <v>64</v>
      </c>
      <c r="D158" s="8">
        <f>VLOOKUP(B158,HITTERS!$B:$W,3,FALSE)</f>
        <v>122</v>
      </c>
      <c r="E158" s="8">
        <f>VLOOKUP($B158,'Hit PD'!$B:$N,13,FALSE)</f>
        <v>400</v>
      </c>
      <c r="F158" s="8">
        <f>VLOOKUP($B158,HITTERS!$B:$W,4,FALSE)</f>
        <v>434</v>
      </c>
      <c r="G158" s="8">
        <f>VLOOKUP($B158,HITTERS!$B:$W,5,FALSE)</f>
        <v>12</v>
      </c>
      <c r="H158" s="8">
        <f>VLOOKUP($B158,HITTERS!$B:$W,6,FALSE)</f>
        <v>58</v>
      </c>
      <c r="I158" s="8">
        <f>VLOOKUP($B158,HITTERS!$B:$W,7,FALSE)</f>
        <v>68</v>
      </c>
      <c r="J158" s="8">
        <f>VLOOKUP($B158,HITTERS!$B:$W,8,FALSE)</f>
        <v>5</v>
      </c>
      <c r="K158" s="8">
        <f t="shared" si="10"/>
        <v>2.7649769585253458E-2</v>
      </c>
      <c r="L158" s="8">
        <f t="shared" si="11"/>
        <v>0.13364055299539171</v>
      </c>
      <c r="M158" s="8">
        <f t="shared" si="12"/>
        <v>0.15668202764976957</v>
      </c>
      <c r="N158" s="8">
        <f t="shared" si="13"/>
        <v>1.1520737327188941E-2</v>
      </c>
      <c r="O158" s="8">
        <f>VLOOKUP($B158,HITTERS!$B:$W,14,FALSE)</f>
        <v>0.35299999999999998</v>
      </c>
      <c r="P158" s="8">
        <f>VLOOKUP($B158,HITTERS!$B:$W,15,FALSE)</f>
        <v>0.46</v>
      </c>
      <c r="Q158" s="9">
        <f>VLOOKUP($B158,HITTERS!$B:$W,9,FALSE)</f>
        <v>5.0999999999999997E-2</v>
      </c>
      <c r="R158" s="10">
        <f>VLOOKUP($B158,HITTERS!$B:$W,10,FALSE)</f>
        <v>0.182</v>
      </c>
      <c r="S158" s="10">
        <f>VLOOKUP(B158,'Hit Statcast'!B:R,9,FALSE)</f>
        <v>4.5999999999999999E-2</v>
      </c>
      <c r="T158" s="10">
        <f>VLOOKUP($B158,'Hit Statcast'!$B:$R,11,FALSE)</f>
        <v>0.40699999999999997</v>
      </c>
      <c r="U158" s="23">
        <f>VLOOKUP($B158,'Hit Statcast'!$B:$R,5,FALSE)</f>
        <v>89.1</v>
      </c>
      <c r="V158" s="23">
        <f>VLOOKUP($B158,'Hit Statcast'!$B:$R,7,FALSE)</f>
        <v>6.1</v>
      </c>
      <c r="W158" s="10">
        <f>VLOOKUP($B158,'Hit PD'!$B:$L,4,FALSE)</f>
        <v>0.16500000000000001</v>
      </c>
      <c r="X158" s="10">
        <f>VLOOKUP($B158,'Hit PD'!$B:$L,5,FALSE)</f>
        <v>0.54700000000000004</v>
      </c>
      <c r="Y158" s="10">
        <f>VLOOKUP($B158,'Hit PD'!$B:$L,6,FALSE)</f>
        <v>0.28699999999999998</v>
      </c>
      <c r="Z158" s="23">
        <f>VLOOKUP($B158,BsR!$B:$L,5,FALSE)</f>
        <v>1.5</v>
      </c>
      <c r="AA158" s="10">
        <f>VLOOKUP($B158,'Hit PD'!$B:$L,8,FALSE)</f>
        <v>0.47599999999999998</v>
      </c>
      <c r="AB158" s="10">
        <f t="shared" si="14"/>
        <v>0.26800000000000002</v>
      </c>
      <c r="AC158" s="10">
        <f>VLOOKUP($B158,'Hit PD'!$B:$L,10,FALSE)</f>
        <v>0.27900000000000003</v>
      </c>
      <c r="AD158" s="10">
        <f>VLOOKUP($B158,'Hit PD'!$B:$L,11,FALSE)</f>
        <v>0.127</v>
      </c>
      <c r="AE158" s="10">
        <f>VLOOKUP($B158,'Hit PD'!$B:$M,12,FALSE)</f>
        <v>0.151</v>
      </c>
      <c r="AF158" s="10">
        <f>VLOOKUP($B158,'Hit PD'!$B:$L,9,FALSE)</f>
        <v>0.73199999999999998</v>
      </c>
      <c r="AG158">
        <f>VLOOKUP(B158,'[1]SGP Hitters'!$B:$K,10,FALSE)</f>
        <v>11.790735968086027</v>
      </c>
      <c r="AH158" s="8">
        <v>0.14099999999999999</v>
      </c>
      <c r="AI158" s="8">
        <v>0.35499999999999998</v>
      </c>
      <c r="AJ158" s="11">
        <v>0.307</v>
      </c>
      <c r="AK158" s="8">
        <v>0.34399999999999997</v>
      </c>
      <c r="AL158" s="8">
        <v>0.318</v>
      </c>
      <c r="AM158" s="8">
        <v>123</v>
      </c>
      <c r="AN158" s="11">
        <v>1.3</v>
      </c>
      <c r="AO158" s="11">
        <v>13</v>
      </c>
      <c r="AP158" s="8">
        <v>-12.2</v>
      </c>
      <c r="AQ158" s="8">
        <v>1.5</v>
      </c>
    </row>
    <row r="159" spans="1:43" ht="15" thickBot="1">
      <c r="A159" s="5">
        <v>158</v>
      </c>
      <c r="B159" s="22" t="s">
        <v>211</v>
      </c>
      <c r="C159" s="22" t="s">
        <v>74</v>
      </c>
      <c r="D159" s="8">
        <f>VLOOKUP(B159,HITTERS!$B:$W,3,FALSE)</f>
        <v>108</v>
      </c>
      <c r="E159" s="8">
        <f>VLOOKUP($B159,'Hit PD'!$B:$N,13,FALSE)</f>
        <v>287</v>
      </c>
      <c r="F159" s="8">
        <f>VLOOKUP($B159,HITTERS!$B:$W,4,FALSE)</f>
        <v>329</v>
      </c>
      <c r="G159" s="8">
        <f>VLOOKUP($B159,HITTERS!$B:$W,5,FALSE)</f>
        <v>11</v>
      </c>
      <c r="H159" s="8">
        <f>VLOOKUP($B159,HITTERS!$B:$W,6,FALSE)</f>
        <v>51</v>
      </c>
      <c r="I159" s="8">
        <f>VLOOKUP($B159,HITTERS!$B:$W,7,FALSE)</f>
        <v>31</v>
      </c>
      <c r="J159" s="8">
        <f>VLOOKUP($B159,HITTERS!$B:$W,8,FALSE)</f>
        <v>19</v>
      </c>
      <c r="K159" s="8">
        <f t="shared" si="10"/>
        <v>3.3434650455927049E-2</v>
      </c>
      <c r="L159" s="8">
        <f t="shared" si="11"/>
        <v>0.15501519756838905</v>
      </c>
      <c r="M159" s="8">
        <f t="shared" si="12"/>
        <v>9.4224924012158054E-2</v>
      </c>
      <c r="N159" s="8">
        <f t="shared" si="13"/>
        <v>5.7750759878419454E-2</v>
      </c>
      <c r="O159" s="8">
        <f>VLOOKUP($B159,HITTERS!$B:$W,14,FALSE)</f>
        <v>0.36499999999999999</v>
      </c>
      <c r="P159" s="8">
        <f>VLOOKUP($B159,HITTERS!$B:$W,15,FALSE)</f>
        <v>0.498</v>
      </c>
      <c r="Q159" s="9">
        <f>VLOOKUP($B159,HITTERS!$B:$W,9,FALSE)</f>
        <v>0.122</v>
      </c>
      <c r="R159" s="10">
        <f>VLOOKUP($B159,HITTERS!$B:$W,10,FALSE)</f>
        <v>0.313</v>
      </c>
      <c r="S159" s="10">
        <f>VLOOKUP(B159,'Hit Statcast'!B:R,9,FALSE)</f>
        <v>0.10299999999999999</v>
      </c>
      <c r="T159" s="10">
        <f>VLOOKUP($B159,'Hit Statcast'!$B:$R,11,FALSE)</f>
        <v>0.41099999999999998</v>
      </c>
      <c r="U159" s="23">
        <f>VLOOKUP($B159,'Hit Statcast'!$B:$R,5,FALSE)</f>
        <v>90.2</v>
      </c>
      <c r="V159" s="23">
        <f>VLOOKUP($B159,'Hit Statcast'!$B:$R,7,FALSE)</f>
        <v>14.6</v>
      </c>
      <c r="W159" s="10">
        <f>VLOOKUP($B159,'Hit PD'!$B:$L,4,FALSE)</f>
        <v>0.23200000000000001</v>
      </c>
      <c r="X159" s="10">
        <f>VLOOKUP($B159,'Hit PD'!$B:$L,5,FALSE)</f>
        <v>0.373</v>
      </c>
      <c r="Y159" s="10">
        <f>VLOOKUP($B159,'Hit PD'!$B:$L,6,FALSE)</f>
        <v>0.39500000000000002</v>
      </c>
      <c r="Z159" s="23">
        <f>VLOOKUP($B159,BsR!$B:$L,5,FALSE)</f>
        <v>1.9</v>
      </c>
      <c r="AA159" s="10">
        <f>VLOOKUP($B159,'Hit PD'!$B:$L,8,FALSE)</f>
        <v>0.23200000000000001</v>
      </c>
      <c r="AB159" s="10">
        <f t="shared" si="14"/>
        <v>0.29500000000000004</v>
      </c>
      <c r="AC159" s="10">
        <f>VLOOKUP($B159,'Hit PD'!$B:$L,10,FALSE)</f>
        <v>0.29099999999999998</v>
      </c>
      <c r="AD159" s="10">
        <f>VLOOKUP($B159,'Hit PD'!$B:$L,11,FALSE)</f>
        <v>0.16500000000000001</v>
      </c>
      <c r="AE159" s="10">
        <f>VLOOKUP($B159,'Hit PD'!$B:$M,12,FALSE)</f>
        <v>0.126</v>
      </c>
      <c r="AF159" s="10">
        <f>VLOOKUP($B159,'Hit PD'!$B:$L,9,FALSE)</f>
        <v>0.70499999999999996</v>
      </c>
      <c r="AG159">
        <f>VLOOKUP(B159,'[1]SGP Hitters'!$B:$K,10,FALSE)</f>
        <v>11.226812554106896</v>
      </c>
      <c r="AH159" s="8">
        <v>0.22600000000000001</v>
      </c>
      <c r="AI159" s="8">
        <v>0.374</v>
      </c>
      <c r="AJ159" s="11">
        <v>0.26300000000000001</v>
      </c>
      <c r="AK159" s="8">
        <v>0.36299999999999999</v>
      </c>
      <c r="AL159" s="8">
        <v>0.32200000000000001</v>
      </c>
      <c r="AM159" s="8">
        <v>123</v>
      </c>
      <c r="AN159" s="11">
        <v>2.4</v>
      </c>
      <c r="AO159" s="11">
        <v>11.4</v>
      </c>
      <c r="AP159" s="8">
        <v>-7.1</v>
      </c>
      <c r="AQ159" s="8">
        <v>1.5</v>
      </c>
    </row>
    <row r="160" spans="1:43" ht="15" thickBot="1">
      <c r="A160" s="5">
        <v>159</v>
      </c>
      <c r="B160" s="22" t="s">
        <v>212</v>
      </c>
      <c r="C160" s="6" t="s">
        <v>103</v>
      </c>
      <c r="D160" s="8">
        <f>VLOOKUP(B160,HITTERS!$B:$W,3,FALSE)</f>
        <v>146</v>
      </c>
      <c r="E160" s="8">
        <f>VLOOKUP($B160,'Hit PD'!$B:$N,13,FALSE)</f>
        <v>550</v>
      </c>
      <c r="F160" s="8">
        <f>VLOOKUP($B160,HITTERS!$B:$W,4,FALSE)</f>
        <v>619</v>
      </c>
      <c r="G160" s="8">
        <f>VLOOKUP($B160,HITTERS!$B:$W,5,FALSE)</f>
        <v>23</v>
      </c>
      <c r="H160" s="8">
        <f>VLOOKUP($B160,HITTERS!$B:$W,6,FALSE)</f>
        <v>78</v>
      </c>
      <c r="I160" s="8">
        <f>VLOOKUP($B160,HITTERS!$B:$W,7,FALSE)</f>
        <v>86</v>
      </c>
      <c r="J160" s="8">
        <f>VLOOKUP($B160,HITTERS!$B:$W,8,FALSE)</f>
        <v>6</v>
      </c>
      <c r="K160" s="8">
        <f t="shared" si="10"/>
        <v>3.7156704361873988E-2</v>
      </c>
      <c r="L160" s="8">
        <f t="shared" si="11"/>
        <v>0.12600969305331181</v>
      </c>
      <c r="M160" s="8">
        <f t="shared" si="12"/>
        <v>0.13893376413570274</v>
      </c>
      <c r="N160" s="8">
        <f t="shared" si="13"/>
        <v>9.6930533117932146E-3</v>
      </c>
      <c r="O160" s="8">
        <f>VLOOKUP($B160,HITTERS!$B:$W,14,FALSE)</f>
        <v>0.318</v>
      </c>
      <c r="P160" s="8">
        <f>VLOOKUP($B160,HITTERS!$B:$W,15,FALSE)</f>
        <v>0.42899999999999999</v>
      </c>
      <c r="Q160" s="9">
        <f>VLOOKUP($B160,HITTERS!$B:$W,9,FALSE)</f>
        <v>0.105</v>
      </c>
      <c r="R160" s="10">
        <f>VLOOKUP($B160,HITTERS!$B:$W,10,FALSE)</f>
        <v>0.16800000000000001</v>
      </c>
      <c r="S160" s="10">
        <f>VLOOKUP(B160,'Hit Statcast'!B:R,9,FALSE)</f>
        <v>6.7000000000000004E-2</v>
      </c>
      <c r="T160" s="10">
        <f>VLOOKUP($B160,'Hit Statcast'!$B:$R,11,FALSE)</f>
        <v>0.36199999999999999</v>
      </c>
      <c r="U160" s="23">
        <f>VLOOKUP($B160,'Hit Statcast'!$B:$R,5,FALSE)</f>
        <v>88.8</v>
      </c>
      <c r="V160" s="23">
        <f>VLOOKUP($B160,'Hit Statcast'!$B:$R,7,FALSE)</f>
        <v>12.8</v>
      </c>
      <c r="W160" s="10">
        <f>VLOOKUP($B160,'Hit PD'!$B:$L,4,FALSE)</f>
        <v>0.182</v>
      </c>
      <c r="X160" s="10">
        <f>VLOOKUP($B160,'Hit PD'!$B:$L,5,FALSE)</f>
        <v>0.438</v>
      </c>
      <c r="Y160" s="10">
        <f>VLOOKUP($B160,'Hit PD'!$B:$L,6,FALSE)</f>
        <v>0.38</v>
      </c>
      <c r="Z160" s="23">
        <f>VLOOKUP($B160,BsR!$B:$L,5,FALSE)</f>
        <v>2.2000000000000002</v>
      </c>
      <c r="AA160" s="10">
        <f>VLOOKUP($B160,'Hit PD'!$B:$L,8,FALSE)</f>
        <v>0.27400000000000002</v>
      </c>
      <c r="AB160" s="10">
        <f t="shared" si="14"/>
        <v>0.20499999999999996</v>
      </c>
      <c r="AC160" s="10">
        <f>VLOOKUP($B160,'Hit PD'!$B:$L,10,FALSE)</f>
        <v>0.24399999999999999</v>
      </c>
      <c r="AD160" s="10">
        <f>VLOOKUP($B160,'Hit PD'!$B:$L,11,FALSE)</f>
        <v>0.151</v>
      </c>
      <c r="AE160" s="10">
        <f>VLOOKUP($B160,'Hit PD'!$B:$M,12,FALSE)</f>
        <v>9.2999999999999999E-2</v>
      </c>
      <c r="AF160" s="10">
        <f>VLOOKUP($B160,'Hit PD'!$B:$L,9,FALSE)</f>
        <v>0.79500000000000004</v>
      </c>
      <c r="AG160">
        <f>VLOOKUP(B160,'[1]SGP Hitters'!$B:$K,10,FALSE)</f>
        <v>13.963337342665211</v>
      </c>
      <c r="AH160" s="8">
        <v>0.183</v>
      </c>
      <c r="AI160" s="8">
        <v>0.254</v>
      </c>
      <c r="AJ160" s="11">
        <v>0.23899999999999999</v>
      </c>
      <c r="AK160" s="8">
        <v>0.32</v>
      </c>
      <c r="AL160" s="8">
        <v>0.30599999999999999</v>
      </c>
      <c r="AM160" s="8">
        <v>99</v>
      </c>
      <c r="AN160" s="11">
        <v>2.2000000000000002</v>
      </c>
      <c r="AO160" s="11">
        <v>1.1000000000000001</v>
      </c>
      <c r="AP160" s="8">
        <v>-6.7</v>
      </c>
      <c r="AQ160" s="8">
        <v>1.5</v>
      </c>
    </row>
    <row r="161" spans="1:43" ht="15" thickBot="1">
      <c r="A161" s="5">
        <v>160</v>
      </c>
      <c r="B161" s="22" t="s">
        <v>213</v>
      </c>
      <c r="C161" s="22" t="s">
        <v>41</v>
      </c>
      <c r="D161" s="8">
        <f>VLOOKUP(B161,HITTERS!$B:$W,3,FALSE)</f>
        <v>153</v>
      </c>
      <c r="E161" s="8">
        <f>VLOOKUP($B161,'Hit PD'!$B:$N,13,FALSE)</f>
        <v>469</v>
      </c>
      <c r="F161" s="8">
        <f>VLOOKUP($B161,HITTERS!$B:$W,4,FALSE)</f>
        <v>555</v>
      </c>
      <c r="G161" s="8">
        <f>VLOOKUP($B161,HITTERS!$B:$W,5,FALSE)</f>
        <v>13</v>
      </c>
      <c r="H161" s="8">
        <f>VLOOKUP($B161,HITTERS!$B:$W,6,FALSE)</f>
        <v>67</v>
      </c>
      <c r="I161" s="8">
        <f>VLOOKUP($B161,HITTERS!$B:$W,7,FALSE)</f>
        <v>50</v>
      </c>
      <c r="J161" s="8">
        <f>VLOOKUP($B161,HITTERS!$B:$W,8,FALSE)</f>
        <v>15</v>
      </c>
      <c r="K161" s="8">
        <f t="shared" si="10"/>
        <v>2.3423423423423424E-2</v>
      </c>
      <c r="L161" s="8">
        <f t="shared" si="11"/>
        <v>0.12072072072072072</v>
      </c>
      <c r="M161" s="8">
        <f t="shared" si="12"/>
        <v>9.0090090090090086E-2</v>
      </c>
      <c r="N161" s="8">
        <f t="shared" si="13"/>
        <v>2.7027027027027029E-2</v>
      </c>
      <c r="O161" s="8">
        <f>VLOOKUP($B161,HITTERS!$B:$W,14,FALSE)</f>
        <v>0.315</v>
      </c>
      <c r="P161" s="8">
        <f>VLOOKUP($B161,HITTERS!$B:$W,15,FALSE)</f>
        <v>0.35199999999999998</v>
      </c>
      <c r="Q161" s="9">
        <f>VLOOKUP($B161,HITTERS!$B:$W,9,FALSE)</f>
        <v>0.13500000000000001</v>
      </c>
      <c r="R161" s="10">
        <f>VLOOKUP($B161,HITTERS!$B:$W,10,FALSE)</f>
        <v>0.27700000000000002</v>
      </c>
      <c r="S161" s="10">
        <f>VLOOKUP(B161,'Hit Statcast'!B:R,9,FALSE)</f>
        <v>0.11799999999999999</v>
      </c>
      <c r="T161" s="10">
        <f>VLOOKUP($B161,'Hit Statcast'!$B:$R,11,FALSE)</f>
        <v>0.39900000000000002</v>
      </c>
      <c r="U161" s="23">
        <f>VLOOKUP($B161,'Hit Statcast'!$B:$R,5,FALSE)</f>
        <v>90.3</v>
      </c>
      <c r="V161" s="23">
        <f>VLOOKUP($B161,'Hit Statcast'!$B:$R,7,FALSE)</f>
        <v>18.3</v>
      </c>
      <c r="W161" s="10">
        <f>VLOOKUP($B161,'Hit PD'!$B:$L,4,FALSE)</f>
        <v>0.219</v>
      </c>
      <c r="X161" s="10">
        <f>VLOOKUP($B161,'Hit PD'!$B:$L,5,FALSE)</f>
        <v>0.35299999999999998</v>
      </c>
      <c r="Y161" s="10">
        <f>VLOOKUP($B161,'Hit PD'!$B:$L,6,FALSE)</f>
        <v>0.42799999999999999</v>
      </c>
      <c r="Z161" s="23">
        <f>VLOOKUP($B161,BsR!$B:$L,5,FALSE)</f>
        <v>4</v>
      </c>
      <c r="AA161" s="10">
        <f>VLOOKUP($B161,'Hit PD'!$B:$L,8,FALSE)</f>
        <v>0.24299999999999999</v>
      </c>
      <c r="AB161" s="10">
        <f t="shared" si="14"/>
        <v>0.249</v>
      </c>
      <c r="AC161" s="10">
        <f>VLOOKUP($B161,'Hit PD'!$B:$L,10,FALSE)</f>
        <v>0.29199999999999998</v>
      </c>
      <c r="AD161" s="10">
        <f>VLOOKUP($B161,'Hit PD'!$B:$L,11,FALSE)</f>
        <v>0.19</v>
      </c>
      <c r="AE161" s="10">
        <f>VLOOKUP($B161,'Hit PD'!$B:$M,12,FALSE)</f>
        <v>0.10199999999999999</v>
      </c>
      <c r="AF161" s="10">
        <f>VLOOKUP($B161,'Hit PD'!$B:$L,9,FALSE)</f>
        <v>0.751</v>
      </c>
      <c r="AG161">
        <f>VLOOKUP(B161,'[1]SGP Hitters'!$B:$K,10,FALSE)</f>
        <v>8.5769278762333094</v>
      </c>
      <c r="AH161" s="8">
        <v>0.153</v>
      </c>
      <c r="AI161" s="8">
        <v>0.26300000000000001</v>
      </c>
      <c r="AJ161" s="11">
        <v>0.19700000000000001</v>
      </c>
      <c r="AK161" s="8">
        <v>0.29599999999999999</v>
      </c>
      <c r="AL161" s="8">
        <v>0.32400000000000001</v>
      </c>
      <c r="AM161" s="8">
        <v>89</v>
      </c>
      <c r="AN161" s="11">
        <v>3.6</v>
      </c>
      <c r="AO161" s="11">
        <v>-3.7</v>
      </c>
      <c r="AP161" s="8">
        <v>0.2</v>
      </c>
      <c r="AQ161" s="8">
        <v>1.5</v>
      </c>
    </row>
    <row r="162" spans="1:43" ht="15" thickBot="1">
      <c r="A162" s="5">
        <v>161</v>
      </c>
      <c r="B162" s="22" t="s">
        <v>214</v>
      </c>
      <c r="C162" s="22" t="s">
        <v>74</v>
      </c>
      <c r="D162" s="8">
        <f>VLOOKUP(B162,HITTERS!$B:$W,3,FALSE)</f>
        <v>98</v>
      </c>
      <c r="E162" s="8">
        <f>VLOOKUP($B162,'Hit PD'!$B:$N,13,FALSE)</f>
        <v>388</v>
      </c>
      <c r="F162" s="8">
        <f>VLOOKUP($B162,HITTERS!$B:$W,4,FALSE)</f>
        <v>427</v>
      </c>
      <c r="G162" s="8">
        <f>VLOOKUP($B162,HITTERS!$B:$W,5,FALSE)</f>
        <v>13</v>
      </c>
      <c r="H162" s="8">
        <f>VLOOKUP($B162,HITTERS!$B:$W,6,FALSE)</f>
        <v>67</v>
      </c>
      <c r="I162" s="8">
        <f>VLOOKUP($B162,HITTERS!$B:$W,7,FALSE)</f>
        <v>44</v>
      </c>
      <c r="J162" s="8">
        <f>VLOOKUP($B162,HITTERS!$B:$W,8,FALSE)</f>
        <v>35</v>
      </c>
      <c r="K162" s="8">
        <f t="shared" si="10"/>
        <v>3.0444964871194378E-2</v>
      </c>
      <c r="L162" s="8">
        <f t="shared" si="11"/>
        <v>0.15690866510538642</v>
      </c>
      <c r="M162" s="8">
        <f t="shared" si="12"/>
        <v>0.10304449648711944</v>
      </c>
      <c r="N162" s="8">
        <f t="shared" si="13"/>
        <v>8.1967213114754092E-2</v>
      </c>
      <c r="O162" s="8">
        <f>VLOOKUP($B162,HITTERS!$B:$W,14,FALSE)</f>
        <v>0.3</v>
      </c>
      <c r="P162" s="8">
        <f>VLOOKUP($B162,HITTERS!$B:$W,15,FALSE)</f>
        <v>0.41</v>
      </c>
      <c r="Q162" s="9">
        <f>VLOOKUP($B162,HITTERS!$B:$W,9,FALSE)</f>
        <v>8.2000000000000003E-2</v>
      </c>
      <c r="R162" s="10">
        <f>VLOOKUP($B162,HITTERS!$B:$W,10,FALSE)</f>
        <v>0.33700000000000002</v>
      </c>
      <c r="S162" s="10">
        <f>VLOOKUP(B162,'Hit Statcast'!B:R,9,FALSE)</f>
        <v>8.5000000000000006E-2</v>
      </c>
      <c r="T162" s="10">
        <f>VLOOKUP($B162,'Hit Statcast'!$B:$R,11,FALSE)</f>
        <v>0.45900000000000002</v>
      </c>
      <c r="U162" s="23">
        <f>VLOOKUP($B162,'Hit Statcast'!$B:$R,5,FALSE)</f>
        <v>91.2</v>
      </c>
      <c r="V162" s="23">
        <f>VLOOKUP($B162,'Hit Statcast'!$B:$R,7,FALSE)</f>
        <v>3.6</v>
      </c>
      <c r="W162" s="10">
        <f>VLOOKUP($B162,'Hit PD'!$B:$L,4,FALSE)</f>
        <v>0.24299999999999999</v>
      </c>
      <c r="X162" s="10">
        <f>VLOOKUP($B162,'Hit PD'!$B:$L,5,FALSE)</f>
        <v>0.53900000000000003</v>
      </c>
      <c r="Y162" s="10">
        <f>VLOOKUP($B162,'Hit PD'!$B:$L,6,FALSE)</f>
        <v>0.218</v>
      </c>
      <c r="Z162" s="23">
        <f>VLOOKUP($B162,BsR!$B:$L,5,FALSE)</f>
        <v>5</v>
      </c>
      <c r="AA162" s="10">
        <f>VLOOKUP($B162,'Hit PD'!$B:$L,8,FALSE)</f>
        <v>0.35299999999999998</v>
      </c>
      <c r="AB162" s="10">
        <f t="shared" si="14"/>
        <v>0.27200000000000002</v>
      </c>
      <c r="AC162" s="10">
        <f>VLOOKUP($B162,'Hit PD'!$B:$L,10,FALSE)</f>
        <v>0.30399999999999999</v>
      </c>
      <c r="AD162" s="10">
        <f>VLOOKUP($B162,'Hit PD'!$B:$L,11,FALSE)</f>
        <v>0.18099999999999999</v>
      </c>
      <c r="AE162" s="10">
        <f>VLOOKUP($B162,'Hit PD'!$B:$M,12,FALSE)</f>
        <v>0.123</v>
      </c>
      <c r="AF162" s="10">
        <f>VLOOKUP($B162,'Hit PD'!$B:$L,9,FALSE)</f>
        <v>0.72799999999999998</v>
      </c>
      <c r="AG162">
        <f>VLOOKUP(B162,'[1]SGP Hitters'!$B:$K,10,FALSE)</f>
        <v>11.568404727486168</v>
      </c>
      <c r="AH162" s="8">
        <v>0.17499999999999999</v>
      </c>
      <c r="AI162" s="8">
        <v>0.33500000000000002</v>
      </c>
      <c r="AJ162" s="11">
        <v>0.23400000000000001</v>
      </c>
      <c r="AK162" s="8">
        <v>0.30299999999999999</v>
      </c>
      <c r="AL162" s="8">
        <v>0.28899999999999998</v>
      </c>
      <c r="AM162" s="8">
        <v>83</v>
      </c>
      <c r="AN162" s="11">
        <v>4.2</v>
      </c>
      <c r="AO162" s="11">
        <v>-4.5</v>
      </c>
      <c r="AP162" s="8">
        <v>5</v>
      </c>
      <c r="AQ162" s="8">
        <v>1.4</v>
      </c>
    </row>
    <row r="163" spans="1:43" ht="15" thickBot="1">
      <c r="A163" s="5">
        <v>162</v>
      </c>
      <c r="B163" s="22" t="s">
        <v>215</v>
      </c>
      <c r="C163" s="22" t="s">
        <v>89</v>
      </c>
      <c r="D163" s="8">
        <f>VLOOKUP(B163,HITTERS!$B:$W,3,FALSE)</f>
        <v>135</v>
      </c>
      <c r="E163" s="8">
        <f>VLOOKUP($B163,'Hit PD'!$B:$N,13,FALSE)</f>
        <v>489</v>
      </c>
      <c r="F163" s="8">
        <f>VLOOKUP($B163,HITTERS!$B:$W,4,FALSE)</f>
        <v>540</v>
      </c>
      <c r="G163" s="8">
        <f>VLOOKUP($B163,HITTERS!$B:$W,5,FALSE)</f>
        <v>20</v>
      </c>
      <c r="H163" s="8">
        <f>VLOOKUP($B163,HITTERS!$B:$W,6,FALSE)</f>
        <v>70</v>
      </c>
      <c r="I163" s="8">
        <f>VLOOKUP($B163,HITTERS!$B:$W,7,FALSE)</f>
        <v>63</v>
      </c>
      <c r="J163" s="8">
        <f>VLOOKUP($B163,HITTERS!$B:$W,8,FALSE)</f>
        <v>16</v>
      </c>
      <c r="K163" s="8">
        <f t="shared" si="10"/>
        <v>3.7037037037037035E-2</v>
      </c>
      <c r="L163" s="8">
        <f t="shared" si="11"/>
        <v>0.12962962962962962</v>
      </c>
      <c r="M163" s="8">
        <f t="shared" si="12"/>
        <v>0.11666666666666667</v>
      </c>
      <c r="N163" s="8">
        <f t="shared" si="13"/>
        <v>2.9629629629629631E-2</v>
      </c>
      <c r="O163" s="8">
        <f>VLOOKUP($B163,HITTERS!$B:$W,14,FALSE)</f>
        <v>0.31</v>
      </c>
      <c r="P163" s="8">
        <f>VLOOKUP($B163,HITTERS!$B:$W,15,FALSE)</f>
        <v>0.45200000000000001</v>
      </c>
      <c r="Q163" s="9">
        <f>VLOOKUP($B163,HITTERS!$B:$W,9,FALSE)</f>
        <v>6.5000000000000002E-2</v>
      </c>
      <c r="R163" s="10">
        <f>VLOOKUP($B163,HITTERS!$B:$W,10,FALSE)</f>
        <v>0.25600000000000001</v>
      </c>
      <c r="S163" s="10">
        <f>VLOOKUP(B163,'Hit Statcast'!B:R,9,FALSE)</f>
        <v>0.112</v>
      </c>
      <c r="T163" s="10">
        <f>VLOOKUP($B163,'Hit Statcast'!$B:$R,11,FALSE)</f>
        <v>0.42699999999999999</v>
      </c>
      <c r="U163" s="23">
        <f>VLOOKUP($B163,'Hit Statcast'!$B:$R,5,FALSE)</f>
        <v>89.8</v>
      </c>
      <c r="V163" s="23">
        <f>VLOOKUP($B163,'Hit Statcast'!$B:$R,7,FALSE)</f>
        <v>16.600000000000001</v>
      </c>
      <c r="W163" s="10">
        <f>VLOOKUP($B163,'Hit PD'!$B:$L,4,FALSE)</f>
        <v>0.19900000000000001</v>
      </c>
      <c r="X163" s="10">
        <f>VLOOKUP($B163,'Hit PD'!$B:$L,5,FALSE)</f>
        <v>0.376</v>
      </c>
      <c r="Y163" s="10">
        <f>VLOOKUP($B163,'Hit PD'!$B:$L,6,FALSE)</f>
        <v>0.42399999999999999</v>
      </c>
      <c r="Z163" s="23">
        <f>VLOOKUP($B163,BsR!$B:$L,5,FALSE)</f>
        <v>-1.5</v>
      </c>
      <c r="AA163" s="10">
        <f>VLOOKUP($B163,'Hit PD'!$B:$L,8,FALSE)</f>
        <v>0.34100000000000003</v>
      </c>
      <c r="AB163" s="10">
        <f t="shared" si="14"/>
        <v>0.24199999999999999</v>
      </c>
      <c r="AC163" s="10">
        <f>VLOOKUP($B163,'Hit PD'!$B:$L,10,FALSE)</f>
        <v>0.26900000000000002</v>
      </c>
      <c r="AD163" s="10">
        <f>VLOOKUP($B163,'Hit PD'!$B:$L,11,FALSE)</f>
        <v>0.14699999999999999</v>
      </c>
      <c r="AE163" s="10">
        <f>VLOOKUP($B163,'Hit PD'!$B:$M,12,FALSE)</f>
        <v>0.122</v>
      </c>
      <c r="AF163" s="10">
        <f>VLOOKUP($B163,'Hit PD'!$B:$L,9,FALSE)</f>
        <v>0.75800000000000001</v>
      </c>
      <c r="AG163">
        <f>VLOOKUP(B163,'[1]SGP Hitters'!$B:$K,10,FALSE)</f>
        <v>12.987906957196014</v>
      </c>
      <c r="AH163" s="8">
        <v>0.20300000000000001</v>
      </c>
      <c r="AI163" s="8">
        <v>0.30499999999999999</v>
      </c>
      <c r="AJ163" s="11">
        <v>0.251</v>
      </c>
      <c r="AK163" s="8">
        <v>0.32400000000000001</v>
      </c>
      <c r="AL163" s="8">
        <v>0.33800000000000002</v>
      </c>
      <c r="AM163" s="8">
        <v>102</v>
      </c>
      <c r="AN163" s="11">
        <v>-1.6</v>
      </c>
      <c r="AO163" s="11">
        <v>-0.5</v>
      </c>
      <c r="AP163" s="8">
        <v>-3.3</v>
      </c>
      <c r="AQ163" s="8">
        <v>1.4</v>
      </c>
    </row>
    <row r="164" spans="1:43" ht="15" thickBot="1">
      <c r="A164" s="5">
        <v>163</v>
      </c>
      <c r="B164" s="22" t="s">
        <v>216</v>
      </c>
      <c r="C164" s="22" t="s">
        <v>29</v>
      </c>
      <c r="D164" s="8">
        <f>VLOOKUP(B164,HITTERS!$B:$W,3,FALSE)</f>
        <v>85</v>
      </c>
      <c r="E164" s="8">
        <f>VLOOKUP($B164,'Hit PD'!$B:$N,13,FALSE)</f>
        <v>311</v>
      </c>
      <c r="F164" s="8">
        <f>VLOOKUP($B164,HITTERS!$B:$W,4,FALSE)</f>
        <v>323</v>
      </c>
      <c r="G164" s="8">
        <f>VLOOKUP($B164,HITTERS!$B:$W,5,FALSE)</f>
        <v>14</v>
      </c>
      <c r="H164" s="8">
        <f>VLOOKUP($B164,HITTERS!$B:$W,6,FALSE)</f>
        <v>35</v>
      </c>
      <c r="I164" s="8">
        <f>VLOOKUP($B164,HITTERS!$B:$W,7,FALSE)</f>
        <v>45</v>
      </c>
      <c r="J164" s="8">
        <f>VLOOKUP($B164,HITTERS!$B:$W,8,FALSE)</f>
        <v>6</v>
      </c>
      <c r="K164" s="8">
        <f t="shared" si="10"/>
        <v>4.3343653250773995E-2</v>
      </c>
      <c r="L164" s="8">
        <f t="shared" si="11"/>
        <v>0.10835913312693499</v>
      </c>
      <c r="M164" s="8">
        <f t="shared" si="12"/>
        <v>0.13931888544891641</v>
      </c>
      <c r="N164" s="8">
        <f t="shared" si="13"/>
        <v>1.8575851393188854E-2</v>
      </c>
      <c r="O164" s="8">
        <f>VLOOKUP($B164,HITTERS!$B:$W,14,FALSE)</f>
        <v>0.307</v>
      </c>
      <c r="P164" s="8">
        <f>VLOOKUP($B164,HITTERS!$B:$W,15,FALSE)</f>
        <v>0.495</v>
      </c>
      <c r="Q164" s="9">
        <f>VLOOKUP($B164,HITTERS!$B:$W,9,FALSE)</f>
        <v>2.8000000000000001E-2</v>
      </c>
      <c r="R164" s="10">
        <f>VLOOKUP($B164,HITTERS!$B:$W,10,FALSE)</f>
        <v>0.35</v>
      </c>
      <c r="S164" s="10">
        <f>VLOOKUP(B164,'Hit Statcast'!B:R,9,FALSE)</f>
        <v>0.126</v>
      </c>
      <c r="T164" s="10">
        <f>VLOOKUP($B164,'Hit Statcast'!$B:$R,11,FALSE)</f>
        <v>0.36899999999999999</v>
      </c>
      <c r="U164" s="23">
        <f>VLOOKUP($B164,'Hit Statcast'!$B:$R,5,FALSE)</f>
        <v>89</v>
      </c>
      <c r="V164" s="23">
        <f>VLOOKUP($B164,'Hit Statcast'!$B:$R,7,FALSE)</f>
        <v>19.7</v>
      </c>
      <c r="W164" s="10">
        <f>VLOOKUP($B164,'Hit PD'!$B:$L,4,FALSE)</f>
        <v>0.24099999999999999</v>
      </c>
      <c r="X164" s="10">
        <f>VLOOKUP($B164,'Hit PD'!$B:$L,5,FALSE)</f>
        <v>0.313</v>
      </c>
      <c r="Y164" s="10">
        <f>VLOOKUP($B164,'Hit PD'!$B:$L,6,FALSE)</f>
        <v>0.44600000000000001</v>
      </c>
      <c r="Z164" s="23">
        <f>VLOOKUP($B164,BsR!$B:$L,5,FALSE)</f>
        <v>0</v>
      </c>
      <c r="AA164" s="10">
        <f>VLOOKUP($B164,'Hit PD'!$B:$L,8,FALSE)</f>
        <v>0.48799999999999999</v>
      </c>
      <c r="AB164" s="10">
        <f t="shared" si="14"/>
        <v>0.35699999999999998</v>
      </c>
      <c r="AC164" s="10">
        <f>VLOOKUP($B164,'Hit PD'!$B:$L,10,FALSE)</f>
        <v>0.31900000000000001</v>
      </c>
      <c r="AD164" s="10">
        <f>VLOOKUP($B164,'Hit PD'!$B:$L,11,FALSE)</f>
        <v>0.10100000000000001</v>
      </c>
      <c r="AE164" s="10">
        <f>VLOOKUP($B164,'Hit PD'!$B:$M,12,FALSE)</f>
        <v>0.219</v>
      </c>
      <c r="AF164" s="10">
        <f>VLOOKUP($B164,'Hit PD'!$B:$L,9,FALSE)</f>
        <v>0.64300000000000002</v>
      </c>
      <c r="AG164">
        <f>VLOOKUP(B164,'[1]SGP Hitters'!$B:$K,10,FALSE)</f>
        <v>8.2529993788414231</v>
      </c>
      <c r="AH164" s="8">
        <v>0.21099999999999999</v>
      </c>
      <c r="AI164" s="8">
        <v>0.39800000000000002</v>
      </c>
      <c r="AJ164" s="11">
        <v>0.28000000000000003</v>
      </c>
      <c r="AK164" s="8">
        <v>0.33700000000000002</v>
      </c>
      <c r="AL164" s="8">
        <v>0.31</v>
      </c>
      <c r="AM164" s="8">
        <v>113</v>
      </c>
      <c r="AN164" s="11">
        <v>-0.1</v>
      </c>
      <c r="AO164" s="11">
        <v>4.7</v>
      </c>
      <c r="AP164" s="8">
        <v>-1.1000000000000001</v>
      </c>
      <c r="AQ164" s="8">
        <v>1.4</v>
      </c>
    </row>
    <row r="165" spans="1:43" ht="15" thickBot="1">
      <c r="A165" s="5">
        <v>164</v>
      </c>
      <c r="B165" s="22" t="s">
        <v>217</v>
      </c>
      <c r="C165" s="22" t="s">
        <v>109</v>
      </c>
      <c r="D165" s="8">
        <f>VLOOKUP(B165,HITTERS!$B:$W,3,FALSE)</f>
        <v>152</v>
      </c>
      <c r="E165" s="8">
        <f>VLOOKUP($B165,'Hit PD'!$B:$N,13,FALSE)</f>
        <v>555</v>
      </c>
      <c r="F165" s="8">
        <f>VLOOKUP($B165,HITTERS!$B:$W,4,FALSE)</f>
        <v>627</v>
      </c>
      <c r="G165" s="8">
        <f>VLOOKUP($B165,HITTERS!$B:$W,5,FALSE)</f>
        <v>23</v>
      </c>
      <c r="H165" s="8">
        <f>VLOOKUP($B165,HITTERS!$B:$W,6,FALSE)</f>
        <v>80</v>
      </c>
      <c r="I165" s="8">
        <f>VLOOKUP($B165,HITTERS!$B:$W,7,FALSE)</f>
        <v>70</v>
      </c>
      <c r="J165" s="8">
        <f>VLOOKUP($B165,HITTERS!$B:$W,8,FALSE)</f>
        <v>5</v>
      </c>
      <c r="K165" s="8">
        <f t="shared" si="10"/>
        <v>3.6682615629984053E-2</v>
      </c>
      <c r="L165" s="8">
        <f t="shared" si="11"/>
        <v>0.12759170653907495</v>
      </c>
      <c r="M165" s="8">
        <f t="shared" si="12"/>
        <v>0.11164274322169059</v>
      </c>
      <c r="N165" s="8">
        <f t="shared" si="13"/>
        <v>7.9744816586921844E-3</v>
      </c>
      <c r="O165" s="8">
        <f>VLOOKUP($B165,HITTERS!$B:$W,14,FALSE)</f>
        <v>0.32200000000000001</v>
      </c>
      <c r="P165" s="8">
        <f>VLOOKUP($B165,HITTERS!$B:$W,15,FALSE)</f>
        <v>0.43099999999999999</v>
      </c>
      <c r="Q165" s="9">
        <f>VLOOKUP($B165,HITTERS!$B:$W,9,FALSE)</f>
        <v>0.108</v>
      </c>
      <c r="R165" s="10">
        <f>VLOOKUP($B165,HITTERS!$B:$W,10,FALSE)</f>
        <v>0.316</v>
      </c>
      <c r="S165" s="10">
        <f>VLOOKUP(B165,'Hit Statcast'!B:R,9,FALSE)</f>
        <v>0.114</v>
      </c>
      <c r="T165" s="10">
        <f>VLOOKUP($B165,'Hit Statcast'!$B:$R,11,FALSE)</f>
        <v>0.442</v>
      </c>
      <c r="U165" s="23">
        <f>VLOOKUP($B165,'Hit Statcast'!$B:$R,5,FALSE)</f>
        <v>90.8</v>
      </c>
      <c r="V165" s="23">
        <f>VLOOKUP($B165,'Hit Statcast'!$B:$R,7,FALSE)</f>
        <v>9.6999999999999993</v>
      </c>
      <c r="W165" s="10">
        <f>VLOOKUP($B165,'Hit PD'!$B:$L,4,FALSE)</f>
        <v>0.23200000000000001</v>
      </c>
      <c r="X165" s="10">
        <f>VLOOKUP($B165,'Hit PD'!$B:$L,5,FALSE)</f>
        <v>0.433</v>
      </c>
      <c r="Y165" s="10">
        <f>VLOOKUP($B165,'Hit PD'!$B:$L,6,FALSE)</f>
        <v>0.33500000000000002</v>
      </c>
      <c r="Z165" s="23">
        <f>VLOOKUP($B165,BsR!$B:$L,5,FALSE)</f>
        <v>-5.9</v>
      </c>
      <c r="AA165" s="10">
        <f>VLOOKUP($B165,'Hit PD'!$B:$L,8,FALSE)</f>
        <v>0.30099999999999999</v>
      </c>
      <c r="AB165" s="10">
        <f t="shared" si="14"/>
        <v>0.30000000000000004</v>
      </c>
      <c r="AC165" s="10">
        <f>VLOOKUP($B165,'Hit PD'!$B:$L,10,FALSE)</f>
        <v>0.29699999999999999</v>
      </c>
      <c r="AD165" s="10">
        <f>VLOOKUP($B165,'Hit PD'!$B:$L,11,FALSE)</f>
        <v>0.155</v>
      </c>
      <c r="AE165" s="10">
        <f>VLOOKUP($B165,'Hit PD'!$B:$M,12,FALSE)</f>
        <v>0.14199999999999999</v>
      </c>
      <c r="AF165" s="10">
        <f>VLOOKUP($B165,'Hit PD'!$B:$L,9,FALSE)</f>
        <v>0.7</v>
      </c>
      <c r="AG165">
        <f>VLOOKUP(B165,'[1]SGP Hitters'!$B:$K,10,FALSE)</f>
        <v>13.326645841939767</v>
      </c>
      <c r="AH165" s="8">
        <v>0.193</v>
      </c>
      <c r="AI165" s="8">
        <v>0.32700000000000001</v>
      </c>
      <c r="AJ165" s="11">
        <v>0.24299999999999999</v>
      </c>
      <c r="AK165" s="8">
        <v>0.32900000000000001</v>
      </c>
      <c r="AL165" s="8">
        <v>0.34</v>
      </c>
      <c r="AM165" s="8">
        <v>91</v>
      </c>
      <c r="AN165" s="11">
        <v>-5.9</v>
      </c>
      <c r="AO165" s="11">
        <v>-12.9</v>
      </c>
      <c r="AP165" s="8">
        <v>5.9</v>
      </c>
      <c r="AQ165" s="8">
        <v>1.4</v>
      </c>
    </row>
    <row r="166" spans="1:43" ht="15" thickBot="1">
      <c r="A166" s="5">
        <v>165</v>
      </c>
      <c r="B166" s="22" t="s">
        <v>218</v>
      </c>
      <c r="C166" s="22" t="s">
        <v>35</v>
      </c>
      <c r="D166" s="8">
        <f>VLOOKUP(B166,HITTERS!$B:$W,3,FALSE)</f>
        <v>105</v>
      </c>
      <c r="E166" s="8">
        <f>VLOOKUP($B166,'Hit PD'!$B:$N,13,FALSE)</f>
        <v>372</v>
      </c>
      <c r="F166" s="8">
        <f>VLOOKUP($B166,HITTERS!$B:$W,4,FALSE)</f>
        <v>416</v>
      </c>
      <c r="G166" s="8">
        <f>VLOOKUP($B166,HITTERS!$B:$W,5,FALSE)</f>
        <v>11</v>
      </c>
      <c r="H166" s="8">
        <f>VLOOKUP($B166,HITTERS!$B:$W,6,FALSE)</f>
        <v>44</v>
      </c>
      <c r="I166" s="8">
        <f>VLOOKUP($B166,HITTERS!$B:$W,7,FALSE)</f>
        <v>49</v>
      </c>
      <c r="J166" s="8">
        <f>VLOOKUP($B166,HITTERS!$B:$W,8,FALSE)</f>
        <v>13</v>
      </c>
      <c r="K166" s="8">
        <f t="shared" si="10"/>
        <v>2.6442307692307692E-2</v>
      </c>
      <c r="L166" s="8">
        <f t="shared" si="11"/>
        <v>0.10576923076923077</v>
      </c>
      <c r="M166" s="8">
        <f t="shared" si="12"/>
        <v>0.11778846153846154</v>
      </c>
      <c r="N166" s="8">
        <f t="shared" si="13"/>
        <v>3.125E-2</v>
      </c>
      <c r="O166" s="8">
        <f>VLOOKUP($B166,HITTERS!$B:$W,14,FALSE)</f>
        <v>0.32700000000000001</v>
      </c>
      <c r="P166" s="8">
        <f>VLOOKUP($B166,HITTERS!$B:$W,15,FALSE)</f>
        <v>0.41899999999999998</v>
      </c>
      <c r="Q166" s="9">
        <f>VLOOKUP($B166,HITTERS!$B:$W,9,FALSE)</f>
        <v>9.9000000000000005E-2</v>
      </c>
      <c r="R166" s="10">
        <f>VLOOKUP($B166,HITTERS!$B:$W,10,FALSE)</f>
        <v>0.317</v>
      </c>
      <c r="S166" s="10">
        <f>VLOOKUP(B166,'Hit Statcast'!B:R,9,FALSE)</f>
        <v>9.5000000000000001E-2</v>
      </c>
      <c r="T166" s="10">
        <f>VLOOKUP($B166,'Hit Statcast'!$B:$R,11,FALSE)</f>
        <v>0.45500000000000002</v>
      </c>
      <c r="U166" s="23">
        <f>VLOOKUP($B166,'Hit Statcast'!$B:$R,5,FALSE)</f>
        <v>90.9</v>
      </c>
      <c r="V166" s="23">
        <f>VLOOKUP($B166,'Hit Statcast'!$B:$R,7,FALSE)</f>
        <v>10.1</v>
      </c>
      <c r="W166" s="10">
        <f>VLOOKUP($B166,'Hit PD'!$B:$L,4,FALSE)</f>
        <v>0.28899999999999998</v>
      </c>
      <c r="X166" s="10">
        <f>VLOOKUP($B166,'Hit PD'!$B:$L,5,FALSE)</f>
        <v>0.43</v>
      </c>
      <c r="Y166" s="10">
        <f>VLOOKUP($B166,'Hit PD'!$B:$L,6,FALSE)</f>
        <v>0.28100000000000003</v>
      </c>
      <c r="Z166" s="23">
        <f>VLOOKUP($B166,BsR!$B:$L,5,FALSE)</f>
        <v>0.4</v>
      </c>
      <c r="AA166" s="10">
        <f>VLOOKUP($B166,'Hit PD'!$B:$L,8,FALSE)</f>
        <v>0.317</v>
      </c>
      <c r="AB166" s="10">
        <f t="shared" si="14"/>
        <v>0.30300000000000005</v>
      </c>
      <c r="AC166" s="10">
        <f>VLOOKUP($B166,'Hit PD'!$B:$L,10,FALSE)</f>
        <v>0.29399999999999998</v>
      </c>
      <c r="AD166" s="10">
        <f>VLOOKUP($B166,'Hit PD'!$B:$L,11,FALSE)</f>
        <v>0.153</v>
      </c>
      <c r="AE166" s="10">
        <f>VLOOKUP($B166,'Hit PD'!$B:$M,12,FALSE)</f>
        <v>0.14099999999999999</v>
      </c>
      <c r="AF166" s="10">
        <f>VLOOKUP($B166,'Hit PD'!$B:$L,9,FALSE)</f>
        <v>0.69699999999999995</v>
      </c>
      <c r="AG166">
        <f>VLOOKUP(B166,'[1]SGP Hitters'!$B:$K,10,FALSE)</f>
        <v>8.6610958507940179</v>
      </c>
      <c r="AH166" s="8">
        <v>0.17199999999999999</v>
      </c>
      <c r="AI166" s="8">
        <v>0.35399999999999998</v>
      </c>
      <c r="AJ166" s="11">
        <v>0.252</v>
      </c>
      <c r="AK166" s="8">
        <v>0.32300000000000001</v>
      </c>
      <c r="AL166" s="8">
        <v>0.33500000000000002</v>
      </c>
      <c r="AM166" s="8">
        <v>109</v>
      </c>
      <c r="AN166" s="11">
        <v>0.5</v>
      </c>
      <c r="AO166" s="11">
        <v>4.8</v>
      </c>
      <c r="AP166" s="8">
        <v>-4.7</v>
      </c>
      <c r="AQ166" s="8">
        <v>1.4</v>
      </c>
    </row>
    <row r="167" spans="1:43" ht="15" thickBot="1">
      <c r="A167" s="5">
        <v>166</v>
      </c>
      <c r="B167" s="22" t="s">
        <v>219</v>
      </c>
      <c r="C167" s="22" t="s">
        <v>111</v>
      </c>
      <c r="D167" s="8">
        <f>VLOOKUP(B167,HITTERS!$B:$W,3,FALSE)</f>
        <v>133</v>
      </c>
      <c r="E167" s="8">
        <f>VLOOKUP($B167,'Hit PD'!$B:$N,13,FALSE)</f>
        <v>413</v>
      </c>
      <c r="F167" s="8">
        <f>VLOOKUP($B167,HITTERS!$B:$W,4,FALSE)</f>
        <v>472</v>
      </c>
      <c r="G167" s="8">
        <f>VLOOKUP($B167,HITTERS!$B:$W,5,FALSE)</f>
        <v>11</v>
      </c>
      <c r="H167" s="8">
        <f>VLOOKUP($B167,HITTERS!$B:$W,6,FALSE)</f>
        <v>63</v>
      </c>
      <c r="I167" s="8">
        <f>VLOOKUP($B167,HITTERS!$B:$W,7,FALSE)</f>
        <v>42</v>
      </c>
      <c r="J167" s="8">
        <f>VLOOKUP($B167,HITTERS!$B:$W,8,FALSE)</f>
        <v>3</v>
      </c>
      <c r="K167" s="8">
        <f t="shared" si="10"/>
        <v>2.3305084745762712E-2</v>
      </c>
      <c r="L167" s="8">
        <f t="shared" si="11"/>
        <v>0.13347457627118645</v>
      </c>
      <c r="M167" s="8">
        <f t="shared" si="12"/>
        <v>8.8983050847457626E-2</v>
      </c>
      <c r="N167" s="8">
        <f t="shared" si="13"/>
        <v>6.3559322033898309E-3</v>
      </c>
      <c r="O167" s="8">
        <f>VLOOKUP($B167,HITTERS!$B:$W,14,FALSE)</f>
        <v>0.33900000000000002</v>
      </c>
      <c r="P167" s="8">
        <f>VLOOKUP($B167,HITTERS!$B:$W,15,FALSE)</f>
        <v>0.42099999999999999</v>
      </c>
      <c r="Q167" s="9">
        <f>VLOOKUP($B167,HITTERS!$B:$W,9,FALSE)</f>
        <v>0.106</v>
      </c>
      <c r="R167" s="10">
        <f>VLOOKUP($B167,HITTERS!$B:$W,10,FALSE)</f>
        <v>0.23300000000000001</v>
      </c>
      <c r="S167" s="10">
        <f>VLOOKUP(B167,'Hit Statcast'!B:R,9,FALSE)</f>
        <v>8.2000000000000003E-2</v>
      </c>
      <c r="T167" s="10">
        <f>VLOOKUP($B167,'Hit Statcast'!$B:$R,11,FALSE)</f>
        <v>0.41399999999999998</v>
      </c>
      <c r="U167" s="23">
        <f>VLOOKUP($B167,'Hit Statcast'!$B:$R,5,FALSE)</f>
        <v>88.9</v>
      </c>
      <c r="V167" s="23">
        <f>VLOOKUP($B167,'Hit Statcast'!$B:$R,7,FALSE)</f>
        <v>16.7</v>
      </c>
      <c r="W167" s="10">
        <f>VLOOKUP($B167,'Hit PD'!$B:$L,4,FALSE)</f>
        <v>0.22800000000000001</v>
      </c>
      <c r="X167" s="10">
        <f>VLOOKUP($B167,'Hit PD'!$B:$L,5,FALSE)</f>
        <v>0.36099999999999999</v>
      </c>
      <c r="Y167" s="10">
        <f>VLOOKUP($B167,'Hit PD'!$B:$L,6,FALSE)</f>
        <v>0.41099999999999998</v>
      </c>
      <c r="Z167" s="23">
        <f>VLOOKUP($B167,BsR!$B:$L,5,FALSE)</f>
        <v>0.6</v>
      </c>
      <c r="AA167" s="10">
        <f>VLOOKUP($B167,'Hit PD'!$B:$L,8,FALSE)</f>
        <v>0.23799999999999999</v>
      </c>
      <c r="AB167" s="10">
        <f t="shared" si="14"/>
        <v>0.21699999999999997</v>
      </c>
      <c r="AC167" s="10">
        <f>VLOOKUP($B167,'Hit PD'!$B:$L,10,FALSE)</f>
        <v>0.29699999999999999</v>
      </c>
      <c r="AD167" s="10">
        <f>VLOOKUP($B167,'Hit PD'!$B:$L,11,FALSE)</f>
        <v>0.21199999999999999</v>
      </c>
      <c r="AE167" s="10">
        <f>VLOOKUP($B167,'Hit PD'!$B:$M,12,FALSE)</f>
        <v>8.5999999999999993E-2</v>
      </c>
      <c r="AF167" s="10">
        <f>VLOOKUP($B167,'Hit PD'!$B:$L,9,FALSE)</f>
        <v>0.78300000000000003</v>
      </c>
      <c r="AG167">
        <f>VLOOKUP(B167,'[1]SGP Hitters'!$B:$K,10,FALSE)</f>
        <v>8.9086542297294411</v>
      </c>
      <c r="AH167" s="8">
        <v>0.17199999999999999</v>
      </c>
      <c r="AI167" s="8">
        <v>0.29399999999999998</v>
      </c>
      <c r="AJ167" s="11">
        <v>0.23400000000000001</v>
      </c>
      <c r="AK167" s="8">
        <v>0.32100000000000001</v>
      </c>
      <c r="AL167" s="8">
        <v>0.32100000000000001</v>
      </c>
      <c r="AM167" s="8">
        <v>99</v>
      </c>
      <c r="AN167" s="11">
        <v>0.6</v>
      </c>
      <c r="AO167" s="11">
        <v>-0.2</v>
      </c>
      <c r="AP167" s="8">
        <v>-1.5</v>
      </c>
      <c r="AQ167" s="8">
        <v>1.4</v>
      </c>
    </row>
    <row r="168" spans="1:43" ht="15" thickBot="1">
      <c r="A168" s="5">
        <v>167</v>
      </c>
      <c r="B168" s="22" t="s">
        <v>220</v>
      </c>
      <c r="C168" s="22" t="s">
        <v>100</v>
      </c>
      <c r="D168" s="8">
        <f>VLOOKUP(B168,HITTERS!$B:$W,3,FALSE)</f>
        <v>125</v>
      </c>
      <c r="E168" s="8">
        <f>VLOOKUP($B168,'Hit PD'!$B:$N,13,FALSE)</f>
        <v>360</v>
      </c>
      <c r="F168" s="8">
        <f>VLOOKUP($B168,HITTERS!$B:$W,4,FALSE)</f>
        <v>402</v>
      </c>
      <c r="G168" s="8">
        <f>VLOOKUP($B168,HITTERS!$B:$W,5,FALSE)</f>
        <v>14</v>
      </c>
      <c r="H168" s="8">
        <f>VLOOKUP($B168,HITTERS!$B:$W,6,FALSE)</f>
        <v>43</v>
      </c>
      <c r="I168" s="8">
        <f>VLOOKUP($B168,HITTERS!$B:$W,7,FALSE)</f>
        <v>52</v>
      </c>
      <c r="J168" s="8">
        <f>VLOOKUP($B168,HITTERS!$B:$W,8,FALSE)</f>
        <v>3</v>
      </c>
      <c r="K168" s="8">
        <f t="shared" si="10"/>
        <v>3.482587064676617E-2</v>
      </c>
      <c r="L168" s="8">
        <f t="shared" si="11"/>
        <v>0.10696517412935323</v>
      </c>
      <c r="M168" s="8">
        <f t="shared" si="12"/>
        <v>0.12935323383084577</v>
      </c>
      <c r="N168" s="8">
        <f t="shared" si="13"/>
        <v>7.462686567164179E-3</v>
      </c>
      <c r="O168" s="8">
        <f>VLOOKUP($B168,HITTERS!$B:$W,14,FALSE)</f>
        <v>0.32700000000000001</v>
      </c>
      <c r="P168" s="8">
        <f>VLOOKUP($B168,HITTERS!$B:$W,15,FALSE)</f>
        <v>0.45</v>
      </c>
      <c r="Q168" s="9">
        <f>VLOOKUP($B168,HITTERS!$B:$W,9,FALSE)</f>
        <v>9.5000000000000001E-2</v>
      </c>
      <c r="R168" s="10">
        <f>VLOOKUP($B168,HITTERS!$B:$W,10,FALSE)</f>
        <v>0.26600000000000001</v>
      </c>
      <c r="S168" s="10">
        <f>VLOOKUP(B168,'Hit Statcast'!B:R,9,FALSE)</f>
        <v>0.122</v>
      </c>
      <c r="T168" s="10">
        <f>VLOOKUP($B168,'Hit Statcast'!$B:$R,11,FALSE)</f>
        <v>0.46300000000000002</v>
      </c>
      <c r="U168" s="23">
        <f>VLOOKUP($B168,'Hit Statcast'!$B:$R,5,FALSE)</f>
        <v>90.4</v>
      </c>
      <c r="V168" s="23">
        <f>VLOOKUP($B168,'Hit Statcast'!$B:$R,7,FALSE)</f>
        <v>5.6</v>
      </c>
      <c r="W168" s="10">
        <f>VLOOKUP($B168,'Hit PD'!$B:$L,4,FALSE)</f>
        <v>0.24099999999999999</v>
      </c>
      <c r="X168" s="10">
        <f>VLOOKUP($B168,'Hit PD'!$B:$L,5,FALSE)</f>
        <v>0.49399999999999999</v>
      </c>
      <c r="Y168" s="10">
        <f>VLOOKUP($B168,'Hit PD'!$B:$L,6,FALSE)</f>
        <v>0.26500000000000001</v>
      </c>
      <c r="Z168" s="23">
        <f>VLOOKUP($B168,BsR!$B:$L,5,FALSE)</f>
        <v>-2</v>
      </c>
      <c r="AA168" s="10">
        <f>VLOOKUP($B168,'Hit PD'!$B:$L,8,FALSE)</f>
        <v>0.34100000000000003</v>
      </c>
      <c r="AB168" s="10">
        <f t="shared" si="14"/>
        <v>0.27</v>
      </c>
      <c r="AC168" s="10">
        <f>VLOOKUP($B168,'Hit PD'!$B:$L,10,FALSE)</f>
        <v>0.27900000000000003</v>
      </c>
      <c r="AD168" s="10">
        <f>VLOOKUP($B168,'Hit PD'!$B:$L,11,FALSE)</f>
        <v>0.14699999999999999</v>
      </c>
      <c r="AE168" s="10">
        <f>VLOOKUP($B168,'Hit PD'!$B:$M,12,FALSE)</f>
        <v>0.13200000000000001</v>
      </c>
      <c r="AF168" s="10">
        <f>VLOOKUP($B168,'Hit PD'!$B:$L,9,FALSE)</f>
        <v>0.73</v>
      </c>
      <c r="AG168">
        <f>VLOOKUP(B168,'[1]SGP Hitters'!$B:$K,10,FALSE)</f>
        <v>8.7362667226512549</v>
      </c>
      <c r="AH168" s="8">
        <v>0.19800000000000001</v>
      </c>
      <c r="AI168" s="8">
        <v>0.31900000000000001</v>
      </c>
      <c r="AJ168" s="11">
        <v>0.253</v>
      </c>
      <c r="AK168" s="8">
        <v>0.33600000000000002</v>
      </c>
      <c r="AL168" s="8">
        <v>0.35799999999999998</v>
      </c>
      <c r="AM168" s="8">
        <v>110</v>
      </c>
      <c r="AN168" s="11">
        <v>-1.6</v>
      </c>
      <c r="AO168" s="11">
        <v>3.1</v>
      </c>
      <c r="AP168" s="8">
        <v>-2.6</v>
      </c>
      <c r="AQ168" s="8">
        <v>1.4</v>
      </c>
    </row>
    <row r="169" spans="1:43" ht="15" thickBot="1">
      <c r="A169" s="5">
        <v>168</v>
      </c>
      <c r="B169" s="22" t="s">
        <v>221</v>
      </c>
      <c r="C169" s="22" t="s">
        <v>153</v>
      </c>
      <c r="D169" s="8">
        <f>VLOOKUP(B169,HITTERS!$B:$W,3,FALSE)</f>
        <v>114</v>
      </c>
      <c r="E169" s="8">
        <f>VLOOKUP($B169,'Hit PD'!$B:$N,13,FALSE)</f>
        <v>356</v>
      </c>
      <c r="F169" s="8">
        <f>VLOOKUP($B169,HITTERS!$B:$W,4,FALSE)</f>
        <v>383</v>
      </c>
      <c r="G169" s="8">
        <f>VLOOKUP($B169,HITTERS!$B:$W,5,FALSE)</f>
        <v>11</v>
      </c>
      <c r="H169" s="8">
        <f>VLOOKUP($B169,HITTERS!$B:$W,6,FALSE)</f>
        <v>42</v>
      </c>
      <c r="I169" s="8">
        <f>VLOOKUP($B169,HITTERS!$B:$W,7,FALSE)</f>
        <v>41</v>
      </c>
      <c r="J169" s="8">
        <f>VLOOKUP($B169,HITTERS!$B:$W,8,FALSE)</f>
        <v>1</v>
      </c>
      <c r="K169" s="8">
        <f t="shared" si="10"/>
        <v>2.8720626631853787E-2</v>
      </c>
      <c r="L169" s="8">
        <f t="shared" si="11"/>
        <v>0.10966057441253264</v>
      </c>
      <c r="M169" s="8">
        <f t="shared" si="12"/>
        <v>0.10704960835509138</v>
      </c>
      <c r="N169" s="8">
        <f t="shared" si="13"/>
        <v>2.6109660574412533E-3</v>
      </c>
      <c r="O169" s="8">
        <f>VLOOKUP($B169,HITTERS!$B:$W,14,FALSE)</f>
        <v>0.312</v>
      </c>
      <c r="P169" s="8">
        <f>VLOOKUP($B169,HITTERS!$B:$W,15,FALSE)</f>
        <v>0.433</v>
      </c>
      <c r="Q169" s="9">
        <f>VLOOKUP($B169,HITTERS!$B:$W,9,FALSE)</f>
        <v>6.3E-2</v>
      </c>
      <c r="R169" s="10">
        <f>VLOOKUP($B169,HITTERS!$B:$W,10,FALSE)</f>
        <v>0.18</v>
      </c>
      <c r="S169" s="10">
        <f>VLOOKUP(B169,'Hit Statcast'!B:R,9,FALSE)</f>
        <v>0.09</v>
      </c>
      <c r="T169" s="10">
        <f>VLOOKUP($B169,'Hit Statcast'!$B:$R,11,FALSE)</f>
        <v>0.42599999999999999</v>
      </c>
      <c r="U169" s="23">
        <f>VLOOKUP($B169,'Hit Statcast'!$B:$R,5,FALSE)</f>
        <v>89.1</v>
      </c>
      <c r="V169" s="23">
        <f>VLOOKUP($B169,'Hit Statcast'!$B:$R,7,FALSE)</f>
        <v>12.9</v>
      </c>
      <c r="W169" s="10">
        <f>VLOOKUP($B169,'Hit PD'!$B:$L,4,FALSE)</f>
        <v>0.16</v>
      </c>
      <c r="X169" s="10">
        <f>VLOOKUP($B169,'Hit PD'!$B:$L,5,FALSE)</f>
        <v>0.438</v>
      </c>
      <c r="Y169" s="10">
        <f>VLOOKUP($B169,'Hit PD'!$B:$L,6,FALSE)</f>
        <v>0.40300000000000002</v>
      </c>
      <c r="Z169" s="23">
        <f>VLOOKUP($B169,BsR!$B:$L,5,FALSE)</f>
        <v>-0.2</v>
      </c>
      <c r="AA169" s="10">
        <f>VLOOKUP($B169,'Hit PD'!$B:$L,8,FALSE)</f>
        <v>0.376</v>
      </c>
      <c r="AB169" s="10">
        <f t="shared" si="14"/>
        <v>0.20999999999999996</v>
      </c>
      <c r="AC169" s="10">
        <f>VLOOKUP($B169,'Hit PD'!$B:$L,10,FALSE)</f>
        <v>0.25900000000000001</v>
      </c>
      <c r="AD169" s="10">
        <f>VLOOKUP($B169,'Hit PD'!$B:$L,11,FALSE)</f>
        <v>0.15</v>
      </c>
      <c r="AE169" s="10">
        <f>VLOOKUP($B169,'Hit PD'!$B:$M,12,FALSE)</f>
        <v>0.109</v>
      </c>
      <c r="AF169" s="10">
        <f>VLOOKUP($B169,'Hit PD'!$B:$L,9,FALSE)</f>
        <v>0.79</v>
      </c>
      <c r="AG169">
        <f>VLOOKUP(B169,'[1]SGP Hitters'!$B:$K,10,FALSE)</f>
        <v>6.4516327677372534</v>
      </c>
      <c r="AH169" s="8">
        <v>0.17499999999999999</v>
      </c>
      <c r="AI169" s="8">
        <v>0.29199999999999998</v>
      </c>
      <c r="AJ169" s="11">
        <v>0.25700000000000001</v>
      </c>
      <c r="AK169" s="8">
        <v>0.317</v>
      </c>
      <c r="AL169" s="8">
        <v>0.32400000000000001</v>
      </c>
      <c r="AM169" s="8">
        <v>100</v>
      </c>
      <c r="AN169" s="11">
        <v>-0.3</v>
      </c>
      <c r="AO169" s="11">
        <v>-0.1</v>
      </c>
      <c r="AP169" s="8">
        <v>1.2</v>
      </c>
      <c r="AQ169" s="8">
        <v>1.3</v>
      </c>
    </row>
    <row r="170" spans="1:43" ht="15" thickBot="1">
      <c r="A170" s="5">
        <v>169</v>
      </c>
      <c r="B170" s="22" t="s">
        <v>222</v>
      </c>
      <c r="C170" s="22" t="s">
        <v>169</v>
      </c>
      <c r="D170" s="8">
        <f>VLOOKUP(B170,HITTERS!$B:$W,3,FALSE)</f>
        <v>132</v>
      </c>
      <c r="E170" s="8">
        <f>VLOOKUP($B170,'Hit PD'!$B:$N,13,FALSE)</f>
        <v>449</v>
      </c>
      <c r="F170" s="8">
        <f>VLOOKUP($B170,HITTERS!$B:$W,4,FALSE)</f>
        <v>497</v>
      </c>
      <c r="G170" s="8">
        <f>VLOOKUP($B170,HITTERS!$B:$W,5,FALSE)</f>
        <v>5</v>
      </c>
      <c r="H170" s="8">
        <f>VLOOKUP($B170,HITTERS!$B:$W,6,FALSE)</f>
        <v>47</v>
      </c>
      <c r="I170" s="8">
        <f>VLOOKUP($B170,HITTERS!$B:$W,7,FALSE)</f>
        <v>47</v>
      </c>
      <c r="J170" s="8">
        <f>VLOOKUP($B170,HITTERS!$B:$W,8,FALSE)</f>
        <v>67</v>
      </c>
      <c r="K170" s="8">
        <f t="shared" si="10"/>
        <v>1.0060362173038229E-2</v>
      </c>
      <c r="L170" s="8">
        <f t="shared" si="11"/>
        <v>9.4567404426559351E-2</v>
      </c>
      <c r="M170" s="8">
        <f t="shared" si="12"/>
        <v>9.4567404426559351E-2</v>
      </c>
      <c r="N170" s="8">
        <f t="shared" si="13"/>
        <v>0.13480885311871227</v>
      </c>
      <c r="O170" s="8">
        <f>VLOOKUP($B170,HITTERS!$B:$W,14,FALSE)</f>
        <v>0.309</v>
      </c>
      <c r="P170" s="8">
        <f>VLOOKUP($B170,HITTERS!$B:$W,15,FALSE)</f>
        <v>0.34499999999999997</v>
      </c>
      <c r="Q170" s="9">
        <f>VLOOKUP($B170,HITTERS!$B:$W,9,FALSE)</f>
        <v>0.04</v>
      </c>
      <c r="R170" s="10">
        <f>VLOOKUP($B170,HITTERS!$B:$W,10,FALSE)</f>
        <v>0.19900000000000001</v>
      </c>
      <c r="S170" s="10">
        <f>VLOOKUP(B170,'Hit Statcast'!B:R,9,FALSE)</f>
        <v>2.5000000000000001E-2</v>
      </c>
      <c r="T170" s="10">
        <f>VLOOKUP($B170,'Hit Statcast'!$B:$R,11,FALSE)</f>
        <v>0.193</v>
      </c>
      <c r="U170" s="23">
        <f>VLOOKUP($B170,'Hit Statcast'!$B:$R,5,FALSE)</f>
        <v>82.7</v>
      </c>
      <c r="V170" s="23">
        <f>VLOOKUP($B170,'Hit Statcast'!$B:$R,7,FALSE)</f>
        <v>9.9</v>
      </c>
      <c r="W170" s="10">
        <f>VLOOKUP($B170,'Hit PD'!$B:$L,4,FALSE)</f>
        <v>0.221</v>
      </c>
      <c r="X170" s="10">
        <f>VLOOKUP($B170,'Hit PD'!$B:$L,5,FALSE)</f>
        <v>0.48099999999999998</v>
      </c>
      <c r="Y170" s="10">
        <f>VLOOKUP($B170,'Hit PD'!$B:$L,6,FALSE)</f>
        <v>0.29799999999999999</v>
      </c>
      <c r="Z170" s="23">
        <f>VLOOKUP($B170,BsR!$B:$L,5,FALSE)</f>
        <v>9.1999999999999993</v>
      </c>
      <c r="AA170" s="10">
        <f>VLOOKUP($B170,'Hit PD'!$B:$L,8,FALSE)</f>
        <v>0.35899999999999999</v>
      </c>
      <c r="AB170" s="10">
        <f t="shared" si="14"/>
        <v>0.23699999999999999</v>
      </c>
      <c r="AC170" s="10">
        <f>VLOOKUP($B170,'Hit PD'!$B:$L,10,FALSE)</f>
        <v>0.27400000000000002</v>
      </c>
      <c r="AD170" s="10">
        <f>VLOOKUP($B170,'Hit PD'!$B:$L,11,FALSE)</f>
        <v>0.156</v>
      </c>
      <c r="AE170" s="10">
        <f>VLOOKUP($B170,'Hit PD'!$B:$M,12,FALSE)</f>
        <v>0.11799999999999999</v>
      </c>
      <c r="AF170" s="10">
        <f>VLOOKUP($B170,'Hit PD'!$B:$L,9,FALSE)</f>
        <v>0.76300000000000001</v>
      </c>
      <c r="AG170">
        <f>VLOOKUP(B170,'[1]SGP Hitters'!$B:$K,10,FALSE)</f>
        <v>11.280610429185439</v>
      </c>
      <c r="AH170" s="8">
        <v>9.4E-2</v>
      </c>
      <c r="AI170" s="8">
        <v>0.315</v>
      </c>
      <c r="AJ170" s="11">
        <v>0.254</v>
      </c>
      <c r="AK170" s="8">
        <v>0.28999999999999998</v>
      </c>
      <c r="AL170" s="8">
        <v>0.27400000000000002</v>
      </c>
      <c r="AM170" s="8">
        <v>86</v>
      </c>
      <c r="AN170" s="11">
        <v>9.9</v>
      </c>
      <c r="AO170" s="11">
        <v>1.9</v>
      </c>
      <c r="AP170" s="8">
        <v>-5.3</v>
      </c>
      <c r="AQ170" s="8">
        <v>1.3</v>
      </c>
    </row>
    <row r="171" spans="1:43" ht="15" thickBot="1">
      <c r="A171" s="5">
        <v>170</v>
      </c>
      <c r="B171" s="22" t="s">
        <v>223</v>
      </c>
      <c r="C171" s="22" t="s">
        <v>89</v>
      </c>
      <c r="D171" s="8">
        <f>VLOOKUP(B171,HITTERS!$B:$W,3,FALSE)</f>
        <v>160</v>
      </c>
      <c r="E171" s="8">
        <f>VLOOKUP($B171,'Hit PD'!$B:$N,13,FALSE)</f>
        <v>585</v>
      </c>
      <c r="F171" s="8">
        <f>VLOOKUP($B171,HITTERS!$B:$W,4,FALSE)</f>
        <v>720</v>
      </c>
      <c r="G171" s="8">
        <f>VLOOKUP($B171,HITTERS!$B:$W,5,FALSE)</f>
        <v>47</v>
      </c>
      <c r="H171" s="8">
        <f>VLOOKUP($B171,HITTERS!$B:$W,6,FALSE)</f>
        <v>108</v>
      </c>
      <c r="I171" s="8">
        <f>VLOOKUP($B171,HITTERS!$B:$W,7,FALSE)</f>
        <v>104</v>
      </c>
      <c r="J171" s="8">
        <f>VLOOKUP($B171,HITTERS!$B:$W,8,FALSE)</f>
        <v>0</v>
      </c>
      <c r="K171" s="8">
        <f t="shared" si="10"/>
        <v>6.5277777777777782E-2</v>
      </c>
      <c r="L171" s="8">
        <f t="shared" si="11"/>
        <v>0.15</v>
      </c>
      <c r="M171" s="8">
        <f t="shared" si="12"/>
        <v>0.14444444444444443</v>
      </c>
      <c r="N171" s="8">
        <f t="shared" si="13"/>
        <v>0</v>
      </c>
      <c r="O171" s="8">
        <f>VLOOKUP($B171,HITTERS!$B:$W,14,FALSE)</f>
        <v>0.34300000000000003</v>
      </c>
      <c r="P171" s="8">
        <f>VLOOKUP($B171,HITTERS!$B:$W,15,FALSE)</f>
        <v>0.47399999999999998</v>
      </c>
      <c r="Q171" s="9">
        <f>VLOOKUP($B171,HITTERS!$B:$W,9,FALSE)</f>
        <v>0.17499999999999999</v>
      </c>
      <c r="R171" s="10">
        <f>VLOOKUP($B171,HITTERS!$B:$W,10,FALSE)</f>
        <v>0.29899999999999999</v>
      </c>
      <c r="S171" s="10">
        <f>VLOOKUP(B171,'Hit Statcast'!B:R,9,FALSE)</f>
        <v>0.16400000000000001</v>
      </c>
      <c r="T171" s="10">
        <f>VLOOKUP($B171,'Hit Statcast'!$B:$R,11,FALSE)</f>
        <v>0.48499999999999999</v>
      </c>
      <c r="U171" s="23">
        <f>VLOOKUP($B171,'Hit Statcast'!$B:$R,5,FALSE)</f>
        <v>92.4</v>
      </c>
      <c r="V171" s="23">
        <f>VLOOKUP($B171,'Hit Statcast'!$B:$R,7,FALSE)</f>
        <v>19</v>
      </c>
      <c r="W171" s="10">
        <f>VLOOKUP($B171,'Hit PD'!$B:$L,4,FALSE)</f>
        <v>0.161</v>
      </c>
      <c r="X171" s="10">
        <f>VLOOKUP($B171,'Hit PD'!$B:$L,5,FALSE)</f>
        <v>0.34399999999999997</v>
      </c>
      <c r="Y171" s="10">
        <f>VLOOKUP($B171,'Hit PD'!$B:$L,6,FALSE)</f>
        <v>0.495</v>
      </c>
      <c r="Z171" s="23">
        <f>VLOOKUP($B171,BsR!$B:$L,5,FALSE)</f>
        <v>-0.8</v>
      </c>
      <c r="AA171" s="10">
        <f>VLOOKUP($B171,'Hit PD'!$B:$L,8,FALSE)</f>
        <v>0.24099999999999999</v>
      </c>
      <c r="AB171" s="10">
        <f t="shared" si="14"/>
        <v>0.29800000000000004</v>
      </c>
      <c r="AC171" s="10">
        <f>VLOOKUP($B171,'Hit PD'!$B:$L,10,FALSE)</f>
        <v>0.314</v>
      </c>
      <c r="AD171" s="10">
        <f>VLOOKUP($B171,'Hit PD'!$B:$L,11,FALSE)</f>
        <v>0.20300000000000001</v>
      </c>
      <c r="AE171" s="10">
        <f>VLOOKUP($B171,'Hit PD'!$B:$M,12,FALSE)</f>
        <v>0.112</v>
      </c>
      <c r="AF171" s="10">
        <f>VLOOKUP($B171,'Hit PD'!$B:$L,9,FALSE)</f>
        <v>0.70199999999999996</v>
      </c>
      <c r="AG171">
        <f>VLOOKUP(B171,'[1]SGP Hitters'!$B:$K,10,FALSE)</f>
        <v>23.318778890525113</v>
      </c>
      <c r="AH171" s="8">
        <v>0.27300000000000002</v>
      </c>
      <c r="AI171" s="8">
        <v>0.21099999999999999</v>
      </c>
      <c r="AJ171" s="11">
        <v>0.19600000000000001</v>
      </c>
      <c r="AK171" s="8">
        <v>0.34899999999999998</v>
      </c>
      <c r="AL171" s="8">
        <v>0.36599999999999999</v>
      </c>
      <c r="AM171" s="8">
        <v>118</v>
      </c>
      <c r="AN171" s="11">
        <v>-1</v>
      </c>
      <c r="AO171" s="11">
        <v>14.9</v>
      </c>
      <c r="AP171" s="8">
        <v>-25.9</v>
      </c>
      <c r="AQ171" s="8">
        <v>1.3</v>
      </c>
    </row>
    <row r="172" spans="1:43" ht="15" thickBot="1">
      <c r="A172" s="5">
        <v>171</v>
      </c>
      <c r="B172" s="22" t="s">
        <v>224</v>
      </c>
      <c r="C172" s="22" t="s">
        <v>116</v>
      </c>
      <c r="D172" s="8">
        <f>VLOOKUP(B172,HITTERS!$B:$W,3,FALSE)</f>
        <v>146</v>
      </c>
      <c r="E172" s="8">
        <f>VLOOKUP($B172,'Hit PD'!$B:$N,13,FALSE)</f>
        <v>558</v>
      </c>
      <c r="F172" s="8">
        <f>VLOOKUP($B172,HITTERS!$B:$W,4,FALSE)</f>
        <v>626</v>
      </c>
      <c r="G172" s="8">
        <f>VLOOKUP($B172,HITTERS!$B:$W,5,FALSE)</f>
        <v>23</v>
      </c>
      <c r="H172" s="8">
        <f>VLOOKUP($B172,HITTERS!$B:$W,6,FALSE)</f>
        <v>86</v>
      </c>
      <c r="I172" s="8">
        <f>VLOOKUP($B172,HITTERS!$B:$W,7,FALSE)</f>
        <v>96</v>
      </c>
      <c r="J172" s="8">
        <f>VLOOKUP($B172,HITTERS!$B:$W,8,FALSE)</f>
        <v>4</v>
      </c>
      <c r="K172" s="8">
        <f t="shared" si="10"/>
        <v>3.6741214057507986E-2</v>
      </c>
      <c r="L172" s="8">
        <f t="shared" si="11"/>
        <v>0.13738019169329074</v>
      </c>
      <c r="M172" s="8">
        <f t="shared" si="12"/>
        <v>0.15335463258785942</v>
      </c>
      <c r="N172" s="8">
        <f t="shared" si="13"/>
        <v>6.3897763578274758E-3</v>
      </c>
      <c r="O172" s="8">
        <f>VLOOKUP($B172,HITTERS!$B:$W,14,FALSE)</f>
        <v>0.34499999999999997</v>
      </c>
      <c r="P172" s="8">
        <f>VLOOKUP($B172,HITTERS!$B:$W,15,FALSE)</f>
        <v>0.45500000000000002</v>
      </c>
      <c r="Q172" s="9">
        <f>VLOOKUP($B172,HITTERS!$B:$W,9,FALSE)</f>
        <v>8.1000000000000003E-2</v>
      </c>
      <c r="R172" s="10">
        <f>VLOOKUP($B172,HITTERS!$B:$W,10,FALSE)</f>
        <v>0.17599999999999999</v>
      </c>
      <c r="S172" s="10">
        <f>VLOOKUP(B172,'Hit Statcast'!B:R,9,FALSE)</f>
        <v>5.7000000000000002E-2</v>
      </c>
      <c r="T172" s="10">
        <f>VLOOKUP($B172,'Hit Statcast'!$B:$R,11,FALSE)</f>
        <v>0.39</v>
      </c>
      <c r="U172" s="23">
        <f>VLOOKUP($B172,'Hit Statcast'!$B:$R,5,FALSE)</f>
        <v>89.5</v>
      </c>
      <c r="V172" s="23">
        <f>VLOOKUP($B172,'Hit Statcast'!$B:$R,7,FALSE)</f>
        <v>16.5</v>
      </c>
      <c r="W172" s="10">
        <f>VLOOKUP($B172,'Hit PD'!$B:$L,4,FALSE)</f>
        <v>0.22900000000000001</v>
      </c>
      <c r="X172" s="10">
        <f>VLOOKUP($B172,'Hit PD'!$B:$L,5,FALSE)</f>
        <v>0.35699999999999998</v>
      </c>
      <c r="Y172" s="10">
        <f>VLOOKUP($B172,'Hit PD'!$B:$L,6,FALSE)</f>
        <v>0.41399999999999998</v>
      </c>
      <c r="Z172" s="23">
        <f>VLOOKUP($B172,BsR!$B:$L,5,FALSE)</f>
        <v>-3.5</v>
      </c>
      <c r="AA172" s="10">
        <f>VLOOKUP($B172,'Hit PD'!$B:$L,8,FALSE)</f>
        <v>0.29599999999999999</v>
      </c>
      <c r="AB172" s="10">
        <f t="shared" si="14"/>
        <v>0.15600000000000003</v>
      </c>
      <c r="AC172" s="10">
        <f>VLOOKUP($B172,'Hit PD'!$B:$L,10,FALSE)</f>
        <v>0.252</v>
      </c>
      <c r="AD172" s="10">
        <f>VLOOKUP($B172,'Hit PD'!$B:$L,11,FALSE)</f>
        <v>0.182</v>
      </c>
      <c r="AE172" s="10">
        <f>VLOOKUP($B172,'Hit PD'!$B:$M,12,FALSE)</f>
        <v>7.0000000000000007E-2</v>
      </c>
      <c r="AF172" s="10">
        <f>VLOOKUP($B172,'Hit PD'!$B:$L,9,FALSE)</f>
        <v>0.84399999999999997</v>
      </c>
      <c r="AG172">
        <f>VLOOKUP(B172,'[1]SGP Hitters'!$B:$K,10,FALSE)</f>
        <v>17.041823697912839</v>
      </c>
      <c r="AH172" s="8">
        <v>0.182</v>
      </c>
      <c r="AI172" s="8">
        <v>0.3</v>
      </c>
      <c r="AJ172" s="11">
        <v>0.27500000000000002</v>
      </c>
      <c r="AK172" s="8">
        <v>0.34599999999999997</v>
      </c>
      <c r="AL172" s="8">
        <v>0.33900000000000002</v>
      </c>
      <c r="AM172" s="8">
        <v>115</v>
      </c>
      <c r="AN172" s="11">
        <v>-3</v>
      </c>
      <c r="AO172" s="11">
        <v>7.8</v>
      </c>
      <c r="AP172" s="8">
        <v>-15.8</v>
      </c>
      <c r="AQ172" s="8">
        <v>1.3</v>
      </c>
    </row>
    <row r="173" spans="1:43" ht="15" thickBot="1">
      <c r="A173" s="5">
        <v>172</v>
      </c>
      <c r="B173" s="22" t="s">
        <v>225</v>
      </c>
      <c r="C173" s="6" t="s">
        <v>103</v>
      </c>
      <c r="D173" s="8">
        <f>VLOOKUP(B173,HITTERS!$B:$W,3,FALSE)</f>
        <v>93</v>
      </c>
      <c r="E173" s="8">
        <f>VLOOKUP($B173,'Hit PD'!$B:$N,13,FALSE)</f>
        <v>269</v>
      </c>
      <c r="F173" s="8">
        <f>VLOOKUP($B173,HITTERS!$B:$W,4,FALSE)</f>
        <v>312</v>
      </c>
      <c r="G173" s="8">
        <f>VLOOKUP($B173,HITTERS!$B:$W,5,FALSE)</f>
        <v>8</v>
      </c>
      <c r="H173" s="8">
        <f>VLOOKUP($B173,HITTERS!$B:$W,6,FALSE)</f>
        <v>44</v>
      </c>
      <c r="I173" s="8">
        <f>VLOOKUP($B173,HITTERS!$B:$W,7,FALSE)</f>
        <v>36</v>
      </c>
      <c r="J173" s="8">
        <f>VLOOKUP($B173,HITTERS!$B:$W,8,FALSE)</f>
        <v>6</v>
      </c>
      <c r="K173" s="8">
        <f t="shared" si="10"/>
        <v>2.564102564102564E-2</v>
      </c>
      <c r="L173" s="8">
        <f t="shared" si="11"/>
        <v>0.14102564102564102</v>
      </c>
      <c r="M173" s="8">
        <f t="shared" si="12"/>
        <v>0.11538461538461539</v>
      </c>
      <c r="N173" s="8">
        <f t="shared" si="13"/>
        <v>1.9230769230769232E-2</v>
      </c>
      <c r="O173" s="8">
        <f>VLOOKUP($B173,HITTERS!$B:$W,14,FALSE)</f>
        <v>0.35299999999999998</v>
      </c>
      <c r="P173" s="8">
        <f>VLOOKUP($B173,HITTERS!$B:$W,15,FALSE)</f>
        <v>0.38300000000000001</v>
      </c>
      <c r="Q173" s="9">
        <f>VLOOKUP($B173,HITTERS!$B:$W,9,FALSE)</f>
        <v>0.13500000000000001</v>
      </c>
      <c r="R173" s="10">
        <f>VLOOKUP($B173,HITTERS!$B:$W,10,FALSE)</f>
        <v>0.221</v>
      </c>
      <c r="S173" s="10">
        <f>VLOOKUP(B173,'Hit Statcast'!B:R,9,FALSE)</f>
        <v>0.04</v>
      </c>
      <c r="T173" s="10">
        <f>VLOOKUP($B173,'Hit Statcast'!$B:$R,11,FALSE)</f>
        <v>0.29399999999999998</v>
      </c>
      <c r="U173" s="23">
        <f>VLOOKUP($B173,'Hit Statcast'!$B:$R,5,FALSE)</f>
        <v>85.3</v>
      </c>
      <c r="V173" s="23">
        <f>VLOOKUP($B173,'Hit Statcast'!$B:$R,7,FALSE)</f>
        <v>12.6</v>
      </c>
      <c r="W173" s="10">
        <f>VLOOKUP($B173,'Hit PD'!$B:$L,4,FALSE)</f>
        <v>0.14599999999999999</v>
      </c>
      <c r="X173" s="10">
        <f>VLOOKUP($B173,'Hit PD'!$B:$L,5,FALSE)</f>
        <v>0.46200000000000002</v>
      </c>
      <c r="Y173" s="10">
        <f>VLOOKUP($B173,'Hit PD'!$B:$L,6,FALSE)</f>
        <v>0.39200000000000002</v>
      </c>
      <c r="Z173" s="23">
        <f>VLOOKUP($B173,BsR!$B:$L,5,FALSE)</f>
        <v>3.2</v>
      </c>
      <c r="AA173" s="10">
        <f>VLOOKUP($B173,'Hit PD'!$B:$L,8,FALSE)</f>
        <v>0.249</v>
      </c>
      <c r="AB173" s="10">
        <f t="shared" si="14"/>
        <v>0.22099999999999997</v>
      </c>
      <c r="AC173" s="10">
        <f>VLOOKUP($B173,'Hit PD'!$B:$L,10,FALSE)</f>
        <v>0.28399999999999997</v>
      </c>
      <c r="AD173" s="10">
        <f>VLOOKUP($B173,'Hit PD'!$B:$L,11,FALSE)</f>
        <v>0.19600000000000001</v>
      </c>
      <c r="AE173" s="10">
        <f>VLOOKUP($B173,'Hit PD'!$B:$M,12,FALSE)</f>
        <v>8.7999999999999995E-2</v>
      </c>
      <c r="AF173" s="10">
        <f>VLOOKUP($B173,'Hit PD'!$B:$L,9,FALSE)</f>
        <v>0.77900000000000003</v>
      </c>
      <c r="AG173">
        <f>VLOOKUP(B173,'[1]SGP Hitters'!$B:$K,10,FALSE)</f>
        <v>6.9953446128756882</v>
      </c>
      <c r="AH173" s="8">
        <v>0.13500000000000001</v>
      </c>
      <c r="AI173" s="8">
        <v>0.32100000000000001</v>
      </c>
      <c r="AJ173" s="11">
        <v>0.26200000000000001</v>
      </c>
      <c r="AK173" s="8">
        <v>0.33500000000000002</v>
      </c>
      <c r="AL173" s="8">
        <v>0.29099999999999998</v>
      </c>
      <c r="AM173" s="8">
        <v>115</v>
      </c>
      <c r="AN173" s="11">
        <v>3.2</v>
      </c>
      <c r="AO173" s="11">
        <v>8.6</v>
      </c>
      <c r="AP173" s="8">
        <v>-6.1</v>
      </c>
      <c r="AQ173" s="8">
        <v>1.3</v>
      </c>
    </row>
    <row r="174" spans="1:43" ht="15" thickBot="1">
      <c r="A174" s="5">
        <v>173</v>
      </c>
      <c r="B174" s="22" t="s">
        <v>226</v>
      </c>
      <c r="C174" s="22" t="s">
        <v>50</v>
      </c>
      <c r="D174" s="8">
        <f>VLOOKUP(B174,HITTERS!$B:$W,3,FALSE)</f>
        <v>112</v>
      </c>
      <c r="E174" s="8">
        <f>VLOOKUP($B174,'Hit PD'!$B:$N,13,FALSE)</f>
        <v>374</v>
      </c>
      <c r="F174" s="8">
        <f>VLOOKUP($B174,HITTERS!$B:$W,4,FALSE)</f>
        <v>406</v>
      </c>
      <c r="G174" s="8">
        <f>VLOOKUP($B174,HITTERS!$B:$W,5,FALSE)</f>
        <v>6</v>
      </c>
      <c r="H174" s="8">
        <f>VLOOKUP($B174,HITTERS!$B:$W,6,FALSE)</f>
        <v>39</v>
      </c>
      <c r="I174" s="8">
        <f>VLOOKUP($B174,HITTERS!$B:$W,7,FALSE)</f>
        <v>44</v>
      </c>
      <c r="J174" s="8">
        <f>VLOOKUP($B174,HITTERS!$B:$W,8,FALSE)</f>
        <v>12</v>
      </c>
      <c r="K174" s="8">
        <f t="shared" si="10"/>
        <v>1.4778325123152709E-2</v>
      </c>
      <c r="L174" s="8">
        <f t="shared" si="11"/>
        <v>9.6059113300492605E-2</v>
      </c>
      <c r="M174" s="8">
        <f t="shared" si="12"/>
        <v>0.10837438423645321</v>
      </c>
      <c r="N174" s="8">
        <f t="shared" si="13"/>
        <v>2.9556650246305417E-2</v>
      </c>
      <c r="O174" s="8">
        <f>VLOOKUP($B174,HITTERS!$B:$W,14,FALSE)</f>
        <v>0.30399999999999999</v>
      </c>
      <c r="P174" s="8">
        <f>VLOOKUP($B174,HITTERS!$B:$W,15,FALSE)</f>
        <v>0.35799999999999998</v>
      </c>
      <c r="Q174" s="9">
        <f>VLOOKUP($B174,HITTERS!$B:$W,9,FALSE)</f>
        <v>6.2E-2</v>
      </c>
      <c r="R174" s="10">
        <f>VLOOKUP($B174,HITTERS!$B:$W,10,FALSE)</f>
        <v>0.17499999999999999</v>
      </c>
      <c r="S174" s="10">
        <f>VLOOKUP(B174,'Hit Statcast'!B:R,9,FALSE)</f>
        <v>2.5999999999999999E-2</v>
      </c>
      <c r="T174" s="10">
        <f>VLOOKUP($B174,'Hit Statcast'!$B:$R,11,FALSE)</f>
        <v>0.311</v>
      </c>
      <c r="U174" s="23">
        <f>VLOOKUP($B174,'Hit Statcast'!$B:$R,5,FALSE)</f>
        <v>87.5</v>
      </c>
      <c r="V174" s="23">
        <f>VLOOKUP($B174,'Hit Statcast'!$B:$R,7,FALSE)</f>
        <v>5.5</v>
      </c>
      <c r="W174" s="10">
        <f>VLOOKUP($B174,'Hit PD'!$B:$L,4,FALSE)</f>
        <v>0.16800000000000001</v>
      </c>
      <c r="X174" s="10">
        <f>VLOOKUP($B174,'Hit PD'!$B:$L,5,FALSE)</f>
        <v>0.55100000000000005</v>
      </c>
      <c r="Y174" s="10">
        <f>VLOOKUP($B174,'Hit PD'!$B:$L,6,FALSE)</f>
        <v>0.28100000000000003</v>
      </c>
      <c r="Z174" s="23">
        <f>VLOOKUP($B174,BsR!$B:$L,5,FALSE)</f>
        <v>0.9</v>
      </c>
      <c r="AA174" s="10">
        <f>VLOOKUP($B174,'Hit PD'!$B:$L,8,FALSE)</f>
        <v>0.316</v>
      </c>
      <c r="AB174" s="10">
        <f t="shared" si="14"/>
        <v>0.18200000000000005</v>
      </c>
      <c r="AC174" s="10">
        <f>VLOOKUP($B174,'Hit PD'!$B:$L,10,FALSE)</f>
        <v>0.27600000000000002</v>
      </c>
      <c r="AD174" s="10">
        <f>VLOOKUP($B174,'Hit PD'!$B:$L,11,FALSE)</f>
        <v>0.19500000000000001</v>
      </c>
      <c r="AE174" s="10">
        <f>VLOOKUP($B174,'Hit PD'!$B:$M,12,FALSE)</f>
        <v>8.2000000000000003E-2</v>
      </c>
      <c r="AF174" s="10">
        <f>VLOOKUP($B174,'Hit PD'!$B:$L,9,FALSE)</f>
        <v>0.81799999999999995</v>
      </c>
      <c r="AG174">
        <f>VLOOKUP(B174,'[1]SGP Hitters'!$B:$K,10,FALSE)</f>
        <v>5.0379714594070402</v>
      </c>
      <c r="AH174" s="8">
        <v>0.111</v>
      </c>
      <c r="AI174" s="8">
        <v>0.29499999999999998</v>
      </c>
      <c r="AJ174" s="11">
        <v>0.255</v>
      </c>
      <c r="AK174" s="8">
        <v>0.29499999999999998</v>
      </c>
      <c r="AL174" s="8">
        <v>0.27300000000000002</v>
      </c>
      <c r="AM174" s="8">
        <v>84</v>
      </c>
      <c r="AN174" s="11">
        <v>0.7</v>
      </c>
      <c r="AO174" s="11">
        <v>-6.8</v>
      </c>
      <c r="AP174" s="8">
        <v>6.1</v>
      </c>
      <c r="AQ174" s="8">
        <v>1.3</v>
      </c>
    </row>
    <row r="175" spans="1:43" ht="15" thickBot="1">
      <c r="A175" s="5">
        <v>174</v>
      </c>
      <c r="B175" s="22" t="s">
        <v>227</v>
      </c>
      <c r="C175" s="22" t="s">
        <v>153</v>
      </c>
      <c r="D175" s="8">
        <f>VLOOKUP(B175,HITTERS!$B:$W,3,FALSE)</f>
        <v>159</v>
      </c>
      <c r="E175" s="8">
        <f>VLOOKUP($B175,'Hit PD'!$B:$N,13,FALSE)</f>
        <v>606</v>
      </c>
      <c r="F175" s="8">
        <f>VLOOKUP($B175,HITTERS!$B:$W,4,FALSE)</f>
        <v>684</v>
      </c>
      <c r="G175" s="8">
        <f>VLOOKUP($B175,HITTERS!$B:$W,5,FALSE)</f>
        <v>31</v>
      </c>
      <c r="H175" s="8">
        <f>VLOOKUP($B175,HITTERS!$B:$W,6,FALSE)</f>
        <v>88</v>
      </c>
      <c r="I175" s="8">
        <f>VLOOKUP($B175,HITTERS!$B:$W,7,FALSE)</f>
        <v>94</v>
      </c>
      <c r="J175" s="8">
        <f>VLOOKUP($B175,HITTERS!$B:$W,8,FALSE)</f>
        <v>3</v>
      </c>
      <c r="K175" s="8">
        <f t="shared" si="10"/>
        <v>4.5321637426900582E-2</v>
      </c>
      <c r="L175" s="8">
        <f t="shared" si="11"/>
        <v>0.12865497076023391</v>
      </c>
      <c r="M175" s="8">
        <f t="shared" si="12"/>
        <v>0.13742690058479531</v>
      </c>
      <c r="N175" s="8">
        <f t="shared" si="13"/>
        <v>4.3859649122807015E-3</v>
      </c>
      <c r="O175" s="8">
        <f>VLOOKUP($B175,HITTERS!$B:$W,14,FALSE)</f>
        <v>0.313</v>
      </c>
      <c r="P175" s="8">
        <f>VLOOKUP($B175,HITTERS!$B:$W,15,FALSE)</f>
        <v>0.44600000000000001</v>
      </c>
      <c r="Q175" s="9">
        <f>VLOOKUP($B175,HITTERS!$B:$W,9,FALSE)</f>
        <v>9.8000000000000004E-2</v>
      </c>
      <c r="R175" s="10">
        <f>VLOOKUP($B175,HITTERS!$B:$W,10,FALSE)</f>
        <v>0.25</v>
      </c>
      <c r="S175" s="10">
        <f>VLOOKUP(B175,'Hit Statcast'!B:R,9,FALSE)</f>
        <v>0.14099999999999999</v>
      </c>
      <c r="T175" s="10">
        <f>VLOOKUP($B175,'Hit Statcast'!$B:$R,11,FALSE)</f>
        <v>0.504</v>
      </c>
      <c r="U175" s="23">
        <f>VLOOKUP($B175,'Hit Statcast'!$B:$R,5,FALSE)</f>
        <v>91.8</v>
      </c>
      <c r="V175" s="23">
        <f>VLOOKUP($B175,'Hit Statcast'!$B:$R,7,FALSE)</f>
        <v>17.100000000000001</v>
      </c>
      <c r="W175" s="10">
        <f>VLOOKUP($B175,'Hit PD'!$B:$L,4,FALSE)</f>
        <v>0.186</v>
      </c>
      <c r="X175" s="10">
        <f>VLOOKUP($B175,'Hit PD'!$B:$L,5,FALSE)</f>
        <v>0.34499999999999997</v>
      </c>
      <c r="Y175" s="10">
        <f>VLOOKUP($B175,'Hit PD'!$B:$L,6,FALSE)</f>
        <v>0.46800000000000003</v>
      </c>
      <c r="Z175" s="23">
        <f>VLOOKUP($B175,BsR!$B:$L,5,FALSE)</f>
        <v>0.7</v>
      </c>
      <c r="AA175" s="10">
        <f>VLOOKUP($B175,'Hit PD'!$B:$L,8,FALSE)</f>
        <v>0.27700000000000002</v>
      </c>
      <c r="AB175" s="10">
        <f t="shared" si="14"/>
        <v>0.22399999999999998</v>
      </c>
      <c r="AC175" s="10">
        <f>VLOOKUP($B175,'Hit PD'!$B:$L,10,FALSE)</f>
        <v>0.26900000000000002</v>
      </c>
      <c r="AD175" s="10">
        <f>VLOOKUP($B175,'Hit PD'!$B:$L,11,FALSE)</f>
        <v>0.16600000000000001</v>
      </c>
      <c r="AE175" s="10">
        <f>VLOOKUP($B175,'Hit PD'!$B:$M,12,FALSE)</f>
        <v>0.10299999999999999</v>
      </c>
      <c r="AF175" s="10">
        <f>VLOOKUP($B175,'Hit PD'!$B:$L,9,FALSE)</f>
        <v>0.77600000000000002</v>
      </c>
      <c r="AG175">
        <f>VLOOKUP(B175,'[1]SGP Hitters'!$B:$K,10,FALSE)</f>
        <v>16.278511452616179</v>
      </c>
      <c r="AH175" s="8">
        <v>0.21</v>
      </c>
      <c r="AI175" s="8">
        <v>0.27100000000000002</v>
      </c>
      <c r="AJ175" s="11">
        <v>0.23200000000000001</v>
      </c>
      <c r="AK175" s="8">
        <v>0.32400000000000001</v>
      </c>
      <c r="AL175" s="8">
        <v>0.34799999999999998</v>
      </c>
      <c r="AM175" s="8">
        <v>105</v>
      </c>
      <c r="AN175" s="11">
        <v>1</v>
      </c>
      <c r="AO175" s="11">
        <v>5.3</v>
      </c>
      <c r="AP175" s="8">
        <v>-15.2</v>
      </c>
      <c r="AQ175" s="8">
        <v>1.3</v>
      </c>
    </row>
    <row r="176" spans="1:43" ht="15" thickBot="1">
      <c r="A176" s="5">
        <v>175</v>
      </c>
      <c r="B176" s="22" t="s">
        <v>228</v>
      </c>
      <c r="C176" s="22" t="s">
        <v>144</v>
      </c>
      <c r="D176" s="8">
        <f>VLOOKUP(B176,HITTERS!$B:$W,3,FALSE)</f>
        <v>134</v>
      </c>
      <c r="E176" s="8">
        <f>VLOOKUP($B176,'Hit PD'!$B:$N,13,FALSE)</f>
        <v>394</v>
      </c>
      <c r="F176" s="8">
        <f>VLOOKUP($B176,HITTERS!$B:$W,4,FALSE)</f>
        <v>450</v>
      </c>
      <c r="G176" s="8">
        <f>VLOOKUP($B176,HITTERS!$B:$W,5,FALSE)</f>
        <v>5</v>
      </c>
      <c r="H176" s="8">
        <f>VLOOKUP($B176,HITTERS!$B:$W,6,FALSE)</f>
        <v>43</v>
      </c>
      <c r="I176" s="8">
        <f>VLOOKUP($B176,HITTERS!$B:$W,7,FALSE)</f>
        <v>38</v>
      </c>
      <c r="J176" s="8">
        <f>VLOOKUP($B176,HITTERS!$B:$W,8,FALSE)</f>
        <v>0</v>
      </c>
      <c r="K176" s="8">
        <f t="shared" si="10"/>
        <v>1.1111111111111112E-2</v>
      </c>
      <c r="L176" s="8">
        <f t="shared" si="11"/>
        <v>9.555555555555556E-2</v>
      </c>
      <c r="M176" s="8">
        <f t="shared" si="12"/>
        <v>8.4444444444444447E-2</v>
      </c>
      <c r="N176" s="8">
        <f t="shared" si="13"/>
        <v>0</v>
      </c>
      <c r="O176" s="8">
        <f>VLOOKUP($B176,HITTERS!$B:$W,14,FALSE)</f>
        <v>0.36899999999999999</v>
      </c>
      <c r="P176" s="8">
        <f>VLOOKUP($B176,HITTERS!$B:$W,15,FALSE)</f>
        <v>0.39100000000000001</v>
      </c>
      <c r="Q176" s="9">
        <f>VLOOKUP($B176,HITTERS!$B:$W,9,FALSE)</f>
        <v>8.8999999999999996E-2</v>
      </c>
      <c r="R176" s="10">
        <f>VLOOKUP($B176,HITTERS!$B:$W,10,FALSE)</f>
        <v>0.222</v>
      </c>
      <c r="S176" s="10">
        <f>VLOOKUP(B176,'Hit Statcast'!B:R,9,FALSE)</f>
        <v>6.0999999999999999E-2</v>
      </c>
      <c r="T176" s="10">
        <f>VLOOKUP($B176,'Hit Statcast'!$B:$R,11,FALSE)</f>
        <v>0.434</v>
      </c>
      <c r="U176" s="23">
        <f>VLOOKUP($B176,'Hit Statcast'!$B:$R,5,FALSE)</f>
        <v>90.2</v>
      </c>
      <c r="V176" s="23">
        <f>VLOOKUP($B176,'Hit Statcast'!$B:$R,7,FALSE)</f>
        <v>13.1</v>
      </c>
      <c r="W176" s="10">
        <f>VLOOKUP($B176,'Hit PD'!$B:$L,4,FALSE)</f>
        <v>0.26800000000000002</v>
      </c>
      <c r="X176" s="10">
        <f>VLOOKUP($B176,'Hit PD'!$B:$L,5,FALSE)</f>
        <v>0.40699999999999997</v>
      </c>
      <c r="Y176" s="10">
        <f>VLOOKUP($B176,'Hit PD'!$B:$L,6,FALSE)</f>
        <v>0.32500000000000001</v>
      </c>
      <c r="Z176" s="23">
        <f>VLOOKUP($B176,BsR!$B:$L,5,FALSE)</f>
        <v>-2.7</v>
      </c>
      <c r="AA176" s="10">
        <f>VLOOKUP($B176,'Hit PD'!$B:$L,8,FALSE)</f>
        <v>0.33600000000000002</v>
      </c>
      <c r="AB176" s="10">
        <f t="shared" si="14"/>
        <v>0.22499999999999998</v>
      </c>
      <c r="AC176" s="10">
        <f>VLOOKUP($B176,'Hit PD'!$B:$L,10,FALSE)</f>
        <v>0.28599999999999998</v>
      </c>
      <c r="AD176" s="10">
        <f>VLOOKUP($B176,'Hit PD'!$B:$L,11,FALSE)</f>
        <v>0.17899999999999999</v>
      </c>
      <c r="AE176" s="10">
        <f>VLOOKUP($B176,'Hit PD'!$B:$M,12,FALSE)</f>
        <v>0.107</v>
      </c>
      <c r="AF176" s="10">
        <f>VLOOKUP($B176,'Hit PD'!$B:$L,9,FALSE)</f>
        <v>0.77500000000000002</v>
      </c>
      <c r="AG176">
        <f>VLOOKUP(B176,'[1]SGP Hitters'!$B:$K,10,FALSE)</f>
        <v>6.5384826792421977</v>
      </c>
      <c r="AH176" s="8">
        <v>0.115</v>
      </c>
      <c r="AI176" s="8">
        <v>0.371</v>
      </c>
      <c r="AJ176" s="11">
        <v>0.28599999999999998</v>
      </c>
      <c r="AK176" s="8">
        <v>0.34200000000000003</v>
      </c>
      <c r="AL176" s="8">
        <v>0.35</v>
      </c>
      <c r="AM176" s="8">
        <v>119</v>
      </c>
      <c r="AN176" s="11">
        <v>-2.7</v>
      </c>
      <c r="AO176" s="11">
        <v>7</v>
      </c>
      <c r="AP176" s="8">
        <v>-9</v>
      </c>
      <c r="AQ176" s="8">
        <v>1.2</v>
      </c>
    </row>
    <row r="177" spans="1:43" ht="15" thickBot="1">
      <c r="A177" s="5">
        <v>176</v>
      </c>
      <c r="B177" s="22" t="s">
        <v>229</v>
      </c>
      <c r="C177" s="22" t="s">
        <v>89</v>
      </c>
      <c r="D177" s="8">
        <f>VLOOKUP(B177,HITTERS!$B:$W,3,FALSE)</f>
        <v>145</v>
      </c>
      <c r="E177" s="8">
        <f>VLOOKUP($B177,'Hit PD'!$B:$N,13,FALSE)</f>
        <v>558</v>
      </c>
      <c r="F177" s="8">
        <f>VLOOKUP($B177,HITTERS!$B:$W,4,FALSE)</f>
        <v>611</v>
      </c>
      <c r="G177" s="8">
        <f>VLOOKUP($B177,HITTERS!$B:$W,5,FALSE)</f>
        <v>20</v>
      </c>
      <c r="H177" s="8">
        <f>VLOOKUP($B177,HITTERS!$B:$W,6,FALSE)</f>
        <v>74</v>
      </c>
      <c r="I177" s="8">
        <f>VLOOKUP($B177,HITTERS!$B:$W,7,FALSE)</f>
        <v>97</v>
      </c>
      <c r="J177" s="8">
        <f>VLOOKUP($B177,HITTERS!$B:$W,8,FALSE)</f>
        <v>4</v>
      </c>
      <c r="K177" s="8">
        <f t="shared" si="10"/>
        <v>3.2733224222585927E-2</v>
      </c>
      <c r="L177" s="8">
        <f t="shared" si="11"/>
        <v>0.12111292962356793</v>
      </c>
      <c r="M177" s="8">
        <f t="shared" si="12"/>
        <v>0.15875613747954173</v>
      </c>
      <c r="N177" s="8">
        <f t="shared" si="13"/>
        <v>6.5466448445171853E-3</v>
      </c>
      <c r="O177" s="8">
        <f>VLOOKUP($B177,HITTERS!$B:$W,14,FALSE)</f>
        <v>0.32700000000000001</v>
      </c>
      <c r="P177" s="8">
        <f>VLOOKUP($B177,HITTERS!$B:$W,15,FALSE)</f>
        <v>0.437</v>
      </c>
      <c r="Q177" s="9">
        <f>VLOOKUP($B177,HITTERS!$B:$W,9,FALSE)</f>
        <v>6.9000000000000006E-2</v>
      </c>
      <c r="R177" s="10">
        <f>VLOOKUP($B177,HITTERS!$B:$W,10,FALSE)</f>
        <v>0.154</v>
      </c>
      <c r="S177" s="10">
        <f>VLOOKUP(B177,'Hit Statcast'!B:R,9,FALSE)</f>
        <v>5.7000000000000002E-2</v>
      </c>
      <c r="T177" s="10">
        <f>VLOOKUP($B177,'Hit Statcast'!$B:$R,11,FALSE)</f>
        <v>0.41699999999999998</v>
      </c>
      <c r="U177" s="23">
        <f>VLOOKUP($B177,'Hit Statcast'!$B:$R,5,FALSE)</f>
        <v>89.4</v>
      </c>
      <c r="V177" s="23">
        <f>VLOOKUP($B177,'Hit Statcast'!$B:$R,7,FALSE)</f>
        <v>11.1</v>
      </c>
      <c r="W177" s="10">
        <f>VLOOKUP($B177,'Hit PD'!$B:$L,4,FALSE)</f>
        <v>0.23799999999999999</v>
      </c>
      <c r="X177" s="10">
        <f>VLOOKUP($B177,'Hit PD'!$B:$L,5,FALSE)</f>
        <v>0.42299999999999999</v>
      </c>
      <c r="Y177" s="10">
        <f>VLOOKUP($B177,'Hit PD'!$B:$L,6,FALSE)</f>
        <v>0.33800000000000002</v>
      </c>
      <c r="Z177" s="23">
        <f>VLOOKUP($B177,BsR!$B:$L,5,FALSE)</f>
        <v>-7.2</v>
      </c>
      <c r="AA177" s="10">
        <f>VLOOKUP($B177,'Hit PD'!$B:$L,8,FALSE)</f>
        <v>0.34300000000000003</v>
      </c>
      <c r="AB177" s="10">
        <f t="shared" si="14"/>
        <v>0.15600000000000003</v>
      </c>
      <c r="AC177" s="10">
        <f>VLOOKUP($B177,'Hit PD'!$B:$L,10,FALSE)</f>
        <v>0.23</v>
      </c>
      <c r="AD177" s="10">
        <f>VLOOKUP($B177,'Hit PD'!$B:$L,11,FALSE)</f>
        <v>0.152</v>
      </c>
      <c r="AE177" s="10">
        <f>VLOOKUP($B177,'Hit PD'!$B:$M,12,FALSE)</f>
        <v>7.8E-2</v>
      </c>
      <c r="AF177" s="10">
        <f>VLOOKUP($B177,'Hit PD'!$B:$L,9,FALSE)</f>
        <v>0.84399999999999997</v>
      </c>
      <c r="AG177">
        <f>VLOOKUP(B177,'[1]SGP Hitters'!$B:$K,10,FALSE)</f>
        <v>14.272220876486552</v>
      </c>
      <c r="AH177" s="8">
        <v>0.161</v>
      </c>
      <c r="AI177" s="8">
        <v>0.30099999999999999</v>
      </c>
      <c r="AJ177" s="11">
        <v>0.27700000000000002</v>
      </c>
      <c r="AK177" s="8">
        <v>0.33200000000000002</v>
      </c>
      <c r="AL177" s="8">
        <v>0.34799999999999998</v>
      </c>
      <c r="AM177" s="8">
        <v>107</v>
      </c>
      <c r="AN177" s="11">
        <v>-7.2</v>
      </c>
      <c r="AO177" s="11">
        <v>-1.9</v>
      </c>
      <c r="AP177" s="8">
        <v>-6</v>
      </c>
      <c r="AQ177" s="8">
        <v>1.2</v>
      </c>
    </row>
    <row r="178" spans="1:43" ht="15" thickBot="1">
      <c r="A178" s="5">
        <v>177</v>
      </c>
      <c r="B178" s="22" t="s">
        <v>230</v>
      </c>
      <c r="C178" s="22" t="s">
        <v>111</v>
      </c>
      <c r="D178" s="8">
        <f>VLOOKUP(B178,HITTERS!$B:$W,3,FALSE)</f>
        <v>112</v>
      </c>
      <c r="E178" s="8">
        <f>VLOOKUP($B178,'Hit PD'!$B:$N,13,FALSE)</f>
        <v>390</v>
      </c>
      <c r="F178" s="8">
        <f>VLOOKUP($B178,HITTERS!$B:$W,4,FALSE)</f>
        <v>473</v>
      </c>
      <c r="G178" s="8">
        <f>VLOOKUP($B178,HITTERS!$B:$W,5,FALSE)</f>
        <v>12</v>
      </c>
      <c r="H178" s="8">
        <f>VLOOKUP($B178,HITTERS!$B:$W,6,FALSE)</f>
        <v>55</v>
      </c>
      <c r="I178" s="8">
        <f>VLOOKUP($B178,HITTERS!$B:$W,7,FALSE)</f>
        <v>43</v>
      </c>
      <c r="J178" s="8">
        <f>VLOOKUP($B178,HITTERS!$B:$W,8,FALSE)</f>
        <v>11</v>
      </c>
      <c r="K178" s="8">
        <f t="shared" si="10"/>
        <v>2.5369978858350951E-2</v>
      </c>
      <c r="L178" s="8">
        <f t="shared" si="11"/>
        <v>0.11627906976744186</v>
      </c>
      <c r="M178" s="8">
        <f t="shared" si="12"/>
        <v>9.0909090909090912E-2</v>
      </c>
      <c r="N178" s="8">
        <f t="shared" si="13"/>
        <v>2.3255813953488372E-2</v>
      </c>
      <c r="O178" s="8">
        <f>VLOOKUP($B178,HITTERS!$B:$W,14,FALSE)</f>
        <v>0.378</v>
      </c>
      <c r="P178" s="8">
        <f>VLOOKUP($B178,HITTERS!$B:$W,15,FALSE)</f>
        <v>0.39700000000000002</v>
      </c>
      <c r="Q178" s="9">
        <f>VLOOKUP($B178,HITTERS!$B:$W,9,FALSE)</f>
        <v>0.159</v>
      </c>
      <c r="R178" s="10">
        <f>VLOOKUP($B178,HITTERS!$B:$W,10,FALSE)</f>
        <v>0.21099999999999999</v>
      </c>
      <c r="S178" s="10">
        <f>VLOOKUP(B178,'Hit Statcast'!B:R,9,FALSE)</f>
        <v>6.8000000000000005E-2</v>
      </c>
      <c r="T178" s="10">
        <f>VLOOKUP($B178,'Hit Statcast'!$B:$R,11,FALSE)</f>
        <v>0.44600000000000001</v>
      </c>
      <c r="U178" s="23">
        <f>VLOOKUP($B178,'Hit Statcast'!$B:$R,5,FALSE)</f>
        <v>89.6</v>
      </c>
      <c r="V178" s="23">
        <f>VLOOKUP($B178,'Hit Statcast'!$B:$R,7,FALSE)</f>
        <v>12.3</v>
      </c>
      <c r="W178" s="10">
        <f>VLOOKUP($B178,'Hit PD'!$B:$L,4,FALSE)</f>
        <v>0.218</v>
      </c>
      <c r="X178" s="10">
        <f>VLOOKUP($B178,'Hit PD'!$B:$L,5,FALSE)</f>
        <v>0.42499999999999999</v>
      </c>
      <c r="Y178" s="10">
        <f>VLOOKUP($B178,'Hit PD'!$B:$L,6,FALSE)</f>
        <v>0.35699999999999998</v>
      </c>
      <c r="Z178" s="23">
        <f>VLOOKUP($B178,BsR!$B:$L,5,FALSE)</f>
        <v>-1.7</v>
      </c>
      <c r="AA178" s="10">
        <f>VLOOKUP($B178,'Hit PD'!$B:$L,8,FALSE)</f>
        <v>0.21299999999999999</v>
      </c>
      <c r="AB178" s="10">
        <f t="shared" si="14"/>
        <v>0.254</v>
      </c>
      <c r="AC178" s="10">
        <f>VLOOKUP($B178,'Hit PD'!$B:$L,10,FALSE)</f>
        <v>0.28199999999999997</v>
      </c>
      <c r="AD178" s="10">
        <f>VLOOKUP($B178,'Hit PD'!$B:$L,11,FALSE)</f>
        <v>0.17699999999999999</v>
      </c>
      <c r="AE178" s="10">
        <f>VLOOKUP($B178,'Hit PD'!$B:$M,12,FALSE)</f>
        <v>0.105</v>
      </c>
      <c r="AF178" s="10">
        <f>VLOOKUP($B178,'Hit PD'!$B:$L,9,FALSE)</f>
        <v>0.746</v>
      </c>
      <c r="AG178">
        <f>VLOOKUP(B178,'[1]SGP Hitters'!$B:$K,10,FALSE)</f>
        <v>10.721255681888712</v>
      </c>
      <c r="AH178" s="8">
        <v>0.14099999999999999</v>
      </c>
      <c r="AI178" s="8">
        <v>0.312</v>
      </c>
      <c r="AJ178" s="11">
        <v>0.25600000000000001</v>
      </c>
      <c r="AK178" s="8">
        <v>0.34499999999999997</v>
      </c>
      <c r="AL178" s="8">
        <v>0.35099999999999998</v>
      </c>
      <c r="AM178" s="8">
        <v>115</v>
      </c>
      <c r="AN178" s="11">
        <v>-1.7</v>
      </c>
      <c r="AO178" s="11">
        <v>7.1</v>
      </c>
      <c r="AP178" s="8">
        <v>-10.8</v>
      </c>
      <c r="AQ178" s="8">
        <v>1.2</v>
      </c>
    </row>
    <row r="179" spans="1:43" ht="15" thickBot="1">
      <c r="A179" s="5">
        <v>178</v>
      </c>
      <c r="B179" s="22" t="s">
        <v>231</v>
      </c>
      <c r="C179" s="22" t="s">
        <v>86</v>
      </c>
      <c r="D179" s="8">
        <f>VLOOKUP(B179,HITTERS!$B:$W,3,FALSE)</f>
        <v>125</v>
      </c>
      <c r="E179" s="8">
        <f>VLOOKUP($B179,'Hit PD'!$B:$N,13,FALSE)</f>
        <v>406</v>
      </c>
      <c r="F179" s="8">
        <f>VLOOKUP($B179,HITTERS!$B:$W,4,FALSE)</f>
        <v>470</v>
      </c>
      <c r="G179" s="8">
        <f>VLOOKUP($B179,HITTERS!$B:$W,5,FALSE)</f>
        <v>15</v>
      </c>
      <c r="H179" s="8">
        <f>VLOOKUP($B179,HITTERS!$B:$W,6,FALSE)</f>
        <v>58</v>
      </c>
      <c r="I179" s="8">
        <f>VLOOKUP($B179,HITTERS!$B:$W,7,FALSE)</f>
        <v>58</v>
      </c>
      <c r="J179" s="8">
        <f>VLOOKUP($B179,HITTERS!$B:$W,8,FALSE)</f>
        <v>4</v>
      </c>
      <c r="K179" s="8">
        <f t="shared" si="10"/>
        <v>3.1914893617021274E-2</v>
      </c>
      <c r="L179" s="8">
        <f t="shared" si="11"/>
        <v>0.12340425531914893</v>
      </c>
      <c r="M179" s="8">
        <f t="shared" si="12"/>
        <v>0.12340425531914893</v>
      </c>
      <c r="N179" s="8">
        <f t="shared" si="13"/>
        <v>8.5106382978723406E-3</v>
      </c>
      <c r="O179" s="8">
        <f>VLOOKUP($B179,HITTERS!$B:$W,14,FALSE)</f>
        <v>0.33400000000000002</v>
      </c>
      <c r="P179" s="8">
        <f>VLOOKUP($B179,HITTERS!$B:$W,15,FALSE)</f>
        <v>0.38400000000000001</v>
      </c>
      <c r="Q179" s="9">
        <f>VLOOKUP($B179,HITTERS!$B:$W,9,FALSE)</f>
        <v>0.113</v>
      </c>
      <c r="R179" s="10">
        <f>VLOOKUP($B179,HITTERS!$B:$W,10,FALSE)</f>
        <v>0.22600000000000001</v>
      </c>
      <c r="S179" s="10">
        <f>VLOOKUP(B179,'Hit Statcast'!B:R,9,FALSE)</f>
        <v>7.9000000000000001E-2</v>
      </c>
      <c r="T179" s="10">
        <f>VLOOKUP($B179,'Hit Statcast'!$B:$R,11,FALSE)</f>
        <v>0.39800000000000002</v>
      </c>
      <c r="U179" s="23">
        <f>VLOOKUP($B179,'Hit Statcast'!$B:$R,5,FALSE)</f>
        <v>88.9</v>
      </c>
      <c r="V179" s="23">
        <f>VLOOKUP($B179,'Hit Statcast'!$B:$R,7,FALSE)</f>
        <v>11.9</v>
      </c>
      <c r="W179" s="10">
        <f>VLOOKUP($B179,'Hit PD'!$B:$L,4,FALSE)</f>
        <v>0.16400000000000001</v>
      </c>
      <c r="X179" s="10">
        <f>VLOOKUP($B179,'Hit PD'!$B:$L,5,FALSE)</f>
        <v>0.45400000000000001</v>
      </c>
      <c r="Y179" s="10">
        <f>VLOOKUP($B179,'Hit PD'!$B:$L,6,FALSE)</f>
        <v>0.38200000000000001</v>
      </c>
      <c r="Z179" s="23">
        <f>VLOOKUP($B179,BsR!$B:$L,5,FALSE)</f>
        <v>0.6</v>
      </c>
      <c r="AA179" s="10">
        <f>VLOOKUP($B179,'Hit PD'!$B:$L,8,FALSE)</f>
        <v>0.28599999999999998</v>
      </c>
      <c r="AB179" s="10">
        <f t="shared" si="14"/>
        <v>0.22899999999999998</v>
      </c>
      <c r="AC179" s="10">
        <f>VLOOKUP($B179,'Hit PD'!$B:$L,10,FALSE)</f>
        <v>0.26600000000000001</v>
      </c>
      <c r="AD179" s="10">
        <f>VLOOKUP($B179,'Hit PD'!$B:$L,11,FALSE)</f>
        <v>0.16200000000000001</v>
      </c>
      <c r="AE179" s="10">
        <f>VLOOKUP($B179,'Hit PD'!$B:$M,12,FALSE)</f>
        <v>0.104</v>
      </c>
      <c r="AF179" s="10">
        <f>VLOOKUP($B179,'Hit PD'!$B:$L,9,FALSE)</f>
        <v>0.77100000000000002</v>
      </c>
      <c r="AG179">
        <f>VLOOKUP(B179,'[1]SGP Hitters'!$B:$K,10,FALSE)</f>
        <v>9.3513444522111655</v>
      </c>
      <c r="AH179" s="8">
        <v>0.14699999999999999</v>
      </c>
      <c r="AI179" s="8">
        <v>0.28599999999999998</v>
      </c>
      <c r="AJ179" s="11">
        <v>0.24299999999999999</v>
      </c>
      <c r="AK179" s="8">
        <v>0.31900000000000001</v>
      </c>
      <c r="AL179" s="8">
        <v>0.33400000000000002</v>
      </c>
      <c r="AM179" s="8">
        <v>102</v>
      </c>
      <c r="AN179" s="11">
        <v>0.7</v>
      </c>
      <c r="AO179" s="11">
        <v>2</v>
      </c>
      <c r="AP179" s="8">
        <v>-5.5</v>
      </c>
      <c r="AQ179" s="8">
        <v>1.2</v>
      </c>
    </row>
    <row r="180" spans="1:43" ht="15" thickBot="1">
      <c r="A180" s="5">
        <v>179</v>
      </c>
      <c r="B180" s="22" t="s">
        <v>232</v>
      </c>
      <c r="C180" s="22" t="s">
        <v>144</v>
      </c>
      <c r="D180" s="8">
        <f>VLOOKUP(B180,HITTERS!$B:$W,3,FALSE)</f>
        <v>135</v>
      </c>
      <c r="E180" s="8">
        <f>VLOOKUP($B180,'Hit PD'!$B:$N,13,FALSE)</f>
        <v>514</v>
      </c>
      <c r="F180" s="8">
        <f>VLOOKUP($B180,HITTERS!$B:$W,4,FALSE)</f>
        <v>580</v>
      </c>
      <c r="G180" s="8">
        <f>VLOOKUP($B180,HITTERS!$B:$W,5,FALSE)</f>
        <v>18</v>
      </c>
      <c r="H180" s="8">
        <f>VLOOKUP($B180,HITTERS!$B:$W,6,FALSE)</f>
        <v>60</v>
      </c>
      <c r="I180" s="8">
        <f>VLOOKUP($B180,HITTERS!$B:$W,7,FALSE)</f>
        <v>65</v>
      </c>
      <c r="J180" s="8">
        <f>VLOOKUP($B180,HITTERS!$B:$W,8,FALSE)</f>
        <v>0</v>
      </c>
      <c r="K180" s="8">
        <f t="shared" si="10"/>
        <v>3.1034482758620689E-2</v>
      </c>
      <c r="L180" s="8">
        <f t="shared" si="11"/>
        <v>0.10344827586206896</v>
      </c>
      <c r="M180" s="8">
        <f t="shared" si="12"/>
        <v>0.11206896551724138</v>
      </c>
      <c r="N180" s="8">
        <f t="shared" si="13"/>
        <v>0</v>
      </c>
      <c r="O180" s="8">
        <f>VLOOKUP($B180,HITTERS!$B:$W,14,FALSE)</f>
        <v>0.312</v>
      </c>
      <c r="P180" s="8">
        <f>VLOOKUP($B180,HITTERS!$B:$W,15,FALSE)</f>
        <v>0.39900000000000002</v>
      </c>
      <c r="Q180" s="9">
        <f>VLOOKUP($B180,HITTERS!$B:$W,9,FALSE)</f>
        <v>0.10199999999999999</v>
      </c>
      <c r="R180" s="10">
        <f>VLOOKUP($B180,HITTERS!$B:$W,10,FALSE)</f>
        <v>0.22600000000000001</v>
      </c>
      <c r="S180" s="10">
        <f>VLOOKUP(B180,'Hit Statcast'!B:R,9,FALSE)</f>
        <v>9.6000000000000002E-2</v>
      </c>
      <c r="T180" s="10">
        <f>VLOOKUP($B180,'Hit Statcast'!$B:$R,11,FALSE)</f>
        <v>0.45900000000000002</v>
      </c>
      <c r="U180" s="23">
        <f>VLOOKUP($B180,'Hit Statcast'!$B:$R,5,FALSE)</f>
        <v>90.4</v>
      </c>
      <c r="V180" s="23">
        <f>VLOOKUP($B180,'Hit Statcast'!$B:$R,7,FALSE)</f>
        <v>10.6</v>
      </c>
      <c r="W180" s="10">
        <f>VLOOKUP($B180,'Hit PD'!$B:$L,4,FALSE)</f>
        <v>0.20200000000000001</v>
      </c>
      <c r="X180" s="10">
        <f>VLOOKUP($B180,'Hit PD'!$B:$L,5,FALSE)</f>
        <v>0.45900000000000002</v>
      </c>
      <c r="Y180" s="10">
        <f>VLOOKUP($B180,'Hit PD'!$B:$L,6,FALSE)</f>
        <v>0.33900000000000002</v>
      </c>
      <c r="Z180" s="23">
        <f>VLOOKUP($B180,BsR!$B:$L,5,FALSE)</f>
        <v>-9.1999999999999993</v>
      </c>
      <c r="AA180" s="10">
        <f>VLOOKUP($B180,'Hit PD'!$B:$L,8,FALSE)</f>
        <v>0.30099999999999999</v>
      </c>
      <c r="AB180" s="10">
        <f t="shared" si="14"/>
        <v>0.22599999999999998</v>
      </c>
      <c r="AC180" s="10">
        <f>VLOOKUP($B180,'Hit PD'!$B:$L,10,FALSE)</f>
        <v>0.29199999999999998</v>
      </c>
      <c r="AD180" s="10">
        <f>VLOOKUP($B180,'Hit PD'!$B:$L,11,FALSE)</f>
        <v>0.193</v>
      </c>
      <c r="AE180" s="10">
        <f>VLOOKUP($B180,'Hit PD'!$B:$M,12,FALSE)</f>
        <v>9.9000000000000005E-2</v>
      </c>
      <c r="AF180" s="10">
        <f>VLOOKUP($B180,'Hit PD'!$B:$L,9,FALSE)</f>
        <v>0.77400000000000002</v>
      </c>
      <c r="AG180">
        <f>VLOOKUP(B180,'[1]SGP Hitters'!$B:$K,10,FALSE)</f>
        <v>8.9490045622430419</v>
      </c>
      <c r="AH180" s="8">
        <v>0.16900000000000001</v>
      </c>
      <c r="AI180" s="8">
        <v>0.27200000000000002</v>
      </c>
      <c r="AJ180" s="11">
        <v>0.23</v>
      </c>
      <c r="AK180" s="8">
        <v>0.309</v>
      </c>
      <c r="AL180" s="8">
        <v>0.32900000000000001</v>
      </c>
      <c r="AM180" s="8">
        <v>96</v>
      </c>
      <c r="AN180" s="11">
        <v>-9.1999999999999993</v>
      </c>
      <c r="AO180" s="11">
        <v>-12.1</v>
      </c>
      <c r="AP180" s="8">
        <v>3.5</v>
      </c>
      <c r="AQ180" s="8">
        <v>1.1000000000000001</v>
      </c>
    </row>
    <row r="181" spans="1:43" ht="15" thickBot="1">
      <c r="A181" s="5">
        <v>180</v>
      </c>
      <c r="B181" s="22" t="s">
        <v>233</v>
      </c>
      <c r="C181" s="22" t="s">
        <v>45</v>
      </c>
      <c r="D181" s="8">
        <f>VLOOKUP(B181,HITTERS!$B:$W,3,FALSE)</f>
        <v>132</v>
      </c>
      <c r="E181" s="8">
        <f>VLOOKUP($B181,'Hit PD'!$B:$N,13,FALSE)</f>
        <v>367</v>
      </c>
      <c r="F181" s="8">
        <f>VLOOKUP($B181,HITTERS!$B:$W,4,FALSE)</f>
        <v>410</v>
      </c>
      <c r="G181" s="8">
        <f>VLOOKUP($B181,HITTERS!$B:$W,5,FALSE)</f>
        <v>13</v>
      </c>
      <c r="H181" s="8">
        <f>VLOOKUP($B181,HITTERS!$B:$W,6,FALSE)</f>
        <v>48</v>
      </c>
      <c r="I181" s="8">
        <f>VLOOKUP($B181,HITTERS!$B:$W,7,FALSE)</f>
        <v>42</v>
      </c>
      <c r="J181" s="8">
        <f>VLOOKUP($B181,HITTERS!$B:$W,8,FALSE)</f>
        <v>11</v>
      </c>
      <c r="K181" s="8">
        <f t="shared" si="10"/>
        <v>3.1707317073170732E-2</v>
      </c>
      <c r="L181" s="8">
        <f t="shared" si="11"/>
        <v>0.11707317073170732</v>
      </c>
      <c r="M181" s="8">
        <f t="shared" si="12"/>
        <v>0.1024390243902439</v>
      </c>
      <c r="N181" s="8">
        <f t="shared" si="13"/>
        <v>2.6829268292682926E-2</v>
      </c>
      <c r="O181" s="8">
        <f>VLOOKUP($B181,HITTERS!$B:$W,14,FALSE)</f>
        <v>0.28299999999999997</v>
      </c>
      <c r="P181" s="8">
        <f>VLOOKUP($B181,HITTERS!$B:$W,15,FALSE)</f>
        <v>0.36199999999999999</v>
      </c>
      <c r="Q181" s="9">
        <f>VLOOKUP($B181,HITTERS!$B:$W,9,FALSE)</f>
        <v>8.7999999999999995E-2</v>
      </c>
      <c r="R181" s="10">
        <f>VLOOKUP($B181,HITTERS!$B:$W,10,FALSE)</f>
        <v>0.28299999999999997</v>
      </c>
      <c r="S181" s="10">
        <f>VLOOKUP(B181,'Hit Statcast'!B:R,9,FALSE)</f>
        <v>9.0999999999999998E-2</v>
      </c>
      <c r="T181" s="10">
        <f>VLOOKUP($B181,'Hit Statcast'!$B:$R,11,FALSE)</f>
        <v>0.38700000000000001</v>
      </c>
      <c r="U181" s="23">
        <f>VLOOKUP($B181,'Hit Statcast'!$B:$R,5,FALSE)</f>
        <v>89.3</v>
      </c>
      <c r="V181" s="23">
        <f>VLOOKUP($B181,'Hit Statcast'!$B:$R,7,FALSE)</f>
        <v>10.5</v>
      </c>
      <c r="W181" s="10">
        <f>VLOOKUP($B181,'Hit PD'!$B:$L,4,FALSE)</f>
        <v>0.13800000000000001</v>
      </c>
      <c r="X181" s="10">
        <f>VLOOKUP($B181,'Hit PD'!$B:$L,5,FALSE)</f>
        <v>0.46600000000000003</v>
      </c>
      <c r="Y181" s="10">
        <f>VLOOKUP($B181,'Hit PD'!$B:$L,6,FALSE)</f>
        <v>0.39500000000000002</v>
      </c>
      <c r="Z181" s="23">
        <f>VLOOKUP($B181,BsR!$B:$L,5,FALSE)</f>
        <v>0.9</v>
      </c>
      <c r="AA181" s="10">
        <f>VLOOKUP($B181,'Hit PD'!$B:$L,8,FALSE)</f>
        <v>0.33800000000000002</v>
      </c>
      <c r="AB181" s="10">
        <f t="shared" si="14"/>
        <v>0.31899999999999995</v>
      </c>
      <c r="AC181" s="10">
        <f>VLOOKUP($B181,'Hit PD'!$B:$L,10,FALSE)</f>
        <v>0.32</v>
      </c>
      <c r="AD181" s="10">
        <f>VLOOKUP($B181,'Hit PD'!$B:$L,11,FALSE)</f>
        <v>0.17</v>
      </c>
      <c r="AE181" s="10">
        <f>VLOOKUP($B181,'Hit PD'!$B:$M,12,FALSE)</f>
        <v>0.15</v>
      </c>
      <c r="AF181" s="10">
        <f>VLOOKUP($B181,'Hit PD'!$B:$L,9,FALSE)</f>
        <v>0.68100000000000005</v>
      </c>
      <c r="AG181">
        <f>VLOOKUP(B181,'[1]SGP Hitters'!$B:$K,10,FALSE)</f>
        <v>5.9698047440844491</v>
      </c>
      <c r="AH181" s="8">
        <v>0.158</v>
      </c>
      <c r="AI181" s="8">
        <v>0.25800000000000001</v>
      </c>
      <c r="AJ181" s="11">
        <v>0.20399999999999999</v>
      </c>
      <c r="AK181" s="8">
        <v>0.28399999999999997</v>
      </c>
      <c r="AL181" s="8">
        <v>0.29299999999999998</v>
      </c>
      <c r="AM181" s="8">
        <v>75</v>
      </c>
      <c r="AN181" s="11">
        <v>0.9</v>
      </c>
      <c r="AO181" s="11">
        <v>-11.9</v>
      </c>
      <c r="AP181" s="8">
        <v>8.9</v>
      </c>
      <c r="AQ181" s="8">
        <v>1.1000000000000001</v>
      </c>
    </row>
    <row r="182" spans="1:43" ht="15" thickBot="1">
      <c r="A182" s="5">
        <v>181</v>
      </c>
      <c r="B182" s="22" t="s">
        <v>234</v>
      </c>
      <c r="C182" s="22" t="s">
        <v>153</v>
      </c>
      <c r="D182" s="8">
        <f>VLOOKUP(B182,HITTERS!$B:$W,3,FALSE)</f>
        <v>148</v>
      </c>
      <c r="E182" s="8">
        <f>VLOOKUP($B182,'Hit PD'!$B:$N,13,FALSE)</f>
        <v>464</v>
      </c>
      <c r="F182" s="8">
        <f>VLOOKUP($B182,HITTERS!$B:$W,4,FALSE)</f>
        <v>518</v>
      </c>
      <c r="G182" s="8">
        <f>VLOOKUP($B182,HITTERS!$B:$W,5,FALSE)</f>
        <v>9</v>
      </c>
      <c r="H182" s="8">
        <f>VLOOKUP($B182,HITTERS!$B:$W,6,FALSE)</f>
        <v>60</v>
      </c>
      <c r="I182" s="8">
        <f>VLOOKUP($B182,HITTERS!$B:$W,7,FALSE)</f>
        <v>35</v>
      </c>
      <c r="J182" s="8">
        <f>VLOOKUP($B182,HITTERS!$B:$W,8,FALSE)</f>
        <v>16</v>
      </c>
      <c r="K182" s="8">
        <f t="shared" si="10"/>
        <v>1.7374517374517374E-2</v>
      </c>
      <c r="L182" s="8">
        <f t="shared" si="11"/>
        <v>0.11583011583011583</v>
      </c>
      <c r="M182" s="8">
        <f t="shared" si="12"/>
        <v>6.7567567567567571E-2</v>
      </c>
      <c r="N182" s="8">
        <f t="shared" si="13"/>
        <v>3.0888030888030889E-2</v>
      </c>
      <c r="O182" s="8">
        <f>VLOOKUP($B182,HITTERS!$B:$W,14,FALSE)</f>
        <v>0.30199999999999999</v>
      </c>
      <c r="P182" s="8">
        <f>VLOOKUP($B182,HITTERS!$B:$W,15,FALSE)</f>
        <v>0.35099999999999998</v>
      </c>
      <c r="Q182" s="9">
        <f>VLOOKUP($B182,HITTERS!$B:$W,9,FALSE)</f>
        <v>8.5000000000000006E-2</v>
      </c>
      <c r="R182" s="10">
        <f>VLOOKUP($B182,HITTERS!$B:$W,10,FALSE)</f>
        <v>0.218</v>
      </c>
      <c r="S182" s="10">
        <f>VLOOKUP(B182,'Hit Statcast'!B:R,9,FALSE)</f>
        <v>7.5999999999999998E-2</v>
      </c>
      <c r="T182" s="10">
        <f>VLOOKUP($B182,'Hit Statcast'!$B:$R,11,FALSE)</f>
        <v>0.33200000000000002</v>
      </c>
      <c r="U182" s="23">
        <f>VLOOKUP($B182,'Hit Statcast'!$B:$R,5,FALSE)</f>
        <v>87.2</v>
      </c>
      <c r="V182" s="23">
        <f>VLOOKUP($B182,'Hit Statcast'!$B:$R,7,FALSE)</f>
        <v>17.8</v>
      </c>
      <c r="W182" s="10">
        <f>VLOOKUP($B182,'Hit PD'!$B:$L,4,FALSE)</f>
        <v>0.218</v>
      </c>
      <c r="X182" s="10">
        <f>VLOOKUP($B182,'Hit PD'!$B:$L,5,FALSE)</f>
        <v>0.35099999999999998</v>
      </c>
      <c r="Y182" s="10">
        <f>VLOOKUP($B182,'Hit PD'!$B:$L,6,FALSE)</f>
        <v>0.43099999999999999</v>
      </c>
      <c r="Z182" s="23">
        <f>VLOOKUP($B182,BsR!$B:$L,5,FALSE)</f>
        <v>1.7</v>
      </c>
      <c r="AA182" s="10">
        <f>VLOOKUP($B182,'Hit PD'!$B:$L,8,FALSE)</f>
        <v>0.30599999999999999</v>
      </c>
      <c r="AB182" s="10">
        <f t="shared" si="14"/>
        <v>0.18000000000000005</v>
      </c>
      <c r="AC182" s="10">
        <f>VLOOKUP($B182,'Hit PD'!$B:$L,10,FALSE)</f>
        <v>0.25</v>
      </c>
      <c r="AD182" s="10">
        <f>VLOOKUP($B182,'Hit PD'!$B:$L,11,FALSE)</f>
        <v>0.16500000000000001</v>
      </c>
      <c r="AE182" s="10">
        <f>VLOOKUP($B182,'Hit PD'!$B:$M,12,FALSE)</f>
        <v>8.5000000000000006E-2</v>
      </c>
      <c r="AF182" s="10">
        <f>VLOOKUP($B182,'Hit PD'!$B:$L,9,FALSE)</f>
        <v>0.82</v>
      </c>
      <c r="AG182">
        <f>VLOOKUP(B182,'[1]SGP Hitters'!$B:$K,10,FALSE)</f>
        <v>6.0846755703323163</v>
      </c>
      <c r="AH182" s="8">
        <v>0.11600000000000001</v>
      </c>
      <c r="AI182" s="8">
        <v>0.28499999999999998</v>
      </c>
      <c r="AJ182" s="11">
        <v>0.23</v>
      </c>
      <c r="AK182" s="8">
        <v>0.28599999999999998</v>
      </c>
      <c r="AL182" s="8">
        <v>0.308</v>
      </c>
      <c r="AM182" s="8">
        <v>79</v>
      </c>
      <c r="AN182" s="11">
        <v>2.1</v>
      </c>
      <c r="AO182" s="11">
        <v>-10.6</v>
      </c>
      <c r="AP182" s="8">
        <v>4</v>
      </c>
      <c r="AQ182" s="8">
        <v>1.1000000000000001</v>
      </c>
    </row>
    <row r="183" spans="1:43" ht="15" thickBot="1">
      <c r="A183" s="5">
        <v>182</v>
      </c>
      <c r="B183" s="22" t="s">
        <v>235</v>
      </c>
      <c r="C183" s="6" t="s">
        <v>103</v>
      </c>
      <c r="D183" s="8">
        <f>VLOOKUP(B183,HITTERS!$B:$W,3,FALSE)</f>
        <v>105</v>
      </c>
      <c r="E183" s="8">
        <f>VLOOKUP($B183,'Hit PD'!$B:$N,13,FALSE)</f>
        <v>314</v>
      </c>
      <c r="F183" s="8">
        <f>VLOOKUP($B183,HITTERS!$B:$W,4,FALSE)</f>
        <v>350</v>
      </c>
      <c r="G183" s="8">
        <f>VLOOKUP($B183,HITTERS!$B:$W,5,FALSE)</f>
        <v>4</v>
      </c>
      <c r="H183" s="8">
        <f>VLOOKUP($B183,HITTERS!$B:$W,6,FALSE)</f>
        <v>47</v>
      </c>
      <c r="I183" s="8">
        <f>VLOOKUP($B183,HITTERS!$B:$W,7,FALSE)</f>
        <v>40</v>
      </c>
      <c r="J183" s="8">
        <f>VLOOKUP($B183,HITTERS!$B:$W,8,FALSE)</f>
        <v>12</v>
      </c>
      <c r="K183" s="8">
        <f t="shared" si="10"/>
        <v>1.1428571428571429E-2</v>
      </c>
      <c r="L183" s="8">
        <f t="shared" si="11"/>
        <v>0.13428571428571429</v>
      </c>
      <c r="M183" s="8">
        <f t="shared" si="12"/>
        <v>0.11428571428571428</v>
      </c>
      <c r="N183" s="8">
        <f t="shared" si="13"/>
        <v>3.4285714285714287E-2</v>
      </c>
      <c r="O183" s="8">
        <f>VLOOKUP($B183,HITTERS!$B:$W,14,FALSE)</f>
        <v>0.30299999999999999</v>
      </c>
      <c r="P183" s="8">
        <f>VLOOKUP($B183,HITTERS!$B:$W,15,FALSE)</f>
        <v>0.33800000000000002</v>
      </c>
      <c r="Q183" s="9">
        <f>VLOOKUP($B183,HITTERS!$B:$W,9,FALSE)</f>
        <v>7.6999999999999999E-2</v>
      </c>
      <c r="R183" s="10">
        <f>VLOOKUP($B183,HITTERS!$B:$W,10,FALSE)</f>
        <v>0.23100000000000001</v>
      </c>
      <c r="S183" s="10">
        <f>VLOOKUP(B183,'Hit Statcast'!B:R,9,FALSE)</f>
        <v>3.6999999999999998E-2</v>
      </c>
      <c r="T183" s="10">
        <f>VLOOKUP($B183,'Hit Statcast'!$B:$R,11,FALSE)</f>
        <v>0.28599999999999998</v>
      </c>
      <c r="U183" s="23">
        <f>VLOOKUP($B183,'Hit Statcast'!$B:$R,5,FALSE)</f>
        <v>87.1</v>
      </c>
      <c r="V183" s="23">
        <f>VLOOKUP($B183,'Hit Statcast'!$B:$R,7,FALSE)</f>
        <v>12.9</v>
      </c>
      <c r="W183" s="10">
        <f>VLOOKUP($B183,'Hit PD'!$B:$L,4,FALSE)</f>
        <v>0.23100000000000001</v>
      </c>
      <c r="X183" s="10">
        <f>VLOOKUP($B183,'Hit PD'!$B:$L,5,FALSE)</f>
        <v>0.40200000000000002</v>
      </c>
      <c r="Y183" s="10">
        <f>VLOOKUP($B183,'Hit PD'!$B:$L,6,FALSE)</f>
        <v>0.36799999999999999</v>
      </c>
      <c r="Z183" s="23">
        <f>VLOOKUP($B183,BsR!$B:$L,5,FALSE)</f>
        <v>5</v>
      </c>
      <c r="AA183" s="10">
        <f>VLOOKUP($B183,'Hit PD'!$B:$L,8,FALSE)</f>
        <v>0.29099999999999998</v>
      </c>
      <c r="AB183" s="10">
        <f t="shared" si="14"/>
        <v>0.21799999999999997</v>
      </c>
      <c r="AC183" s="10">
        <f>VLOOKUP($B183,'Hit PD'!$B:$L,10,FALSE)</f>
        <v>0.29499999999999998</v>
      </c>
      <c r="AD183" s="10">
        <f>VLOOKUP($B183,'Hit PD'!$B:$L,11,FALSE)</f>
        <v>0.2</v>
      </c>
      <c r="AE183" s="10">
        <f>VLOOKUP($B183,'Hit PD'!$B:$M,12,FALSE)</f>
        <v>9.5000000000000001E-2</v>
      </c>
      <c r="AF183" s="10">
        <f>VLOOKUP($B183,'Hit PD'!$B:$L,9,FALSE)</f>
        <v>0.78200000000000003</v>
      </c>
      <c r="AG183">
        <f>VLOOKUP(B183,'[1]SGP Hitters'!$B:$K,10,FALSE)</f>
        <v>5.0248999870758757</v>
      </c>
      <c r="AH183" s="8">
        <v>8.5999999999999993E-2</v>
      </c>
      <c r="AI183" s="8">
        <v>0.314</v>
      </c>
      <c r="AJ183" s="11">
        <v>0.24299999999999999</v>
      </c>
      <c r="AK183" s="8">
        <v>0.28100000000000003</v>
      </c>
      <c r="AL183" s="8">
        <v>0.27400000000000002</v>
      </c>
      <c r="AM183" s="8">
        <v>75</v>
      </c>
      <c r="AN183" s="11">
        <v>4.4000000000000004</v>
      </c>
      <c r="AO183" s="11">
        <v>-5.9</v>
      </c>
      <c r="AP183" s="8">
        <v>5.0999999999999996</v>
      </c>
      <c r="AQ183" s="8">
        <v>1.1000000000000001</v>
      </c>
    </row>
    <row r="184" spans="1:43" ht="15" thickBot="1">
      <c r="A184" s="5">
        <v>183</v>
      </c>
      <c r="B184" s="22" t="s">
        <v>236</v>
      </c>
      <c r="C184" s="6" t="s">
        <v>103</v>
      </c>
      <c r="D184" s="8">
        <f>VLOOKUP(B184,HITTERS!$B:$W,3,FALSE)</f>
        <v>98</v>
      </c>
      <c r="E184" s="8">
        <f>VLOOKUP($B184,'Hit PD'!$B:$N,13,FALSE)</f>
        <v>319</v>
      </c>
      <c r="F184" s="8">
        <f>VLOOKUP($B184,HITTERS!$B:$W,4,FALSE)</f>
        <v>344</v>
      </c>
      <c r="G184" s="8">
        <f>VLOOKUP($B184,HITTERS!$B:$W,5,FALSE)</f>
        <v>7</v>
      </c>
      <c r="H184" s="8">
        <f>VLOOKUP($B184,HITTERS!$B:$W,6,FALSE)</f>
        <v>44</v>
      </c>
      <c r="I184" s="8">
        <f>VLOOKUP($B184,HITTERS!$B:$W,7,FALSE)</f>
        <v>40</v>
      </c>
      <c r="J184" s="8">
        <f>VLOOKUP($B184,HITTERS!$B:$W,8,FALSE)</f>
        <v>20</v>
      </c>
      <c r="K184" s="8">
        <f t="shared" si="10"/>
        <v>2.0348837209302327E-2</v>
      </c>
      <c r="L184" s="8">
        <f t="shared" si="11"/>
        <v>0.12790697674418605</v>
      </c>
      <c r="M184" s="8">
        <f t="shared" si="12"/>
        <v>0.11627906976744186</v>
      </c>
      <c r="N184" s="8">
        <f t="shared" si="13"/>
        <v>5.8139534883720929E-2</v>
      </c>
      <c r="O184" s="8">
        <f>VLOOKUP($B184,HITTERS!$B:$W,14,FALSE)</f>
        <v>0.27400000000000002</v>
      </c>
      <c r="P184" s="8">
        <f>VLOOKUP($B184,HITTERS!$B:$W,15,FALSE)</f>
        <v>0.34799999999999998</v>
      </c>
      <c r="Q184" s="9">
        <f>VLOOKUP($B184,HITTERS!$B:$W,9,FALSE)</f>
        <v>4.9000000000000002E-2</v>
      </c>
      <c r="R184" s="10">
        <f>VLOOKUP($B184,HITTERS!$B:$W,10,FALSE)</f>
        <v>0.17199999999999999</v>
      </c>
      <c r="S184" s="10">
        <f>VLOOKUP(B184,'Hit Statcast'!B:R,9,FALSE)</f>
        <v>5.2999999999999999E-2</v>
      </c>
      <c r="T184" s="10">
        <f>VLOOKUP($B184,'Hit Statcast'!$B:$R,11,FALSE)</f>
        <v>0.313</v>
      </c>
      <c r="U184" s="23">
        <f>VLOOKUP($B184,'Hit Statcast'!$B:$R,5,FALSE)</f>
        <v>85.9</v>
      </c>
      <c r="V184" s="23">
        <f>VLOOKUP($B184,'Hit Statcast'!$B:$R,7,FALSE)</f>
        <v>17.8</v>
      </c>
      <c r="W184" s="10">
        <f>VLOOKUP($B184,'Hit PD'!$B:$L,4,FALSE)</f>
        <v>0.16700000000000001</v>
      </c>
      <c r="X184" s="10">
        <f>VLOOKUP($B184,'Hit PD'!$B:$L,5,FALSE)</f>
        <v>0.36499999999999999</v>
      </c>
      <c r="Y184" s="10">
        <f>VLOOKUP($B184,'Hit PD'!$B:$L,6,FALSE)</f>
        <v>0.46800000000000003</v>
      </c>
      <c r="Z184" s="23">
        <f>VLOOKUP($B184,BsR!$B:$L,5,FALSE)</f>
        <v>4.4000000000000004</v>
      </c>
      <c r="AA184" s="10">
        <f>VLOOKUP($B184,'Hit PD'!$B:$L,8,FALSE)</f>
        <v>0.373</v>
      </c>
      <c r="AB184" s="10">
        <f t="shared" si="14"/>
        <v>0.23299999999999998</v>
      </c>
      <c r="AC184" s="10">
        <f>VLOOKUP($B184,'Hit PD'!$B:$L,10,FALSE)</f>
        <v>0.28499999999999998</v>
      </c>
      <c r="AD184" s="10">
        <f>VLOOKUP($B184,'Hit PD'!$B:$L,11,FALSE)</f>
        <v>0.17199999999999999</v>
      </c>
      <c r="AE184" s="10">
        <f>VLOOKUP($B184,'Hit PD'!$B:$M,12,FALSE)</f>
        <v>0.113</v>
      </c>
      <c r="AF184" s="10">
        <f>VLOOKUP($B184,'Hit PD'!$B:$L,9,FALSE)</f>
        <v>0.76700000000000002</v>
      </c>
      <c r="AG184">
        <f>VLOOKUP(B184,'[1]SGP Hitters'!$B:$K,10,FALSE)</f>
        <v>5.4930861113675036</v>
      </c>
      <c r="AH184" s="8">
        <v>0.11600000000000001</v>
      </c>
      <c r="AI184" s="8">
        <v>0.26100000000000001</v>
      </c>
      <c r="AJ184" s="11">
        <v>0.23200000000000001</v>
      </c>
      <c r="AK184" s="8">
        <v>0.27100000000000002</v>
      </c>
      <c r="AL184" s="8">
        <v>0.29399999999999998</v>
      </c>
      <c r="AM184" s="8">
        <v>70</v>
      </c>
      <c r="AN184" s="11">
        <v>4.4000000000000004</v>
      </c>
      <c r="AO184" s="11">
        <v>-8.1999999999999993</v>
      </c>
      <c r="AP184" s="8">
        <v>7</v>
      </c>
      <c r="AQ184" s="8">
        <v>1.1000000000000001</v>
      </c>
    </row>
    <row r="185" spans="1:43" ht="15" thickBot="1">
      <c r="A185" s="5">
        <v>184</v>
      </c>
      <c r="B185" s="22" t="s">
        <v>237</v>
      </c>
      <c r="C185" s="22" t="s">
        <v>64</v>
      </c>
      <c r="D185" s="8">
        <f>VLOOKUP(B185,HITTERS!$B:$W,3,FALSE)</f>
        <v>99</v>
      </c>
      <c r="E185" s="8">
        <f>VLOOKUP($B185,'Hit PD'!$B:$N,13,FALSE)</f>
        <v>303</v>
      </c>
      <c r="F185" s="8">
        <f>VLOOKUP($B185,HITTERS!$B:$W,4,FALSE)</f>
        <v>349</v>
      </c>
      <c r="G185" s="8">
        <f>VLOOKUP($B185,HITTERS!$B:$W,5,FALSE)</f>
        <v>8</v>
      </c>
      <c r="H185" s="8">
        <f>VLOOKUP($B185,HITTERS!$B:$W,6,FALSE)</f>
        <v>50</v>
      </c>
      <c r="I185" s="8">
        <f>VLOOKUP($B185,HITTERS!$B:$W,7,FALSE)</f>
        <v>36</v>
      </c>
      <c r="J185" s="8">
        <f>VLOOKUP($B185,HITTERS!$B:$W,8,FALSE)</f>
        <v>22</v>
      </c>
      <c r="K185" s="8">
        <f t="shared" si="10"/>
        <v>2.2922636103151862E-2</v>
      </c>
      <c r="L185" s="8">
        <f t="shared" si="11"/>
        <v>0.14326647564469913</v>
      </c>
      <c r="M185" s="8">
        <f t="shared" si="12"/>
        <v>0.10315186246418338</v>
      </c>
      <c r="N185" s="8">
        <f t="shared" si="13"/>
        <v>6.3037249283667621E-2</v>
      </c>
      <c r="O185" s="8">
        <f>VLOOKUP($B185,HITTERS!$B:$W,14,FALSE)</f>
        <v>0.30499999999999999</v>
      </c>
      <c r="P185" s="8">
        <f>VLOOKUP($B185,HITTERS!$B:$W,15,FALSE)</f>
        <v>0.33300000000000002</v>
      </c>
      <c r="Q185" s="9">
        <f>VLOOKUP($B185,HITTERS!$B:$W,9,FALSE)</f>
        <v>0.126</v>
      </c>
      <c r="R185" s="10">
        <f>VLOOKUP($B185,HITTERS!$B:$W,10,FALSE)</f>
        <v>0.26400000000000001</v>
      </c>
      <c r="S185" s="10">
        <f>VLOOKUP(B185,'Hit Statcast'!B:R,9,FALSE)</f>
        <v>3.3000000000000002E-2</v>
      </c>
      <c r="T185" s="10">
        <f>VLOOKUP($B185,'Hit Statcast'!$B:$R,11,FALSE)</f>
        <v>0.28299999999999997</v>
      </c>
      <c r="U185" s="23">
        <f>VLOOKUP($B185,'Hit Statcast'!$B:$R,5,FALSE)</f>
        <v>86.7</v>
      </c>
      <c r="V185" s="23">
        <f>VLOOKUP($B185,'Hit Statcast'!$B:$R,7,FALSE)</f>
        <v>19.100000000000001</v>
      </c>
      <c r="W185" s="10">
        <f>VLOOKUP($B185,'Hit PD'!$B:$L,4,FALSE)</f>
        <v>0.186</v>
      </c>
      <c r="X185" s="10">
        <f>VLOOKUP($B185,'Hit PD'!$B:$L,5,FALSE)</f>
        <v>0.35199999999999998</v>
      </c>
      <c r="Y185" s="10">
        <f>VLOOKUP($B185,'Hit PD'!$B:$L,6,FALSE)</f>
        <v>0.46200000000000002</v>
      </c>
      <c r="Z185" s="23">
        <f>VLOOKUP($B185,BsR!$B:$L,5,FALSE)</f>
        <v>6.5</v>
      </c>
      <c r="AA185" s="10">
        <f>VLOOKUP($B185,'Hit PD'!$B:$L,8,FALSE)</f>
        <v>0.21299999999999999</v>
      </c>
      <c r="AB185" s="10">
        <f t="shared" si="14"/>
        <v>0.23699999999999999</v>
      </c>
      <c r="AC185" s="10">
        <f>VLOOKUP($B185,'Hit PD'!$B:$L,10,FALSE)</f>
        <v>0.27900000000000003</v>
      </c>
      <c r="AD185" s="10">
        <f>VLOOKUP($B185,'Hit PD'!$B:$L,11,FALSE)</f>
        <v>0.17699999999999999</v>
      </c>
      <c r="AE185" s="10">
        <f>VLOOKUP($B185,'Hit PD'!$B:$M,12,FALSE)</f>
        <v>0.10100000000000001</v>
      </c>
      <c r="AF185" s="10">
        <f>VLOOKUP($B185,'Hit PD'!$B:$L,9,FALSE)</f>
        <v>0.76300000000000001</v>
      </c>
      <c r="AG185">
        <f>VLOOKUP(B185,'[1]SGP Hitters'!$B:$K,10,FALSE)</f>
        <v>6.8896781964842129</v>
      </c>
      <c r="AH185" s="8">
        <v>0.13600000000000001</v>
      </c>
      <c r="AI185" s="8">
        <v>0.26200000000000001</v>
      </c>
      <c r="AJ185" s="11">
        <v>0.20100000000000001</v>
      </c>
      <c r="AK185" s="8">
        <v>0.28899999999999998</v>
      </c>
      <c r="AL185" s="8">
        <v>0.28199999999999997</v>
      </c>
      <c r="AM185" s="8">
        <v>86</v>
      </c>
      <c r="AN185" s="11">
        <v>6.3</v>
      </c>
      <c r="AO185" s="11">
        <v>0.6</v>
      </c>
      <c r="AP185" s="8">
        <v>-1.7</v>
      </c>
      <c r="AQ185" s="8">
        <v>1</v>
      </c>
    </row>
    <row r="186" spans="1:43" ht="15" thickBot="1">
      <c r="A186" s="5">
        <v>185</v>
      </c>
      <c r="B186" s="22" t="s">
        <v>238</v>
      </c>
      <c r="C186" s="22" t="s">
        <v>41</v>
      </c>
      <c r="D186" s="8">
        <f>VLOOKUP(B186,HITTERS!$B:$W,3,FALSE)</f>
        <v>127</v>
      </c>
      <c r="E186" s="8">
        <f>VLOOKUP($B186,'Hit PD'!$B:$N,13,FALSE)</f>
        <v>458</v>
      </c>
      <c r="F186" s="8">
        <f>VLOOKUP($B186,HITTERS!$B:$W,4,FALSE)</f>
        <v>522</v>
      </c>
      <c r="G186" s="8">
        <f>VLOOKUP($B186,HITTERS!$B:$W,5,FALSE)</f>
        <v>10</v>
      </c>
      <c r="H186" s="8">
        <f>VLOOKUP($B186,HITTERS!$B:$W,6,FALSE)</f>
        <v>54</v>
      </c>
      <c r="I186" s="8">
        <f>VLOOKUP($B186,HITTERS!$B:$W,7,FALSE)</f>
        <v>48</v>
      </c>
      <c r="J186" s="8">
        <f>VLOOKUP($B186,HITTERS!$B:$W,8,FALSE)</f>
        <v>6</v>
      </c>
      <c r="K186" s="8">
        <f t="shared" si="10"/>
        <v>1.9157088122605363E-2</v>
      </c>
      <c r="L186" s="8">
        <f t="shared" si="11"/>
        <v>0.10344827586206896</v>
      </c>
      <c r="M186" s="8">
        <f t="shared" si="12"/>
        <v>9.1954022988505746E-2</v>
      </c>
      <c r="N186" s="8">
        <f t="shared" si="13"/>
        <v>1.1494252873563218E-2</v>
      </c>
      <c r="O186" s="8">
        <f>VLOOKUP($B186,HITTERS!$B:$W,14,FALSE)</f>
        <v>0.312</v>
      </c>
      <c r="P186" s="8">
        <f>VLOOKUP($B186,HITTERS!$B:$W,15,FALSE)</f>
        <v>0.378</v>
      </c>
      <c r="Q186" s="9">
        <f>VLOOKUP($B186,HITTERS!$B:$W,9,FALSE)</f>
        <v>8.7999999999999995E-2</v>
      </c>
      <c r="R186" s="10">
        <f>VLOOKUP($B186,HITTERS!$B:$W,10,FALSE)</f>
        <v>0.186</v>
      </c>
      <c r="S186" s="10">
        <f>VLOOKUP(B186,'Hit Statcast'!B:R,9,FALSE)</f>
        <v>4.3999999999999997E-2</v>
      </c>
      <c r="T186" s="10">
        <f>VLOOKUP($B186,'Hit Statcast'!$B:$R,11,FALSE)</f>
        <v>0.33200000000000002</v>
      </c>
      <c r="U186" s="23">
        <f>VLOOKUP($B186,'Hit Statcast'!$B:$R,5,FALSE)</f>
        <v>87.3</v>
      </c>
      <c r="V186" s="23">
        <f>VLOOKUP($B186,'Hit Statcast'!$B:$R,7,FALSE)</f>
        <v>15</v>
      </c>
      <c r="W186" s="10">
        <f>VLOOKUP($B186,'Hit PD'!$B:$L,4,FALSE)</f>
        <v>0.222</v>
      </c>
      <c r="X186" s="10">
        <f>VLOOKUP($B186,'Hit PD'!$B:$L,5,FALSE)</f>
        <v>0.372</v>
      </c>
      <c r="Y186" s="10">
        <f>VLOOKUP($B186,'Hit PD'!$B:$L,6,FALSE)</f>
        <v>0.40600000000000003</v>
      </c>
      <c r="Z186" s="23">
        <f>VLOOKUP($B186,BsR!$B:$L,5,FALSE)</f>
        <v>3.2</v>
      </c>
      <c r="AA186" s="10">
        <f>VLOOKUP($B186,'Hit PD'!$B:$L,8,FALSE)</f>
        <v>0.31</v>
      </c>
      <c r="AB186" s="10">
        <f t="shared" si="14"/>
        <v>0.13400000000000001</v>
      </c>
      <c r="AC186" s="10">
        <f>VLOOKUP($B186,'Hit PD'!$B:$L,10,FALSE)</f>
        <v>0.24099999999999999</v>
      </c>
      <c r="AD186" s="10">
        <f>VLOOKUP($B186,'Hit PD'!$B:$L,11,FALSE)</f>
        <v>0.17799999999999999</v>
      </c>
      <c r="AE186" s="10">
        <f>VLOOKUP($B186,'Hit PD'!$B:$M,12,FALSE)</f>
        <v>6.4000000000000001E-2</v>
      </c>
      <c r="AF186" s="10">
        <f>VLOOKUP($B186,'Hit PD'!$B:$L,9,FALSE)</f>
        <v>0.86599999999999999</v>
      </c>
      <c r="AG186">
        <f>VLOOKUP(B186,'[1]SGP Hitters'!$B:$K,10,FALSE)</f>
        <v>6.5532922520750096</v>
      </c>
      <c r="AH186" s="8">
        <v>0.14799999999999999</v>
      </c>
      <c r="AI186" s="8">
        <v>0.26700000000000002</v>
      </c>
      <c r="AJ186" s="11">
        <v>0.22900000000000001</v>
      </c>
      <c r="AK186" s="8">
        <v>0.30099999999999999</v>
      </c>
      <c r="AL186" s="8">
        <v>0.30399999999999999</v>
      </c>
      <c r="AM186" s="8">
        <v>92</v>
      </c>
      <c r="AN186" s="11">
        <v>3.2</v>
      </c>
      <c r="AO186" s="11">
        <v>-1.9</v>
      </c>
      <c r="AP186" s="8">
        <v>-5.5</v>
      </c>
      <c r="AQ186" s="8">
        <v>1</v>
      </c>
    </row>
    <row r="187" spans="1:43" ht="15" thickBot="1">
      <c r="A187" s="5">
        <v>186</v>
      </c>
      <c r="B187" s="22" t="s">
        <v>239</v>
      </c>
      <c r="C187" s="22" t="s">
        <v>89</v>
      </c>
      <c r="D187" s="8">
        <f>VLOOKUP(B187,HITTERS!$B:$W,3,FALSE)</f>
        <v>157</v>
      </c>
      <c r="E187" s="8">
        <f>VLOOKUP($B187,'Hit PD'!$B:$N,13,FALSE)</f>
        <v>626</v>
      </c>
      <c r="F187" s="8">
        <f>VLOOKUP($B187,HITTERS!$B:$W,4,FALSE)</f>
        <v>671</v>
      </c>
      <c r="G187" s="8">
        <f>VLOOKUP($B187,HITTERS!$B:$W,5,FALSE)</f>
        <v>29</v>
      </c>
      <c r="H187" s="8">
        <f>VLOOKUP($B187,HITTERS!$B:$W,6,FALSE)</f>
        <v>79</v>
      </c>
      <c r="I187" s="8">
        <f>VLOOKUP($B187,HITTERS!$B:$W,7,FALSE)</f>
        <v>106</v>
      </c>
      <c r="J187" s="8">
        <f>VLOOKUP($B187,HITTERS!$B:$W,8,FALSE)</f>
        <v>11</v>
      </c>
      <c r="K187" s="8">
        <f t="shared" si="10"/>
        <v>4.3219076005961254E-2</v>
      </c>
      <c r="L187" s="8">
        <f t="shared" si="11"/>
        <v>0.11773472429210134</v>
      </c>
      <c r="M187" s="8">
        <f t="shared" si="12"/>
        <v>0.15797317436661698</v>
      </c>
      <c r="N187" s="8">
        <f t="shared" si="13"/>
        <v>1.6393442622950821E-2</v>
      </c>
      <c r="O187" s="8">
        <f>VLOOKUP($B187,HITTERS!$B:$W,14,FALSE)</f>
        <v>0.311</v>
      </c>
      <c r="P187" s="8">
        <f>VLOOKUP($B187,HITTERS!$B:$W,15,FALSE)</f>
        <v>0.47599999999999998</v>
      </c>
      <c r="Q187" s="9">
        <f>VLOOKUP($B187,HITTERS!$B:$W,9,FALSE)</f>
        <v>5.3999999999999999E-2</v>
      </c>
      <c r="R187" s="10">
        <f>VLOOKUP($B187,HITTERS!$B:$W,10,FALSE)</f>
        <v>0.27600000000000002</v>
      </c>
      <c r="S187" s="10">
        <f>VLOOKUP(B187,'Hit Statcast'!B:R,9,FALSE)</f>
        <v>0.10299999999999999</v>
      </c>
      <c r="T187" s="10">
        <f>VLOOKUP($B187,'Hit Statcast'!$B:$R,11,FALSE)</f>
        <v>0.43</v>
      </c>
      <c r="U187" s="23">
        <f>VLOOKUP($B187,'Hit Statcast'!$B:$R,5,FALSE)</f>
        <v>88.9</v>
      </c>
      <c r="V187" s="23">
        <f>VLOOKUP($B187,'Hit Statcast'!$B:$R,7,FALSE)</f>
        <v>14.4</v>
      </c>
      <c r="W187" s="10">
        <f>VLOOKUP($B187,'Hit PD'!$B:$L,4,FALSE)</f>
        <v>0.219</v>
      </c>
      <c r="X187" s="10">
        <f>VLOOKUP($B187,'Hit PD'!$B:$L,5,FALSE)</f>
        <v>0.41199999999999998</v>
      </c>
      <c r="Y187" s="10">
        <f>VLOOKUP($B187,'Hit PD'!$B:$L,6,FALSE)</f>
        <v>0.36899999999999999</v>
      </c>
      <c r="Z187" s="23">
        <f>VLOOKUP($B187,BsR!$B:$L,5,FALSE)</f>
        <v>-4.7</v>
      </c>
      <c r="AA187" s="10">
        <f>VLOOKUP($B187,'Hit PD'!$B:$L,8,FALSE)</f>
        <v>0.42799999999999999</v>
      </c>
      <c r="AB187" s="10">
        <f t="shared" si="14"/>
        <v>0.33399999999999996</v>
      </c>
      <c r="AC187" s="10">
        <f>VLOOKUP($B187,'Hit PD'!$B:$L,10,FALSE)</f>
        <v>0.30099999999999999</v>
      </c>
      <c r="AD187" s="10">
        <f>VLOOKUP($B187,'Hit PD'!$B:$L,11,FALSE)</f>
        <v>0.113</v>
      </c>
      <c r="AE187" s="10">
        <f>VLOOKUP($B187,'Hit PD'!$B:$M,12,FALSE)</f>
        <v>0.187</v>
      </c>
      <c r="AF187" s="10">
        <f>VLOOKUP($B187,'Hit PD'!$B:$L,9,FALSE)</f>
        <v>0.66600000000000004</v>
      </c>
      <c r="AG187">
        <f>VLOOKUP(B187,'[1]SGP Hitters'!$B:$K,10,FALSE)</f>
        <v>17.719366534247232</v>
      </c>
      <c r="AH187" s="8">
        <v>0.20699999999999999</v>
      </c>
      <c r="AI187" s="8">
        <v>0.34100000000000003</v>
      </c>
      <c r="AJ187" s="11">
        <v>0.27400000000000002</v>
      </c>
      <c r="AK187" s="8">
        <v>0.33700000000000002</v>
      </c>
      <c r="AL187" s="8">
        <v>0.32600000000000001</v>
      </c>
      <c r="AM187" s="8">
        <v>110</v>
      </c>
      <c r="AN187" s="11">
        <v>-4.8</v>
      </c>
      <c r="AO187" s="11">
        <v>3.5</v>
      </c>
      <c r="AP187" s="8">
        <v>-15.9</v>
      </c>
      <c r="AQ187" s="8">
        <v>1</v>
      </c>
    </row>
    <row r="188" spans="1:43" ht="15" thickBot="1">
      <c r="A188" s="5">
        <v>187</v>
      </c>
      <c r="B188" s="22" t="s">
        <v>240</v>
      </c>
      <c r="C188" s="22" t="s">
        <v>54</v>
      </c>
      <c r="D188" s="8">
        <f>VLOOKUP(B188,HITTERS!$B:$W,3,FALSE)</f>
        <v>136</v>
      </c>
      <c r="E188" s="8">
        <f>VLOOKUP($B188,'Hit PD'!$B:$N,13,FALSE)</f>
        <v>497</v>
      </c>
      <c r="F188" s="8">
        <f>VLOOKUP($B188,HITTERS!$B:$W,4,FALSE)</f>
        <v>562</v>
      </c>
      <c r="G188" s="8">
        <f>VLOOKUP($B188,HITTERS!$B:$W,5,FALSE)</f>
        <v>15</v>
      </c>
      <c r="H188" s="8">
        <f>VLOOKUP($B188,HITTERS!$B:$W,6,FALSE)</f>
        <v>55</v>
      </c>
      <c r="I188" s="8">
        <f>VLOOKUP($B188,HITTERS!$B:$W,7,FALSE)</f>
        <v>44</v>
      </c>
      <c r="J188" s="8">
        <f>VLOOKUP($B188,HITTERS!$B:$W,8,FALSE)</f>
        <v>2</v>
      </c>
      <c r="K188" s="8">
        <f t="shared" si="10"/>
        <v>2.6690391459074734E-2</v>
      </c>
      <c r="L188" s="8">
        <f t="shared" si="11"/>
        <v>9.7864768683274025E-2</v>
      </c>
      <c r="M188" s="8">
        <f t="shared" si="12"/>
        <v>7.8291814946619215E-2</v>
      </c>
      <c r="N188" s="8">
        <f t="shared" si="13"/>
        <v>3.5587188612099642E-3</v>
      </c>
      <c r="O188" s="8">
        <f>VLOOKUP($B188,HITTERS!$B:$W,14,FALSE)</f>
        <v>0.32700000000000001</v>
      </c>
      <c r="P188" s="8">
        <f>VLOOKUP($B188,HITTERS!$B:$W,15,FALSE)</f>
        <v>0.39</v>
      </c>
      <c r="Q188" s="9">
        <f>VLOOKUP($B188,HITTERS!$B:$W,9,FALSE)</f>
        <v>0.107</v>
      </c>
      <c r="R188" s="10">
        <f>VLOOKUP($B188,HITTERS!$B:$W,10,FALSE)</f>
        <v>0.222</v>
      </c>
      <c r="S188" s="10">
        <f>VLOOKUP(B188,'Hit Statcast'!B:R,9,FALSE)</f>
        <v>5.8999999999999997E-2</v>
      </c>
      <c r="T188" s="10">
        <f>VLOOKUP($B188,'Hit Statcast'!$B:$R,11,FALSE)</f>
        <v>0.43099999999999999</v>
      </c>
      <c r="U188" s="23">
        <f>VLOOKUP($B188,'Hit Statcast'!$B:$R,5,FALSE)</f>
        <v>89.6</v>
      </c>
      <c r="V188" s="23">
        <f>VLOOKUP($B188,'Hit Statcast'!$B:$R,7,FALSE)</f>
        <v>3.8</v>
      </c>
      <c r="W188" s="10">
        <f>VLOOKUP($B188,'Hit PD'!$B:$L,4,FALSE)</f>
        <v>0.19</v>
      </c>
      <c r="X188" s="10">
        <f>VLOOKUP($B188,'Hit PD'!$B:$L,5,FALSE)</f>
        <v>0.55000000000000004</v>
      </c>
      <c r="Y188" s="10">
        <f>VLOOKUP($B188,'Hit PD'!$B:$L,6,FALSE)</f>
        <v>0.26</v>
      </c>
      <c r="Z188" s="23">
        <f>VLOOKUP($B188,BsR!$B:$L,5,FALSE)</f>
        <v>-7</v>
      </c>
      <c r="AA188" s="10">
        <f>VLOOKUP($B188,'Hit PD'!$B:$L,8,FALSE)</f>
        <v>0.25900000000000001</v>
      </c>
      <c r="AB188" s="10">
        <f t="shared" si="14"/>
        <v>0.17400000000000004</v>
      </c>
      <c r="AC188" s="10">
        <f>VLOOKUP($B188,'Hit PD'!$B:$L,10,FALSE)</f>
        <v>0.31</v>
      </c>
      <c r="AD188" s="10">
        <f>VLOOKUP($B188,'Hit PD'!$B:$L,11,FALSE)</f>
        <v>0.24199999999999999</v>
      </c>
      <c r="AE188" s="10">
        <f>VLOOKUP($B188,'Hit PD'!$B:$M,12,FALSE)</f>
        <v>6.8000000000000005E-2</v>
      </c>
      <c r="AF188" s="10">
        <f>VLOOKUP($B188,'Hit PD'!$B:$L,9,FALSE)</f>
        <v>0.82599999999999996</v>
      </c>
      <c r="AG188">
        <f>VLOOKUP(B188,'[1]SGP Hitters'!$B:$K,10,FALSE)</f>
        <v>7.6829879813557156</v>
      </c>
      <c r="AH188" s="8">
        <v>0.14699999999999999</v>
      </c>
      <c r="AI188" s="8">
        <v>0.29299999999999998</v>
      </c>
      <c r="AJ188" s="11">
        <v>0.24299999999999999</v>
      </c>
      <c r="AK188" s="8">
        <v>0.313</v>
      </c>
      <c r="AL188" s="8">
        <v>0.31900000000000001</v>
      </c>
      <c r="AM188" s="8">
        <v>100</v>
      </c>
      <c r="AN188" s="11">
        <v>-6.3</v>
      </c>
      <c r="AO188" s="11">
        <v>-6.2</v>
      </c>
      <c r="AP188" s="8">
        <v>-2.6</v>
      </c>
      <c r="AQ188" s="8">
        <v>1</v>
      </c>
    </row>
    <row r="189" spans="1:43" ht="15" thickBot="1">
      <c r="A189" s="5">
        <v>188</v>
      </c>
      <c r="B189" s="22" t="s">
        <v>241</v>
      </c>
      <c r="C189" s="22" t="s">
        <v>97</v>
      </c>
      <c r="D189" s="8">
        <f>VLOOKUP(B189,HITTERS!$B:$W,3,FALSE)</f>
        <v>156</v>
      </c>
      <c r="E189" s="8">
        <f>VLOOKUP($B189,'Hit PD'!$B:$N,13,FALSE)</f>
        <v>602</v>
      </c>
      <c r="F189" s="8">
        <f>VLOOKUP($B189,HITTERS!$B:$W,4,FALSE)</f>
        <v>682</v>
      </c>
      <c r="G189" s="8">
        <f>VLOOKUP($B189,HITTERS!$B:$W,5,FALSE)</f>
        <v>26</v>
      </c>
      <c r="H189" s="8">
        <f>VLOOKUP($B189,HITTERS!$B:$W,6,FALSE)</f>
        <v>78</v>
      </c>
      <c r="I189" s="8">
        <f>VLOOKUP($B189,HITTERS!$B:$W,7,FALSE)</f>
        <v>94</v>
      </c>
      <c r="J189" s="8">
        <f>VLOOKUP($B189,HITTERS!$B:$W,8,FALSE)</f>
        <v>5</v>
      </c>
      <c r="K189" s="8">
        <f t="shared" si="10"/>
        <v>3.8123167155425221E-2</v>
      </c>
      <c r="L189" s="8">
        <f t="shared" si="11"/>
        <v>0.11436950146627566</v>
      </c>
      <c r="M189" s="8">
        <f t="shared" si="12"/>
        <v>0.1378299120234604</v>
      </c>
      <c r="N189" s="8">
        <f t="shared" si="13"/>
        <v>7.331378299120235E-3</v>
      </c>
      <c r="O189" s="8">
        <f>VLOOKUP($B189,HITTERS!$B:$W,14,FALSE)</f>
        <v>0.34499999999999997</v>
      </c>
      <c r="P189" s="8">
        <f>VLOOKUP($B189,HITTERS!$B:$W,15,FALSE)</f>
        <v>0.44400000000000001</v>
      </c>
      <c r="Q189" s="9">
        <f>VLOOKUP($B189,HITTERS!$B:$W,9,FALSE)</f>
        <v>9.8000000000000004E-2</v>
      </c>
      <c r="R189" s="10">
        <f>VLOOKUP($B189,HITTERS!$B:$W,10,FALSE)</f>
        <v>0.14699999999999999</v>
      </c>
      <c r="S189" s="10">
        <f>VLOOKUP(B189,'Hit Statcast'!B:R,9,FALSE)</f>
        <v>0.111</v>
      </c>
      <c r="T189" s="10">
        <f>VLOOKUP($B189,'Hit Statcast'!$B:$R,11,FALSE)</f>
        <v>0.49199999999999999</v>
      </c>
      <c r="U189" s="23">
        <f>VLOOKUP($B189,'Hit Statcast'!$B:$R,5,FALSE)</f>
        <v>92.1</v>
      </c>
      <c r="V189" s="23">
        <f>VLOOKUP($B189,'Hit Statcast'!$B:$R,7,FALSE)</f>
        <v>10.5</v>
      </c>
      <c r="W189" s="10">
        <f>VLOOKUP($B189,'Hit PD'!$B:$L,4,FALSE)</f>
        <v>0.184</v>
      </c>
      <c r="X189" s="10">
        <f>VLOOKUP($B189,'Hit PD'!$B:$L,5,FALSE)</f>
        <v>0.46200000000000002</v>
      </c>
      <c r="Y189" s="10">
        <f>VLOOKUP($B189,'Hit PD'!$B:$L,6,FALSE)</f>
        <v>0.35399999999999998</v>
      </c>
      <c r="Z189" s="23">
        <f>VLOOKUP($B189,BsR!$B:$L,5,FALSE)</f>
        <v>-7.1</v>
      </c>
      <c r="AA189" s="10">
        <f>VLOOKUP($B189,'Hit PD'!$B:$L,8,FALSE)</f>
        <v>0.32500000000000001</v>
      </c>
      <c r="AB189" s="10">
        <f t="shared" si="14"/>
        <v>0.21299999999999997</v>
      </c>
      <c r="AC189" s="10">
        <f>VLOOKUP($B189,'Hit PD'!$B:$L,10,FALSE)</f>
        <v>0.23599999999999999</v>
      </c>
      <c r="AD189" s="10">
        <f>VLOOKUP($B189,'Hit PD'!$B:$L,11,FALSE)</f>
        <v>0.128</v>
      </c>
      <c r="AE189" s="10">
        <f>VLOOKUP($B189,'Hit PD'!$B:$M,12,FALSE)</f>
        <v>0.108</v>
      </c>
      <c r="AF189" s="10">
        <f>VLOOKUP($B189,'Hit PD'!$B:$L,9,FALSE)</f>
        <v>0.78700000000000003</v>
      </c>
      <c r="AG189">
        <f>VLOOKUP(B189,'[1]SGP Hitters'!$B:$K,10,FALSE)</f>
        <v>16.783510083575969</v>
      </c>
      <c r="AH189" s="8">
        <v>0.18099999999999999</v>
      </c>
      <c r="AI189" s="8">
        <v>0.27500000000000002</v>
      </c>
      <c r="AJ189" s="11">
        <v>0.26500000000000001</v>
      </c>
      <c r="AK189" s="8">
        <v>0.34</v>
      </c>
      <c r="AL189" s="8">
        <v>0.377</v>
      </c>
      <c r="AM189" s="8">
        <v>118</v>
      </c>
      <c r="AN189" s="11">
        <v>-7.1</v>
      </c>
      <c r="AO189" s="11">
        <v>7.6</v>
      </c>
      <c r="AP189" s="8">
        <v>-20.7</v>
      </c>
      <c r="AQ189" s="8">
        <v>1</v>
      </c>
    </row>
    <row r="190" spans="1:43" ht="15" thickBot="1">
      <c r="A190" s="5">
        <v>189</v>
      </c>
      <c r="B190" s="22" t="s">
        <v>242</v>
      </c>
      <c r="C190" s="22" t="s">
        <v>56</v>
      </c>
      <c r="D190" s="8">
        <f>VLOOKUP(B190,HITTERS!$B:$W,3,FALSE)</f>
        <v>107</v>
      </c>
      <c r="E190" s="8">
        <f>VLOOKUP($B190,'Hit PD'!$B:$N,13,FALSE)</f>
        <v>388</v>
      </c>
      <c r="F190" s="8">
        <f>VLOOKUP($B190,HITTERS!$B:$W,4,FALSE)</f>
        <v>429</v>
      </c>
      <c r="G190" s="8">
        <f>VLOOKUP($B190,HITTERS!$B:$W,5,FALSE)</f>
        <v>26</v>
      </c>
      <c r="H190" s="8">
        <f>VLOOKUP($B190,HITTERS!$B:$W,6,FALSE)</f>
        <v>62</v>
      </c>
      <c r="I190" s="8">
        <f>VLOOKUP($B190,HITTERS!$B:$W,7,FALSE)</f>
        <v>70</v>
      </c>
      <c r="J190" s="8">
        <f>VLOOKUP($B190,HITTERS!$B:$W,8,FALSE)</f>
        <v>6</v>
      </c>
      <c r="K190" s="8">
        <f t="shared" si="10"/>
        <v>6.0606060606060608E-2</v>
      </c>
      <c r="L190" s="8">
        <f t="shared" si="11"/>
        <v>0.14452214452214451</v>
      </c>
      <c r="M190" s="8">
        <f t="shared" si="12"/>
        <v>0.16317016317016317</v>
      </c>
      <c r="N190" s="8">
        <f t="shared" si="13"/>
        <v>1.3986013986013986E-2</v>
      </c>
      <c r="O190" s="8">
        <f>VLOOKUP($B190,HITTERS!$B:$W,14,FALSE)</f>
        <v>0.313</v>
      </c>
      <c r="P190" s="8">
        <f>VLOOKUP($B190,HITTERS!$B:$W,15,FALSE)</f>
        <v>0.50800000000000001</v>
      </c>
      <c r="Q190" s="9">
        <f>VLOOKUP($B190,HITTERS!$B:$W,9,FALSE)</f>
        <v>8.4000000000000005E-2</v>
      </c>
      <c r="R190" s="10">
        <f>VLOOKUP($B190,HITTERS!$B:$W,10,FALSE)</f>
        <v>0.31</v>
      </c>
      <c r="S190" s="10">
        <f>VLOOKUP(B190,'Hit Statcast'!B:R,9,FALSE)</f>
        <v>0.155</v>
      </c>
      <c r="T190" s="10">
        <f>VLOOKUP($B190,'Hit Statcast'!$B:$R,11,FALSE)</f>
        <v>0.5</v>
      </c>
      <c r="U190" s="23">
        <f>VLOOKUP($B190,'Hit Statcast'!$B:$R,5,FALSE)</f>
        <v>92.1</v>
      </c>
      <c r="V190" s="23">
        <f>VLOOKUP($B190,'Hit Statcast'!$B:$R,7,FALSE)</f>
        <v>12.4</v>
      </c>
      <c r="W190" s="10">
        <f>VLOOKUP($B190,'Hit PD'!$B:$L,4,FALSE)</f>
        <v>0.16700000000000001</v>
      </c>
      <c r="X190" s="10">
        <f>VLOOKUP($B190,'Hit PD'!$B:$L,5,FALSE)</f>
        <v>0.42399999999999999</v>
      </c>
      <c r="Y190" s="10">
        <f>VLOOKUP($B190,'Hit PD'!$B:$L,6,FALSE)</f>
        <v>0.40899999999999997</v>
      </c>
      <c r="Z190" s="23">
        <f>VLOOKUP($B190,BsR!$B:$L,5,FALSE)</f>
        <v>2.2999999999999998</v>
      </c>
      <c r="AA190" s="10">
        <f>VLOOKUP($B190,'Hit PD'!$B:$L,8,FALSE)</f>
        <v>0.32400000000000001</v>
      </c>
      <c r="AB190" s="10">
        <f t="shared" si="14"/>
        <v>0.34399999999999997</v>
      </c>
      <c r="AC190" s="10">
        <f>VLOOKUP($B190,'Hit PD'!$B:$L,10,FALSE)</f>
        <v>0.308</v>
      </c>
      <c r="AD190" s="10">
        <f>VLOOKUP($B190,'Hit PD'!$B:$L,11,FALSE)</f>
        <v>0.13700000000000001</v>
      </c>
      <c r="AE190" s="10">
        <f>VLOOKUP($B190,'Hit PD'!$B:$M,12,FALSE)</f>
        <v>0.17100000000000001</v>
      </c>
      <c r="AF190" s="10">
        <f>VLOOKUP($B190,'Hit PD'!$B:$L,9,FALSE)</f>
        <v>0.65600000000000003</v>
      </c>
      <c r="AG190">
        <f>VLOOKUP(B190,'[1]SGP Hitters'!$B:$K,10,FALSE)</f>
        <v>14.121294287771185</v>
      </c>
      <c r="AH190" s="8">
        <v>0.25</v>
      </c>
      <c r="AI190" s="8">
        <v>0.29299999999999998</v>
      </c>
      <c r="AJ190" s="11">
        <v>0.23899999999999999</v>
      </c>
      <c r="AK190" s="8">
        <v>0.33700000000000002</v>
      </c>
      <c r="AL190" s="8">
        <v>0.34300000000000003</v>
      </c>
      <c r="AM190" s="8">
        <v>112</v>
      </c>
      <c r="AN190" s="11">
        <v>1.9</v>
      </c>
      <c r="AO190" s="11">
        <v>8.1999999999999993</v>
      </c>
      <c r="AP190" s="8">
        <v>-12.8</v>
      </c>
      <c r="AQ190" s="8">
        <v>0.9</v>
      </c>
    </row>
    <row r="191" spans="1:43" ht="15" thickBot="1">
      <c r="A191" s="5">
        <v>190</v>
      </c>
      <c r="B191" s="22" t="s">
        <v>243</v>
      </c>
      <c r="C191" s="22" t="s">
        <v>39</v>
      </c>
      <c r="D191" s="8">
        <f>VLOOKUP(B191,HITTERS!$B:$W,3,FALSE)</f>
        <v>91</v>
      </c>
      <c r="E191" s="8">
        <f>VLOOKUP($B191,'Hit PD'!$B:$N,13,FALSE)</f>
        <v>292</v>
      </c>
      <c r="F191" s="8">
        <f>VLOOKUP($B191,HITTERS!$B:$W,4,FALSE)</f>
        <v>313</v>
      </c>
      <c r="G191" s="8">
        <f>VLOOKUP($B191,HITTERS!$B:$W,5,FALSE)</f>
        <v>5</v>
      </c>
      <c r="H191" s="8">
        <f>VLOOKUP($B191,HITTERS!$B:$W,6,FALSE)</f>
        <v>45</v>
      </c>
      <c r="I191" s="8">
        <f>VLOOKUP($B191,HITTERS!$B:$W,7,FALSE)</f>
        <v>34</v>
      </c>
      <c r="J191" s="8">
        <f>VLOOKUP($B191,HITTERS!$B:$W,8,FALSE)</f>
        <v>7</v>
      </c>
      <c r="K191" s="8">
        <f t="shared" si="10"/>
        <v>1.5974440894568689E-2</v>
      </c>
      <c r="L191" s="8">
        <f t="shared" si="11"/>
        <v>0.14376996805111822</v>
      </c>
      <c r="M191" s="8">
        <f t="shared" si="12"/>
        <v>0.10862619808306709</v>
      </c>
      <c r="N191" s="8">
        <f t="shared" si="13"/>
        <v>2.2364217252396165E-2</v>
      </c>
      <c r="O191" s="8">
        <f>VLOOKUP($B191,HITTERS!$B:$W,14,FALSE)</f>
        <v>0.28199999999999997</v>
      </c>
      <c r="P191" s="8">
        <f>VLOOKUP($B191,HITTERS!$B:$W,15,FALSE)</f>
        <v>0.38</v>
      </c>
      <c r="Q191" s="9">
        <f>VLOOKUP($B191,HITTERS!$B:$W,9,FALSE)</f>
        <v>5.3999999999999999E-2</v>
      </c>
      <c r="R191" s="10">
        <f>VLOOKUP($B191,HITTERS!$B:$W,10,FALSE)</f>
        <v>0.188</v>
      </c>
      <c r="S191" s="10">
        <f>VLOOKUP(B191,'Hit Statcast'!B:R,9,FALSE)</f>
        <v>5.5E-2</v>
      </c>
      <c r="T191" s="10">
        <f>VLOOKUP($B191,'Hit Statcast'!$B:$R,11,FALSE)</f>
        <v>0.39800000000000002</v>
      </c>
      <c r="U191" s="23">
        <f>VLOOKUP($B191,'Hit Statcast'!$B:$R,5,FALSE)</f>
        <v>89.4</v>
      </c>
      <c r="V191" s="23">
        <f>VLOOKUP($B191,'Hit Statcast'!$B:$R,7,FALSE)</f>
        <v>14.6</v>
      </c>
      <c r="W191" s="10">
        <f>VLOOKUP($B191,'Hit PD'!$B:$L,4,FALSE)</f>
        <v>0.16500000000000001</v>
      </c>
      <c r="X191" s="10">
        <f>VLOOKUP($B191,'Hit PD'!$B:$L,5,FALSE)</f>
        <v>0.40400000000000003</v>
      </c>
      <c r="Y191" s="10">
        <f>VLOOKUP($B191,'Hit PD'!$B:$L,6,FALSE)</f>
        <v>0.43</v>
      </c>
      <c r="Z191" s="23">
        <f>VLOOKUP($B191,BsR!$B:$L,5,FALSE)</f>
        <v>4.2</v>
      </c>
      <c r="AA191" s="10">
        <f>VLOOKUP($B191,'Hit PD'!$B:$L,8,FALSE)</f>
        <v>0.317</v>
      </c>
      <c r="AB191" s="10">
        <f t="shared" si="14"/>
        <v>0.18400000000000005</v>
      </c>
      <c r="AC191" s="10">
        <f>VLOOKUP($B191,'Hit PD'!$B:$L,10,FALSE)</f>
        <v>0.27700000000000002</v>
      </c>
      <c r="AD191" s="10">
        <f>VLOOKUP($B191,'Hit PD'!$B:$L,11,FALSE)</f>
        <v>0.192</v>
      </c>
      <c r="AE191" s="10">
        <f>VLOOKUP($B191,'Hit PD'!$B:$M,12,FALSE)</f>
        <v>8.5000000000000006E-2</v>
      </c>
      <c r="AF191" s="10">
        <f>VLOOKUP($B191,'Hit PD'!$B:$L,9,FALSE)</f>
        <v>0.81599999999999995</v>
      </c>
      <c r="AG191">
        <f>VLOOKUP(B191,'[1]SGP Hitters'!$B:$K,10,FALSE)</f>
        <v>4.36801403553239</v>
      </c>
      <c r="AH191" s="8">
        <v>0.14099999999999999</v>
      </c>
      <c r="AI191" s="8">
        <v>0.27400000000000002</v>
      </c>
      <c r="AJ191" s="11">
        <v>0.23200000000000001</v>
      </c>
      <c r="AK191" s="8">
        <v>0.28100000000000003</v>
      </c>
      <c r="AL191" s="8">
        <v>0.28199999999999997</v>
      </c>
      <c r="AM191" s="8">
        <v>71</v>
      </c>
      <c r="AN191" s="11">
        <v>4.0999999999999996</v>
      </c>
      <c r="AO191" s="11">
        <v>-6.3</v>
      </c>
      <c r="AP191" s="8">
        <v>5.2</v>
      </c>
      <c r="AQ191" s="8">
        <v>0.9</v>
      </c>
    </row>
    <row r="192" spans="1:43" ht="15" thickBot="1">
      <c r="A192" s="5">
        <v>191</v>
      </c>
      <c r="B192" s="22" t="s">
        <v>244</v>
      </c>
      <c r="C192" s="22" t="s">
        <v>58</v>
      </c>
      <c r="D192" s="8">
        <f>VLOOKUP(B192,HITTERS!$B:$W,3,FALSE)</f>
        <v>116</v>
      </c>
      <c r="E192" s="8">
        <f>VLOOKUP($B192,'Hit PD'!$B:$N,13,FALSE)</f>
        <v>360</v>
      </c>
      <c r="F192" s="8">
        <f>VLOOKUP($B192,HITTERS!$B:$W,4,FALSE)</f>
        <v>396</v>
      </c>
      <c r="G192" s="8">
        <f>VLOOKUP($B192,HITTERS!$B:$W,5,FALSE)</f>
        <v>4</v>
      </c>
      <c r="H192" s="8">
        <f>VLOOKUP($B192,HITTERS!$B:$W,6,FALSE)</f>
        <v>45</v>
      </c>
      <c r="I192" s="8">
        <f>VLOOKUP($B192,HITTERS!$B:$W,7,FALSE)</f>
        <v>42</v>
      </c>
      <c r="J192" s="8">
        <f>VLOOKUP($B192,HITTERS!$B:$W,8,FALSE)</f>
        <v>3</v>
      </c>
      <c r="K192" s="8">
        <f t="shared" si="10"/>
        <v>1.0101010101010102E-2</v>
      </c>
      <c r="L192" s="8">
        <f t="shared" si="11"/>
        <v>0.11363636363636363</v>
      </c>
      <c r="M192" s="8">
        <f t="shared" si="12"/>
        <v>0.10606060606060606</v>
      </c>
      <c r="N192" s="8">
        <f t="shared" si="13"/>
        <v>7.575757575757576E-3</v>
      </c>
      <c r="O192" s="8">
        <f>VLOOKUP($B192,HITTERS!$B:$W,14,FALSE)</f>
        <v>0.32800000000000001</v>
      </c>
      <c r="P192" s="8">
        <f>VLOOKUP($B192,HITTERS!$B:$W,15,FALSE)</f>
        <v>0.375</v>
      </c>
      <c r="Q192" s="9">
        <f>VLOOKUP($B192,HITTERS!$B:$W,9,FALSE)</f>
        <v>6.8000000000000005E-2</v>
      </c>
      <c r="R192" s="10">
        <f>VLOOKUP($B192,HITTERS!$B:$W,10,FALSE)</f>
        <v>0.255</v>
      </c>
      <c r="S192" s="10">
        <f>VLOOKUP(B192,'Hit Statcast'!B:R,9,FALSE)</f>
        <v>6.9000000000000006E-2</v>
      </c>
      <c r="T192" s="10">
        <f>VLOOKUP($B192,'Hit Statcast'!$B:$R,11,FALSE)</f>
        <v>0.38100000000000001</v>
      </c>
      <c r="U192" s="23">
        <f>VLOOKUP($B192,'Hit Statcast'!$B:$R,5,FALSE)</f>
        <v>89.2</v>
      </c>
      <c r="V192" s="23">
        <f>VLOOKUP($B192,'Hit Statcast'!$B:$R,7,FALSE)</f>
        <v>7.9</v>
      </c>
      <c r="W192" s="10">
        <f>VLOOKUP($B192,'Hit PD'!$B:$L,4,FALSE)</f>
        <v>0.185</v>
      </c>
      <c r="X192" s="10">
        <f>VLOOKUP($B192,'Hit PD'!$B:$L,5,FALSE)</f>
        <v>0.53100000000000003</v>
      </c>
      <c r="Y192" s="10">
        <f>VLOOKUP($B192,'Hit PD'!$B:$L,6,FALSE)</f>
        <v>0.28499999999999998</v>
      </c>
      <c r="Z192" s="23">
        <f>VLOOKUP($B192,BsR!$B:$L,5,FALSE)</f>
        <v>0.7</v>
      </c>
      <c r="AA192" s="10">
        <f>VLOOKUP($B192,'Hit PD'!$B:$L,8,FALSE)</f>
        <v>0.32300000000000001</v>
      </c>
      <c r="AB192" s="10">
        <f t="shared" si="14"/>
        <v>0.25600000000000001</v>
      </c>
      <c r="AC192" s="10">
        <f>VLOOKUP($B192,'Hit PD'!$B:$L,10,FALSE)</f>
        <v>0.28899999999999998</v>
      </c>
      <c r="AD192" s="10">
        <f>VLOOKUP($B192,'Hit PD'!$B:$L,11,FALSE)</f>
        <v>0.16300000000000001</v>
      </c>
      <c r="AE192" s="10">
        <f>VLOOKUP($B192,'Hit PD'!$B:$M,12,FALSE)</f>
        <v>0.126</v>
      </c>
      <c r="AF192" s="10">
        <f>VLOOKUP($B192,'Hit PD'!$B:$L,9,FALSE)</f>
        <v>0.74399999999999999</v>
      </c>
      <c r="AG192">
        <f>VLOOKUP(B192,'[1]SGP Hitters'!$B:$K,10,FALSE)</f>
        <v>5.2111804198615888</v>
      </c>
      <c r="AH192" s="8">
        <v>0.112</v>
      </c>
      <c r="AI192" s="8">
        <v>0.35799999999999998</v>
      </c>
      <c r="AJ192" s="11">
        <v>0.26700000000000002</v>
      </c>
      <c r="AK192" s="8">
        <v>0.314</v>
      </c>
      <c r="AL192" s="8">
        <v>0.28399999999999997</v>
      </c>
      <c r="AM192" s="8">
        <v>100</v>
      </c>
      <c r="AN192" s="11">
        <v>0.6</v>
      </c>
      <c r="AO192" s="11">
        <v>0.7</v>
      </c>
      <c r="AP192" s="8">
        <v>-4.8</v>
      </c>
      <c r="AQ192" s="8">
        <v>0.9</v>
      </c>
    </row>
    <row r="193" spans="1:43" ht="15" thickBot="1">
      <c r="A193" s="5">
        <v>192</v>
      </c>
      <c r="B193" s="22" t="s">
        <v>245</v>
      </c>
      <c r="C193" s="22" t="s">
        <v>32</v>
      </c>
      <c r="D193" s="8">
        <f>VLOOKUP(B193,HITTERS!$B:$W,3,FALSE)</f>
        <v>122</v>
      </c>
      <c r="E193" s="8">
        <f>VLOOKUP($B193,'Hit PD'!$B:$N,13,FALSE)</f>
        <v>406</v>
      </c>
      <c r="F193" s="8">
        <f>VLOOKUP($B193,HITTERS!$B:$W,4,FALSE)</f>
        <v>439</v>
      </c>
      <c r="G193" s="8">
        <f>VLOOKUP($B193,HITTERS!$B:$W,5,FALSE)</f>
        <v>14</v>
      </c>
      <c r="H193" s="8">
        <f>VLOOKUP($B193,HITTERS!$B:$W,6,FALSE)</f>
        <v>55</v>
      </c>
      <c r="I193" s="8">
        <f>VLOOKUP($B193,HITTERS!$B:$W,7,FALSE)</f>
        <v>46</v>
      </c>
      <c r="J193" s="8">
        <f>VLOOKUP($B193,HITTERS!$B:$W,8,FALSE)</f>
        <v>8</v>
      </c>
      <c r="K193" s="8">
        <f t="shared" si="10"/>
        <v>3.1890660592255128E-2</v>
      </c>
      <c r="L193" s="8">
        <f t="shared" si="11"/>
        <v>0.12528473804100229</v>
      </c>
      <c r="M193" s="8">
        <f t="shared" si="12"/>
        <v>0.10478359908883828</v>
      </c>
      <c r="N193" s="8">
        <f t="shared" si="13"/>
        <v>1.8223234624145785E-2</v>
      </c>
      <c r="O193" s="8">
        <f>VLOOKUP($B193,HITTERS!$B:$W,14,FALSE)</f>
        <v>0.32400000000000001</v>
      </c>
      <c r="P193" s="8">
        <f>VLOOKUP($B193,HITTERS!$B:$W,15,FALSE)</f>
        <v>0.443</v>
      </c>
      <c r="Q193" s="9">
        <f>VLOOKUP($B193,HITTERS!$B:$W,9,FALSE)</f>
        <v>5.1999999999999998E-2</v>
      </c>
      <c r="R193" s="10">
        <f>VLOOKUP($B193,HITTERS!$B:$W,10,FALSE)</f>
        <v>0.27300000000000002</v>
      </c>
      <c r="S193" s="10">
        <f>VLOOKUP(B193,'Hit Statcast'!B:R,9,FALSE)</f>
        <v>8.5999999999999993E-2</v>
      </c>
      <c r="T193" s="10">
        <f>VLOOKUP($B193,'Hit Statcast'!$B:$R,11,FALSE)</f>
        <v>0.439</v>
      </c>
      <c r="U193" s="23">
        <f>VLOOKUP($B193,'Hit Statcast'!$B:$R,5,FALSE)</f>
        <v>90.1</v>
      </c>
      <c r="V193" s="23">
        <f>VLOOKUP($B193,'Hit Statcast'!$B:$R,7,FALSE)</f>
        <v>14</v>
      </c>
      <c r="W193" s="10">
        <f>VLOOKUP($B193,'Hit PD'!$B:$L,4,FALSE)</f>
        <v>0.22</v>
      </c>
      <c r="X193" s="10">
        <f>VLOOKUP($B193,'Hit PD'!$B:$L,5,FALSE)</f>
        <v>0.39500000000000002</v>
      </c>
      <c r="Y193" s="10">
        <f>VLOOKUP($B193,'Hit PD'!$B:$L,6,FALSE)</f>
        <v>0.38500000000000001</v>
      </c>
      <c r="Z193" s="23">
        <f>VLOOKUP($B193,BsR!$B:$L,5,FALSE)</f>
        <v>-3.8</v>
      </c>
      <c r="AA193" s="10">
        <f>VLOOKUP($B193,'Hit PD'!$B:$L,8,FALSE)</f>
        <v>0.40899999999999997</v>
      </c>
      <c r="AB193" s="10">
        <f t="shared" si="14"/>
        <v>0.26</v>
      </c>
      <c r="AC193" s="10">
        <f>VLOOKUP($B193,'Hit PD'!$B:$L,10,FALSE)</f>
        <v>0.27600000000000002</v>
      </c>
      <c r="AD193" s="10">
        <f>VLOOKUP($B193,'Hit PD'!$B:$L,11,FALSE)</f>
        <v>0.13600000000000001</v>
      </c>
      <c r="AE193" s="10">
        <f>VLOOKUP($B193,'Hit PD'!$B:$M,12,FALSE)</f>
        <v>0.14000000000000001</v>
      </c>
      <c r="AF193" s="10">
        <f>VLOOKUP($B193,'Hit PD'!$B:$L,9,FALSE)</f>
        <v>0.74</v>
      </c>
      <c r="AG193">
        <f>VLOOKUP(B193,'[1]SGP Hitters'!$B:$K,10,FALSE)</f>
        <v>9.5253228770850118</v>
      </c>
      <c r="AH193" s="8">
        <v>0.16700000000000001</v>
      </c>
      <c r="AI193" s="8">
        <v>0.35799999999999998</v>
      </c>
      <c r="AJ193" s="11">
        <v>0.27600000000000002</v>
      </c>
      <c r="AK193" s="8">
        <v>0.32900000000000001</v>
      </c>
      <c r="AL193" s="8">
        <v>0.31900000000000001</v>
      </c>
      <c r="AM193" s="8">
        <v>107</v>
      </c>
      <c r="AN193" s="11">
        <v>-3.8</v>
      </c>
      <c r="AO193" s="11">
        <v>-0.1</v>
      </c>
      <c r="AP193" s="8">
        <v>-5.7</v>
      </c>
      <c r="AQ193" s="8">
        <v>0.9</v>
      </c>
    </row>
    <row r="194" spans="1:43" ht="15" thickBot="1">
      <c r="A194" s="5">
        <v>193</v>
      </c>
      <c r="B194" s="22" t="s">
        <v>246</v>
      </c>
      <c r="C194" s="22" t="s">
        <v>45</v>
      </c>
      <c r="D194" s="8">
        <f>VLOOKUP(B194,HITTERS!$B:$W,3,FALSE)</f>
        <v>90</v>
      </c>
      <c r="E194" s="8">
        <f>VLOOKUP($B194,'Hit PD'!$B:$N,13,FALSE)</f>
        <v>291</v>
      </c>
      <c r="F194" s="8">
        <f>VLOOKUP($B194,HITTERS!$B:$W,4,FALSE)</f>
        <v>314</v>
      </c>
      <c r="G194" s="8">
        <f>VLOOKUP($B194,HITTERS!$B:$W,5,FALSE)</f>
        <v>5</v>
      </c>
      <c r="H194" s="8">
        <f>VLOOKUP($B194,HITTERS!$B:$W,6,FALSE)</f>
        <v>29</v>
      </c>
      <c r="I194" s="8">
        <f>VLOOKUP($B194,HITTERS!$B:$W,7,FALSE)</f>
        <v>27</v>
      </c>
      <c r="J194" s="8">
        <f>VLOOKUP($B194,HITTERS!$B:$W,8,FALSE)</f>
        <v>13</v>
      </c>
      <c r="K194" s="8">
        <f t="shared" ref="K194:K257" si="15">G194/$F194</f>
        <v>1.5923566878980892E-2</v>
      </c>
      <c r="L194" s="8">
        <f t="shared" ref="L194:L257" si="16">H194/$F194</f>
        <v>9.2356687898089165E-2</v>
      </c>
      <c r="M194" s="8">
        <f t="shared" ref="M194:M257" si="17">I194/$F194</f>
        <v>8.598726114649681E-2</v>
      </c>
      <c r="N194" s="8">
        <f t="shared" ref="N194:N257" si="18">J194/$F194</f>
        <v>4.1401273885350316E-2</v>
      </c>
      <c r="O194" s="8">
        <f>VLOOKUP($B194,HITTERS!$B:$W,14,FALSE)</f>
        <v>0.30299999999999999</v>
      </c>
      <c r="P194" s="8">
        <f>VLOOKUP($B194,HITTERS!$B:$W,15,FALSE)</f>
        <v>0.371</v>
      </c>
      <c r="Q194" s="9">
        <f>VLOOKUP($B194,HITTERS!$B:$W,9,FALSE)</f>
        <v>5.3999999999999999E-2</v>
      </c>
      <c r="R194" s="10">
        <f>VLOOKUP($B194,HITTERS!$B:$W,10,FALSE)</f>
        <v>0.19400000000000001</v>
      </c>
      <c r="S194" s="10">
        <f>VLOOKUP(B194,'Hit Statcast'!B:R,9,FALSE)</f>
        <v>3.4000000000000002E-2</v>
      </c>
      <c r="T194" s="10">
        <f>VLOOKUP($B194,'Hit Statcast'!$B:$R,11,FALSE)</f>
        <v>0.308</v>
      </c>
      <c r="U194" s="23">
        <f>VLOOKUP($B194,'Hit Statcast'!$B:$R,5,FALSE)</f>
        <v>86.3</v>
      </c>
      <c r="V194" s="23">
        <f>VLOOKUP($B194,'Hit Statcast'!$B:$R,7,FALSE)</f>
        <v>12.9</v>
      </c>
      <c r="W194" s="10">
        <f>VLOOKUP($B194,'Hit PD'!$B:$L,4,FALSE)</f>
        <v>0.20499999999999999</v>
      </c>
      <c r="X194" s="10">
        <f>VLOOKUP($B194,'Hit PD'!$B:$L,5,FALSE)</f>
        <v>0.41899999999999998</v>
      </c>
      <c r="Y194" s="10">
        <f>VLOOKUP($B194,'Hit PD'!$B:$L,6,FALSE)</f>
        <v>0.376</v>
      </c>
      <c r="Z194" s="23">
        <f>VLOOKUP($B194,BsR!$B:$L,5,FALSE)</f>
        <v>1.8</v>
      </c>
      <c r="AA194" s="10">
        <f>VLOOKUP($B194,'Hit PD'!$B:$L,8,FALSE)</f>
        <v>0.35199999999999998</v>
      </c>
      <c r="AB194" s="10">
        <f t="shared" ref="AB194:AB257" si="19">1-AF194</f>
        <v>0.17000000000000004</v>
      </c>
      <c r="AC194" s="10">
        <f>VLOOKUP($B194,'Hit PD'!$B:$L,10,FALSE)</f>
        <v>0.26800000000000002</v>
      </c>
      <c r="AD194" s="10">
        <f>VLOOKUP($B194,'Hit PD'!$B:$L,11,FALSE)</f>
        <v>0.187</v>
      </c>
      <c r="AE194" s="10">
        <f>VLOOKUP($B194,'Hit PD'!$B:$M,12,FALSE)</f>
        <v>8.2000000000000003E-2</v>
      </c>
      <c r="AF194" s="10">
        <f>VLOOKUP($B194,'Hit PD'!$B:$L,9,FALSE)</f>
        <v>0.83</v>
      </c>
      <c r="AG194">
        <f>VLOOKUP(B194,'[1]SGP Hitters'!$B:$K,10,FALSE)</f>
        <v>4.0237977122447095</v>
      </c>
      <c r="AH194" s="8">
        <v>0.11</v>
      </c>
      <c r="AI194" s="8">
        <v>0.31</v>
      </c>
      <c r="AJ194" s="11">
        <v>0.26100000000000001</v>
      </c>
      <c r="AK194" s="8">
        <v>0.29199999999999998</v>
      </c>
      <c r="AL194" s="8">
        <v>0.28699999999999998</v>
      </c>
      <c r="AM194" s="8">
        <v>80</v>
      </c>
      <c r="AN194" s="11">
        <v>1.7</v>
      </c>
      <c r="AO194" s="11">
        <v>-5.9</v>
      </c>
      <c r="AP194" s="8">
        <v>4.3</v>
      </c>
      <c r="AQ194" s="8">
        <v>0.9</v>
      </c>
    </row>
    <row r="195" spans="1:43" ht="15" thickBot="1">
      <c r="A195" s="5">
        <v>194</v>
      </c>
      <c r="B195" s="22" t="s">
        <v>247</v>
      </c>
      <c r="C195" s="22" t="s">
        <v>54</v>
      </c>
      <c r="D195" s="8">
        <f>VLOOKUP(B195,HITTERS!$B:$W,3,FALSE)</f>
        <v>99</v>
      </c>
      <c r="E195" s="8">
        <f>VLOOKUP($B195,'Hit PD'!$B:$N,13,FALSE)</f>
        <v>373</v>
      </c>
      <c r="F195" s="8">
        <f>VLOOKUP($B195,HITTERS!$B:$W,4,FALSE)</f>
        <v>421</v>
      </c>
      <c r="G195" s="8">
        <f>VLOOKUP($B195,HITTERS!$B:$W,5,FALSE)</f>
        <v>12</v>
      </c>
      <c r="H195" s="8">
        <f>VLOOKUP($B195,HITTERS!$B:$W,6,FALSE)</f>
        <v>45</v>
      </c>
      <c r="I195" s="8">
        <f>VLOOKUP($B195,HITTERS!$B:$W,7,FALSE)</f>
        <v>41</v>
      </c>
      <c r="J195" s="8">
        <f>VLOOKUP($B195,HITTERS!$B:$W,8,FALSE)</f>
        <v>0</v>
      </c>
      <c r="K195" s="8">
        <f t="shared" si="15"/>
        <v>2.8503562945368172E-2</v>
      </c>
      <c r="L195" s="8">
        <f t="shared" si="16"/>
        <v>0.10688836104513064</v>
      </c>
      <c r="M195" s="8">
        <f t="shared" si="17"/>
        <v>9.7387173396674589E-2</v>
      </c>
      <c r="N195" s="8">
        <f t="shared" si="18"/>
        <v>0</v>
      </c>
      <c r="O195" s="8">
        <f>VLOOKUP($B195,HITTERS!$B:$W,14,FALSE)</f>
        <v>0.32800000000000001</v>
      </c>
      <c r="P195" s="8">
        <f>VLOOKUP($B195,HITTERS!$B:$W,15,FALSE)</f>
        <v>0.378</v>
      </c>
      <c r="Q195" s="9">
        <f>VLOOKUP($B195,HITTERS!$B:$W,9,FALSE)</f>
        <v>8.3000000000000004E-2</v>
      </c>
      <c r="R195" s="10">
        <f>VLOOKUP($B195,HITTERS!$B:$W,10,FALSE)</f>
        <v>0.23</v>
      </c>
      <c r="S195" s="10">
        <f>VLOOKUP(B195,'Hit Statcast'!B:R,9,FALSE)</f>
        <v>6.9000000000000006E-2</v>
      </c>
      <c r="T195" s="10">
        <f>VLOOKUP($B195,'Hit Statcast'!$B:$R,11,FALSE)</f>
        <v>0.372</v>
      </c>
      <c r="U195" s="23">
        <f>VLOOKUP($B195,'Hit Statcast'!$B:$R,5,FALSE)</f>
        <v>90</v>
      </c>
      <c r="V195" s="23">
        <f>VLOOKUP($B195,'Hit Statcast'!$B:$R,7,FALSE)</f>
        <v>17.8</v>
      </c>
      <c r="W195" s="10">
        <f>VLOOKUP($B195,'Hit PD'!$B:$L,4,FALSE)</f>
        <v>0.25700000000000001</v>
      </c>
      <c r="X195" s="10">
        <f>VLOOKUP($B195,'Hit PD'!$B:$L,5,FALSE)</f>
        <v>0.33300000000000002</v>
      </c>
      <c r="Y195" s="10">
        <f>VLOOKUP($B195,'Hit PD'!$B:$L,6,FALSE)</f>
        <v>0.40899999999999997</v>
      </c>
      <c r="Z195" s="23">
        <f>VLOOKUP($B195,BsR!$B:$L,5,FALSE)</f>
        <v>-3.6</v>
      </c>
      <c r="AA195" s="10">
        <f>VLOOKUP($B195,'Hit PD'!$B:$L,8,FALSE)</f>
        <v>0.35799999999999998</v>
      </c>
      <c r="AB195" s="10">
        <f t="shared" si="19"/>
        <v>0.22999999999999998</v>
      </c>
      <c r="AC195" s="10">
        <f>VLOOKUP($B195,'Hit PD'!$B:$L,10,FALSE)</f>
        <v>0.28899999999999998</v>
      </c>
      <c r="AD195" s="10">
        <f>VLOOKUP($B195,'Hit PD'!$B:$L,11,FALSE)</f>
        <v>0.17799999999999999</v>
      </c>
      <c r="AE195" s="10">
        <f>VLOOKUP($B195,'Hit PD'!$B:$M,12,FALSE)</f>
        <v>0.111</v>
      </c>
      <c r="AF195" s="10">
        <f>VLOOKUP($B195,'Hit PD'!$B:$L,9,FALSE)</f>
        <v>0.77</v>
      </c>
      <c r="AG195">
        <f>VLOOKUP(B195,'[1]SGP Hitters'!$B:$K,10,FALSE)</f>
        <v>6.2305418413431717</v>
      </c>
      <c r="AH195" s="8">
        <v>0.13400000000000001</v>
      </c>
      <c r="AI195" s="8">
        <v>0.29799999999999999</v>
      </c>
      <c r="AJ195" s="11">
        <v>0.24399999999999999</v>
      </c>
      <c r="AK195" s="8">
        <v>0.312</v>
      </c>
      <c r="AL195" s="8">
        <v>0.31900000000000001</v>
      </c>
      <c r="AM195" s="8">
        <v>99</v>
      </c>
      <c r="AN195" s="11">
        <v>-3.6</v>
      </c>
      <c r="AO195" s="11">
        <v>-3.9</v>
      </c>
      <c r="AP195" s="8">
        <v>-1.7</v>
      </c>
      <c r="AQ195" s="8">
        <v>0.9</v>
      </c>
    </row>
    <row r="196" spans="1:43" ht="15" thickBot="1">
      <c r="A196" s="5">
        <v>195</v>
      </c>
      <c r="B196" s="22" t="s">
        <v>248</v>
      </c>
      <c r="C196" s="6" t="s">
        <v>103</v>
      </c>
      <c r="D196" s="8">
        <f>VLOOKUP(B196,HITTERS!$B:$W,3,FALSE)</f>
        <v>105</v>
      </c>
      <c r="E196" s="8">
        <f>VLOOKUP($B196,'Hit PD'!$B:$N,13,FALSE)</f>
        <v>361</v>
      </c>
      <c r="F196" s="8">
        <f>VLOOKUP($B196,HITTERS!$B:$W,4,FALSE)</f>
        <v>404</v>
      </c>
      <c r="G196" s="8">
        <f>VLOOKUP($B196,HITTERS!$B:$W,5,FALSE)</f>
        <v>9</v>
      </c>
      <c r="H196" s="8">
        <f>VLOOKUP($B196,HITTERS!$B:$W,6,FALSE)</f>
        <v>46</v>
      </c>
      <c r="I196" s="8">
        <f>VLOOKUP($B196,HITTERS!$B:$W,7,FALSE)</f>
        <v>35</v>
      </c>
      <c r="J196" s="8">
        <f>VLOOKUP($B196,HITTERS!$B:$W,8,FALSE)</f>
        <v>12</v>
      </c>
      <c r="K196" s="8">
        <f t="shared" si="15"/>
        <v>2.2277227722772276E-2</v>
      </c>
      <c r="L196" s="8">
        <f t="shared" si="16"/>
        <v>0.11386138613861387</v>
      </c>
      <c r="M196" s="8">
        <f t="shared" si="17"/>
        <v>8.6633663366336627E-2</v>
      </c>
      <c r="N196" s="8">
        <f t="shared" si="18"/>
        <v>2.9702970297029702E-2</v>
      </c>
      <c r="O196" s="8">
        <f>VLOOKUP($B196,HITTERS!$B:$W,14,FALSE)</f>
        <v>0.30399999999999999</v>
      </c>
      <c r="P196" s="8">
        <f>VLOOKUP($B196,HITTERS!$B:$W,15,FALSE)</f>
        <v>0.371</v>
      </c>
      <c r="Q196" s="9">
        <f>VLOOKUP($B196,HITTERS!$B:$W,9,FALSE)</f>
        <v>8.2000000000000003E-2</v>
      </c>
      <c r="R196" s="10">
        <f>VLOOKUP($B196,HITTERS!$B:$W,10,FALSE)</f>
        <v>0.28199999999999997</v>
      </c>
      <c r="S196" s="10">
        <f>VLOOKUP(B196,'Hit Statcast'!B:R,9,FALSE)</f>
        <v>9.7000000000000003E-2</v>
      </c>
      <c r="T196" s="10">
        <f>VLOOKUP($B196,'Hit Statcast'!$B:$R,11,FALSE)</f>
        <v>0.35899999999999999</v>
      </c>
      <c r="U196" s="23">
        <f>VLOOKUP($B196,'Hit Statcast'!$B:$R,5,FALSE)</f>
        <v>88.2</v>
      </c>
      <c r="V196" s="23">
        <f>VLOOKUP($B196,'Hit Statcast'!$B:$R,7,FALSE)</f>
        <v>12.9</v>
      </c>
      <c r="W196" s="10">
        <f>VLOOKUP($B196,'Hit PD'!$B:$L,4,FALSE)</f>
        <v>0.19400000000000001</v>
      </c>
      <c r="X196" s="10">
        <f>VLOOKUP($B196,'Hit PD'!$B:$L,5,FALSE)</f>
        <v>0.44500000000000001</v>
      </c>
      <c r="Y196" s="10">
        <f>VLOOKUP($B196,'Hit PD'!$B:$L,6,FALSE)</f>
        <v>0.36</v>
      </c>
      <c r="Z196" s="23">
        <f>VLOOKUP($B196,BsR!$B:$L,5,FALSE)</f>
        <v>-1</v>
      </c>
      <c r="AA196" s="10">
        <f>VLOOKUP($B196,'Hit PD'!$B:$L,8,FALSE)</f>
        <v>0.31</v>
      </c>
      <c r="AB196" s="10">
        <f t="shared" si="19"/>
        <v>0.27100000000000002</v>
      </c>
      <c r="AC196" s="10">
        <f>VLOOKUP($B196,'Hit PD'!$B:$L,10,FALSE)</f>
        <v>0.29299999999999998</v>
      </c>
      <c r="AD196" s="10">
        <f>VLOOKUP($B196,'Hit PD'!$B:$L,11,FALSE)</f>
        <v>0.16600000000000001</v>
      </c>
      <c r="AE196" s="10">
        <f>VLOOKUP($B196,'Hit PD'!$B:$M,12,FALSE)</f>
        <v>0.126</v>
      </c>
      <c r="AF196" s="10">
        <f>VLOOKUP($B196,'Hit PD'!$B:$L,9,FALSE)</f>
        <v>0.72899999999999998</v>
      </c>
      <c r="AG196">
        <f>VLOOKUP(B196,'[1]SGP Hitters'!$B:$K,10,FALSE)</f>
        <v>5.821127243762179</v>
      </c>
      <c r="AH196" s="8">
        <v>0.14899999999999999</v>
      </c>
      <c r="AI196" s="8">
        <v>0.3</v>
      </c>
      <c r="AJ196" s="11">
        <v>0.22600000000000001</v>
      </c>
      <c r="AK196" s="8">
        <v>0.29799999999999999</v>
      </c>
      <c r="AL196" s="8">
        <v>0.30499999999999999</v>
      </c>
      <c r="AM196" s="8">
        <v>91</v>
      </c>
      <c r="AN196" s="11">
        <v>-1.1000000000000001</v>
      </c>
      <c r="AO196" s="11">
        <v>-5.3</v>
      </c>
      <c r="AP196" s="8">
        <v>0.8</v>
      </c>
      <c r="AQ196" s="8">
        <v>0.9</v>
      </c>
    </row>
    <row r="197" spans="1:43" ht="15" thickBot="1">
      <c r="A197" s="5">
        <v>196</v>
      </c>
      <c r="B197" s="22" t="s">
        <v>249</v>
      </c>
      <c r="C197" s="6" t="s">
        <v>103</v>
      </c>
      <c r="D197" s="8">
        <f>VLOOKUP(B197,HITTERS!$B:$W,3,FALSE)</f>
        <v>118</v>
      </c>
      <c r="E197" s="8">
        <f>VLOOKUP($B197,'Hit PD'!$B:$N,13,FALSE)</f>
        <v>434</v>
      </c>
      <c r="F197" s="8">
        <f>VLOOKUP($B197,HITTERS!$B:$W,4,FALSE)</f>
        <v>471</v>
      </c>
      <c r="G197" s="8">
        <f>VLOOKUP($B197,HITTERS!$B:$W,5,FALSE)</f>
        <v>16</v>
      </c>
      <c r="H197" s="8">
        <f>VLOOKUP($B197,HITTERS!$B:$W,6,FALSE)</f>
        <v>65</v>
      </c>
      <c r="I197" s="8">
        <f>VLOOKUP($B197,HITTERS!$B:$W,7,FALSE)</f>
        <v>44</v>
      </c>
      <c r="J197" s="8">
        <f>VLOOKUP($B197,HITTERS!$B:$W,8,FALSE)</f>
        <v>2</v>
      </c>
      <c r="K197" s="8">
        <f t="shared" si="15"/>
        <v>3.3970276008492568E-2</v>
      </c>
      <c r="L197" s="8">
        <f t="shared" si="16"/>
        <v>0.13800424628450106</v>
      </c>
      <c r="M197" s="8">
        <f t="shared" si="17"/>
        <v>9.3418259023354558E-2</v>
      </c>
      <c r="N197" s="8">
        <f t="shared" si="18"/>
        <v>4.246284501061571E-3</v>
      </c>
      <c r="O197" s="8">
        <f>VLOOKUP($B197,HITTERS!$B:$W,14,FALSE)</f>
        <v>0.32100000000000001</v>
      </c>
      <c r="P197" s="8">
        <f>VLOOKUP($B197,HITTERS!$B:$W,15,FALSE)</f>
        <v>0.45900000000000002</v>
      </c>
      <c r="Q197" s="9">
        <f>VLOOKUP($B197,HITTERS!$B:$W,9,FALSE)</f>
        <v>6.2E-2</v>
      </c>
      <c r="R197" s="10">
        <f>VLOOKUP($B197,HITTERS!$B:$W,10,FALSE)</f>
        <v>0.20399999999999999</v>
      </c>
      <c r="S197" s="10">
        <f>VLOOKUP(B197,'Hit Statcast'!B:R,9,FALSE)</f>
        <v>7.0999999999999994E-2</v>
      </c>
      <c r="T197" s="10">
        <f>VLOOKUP($B197,'Hit Statcast'!$B:$R,11,FALSE)</f>
        <v>0.45</v>
      </c>
      <c r="U197" s="23">
        <f>VLOOKUP($B197,'Hit Statcast'!$B:$R,5,FALSE)</f>
        <v>89.7</v>
      </c>
      <c r="V197" s="23">
        <f>VLOOKUP($B197,'Hit Statcast'!$B:$R,7,FALSE)</f>
        <v>14.2</v>
      </c>
      <c r="W197" s="10">
        <f>VLOOKUP($B197,'Hit PD'!$B:$L,4,FALSE)</f>
        <v>0.20599999999999999</v>
      </c>
      <c r="X197" s="10">
        <f>VLOOKUP($B197,'Hit PD'!$B:$L,5,FALSE)</f>
        <v>0.40899999999999997</v>
      </c>
      <c r="Y197" s="10">
        <f>VLOOKUP($B197,'Hit PD'!$B:$L,6,FALSE)</f>
        <v>0.38500000000000001</v>
      </c>
      <c r="Z197" s="23">
        <f>VLOOKUP($B197,BsR!$B:$L,5,FALSE)</f>
        <v>-2.9</v>
      </c>
      <c r="AA197" s="10">
        <f>VLOOKUP($B197,'Hit PD'!$B:$L,8,FALSE)</f>
        <v>0.373</v>
      </c>
      <c r="AB197" s="10">
        <f t="shared" si="19"/>
        <v>0.254</v>
      </c>
      <c r="AC197" s="10">
        <f>VLOOKUP($B197,'Hit PD'!$B:$L,10,FALSE)</f>
        <v>0.28000000000000003</v>
      </c>
      <c r="AD197" s="10">
        <f>VLOOKUP($B197,'Hit PD'!$B:$L,11,FALSE)</f>
        <v>0.153</v>
      </c>
      <c r="AE197" s="10">
        <f>VLOOKUP($B197,'Hit PD'!$B:$M,12,FALSE)</f>
        <v>0.127</v>
      </c>
      <c r="AF197" s="10">
        <f>VLOOKUP($B197,'Hit PD'!$B:$L,9,FALSE)</f>
        <v>0.746</v>
      </c>
      <c r="AG197">
        <f>VLOOKUP(B197,'[1]SGP Hitters'!$B:$K,10,FALSE)</f>
        <v>9.9644546206066522</v>
      </c>
      <c r="AH197" s="8">
        <v>0.191</v>
      </c>
      <c r="AI197" s="8">
        <v>0.316</v>
      </c>
      <c r="AJ197" s="11">
        <v>0.27300000000000002</v>
      </c>
      <c r="AK197" s="8">
        <v>0.33800000000000002</v>
      </c>
      <c r="AL197" s="8">
        <v>0.32</v>
      </c>
      <c r="AM197" s="8">
        <v>103</v>
      </c>
      <c r="AN197" s="11">
        <v>-3.3</v>
      </c>
      <c r="AO197" s="11">
        <v>-1.3</v>
      </c>
      <c r="AP197" s="8">
        <v>-5.7</v>
      </c>
      <c r="AQ197" s="8">
        <v>0.9</v>
      </c>
    </row>
    <row r="198" spans="1:43" ht="15" thickBot="1">
      <c r="A198" s="5">
        <v>197</v>
      </c>
      <c r="B198" s="22" t="s">
        <v>250</v>
      </c>
      <c r="C198" s="22" t="s">
        <v>74</v>
      </c>
      <c r="D198" s="8">
        <f>VLOOKUP(B198,HITTERS!$B:$W,3,FALSE)</f>
        <v>119</v>
      </c>
      <c r="E198" s="8">
        <f>VLOOKUP($B198,'Hit PD'!$B:$N,13,FALSE)</f>
        <v>454</v>
      </c>
      <c r="F198" s="8">
        <f>VLOOKUP($B198,HITTERS!$B:$W,4,FALSE)</f>
        <v>529</v>
      </c>
      <c r="G198" s="8">
        <f>VLOOKUP($B198,HITTERS!$B:$W,5,FALSE)</f>
        <v>17</v>
      </c>
      <c r="H198" s="8">
        <f>VLOOKUP($B198,HITTERS!$B:$W,6,FALSE)</f>
        <v>78</v>
      </c>
      <c r="I198" s="8">
        <f>VLOOKUP($B198,HITTERS!$B:$W,7,FALSE)</f>
        <v>61</v>
      </c>
      <c r="J198" s="8">
        <f>VLOOKUP($B198,HITTERS!$B:$W,8,FALSE)</f>
        <v>14</v>
      </c>
      <c r="K198" s="8">
        <f t="shared" si="15"/>
        <v>3.2136105860113423E-2</v>
      </c>
      <c r="L198" s="8">
        <f t="shared" si="16"/>
        <v>0.14744801512287334</v>
      </c>
      <c r="M198" s="8">
        <f t="shared" si="17"/>
        <v>0.11531190926275993</v>
      </c>
      <c r="N198" s="8">
        <f t="shared" si="18"/>
        <v>2.6465028355387523E-2</v>
      </c>
      <c r="O198" s="8">
        <f>VLOOKUP($B198,HITTERS!$B:$W,14,FALSE)</f>
        <v>0.33800000000000002</v>
      </c>
      <c r="P198" s="8">
        <f>VLOOKUP($B198,HITTERS!$B:$W,15,FALSE)</f>
        <v>0.40699999999999997</v>
      </c>
      <c r="Q198" s="9">
        <f>VLOOKUP($B198,HITTERS!$B:$W,9,FALSE)</f>
        <v>9.8000000000000004E-2</v>
      </c>
      <c r="R198" s="10">
        <f>VLOOKUP($B198,HITTERS!$B:$W,10,FALSE)</f>
        <v>0.20599999999999999</v>
      </c>
      <c r="S198" s="10">
        <f>VLOOKUP(B198,'Hit Statcast'!B:R,9,FALSE)</f>
        <v>7.6999999999999999E-2</v>
      </c>
      <c r="T198" s="10">
        <f>VLOOKUP($B198,'Hit Statcast'!$B:$R,11,FALSE)</f>
        <v>0.38400000000000001</v>
      </c>
      <c r="U198" s="23">
        <f>VLOOKUP($B198,'Hit Statcast'!$B:$R,5,FALSE)</f>
        <v>89.5</v>
      </c>
      <c r="V198" s="23">
        <f>VLOOKUP($B198,'Hit Statcast'!$B:$R,7,FALSE)</f>
        <v>15.3</v>
      </c>
      <c r="W198" s="10">
        <f>VLOOKUP($B198,'Hit PD'!$B:$L,4,FALSE)</f>
        <v>0.216</v>
      </c>
      <c r="X198" s="10">
        <f>VLOOKUP($B198,'Hit PD'!$B:$L,5,FALSE)</f>
        <v>0.38900000000000001</v>
      </c>
      <c r="Y198" s="10">
        <f>VLOOKUP($B198,'Hit PD'!$B:$L,6,FALSE)</f>
        <v>0.39500000000000002</v>
      </c>
      <c r="Z198" s="23">
        <f>VLOOKUP($B198,BsR!$B:$L,5,FALSE)</f>
        <v>-0.4</v>
      </c>
      <c r="AA198" s="10">
        <f>VLOOKUP($B198,'Hit PD'!$B:$L,8,FALSE)</f>
        <v>0.222</v>
      </c>
      <c r="AB198" s="10">
        <f t="shared" si="19"/>
        <v>0.20299999999999996</v>
      </c>
      <c r="AC198" s="10">
        <f>VLOOKUP($B198,'Hit PD'!$B:$L,10,FALSE)</f>
        <v>0.29499999999999998</v>
      </c>
      <c r="AD198" s="10">
        <f>VLOOKUP($B198,'Hit PD'!$B:$L,11,FALSE)</f>
        <v>0.217</v>
      </c>
      <c r="AE198" s="10">
        <f>VLOOKUP($B198,'Hit PD'!$B:$M,12,FALSE)</f>
        <v>7.8E-2</v>
      </c>
      <c r="AF198" s="10">
        <f>VLOOKUP($B198,'Hit PD'!$B:$L,9,FALSE)</f>
        <v>0.79700000000000004</v>
      </c>
      <c r="AG198">
        <f>VLOOKUP(B198,'[1]SGP Hitters'!$B:$K,10,FALSE)</f>
        <v>12.979558843182696</v>
      </c>
      <c r="AH198" s="8">
        <v>0.156</v>
      </c>
      <c r="AI198" s="8">
        <v>0.27500000000000002</v>
      </c>
      <c r="AJ198" s="11">
        <v>0.24</v>
      </c>
      <c r="AK198" s="8">
        <v>0.32</v>
      </c>
      <c r="AL198" s="8">
        <v>0.33300000000000002</v>
      </c>
      <c r="AM198" s="8">
        <v>94</v>
      </c>
      <c r="AN198" s="11">
        <v>-0.5</v>
      </c>
      <c r="AO198" s="11">
        <v>-4</v>
      </c>
      <c r="AP198" s="8">
        <v>-4.9000000000000004</v>
      </c>
      <c r="AQ198" s="8">
        <v>0.8</v>
      </c>
    </row>
    <row r="199" spans="1:43" ht="15" thickBot="1">
      <c r="A199" s="5">
        <v>198</v>
      </c>
      <c r="B199" s="22" t="s">
        <v>251</v>
      </c>
      <c r="C199" s="22" t="s">
        <v>144</v>
      </c>
      <c r="D199" s="8">
        <f>VLOOKUP(B199,HITTERS!$B:$W,3,FALSE)</f>
        <v>102</v>
      </c>
      <c r="E199" s="8">
        <f>VLOOKUP($B199,'Hit PD'!$B:$N,13,FALSE)</f>
        <v>327</v>
      </c>
      <c r="F199" s="8">
        <f>VLOOKUP($B199,HITTERS!$B:$W,4,FALSE)</f>
        <v>355</v>
      </c>
      <c r="G199" s="8">
        <f>VLOOKUP($B199,HITTERS!$B:$W,5,FALSE)</f>
        <v>6</v>
      </c>
      <c r="H199" s="8">
        <f>VLOOKUP($B199,HITTERS!$B:$W,6,FALSE)</f>
        <v>34</v>
      </c>
      <c r="I199" s="8">
        <f>VLOOKUP($B199,HITTERS!$B:$W,7,FALSE)</f>
        <v>32</v>
      </c>
      <c r="J199" s="8">
        <f>VLOOKUP($B199,HITTERS!$B:$W,8,FALSE)</f>
        <v>1</v>
      </c>
      <c r="K199" s="8">
        <f t="shared" si="15"/>
        <v>1.6901408450704224E-2</v>
      </c>
      <c r="L199" s="8">
        <f t="shared" si="16"/>
        <v>9.5774647887323941E-2</v>
      </c>
      <c r="M199" s="8">
        <f t="shared" si="17"/>
        <v>9.014084507042254E-2</v>
      </c>
      <c r="N199" s="8">
        <f t="shared" si="18"/>
        <v>2.8169014084507044E-3</v>
      </c>
      <c r="O199" s="8">
        <f>VLOOKUP($B199,HITTERS!$B:$W,14,FALSE)</f>
        <v>0.28000000000000003</v>
      </c>
      <c r="P199" s="8">
        <f>VLOOKUP($B199,HITTERS!$B:$W,15,FALSE)</f>
        <v>0.318</v>
      </c>
      <c r="Q199" s="9">
        <f>VLOOKUP($B199,HITTERS!$B:$W,9,FALSE)</f>
        <v>7.0000000000000007E-2</v>
      </c>
      <c r="R199" s="10">
        <f>VLOOKUP($B199,HITTERS!$B:$W,10,FALSE)</f>
        <v>0.23100000000000001</v>
      </c>
      <c r="S199" s="10">
        <f>VLOOKUP(B199,'Hit Statcast'!B:R,9,FALSE)</f>
        <v>3.2000000000000001E-2</v>
      </c>
      <c r="T199" s="10">
        <f>VLOOKUP($B199,'Hit Statcast'!$B:$R,11,FALSE)</f>
        <v>0.32800000000000001</v>
      </c>
      <c r="U199" s="23">
        <f>VLOOKUP($B199,'Hit Statcast'!$B:$R,5,FALSE)</f>
        <v>86.7</v>
      </c>
      <c r="V199" s="23">
        <f>VLOOKUP($B199,'Hit Statcast'!$B:$R,7,FALSE)</f>
        <v>10</v>
      </c>
      <c r="W199" s="10">
        <f>VLOOKUP($B199,'Hit PD'!$B:$L,4,FALSE)</f>
        <v>0.23300000000000001</v>
      </c>
      <c r="X199" s="10">
        <f>VLOOKUP($B199,'Hit PD'!$B:$L,5,FALSE)</f>
        <v>0.42899999999999999</v>
      </c>
      <c r="Y199" s="10">
        <f>VLOOKUP($B199,'Hit PD'!$B:$L,6,FALSE)</f>
        <v>0.33900000000000002</v>
      </c>
      <c r="Z199" s="23">
        <f>VLOOKUP($B199,BsR!$B:$L,5,FALSE)</f>
        <v>-4.4000000000000004</v>
      </c>
      <c r="AA199" s="10">
        <f>VLOOKUP($B199,'Hit PD'!$B:$L,8,FALSE)</f>
        <v>0.377</v>
      </c>
      <c r="AB199" s="10">
        <f t="shared" si="19"/>
        <v>0.24099999999999999</v>
      </c>
      <c r="AC199" s="10">
        <f>VLOOKUP($B199,'Hit PD'!$B:$L,10,FALSE)</f>
        <v>0.28499999999999998</v>
      </c>
      <c r="AD199" s="10">
        <f>VLOOKUP($B199,'Hit PD'!$B:$L,11,FALSE)</f>
        <v>0.16800000000000001</v>
      </c>
      <c r="AE199" s="10">
        <f>VLOOKUP($B199,'Hit PD'!$B:$M,12,FALSE)</f>
        <v>0.11700000000000001</v>
      </c>
      <c r="AF199" s="10">
        <f>VLOOKUP($B199,'Hit PD'!$B:$L,9,FALSE)</f>
        <v>0.75900000000000001</v>
      </c>
      <c r="AG199">
        <f>VLOOKUP(B199,'[1]SGP Hitters'!$B:$K,10,FALSE)</f>
        <v>1.6113544133333648</v>
      </c>
      <c r="AH199" s="8">
        <v>9.9000000000000005E-2</v>
      </c>
      <c r="AI199" s="8">
        <v>0.27300000000000002</v>
      </c>
      <c r="AJ199" s="11">
        <v>0.221</v>
      </c>
      <c r="AK199" s="8">
        <v>0.26400000000000001</v>
      </c>
      <c r="AL199" s="8">
        <v>0.26700000000000002</v>
      </c>
      <c r="AM199" s="8">
        <v>65</v>
      </c>
      <c r="AN199" s="11">
        <v>-4.4000000000000004</v>
      </c>
      <c r="AO199" s="11">
        <v>-18.600000000000001</v>
      </c>
      <c r="AP199" s="8">
        <v>15.5</v>
      </c>
      <c r="AQ199" s="8">
        <v>0.8</v>
      </c>
    </row>
    <row r="200" spans="1:43" ht="15" thickBot="1">
      <c r="A200" s="5">
        <v>199</v>
      </c>
      <c r="B200" s="22" t="s">
        <v>252</v>
      </c>
      <c r="C200" s="22" t="s">
        <v>39</v>
      </c>
      <c r="D200" s="8">
        <f>VLOOKUP(B200,HITTERS!$B:$W,3,FALSE)</f>
        <v>98</v>
      </c>
      <c r="E200" s="8">
        <f>VLOOKUP($B200,'Hit PD'!$B:$N,13,FALSE)</f>
        <v>302</v>
      </c>
      <c r="F200" s="8">
        <f>VLOOKUP($B200,HITTERS!$B:$W,4,FALSE)</f>
        <v>337</v>
      </c>
      <c r="G200" s="8">
        <f>VLOOKUP($B200,HITTERS!$B:$W,5,FALSE)</f>
        <v>8</v>
      </c>
      <c r="H200" s="8">
        <f>VLOOKUP($B200,HITTERS!$B:$W,6,FALSE)</f>
        <v>40</v>
      </c>
      <c r="I200" s="8">
        <f>VLOOKUP($B200,HITTERS!$B:$W,7,FALSE)</f>
        <v>32</v>
      </c>
      <c r="J200" s="8">
        <f>VLOOKUP($B200,HITTERS!$B:$W,8,FALSE)</f>
        <v>16</v>
      </c>
      <c r="K200" s="8">
        <f t="shared" si="15"/>
        <v>2.3738872403560832E-2</v>
      </c>
      <c r="L200" s="8">
        <f t="shared" si="16"/>
        <v>0.11869436201780416</v>
      </c>
      <c r="M200" s="8">
        <f t="shared" si="17"/>
        <v>9.4955489614243327E-2</v>
      </c>
      <c r="N200" s="8">
        <f t="shared" si="18"/>
        <v>4.7477744807121663E-2</v>
      </c>
      <c r="O200" s="8">
        <f>VLOOKUP($B200,HITTERS!$B:$W,14,FALSE)</f>
        <v>0.3</v>
      </c>
      <c r="P200" s="8">
        <f>VLOOKUP($B200,HITTERS!$B:$W,15,FALSE)</f>
        <v>0.377</v>
      </c>
      <c r="Q200" s="9">
        <f>VLOOKUP($B200,HITTERS!$B:$W,9,FALSE)</f>
        <v>0.08</v>
      </c>
      <c r="R200" s="10">
        <f>VLOOKUP($B200,HITTERS!$B:$W,10,FALSE)</f>
        <v>0.318</v>
      </c>
      <c r="S200" s="10">
        <f>VLOOKUP(B200,'Hit Statcast'!B:R,9,FALSE)</f>
        <v>0.10100000000000001</v>
      </c>
      <c r="T200" s="10">
        <f>VLOOKUP($B200,'Hit Statcast'!$B:$R,11,FALSE)</f>
        <v>0.35899999999999999</v>
      </c>
      <c r="U200" s="23">
        <f>VLOOKUP($B200,'Hit Statcast'!$B:$R,5,FALSE)</f>
        <v>87.4</v>
      </c>
      <c r="V200" s="23">
        <f>VLOOKUP($B200,'Hit Statcast'!$B:$R,7,FALSE)</f>
        <v>17.2</v>
      </c>
      <c r="W200" s="10">
        <f>VLOOKUP($B200,'Hit PD'!$B:$L,4,FALSE)</f>
        <v>0.23200000000000001</v>
      </c>
      <c r="X200" s="10">
        <f>VLOOKUP($B200,'Hit PD'!$B:$L,5,FALSE)</f>
        <v>0.36399999999999999</v>
      </c>
      <c r="Y200" s="10">
        <f>VLOOKUP($B200,'Hit PD'!$B:$L,6,FALSE)</f>
        <v>0.40400000000000003</v>
      </c>
      <c r="Z200" s="23">
        <f>VLOOKUP($B200,BsR!$B:$L,5,FALSE)</f>
        <v>1.8</v>
      </c>
      <c r="AA200" s="10">
        <f>VLOOKUP($B200,'Hit PD'!$B:$L,8,FALSE)</f>
        <v>0.34300000000000003</v>
      </c>
      <c r="AB200" s="10">
        <f t="shared" si="19"/>
        <v>0.29600000000000004</v>
      </c>
      <c r="AC200" s="10">
        <f>VLOOKUP($B200,'Hit PD'!$B:$L,10,FALSE)</f>
        <v>0.28699999999999998</v>
      </c>
      <c r="AD200" s="10">
        <f>VLOOKUP($B200,'Hit PD'!$B:$L,11,FALSE)</f>
        <v>0.13600000000000001</v>
      </c>
      <c r="AE200" s="10">
        <f>VLOOKUP($B200,'Hit PD'!$B:$M,12,FALSE)</f>
        <v>0.151</v>
      </c>
      <c r="AF200" s="10">
        <f>VLOOKUP($B200,'Hit PD'!$B:$L,9,FALSE)</f>
        <v>0.70399999999999996</v>
      </c>
      <c r="AG200">
        <f>VLOOKUP(B200,'[1]SGP Hitters'!$B:$K,10,FALSE)</f>
        <v>5.8425031704244663</v>
      </c>
      <c r="AH200" s="8">
        <v>0.15</v>
      </c>
      <c r="AI200" s="8">
        <v>0.32600000000000001</v>
      </c>
      <c r="AJ200" s="11">
        <v>0.23100000000000001</v>
      </c>
      <c r="AK200" s="8">
        <v>0.29899999999999999</v>
      </c>
      <c r="AL200" s="8">
        <v>0.32</v>
      </c>
      <c r="AM200" s="8">
        <v>84</v>
      </c>
      <c r="AN200" s="11">
        <v>1.7</v>
      </c>
      <c r="AO200" s="11">
        <v>-4.5999999999999996</v>
      </c>
      <c r="AP200" s="8">
        <v>1.8</v>
      </c>
      <c r="AQ200" s="8">
        <v>0.8</v>
      </c>
    </row>
    <row r="201" spans="1:43" ht="15" thickBot="1">
      <c r="A201" s="5">
        <v>200</v>
      </c>
      <c r="B201" s="22" t="s">
        <v>253</v>
      </c>
      <c r="C201" s="22" t="s">
        <v>56</v>
      </c>
      <c r="D201" s="8">
        <f>VLOOKUP(B201,HITTERS!$B:$W,3,FALSE)</f>
        <v>116</v>
      </c>
      <c r="E201" s="8">
        <f>VLOOKUP($B201,'Hit PD'!$B:$N,13,FALSE)</f>
        <v>382</v>
      </c>
      <c r="F201" s="8">
        <f>VLOOKUP($B201,HITTERS!$B:$W,4,FALSE)</f>
        <v>419</v>
      </c>
      <c r="G201" s="8">
        <f>VLOOKUP($B201,HITTERS!$B:$W,5,FALSE)</f>
        <v>10</v>
      </c>
      <c r="H201" s="8">
        <f>VLOOKUP($B201,HITTERS!$B:$W,6,FALSE)</f>
        <v>44</v>
      </c>
      <c r="I201" s="8">
        <f>VLOOKUP($B201,HITTERS!$B:$W,7,FALSE)</f>
        <v>63</v>
      </c>
      <c r="J201" s="8">
        <f>VLOOKUP($B201,HITTERS!$B:$W,8,FALSE)</f>
        <v>1</v>
      </c>
      <c r="K201" s="8">
        <f t="shared" si="15"/>
        <v>2.386634844868735E-2</v>
      </c>
      <c r="L201" s="8">
        <f t="shared" si="16"/>
        <v>0.10501193317422435</v>
      </c>
      <c r="M201" s="8">
        <f t="shared" si="17"/>
        <v>0.15035799522673032</v>
      </c>
      <c r="N201" s="8">
        <f t="shared" si="18"/>
        <v>2.3866348448687352E-3</v>
      </c>
      <c r="O201" s="8">
        <f>VLOOKUP($B201,HITTERS!$B:$W,14,FALSE)</f>
        <v>0.315</v>
      </c>
      <c r="P201" s="8">
        <f>VLOOKUP($B201,HITTERS!$B:$W,15,FALSE)</f>
        <v>0.40799999999999997</v>
      </c>
      <c r="Q201" s="9">
        <f>VLOOKUP($B201,HITTERS!$B:$W,9,FALSE)</f>
        <v>0.05</v>
      </c>
      <c r="R201" s="10">
        <f>VLOOKUP($B201,HITTERS!$B:$W,10,FALSE)</f>
        <v>0.193</v>
      </c>
      <c r="S201" s="10">
        <f>VLOOKUP(B201,'Hit Statcast'!B:R,9,FALSE)</f>
        <v>7.8E-2</v>
      </c>
      <c r="T201" s="10">
        <f>VLOOKUP($B201,'Hit Statcast'!$B:$R,11,FALSE)</f>
        <v>0.36399999999999999</v>
      </c>
      <c r="U201" s="23">
        <f>VLOOKUP($B201,'Hit Statcast'!$B:$R,5,FALSE)</f>
        <v>87.4</v>
      </c>
      <c r="V201" s="23">
        <f>VLOOKUP($B201,'Hit Statcast'!$B:$R,7,FALSE)</f>
        <v>15.1</v>
      </c>
      <c r="W201" s="10">
        <f>VLOOKUP($B201,'Hit PD'!$B:$L,4,FALSE)</f>
        <v>0.224</v>
      </c>
      <c r="X201" s="10">
        <f>VLOOKUP($B201,'Hit PD'!$B:$L,5,FALSE)</f>
        <v>0.373</v>
      </c>
      <c r="Y201" s="10">
        <f>VLOOKUP($B201,'Hit PD'!$B:$L,6,FALSE)</f>
        <v>0.40300000000000002</v>
      </c>
      <c r="Z201" s="23">
        <f>VLOOKUP($B201,BsR!$B:$L,5,FALSE)</f>
        <v>-1.7</v>
      </c>
      <c r="AA201" s="10">
        <f>VLOOKUP($B201,'Hit PD'!$B:$L,8,FALSE)</f>
        <v>0.39300000000000002</v>
      </c>
      <c r="AB201" s="10">
        <f t="shared" si="19"/>
        <v>0.22199999999999998</v>
      </c>
      <c r="AC201" s="10">
        <f>VLOOKUP($B201,'Hit PD'!$B:$L,10,FALSE)</f>
        <v>0.27100000000000002</v>
      </c>
      <c r="AD201" s="10">
        <f>VLOOKUP($B201,'Hit PD'!$B:$L,11,FALSE)</f>
        <v>0.155</v>
      </c>
      <c r="AE201" s="10">
        <f>VLOOKUP($B201,'Hit PD'!$B:$M,12,FALSE)</f>
        <v>0.11600000000000001</v>
      </c>
      <c r="AF201" s="10">
        <f>VLOOKUP($B201,'Hit PD'!$B:$L,9,FALSE)</f>
        <v>0.77800000000000002</v>
      </c>
      <c r="AG201">
        <f>VLOOKUP(B201,'[1]SGP Hitters'!$B:$K,10,FALSE)</f>
        <v>7.2453531271799969</v>
      </c>
      <c r="AH201" s="8">
        <v>0.13900000000000001</v>
      </c>
      <c r="AI201" s="8">
        <v>0.315</v>
      </c>
      <c r="AJ201" s="11">
        <v>0.27200000000000002</v>
      </c>
      <c r="AK201" s="8">
        <v>0.313</v>
      </c>
      <c r="AL201" s="8">
        <v>0.32</v>
      </c>
      <c r="AM201" s="8">
        <v>96</v>
      </c>
      <c r="AN201" s="11">
        <v>-1.7</v>
      </c>
      <c r="AO201" s="11">
        <v>-3.7</v>
      </c>
      <c r="AP201" s="8">
        <v>-1.6</v>
      </c>
      <c r="AQ201" s="8">
        <v>0.8</v>
      </c>
    </row>
    <row r="202" spans="1:43" ht="15" thickBot="1">
      <c r="A202" s="5">
        <v>201</v>
      </c>
      <c r="B202" s="22" t="s">
        <v>254</v>
      </c>
      <c r="C202" s="22" t="s">
        <v>50</v>
      </c>
      <c r="D202" s="8">
        <f>VLOOKUP(B202,HITTERS!$B:$W,3,FALSE)</f>
        <v>92</v>
      </c>
      <c r="E202" s="8">
        <f>VLOOKUP($B202,'Hit PD'!$B:$N,13,FALSE)</f>
        <v>334</v>
      </c>
      <c r="F202" s="8">
        <f>VLOOKUP($B202,HITTERS!$B:$W,4,FALSE)</f>
        <v>357</v>
      </c>
      <c r="G202" s="8">
        <f>VLOOKUP($B202,HITTERS!$B:$W,5,FALSE)</f>
        <v>11</v>
      </c>
      <c r="H202" s="8">
        <f>VLOOKUP($B202,HITTERS!$B:$W,6,FALSE)</f>
        <v>39</v>
      </c>
      <c r="I202" s="8">
        <f>VLOOKUP($B202,HITTERS!$B:$W,7,FALSE)</f>
        <v>40</v>
      </c>
      <c r="J202" s="8">
        <f>VLOOKUP($B202,HITTERS!$B:$W,8,FALSE)</f>
        <v>1</v>
      </c>
      <c r="K202" s="8">
        <f t="shared" si="15"/>
        <v>3.081232492997199E-2</v>
      </c>
      <c r="L202" s="8">
        <f t="shared" si="16"/>
        <v>0.1092436974789916</v>
      </c>
      <c r="M202" s="8">
        <f t="shared" si="17"/>
        <v>0.11204481792717087</v>
      </c>
      <c r="N202" s="8">
        <f t="shared" si="18"/>
        <v>2.8011204481792717E-3</v>
      </c>
      <c r="O202" s="8">
        <f>VLOOKUP($B202,HITTERS!$B:$W,14,FALSE)</f>
        <v>0.30499999999999999</v>
      </c>
      <c r="P202" s="8">
        <f>VLOOKUP($B202,HITTERS!$B:$W,15,FALSE)</f>
        <v>0.42499999999999999</v>
      </c>
      <c r="Q202" s="9">
        <f>VLOOKUP($B202,HITTERS!$B:$W,9,FALSE)</f>
        <v>5.6000000000000001E-2</v>
      </c>
      <c r="R202" s="10">
        <f>VLOOKUP($B202,HITTERS!$B:$W,10,FALSE)</f>
        <v>0.3</v>
      </c>
      <c r="S202" s="10">
        <f>VLOOKUP(B202,'Hit Statcast'!B:R,9,FALSE)</f>
        <v>0.10100000000000001</v>
      </c>
      <c r="T202" s="10">
        <f>VLOOKUP($B202,'Hit Statcast'!$B:$R,11,FALSE)</f>
        <v>0.39</v>
      </c>
      <c r="U202" s="23">
        <f>VLOOKUP($B202,'Hit Statcast'!$B:$R,5,FALSE)</f>
        <v>89.4</v>
      </c>
      <c r="V202" s="23">
        <f>VLOOKUP($B202,'Hit Statcast'!$B:$R,7,FALSE)</f>
        <v>12.3</v>
      </c>
      <c r="W202" s="10">
        <f>VLOOKUP($B202,'Hit PD'!$B:$L,4,FALSE)</f>
        <v>0.26300000000000001</v>
      </c>
      <c r="X202" s="10">
        <f>VLOOKUP($B202,'Hit PD'!$B:$L,5,FALSE)</f>
        <v>0.42099999999999999</v>
      </c>
      <c r="Y202" s="10">
        <f>VLOOKUP($B202,'Hit PD'!$B:$L,6,FALSE)</f>
        <v>0.316</v>
      </c>
      <c r="Z202" s="23">
        <f>VLOOKUP($B202,BsR!$B:$L,5,FALSE)</f>
        <v>-0.1</v>
      </c>
      <c r="AA202" s="10">
        <f>VLOOKUP($B202,'Hit PD'!$B:$L,8,FALSE)</f>
        <v>0.32300000000000001</v>
      </c>
      <c r="AB202" s="10">
        <f t="shared" si="19"/>
        <v>0.27800000000000002</v>
      </c>
      <c r="AC202" s="10">
        <f>VLOOKUP($B202,'Hit PD'!$B:$L,10,FALSE)</f>
        <v>0.29799999999999999</v>
      </c>
      <c r="AD202" s="10">
        <f>VLOOKUP($B202,'Hit PD'!$B:$L,11,FALSE)</f>
        <v>0.16800000000000001</v>
      </c>
      <c r="AE202" s="10">
        <f>VLOOKUP($B202,'Hit PD'!$B:$M,12,FALSE)</f>
        <v>0.13</v>
      </c>
      <c r="AF202" s="10">
        <f>VLOOKUP($B202,'Hit PD'!$B:$L,9,FALSE)</f>
        <v>0.72199999999999998</v>
      </c>
      <c r="AG202">
        <f>VLOOKUP(B202,'[1]SGP Hitters'!$B:$K,10,FALSE)</f>
        <v>5.8766949508178818</v>
      </c>
      <c r="AH202" s="8">
        <v>0.14799999999999999</v>
      </c>
      <c r="AI202" s="8">
        <v>0.34899999999999998</v>
      </c>
      <c r="AJ202" s="11">
        <v>0.25600000000000001</v>
      </c>
      <c r="AK202" s="8">
        <v>0.30399999999999999</v>
      </c>
      <c r="AL202" s="8">
        <v>0.308</v>
      </c>
      <c r="AM202" s="8">
        <v>90</v>
      </c>
      <c r="AN202" s="11">
        <v>0</v>
      </c>
      <c r="AO202" s="11">
        <v>-4</v>
      </c>
      <c r="AP202" s="8">
        <v>0.4</v>
      </c>
      <c r="AQ202" s="8">
        <v>0.8</v>
      </c>
    </row>
    <row r="203" spans="1:43" ht="15" thickBot="1">
      <c r="A203" s="5">
        <v>202</v>
      </c>
      <c r="B203" s="22" t="s">
        <v>255</v>
      </c>
      <c r="C203" s="22" t="s">
        <v>144</v>
      </c>
      <c r="D203" s="8">
        <f>VLOOKUP(B203,HITTERS!$B:$W,3,FALSE)</f>
        <v>88</v>
      </c>
      <c r="E203" s="8">
        <f>VLOOKUP($B203,'Hit PD'!$B:$N,13,FALSE)</f>
        <v>281</v>
      </c>
      <c r="F203" s="8">
        <f>VLOOKUP($B203,HITTERS!$B:$W,4,FALSE)</f>
        <v>319</v>
      </c>
      <c r="G203" s="8">
        <f>VLOOKUP($B203,HITTERS!$B:$W,5,FALSE)</f>
        <v>11</v>
      </c>
      <c r="H203" s="8">
        <f>VLOOKUP($B203,HITTERS!$B:$W,6,FALSE)</f>
        <v>35</v>
      </c>
      <c r="I203" s="8">
        <f>VLOOKUP($B203,HITTERS!$B:$W,7,FALSE)</f>
        <v>41</v>
      </c>
      <c r="J203" s="8">
        <f>VLOOKUP($B203,HITTERS!$B:$W,8,FALSE)</f>
        <v>1</v>
      </c>
      <c r="K203" s="8">
        <f t="shared" si="15"/>
        <v>3.4482758620689655E-2</v>
      </c>
      <c r="L203" s="8">
        <f t="shared" si="16"/>
        <v>0.109717868338558</v>
      </c>
      <c r="M203" s="8">
        <f t="shared" si="17"/>
        <v>0.12852664576802508</v>
      </c>
      <c r="N203" s="8">
        <f t="shared" si="18"/>
        <v>3.134796238244514E-3</v>
      </c>
      <c r="O203" s="8">
        <f>VLOOKUP($B203,HITTERS!$B:$W,14,FALSE)</f>
        <v>0.34799999999999998</v>
      </c>
      <c r="P203" s="8">
        <f>VLOOKUP($B203,HITTERS!$B:$W,15,FALSE)</f>
        <v>0.44500000000000001</v>
      </c>
      <c r="Q203" s="9">
        <f>VLOOKUP($B203,HITTERS!$B:$W,9,FALSE)</f>
        <v>8.7999999999999995E-2</v>
      </c>
      <c r="R203" s="10">
        <f>VLOOKUP($B203,HITTERS!$B:$W,10,FALSE)</f>
        <v>0.251</v>
      </c>
      <c r="S203" s="10">
        <f>VLOOKUP(B203,'Hit Statcast'!B:R,9,FALSE)</f>
        <v>7.3999999999999996E-2</v>
      </c>
      <c r="T203" s="10">
        <f>VLOOKUP($B203,'Hit Statcast'!$B:$R,11,FALSE)</f>
        <v>0.378</v>
      </c>
      <c r="U203" s="23">
        <f>VLOOKUP($B203,'Hit Statcast'!$B:$R,5,FALSE)</f>
        <v>88.6</v>
      </c>
      <c r="V203" s="23">
        <f>VLOOKUP($B203,'Hit Statcast'!$B:$R,7,FALSE)</f>
        <v>12.4</v>
      </c>
      <c r="W203" s="10">
        <f>VLOOKUP($B203,'Hit PD'!$B:$L,4,FALSE)</f>
        <v>0.309</v>
      </c>
      <c r="X203" s="10">
        <f>VLOOKUP($B203,'Hit PD'!$B:$L,5,FALSE)</f>
        <v>0.39700000000000002</v>
      </c>
      <c r="Y203" s="10">
        <f>VLOOKUP($B203,'Hit PD'!$B:$L,6,FALSE)</f>
        <v>0.29399999999999998</v>
      </c>
      <c r="Z203" s="23">
        <f>VLOOKUP($B203,BsR!$B:$L,5,FALSE)</f>
        <v>0.8</v>
      </c>
      <c r="AA203" s="10">
        <f>VLOOKUP($B203,'Hit PD'!$B:$L,8,FALSE)</f>
        <v>0.35</v>
      </c>
      <c r="AB203" s="10">
        <f t="shared" si="19"/>
        <v>0.25</v>
      </c>
      <c r="AC203" s="10">
        <f>VLOOKUP($B203,'Hit PD'!$B:$L,10,FALSE)</f>
        <v>0.29199999999999998</v>
      </c>
      <c r="AD203" s="10">
        <f>VLOOKUP($B203,'Hit PD'!$B:$L,11,FALSE)</f>
        <v>0.17399999999999999</v>
      </c>
      <c r="AE203" s="10">
        <f>VLOOKUP($B203,'Hit PD'!$B:$M,12,FALSE)</f>
        <v>0.11799999999999999</v>
      </c>
      <c r="AF203" s="10">
        <f>VLOOKUP($B203,'Hit PD'!$B:$L,9,FALSE)</f>
        <v>0.75</v>
      </c>
      <c r="AG203">
        <f>VLOOKUP(B203,'[1]SGP Hitters'!$B:$K,10,FALSE)</f>
        <v>7.346438888831476</v>
      </c>
      <c r="AH203" s="8">
        <v>0.17799999999999999</v>
      </c>
      <c r="AI203" s="8">
        <v>0.33300000000000002</v>
      </c>
      <c r="AJ203" s="11">
        <v>0.26800000000000002</v>
      </c>
      <c r="AK203" s="8">
        <v>0.34200000000000003</v>
      </c>
      <c r="AL203" s="8">
        <v>0.32700000000000001</v>
      </c>
      <c r="AM203" s="8">
        <v>119</v>
      </c>
      <c r="AN203" s="11">
        <v>0.7</v>
      </c>
      <c r="AO203" s="11">
        <v>7.7</v>
      </c>
      <c r="AP203" s="8">
        <v>-10.1</v>
      </c>
      <c r="AQ203" s="8">
        <v>0.8</v>
      </c>
    </row>
    <row r="204" spans="1:43" ht="15" thickBot="1">
      <c r="A204" s="5">
        <v>203</v>
      </c>
      <c r="B204" s="22" t="s">
        <v>256</v>
      </c>
      <c r="C204" s="22" t="s">
        <v>86</v>
      </c>
      <c r="D204" s="8">
        <f>VLOOKUP(B204,HITTERS!$B:$W,3,FALSE)</f>
        <v>110</v>
      </c>
      <c r="E204" s="8">
        <f>VLOOKUP($B204,'Hit PD'!$B:$N,13,FALSE)</f>
        <v>310</v>
      </c>
      <c r="F204" s="8">
        <f>VLOOKUP($B204,HITTERS!$B:$W,4,FALSE)</f>
        <v>344</v>
      </c>
      <c r="G204" s="8">
        <f>VLOOKUP($B204,HITTERS!$B:$W,5,FALSE)</f>
        <v>13</v>
      </c>
      <c r="H204" s="8">
        <f>VLOOKUP($B204,HITTERS!$B:$W,6,FALSE)</f>
        <v>36</v>
      </c>
      <c r="I204" s="8">
        <f>VLOOKUP($B204,HITTERS!$B:$W,7,FALSE)</f>
        <v>44</v>
      </c>
      <c r="J204" s="8">
        <f>VLOOKUP($B204,HITTERS!$B:$W,8,FALSE)</f>
        <v>4</v>
      </c>
      <c r="K204" s="8">
        <f t="shared" si="15"/>
        <v>3.7790697674418602E-2</v>
      </c>
      <c r="L204" s="8">
        <f t="shared" si="16"/>
        <v>0.10465116279069768</v>
      </c>
      <c r="M204" s="8">
        <f t="shared" si="17"/>
        <v>0.12790697674418605</v>
      </c>
      <c r="N204" s="8">
        <f t="shared" si="18"/>
        <v>1.1627906976744186E-2</v>
      </c>
      <c r="O204" s="8">
        <f>VLOOKUP($B204,HITTERS!$B:$W,14,FALSE)</f>
        <v>0.30099999999999999</v>
      </c>
      <c r="P204" s="8">
        <f>VLOOKUP($B204,HITTERS!$B:$W,15,FALSE)</f>
        <v>0.39400000000000002</v>
      </c>
      <c r="Q204" s="9">
        <f>VLOOKUP($B204,HITTERS!$B:$W,9,FALSE)</f>
        <v>7.0000000000000007E-2</v>
      </c>
      <c r="R204" s="10">
        <f>VLOOKUP($B204,HITTERS!$B:$W,10,FALSE)</f>
        <v>0.34</v>
      </c>
      <c r="S204" s="10">
        <f>VLOOKUP(B204,'Hit Statcast'!B:R,9,FALSE)</f>
        <v>0.112</v>
      </c>
      <c r="T204" s="10">
        <f>VLOOKUP($B204,'Hit Statcast'!$B:$R,11,FALSE)</f>
        <v>0.38600000000000001</v>
      </c>
      <c r="U204" s="23">
        <f>VLOOKUP($B204,'Hit Statcast'!$B:$R,5,FALSE)</f>
        <v>89.1</v>
      </c>
      <c r="V204" s="23">
        <f>VLOOKUP($B204,'Hit Statcast'!$B:$R,7,FALSE)</f>
        <v>16.100000000000001</v>
      </c>
      <c r="W204" s="10">
        <f>VLOOKUP($B204,'Hit PD'!$B:$L,4,FALSE)</f>
        <v>0.191</v>
      </c>
      <c r="X204" s="10">
        <f>VLOOKUP($B204,'Hit PD'!$B:$L,5,FALSE)</f>
        <v>0.42599999999999999</v>
      </c>
      <c r="Y204" s="10">
        <f>VLOOKUP($B204,'Hit PD'!$B:$L,6,FALSE)</f>
        <v>0.38300000000000001</v>
      </c>
      <c r="Z204" s="23">
        <f>VLOOKUP($B204,BsR!$B:$L,5,FALSE)</f>
        <v>1.1000000000000001</v>
      </c>
      <c r="AA204" s="10">
        <f>VLOOKUP($B204,'Hit PD'!$B:$L,8,FALSE)</f>
        <v>0.317</v>
      </c>
      <c r="AB204" s="10">
        <f t="shared" si="19"/>
        <v>0.33999999999999997</v>
      </c>
      <c r="AC204" s="10">
        <f>VLOOKUP($B204,'Hit PD'!$B:$L,10,FALSE)</f>
        <v>0.311</v>
      </c>
      <c r="AD204" s="10">
        <f>VLOOKUP($B204,'Hit PD'!$B:$L,11,FALSE)</f>
        <v>0.13800000000000001</v>
      </c>
      <c r="AE204" s="10">
        <f>VLOOKUP($B204,'Hit PD'!$B:$M,12,FALSE)</f>
        <v>0.17299999999999999</v>
      </c>
      <c r="AF204" s="10">
        <f>VLOOKUP($B204,'Hit PD'!$B:$L,9,FALSE)</f>
        <v>0.66</v>
      </c>
      <c r="AG204">
        <f>VLOOKUP(B204,'[1]SGP Hitters'!$B:$K,10,FALSE)</f>
        <v>6.0304460438422831</v>
      </c>
      <c r="AH204" s="8">
        <v>0.161</v>
      </c>
      <c r="AI204" s="8">
        <v>0.33300000000000002</v>
      </c>
      <c r="AJ204" s="11">
        <v>0.23699999999999999</v>
      </c>
      <c r="AK204" s="8">
        <v>0.30599999999999999</v>
      </c>
      <c r="AL204" s="8">
        <v>0.28499999999999998</v>
      </c>
      <c r="AM204" s="8">
        <v>94</v>
      </c>
      <c r="AN204" s="11">
        <v>1.1000000000000001</v>
      </c>
      <c r="AO204" s="11">
        <v>-1.5</v>
      </c>
      <c r="AP204" s="8">
        <v>-2.1</v>
      </c>
      <c r="AQ204" s="8">
        <v>0.8</v>
      </c>
    </row>
    <row r="205" spans="1:43" ht="15" thickBot="1">
      <c r="A205" s="5">
        <v>204</v>
      </c>
      <c r="B205" s="22" t="s">
        <v>257</v>
      </c>
      <c r="C205" s="22" t="s">
        <v>97</v>
      </c>
      <c r="D205" s="8">
        <f>VLOOKUP(B205,HITTERS!$B:$W,3,FALSE)</f>
        <v>111</v>
      </c>
      <c r="E205" s="8">
        <f>VLOOKUP($B205,'Hit PD'!$B:$N,13,FALSE)</f>
        <v>289</v>
      </c>
      <c r="F205" s="8">
        <f>VLOOKUP($B205,HITTERS!$B:$W,4,FALSE)</f>
        <v>338</v>
      </c>
      <c r="G205" s="8">
        <f>VLOOKUP($B205,HITTERS!$B:$W,5,FALSE)</f>
        <v>9</v>
      </c>
      <c r="H205" s="8">
        <f>VLOOKUP($B205,HITTERS!$B:$W,6,FALSE)</f>
        <v>54</v>
      </c>
      <c r="I205" s="8">
        <f>VLOOKUP($B205,HITTERS!$B:$W,7,FALSE)</f>
        <v>40</v>
      </c>
      <c r="J205" s="8">
        <f>VLOOKUP($B205,HITTERS!$B:$W,8,FALSE)</f>
        <v>5</v>
      </c>
      <c r="K205" s="8">
        <f t="shared" si="15"/>
        <v>2.6627218934911243E-2</v>
      </c>
      <c r="L205" s="8">
        <f t="shared" si="16"/>
        <v>0.15976331360946747</v>
      </c>
      <c r="M205" s="8">
        <f t="shared" si="17"/>
        <v>0.11834319526627218</v>
      </c>
      <c r="N205" s="8">
        <f t="shared" si="18"/>
        <v>1.4792899408284023E-2</v>
      </c>
      <c r="O205" s="8">
        <f>VLOOKUP($B205,HITTERS!$B:$W,14,FALSE)</f>
        <v>0.34</v>
      </c>
      <c r="P205" s="8">
        <f>VLOOKUP($B205,HITTERS!$B:$W,15,FALSE)</f>
        <v>0.37</v>
      </c>
      <c r="Q205" s="9">
        <f>VLOOKUP($B205,HITTERS!$B:$W,9,FALSE)</f>
        <v>0.11799999999999999</v>
      </c>
      <c r="R205" s="10">
        <f>VLOOKUP($B205,HITTERS!$B:$W,10,FALSE)</f>
        <v>0.26</v>
      </c>
      <c r="S205" s="10">
        <f>VLOOKUP(B205,'Hit Statcast'!B:R,9,FALSE)</f>
        <v>7.3999999999999996E-2</v>
      </c>
      <c r="T205" s="10">
        <f>VLOOKUP($B205,'Hit Statcast'!$B:$R,11,FALSE)</f>
        <v>0.33</v>
      </c>
      <c r="U205" s="23">
        <f>VLOOKUP($B205,'Hit Statcast'!$B:$R,5,FALSE)</f>
        <v>88.4</v>
      </c>
      <c r="V205" s="23">
        <f>VLOOKUP($B205,'Hit Statcast'!$B:$R,7,FALSE)</f>
        <v>15.7</v>
      </c>
      <c r="W205" s="10">
        <f>VLOOKUP($B205,'Hit PD'!$B:$L,4,FALSE)</f>
        <v>0.20499999999999999</v>
      </c>
      <c r="X205" s="10">
        <f>VLOOKUP($B205,'Hit PD'!$B:$L,5,FALSE)</f>
        <v>0.38</v>
      </c>
      <c r="Y205" s="10">
        <f>VLOOKUP($B205,'Hit PD'!$B:$L,6,FALSE)</f>
        <v>0.41499999999999998</v>
      </c>
      <c r="Z205" s="23">
        <f>VLOOKUP($B205,BsR!$B:$L,5,FALSE)</f>
        <v>2.2000000000000002</v>
      </c>
      <c r="AA205" s="10">
        <f>VLOOKUP($B205,'Hit PD'!$B:$L,8,FALSE)</f>
        <v>0.191</v>
      </c>
      <c r="AB205" s="10">
        <f t="shared" si="19"/>
        <v>0.21699999999999997</v>
      </c>
      <c r="AC205" s="10">
        <f>VLOOKUP($B205,'Hit PD'!$B:$L,10,FALSE)</f>
        <v>0.3</v>
      </c>
      <c r="AD205" s="10">
        <f>VLOOKUP($B205,'Hit PD'!$B:$L,11,FALSE)</f>
        <v>0.214</v>
      </c>
      <c r="AE205" s="10">
        <f>VLOOKUP($B205,'Hit PD'!$B:$M,12,FALSE)</f>
        <v>8.5999999999999993E-2</v>
      </c>
      <c r="AF205" s="10">
        <f>VLOOKUP($B205,'Hit PD'!$B:$L,9,FALSE)</f>
        <v>0.78300000000000003</v>
      </c>
      <c r="AG205">
        <f>VLOOKUP(B205,'[1]SGP Hitters'!$B:$K,10,FALSE)</f>
        <v>7.3699220719264282</v>
      </c>
      <c r="AH205" s="8">
        <v>0.14299999999999999</v>
      </c>
      <c r="AI205" s="8">
        <v>0.29399999999999998</v>
      </c>
      <c r="AJ205" s="11">
        <v>0.22800000000000001</v>
      </c>
      <c r="AK205" s="8">
        <v>0.312</v>
      </c>
      <c r="AL205" s="8">
        <v>0.315</v>
      </c>
      <c r="AM205" s="8">
        <v>99</v>
      </c>
      <c r="AN205" s="11">
        <v>2.1</v>
      </c>
      <c r="AO205" s="11">
        <v>1.6</v>
      </c>
      <c r="AP205" s="8">
        <v>-4.5</v>
      </c>
      <c r="AQ205" s="8">
        <v>0.8</v>
      </c>
    </row>
    <row r="206" spans="1:43" ht="15" thickBot="1">
      <c r="A206" s="5">
        <v>205</v>
      </c>
      <c r="B206" s="22" t="s">
        <v>258</v>
      </c>
      <c r="C206" s="22" t="s">
        <v>86</v>
      </c>
      <c r="D206" s="8">
        <f>VLOOKUP(B206,HITTERS!$B:$W,3,FALSE)</f>
        <v>121</v>
      </c>
      <c r="E206" s="8">
        <f>VLOOKUP($B206,'Hit PD'!$B:$N,13,FALSE)</f>
        <v>358</v>
      </c>
      <c r="F206" s="8">
        <f>VLOOKUP($B206,HITTERS!$B:$W,4,FALSE)</f>
        <v>425</v>
      </c>
      <c r="G206" s="8">
        <f>VLOOKUP($B206,HITTERS!$B:$W,5,FALSE)</f>
        <v>15</v>
      </c>
      <c r="H206" s="8">
        <f>VLOOKUP($B206,HITTERS!$B:$W,6,FALSE)</f>
        <v>59</v>
      </c>
      <c r="I206" s="8">
        <f>VLOOKUP($B206,HITTERS!$B:$W,7,FALSE)</f>
        <v>51</v>
      </c>
      <c r="J206" s="8">
        <f>VLOOKUP($B206,HITTERS!$B:$W,8,FALSE)</f>
        <v>0</v>
      </c>
      <c r="K206" s="8">
        <f t="shared" si="15"/>
        <v>3.5294117647058823E-2</v>
      </c>
      <c r="L206" s="8">
        <f t="shared" si="16"/>
        <v>0.13882352941176471</v>
      </c>
      <c r="M206" s="8">
        <f t="shared" si="17"/>
        <v>0.12</v>
      </c>
      <c r="N206" s="8">
        <f t="shared" si="18"/>
        <v>0</v>
      </c>
      <c r="O206" s="8">
        <f>VLOOKUP($B206,HITTERS!$B:$W,14,FALSE)</f>
        <v>0.34799999999999998</v>
      </c>
      <c r="P206" s="8">
        <f>VLOOKUP($B206,HITTERS!$B:$W,15,FALSE)</f>
        <v>0.41599999999999998</v>
      </c>
      <c r="Q206" s="9">
        <f>VLOOKUP($B206,HITTERS!$B:$W,9,FALSE)</f>
        <v>0.13400000000000001</v>
      </c>
      <c r="R206" s="10">
        <f>VLOOKUP($B206,HITTERS!$B:$W,10,FALSE)</f>
        <v>0.20899999999999999</v>
      </c>
      <c r="S206" s="10">
        <f>VLOOKUP(B206,'Hit Statcast'!B:R,9,FALSE)</f>
        <v>0.11799999999999999</v>
      </c>
      <c r="T206" s="10">
        <f>VLOOKUP($B206,'Hit Statcast'!$B:$R,11,FALSE)</f>
        <v>0.52200000000000002</v>
      </c>
      <c r="U206" s="23">
        <f>VLOOKUP($B206,'Hit Statcast'!$B:$R,5,FALSE)</f>
        <v>92.1</v>
      </c>
      <c r="V206" s="23">
        <f>VLOOKUP($B206,'Hit Statcast'!$B:$R,7,FALSE)</f>
        <v>15.2</v>
      </c>
      <c r="W206" s="10">
        <f>VLOOKUP($B206,'Hit PD'!$B:$L,4,FALSE)</f>
        <v>0.188</v>
      </c>
      <c r="X206" s="10">
        <f>VLOOKUP($B206,'Hit PD'!$B:$L,5,FALSE)</f>
        <v>0.39500000000000002</v>
      </c>
      <c r="Y206" s="10">
        <f>VLOOKUP($B206,'Hit PD'!$B:$L,6,FALSE)</f>
        <v>0.41699999999999998</v>
      </c>
      <c r="Z206" s="23">
        <f>VLOOKUP($B206,BsR!$B:$L,5,FALSE)</f>
        <v>-1.2</v>
      </c>
      <c r="AA206" s="10">
        <f>VLOOKUP($B206,'Hit PD'!$B:$L,8,FALSE)</f>
        <v>0.308</v>
      </c>
      <c r="AB206" s="10">
        <f t="shared" si="19"/>
        <v>0.22599999999999998</v>
      </c>
      <c r="AC206" s="10">
        <f>VLOOKUP($B206,'Hit PD'!$B:$L,10,FALSE)</f>
        <v>0.25700000000000001</v>
      </c>
      <c r="AD206" s="10">
        <f>VLOOKUP($B206,'Hit PD'!$B:$L,11,FALSE)</f>
        <v>0.156</v>
      </c>
      <c r="AE206" s="10">
        <f>VLOOKUP($B206,'Hit PD'!$B:$M,12,FALSE)</f>
        <v>0.10100000000000001</v>
      </c>
      <c r="AF206" s="10">
        <f>VLOOKUP($B206,'Hit PD'!$B:$L,9,FALSE)</f>
        <v>0.77400000000000002</v>
      </c>
      <c r="AG206">
        <f>VLOOKUP(B206,'[1]SGP Hitters'!$B:$K,10,FALSE)</f>
        <v>9.7997362662858141</v>
      </c>
      <c r="AH206" s="8">
        <v>0.187</v>
      </c>
      <c r="AI206" s="8">
        <v>0.27600000000000002</v>
      </c>
      <c r="AJ206" s="11">
        <v>0.24099999999999999</v>
      </c>
      <c r="AK206" s="8">
        <v>0.33700000000000002</v>
      </c>
      <c r="AL206" s="8">
        <v>0.374</v>
      </c>
      <c r="AM206" s="8">
        <v>115</v>
      </c>
      <c r="AN206" s="11">
        <v>-1.4</v>
      </c>
      <c r="AO206" s="11">
        <v>6.1</v>
      </c>
      <c r="AP206" s="8">
        <v>-12.3</v>
      </c>
      <c r="AQ206" s="8">
        <v>0.8</v>
      </c>
    </row>
    <row r="207" spans="1:43" ht="15" thickBot="1">
      <c r="A207" s="5">
        <v>206</v>
      </c>
      <c r="B207" s="22" t="s">
        <v>259</v>
      </c>
      <c r="C207" s="22" t="s">
        <v>29</v>
      </c>
      <c r="D207" s="8">
        <f>VLOOKUP(B207,HITTERS!$B:$W,3,FALSE)</f>
        <v>84</v>
      </c>
      <c r="E207" s="8">
        <f>VLOOKUP($B207,'Hit PD'!$B:$N,13,FALSE)</f>
        <v>289</v>
      </c>
      <c r="F207" s="8">
        <f>VLOOKUP($B207,HITTERS!$B:$W,4,FALSE)</f>
        <v>329</v>
      </c>
      <c r="G207" s="8">
        <f>VLOOKUP($B207,HITTERS!$B:$W,5,FALSE)</f>
        <v>9</v>
      </c>
      <c r="H207" s="8">
        <f>VLOOKUP($B207,HITTERS!$B:$W,6,FALSE)</f>
        <v>38</v>
      </c>
      <c r="I207" s="8">
        <f>VLOOKUP($B207,HITTERS!$B:$W,7,FALSE)</f>
        <v>34</v>
      </c>
      <c r="J207" s="8">
        <f>VLOOKUP($B207,HITTERS!$B:$W,8,FALSE)</f>
        <v>5</v>
      </c>
      <c r="K207" s="8">
        <f t="shared" si="15"/>
        <v>2.7355623100303952E-2</v>
      </c>
      <c r="L207" s="8">
        <f t="shared" si="16"/>
        <v>0.11550151975683891</v>
      </c>
      <c r="M207" s="8">
        <f t="shared" si="17"/>
        <v>0.10334346504559271</v>
      </c>
      <c r="N207" s="8">
        <f t="shared" si="18"/>
        <v>1.5197568389057751E-2</v>
      </c>
      <c r="O207" s="8">
        <f>VLOOKUP($B207,HITTERS!$B:$W,14,FALSE)</f>
        <v>0.308</v>
      </c>
      <c r="P207" s="8">
        <f>VLOOKUP($B207,HITTERS!$B:$W,15,FALSE)</f>
        <v>0.377</v>
      </c>
      <c r="Q207" s="9">
        <f>VLOOKUP($B207,HITTERS!$B:$W,9,FALSE)</f>
        <v>6.0999999999999999E-2</v>
      </c>
      <c r="R207" s="10">
        <f>VLOOKUP($B207,HITTERS!$B:$W,10,FALSE)</f>
        <v>0.23400000000000001</v>
      </c>
      <c r="S207" s="10">
        <f>VLOOKUP(B207,'Hit Statcast'!B:R,9,FALSE)</f>
        <v>8.7999999999999995E-2</v>
      </c>
      <c r="T207" s="10">
        <f>VLOOKUP($B207,'Hit Statcast'!$B:$R,11,FALSE)</f>
        <v>0.39800000000000002</v>
      </c>
      <c r="U207" s="23">
        <f>VLOOKUP($B207,'Hit Statcast'!$B:$R,5,FALSE)</f>
        <v>89.1</v>
      </c>
      <c r="V207" s="23">
        <f>VLOOKUP($B207,'Hit Statcast'!$B:$R,7,FALSE)</f>
        <v>14.5</v>
      </c>
      <c r="W207" s="10">
        <f>VLOOKUP($B207,'Hit PD'!$B:$L,4,FALSE)</f>
        <v>0.20599999999999999</v>
      </c>
      <c r="X207" s="10">
        <f>VLOOKUP($B207,'Hit PD'!$B:$L,5,FALSE)</f>
        <v>0.379</v>
      </c>
      <c r="Y207" s="10">
        <f>VLOOKUP($B207,'Hit PD'!$B:$L,6,FALSE)</f>
        <v>0.41599999999999998</v>
      </c>
      <c r="Z207" s="23">
        <f>VLOOKUP($B207,BsR!$B:$L,5,FALSE)</f>
        <v>-0.4</v>
      </c>
      <c r="AA207" s="10">
        <f>VLOOKUP($B207,'Hit PD'!$B:$L,8,FALSE)</f>
        <v>0.29899999999999999</v>
      </c>
      <c r="AB207" s="10">
        <f t="shared" si="19"/>
        <v>0.27200000000000002</v>
      </c>
      <c r="AC207" s="10">
        <f>VLOOKUP($B207,'Hit PD'!$B:$L,10,FALSE)</f>
        <v>0.28999999999999998</v>
      </c>
      <c r="AD207" s="10">
        <f>VLOOKUP($B207,'Hit PD'!$B:$L,11,FALSE)</f>
        <v>0.161</v>
      </c>
      <c r="AE207" s="10">
        <f>VLOOKUP($B207,'Hit PD'!$B:$M,12,FALSE)</f>
        <v>0.129</v>
      </c>
      <c r="AF207" s="10">
        <f>VLOOKUP($B207,'Hit PD'!$B:$L,9,FALSE)</f>
        <v>0.72799999999999998</v>
      </c>
      <c r="AG207">
        <f>VLOOKUP(B207,'[1]SGP Hitters'!$B:$K,10,FALSE)</f>
        <v>5.0495306289822173</v>
      </c>
      <c r="AH207" s="8">
        <v>0.155</v>
      </c>
      <c r="AI207" s="8">
        <v>0.26600000000000001</v>
      </c>
      <c r="AJ207" s="11">
        <v>0.224</v>
      </c>
      <c r="AK207" s="8">
        <v>0.29799999999999999</v>
      </c>
      <c r="AL207" s="8">
        <v>0.31</v>
      </c>
      <c r="AM207" s="8">
        <v>85</v>
      </c>
      <c r="AN207" s="11">
        <v>-0.2</v>
      </c>
      <c r="AO207" s="11">
        <v>-5.8</v>
      </c>
      <c r="AP207" s="8">
        <v>3</v>
      </c>
      <c r="AQ207" s="8">
        <v>0.8</v>
      </c>
    </row>
    <row r="208" spans="1:43" ht="15" thickBot="1">
      <c r="A208" s="5">
        <v>207</v>
      </c>
      <c r="B208" s="22" t="s">
        <v>260</v>
      </c>
      <c r="C208" s="22" t="s">
        <v>153</v>
      </c>
      <c r="D208" s="8">
        <f>VLOOKUP(B208,HITTERS!$B:$W,3,FALSE)</f>
        <v>136</v>
      </c>
      <c r="E208" s="8">
        <f>VLOOKUP($B208,'Hit PD'!$B:$N,13,FALSE)</f>
        <v>510</v>
      </c>
      <c r="F208" s="8">
        <f>VLOOKUP($B208,HITTERS!$B:$W,4,FALSE)</f>
        <v>547</v>
      </c>
      <c r="G208" s="8">
        <f>VLOOKUP($B208,HITTERS!$B:$W,5,FALSE)</f>
        <v>9</v>
      </c>
      <c r="H208" s="8">
        <f>VLOOKUP($B208,HITTERS!$B:$W,6,FALSE)</f>
        <v>58</v>
      </c>
      <c r="I208" s="8">
        <f>VLOOKUP($B208,HITTERS!$B:$W,7,FALSE)</f>
        <v>59</v>
      </c>
      <c r="J208" s="8">
        <f>VLOOKUP($B208,HITTERS!$B:$W,8,FALSE)</f>
        <v>12</v>
      </c>
      <c r="K208" s="8">
        <f t="shared" si="15"/>
        <v>1.6453382084095063E-2</v>
      </c>
      <c r="L208" s="8">
        <f t="shared" si="16"/>
        <v>0.10603290676416818</v>
      </c>
      <c r="M208" s="8">
        <f t="shared" si="17"/>
        <v>0.10786106032906764</v>
      </c>
      <c r="N208" s="8">
        <f t="shared" si="18"/>
        <v>2.1937842778793418E-2</v>
      </c>
      <c r="O208" s="8">
        <f>VLOOKUP($B208,HITTERS!$B:$W,14,FALSE)</f>
        <v>0.26700000000000002</v>
      </c>
      <c r="P208" s="8">
        <f>VLOOKUP($B208,HITTERS!$B:$W,15,FALSE)</f>
        <v>0.32500000000000001</v>
      </c>
      <c r="Q208" s="9">
        <f>VLOOKUP($B208,HITTERS!$B:$W,9,FALSE)</f>
        <v>4.3999999999999997E-2</v>
      </c>
      <c r="R208" s="10">
        <f>VLOOKUP($B208,HITTERS!$B:$W,10,FALSE)</f>
        <v>0.22900000000000001</v>
      </c>
      <c r="S208" s="10">
        <f>VLOOKUP(B208,'Hit Statcast'!B:R,9,FALSE)</f>
        <v>5.0999999999999997E-2</v>
      </c>
      <c r="T208" s="10">
        <f>VLOOKUP($B208,'Hit Statcast'!$B:$R,11,FALSE)</f>
        <v>0.38800000000000001</v>
      </c>
      <c r="U208" s="23">
        <f>VLOOKUP($B208,'Hit Statcast'!$B:$R,5,FALSE)</f>
        <v>88</v>
      </c>
      <c r="V208" s="23">
        <f>VLOOKUP($B208,'Hit Statcast'!$B:$R,7,FALSE)</f>
        <v>9.3000000000000007</v>
      </c>
      <c r="W208" s="10">
        <f>VLOOKUP($B208,'Hit PD'!$B:$L,4,FALSE)</f>
        <v>0.18099999999999999</v>
      </c>
      <c r="X208" s="10">
        <f>VLOOKUP($B208,'Hit PD'!$B:$L,5,FALSE)</f>
        <v>0.499</v>
      </c>
      <c r="Y208" s="10">
        <f>VLOOKUP($B208,'Hit PD'!$B:$L,6,FALSE)</f>
        <v>0.32</v>
      </c>
      <c r="Z208" s="23">
        <f>VLOOKUP($B208,BsR!$B:$L,5,FALSE)</f>
        <v>2.2999999999999998</v>
      </c>
      <c r="AA208" s="10">
        <f>VLOOKUP($B208,'Hit PD'!$B:$L,8,FALSE)</f>
        <v>0.46</v>
      </c>
      <c r="AB208" s="10">
        <f t="shared" si="19"/>
        <v>0.30500000000000005</v>
      </c>
      <c r="AC208" s="10">
        <f>VLOOKUP($B208,'Hit PD'!$B:$L,10,FALSE)</f>
        <v>0.30099999999999999</v>
      </c>
      <c r="AD208" s="10">
        <f>VLOOKUP($B208,'Hit PD'!$B:$L,11,FALSE)</f>
        <v>0.13400000000000001</v>
      </c>
      <c r="AE208" s="10">
        <f>VLOOKUP($B208,'Hit PD'!$B:$M,12,FALSE)</f>
        <v>0.16700000000000001</v>
      </c>
      <c r="AF208" s="10">
        <f>VLOOKUP($B208,'Hit PD'!$B:$L,9,FALSE)</f>
        <v>0.69499999999999995</v>
      </c>
      <c r="AG208">
        <f>VLOOKUP(B208,'[1]SGP Hitters'!$B:$K,10,FALSE)</f>
        <v>4.2622187376691709</v>
      </c>
      <c r="AH208" s="8">
        <v>0.10199999999999999</v>
      </c>
      <c r="AI208" s="8">
        <v>0.27200000000000002</v>
      </c>
      <c r="AJ208" s="11">
        <v>0.219</v>
      </c>
      <c r="AK208" s="8">
        <v>0.25800000000000001</v>
      </c>
      <c r="AL208" s="8">
        <v>0.27800000000000002</v>
      </c>
      <c r="AM208" s="8">
        <v>60</v>
      </c>
      <c r="AN208" s="11">
        <v>2.2999999999999998</v>
      </c>
      <c r="AO208" s="11">
        <v>-23.5</v>
      </c>
      <c r="AP208" s="8">
        <v>13</v>
      </c>
      <c r="AQ208" s="8">
        <v>0.8</v>
      </c>
    </row>
    <row r="209" spans="1:43" ht="15" thickBot="1">
      <c r="A209" s="5">
        <v>208</v>
      </c>
      <c r="B209" s="22" t="s">
        <v>261</v>
      </c>
      <c r="C209" s="22" t="s">
        <v>109</v>
      </c>
      <c r="D209" s="8">
        <f>VLOOKUP(B209,HITTERS!$B:$W,3,FALSE)</f>
        <v>96</v>
      </c>
      <c r="E209" s="8">
        <f>VLOOKUP($B209,'Hit PD'!$B:$N,13,FALSE)</f>
        <v>359</v>
      </c>
      <c r="F209" s="8">
        <f>VLOOKUP($B209,HITTERS!$B:$W,4,FALSE)</f>
        <v>413</v>
      </c>
      <c r="G209" s="8">
        <f>VLOOKUP($B209,HITTERS!$B:$W,5,FALSE)</f>
        <v>8</v>
      </c>
      <c r="H209" s="8">
        <f>VLOOKUP($B209,HITTERS!$B:$W,6,FALSE)</f>
        <v>57</v>
      </c>
      <c r="I209" s="8">
        <f>VLOOKUP($B209,HITTERS!$B:$W,7,FALSE)</f>
        <v>40</v>
      </c>
      <c r="J209" s="8">
        <f>VLOOKUP($B209,HITTERS!$B:$W,8,FALSE)</f>
        <v>4</v>
      </c>
      <c r="K209" s="8">
        <f t="shared" si="15"/>
        <v>1.9370460048426151E-2</v>
      </c>
      <c r="L209" s="8">
        <f t="shared" si="16"/>
        <v>0.13801452784503632</v>
      </c>
      <c r="M209" s="8">
        <f t="shared" si="17"/>
        <v>9.6852300242130748E-2</v>
      </c>
      <c r="N209" s="8">
        <f t="shared" si="18"/>
        <v>9.6852300242130755E-3</v>
      </c>
      <c r="O209" s="8">
        <f>VLOOKUP($B209,HITTERS!$B:$W,14,FALSE)</f>
        <v>0.36299999999999999</v>
      </c>
      <c r="P209" s="8">
        <f>VLOOKUP($B209,HITTERS!$B:$W,15,FALSE)</f>
        <v>0.44</v>
      </c>
      <c r="Q209" s="9">
        <f>VLOOKUP($B209,HITTERS!$B:$W,9,FALSE)</f>
        <v>9.4E-2</v>
      </c>
      <c r="R209" s="10">
        <f>VLOOKUP($B209,HITTERS!$B:$W,10,FALSE)</f>
        <v>0.13300000000000001</v>
      </c>
      <c r="S209" s="10">
        <f>VLOOKUP(B209,'Hit Statcast'!B:R,9,FALSE)</f>
        <v>4.9000000000000002E-2</v>
      </c>
      <c r="T209" s="10">
        <f>VLOOKUP($B209,'Hit Statcast'!$B:$R,11,FALSE)</f>
        <v>0.315</v>
      </c>
      <c r="U209" s="23">
        <f>VLOOKUP($B209,'Hit Statcast'!$B:$R,5,FALSE)</f>
        <v>86.4</v>
      </c>
      <c r="V209" s="23">
        <f>VLOOKUP($B209,'Hit Statcast'!$B:$R,7,FALSE)</f>
        <v>18.100000000000001</v>
      </c>
      <c r="W209" s="10">
        <f>VLOOKUP($B209,'Hit PD'!$B:$L,4,FALSE)</f>
        <v>0.23400000000000001</v>
      </c>
      <c r="X209" s="10">
        <f>VLOOKUP($B209,'Hit PD'!$B:$L,5,FALSE)</f>
        <v>0.36399999999999999</v>
      </c>
      <c r="Y209" s="10">
        <f>VLOOKUP($B209,'Hit PD'!$B:$L,6,FALSE)</f>
        <v>0.40300000000000002</v>
      </c>
      <c r="Z209" s="23">
        <f>VLOOKUP($B209,BsR!$B:$L,5,FALSE)</f>
        <v>-1.8</v>
      </c>
      <c r="AA209" s="10">
        <f>VLOOKUP($B209,'Hit PD'!$B:$L,8,FALSE)</f>
        <v>0.315</v>
      </c>
      <c r="AB209" s="10">
        <f t="shared" si="19"/>
        <v>0.17000000000000004</v>
      </c>
      <c r="AC209" s="10">
        <f>VLOOKUP($B209,'Hit PD'!$B:$L,10,FALSE)</f>
        <v>0.248</v>
      </c>
      <c r="AD209" s="10">
        <f>VLOOKUP($B209,'Hit PD'!$B:$L,11,FALSE)</f>
        <v>0.16800000000000001</v>
      </c>
      <c r="AE209" s="10">
        <f>VLOOKUP($B209,'Hit PD'!$B:$M,12,FALSE)</f>
        <v>0.08</v>
      </c>
      <c r="AF209" s="10">
        <f>VLOOKUP($B209,'Hit PD'!$B:$L,9,FALSE)</f>
        <v>0.83</v>
      </c>
      <c r="AG209">
        <f>VLOOKUP(B209,'[1]SGP Hitters'!$B:$K,10,FALSE)</f>
        <v>9.2285715360919411</v>
      </c>
      <c r="AH209" s="8">
        <v>0.157</v>
      </c>
      <c r="AI209" s="8">
        <v>0.309</v>
      </c>
      <c r="AJ209" s="11">
        <v>0.27900000000000003</v>
      </c>
      <c r="AK209" s="8">
        <v>0.35099999999999998</v>
      </c>
      <c r="AL209" s="8">
        <v>0.34699999999999998</v>
      </c>
      <c r="AM209" s="8">
        <v>106</v>
      </c>
      <c r="AN209" s="11">
        <v>-2.2999999999999998</v>
      </c>
      <c r="AO209" s="11">
        <v>0.4</v>
      </c>
      <c r="AP209" s="8">
        <v>-6.2</v>
      </c>
      <c r="AQ209" s="8">
        <v>0.7</v>
      </c>
    </row>
    <row r="210" spans="1:43" ht="15" thickBot="1">
      <c r="A210" s="5">
        <v>209</v>
      </c>
      <c r="B210" s="22" t="s">
        <v>262</v>
      </c>
      <c r="C210" s="22" t="s">
        <v>153</v>
      </c>
      <c r="D210" s="8">
        <f>VLOOKUP(B210,HITTERS!$B:$W,3,FALSE)</f>
        <v>112</v>
      </c>
      <c r="E210" s="8">
        <f>VLOOKUP($B210,'Hit PD'!$B:$N,13,FALSE)</f>
        <v>312</v>
      </c>
      <c r="F210" s="8">
        <f>VLOOKUP($B210,HITTERS!$B:$W,4,FALSE)</f>
        <v>357</v>
      </c>
      <c r="G210" s="8">
        <f>VLOOKUP($B210,HITTERS!$B:$W,5,FALSE)</f>
        <v>11</v>
      </c>
      <c r="H210" s="8">
        <f>VLOOKUP($B210,HITTERS!$B:$W,6,FALSE)</f>
        <v>40</v>
      </c>
      <c r="I210" s="8">
        <f>VLOOKUP($B210,HITTERS!$B:$W,7,FALSE)</f>
        <v>34</v>
      </c>
      <c r="J210" s="8">
        <f>VLOOKUP($B210,HITTERS!$B:$W,8,FALSE)</f>
        <v>14</v>
      </c>
      <c r="K210" s="8">
        <f t="shared" si="15"/>
        <v>3.081232492997199E-2</v>
      </c>
      <c r="L210" s="8">
        <f t="shared" si="16"/>
        <v>0.11204481792717087</v>
      </c>
      <c r="M210" s="8">
        <f t="shared" si="17"/>
        <v>9.5238095238095233E-2</v>
      </c>
      <c r="N210" s="8">
        <f t="shared" si="18"/>
        <v>3.9215686274509803E-2</v>
      </c>
      <c r="O210" s="8">
        <f>VLOOKUP($B210,HITTERS!$B:$W,14,FALSE)</f>
        <v>0.31</v>
      </c>
      <c r="P210" s="8">
        <f>VLOOKUP($B210,HITTERS!$B:$W,15,FALSE)</f>
        <v>0.372</v>
      </c>
      <c r="Q210" s="9">
        <f>VLOOKUP($B210,HITTERS!$B:$W,9,FALSE)</f>
        <v>0.11799999999999999</v>
      </c>
      <c r="R210" s="10">
        <f>VLOOKUP($B210,HITTERS!$B:$W,10,FALSE)</f>
        <v>0.249</v>
      </c>
      <c r="S210" s="10">
        <f>VLOOKUP(B210,'Hit Statcast'!B:R,9,FALSE)</f>
        <v>6.2E-2</v>
      </c>
      <c r="T210" s="10">
        <f>VLOOKUP($B210,'Hit Statcast'!$B:$R,11,FALSE)</f>
        <v>0.36299999999999999</v>
      </c>
      <c r="U210" s="23">
        <f>VLOOKUP($B210,'Hit Statcast'!$B:$R,5,FALSE)</f>
        <v>88.1</v>
      </c>
      <c r="V210" s="23">
        <f>VLOOKUP($B210,'Hit Statcast'!$B:$R,7,FALSE)</f>
        <v>10.8</v>
      </c>
      <c r="W210" s="10">
        <f>VLOOKUP($B210,'Hit PD'!$B:$L,4,FALSE)</f>
        <v>0.157</v>
      </c>
      <c r="X210" s="10">
        <f>VLOOKUP($B210,'Hit PD'!$B:$L,5,FALSE)</f>
        <v>0.46200000000000002</v>
      </c>
      <c r="Y210" s="10">
        <f>VLOOKUP($B210,'Hit PD'!$B:$L,6,FALSE)</f>
        <v>0.38100000000000001</v>
      </c>
      <c r="Z210" s="23">
        <f>VLOOKUP($B210,BsR!$B:$L,5,FALSE)</f>
        <v>2.9</v>
      </c>
      <c r="AA210" s="10">
        <f>VLOOKUP($B210,'Hit PD'!$B:$L,8,FALSE)</f>
        <v>0.29199999999999998</v>
      </c>
      <c r="AB210" s="10">
        <f t="shared" si="19"/>
        <v>0.22399999999999998</v>
      </c>
      <c r="AC210" s="10">
        <f>VLOOKUP($B210,'Hit PD'!$B:$L,10,FALSE)</f>
        <v>0.253</v>
      </c>
      <c r="AD210" s="10">
        <f>VLOOKUP($B210,'Hit PD'!$B:$L,11,FALSE)</f>
        <v>0.14899999999999999</v>
      </c>
      <c r="AE210" s="10">
        <f>VLOOKUP($B210,'Hit PD'!$B:$M,12,FALSE)</f>
        <v>0.104</v>
      </c>
      <c r="AF210" s="10">
        <f>VLOOKUP($B210,'Hit PD'!$B:$L,9,FALSE)</f>
        <v>0.77600000000000002</v>
      </c>
      <c r="AG210">
        <f>VLOOKUP(B210,'[1]SGP Hitters'!$B:$K,10,FALSE)</f>
        <v>6.42175905199122</v>
      </c>
      <c r="AH210" s="8">
        <v>0.14699999999999999</v>
      </c>
      <c r="AI210" s="8">
        <v>0.26600000000000001</v>
      </c>
      <c r="AJ210" s="11">
        <v>0.216</v>
      </c>
      <c r="AK210" s="8">
        <v>0.28999999999999998</v>
      </c>
      <c r="AL210" s="8">
        <v>0.29199999999999998</v>
      </c>
      <c r="AM210" s="8">
        <v>82</v>
      </c>
      <c r="AN210" s="11">
        <v>2.5</v>
      </c>
      <c r="AO210" s="11">
        <v>-5</v>
      </c>
      <c r="AP210" s="8">
        <v>0.7</v>
      </c>
      <c r="AQ210" s="8">
        <v>0.7</v>
      </c>
    </row>
    <row r="211" spans="1:43" ht="15" thickBot="1">
      <c r="A211" s="5">
        <v>210</v>
      </c>
      <c r="B211" s="22" t="s">
        <v>263</v>
      </c>
      <c r="C211" s="22" t="s">
        <v>37</v>
      </c>
      <c r="D211" s="8">
        <f>VLOOKUP(B211,HITTERS!$B:$W,3,FALSE)</f>
        <v>125</v>
      </c>
      <c r="E211" s="8">
        <f>VLOOKUP($B211,'Hit PD'!$B:$N,13,FALSE)</f>
        <v>374</v>
      </c>
      <c r="F211" s="8">
        <f>VLOOKUP($B211,HITTERS!$B:$W,4,FALSE)</f>
        <v>402</v>
      </c>
      <c r="G211" s="8">
        <f>VLOOKUP($B211,HITTERS!$B:$W,5,FALSE)</f>
        <v>9</v>
      </c>
      <c r="H211" s="8">
        <f>VLOOKUP($B211,HITTERS!$B:$W,6,FALSE)</f>
        <v>51</v>
      </c>
      <c r="I211" s="8">
        <f>VLOOKUP($B211,HITTERS!$B:$W,7,FALSE)</f>
        <v>39</v>
      </c>
      <c r="J211" s="8">
        <f>VLOOKUP($B211,HITTERS!$B:$W,8,FALSE)</f>
        <v>9</v>
      </c>
      <c r="K211" s="8">
        <f t="shared" si="15"/>
        <v>2.2388059701492536E-2</v>
      </c>
      <c r="L211" s="8">
        <f t="shared" si="16"/>
        <v>0.12686567164179105</v>
      </c>
      <c r="M211" s="8">
        <f t="shared" si="17"/>
        <v>9.7014925373134331E-2</v>
      </c>
      <c r="N211" s="8">
        <f t="shared" si="18"/>
        <v>2.2388059701492536E-2</v>
      </c>
      <c r="O211" s="8">
        <f>VLOOKUP($B211,HITTERS!$B:$W,14,FALSE)</f>
        <v>0.27300000000000002</v>
      </c>
      <c r="P211" s="8">
        <f>VLOOKUP($B211,HITTERS!$B:$W,15,FALSE)</f>
        <v>0.374</v>
      </c>
      <c r="Q211" s="9">
        <f>VLOOKUP($B211,HITTERS!$B:$W,9,FALSE)</f>
        <v>4.7E-2</v>
      </c>
      <c r="R211" s="10">
        <f>VLOOKUP($B211,HITTERS!$B:$W,10,FALSE)</f>
        <v>0.214</v>
      </c>
      <c r="S211" s="10">
        <f>VLOOKUP(B211,'Hit Statcast'!B:R,9,FALSE)</f>
        <v>5.0999999999999997E-2</v>
      </c>
      <c r="T211" s="10">
        <f>VLOOKUP($B211,'Hit Statcast'!$B:$R,11,FALSE)</f>
        <v>0.41</v>
      </c>
      <c r="U211" s="23">
        <f>VLOOKUP($B211,'Hit Statcast'!$B:$R,5,FALSE)</f>
        <v>88.9</v>
      </c>
      <c r="V211" s="23">
        <f>VLOOKUP($B211,'Hit Statcast'!$B:$R,7,FALSE)</f>
        <v>2.2000000000000002</v>
      </c>
      <c r="W211" s="10">
        <f>VLOOKUP($B211,'Hit PD'!$B:$L,4,FALSE)</f>
        <v>0.19</v>
      </c>
      <c r="X211" s="10">
        <f>VLOOKUP($B211,'Hit PD'!$B:$L,5,FALSE)</f>
        <v>0.55500000000000005</v>
      </c>
      <c r="Y211" s="10">
        <f>VLOOKUP($B211,'Hit PD'!$B:$L,6,FALSE)</f>
        <v>0.255</v>
      </c>
      <c r="Z211" s="23">
        <f>VLOOKUP($B211,BsR!$B:$L,5,FALSE)</f>
        <v>3.7</v>
      </c>
      <c r="AA211" s="10">
        <f>VLOOKUP($B211,'Hit PD'!$B:$L,8,FALSE)</f>
        <v>0.35899999999999999</v>
      </c>
      <c r="AB211" s="10">
        <f t="shared" si="19"/>
        <v>0.23299999999999998</v>
      </c>
      <c r="AC211" s="10">
        <f>VLOOKUP($B211,'Hit PD'!$B:$L,10,FALSE)</f>
        <v>0.29199999999999998</v>
      </c>
      <c r="AD211" s="10">
        <f>VLOOKUP($B211,'Hit PD'!$B:$L,11,FALSE)</f>
        <v>0.17799999999999999</v>
      </c>
      <c r="AE211" s="10">
        <f>VLOOKUP($B211,'Hit PD'!$B:$M,12,FALSE)</f>
        <v>0.114</v>
      </c>
      <c r="AF211" s="10">
        <f>VLOOKUP($B211,'Hit PD'!$B:$L,9,FALSE)</f>
        <v>0.76700000000000002</v>
      </c>
      <c r="AG211">
        <f>VLOOKUP(B211,'[1]SGP Hitters'!$B:$K,10,FALSE)</f>
        <v>4.9350922238976427</v>
      </c>
      <c r="AH211" s="8">
        <v>0.152</v>
      </c>
      <c r="AI211" s="8">
        <v>0.28199999999999997</v>
      </c>
      <c r="AJ211" s="11">
        <v>0.23699999999999999</v>
      </c>
      <c r="AK211" s="8">
        <v>0.28599999999999998</v>
      </c>
      <c r="AL211" s="8">
        <v>0.29099999999999998</v>
      </c>
      <c r="AM211" s="8">
        <v>77</v>
      </c>
      <c r="AN211" s="11">
        <v>3.5</v>
      </c>
      <c r="AO211" s="11">
        <v>-7.6</v>
      </c>
      <c r="AP211" s="8">
        <v>1.7</v>
      </c>
      <c r="AQ211" s="8">
        <v>0.7</v>
      </c>
    </row>
    <row r="212" spans="1:43" ht="15" thickBot="1">
      <c r="A212" s="5">
        <v>211</v>
      </c>
      <c r="B212" s="22" t="s">
        <v>264</v>
      </c>
      <c r="C212" s="22" t="s">
        <v>144</v>
      </c>
      <c r="D212" s="8">
        <f>VLOOKUP(B212,HITTERS!$B:$W,3,FALSE)</f>
        <v>111</v>
      </c>
      <c r="E212" s="8">
        <f>VLOOKUP($B212,'Hit PD'!$B:$N,13,FALSE)</f>
        <v>282</v>
      </c>
      <c r="F212" s="8">
        <f>VLOOKUP($B212,HITTERS!$B:$W,4,FALSE)</f>
        <v>332</v>
      </c>
      <c r="G212" s="8">
        <f>VLOOKUP($B212,HITTERS!$B:$W,5,FALSE)</f>
        <v>21</v>
      </c>
      <c r="H212" s="8">
        <f>VLOOKUP($B212,HITTERS!$B:$W,6,FALSE)</f>
        <v>39</v>
      </c>
      <c r="I212" s="8">
        <f>VLOOKUP($B212,HITTERS!$B:$W,7,FALSE)</f>
        <v>40</v>
      </c>
      <c r="J212" s="8">
        <f>VLOOKUP($B212,HITTERS!$B:$W,8,FALSE)</f>
        <v>1</v>
      </c>
      <c r="K212" s="8">
        <f t="shared" si="15"/>
        <v>6.3253012048192767E-2</v>
      </c>
      <c r="L212" s="8">
        <f t="shared" si="16"/>
        <v>0.11746987951807229</v>
      </c>
      <c r="M212" s="8">
        <f t="shared" si="17"/>
        <v>0.12048192771084337</v>
      </c>
      <c r="N212" s="8">
        <f t="shared" si="18"/>
        <v>3.0120481927710845E-3</v>
      </c>
      <c r="O212" s="8">
        <f>VLOOKUP($B212,HITTERS!$B:$W,14,FALSE)</f>
        <v>0.30099999999999999</v>
      </c>
      <c r="P212" s="8">
        <f>VLOOKUP($B212,HITTERS!$B:$W,15,FALSE)</f>
        <v>0.44</v>
      </c>
      <c r="Q212" s="9">
        <f>VLOOKUP($B212,HITTERS!$B:$W,9,FALSE)</f>
        <v>0.14499999999999999</v>
      </c>
      <c r="R212" s="10">
        <f>VLOOKUP($B212,HITTERS!$B:$W,10,FALSE)</f>
        <v>0.42799999999999999</v>
      </c>
      <c r="S212" s="10">
        <f>VLOOKUP(B212,'Hit Statcast'!B:R,9,FALSE)</f>
        <v>0.186</v>
      </c>
      <c r="T212" s="10">
        <f>VLOOKUP($B212,'Hit Statcast'!$B:$R,11,FALSE)</f>
        <v>0.52900000000000003</v>
      </c>
      <c r="U212" s="23">
        <f>VLOOKUP($B212,'Hit Statcast'!$B:$R,5,FALSE)</f>
        <v>93</v>
      </c>
      <c r="V212" s="23">
        <f>VLOOKUP($B212,'Hit Statcast'!$B:$R,7,FALSE)</f>
        <v>26.4</v>
      </c>
      <c r="W212" s="10">
        <f>VLOOKUP($B212,'Hit PD'!$B:$L,4,FALSE)</f>
        <v>0.122</v>
      </c>
      <c r="X212" s="10">
        <f>VLOOKUP($B212,'Hit PD'!$B:$L,5,FALSE)</f>
        <v>0.29499999999999998</v>
      </c>
      <c r="Y212" s="10">
        <f>VLOOKUP($B212,'Hit PD'!$B:$L,6,FALSE)</f>
        <v>0.58299999999999996</v>
      </c>
      <c r="Z212" s="23">
        <f>VLOOKUP($B212,BsR!$B:$L,5,FALSE)</f>
        <v>1</v>
      </c>
      <c r="AA212" s="10">
        <f>VLOOKUP($B212,'Hit PD'!$B:$L,8,FALSE)</f>
        <v>0.29099999999999998</v>
      </c>
      <c r="AB212" s="10">
        <f t="shared" si="19"/>
        <v>0.41100000000000003</v>
      </c>
      <c r="AC212" s="10">
        <f>VLOOKUP($B212,'Hit PD'!$B:$L,10,FALSE)</f>
        <v>0.32</v>
      </c>
      <c r="AD212" s="10">
        <f>VLOOKUP($B212,'Hit PD'!$B:$L,11,FALSE)</f>
        <v>0.127</v>
      </c>
      <c r="AE212" s="10">
        <f>VLOOKUP($B212,'Hit PD'!$B:$M,12,FALSE)</f>
        <v>0.193</v>
      </c>
      <c r="AF212" s="10">
        <f>VLOOKUP($B212,'Hit PD'!$B:$L,9,FALSE)</f>
        <v>0.58899999999999997</v>
      </c>
      <c r="AG212">
        <f>VLOOKUP(B212,'[1]SGP Hitters'!$B:$K,10,FALSE)</f>
        <v>7.834796388574512</v>
      </c>
      <c r="AH212" s="8">
        <v>0.26200000000000001</v>
      </c>
      <c r="AI212" s="8">
        <v>0.24399999999999999</v>
      </c>
      <c r="AJ212" s="11">
        <v>0.17699999999999999</v>
      </c>
      <c r="AK212" s="8">
        <v>0.31900000000000001</v>
      </c>
      <c r="AL212" s="8">
        <v>0.30299999999999999</v>
      </c>
      <c r="AM212" s="8">
        <v>103</v>
      </c>
      <c r="AN212" s="11">
        <v>1</v>
      </c>
      <c r="AO212" s="11">
        <v>2.2999999999999998</v>
      </c>
      <c r="AP212" s="8">
        <v>-6.5</v>
      </c>
      <c r="AQ212" s="8">
        <v>0.7</v>
      </c>
    </row>
    <row r="213" spans="1:43" ht="15" thickBot="1">
      <c r="A213" s="5">
        <v>212</v>
      </c>
      <c r="B213" s="22" t="s">
        <v>265</v>
      </c>
      <c r="C213" s="22" t="s">
        <v>144</v>
      </c>
      <c r="D213" s="8">
        <f>VLOOKUP(B213,HITTERS!$B:$W,3,FALSE)</f>
        <v>85</v>
      </c>
      <c r="E213" s="8">
        <f>VLOOKUP($B213,'Hit PD'!$B:$N,13,FALSE)</f>
        <v>304</v>
      </c>
      <c r="F213" s="8">
        <f>VLOOKUP($B213,HITTERS!$B:$W,4,FALSE)</f>
        <v>347</v>
      </c>
      <c r="G213" s="8">
        <f>VLOOKUP($B213,HITTERS!$B:$W,5,FALSE)</f>
        <v>17</v>
      </c>
      <c r="H213" s="8">
        <f>VLOOKUP($B213,HITTERS!$B:$W,6,FALSE)</f>
        <v>49</v>
      </c>
      <c r="I213" s="8">
        <f>VLOOKUP($B213,HITTERS!$B:$W,7,FALSE)</f>
        <v>42</v>
      </c>
      <c r="J213" s="8">
        <f>VLOOKUP($B213,HITTERS!$B:$W,8,FALSE)</f>
        <v>9</v>
      </c>
      <c r="K213" s="8">
        <f t="shared" si="15"/>
        <v>4.8991354466858789E-2</v>
      </c>
      <c r="L213" s="8">
        <f t="shared" si="16"/>
        <v>0.14121037463976946</v>
      </c>
      <c r="M213" s="8">
        <f t="shared" si="17"/>
        <v>0.12103746397694524</v>
      </c>
      <c r="N213" s="8">
        <f t="shared" si="18"/>
        <v>2.5936599423631124E-2</v>
      </c>
      <c r="O213" s="8">
        <f>VLOOKUP($B213,HITTERS!$B:$W,14,FALSE)</f>
        <v>0.29399999999999998</v>
      </c>
      <c r="P213" s="8">
        <f>VLOOKUP($B213,HITTERS!$B:$W,15,FALSE)</f>
        <v>0.438</v>
      </c>
      <c r="Q213" s="9">
        <f>VLOOKUP($B213,HITTERS!$B:$W,9,FALSE)</f>
        <v>0.10100000000000001</v>
      </c>
      <c r="R213" s="10">
        <f>VLOOKUP($B213,HITTERS!$B:$W,10,FALSE)</f>
        <v>0.314</v>
      </c>
      <c r="S213" s="10">
        <f>VLOOKUP(B213,'Hit Statcast'!B:R,9,FALSE)</f>
        <v>0.14599999999999999</v>
      </c>
      <c r="T213" s="10">
        <f>VLOOKUP($B213,'Hit Statcast'!$B:$R,11,FALSE)</f>
        <v>0.45700000000000002</v>
      </c>
      <c r="U213" s="23">
        <f>VLOOKUP($B213,'Hit Statcast'!$B:$R,5,FALSE)</f>
        <v>91.5</v>
      </c>
      <c r="V213" s="23">
        <f>VLOOKUP($B213,'Hit Statcast'!$B:$R,7,FALSE)</f>
        <v>20.100000000000001</v>
      </c>
      <c r="W213" s="10">
        <f>VLOOKUP($B213,'Hit PD'!$B:$L,4,FALSE)</f>
        <v>0.14099999999999999</v>
      </c>
      <c r="X213" s="10">
        <f>VLOOKUP($B213,'Hit PD'!$B:$L,5,FALSE)</f>
        <v>0.317</v>
      </c>
      <c r="Y213" s="10">
        <f>VLOOKUP($B213,'Hit PD'!$B:$L,6,FALSE)</f>
        <v>0.54300000000000004</v>
      </c>
      <c r="Z213" s="23">
        <f>VLOOKUP($B213,BsR!$B:$L,5,FALSE)</f>
        <v>4.8</v>
      </c>
      <c r="AA213" s="10">
        <f>VLOOKUP($B213,'Hit PD'!$B:$L,8,FALSE)</f>
        <v>0.313</v>
      </c>
      <c r="AB213" s="10">
        <f t="shared" si="19"/>
        <v>0.28200000000000003</v>
      </c>
      <c r="AC213" s="10">
        <f>VLOOKUP($B213,'Hit PD'!$B:$L,10,FALSE)</f>
        <v>0.27600000000000002</v>
      </c>
      <c r="AD213" s="10">
        <f>VLOOKUP($B213,'Hit PD'!$B:$L,11,FALSE)</f>
        <v>0.13500000000000001</v>
      </c>
      <c r="AE213" s="10">
        <f>VLOOKUP($B213,'Hit PD'!$B:$M,12,FALSE)</f>
        <v>0.14099999999999999</v>
      </c>
      <c r="AF213" s="10">
        <f>VLOOKUP($B213,'Hit PD'!$B:$L,9,FALSE)</f>
        <v>0.71799999999999997</v>
      </c>
      <c r="AG213">
        <f>VLOOKUP(B213,'[1]SGP Hitters'!$B:$K,10,FALSE)</f>
        <v>8.5461442026759524</v>
      </c>
      <c r="AH213" s="8">
        <v>0.23</v>
      </c>
      <c r="AI213" s="8">
        <v>0.253</v>
      </c>
      <c r="AJ213" s="11">
        <v>0.20699999999999999</v>
      </c>
      <c r="AK213" s="8">
        <v>0.311</v>
      </c>
      <c r="AL213" s="8">
        <v>0.32</v>
      </c>
      <c r="AM213" s="8">
        <v>98</v>
      </c>
      <c r="AN213" s="11">
        <v>4.8</v>
      </c>
      <c r="AO213" s="11">
        <v>3.8</v>
      </c>
      <c r="AP213" s="8">
        <v>-8.6</v>
      </c>
      <c r="AQ213" s="8">
        <v>0.7</v>
      </c>
    </row>
    <row r="214" spans="1:43" ht="15" thickBot="1">
      <c r="A214" s="5">
        <v>213</v>
      </c>
      <c r="B214" s="22" t="s">
        <v>266</v>
      </c>
      <c r="C214" s="22" t="s">
        <v>153</v>
      </c>
      <c r="D214" s="8">
        <f>VLOOKUP(B214,HITTERS!$B:$W,3,FALSE)</f>
        <v>134</v>
      </c>
      <c r="E214" s="8">
        <f>VLOOKUP($B214,'Hit PD'!$B:$N,13,FALSE)</f>
        <v>479</v>
      </c>
      <c r="F214" s="8">
        <f>VLOOKUP($B214,HITTERS!$B:$W,4,FALSE)</f>
        <v>530</v>
      </c>
      <c r="G214" s="8">
        <f>VLOOKUP($B214,HITTERS!$B:$W,5,FALSE)</f>
        <v>10</v>
      </c>
      <c r="H214" s="8">
        <f>VLOOKUP($B214,HITTERS!$B:$W,6,FALSE)</f>
        <v>63</v>
      </c>
      <c r="I214" s="8">
        <f>VLOOKUP($B214,HITTERS!$B:$W,7,FALSE)</f>
        <v>44</v>
      </c>
      <c r="J214" s="8">
        <f>VLOOKUP($B214,HITTERS!$B:$W,8,FALSE)</f>
        <v>6</v>
      </c>
      <c r="K214" s="8">
        <f t="shared" si="15"/>
        <v>1.8867924528301886E-2</v>
      </c>
      <c r="L214" s="8">
        <f t="shared" si="16"/>
        <v>0.11886792452830189</v>
      </c>
      <c r="M214" s="8">
        <f t="shared" si="17"/>
        <v>8.3018867924528297E-2</v>
      </c>
      <c r="N214" s="8">
        <f t="shared" si="18"/>
        <v>1.1320754716981131E-2</v>
      </c>
      <c r="O214" s="8">
        <f>VLOOKUP($B214,HITTERS!$B:$W,14,FALSE)</f>
        <v>0.32900000000000001</v>
      </c>
      <c r="P214" s="8">
        <f>VLOOKUP($B214,HITTERS!$B:$W,15,FALSE)</f>
        <v>0.38800000000000001</v>
      </c>
      <c r="Q214" s="9">
        <f>VLOOKUP($B214,HITTERS!$B:$W,9,FALSE)</f>
        <v>8.3000000000000004E-2</v>
      </c>
      <c r="R214" s="10">
        <f>VLOOKUP($B214,HITTERS!$B:$W,10,FALSE)</f>
        <v>0.21099999999999999</v>
      </c>
      <c r="S214" s="10">
        <f>VLOOKUP(B214,'Hit Statcast'!B:R,9,FALSE)</f>
        <v>4.5999999999999999E-2</v>
      </c>
      <c r="T214" s="10">
        <f>VLOOKUP($B214,'Hit Statcast'!$B:$R,11,FALSE)</f>
        <v>0.42</v>
      </c>
      <c r="U214" s="23">
        <f>VLOOKUP($B214,'Hit Statcast'!$B:$R,5,FALSE)</f>
        <v>89.1</v>
      </c>
      <c r="V214" s="23">
        <f>VLOOKUP($B214,'Hit Statcast'!$B:$R,7,FALSE)</f>
        <v>9.1</v>
      </c>
      <c r="W214" s="10">
        <f>VLOOKUP($B214,'Hit PD'!$B:$L,4,FALSE)</f>
        <v>0.20699999999999999</v>
      </c>
      <c r="X214" s="10">
        <f>VLOOKUP($B214,'Hit PD'!$B:$L,5,FALSE)</f>
        <v>0.48499999999999999</v>
      </c>
      <c r="Y214" s="10">
        <f>VLOOKUP($B214,'Hit PD'!$B:$L,6,FALSE)</f>
        <v>0.308</v>
      </c>
      <c r="Z214" s="23">
        <f>VLOOKUP($B214,BsR!$B:$L,5,FALSE)</f>
        <v>-0.7</v>
      </c>
      <c r="AA214" s="10">
        <f>VLOOKUP($B214,'Hit PD'!$B:$L,8,FALSE)</f>
        <v>0.30599999999999999</v>
      </c>
      <c r="AB214" s="10">
        <f t="shared" si="19"/>
        <v>0.16400000000000003</v>
      </c>
      <c r="AC214" s="10">
        <f>VLOOKUP($B214,'Hit PD'!$B:$L,10,FALSE)</f>
        <v>0.28699999999999998</v>
      </c>
      <c r="AD214" s="10">
        <f>VLOOKUP($B214,'Hit PD'!$B:$L,11,FALSE)</f>
        <v>0.214</v>
      </c>
      <c r="AE214" s="10">
        <f>VLOOKUP($B214,'Hit PD'!$B:$M,12,FALSE)</f>
        <v>7.1999999999999995E-2</v>
      </c>
      <c r="AF214" s="10">
        <f>VLOOKUP($B214,'Hit PD'!$B:$L,9,FALSE)</f>
        <v>0.83599999999999997</v>
      </c>
      <c r="AG214">
        <f>VLOOKUP(B214,'[1]SGP Hitters'!$B:$K,10,FALSE)</f>
        <v>7.9081593388347224</v>
      </c>
      <c r="AH214" s="8">
        <v>0.113</v>
      </c>
      <c r="AI214" s="8">
        <v>0.32</v>
      </c>
      <c r="AJ214" s="11">
        <v>0.25700000000000001</v>
      </c>
      <c r="AK214" s="8">
        <v>0.30599999999999999</v>
      </c>
      <c r="AL214" s="8">
        <v>0.316</v>
      </c>
      <c r="AM214" s="8">
        <v>93</v>
      </c>
      <c r="AN214" s="11">
        <v>-1.1000000000000001</v>
      </c>
      <c r="AO214" s="11">
        <v>-5.5</v>
      </c>
      <c r="AP214" s="8">
        <v>-4.8</v>
      </c>
      <c r="AQ214" s="8">
        <v>0.7</v>
      </c>
    </row>
    <row r="215" spans="1:43" ht="15" thickBot="1">
      <c r="A215" s="5">
        <v>214</v>
      </c>
      <c r="B215" s="22" t="s">
        <v>267</v>
      </c>
      <c r="C215" s="22" t="s">
        <v>48</v>
      </c>
      <c r="D215" s="8">
        <f>VLOOKUP(B215,HITTERS!$B:$W,3,FALSE)</f>
        <v>138</v>
      </c>
      <c r="E215" s="8">
        <f>VLOOKUP($B215,'Hit PD'!$B:$N,13,FALSE)</f>
        <v>432</v>
      </c>
      <c r="F215" s="8">
        <f>VLOOKUP($B215,HITTERS!$B:$W,4,FALSE)</f>
        <v>455</v>
      </c>
      <c r="G215" s="8">
        <f>VLOOKUP($B215,HITTERS!$B:$W,5,FALSE)</f>
        <v>5</v>
      </c>
      <c r="H215" s="8">
        <f>VLOOKUP($B215,HITTERS!$B:$W,6,FALSE)</f>
        <v>41</v>
      </c>
      <c r="I215" s="8">
        <f>VLOOKUP($B215,HITTERS!$B:$W,7,FALSE)</f>
        <v>41</v>
      </c>
      <c r="J215" s="8">
        <f>VLOOKUP($B215,HITTERS!$B:$W,8,FALSE)</f>
        <v>13</v>
      </c>
      <c r="K215" s="8">
        <f t="shared" si="15"/>
        <v>1.098901098901099E-2</v>
      </c>
      <c r="L215" s="8">
        <f t="shared" si="16"/>
        <v>9.0109890109890109E-2</v>
      </c>
      <c r="M215" s="8">
        <f t="shared" si="17"/>
        <v>9.0109890109890109E-2</v>
      </c>
      <c r="N215" s="8">
        <f t="shared" si="18"/>
        <v>2.8571428571428571E-2</v>
      </c>
      <c r="O215" s="8">
        <f>VLOOKUP($B215,HITTERS!$B:$W,14,FALSE)</f>
        <v>0.29899999999999999</v>
      </c>
      <c r="P215" s="8">
        <f>VLOOKUP($B215,HITTERS!$B:$W,15,FALSE)</f>
        <v>0.35599999999999998</v>
      </c>
      <c r="Q215" s="9">
        <f>VLOOKUP($B215,HITTERS!$B:$W,9,FALSE)</f>
        <v>3.5000000000000003E-2</v>
      </c>
      <c r="R215" s="10">
        <f>VLOOKUP($B215,HITTERS!$B:$W,10,FALSE)</f>
        <v>0.125</v>
      </c>
      <c r="S215" s="10">
        <f>VLOOKUP(B215,'Hit Statcast'!B:R,9,FALSE)</f>
        <v>2.4E-2</v>
      </c>
      <c r="T215" s="10">
        <f>VLOOKUP($B215,'Hit Statcast'!$B:$R,11,FALSE)</f>
        <v>0.29199999999999998</v>
      </c>
      <c r="U215" s="23">
        <f>VLOOKUP($B215,'Hit Statcast'!$B:$R,5,FALSE)</f>
        <v>85.7</v>
      </c>
      <c r="V215" s="23">
        <f>VLOOKUP($B215,'Hit Statcast'!$B:$R,7,FALSE)</f>
        <v>9.4</v>
      </c>
      <c r="W215" s="10">
        <f>VLOOKUP($B215,'Hit PD'!$B:$L,4,FALSE)</f>
        <v>0.247</v>
      </c>
      <c r="X215" s="10">
        <f>VLOOKUP($B215,'Hit PD'!$B:$L,5,FALSE)</f>
        <v>0.46200000000000002</v>
      </c>
      <c r="Y215" s="10">
        <f>VLOOKUP($B215,'Hit PD'!$B:$L,6,FALSE)</f>
        <v>0.29199999999999998</v>
      </c>
      <c r="Z215" s="23">
        <f>VLOOKUP($B215,BsR!$B:$L,5,FALSE)</f>
        <v>1.1000000000000001</v>
      </c>
      <c r="AA215" s="10">
        <f>VLOOKUP($B215,'Hit PD'!$B:$L,8,FALSE)</f>
        <v>0.42199999999999999</v>
      </c>
      <c r="AB215" s="10">
        <f t="shared" si="19"/>
        <v>0.15800000000000003</v>
      </c>
      <c r="AC215" s="10">
        <f>VLOOKUP($B215,'Hit PD'!$B:$L,10,FALSE)</f>
        <v>0.22500000000000001</v>
      </c>
      <c r="AD215" s="10">
        <f>VLOOKUP($B215,'Hit PD'!$B:$L,11,FALSE)</f>
        <v>0.13600000000000001</v>
      </c>
      <c r="AE215" s="10">
        <f>VLOOKUP($B215,'Hit PD'!$B:$M,12,FALSE)</f>
        <v>8.8999999999999996E-2</v>
      </c>
      <c r="AF215" s="10">
        <f>VLOOKUP($B215,'Hit PD'!$B:$L,9,FALSE)</f>
        <v>0.84199999999999997</v>
      </c>
      <c r="AG215">
        <f>VLOOKUP(B215,'[1]SGP Hitters'!$B:$K,10,FALSE)</f>
        <v>4.3506020252856992</v>
      </c>
      <c r="AH215" s="8">
        <v>9.0999999999999998E-2</v>
      </c>
      <c r="AI215" s="8">
        <v>0.29299999999999998</v>
      </c>
      <c r="AJ215" s="11">
        <v>0.26300000000000001</v>
      </c>
      <c r="AK215" s="8">
        <v>0.28299999999999997</v>
      </c>
      <c r="AL215" s="8">
        <v>0.30099999999999999</v>
      </c>
      <c r="AM215" s="8">
        <v>79</v>
      </c>
      <c r="AN215" s="11">
        <v>1.1000000000000001</v>
      </c>
      <c r="AO215" s="11">
        <v>-10.199999999999999</v>
      </c>
      <c r="AP215" s="8">
        <v>1.2</v>
      </c>
      <c r="AQ215" s="8">
        <v>0.6</v>
      </c>
    </row>
    <row r="216" spans="1:43" ht="15" thickBot="1">
      <c r="A216" s="5">
        <v>215</v>
      </c>
      <c r="B216" s="22" t="s">
        <v>268</v>
      </c>
      <c r="C216" s="22" t="s">
        <v>64</v>
      </c>
      <c r="D216" s="8">
        <f>VLOOKUP(B216,HITTERS!$B:$W,3,FALSE)</f>
        <v>99</v>
      </c>
      <c r="E216" s="8">
        <f>VLOOKUP($B216,'Hit PD'!$B:$N,13,FALSE)</f>
        <v>311</v>
      </c>
      <c r="F216" s="8">
        <f>VLOOKUP($B216,HITTERS!$B:$W,4,FALSE)</f>
        <v>336</v>
      </c>
      <c r="G216" s="8">
        <f>VLOOKUP($B216,HITTERS!$B:$W,5,FALSE)</f>
        <v>4</v>
      </c>
      <c r="H216" s="8">
        <f>VLOOKUP($B216,HITTERS!$B:$W,6,FALSE)</f>
        <v>39</v>
      </c>
      <c r="I216" s="8">
        <f>VLOOKUP($B216,HITTERS!$B:$W,7,FALSE)</f>
        <v>38</v>
      </c>
      <c r="J216" s="8">
        <f>VLOOKUP($B216,HITTERS!$B:$W,8,FALSE)</f>
        <v>9</v>
      </c>
      <c r="K216" s="8">
        <f t="shared" si="15"/>
        <v>1.1904761904761904E-2</v>
      </c>
      <c r="L216" s="8">
        <f t="shared" si="16"/>
        <v>0.11607142857142858</v>
      </c>
      <c r="M216" s="8">
        <f t="shared" si="17"/>
        <v>0.1130952380952381</v>
      </c>
      <c r="N216" s="8">
        <f t="shared" si="18"/>
        <v>2.6785714285714284E-2</v>
      </c>
      <c r="O216" s="8">
        <f>VLOOKUP($B216,HITTERS!$B:$W,14,FALSE)</f>
        <v>0.31</v>
      </c>
      <c r="P216" s="8">
        <f>VLOOKUP($B216,HITTERS!$B:$W,15,FALSE)</f>
        <v>0.376</v>
      </c>
      <c r="Q216" s="9">
        <f>VLOOKUP($B216,HITTERS!$B:$W,9,FALSE)</f>
        <v>5.3999999999999999E-2</v>
      </c>
      <c r="R216" s="10">
        <f>VLOOKUP($B216,HITTERS!$B:$W,10,FALSE)</f>
        <v>0.16400000000000001</v>
      </c>
      <c r="S216" s="10">
        <f>VLOOKUP(B216,'Hit Statcast'!B:R,9,FALSE)</f>
        <v>3.9E-2</v>
      </c>
      <c r="T216" s="10">
        <f>VLOOKUP($B216,'Hit Statcast'!$B:$R,11,FALSE)</f>
        <v>0.375</v>
      </c>
      <c r="U216" s="23">
        <f>VLOOKUP($B216,'Hit Statcast'!$B:$R,5,FALSE)</f>
        <v>87.9</v>
      </c>
      <c r="V216" s="23">
        <f>VLOOKUP($B216,'Hit Statcast'!$B:$R,7,FALSE)</f>
        <v>10.5</v>
      </c>
      <c r="W216" s="10">
        <f>VLOOKUP($B216,'Hit PD'!$B:$L,4,FALSE)</f>
        <v>0.19500000000000001</v>
      </c>
      <c r="X216" s="10">
        <f>VLOOKUP($B216,'Hit PD'!$B:$L,5,FALSE)</f>
        <v>0.45700000000000002</v>
      </c>
      <c r="Y216" s="10">
        <f>VLOOKUP($B216,'Hit PD'!$B:$L,6,FALSE)</f>
        <v>0.34799999999999998</v>
      </c>
      <c r="Z216" s="23">
        <f>VLOOKUP($B216,BsR!$B:$L,5,FALSE)</f>
        <v>-1.7</v>
      </c>
      <c r="AA216" s="10">
        <f>VLOOKUP($B216,'Hit PD'!$B:$L,8,FALSE)</f>
        <v>0.32900000000000001</v>
      </c>
      <c r="AB216" s="10">
        <f t="shared" si="19"/>
        <v>0.22299999999999998</v>
      </c>
      <c r="AC216" s="10">
        <f>VLOOKUP($B216,'Hit PD'!$B:$L,10,FALSE)</f>
        <v>0.26800000000000002</v>
      </c>
      <c r="AD216" s="10">
        <f>VLOOKUP($B216,'Hit PD'!$B:$L,11,FALSE)</f>
        <v>0.158</v>
      </c>
      <c r="AE216" s="10">
        <f>VLOOKUP($B216,'Hit PD'!$B:$M,12,FALSE)</f>
        <v>0.11</v>
      </c>
      <c r="AF216" s="10">
        <f>VLOOKUP($B216,'Hit PD'!$B:$L,9,FALSE)</f>
        <v>0.77700000000000002</v>
      </c>
      <c r="AG216">
        <f>VLOOKUP(B216,'[1]SGP Hitters'!$B:$K,10,FALSE)</f>
        <v>4.8855123131943703</v>
      </c>
      <c r="AH216" s="8">
        <v>0.105</v>
      </c>
      <c r="AI216" s="8">
        <v>0.311</v>
      </c>
      <c r="AJ216" s="11">
        <v>0.26400000000000001</v>
      </c>
      <c r="AK216" s="8">
        <v>0.29699999999999999</v>
      </c>
      <c r="AL216" s="8">
        <v>0.29399999999999998</v>
      </c>
      <c r="AM216" s="8">
        <v>91</v>
      </c>
      <c r="AN216" s="11">
        <v>-1.3</v>
      </c>
      <c r="AO216" s="11">
        <v>-4.7</v>
      </c>
      <c r="AP216" s="8">
        <v>0</v>
      </c>
      <c r="AQ216" s="8">
        <v>0.6</v>
      </c>
    </row>
    <row r="217" spans="1:43" ht="15" thickBot="1">
      <c r="A217" s="5">
        <v>216</v>
      </c>
      <c r="B217" s="22" t="s">
        <v>269</v>
      </c>
      <c r="C217" s="22" t="s">
        <v>116</v>
      </c>
      <c r="D217" s="8">
        <f>VLOOKUP(B217,HITTERS!$B:$W,3,FALSE)</f>
        <v>126</v>
      </c>
      <c r="E217" s="8">
        <f>VLOOKUP($B217,'Hit PD'!$B:$N,13,FALSE)</f>
        <v>371</v>
      </c>
      <c r="F217" s="8">
        <f>VLOOKUP($B217,HITTERS!$B:$W,4,FALSE)</f>
        <v>403</v>
      </c>
      <c r="G217" s="8">
        <f>VLOOKUP($B217,HITTERS!$B:$W,5,FALSE)</f>
        <v>9</v>
      </c>
      <c r="H217" s="8">
        <f>VLOOKUP($B217,HITTERS!$B:$W,6,FALSE)</f>
        <v>55</v>
      </c>
      <c r="I217" s="8">
        <f>VLOOKUP($B217,HITTERS!$B:$W,7,FALSE)</f>
        <v>36</v>
      </c>
      <c r="J217" s="8">
        <f>VLOOKUP($B217,HITTERS!$B:$W,8,FALSE)</f>
        <v>8</v>
      </c>
      <c r="K217" s="8">
        <f t="shared" si="15"/>
        <v>2.2332506203473945E-2</v>
      </c>
      <c r="L217" s="8">
        <f t="shared" si="16"/>
        <v>0.13647642679900746</v>
      </c>
      <c r="M217" s="8">
        <f t="shared" si="17"/>
        <v>8.9330024813895778E-2</v>
      </c>
      <c r="N217" s="8">
        <f t="shared" si="18"/>
        <v>1.9851116625310174E-2</v>
      </c>
      <c r="O217" s="8">
        <f>VLOOKUP($B217,HITTERS!$B:$W,14,FALSE)</f>
        <v>0.28799999999999998</v>
      </c>
      <c r="P217" s="8">
        <f>VLOOKUP($B217,HITTERS!$B:$W,15,FALSE)</f>
        <v>0.38500000000000001</v>
      </c>
      <c r="Q217" s="9">
        <f>VLOOKUP($B217,HITTERS!$B:$W,9,FALSE)</f>
        <v>5.5E-2</v>
      </c>
      <c r="R217" s="10">
        <f>VLOOKUP($B217,HITTERS!$B:$W,10,FALSE)</f>
        <v>0.33300000000000002</v>
      </c>
      <c r="S217" s="10">
        <f>VLOOKUP(B217,'Hit Statcast'!B:R,9,FALSE)</f>
        <v>9.0999999999999998E-2</v>
      </c>
      <c r="T217" s="10">
        <f>VLOOKUP($B217,'Hit Statcast'!$B:$R,11,FALSE)</f>
        <v>0.378</v>
      </c>
      <c r="U217" s="23">
        <f>VLOOKUP($B217,'Hit Statcast'!$B:$R,5,FALSE)</f>
        <v>89.1</v>
      </c>
      <c r="V217" s="23">
        <f>VLOOKUP($B217,'Hit Statcast'!$B:$R,7,FALSE)</f>
        <v>15.5</v>
      </c>
      <c r="W217" s="10">
        <f>VLOOKUP($B217,'Hit PD'!$B:$L,4,FALSE)</f>
        <v>0.221</v>
      </c>
      <c r="X217" s="10">
        <f>VLOOKUP($B217,'Hit PD'!$B:$L,5,FALSE)</f>
        <v>0.42599999999999999</v>
      </c>
      <c r="Y217" s="10">
        <f>VLOOKUP($B217,'Hit PD'!$B:$L,6,FALSE)</f>
        <v>0.35299999999999998</v>
      </c>
      <c r="Z217" s="23">
        <f>VLOOKUP($B217,BsR!$B:$L,5,FALSE)</f>
        <v>1.1000000000000001</v>
      </c>
      <c r="AA217" s="10">
        <f>VLOOKUP($B217,'Hit PD'!$B:$L,8,FALSE)</f>
        <v>0.39300000000000002</v>
      </c>
      <c r="AB217" s="10">
        <f t="shared" si="19"/>
        <v>0.30100000000000005</v>
      </c>
      <c r="AC217" s="10">
        <f>VLOOKUP($B217,'Hit PD'!$B:$L,10,FALSE)</f>
        <v>0.30599999999999999</v>
      </c>
      <c r="AD217" s="10">
        <f>VLOOKUP($B217,'Hit PD'!$B:$L,11,FALSE)</f>
        <v>0.14899999999999999</v>
      </c>
      <c r="AE217" s="10">
        <f>VLOOKUP($B217,'Hit PD'!$B:$M,12,FALSE)</f>
        <v>0.157</v>
      </c>
      <c r="AF217" s="10">
        <f>VLOOKUP($B217,'Hit PD'!$B:$L,9,FALSE)</f>
        <v>0.69899999999999995</v>
      </c>
      <c r="AG217">
        <f>VLOOKUP(B217,'[1]SGP Hitters'!$B:$K,10,FALSE)</f>
        <v>5.683707447318981</v>
      </c>
      <c r="AH217" s="8">
        <v>0.156</v>
      </c>
      <c r="AI217" s="8">
        <v>0.34200000000000003</v>
      </c>
      <c r="AJ217" s="11">
        <v>0.23699999999999999</v>
      </c>
      <c r="AK217" s="8">
        <v>0.29799999999999999</v>
      </c>
      <c r="AL217" s="8">
        <v>0.27600000000000002</v>
      </c>
      <c r="AM217" s="8">
        <v>81</v>
      </c>
      <c r="AN217" s="11">
        <v>0.7</v>
      </c>
      <c r="AO217" s="11">
        <v>-8.1999999999999993</v>
      </c>
      <c r="AP217" s="8">
        <v>1</v>
      </c>
      <c r="AQ217" s="8">
        <v>0.6</v>
      </c>
    </row>
    <row r="218" spans="1:43" ht="15" thickBot="1">
      <c r="A218" s="5">
        <v>217</v>
      </c>
      <c r="B218" s="22" t="s">
        <v>270</v>
      </c>
      <c r="C218" s="22" t="s">
        <v>169</v>
      </c>
      <c r="D218" s="8">
        <f>VLOOKUP(B218,HITTERS!$B:$W,3,FALSE)</f>
        <v>135</v>
      </c>
      <c r="E218" s="8">
        <f>VLOOKUP($B218,'Hit PD'!$B:$N,13,FALSE)</f>
        <v>448</v>
      </c>
      <c r="F218" s="8">
        <f>VLOOKUP($B218,HITTERS!$B:$W,4,FALSE)</f>
        <v>490</v>
      </c>
      <c r="G218" s="8">
        <f>VLOOKUP($B218,HITTERS!$B:$W,5,FALSE)</f>
        <v>22</v>
      </c>
      <c r="H218" s="8">
        <f>VLOOKUP($B218,HITTERS!$B:$W,6,FALSE)</f>
        <v>52</v>
      </c>
      <c r="I218" s="8">
        <f>VLOOKUP($B218,HITTERS!$B:$W,7,FALSE)</f>
        <v>63</v>
      </c>
      <c r="J218" s="8">
        <f>VLOOKUP($B218,HITTERS!$B:$W,8,FALSE)</f>
        <v>3</v>
      </c>
      <c r="K218" s="8">
        <f t="shared" si="15"/>
        <v>4.4897959183673466E-2</v>
      </c>
      <c r="L218" s="8">
        <f t="shared" si="16"/>
        <v>0.10612244897959183</v>
      </c>
      <c r="M218" s="8">
        <f t="shared" si="17"/>
        <v>0.12857142857142856</v>
      </c>
      <c r="N218" s="8">
        <f t="shared" si="18"/>
        <v>6.1224489795918364E-3</v>
      </c>
      <c r="O218" s="8">
        <f>VLOOKUP($B218,HITTERS!$B:$W,14,FALSE)</f>
        <v>0.26800000000000002</v>
      </c>
      <c r="P218" s="8">
        <f>VLOOKUP($B218,HITTERS!$B:$W,15,FALSE)</f>
        <v>0.41299999999999998</v>
      </c>
      <c r="Q218" s="9">
        <f>VLOOKUP($B218,HITTERS!$B:$W,9,FALSE)</f>
        <v>6.9000000000000006E-2</v>
      </c>
      <c r="R218" s="10">
        <f>VLOOKUP($B218,HITTERS!$B:$W,10,FALSE)</f>
        <v>0.29199999999999998</v>
      </c>
      <c r="S218" s="10">
        <f>VLOOKUP(B218,'Hit Statcast'!B:R,9,FALSE)</f>
        <v>0.13300000000000001</v>
      </c>
      <c r="T218" s="10">
        <f>VLOOKUP($B218,'Hit Statcast'!$B:$R,11,FALSE)</f>
        <v>0.442</v>
      </c>
      <c r="U218" s="23">
        <f>VLOOKUP($B218,'Hit Statcast'!$B:$R,5,FALSE)</f>
        <v>90.6</v>
      </c>
      <c r="V218" s="23">
        <f>VLOOKUP($B218,'Hit Statcast'!$B:$R,7,FALSE)</f>
        <v>19.600000000000001</v>
      </c>
      <c r="W218" s="10">
        <f>VLOOKUP($B218,'Hit PD'!$B:$L,4,FALSE)</f>
        <v>0.14699999999999999</v>
      </c>
      <c r="X218" s="10">
        <f>VLOOKUP($B218,'Hit PD'!$B:$L,5,FALSE)</f>
        <v>0.36499999999999999</v>
      </c>
      <c r="Y218" s="10">
        <f>VLOOKUP($B218,'Hit PD'!$B:$L,6,FALSE)</f>
        <v>0.48899999999999999</v>
      </c>
      <c r="Z218" s="23">
        <f>VLOOKUP($B218,BsR!$B:$L,5,FALSE)</f>
        <v>-2.2999999999999998</v>
      </c>
      <c r="AA218" s="10">
        <f>VLOOKUP($B218,'Hit PD'!$B:$L,8,FALSE)</f>
        <v>0.35799999999999998</v>
      </c>
      <c r="AB218" s="10">
        <f t="shared" si="19"/>
        <v>0.31200000000000006</v>
      </c>
      <c r="AC218" s="10">
        <f>VLOOKUP($B218,'Hit PD'!$B:$L,10,FALSE)</f>
        <v>0.30299999999999999</v>
      </c>
      <c r="AD218" s="10">
        <f>VLOOKUP($B218,'Hit PD'!$B:$L,11,FALSE)</f>
        <v>0.14599999999999999</v>
      </c>
      <c r="AE218" s="10">
        <f>VLOOKUP($B218,'Hit PD'!$B:$M,12,FALSE)</f>
        <v>0.157</v>
      </c>
      <c r="AF218" s="10">
        <f>VLOOKUP($B218,'Hit PD'!$B:$L,9,FALSE)</f>
        <v>0.68799999999999994</v>
      </c>
      <c r="AG218">
        <f>VLOOKUP(B218,'[1]SGP Hitters'!$B:$K,10,FALSE)</f>
        <v>7.9778717675568576</v>
      </c>
      <c r="AH218" s="8">
        <v>0.20499999999999999</v>
      </c>
      <c r="AI218" s="8">
        <v>0.246</v>
      </c>
      <c r="AJ218" s="11">
        <v>0.20499999999999999</v>
      </c>
      <c r="AK218" s="8">
        <v>0.28799999999999998</v>
      </c>
      <c r="AL218" s="8">
        <v>0.3</v>
      </c>
      <c r="AM218" s="8">
        <v>85</v>
      </c>
      <c r="AN218" s="11">
        <v>-2.6</v>
      </c>
      <c r="AO218" s="11">
        <v>-11</v>
      </c>
      <c r="AP218" s="8">
        <v>0.8</v>
      </c>
      <c r="AQ218" s="8">
        <v>0.6</v>
      </c>
    </row>
    <row r="219" spans="1:43" ht="15" thickBot="1">
      <c r="A219" s="5">
        <v>218</v>
      </c>
      <c r="B219" s="22" t="s">
        <v>271</v>
      </c>
      <c r="C219" s="22" t="s">
        <v>109</v>
      </c>
      <c r="D219" s="8">
        <f>VLOOKUP(B219,HITTERS!$B:$W,3,FALSE)</f>
        <v>126</v>
      </c>
      <c r="E219" s="8">
        <f>VLOOKUP($B219,'Hit PD'!$B:$N,13,FALSE)</f>
        <v>399</v>
      </c>
      <c r="F219" s="8">
        <f>VLOOKUP($B219,HITTERS!$B:$W,4,FALSE)</f>
        <v>431</v>
      </c>
      <c r="G219" s="8">
        <f>VLOOKUP($B219,HITTERS!$B:$W,5,FALSE)</f>
        <v>10</v>
      </c>
      <c r="H219" s="8">
        <f>VLOOKUP($B219,HITTERS!$B:$W,6,FALSE)</f>
        <v>48</v>
      </c>
      <c r="I219" s="8">
        <f>VLOOKUP($B219,HITTERS!$B:$W,7,FALSE)</f>
        <v>48</v>
      </c>
      <c r="J219" s="8">
        <f>VLOOKUP($B219,HITTERS!$B:$W,8,FALSE)</f>
        <v>22</v>
      </c>
      <c r="K219" s="8">
        <f t="shared" si="15"/>
        <v>2.3201856148491878E-2</v>
      </c>
      <c r="L219" s="8">
        <f t="shared" si="16"/>
        <v>0.11136890951276102</v>
      </c>
      <c r="M219" s="8">
        <f t="shared" si="17"/>
        <v>0.11136890951276102</v>
      </c>
      <c r="N219" s="8">
        <f t="shared" si="18"/>
        <v>5.1044083526682132E-2</v>
      </c>
      <c r="O219" s="8">
        <f>VLOOKUP($B219,HITTERS!$B:$W,14,FALSE)</f>
        <v>0.25</v>
      </c>
      <c r="P219" s="8">
        <f>VLOOKUP($B219,HITTERS!$B:$W,15,FALSE)</f>
        <v>0.34300000000000003</v>
      </c>
      <c r="Q219" s="9">
        <f>VLOOKUP($B219,HITTERS!$B:$W,9,FALSE)</f>
        <v>5.0999999999999997E-2</v>
      </c>
      <c r="R219" s="10">
        <f>VLOOKUP($B219,HITTERS!$B:$W,10,FALSE)</f>
        <v>0.35</v>
      </c>
      <c r="S219" s="10">
        <f>VLOOKUP(B219,'Hit Statcast'!B:R,9,FALSE)</f>
        <v>8.6999999999999994E-2</v>
      </c>
      <c r="T219" s="10">
        <f>VLOOKUP($B219,'Hit Statcast'!$B:$R,11,FALSE)</f>
        <v>0.35</v>
      </c>
      <c r="U219" s="23">
        <f>VLOOKUP($B219,'Hit Statcast'!$B:$R,5,FALSE)</f>
        <v>88.3</v>
      </c>
      <c r="V219" s="23">
        <f>VLOOKUP($B219,'Hit Statcast'!$B:$R,7,FALSE)</f>
        <v>11.7</v>
      </c>
      <c r="W219" s="10">
        <f>VLOOKUP($B219,'Hit PD'!$B:$L,4,FALSE)</f>
        <v>0.184</v>
      </c>
      <c r="X219" s="10">
        <f>VLOOKUP($B219,'Hit PD'!$B:$L,5,FALSE)</f>
        <v>0.46899999999999997</v>
      </c>
      <c r="Y219" s="10">
        <f>VLOOKUP($B219,'Hit PD'!$B:$L,6,FALSE)</f>
        <v>0.34699999999999998</v>
      </c>
      <c r="Z219" s="23">
        <f>VLOOKUP($B219,BsR!$B:$L,5,FALSE)</f>
        <v>3</v>
      </c>
      <c r="AA219" s="10">
        <f>VLOOKUP($B219,'Hit PD'!$B:$L,8,FALSE)</f>
        <v>0.35199999999999998</v>
      </c>
      <c r="AB219" s="10">
        <f t="shared" si="19"/>
        <v>0.33599999999999997</v>
      </c>
      <c r="AC219" s="10">
        <f>VLOOKUP($B219,'Hit PD'!$B:$L,10,FALSE)</f>
        <v>0.309</v>
      </c>
      <c r="AD219" s="10">
        <f>VLOOKUP($B219,'Hit PD'!$B:$L,11,FALSE)</f>
        <v>0.13400000000000001</v>
      </c>
      <c r="AE219" s="10">
        <f>VLOOKUP($B219,'Hit PD'!$B:$M,12,FALSE)</f>
        <v>0.17499999999999999</v>
      </c>
      <c r="AF219" s="10">
        <f>VLOOKUP($B219,'Hit PD'!$B:$L,9,FALSE)</f>
        <v>0.66400000000000003</v>
      </c>
      <c r="AG219">
        <f>VLOOKUP(B219,'[1]SGP Hitters'!$B:$K,10,FALSE)</f>
        <v>5.163615211395931</v>
      </c>
      <c r="AH219" s="8">
        <v>0.13200000000000001</v>
      </c>
      <c r="AI219" s="8">
        <v>0.28399999999999997</v>
      </c>
      <c r="AJ219" s="11">
        <v>0.19500000000000001</v>
      </c>
      <c r="AK219" s="8">
        <v>0.249</v>
      </c>
      <c r="AL219" s="8">
        <v>0.26200000000000001</v>
      </c>
      <c r="AM219" s="8">
        <v>37</v>
      </c>
      <c r="AN219" s="11">
        <v>2.7</v>
      </c>
      <c r="AO219" s="11">
        <v>-29.2</v>
      </c>
      <c r="AP219" s="8">
        <v>21.2</v>
      </c>
      <c r="AQ219" s="8">
        <v>0.6</v>
      </c>
    </row>
    <row r="220" spans="1:43" ht="15" thickBot="1">
      <c r="A220" s="5">
        <v>219</v>
      </c>
      <c r="B220" s="22" t="s">
        <v>272</v>
      </c>
      <c r="C220" s="6" t="s">
        <v>103</v>
      </c>
      <c r="D220" s="8">
        <f>VLOOKUP(B220,HITTERS!$B:$W,3,FALSE)</f>
        <v>140</v>
      </c>
      <c r="E220" s="8">
        <f>VLOOKUP($B220,'Hit PD'!$B:$N,13,FALSE)</f>
        <v>498</v>
      </c>
      <c r="F220" s="8">
        <f>VLOOKUP($B220,HITTERS!$B:$W,4,FALSE)</f>
        <v>548</v>
      </c>
      <c r="G220" s="8">
        <f>VLOOKUP($B220,HITTERS!$B:$W,5,FALSE)</f>
        <v>20</v>
      </c>
      <c r="H220" s="8">
        <f>VLOOKUP($B220,HITTERS!$B:$W,6,FALSE)</f>
        <v>60</v>
      </c>
      <c r="I220" s="8">
        <f>VLOOKUP($B220,HITTERS!$B:$W,7,FALSE)</f>
        <v>60</v>
      </c>
      <c r="J220" s="8">
        <f>VLOOKUP($B220,HITTERS!$B:$W,8,FALSE)</f>
        <v>0</v>
      </c>
      <c r="K220" s="8">
        <f t="shared" si="15"/>
        <v>3.6496350364963501E-2</v>
      </c>
      <c r="L220" s="8">
        <f t="shared" si="16"/>
        <v>0.10948905109489052</v>
      </c>
      <c r="M220" s="8">
        <f t="shared" si="17"/>
        <v>0.10948905109489052</v>
      </c>
      <c r="N220" s="8">
        <f t="shared" si="18"/>
        <v>0</v>
      </c>
      <c r="O220" s="8">
        <f>VLOOKUP($B220,HITTERS!$B:$W,14,FALSE)</f>
        <v>0.29699999999999999</v>
      </c>
      <c r="P220" s="8">
        <f>VLOOKUP($B220,HITTERS!$B:$W,15,FALSE)</f>
        <v>0.41599999999999998</v>
      </c>
      <c r="Q220" s="9">
        <f>VLOOKUP($B220,HITTERS!$B:$W,9,FALSE)</f>
        <v>0.08</v>
      </c>
      <c r="R220" s="10">
        <f>VLOOKUP($B220,HITTERS!$B:$W,10,FALSE)</f>
        <v>0.22800000000000001</v>
      </c>
      <c r="S220" s="10">
        <f>VLOOKUP(B220,'Hit Statcast'!B:R,9,FALSE)</f>
        <v>6.0999999999999999E-2</v>
      </c>
      <c r="T220" s="10">
        <f>VLOOKUP($B220,'Hit Statcast'!$B:$R,11,FALSE)</f>
        <v>0.38800000000000001</v>
      </c>
      <c r="U220" s="23">
        <f>VLOOKUP($B220,'Hit Statcast'!$B:$R,5,FALSE)</f>
        <v>88.3</v>
      </c>
      <c r="V220" s="23">
        <f>VLOOKUP($B220,'Hit Statcast'!$B:$R,7,FALSE)</f>
        <v>15</v>
      </c>
      <c r="W220" s="10">
        <f>VLOOKUP($B220,'Hit PD'!$B:$L,4,FALSE)</f>
        <v>0.17299999999999999</v>
      </c>
      <c r="X220" s="10">
        <f>VLOOKUP($B220,'Hit PD'!$B:$L,5,FALSE)</f>
        <v>0.42599999999999999</v>
      </c>
      <c r="Y220" s="10">
        <f>VLOOKUP($B220,'Hit PD'!$B:$L,6,FALSE)</f>
        <v>0.40200000000000002</v>
      </c>
      <c r="Z220" s="23">
        <f>VLOOKUP($B220,BsR!$B:$L,5,FALSE)</f>
        <v>-1.5</v>
      </c>
      <c r="AA220" s="10">
        <f>VLOOKUP($B220,'Hit PD'!$B:$L,8,FALSE)</f>
        <v>0.36399999999999999</v>
      </c>
      <c r="AB220" s="10">
        <f t="shared" si="19"/>
        <v>0.24199999999999999</v>
      </c>
      <c r="AC220" s="10">
        <f>VLOOKUP($B220,'Hit PD'!$B:$L,10,FALSE)</f>
        <v>0.27</v>
      </c>
      <c r="AD220" s="10">
        <f>VLOOKUP($B220,'Hit PD'!$B:$L,11,FALSE)</f>
        <v>0.14699999999999999</v>
      </c>
      <c r="AE220" s="10">
        <f>VLOOKUP($B220,'Hit PD'!$B:$M,12,FALSE)</f>
        <v>0.123</v>
      </c>
      <c r="AF220" s="10">
        <f>VLOOKUP($B220,'Hit PD'!$B:$L,9,FALSE)</f>
        <v>0.75800000000000001</v>
      </c>
      <c r="AG220">
        <f>VLOOKUP(B220,'[1]SGP Hitters'!$B:$K,10,FALSE)</f>
        <v>8.7795794529259528</v>
      </c>
      <c r="AH220" s="8">
        <v>0.183</v>
      </c>
      <c r="AI220" s="8">
        <v>0.27</v>
      </c>
      <c r="AJ220" s="11">
        <v>0.23300000000000001</v>
      </c>
      <c r="AK220" s="8">
        <v>0.308</v>
      </c>
      <c r="AL220" s="8">
        <v>0.28899999999999998</v>
      </c>
      <c r="AM220" s="8">
        <v>92</v>
      </c>
      <c r="AN220" s="11">
        <v>-1.5</v>
      </c>
      <c r="AO220" s="11">
        <v>-6.9</v>
      </c>
      <c r="AP220" s="8">
        <v>-6.1</v>
      </c>
      <c r="AQ220" s="8">
        <v>0.6</v>
      </c>
    </row>
    <row r="221" spans="1:43" ht="15" thickBot="1">
      <c r="A221" s="5">
        <v>220</v>
      </c>
      <c r="B221" s="22" t="s">
        <v>273</v>
      </c>
      <c r="C221" s="22" t="s">
        <v>64</v>
      </c>
      <c r="D221" s="8">
        <f>VLOOKUP(B221,HITTERS!$B:$W,3,FALSE)</f>
        <v>104</v>
      </c>
      <c r="E221" s="8">
        <f>VLOOKUP($B221,'Hit PD'!$B:$N,13,FALSE)</f>
        <v>315</v>
      </c>
      <c r="F221" s="8">
        <f>VLOOKUP($B221,HITTERS!$B:$W,4,FALSE)</f>
        <v>332</v>
      </c>
      <c r="G221" s="8">
        <f>VLOOKUP($B221,HITTERS!$B:$W,5,FALSE)</f>
        <v>11</v>
      </c>
      <c r="H221" s="8">
        <f>VLOOKUP($B221,HITTERS!$B:$W,6,FALSE)</f>
        <v>49</v>
      </c>
      <c r="I221" s="8">
        <f>VLOOKUP($B221,HITTERS!$B:$W,7,FALSE)</f>
        <v>33</v>
      </c>
      <c r="J221" s="8">
        <f>VLOOKUP($B221,HITTERS!$B:$W,8,FALSE)</f>
        <v>1</v>
      </c>
      <c r="K221" s="8">
        <f t="shared" si="15"/>
        <v>3.313253012048193E-2</v>
      </c>
      <c r="L221" s="8">
        <f t="shared" si="16"/>
        <v>0.14759036144578314</v>
      </c>
      <c r="M221" s="8">
        <f t="shared" si="17"/>
        <v>9.9397590361445784E-2</v>
      </c>
      <c r="N221" s="8">
        <f t="shared" si="18"/>
        <v>3.0120481927710845E-3</v>
      </c>
      <c r="O221" s="8">
        <f>VLOOKUP($B221,HITTERS!$B:$W,14,FALSE)</f>
        <v>0.254</v>
      </c>
      <c r="P221" s="8">
        <f>VLOOKUP($B221,HITTERS!$B:$W,15,FALSE)</f>
        <v>0.38100000000000001</v>
      </c>
      <c r="Q221" s="9">
        <f>VLOOKUP($B221,HITTERS!$B:$W,9,FALSE)</f>
        <v>3.9E-2</v>
      </c>
      <c r="R221" s="10">
        <f>VLOOKUP($B221,HITTERS!$B:$W,10,FALSE)</f>
        <v>0.27400000000000002</v>
      </c>
      <c r="S221" s="10">
        <f>VLOOKUP(B221,'Hit Statcast'!B:R,9,FALSE)</f>
        <v>7.9000000000000001E-2</v>
      </c>
      <c r="T221" s="10">
        <f>VLOOKUP($B221,'Hit Statcast'!$B:$R,11,FALSE)</f>
        <v>0.40400000000000003</v>
      </c>
      <c r="U221" s="23">
        <f>VLOOKUP($B221,'Hit Statcast'!$B:$R,5,FALSE)</f>
        <v>88.6</v>
      </c>
      <c r="V221" s="23">
        <f>VLOOKUP($B221,'Hit Statcast'!$B:$R,7,FALSE)</f>
        <v>11.3</v>
      </c>
      <c r="W221" s="10">
        <f>VLOOKUP($B221,'Hit PD'!$B:$L,4,FALSE)</f>
        <v>0.13800000000000001</v>
      </c>
      <c r="X221" s="10">
        <f>VLOOKUP($B221,'Hit PD'!$B:$L,5,FALSE)</f>
        <v>0.48699999999999999</v>
      </c>
      <c r="Y221" s="10">
        <f>VLOOKUP($B221,'Hit PD'!$B:$L,6,FALSE)</f>
        <v>0.375</v>
      </c>
      <c r="Z221" s="23">
        <f>VLOOKUP($B221,BsR!$B:$L,5,FALSE)</f>
        <v>-0.9</v>
      </c>
      <c r="AA221" s="10">
        <f>VLOOKUP($B221,'Hit PD'!$B:$L,8,FALSE)</f>
        <v>0.47599999999999998</v>
      </c>
      <c r="AB221" s="10">
        <f t="shared" si="19"/>
        <v>0.33999999999999997</v>
      </c>
      <c r="AC221" s="10">
        <f>VLOOKUP($B221,'Hit PD'!$B:$L,10,FALSE)</f>
        <v>0.3</v>
      </c>
      <c r="AD221" s="10">
        <f>VLOOKUP($B221,'Hit PD'!$B:$L,11,FALSE)</f>
        <v>9.9000000000000005E-2</v>
      </c>
      <c r="AE221" s="10">
        <f>VLOOKUP($B221,'Hit PD'!$B:$M,12,FALSE)</f>
        <v>0.20100000000000001</v>
      </c>
      <c r="AF221" s="10">
        <f>VLOOKUP($B221,'Hit PD'!$B:$L,9,FALSE)</f>
        <v>0.66</v>
      </c>
      <c r="AG221">
        <f>VLOOKUP(B221,'[1]SGP Hitters'!$B:$K,10,FALSE)</f>
        <v>3.9675371346229107</v>
      </c>
      <c r="AH221" s="8">
        <v>0.156</v>
      </c>
      <c r="AI221" s="8">
        <v>0.27600000000000002</v>
      </c>
      <c r="AJ221" s="11">
        <v>0.22500000000000001</v>
      </c>
      <c r="AK221" s="8">
        <v>0.27100000000000002</v>
      </c>
      <c r="AL221" s="8">
        <v>0.26800000000000002</v>
      </c>
      <c r="AM221" s="8">
        <v>73</v>
      </c>
      <c r="AN221" s="11">
        <v>-1.1000000000000001</v>
      </c>
      <c r="AO221" s="11">
        <v>-11.5</v>
      </c>
      <c r="AP221" s="8">
        <v>6</v>
      </c>
      <c r="AQ221" s="8">
        <v>0.6</v>
      </c>
    </row>
    <row r="222" spans="1:43" ht="15" thickBot="1">
      <c r="A222" s="5">
        <v>221</v>
      </c>
      <c r="B222" s="22" t="s">
        <v>274</v>
      </c>
      <c r="C222" s="22" t="s">
        <v>86</v>
      </c>
      <c r="D222" s="8">
        <f>VLOOKUP(B222,HITTERS!$B:$W,3,FALSE)</f>
        <v>94</v>
      </c>
      <c r="E222" s="8">
        <f>VLOOKUP($B222,'Hit PD'!$B:$N,13,FALSE)</f>
        <v>283</v>
      </c>
      <c r="F222" s="8">
        <f>VLOOKUP($B222,HITTERS!$B:$W,4,FALSE)</f>
        <v>320</v>
      </c>
      <c r="G222" s="8">
        <f>VLOOKUP($B222,HITTERS!$B:$W,5,FALSE)</f>
        <v>7</v>
      </c>
      <c r="H222" s="8">
        <f>VLOOKUP($B222,HITTERS!$B:$W,6,FALSE)</f>
        <v>31</v>
      </c>
      <c r="I222" s="8">
        <f>VLOOKUP($B222,HITTERS!$B:$W,7,FALSE)</f>
        <v>38</v>
      </c>
      <c r="J222" s="8">
        <f>VLOOKUP($B222,HITTERS!$B:$W,8,FALSE)</f>
        <v>3</v>
      </c>
      <c r="K222" s="8">
        <f t="shared" si="15"/>
        <v>2.1874999999999999E-2</v>
      </c>
      <c r="L222" s="8">
        <f t="shared" si="16"/>
        <v>9.6875000000000003E-2</v>
      </c>
      <c r="M222" s="8">
        <f t="shared" si="17"/>
        <v>0.11874999999999999</v>
      </c>
      <c r="N222" s="8">
        <f t="shared" si="18"/>
        <v>9.3749999999999997E-3</v>
      </c>
      <c r="O222" s="8">
        <f>VLOOKUP($B222,HITTERS!$B:$W,14,FALSE)</f>
        <v>0.27300000000000002</v>
      </c>
      <c r="P222" s="8">
        <f>VLOOKUP($B222,HITTERS!$B:$W,15,FALSE)</f>
        <v>0.314</v>
      </c>
      <c r="Q222" s="9">
        <f>VLOOKUP($B222,HITTERS!$B:$W,9,FALSE)</f>
        <v>8.7999999999999995E-2</v>
      </c>
      <c r="R222" s="10">
        <f>VLOOKUP($B222,HITTERS!$B:$W,10,FALSE)</f>
        <v>0.253</v>
      </c>
      <c r="S222" s="10">
        <f>VLOOKUP(B222,'Hit Statcast'!B:R,9,FALSE)</f>
        <v>0.10100000000000001</v>
      </c>
      <c r="T222" s="10">
        <f>VLOOKUP($B222,'Hit Statcast'!$B:$R,11,FALSE)</f>
        <v>0.43</v>
      </c>
      <c r="U222" s="23">
        <f>VLOOKUP($B222,'Hit Statcast'!$B:$R,5,FALSE)</f>
        <v>89.8</v>
      </c>
      <c r="V222" s="23">
        <f>VLOOKUP($B222,'Hit Statcast'!$B:$R,7,FALSE)</f>
        <v>14</v>
      </c>
      <c r="W222" s="10">
        <f>VLOOKUP($B222,'Hit PD'!$B:$L,4,FALSE)</f>
        <v>0.18</v>
      </c>
      <c r="X222" s="10">
        <f>VLOOKUP($B222,'Hit PD'!$B:$L,5,FALSE)</f>
        <v>0.42</v>
      </c>
      <c r="Y222" s="10">
        <f>VLOOKUP($B222,'Hit PD'!$B:$L,6,FALSE)</f>
        <v>0.4</v>
      </c>
      <c r="Z222" s="23">
        <f>VLOOKUP($B222,BsR!$B:$L,5,FALSE)</f>
        <v>0.9</v>
      </c>
      <c r="AA222" s="10">
        <f>VLOOKUP($B222,'Hit PD'!$B:$L,8,FALSE)</f>
        <v>0.34599999999999997</v>
      </c>
      <c r="AB222" s="10">
        <f t="shared" si="19"/>
        <v>0.28400000000000003</v>
      </c>
      <c r="AC222" s="10">
        <f>VLOOKUP($B222,'Hit PD'!$B:$L,10,FALSE)</f>
        <v>0.27300000000000002</v>
      </c>
      <c r="AD222" s="10">
        <f>VLOOKUP($B222,'Hit PD'!$B:$L,11,FALSE)</f>
        <v>0.125</v>
      </c>
      <c r="AE222" s="10">
        <f>VLOOKUP($B222,'Hit PD'!$B:$M,12,FALSE)</f>
        <v>0.14799999999999999</v>
      </c>
      <c r="AF222" s="10">
        <f>VLOOKUP($B222,'Hit PD'!$B:$L,9,FALSE)</f>
        <v>0.71599999999999997</v>
      </c>
      <c r="AG222">
        <f>VLOOKUP(B222,'[1]SGP Hitters'!$B:$K,10,FALSE)</f>
        <v>2.3103381189814103</v>
      </c>
      <c r="AH222" s="8">
        <v>0.122</v>
      </c>
      <c r="AI222" s="8">
        <v>0.24399999999999999</v>
      </c>
      <c r="AJ222" s="11">
        <v>0.19700000000000001</v>
      </c>
      <c r="AK222" s="8">
        <v>0.26300000000000001</v>
      </c>
      <c r="AL222" s="8">
        <v>0.29599999999999999</v>
      </c>
      <c r="AM222" s="8">
        <v>65</v>
      </c>
      <c r="AN222" s="11">
        <v>0.9</v>
      </c>
      <c r="AO222" s="11">
        <v>-12.7</v>
      </c>
      <c r="AP222" s="8">
        <v>7.4</v>
      </c>
      <c r="AQ222" s="8">
        <v>0.5</v>
      </c>
    </row>
    <row r="223" spans="1:43" ht="15" thickBot="1">
      <c r="A223" s="5">
        <v>222</v>
      </c>
      <c r="B223" s="22" t="s">
        <v>275</v>
      </c>
      <c r="C223" s="22" t="s">
        <v>45</v>
      </c>
      <c r="D223" s="8">
        <f>VLOOKUP(B223,HITTERS!$B:$W,3,FALSE)</f>
        <v>92</v>
      </c>
      <c r="E223" s="8">
        <f>VLOOKUP($B223,'Hit PD'!$B:$N,13,FALSE)</f>
        <v>282</v>
      </c>
      <c r="F223" s="8">
        <f>VLOOKUP($B223,HITTERS!$B:$W,4,FALSE)</f>
        <v>315</v>
      </c>
      <c r="G223" s="8">
        <f>VLOOKUP($B223,HITTERS!$B:$W,5,FALSE)</f>
        <v>3</v>
      </c>
      <c r="H223" s="8">
        <f>VLOOKUP($B223,HITTERS!$B:$W,6,FALSE)</f>
        <v>38</v>
      </c>
      <c r="I223" s="8">
        <f>VLOOKUP($B223,HITTERS!$B:$W,7,FALSE)</f>
        <v>27</v>
      </c>
      <c r="J223" s="8">
        <f>VLOOKUP($B223,HITTERS!$B:$W,8,FALSE)</f>
        <v>7</v>
      </c>
      <c r="K223" s="8">
        <f t="shared" si="15"/>
        <v>9.5238095238095247E-3</v>
      </c>
      <c r="L223" s="8">
        <f t="shared" si="16"/>
        <v>0.12063492063492064</v>
      </c>
      <c r="M223" s="8">
        <f t="shared" si="17"/>
        <v>8.5714285714285715E-2</v>
      </c>
      <c r="N223" s="8">
        <f t="shared" si="18"/>
        <v>2.2222222222222223E-2</v>
      </c>
      <c r="O223" s="8">
        <f>VLOOKUP($B223,HITTERS!$B:$W,14,FALSE)</f>
        <v>0.33</v>
      </c>
      <c r="P223" s="8">
        <f>VLOOKUP($B223,HITTERS!$B:$W,15,FALSE)</f>
        <v>0.34799999999999998</v>
      </c>
      <c r="Q223" s="9">
        <f>VLOOKUP($B223,HITTERS!$B:$W,9,FALSE)</f>
        <v>8.8999999999999996E-2</v>
      </c>
      <c r="R223" s="10">
        <f>VLOOKUP($B223,HITTERS!$B:$W,10,FALSE)</f>
        <v>0.21</v>
      </c>
      <c r="S223" s="10">
        <f>VLOOKUP(B223,'Hit Statcast'!B:R,9,FALSE)</f>
        <v>5.5E-2</v>
      </c>
      <c r="T223" s="10">
        <f>VLOOKUP($B223,'Hit Statcast'!$B:$R,11,FALSE)</f>
        <v>0.33</v>
      </c>
      <c r="U223" s="23">
        <f>VLOOKUP($B223,'Hit Statcast'!$B:$R,5,FALSE)</f>
        <v>88.8</v>
      </c>
      <c r="V223" s="23">
        <f>VLOOKUP($B223,'Hit Statcast'!$B:$R,7,FALSE)</f>
        <v>17.7</v>
      </c>
      <c r="W223" s="10">
        <f>VLOOKUP($B223,'Hit PD'!$B:$L,4,FALSE)</f>
        <v>0.25800000000000001</v>
      </c>
      <c r="X223" s="10">
        <f>VLOOKUP($B223,'Hit PD'!$B:$L,5,FALSE)</f>
        <v>0.32700000000000001</v>
      </c>
      <c r="Y223" s="10">
        <f>VLOOKUP($B223,'Hit PD'!$B:$L,6,FALSE)</f>
        <v>0.41499999999999998</v>
      </c>
      <c r="Z223" s="23">
        <f>VLOOKUP($B223,BsR!$B:$L,5,FALSE)</f>
        <v>-3.2</v>
      </c>
      <c r="AA223" s="10">
        <f>VLOOKUP($B223,'Hit PD'!$B:$L,8,FALSE)</f>
        <v>0.25900000000000001</v>
      </c>
      <c r="AB223" s="10">
        <f t="shared" si="19"/>
        <v>0.20599999999999996</v>
      </c>
      <c r="AC223" s="10">
        <f>VLOOKUP($B223,'Hit PD'!$B:$L,10,FALSE)</f>
        <v>0.28499999999999998</v>
      </c>
      <c r="AD223" s="10">
        <f>VLOOKUP($B223,'Hit PD'!$B:$L,11,FALSE)</f>
        <v>0.19900000000000001</v>
      </c>
      <c r="AE223" s="10">
        <f>VLOOKUP($B223,'Hit PD'!$B:$M,12,FALSE)</f>
        <v>8.5999999999999993E-2</v>
      </c>
      <c r="AF223" s="10">
        <f>VLOOKUP($B223,'Hit PD'!$B:$L,9,FALSE)</f>
        <v>0.79400000000000004</v>
      </c>
      <c r="AG223">
        <f>VLOOKUP(B223,'[1]SGP Hitters'!$B:$K,10,FALSE)</f>
        <v>4.0895628197781697</v>
      </c>
      <c r="AH223" s="8">
        <v>9.0999999999999998E-2</v>
      </c>
      <c r="AI223" s="8">
        <v>0.33</v>
      </c>
      <c r="AJ223" s="11">
        <v>0.26300000000000001</v>
      </c>
      <c r="AK223" s="8">
        <v>0.30599999999999999</v>
      </c>
      <c r="AL223" s="8">
        <v>0.308</v>
      </c>
      <c r="AM223" s="8">
        <v>90</v>
      </c>
      <c r="AN223" s="11">
        <v>-3</v>
      </c>
      <c r="AO223" s="11">
        <v>-6.9</v>
      </c>
      <c r="AP223" s="8">
        <v>1.8</v>
      </c>
      <c r="AQ223" s="8">
        <v>0.5</v>
      </c>
    </row>
    <row r="224" spans="1:43" ht="15" thickBot="1">
      <c r="A224" s="5">
        <v>223</v>
      </c>
      <c r="B224" s="22" t="s">
        <v>276</v>
      </c>
      <c r="C224" s="22" t="s">
        <v>50</v>
      </c>
      <c r="D224" s="8">
        <f>VLOOKUP(B224,HITTERS!$B:$W,3,FALSE)</f>
        <v>120</v>
      </c>
      <c r="E224" s="8">
        <f>VLOOKUP($B224,'Hit PD'!$B:$N,13,FALSE)</f>
        <v>456</v>
      </c>
      <c r="F224" s="8">
        <f>VLOOKUP($B224,HITTERS!$B:$W,4,FALSE)</f>
        <v>489</v>
      </c>
      <c r="G224" s="8">
        <f>VLOOKUP($B224,HITTERS!$B:$W,5,FALSE)</f>
        <v>18</v>
      </c>
      <c r="H224" s="8">
        <f>VLOOKUP($B224,HITTERS!$B:$W,6,FALSE)</f>
        <v>50</v>
      </c>
      <c r="I224" s="8">
        <f>VLOOKUP($B224,HITTERS!$B:$W,7,FALSE)</f>
        <v>64</v>
      </c>
      <c r="J224" s="8">
        <f>VLOOKUP($B224,HITTERS!$B:$W,8,FALSE)</f>
        <v>0</v>
      </c>
      <c r="K224" s="8">
        <f t="shared" si="15"/>
        <v>3.6809815950920248E-2</v>
      </c>
      <c r="L224" s="8">
        <f t="shared" si="16"/>
        <v>0.10224948875255624</v>
      </c>
      <c r="M224" s="8">
        <f t="shared" si="17"/>
        <v>0.130879345603272</v>
      </c>
      <c r="N224" s="8">
        <f t="shared" si="18"/>
        <v>0</v>
      </c>
      <c r="O224" s="8">
        <f>VLOOKUP($B224,HITTERS!$B:$W,14,FALSE)</f>
        <v>0.317</v>
      </c>
      <c r="P224" s="8">
        <f>VLOOKUP($B224,HITTERS!$B:$W,15,FALSE)</f>
        <v>0.441</v>
      </c>
      <c r="Q224" s="9">
        <f>VLOOKUP($B224,HITTERS!$B:$W,9,FALSE)</f>
        <v>6.0999999999999999E-2</v>
      </c>
      <c r="R224" s="10">
        <f>VLOOKUP($B224,HITTERS!$B:$W,10,FALSE)</f>
        <v>0.19</v>
      </c>
      <c r="S224" s="10">
        <f>VLOOKUP(B224,'Hit Statcast'!B:R,9,FALSE)</f>
        <v>9.2999999999999999E-2</v>
      </c>
      <c r="T224" s="10">
        <f>VLOOKUP($B224,'Hit Statcast'!$B:$R,11,FALSE)</f>
        <v>0.46600000000000003</v>
      </c>
      <c r="U224" s="23">
        <f>VLOOKUP($B224,'Hit Statcast'!$B:$R,5,FALSE)</f>
        <v>90.9</v>
      </c>
      <c r="V224" s="23">
        <f>VLOOKUP($B224,'Hit Statcast'!$B:$R,7,FALSE)</f>
        <v>5.7</v>
      </c>
      <c r="W224" s="10">
        <f>VLOOKUP($B224,'Hit PD'!$B:$L,4,FALSE)</f>
        <v>0.159</v>
      </c>
      <c r="X224" s="10">
        <f>VLOOKUP($B224,'Hit PD'!$B:$L,5,FALSE)</f>
        <v>0.53200000000000003</v>
      </c>
      <c r="Y224" s="10">
        <f>VLOOKUP($B224,'Hit PD'!$B:$L,6,FALSE)</f>
        <v>0.31</v>
      </c>
      <c r="Z224" s="23">
        <f>VLOOKUP($B224,BsR!$B:$L,5,FALSE)</f>
        <v>-2.7</v>
      </c>
      <c r="AA224" s="10">
        <f>VLOOKUP($B224,'Hit PD'!$B:$L,8,FALSE)</f>
        <v>0.39500000000000002</v>
      </c>
      <c r="AB224" s="10">
        <f t="shared" si="19"/>
        <v>0.27800000000000002</v>
      </c>
      <c r="AC224" s="10">
        <f>VLOOKUP($B224,'Hit PD'!$B:$L,10,FALSE)</f>
        <v>0.27600000000000002</v>
      </c>
      <c r="AD224" s="10">
        <f>VLOOKUP($B224,'Hit PD'!$B:$L,11,FALSE)</f>
        <v>0.13200000000000001</v>
      </c>
      <c r="AE224" s="10">
        <f>VLOOKUP($B224,'Hit PD'!$B:$M,12,FALSE)</f>
        <v>0.14399999999999999</v>
      </c>
      <c r="AF224" s="10">
        <f>VLOOKUP($B224,'Hit PD'!$B:$L,9,FALSE)</f>
        <v>0.72199999999999998</v>
      </c>
      <c r="AG224">
        <f>VLOOKUP(B224,'[1]SGP Hitters'!$B:$K,10,FALSE)</f>
        <v>9.6317881123988904</v>
      </c>
      <c r="AH224" s="8">
        <v>0.17199999999999999</v>
      </c>
      <c r="AI224" s="8">
        <v>0.311</v>
      </c>
      <c r="AJ224" s="11">
        <v>0.27600000000000002</v>
      </c>
      <c r="AK224" s="8">
        <v>0.32800000000000001</v>
      </c>
      <c r="AL224" s="8">
        <v>0.313</v>
      </c>
      <c r="AM224" s="8">
        <v>107</v>
      </c>
      <c r="AN224" s="11">
        <v>-2.7</v>
      </c>
      <c r="AO224" s="11">
        <v>1.2</v>
      </c>
      <c r="AP224" s="8">
        <v>-12.3</v>
      </c>
      <c r="AQ224" s="8">
        <v>0.5</v>
      </c>
    </row>
    <row r="225" spans="1:43" ht="15" thickBot="1">
      <c r="A225" s="5">
        <v>224</v>
      </c>
      <c r="B225" s="22" t="s">
        <v>277</v>
      </c>
      <c r="C225" s="22" t="s">
        <v>116</v>
      </c>
      <c r="D225" s="8">
        <f>VLOOKUP(B225,HITTERS!$B:$W,3,FALSE)</f>
        <v>140</v>
      </c>
      <c r="E225" s="8">
        <f>VLOOKUP($B225,'Hit PD'!$B:$N,13,FALSE)</f>
        <v>537</v>
      </c>
      <c r="F225" s="8">
        <f>VLOOKUP($B225,HITTERS!$B:$W,4,FALSE)</f>
        <v>580</v>
      </c>
      <c r="G225" s="8">
        <f>VLOOKUP($B225,HITTERS!$B:$W,5,FALSE)</f>
        <v>15</v>
      </c>
      <c r="H225" s="8">
        <f>VLOOKUP($B225,HITTERS!$B:$W,6,FALSE)</f>
        <v>71</v>
      </c>
      <c r="I225" s="8">
        <f>VLOOKUP($B225,HITTERS!$B:$W,7,FALSE)</f>
        <v>72</v>
      </c>
      <c r="J225" s="8">
        <f>VLOOKUP($B225,HITTERS!$B:$W,8,FALSE)</f>
        <v>8</v>
      </c>
      <c r="K225" s="8">
        <f t="shared" si="15"/>
        <v>2.5862068965517241E-2</v>
      </c>
      <c r="L225" s="8">
        <f t="shared" si="16"/>
        <v>0.12241379310344827</v>
      </c>
      <c r="M225" s="8">
        <f t="shared" si="17"/>
        <v>0.12413793103448276</v>
      </c>
      <c r="N225" s="8">
        <f t="shared" si="18"/>
        <v>1.3793103448275862E-2</v>
      </c>
      <c r="O225" s="8">
        <f>VLOOKUP($B225,HITTERS!$B:$W,14,FALSE)</f>
        <v>0.33800000000000002</v>
      </c>
      <c r="P225" s="8">
        <f>VLOOKUP($B225,HITTERS!$B:$W,15,FALSE)</f>
        <v>0.44500000000000001</v>
      </c>
      <c r="Q225" s="9">
        <f>VLOOKUP($B225,HITTERS!$B:$W,9,FALSE)</f>
        <v>5.8999999999999997E-2</v>
      </c>
      <c r="R225" s="10">
        <f>VLOOKUP($B225,HITTERS!$B:$W,10,FALSE)</f>
        <v>0.14000000000000001</v>
      </c>
      <c r="S225" s="10">
        <f>VLOOKUP(B225,'Hit Statcast'!B:R,9,FALSE)</f>
        <v>6.6000000000000003E-2</v>
      </c>
      <c r="T225" s="10">
        <f>VLOOKUP($B225,'Hit Statcast'!$B:$R,11,FALSE)</f>
        <v>0.40600000000000003</v>
      </c>
      <c r="U225" s="23">
        <f>VLOOKUP($B225,'Hit Statcast'!$B:$R,5,FALSE)</f>
        <v>89</v>
      </c>
      <c r="V225" s="23">
        <f>VLOOKUP($B225,'Hit Statcast'!$B:$R,7,FALSE)</f>
        <v>3.9</v>
      </c>
      <c r="W225" s="10">
        <f>VLOOKUP($B225,'Hit PD'!$B:$L,4,FALSE)</f>
        <v>0.186</v>
      </c>
      <c r="X225" s="10">
        <f>VLOOKUP($B225,'Hit PD'!$B:$L,5,FALSE)</f>
        <v>0.54600000000000004</v>
      </c>
      <c r="Y225" s="10">
        <f>VLOOKUP($B225,'Hit PD'!$B:$L,6,FALSE)</f>
        <v>0.26900000000000002</v>
      </c>
      <c r="Z225" s="23">
        <f>VLOOKUP($B225,BsR!$B:$L,5,FALSE)</f>
        <v>-5</v>
      </c>
      <c r="AA225" s="10">
        <f>VLOOKUP($B225,'Hit PD'!$B:$L,8,FALSE)</f>
        <v>0.29299999999999998</v>
      </c>
      <c r="AB225" s="10">
        <f t="shared" si="19"/>
        <v>0.16900000000000004</v>
      </c>
      <c r="AC225" s="10">
        <f>VLOOKUP($B225,'Hit PD'!$B:$L,10,FALSE)</f>
        <v>0.28499999999999998</v>
      </c>
      <c r="AD225" s="10">
        <f>VLOOKUP($B225,'Hit PD'!$B:$L,11,FALSE)</f>
        <v>0.21199999999999999</v>
      </c>
      <c r="AE225" s="10">
        <f>VLOOKUP($B225,'Hit PD'!$B:$M,12,FALSE)</f>
        <v>7.2999999999999995E-2</v>
      </c>
      <c r="AF225" s="10">
        <f>VLOOKUP($B225,'Hit PD'!$B:$L,9,FALSE)</f>
        <v>0.83099999999999996</v>
      </c>
      <c r="AG225">
        <f>VLOOKUP(B225,'[1]SGP Hitters'!$B:$K,10,FALSE)</f>
        <v>12.988680209026818</v>
      </c>
      <c r="AH225" s="8">
        <v>0.158</v>
      </c>
      <c r="AI225" s="8">
        <v>0.313</v>
      </c>
      <c r="AJ225" s="11">
        <v>0.28799999999999998</v>
      </c>
      <c r="AK225" s="8">
        <v>0.33900000000000002</v>
      </c>
      <c r="AL225" s="8">
        <v>0.32400000000000001</v>
      </c>
      <c r="AM225" s="8">
        <v>110</v>
      </c>
      <c r="AN225" s="11">
        <v>-5.2</v>
      </c>
      <c r="AO225" s="11">
        <v>1.4</v>
      </c>
      <c r="AP225" s="8">
        <v>-15.8</v>
      </c>
      <c r="AQ225" s="8">
        <v>0.5</v>
      </c>
    </row>
    <row r="226" spans="1:43" ht="15" thickBot="1">
      <c r="A226" s="5">
        <v>225</v>
      </c>
      <c r="B226" s="22" t="s">
        <v>278</v>
      </c>
      <c r="C226" s="22" t="s">
        <v>32</v>
      </c>
      <c r="D226" s="8">
        <f>VLOOKUP(B226,HITTERS!$B:$W,3,FALSE)</f>
        <v>115</v>
      </c>
      <c r="E226" s="8">
        <f>VLOOKUP($B226,'Hit PD'!$B:$N,13,FALSE)</f>
        <v>353</v>
      </c>
      <c r="F226" s="8">
        <f>VLOOKUP($B226,HITTERS!$B:$W,4,FALSE)</f>
        <v>420</v>
      </c>
      <c r="G226" s="8">
        <f>VLOOKUP($B226,HITTERS!$B:$W,5,FALSE)</f>
        <v>10</v>
      </c>
      <c r="H226" s="8">
        <f>VLOOKUP($B226,HITTERS!$B:$W,6,FALSE)</f>
        <v>56</v>
      </c>
      <c r="I226" s="8">
        <f>VLOOKUP($B226,HITTERS!$B:$W,7,FALSE)</f>
        <v>49</v>
      </c>
      <c r="J226" s="8">
        <f>VLOOKUP($B226,HITTERS!$B:$W,8,FALSE)</f>
        <v>1</v>
      </c>
      <c r="K226" s="8">
        <f t="shared" si="15"/>
        <v>2.3809523809523808E-2</v>
      </c>
      <c r="L226" s="8">
        <f t="shared" si="16"/>
        <v>0.13333333333333333</v>
      </c>
      <c r="M226" s="8">
        <f t="shared" si="17"/>
        <v>0.11666666666666667</v>
      </c>
      <c r="N226" s="8">
        <f t="shared" si="18"/>
        <v>2.3809523809523812E-3</v>
      </c>
      <c r="O226" s="8">
        <f>VLOOKUP($B226,HITTERS!$B:$W,14,FALSE)</f>
        <v>0.34</v>
      </c>
      <c r="P226" s="8">
        <f>VLOOKUP($B226,HITTERS!$B:$W,15,FALSE)</f>
        <v>0.39400000000000002</v>
      </c>
      <c r="Q226" s="9">
        <f>VLOOKUP($B226,HITTERS!$B:$W,9,FALSE)</f>
        <v>0.13600000000000001</v>
      </c>
      <c r="R226" s="10">
        <f>VLOOKUP($B226,HITTERS!$B:$W,10,FALSE)</f>
        <v>0.23300000000000001</v>
      </c>
      <c r="S226" s="10">
        <f>VLOOKUP(B226,'Hit Statcast'!B:R,9,FALSE)</f>
        <v>6.8000000000000005E-2</v>
      </c>
      <c r="T226" s="10">
        <f>VLOOKUP($B226,'Hit Statcast'!$B:$R,11,FALSE)</f>
        <v>0.373</v>
      </c>
      <c r="U226" s="23">
        <f>VLOOKUP($B226,'Hit Statcast'!$B:$R,5,FALSE)</f>
        <v>88.2</v>
      </c>
      <c r="V226" s="23">
        <f>VLOOKUP($B226,'Hit Statcast'!$B:$R,7,FALSE)</f>
        <v>20.2</v>
      </c>
      <c r="W226" s="10">
        <f>VLOOKUP($B226,'Hit PD'!$B:$L,4,FALSE)</f>
        <v>0.21299999999999999</v>
      </c>
      <c r="X226" s="10">
        <f>VLOOKUP($B226,'Hit PD'!$B:$L,5,FALSE)</f>
        <v>0.31900000000000001</v>
      </c>
      <c r="Y226" s="10">
        <f>VLOOKUP($B226,'Hit PD'!$B:$L,6,FALSE)</f>
        <v>0.46800000000000003</v>
      </c>
      <c r="Z226" s="23">
        <f>VLOOKUP($B226,BsR!$B:$L,5,FALSE)</f>
        <v>1.3</v>
      </c>
      <c r="AA226" s="10">
        <f>VLOOKUP($B226,'Hit PD'!$B:$L,8,FALSE)</f>
        <v>0.187</v>
      </c>
      <c r="AB226" s="10">
        <f t="shared" si="19"/>
        <v>0.18500000000000005</v>
      </c>
      <c r="AC226" s="10">
        <f>VLOOKUP($B226,'Hit PD'!$B:$L,10,FALSE)</f>
        <v>0.28000000000000003</v>
      </c>
      <c r="AD226" s="10">
        <f>VLOOKUP($B226,'Hit PD'!$B:$L,11,FALSE)</f>
        <v>0.21</v>
      </c>
      <c r="AE226" s="10">
        <f>VLOOKUP($B226,'Hit PD'!$B:$M,12,FALSE)</f>
        <v>7.0000000000000007E-2</v>
      </c>
      <c r="AF226" s="10">
        <f>VLOOKUP($B226,'Hit PD'!$B:$L,9,FALSE)</f>
        <v>0.81499999999999995</v>
      </c>
      <c r="AG226">
        <f>VLOOKUP(B226,'[1]SGP Hitters'!$B:$K,10,FALSE)</f>
        <v>8.0119972815239233</v>
      </c>
      <c r="AH226" s="8">
        <v>0.159</v>
      </c>
      <c r="AI226" s="8">
        <v>0.29199999999999998</v>
      </c>
      <c r="AJ226" s="11">
        <v>0.23899999999999999</v>
      </c>
      <c r="AK226" s="8">
        <v>0.32400000000000001</v>
      </c>
      <c r="AL226" s="8">
        <v>0.308</v>
      </c>
      <c r="AM226" s="8">
        <v>103</v>
      </c>
      <c r="AN226" s="11">
        <v>1.5</v>
      </c>
      <c r="AO226" s="11">
        <v>3.2</v>
      </c>
      <c r="AP226" s="8">
        <v>-12.3</v>
      </c>
      <c r="AQ226" s="8">
        <v>0.5</v>
      </c>
    </row>
    <row r="227" spans="1:43" ht="15" thickBot="1">
      <c r="A227" s="5">
        <v>226</v>
      </c>
      <c r="B227" s="22" t="s">
        <v>279</v>
      </c>
      <c r="C227" s="22" t="s">
        <v>58</v>
      </c>
      <c r="D227" s="8">
        <f>VLOOKUP(B227,HITTERS!$B:$W,3,FALSE)</f>
        <v>116</v>
      </c>
      <c r="E227" s="8">
        <f>VLOOKUP($B227,'Hit PD'!$B:$N,13,FALSE)</f>
        <v>318</v>
      </c>
      <c r="F227" s="8">
        <f>VLOOKUP($B227,HITTERS!$B:$W,4,FALSE)</f>
        <v>350</v>
      </c>
      <c r="G227" s="8">
        <f>VLOOKUP($B227,HITTERS!$B:$W,5,FALSE)</f>
        <v>7</v>
      </c>
      <c r="H227" s="8">
        <f>VLOOKUP($B227,HITTERS!$B:$W,6,FALSE)</f>
        <v>58</v>
      </c>
      <c r="I227" s="8">
        <f>VLOOKUP($B227,HITTERS!$B:$W,7,FALSE)</f>
        <v>34</v>
      </c>
      <c r="J227" s="8">
        <f>VLOOKUP($B227,HITTERS!$B:$W,8,FALSE)</f>
        <v>32</v>
      </c>
      <c r="K227" s="8">
        <f t="shared" si="15"/>
        <v>0.02</v>
      </c>
      <c r="L227" s="8">
        <f t="shared" si="16"/>
        <v>0.1657142857142857</v>
      </c>
      <c r="M227" s="8">
        <f t="shared" si="17"/>
        <v>9.7142857142857142E-2</v>
      </c>
      <c r="N227" s="8">
        <f t="shared" si="18"/>
        <v>9.1428571428571428E-2</v>
      </c>
      <c r="O227" s="8">
        <f>VLOOKUP($B227,HITTERS!$B:$W,14,FALSE)</f>
        <v>0.26700000000000002</v>
      </c>
      <c r="P227" s="8">
        <f>VLOOKUP($B227,HITTERS!$B:$W,15,FALSE)</f>
        <v>0.34</v>
      </c>
      <c r="Q227" s="9">
        <f>VLOOKUP($B227,HITTERS!$B:$W,9,FALSE)</f>
        <v>6.3E-2</v>
      </c>
      <c r="R227" s="10">
        <f>VLOOKUP($B227,HITTERS!$B:$W,10,FALSE)</f>
        <v>0.23400000000000001</v>
      </c>
      <c r="S227" s="10">
        <f>VLOOKUP(B227,'Hit Statcast'!B:R,9,FALSE)</f>
        <v>5.2999999999999999E-2</v>
      </c>
      <c r="T227" s="10">
        <f>VLOOKUP($B227,'Hit Statcast'!$B:$R,11,FALSE)</f>
        <v>0.38400000000000001</v>
      </c>
      <c r="U227" s="23">
        <f>VLOOKUP($B227,'Hit Statcast'!$B:$R,5,FALSE)</f>
        <v>88.4</v>
      </c>
      <c r="V227" s="23">
        <f>VLOOKUP($B227,'Hit Statcast'!$B:$R,7,FALSE)</f>
        <v>10.4</v>
      </c>
      <c r="W227" s="10">
        <f>VLOOKUP($B227,'Hit PD'!$B:$L,4,FALSE)</f>
        <v>0.18099999999999999</v>
      </c>
      <c r="X227" s="10">
        <f>VLOOKUP($B227,'Hit PD'!$B:$L,5,FALSE)</f>
        <v>0.443</v>
      </c>
      <c r="Y227" s="10">
        <f>VLOOKUP($B227,'Hit PD'!$B:$L,6,FALSE)</f>
        <v>0.376</v>
      </c>
      <c r="Z227" s="23">
        <f>VLOOKUP($B227,BsR!$B:$L,5,FALSE)</f>
        <v>4.3</v>
      </c>
      <c r="AA227" s="10">
        <f>VLOOKUP($B227,'Hit PD'!$B:$L,8,FALSE)</f>
        <v>0.36099999999999999</v>
      </c>
      <c r="AB227" s="10">
        <f t="shared" si="19"/>
        <v>0.26100000000000001</v>
      </c>
      <c r="AC227" s="10">
        <f>VLOOKUP($B227,'Hit PD'!$B:$L,10,FALSE)</f>
        <v>0.29599999999999999</v>
      </c>
      <c r="AD227" s="10">
        <f>VLOOKUP($B227,'Hit PD'!$B:$L,11,FALSE)</f>
        <v>0.16700000000000001</v>
      </c>
      <c r="AE227" s="10">
        <f>VLOOKUP($B227,'Hit PD'!$B:$M,12,FALSE)</f>
        <v>0.129</v>
      </c>
      <c r="AF227" s="10">
        <f>VLOOKUP($B227,'Hit PD'!$B:$L,9,FALSE)</f>
        <v>0.73899999999999999</v>
      </c>
      <c r="AG227">
        <f>VLOOKUP(B227,'[1]SGP Hitters'!$B:$K,10,FALSE)</f>
        <v>7.095688205019071</v>
      </c>
      <c r="AH227" s="8">
        <v>0.126</v>
      </c>
      <c r="AI227" s="8">
        <v>0.26800000000000002</v>
      </c>
      <c r="AJ227" s="11">
        <v>0.217</v>
      </c>
      <c r="AK227" s="8">
        <v>0.26600000000000001</v>
      </c>
      <c r="AL227" s="8">
        <v>0.28699999999999998</v>
      </c>
      <c r="AM227" s="8">
        <v>67</v>
      </c>
      <c r="AN227" s="11">
        <v>3.9</v>
      </c>
      <c r="AO227" s="11">
        <v>-9.6</v>
      </c>
      <c r="AP227" s="8">
        <v>2.9</v>
      </c>
      <c r="AQ227" s="8">
        <v>0.5</v>
      </c>
    </row>
    <row r="228" spans="1:43" ht="15" thickBot="1">
      <c r="A228" s="5">
        <v>227</v>
      </c>
      <c r="B228" s="22" t="s">
        <v>280</v>
      </c>
      <c r="C228" s="22" t="s">
        <v>39</v>
      </c>
      <c r="D228" s="8">
        <f>VLOOKUP(B228,HITTERS!$B:$W,3,FALSE)</f>
        <v>129</v>
      </c>
      <c r="E228" s="8">
        <f>VLOOKUP($B228,'Hit PD'!$B:$N,13,FALSE)</f>
        <v>428</v>
      </c>
      <c r="F228" s="8">
        <f>VLOOKUP($B228,HITTERS!$B:$W,4,FALSE)</f>
        <v>461</v>
      </c>
      <c r="G228" s="8">
        <f>VLOOKUP($B228,HITTERS!$B:$W,5,FALSE)</f>
        <v>15</v>
      </c>
      <c r="H228" s="8">
        <f>VLOOKUP($B228,HITTERS!$B:$W,6,FALSE)</f>
        <v>42</v>
      </c>
      <c r="I228" s="8">
        <f>VLOOKUP($B228,HITTERS!$B:$W,7,FALSE)</f>
        <v>55</v>
      </c>
      <c r="J228" s="8">
        <f>VLOOKUP($B228,HITTERS!$B:$W,8,FALSE)</f>
        <v>6</v>
      </c>
      <c r="K228" s="8">
        <f t="shared" si="15"/>
        <v>3.2537960954446853E-2</v>
      </c>
      <c r="L228" s="8">
        <f t="shared" si="16"/>
        <v>9.1106290672451198E-2</v>
      </c>
      <c r="M228" s="8">
        <f t="shared" si="17"/>
        <v>0.1193058568329718</v>
      </c>
      <c r="N228" s="8">
        <f t="shared" si="18"/>
        <v>1.3015184381778741E-2</v>
      </c>
      <c r="O228" s="8">
        <f>VLOOKUP($B228,HITTERS!$B:$W,14,FALSE)</f>
        <v>0.27400000000000002</v>
      </c>
      <c r="P228" s="8">
        <f>VLOOKUP($B228,HITTERS!$B:$W,15,FALSE)</f>
        <v>0.38100000000000001</v>
      </c>
      <c r="Q228" s="9">
        <f>VLOOKUP($B228,HITTERS!$B:$W,9,FALSE)</f>
        <v>5.1999999999999998E-2</v>
      </c>
      <c r="R228" s="10">
        <f>VLOOKUP($B228,HITTERS!$B:$W,10,FALSE)</f>
        <v>0.215</v>
      </c>
      <c r="S228" s="10">
        <f>VLOOKUP(B228,'Hit Statcast'!B:R,9,FALSE)</f>
        <v>7.8E-2</v>
      </c>
      <c r="T228" s="10">
        <f>VLOOKUP($B228,'Hit Statcast'!$B:$R,11,FALSE)</f>
        <v>0.39200000000000002</v>
      </c>
      <c r="U228" s="23">
        <f>VLOOKUP($B228,'Hit Statcast'!$B:$R,5,FALSE)</f>
        <v>88.6</v>
      </c>
      <c r="V228" s="23">
        <f>VLOOKUP($B228,'Hit Statcast'!$B:$R,7,FALSE)</f>
        <v>19.7</v>
      </c>
      <c r="W228" s="10">
        <f>VLOOKUP($B228,'Hit PD'!$B:$L,4,FALSE)</f>
        <v>0.246</v>
      </c>
      <c r="X228" s="10">
        <f>VLOOKUP($B228,'Hit PD'!$B:$L,5,FALSE)</f>
        <v>0.30399999999999999</v>
      </c>
      <c r="Y228" s="10">
        <f>VLOOKUP($B228,'Hit PD'!$B:$L,6,FALSE)</f>
        <v>0.45</v>
      </c>
      <c r="Z228" s="23">
        <f>VLOOKUP($B228,BsR!$B:$L,5,FALSE)</f>
        <v>2.1</v>
      </c>
      <c r="AA228" s="10">
        <f>VLOOKUP($B228,'Hit PD'!$B:$L,8,FALSE)</f>
        <v>0.35899999999999999</v>
      </c>
      <c r="AB228" s="10">
        <f t="shared" si="19"/>
        <v>0.20199999999999996</v>
      </c>
      <c r="AC228" s="10">
        <f>VLOOKUP($B228,'Hit PD'!$B:$L,10,FALSE)</f>
        <v>0.24299999999999999</v>
      </c>
      <c r="AD228" s="10">
        <f>VLOOKUP($B228,'Hit PD'!$B:$L,11,FALSE)</f>
        <v>0.13900000000000001</v>
      </c>
      <c r="AE228" s="10">
        <f>VLOOKUP($B228,'Hit PD'!$B:$M,12,FALSE)</f>
        <v>0.105</v>
      </c>
      <c r="AF228" s="10">
        <f>VLOOKUP($B228,'Hit PD'!$B:$L,9,FALSE)</f>
        <v>0.79800000000000004</v>
      </c>
      <c r="AG228">
        <f>VLOOKUP(B228,'[1]SGP Hitters'!$B:$K,10,FALSE)</f>
        <v>5.6847182357723351</v>
      </c>
      <c r="AH228" s="8">
        <v>0.14899999999999999</v>
      </c>
      <c r="AI228" s="8">
        <v>0.25900000000000001</v>
      </c>
      <c r="AJ228" s="11">
        <v>0.22500000000000001</v>
      </c>
      <c r="AK228" s="8">
        <v>0.27800000000000002</v>
      </c>
      <c r="AL228" s="8">
        <v>0.317</v>
      </c>
      <c r="AM228" s="8">
        <v>70</v>
      </c>
      <c r="AN228" s="11">
        <v>2.2999999999999998</v>
      </c>
      <c r="AO228" s="11">
        <v>-14.1</v>
      </c>
      <c r="AP228" s="8">
        <v>3.3</v>
      </c>
      <c r="AQ228" s="8">
        <v>0.5</v>
      </c>
    </row>
    <row r="229" spans="1:43" ht="15" thickBot="1">
      <c r="A229" s="5">
        <v>228</v>
      </c>
      <c r="B229" s="22" t="s">
        <v>281</v>
      </c>
      <c r="C229" s="6" t="s">
        <v>103</v>
      </c>
      <c r="D229" s="8">
        <f>VLOOKUP(B229,HITTERS!$B:$W,3,FALSE)</f>
        <v>150</v>
      </c>
      <c r="E229" s="8">
        <f>VLOOKUP($B229,'Hit PD'!$B:$N,13,FALSE)</f>
        <v>547</v>
      </c>
      <c r="F229" s="8">
        <f>VLOOKUP($B229,HITTERS!$B:$W,4,FALSE)</f>
        <v>617</v>
      </c>
      <c r="G229" s="8">
        <f>VLOOKUP($B229,HITTERS!$B:$W,5,FALSE)</f>
        <v>22</v>
      </c>
      <c r="H229" s="8">
        <f>VLOOKUP($B229,HITTERS!$B:$W,6,FALSE)</f>
        <v>52</v>
      </c>
      <c r="I229" s="8">
        <f>VLOOKUP($B229,HITTERS!$B:$W,7,FALSE)</f>
        <v>74</v>
      </c>
      <c r="J229" s="8">
        <f>VLOOKUP($B229,HITTERS!$B:$W,8,FALSE)</f>
        <v>0</v>
      </c>
      <c r="K229" s="8">
        <f t="shared" si="15"/>
        <v>3.5656401944894653E-2</v>
      </c>
      <c r="L229" s="8">
        <f t="shared" si="16"/>
        <v>8.4278768233387355E-2</v>
      </c>
      <c r="M229" s="8">
        <f t="shared" si="17"/>
        <v>0.11993517017828201</v>
      </c>
      <c r="N229" s="8">
        <f t="shared" si="18"/>
        <v>0</v>
      </c>
      <c r="O229" s="8">
        <f>VLOOKUP($B229,HITTERS!$B:$W,14,FALSE)</f>
        <v>0.32500000000000001</v>
      </c>
      <c r="P229" s="8">
        <f>VLOOKUP($B229,HITTERS!$B:$W,15,FALSE)</f>
        <v>0.41899999999999998</v>
      </c>
      <c r="Q229" s="9">
        <f>VLOOKUP($B229,HITTERS!$B:$W,9,FALSE)</f>
        <v>0.10199999999999999</v>
      </c>
      <c r="R229" s="10">
        <f>VLOOKUP($B229,HITTERS!$B:$W,10,FALSE)</f>
        <v>0.217</v>
      </c>
      <c r="S229" s="10">
        <f>VLOOKUP(B229,'Hit Statcast'!B:R,9,FALSE)</f>
        <v>0.10100000000000001</v>
      </c>
      <c r="T229" s="10">
        <f>VLOOKUP($B229,'Hit Statcast'!$B:$R,11,FALSE)</f>
        <v>0.42599999999999999</v>
      </c>
      <c r="U229" s="23">
        <f>VLOOKUP($B229,'Hit Statcast'!$B:$R,5,FALSE)</f>
        <v>90.1</v>
      </c>
      <c r="V229" s="23">
        <f>VLOOKUP($B229,'Hit Statcast'!$B:$R,7,FALSE)</f>
        <v>9.3000000000000007</v>
      </c>
      <c r="W229" s="10">
        <f>VLOOKUP($B229,'Hit PD'!$B:$L,4,FALSE)</f>
        <v>0.17499999999999999</v>
      </c>
      <c r="X229" s="10">
        <f>VLOOKUP($B229,'Hit PD'!$B:$L,5,FALSE)</f>
        <v>0.48299999999999998</v>
      </c>
      <c r="Y229" s="10">
        <f>VLOOKUP($B229,'Hit PD'!$B:$L,6,FALSE)</f>
        <v>0.34100000000000003</v>
      </c>
      <c r="Z229" s="23">
        <f>VLOOKUP($B229,BsR!$B:$L,5,FALSE)</f>
        <v>-5</v>
      </c>
      <c r="AA229" s="10">
        <f>VLOOKUP($B229,'Hit PD'!$B:$L,8,FALSE)</f>
        <v>0.311</v>
      </c>
      <c r="AB229" s="10">
        <f t="shared" si="19"/>
        <v>0.22899999999999998</v>
      </c>
      <c r="AC229" s="10">
        <f>VLOOKUP($B229,'Hit PD'!$B:$L,10,FALSE)</f>
        <v>0.246</v>
      </c>
      <c r="AD229" s="10">
        <f>VLOOKUP($B229,'Hit PD'!$B:$L,11,FALSE)</f>
        <v>0.13700000000000001</v>
      </c>
      <c r="AE229" s="10">
        <f>VLOOKUP($B229,'Hit PD'!$B:$M,12,FALSE)</f>
        <v>0.109</v>
      </c>
      <c r="AF229" s="10">
        <f>VLOOKUP($B229,'Hit PD'!$B:$L,9,FALSE)</f>
        <v>0.77100000000000002</v>
      </c>
      <c r="AG229">
        <f>VLOOKUP(B229,'[1]SGP Hitters'!$B:$K,10,FALSE)</f>
        <v>10.742548350615669</v>
      </c>
      <c r="AH229" s="8">
        <v>0.17399999999999999</v>
      </c>
      <c r="AI229" s="8">
        <v>0.28899999999999998</v>
      </c>
      <c r="AJ229" s="11">
        <v>0.248</v>
      </c>
      <c r="AK229" s="8">
        <v>0.32500000000000001</v>
      </c>
      <c r="AL229" s="8">
        <v>0.34499999999999997</v>
      </c>
      <c r="AM229" s="8">
        <v>106</v>
      </c>
      <c r="AN229" s="11">
        <v>-4.5999999999999996</v>
      </c>
      <c r="AO229" s="11">
        <v>0</v>
      </c>
      <c r="AP229" s="8">
        <v>-15.9</v>
      </c>
      <c r="AQ229" s="8">
        <v>0.4</v>
      </c>
    </row>
    <row r="230" spans="1:43" ht="15" thickBot="1">
      <c r="A230" s="5">
        <v>229</v>
      </c>
      <c r="B230" s="22" t="s">
        <v>282</v>
      </c>
      <c r="C230" s="22" t="s">
        <v>35</v>
      </c>
      <c r="D230" s="8">
        <f>VLOOKUP(B230,HITTERS!$B:$W,3,FALSE)</f>
        <v>158</v>
      </c>
      <c r="E230" s="8">
        <f>VLOOKUP($B230,'Hit PD'!$B:$N,13,FALSE)</f>
        <v>587</v>
      </c>
      <c r="F230" s="8">
        <f>VLOOKUP($B230,HITTERS!$B:$W,4,FALSE)</f>
        <v>665</v>
      </c>
      <c r="G230" s="8">
        <f>VLOOKUP($B230,HITTERS!$B:$W,5,FALSE)</f>
        <v>12</v>
      </c>
      <c r="H230" s="8">
        <f>VLOOKUP($B230,HITTERS!$B:$W,6,FALSE)</f>
        <v>79</v>
      </c>
      <c r="I230" s="8">
        <f>VLOOKUP($B230,HITTERS!$B:$W,7,FALSE)</f>
        <v>58</v>
      </c>
      <c r="J230" s="8">
        <f>VLOOKUP($B230,HITTERS!$B:$W,8,FALSE)</f>
        <v>1</v>
      </c>
      <c r="K230" s="8">
        <f t="shared" si="15"/>
        <v>1.8045112781954888E-2</v>
      </c>
      <c r="L230" s="8">
        <f t="shared" si="16"/>
        <v>0.11879699248120301</v>
      </c>
      <c r="M230" s="8">
        <f t="shared" si="17"/>
        <v>8.7218045112781958E-2</v>
      </c>
      <c r="N230" s="8">
        <f t="shared" si="18"/>
        <v>1.5037593984962407E-3</v>
      </c>
      <c r="O230" s="8">
        <f>VLOOKUP($B230,HITTERS!$B:$W,14,FALSE)</f>
        <v>0.33700000000000002</v>
      </c>
      <c r="P230" s="8">
        <f>VLOOKUP($B230,HITTERS!$B:$W,15,FALSE)</f>
        <v>0.36599999999999999</v>
      </c>
      <c r="Q230" s="9">
        <f>VLOOKUP($B230,HITTERS!$B:$W,9,FALSE)</f>
        <v>6.5000000000000002E-2</v>
      </c>
      <c r="R230" s="10">
        <f>VLOOKUP($B230,HITTERS!$B:$W,10,FALSE)</f>
        <v>0.17599999999999999</v>
      </c>
      <c r="S230" s="10">
        <f>VLOOKUP(B230,'Hit Statcast'!B:R,9,FALSE)</f>
        <v>6.8000000000000005E-2</v>
      </c>
      <c r="T230" s="10">
        <f>VLOOKUP($B230,'Hit Statcast'!$B:$R,11,FALSE)</f>
        <v>0.38400000000000001</v>
      </c>
      <c r="U230" s="23">
        <f>VLOOKUP($B230,'Hit Statcast'!$B:$R,5,FALSE)</f>
        <v>87.5</v>
      </c>
      <c r="V230" s="23">
        <f>VLOOKUP($B230,'Hit Statcast'!$B:$R,7,FALSE)</f>
        <v>13.7</v>
      </c>
      <c r="W230" s="10">
        <f>VLOOKUP($B230,'Hit PD'!$B:$L,4,FALSE)</f>
        <v>0.23400000000000001</v>
      </c>
      <c r="X230" s="10">
        <f>VLOOKUP($B230,'Hit PD'!$B:$L,5,FALSE)</f>
        <v>0.41799999999999998</v>
      </c>
      <c r="Y230" s="10">
        <f>VLOOKUP($B230,'Hit PD'!$B:$L,6,FALSE)</f>
        <v>0.34799999999999998</v>
      </c>
      <c r="Z230" s="23">
        <f>VLOOKUP($B230,BsR!$B:$L,5,FALSE)</f>
        <v>-9.8000000000000007</v>
      </c>
      <c r="AA230" s="10">
        <f>VLOOKUP($B230,'Hit PD'!$B:$L,8,FALSE)</f>
        <v>0.379</v>
      </c>
      <c r="AB230" s="10">
        <f t="shared" si="19"/>
        <v>0.20099999999999996</v>
      </c>
      <c r="AC230" s="10">
        <f>VLOOKUP($B230,'Hit PD'!$B:$L,10,FALSE)</f>
        <v>0.23599999999999999</v>
      </c>
      <c r="AD230" s="10">
        <f>VLOOKUP($B230,'Hit PD'!$B:$L,11,FALSE)</f>
        <v>0.129</v>
      </c>
      <c r="AE230" s="10">
        <f>VLOOKUP($B230,'Hit PD'!$B:$M,12,FALSE)</f>
        <v>0.107</v>
      </c>
      <c r="AF230" s="10">
        <f>VLOOKUP($B230,'Hit PD'!$B:$L,9,FALSE)</f>
        <v>0.79900000000000004</v>
      </c>
      <c r="AG230">
        <f>VLOOKUP(B230,'[1]SGP Hitters'!$B:$K,10,FALSE)</f>
        <v>9.1499572510916387</v>
      </c>
      <c r="AH230" s="8">
        <v>0.114</v>
      </c>
      <c r="AI230" s="8">
        <v>0.29699999999999999</v>
      </c>
      <c r="AJ230" s="11">
        <v>0.251</v>
      </c>
      <c r="AK230" s="8">
        <v>0.314</v>
      </c>
      <c r="AL230" s="8">
        <v>0.33700000000000002</v>
      </c>
      <c r="AM230" s="8">
        <v>103</v>
      </c>
      <c r="AN230" s="11">
        <v>-9.1</v>
      </c>
      <c r="AO230" s="11">
        <v>-7</v>
      </c>
      <c r="AP230" s="8">
        <v>-10.7</v>
      </c>
      <c r="AQ230" s="8">
        <v>0.4</v>
      </c>
    </row>
    <row r="231" spans="1:43" ht="15" thickBot="1">
      <c r="A231" s="5">
        <v>230</v>
      </c>
      <c r="B231" s="22" t="s">
        <v>283</v>
      </c>
      <c r="C231" s="22" t="s">
        <v>45</v>
      </c>
      <c r="D231" s="8">
        <f>VLOOKUP(B231,HITTERS!$B:$W,3,FALSE)</f>
        <v>96</v>
      </c>
      <c r="E231" s="8">
        <f>VLOOKUP($B231,'Hit PD'!$B:$N,13,FALSE)</f>
        <v>318</v>
      </c>
      <c r="F231" s="8">
        <f>VLOOKUP($B231,HITTERS!$B:$W,4,FALSE)</f>
        <v>361</v>
      </c>
      <c r="G231" s="8">
        <f>VLOOKUP($B231,HITTERS!$B:$W,5,FALSE)</f>
        <v>9</v>
      </c>
      <c r="H231" s="8">
        <f>VLOOKUP($B231,HITTERS!$B:$W,6,FALSE)</f>
        <v>38</v>
      </c>
      <c r="I231" s="8">
        <f>VLOOKUP($B231,HITTERS!$B:$W,7,FALSE)</f>
        <v>40</v>
      </c>
      <c r="J231" s="8">
        <f>VLOOKUP($B231,HITTERS!$B:$W,8,FALSE)</f>
        <v>1</v>
      </c>
      <c r="K231" s="8">
        <f t="shared" si="15"/>
        <v>2.4930747922437674E-2</v>
      </c>
      <c r="L231" s="8">
        <f t="shared" si="16"/>
        <v>0.10526315789473684</v>
      </c>
      <c r="M231" s="8">
        <f t="shared" si="17"/>
        <v>0.11080332409972299</v>
      </c>
      <c r="N231" s="8">
        <f t="shared" si="18"/>
        <v>2.7700831024930748E-3</v>
      </c>
      <c r="O231" s="8">
        <f>VLOOKUP($B231,HITTERS!$B:$W,14,FALSE)</f>
        <v>0.31</v>
      </c>
      <c r="P231" s="8">
        <f>VLOOKUP($B231,HITTERS!$B:$W,15,FALSE)</f>
        <v>0.36799999999999999</v>
      </c>
      <c r="Q231" s="9">
        <f>VLOOKUP($B231,HITTERS!$B:$W,9,FALSE)</f>
        <v>0.1</v>
      </c>
      <c r="R231" s="10">
        <f>VLOOKUP($B231,HITTERS!$B:$W,10,FALSE)</f>
        <v>0.29899999999999999</v>
      </c>
      <c r="S231" s="10">
        <f>VLOOKUP(B231,'Hit Statcast'!B:R,9,FALSE)</f>
        <v>0.10299999999999999</v>
      </c>
      <c r="T231" s="10">
        <f>VLOOKUP($B231,'Hit Statcast'!$B:$R,11,FALSE)</f>
        <v>0.371</v>
      </c>
      <c r="U231" s="23">
        <f>VLOOKUP($B231,'Hit Statcast'!$B:$R,5,FALSE)</f>
        <v>87.6</v>
      </c>
      <c r="V231" s="23">
        <f>VLOOKUP($B231,'Hit Statcast'!$B:$R,7,FALSE)</f>
        <v>9.9</v>
      </c>
      <c r="W231" s="10">
        <f>VLOOKUP($B231,'Hit PD'!$B:$L,4,FALSE)</f>
        <v>0.192</v>
      </c>
      <c r="X231" s="10">
        <f>VLOOKUP($B231,'Hit PD'!$B:$L,5,FALSE)</f>
        <v>0.47399999999999998</v>
      </c>
      <c r="Y231" s="10">
        <f>VLOOKUP($B231,'Hit PD'!$B:$L,6,FALSE)</f>
        <v>0.33300000000000002</v>
      </c>
      <c r="Z231" s="23">
        <f>VLOOKUP($B231,BsR!$B:$L,5,FALSE)</f>
        <v>-2.8</v>
      </c>
      <c r="AA231" s="10">
        <f>VLOOKUP($B231,'Hit PD'!$B:$L,8,FALSE)</f>
        <v>0.32100000000000001</v>
      </c>
      <c r="AB231" s="10">
        <f t="shared" si="19"/>
        <v>0.30100000000000005</v>
      </c>
      <c r="AC231" s="10">
        <f>VLOOKUP($B231,'Hit PD'!$B:$L,10,FALSE)</f>
        <v>0.30199999999999999</v>
      </c>
      <c r="AD231" s="10">
        <f>VLOOKUP($B231,'Hit PD'!$B:$L,11,FALSE)</f>
        <v>0.155</v>
      </c>
      <c r="AE231" s="10">
        <f>VLOOKUP($B231,'Hit PD'!$B:$M,12,FALSE)</f>
        <v>0.14699999999999999</v>
      </c>
      <c r="AF231" s="10">
        <f>VLOOKUP($B231,'Hit PD'!$B:$L,9,FALSE)</f>
        <v>0.69899999999999995</v>
      </c>
      <c r="AG231">
        <f>VLOOKUP(B231,'[1]SGP Hitters'!$B:$K,10,FALSE)</f>
        <v>4.7044378596778369</v>
      </c>
      <c r="AH231" s="8">
        <v>0.14000000000000001</v>
      </c>
      <c r="AI231" s="8">
        <v>0.30199999999999999</v>
      </c>
      <c r="AJ231" s="11">
        <v>0.222</v>
      </c>
      <c r="AK231" s="8">
        <v>0.29599999999999999</v>
      </c>
      <c r="AL231" s="8">
        <v>0.313</v>
      </c>
      <c r="AM231" s="8">
        <v>83</v>
      </c>
      <c r="AN231" s="11">
        <v>-2.9</v>
      </c>
      <c r="AO231" s="11">
        <v>-10.5</v>
      </c>
      <c r="AP231" s="8">
        <v>2.5</v>
      </c>
      <c r="AQ231" s="8">
        <v>0.4</v>
      </c>
    </row>
    <row r="232" spans="1:43" ht="15" thickBot="1">
      <c r="A232" s="5">
        <v>231</v>
      </c>
      <c r="B232" s="22" t="s">
        <v>284</v>
      </c>
      <c r="C232" s="22" t="s">
        <v>24</v>
      </c>
      <c r="D232" s="8">
        <f>VLOOKUP(B232,HITTERS!$B:$W,3,FALSE)</f>
        <v>125</v>
      </c>
      <c r="E232" s="8">
        <f>VLOOKUP($B232,'Hit PD'!$B:$N,13,FALSE)</f>
        <v>385</v>
      </c>
      <c r="F232" s="8">
        <f>VLOOKUP($B232,HITTERS!$B:$W,4,FALSE)</f>
        <v>423</v>
      </c>
      <c r="G232" s="8">
        <f>VLOOKUP($B232,HITTERS!$B:$W,5,FALSE)</f>
        <v>5</v>
      </c>
      <c r="H232" s="8">
        <f>VLOOKUP($B232,HITTERS!$B:$W,6,FALSE)</f>
        <v>49</v>
      </c>
      <c r="I232" s="8">
        <f>VLOOKUP($B232,HITTERS!$B:$W,7,FALSE)</f>
        <v>31</v>
      </c>
      <c r="J232" s="8">
        <f>VLOOKUP($B232,HITTERS!$B:$W,8,FALSE)</f>
        <v>8</v>
      </c>
      <c r="K232" s="8">
        <f t="shared" si="15"/>
        <v>1.1820330969267139E-2</v>
      </c>
      <c r="L232" s="8">
        <f t="shared" si="16"/>
        <v>0.11583924349881797</v>
      </c>
      <c r="M232" s="8">
        <f t="shared" si="17"/>
        <v>7.328605200945626E-2</v>
      </c>
      <c r="N232" s="8">
        <f t="shared" si="18"/>
        <v>1.8912529550827423E-2</v>
      </c>
      <c r="O232" s="8">
        <f>VLOOKUP($B232,HITTERS!$B:$W,14,FALSE)</f>
        <v>0.28999999999999998</v>
      </c>
      <c r="P232" s="8">
        <f>VLOOKUP($B232,HITTERS!$B:$W,15,FALSE)</f>
        <v>0.32200000000000001</v>
      </c>
      <c r="Q232" s="9">
        <f>VLOOKUP($B232,HITTERS!$B:$W,9,FALSE)</f>
        <v>6.0999999999999999E-2</v>
      </c>
      <c r="R232" s="10">
        <f>VLOOKUP($B232,HITTERS!$B:$W,10,FALSE)</f>
        <v>0.113</v>
      </c>
      <c r="S232" s="10">
        <f>VLOOKUP(B232,'Hit Statcast'!B:R,9,FALSE)</f>
        <v>2.9000000000000001E-2</v>
      </c>
      <c r="T232" s="10">
        <f>VLOOKUP($B232,'Hit Statcast'!$B:$R,11,FALSE)</f>
        <v>0.32</v>
      </c>
      <c r="U232" s="23">
        <f>VLOOKUP($B232,'Hit Statcast'!$B:$R,5,FALSE)</f>
        <v>87.3</v>
      </c>
      <c r="V232" s="23">
        <f>VLOOKUP($B232,'Hit Statcast'!$B:$R,7,FALSE)</f>
        <v>11</v>
      </c>
      <c r="W232" s="10">
        <f>VLOOKUP($B232,'Hit PD'!$B:$L,4,FALSE)</f>
        <v>0.19400000000000001</v>
      </c>
      <c r="X232" s="10">
        <f>VLOOKUP($B232,'Hit PD'!$B:$L,5,FALSE)</f>
        <v>0.45300000000000001</v>
      </c>
      <c r="Y232" s="10">
        <f>VLOOKUP($B232,'Hit PD'!$B:$L,6,FALSE)</f>
        <v>0.35299999999999998</v>
      </c>
      <c r="Z232" s="23">
        <f>VLOOKUP($B232,BsR!$B:$L,5,FALSE)</f>
        <v>-1.9</v>
      </c>
      <c r="AA232" s="10">
        <f>VLOOKUP($B232,'Hit PD'!$B:$L,8,FALSE)</f>
        <v>0.35899999999999999</v>
      </c>
      <c r="AB232" s="10">
        <f t="shared" si="19"/>
        <v>0.15300000000000002</v>
      </c>
      <c r="AC232" s="10">
        <f>VLOOKUP($B232,'Hit PD'!$B:$L,10,FALSE)</f>
        <v>0.24399999999999999</v>
      </c>
      <c r="AD232" s="10">
        <f>VLOOKUP($B232,'Hit PD'!$B:$L,11,FALSE)</f>
        <v>0.16900000000000001</v>
      </c>
      <c r="AE232" s="10">
        <f>VLOOKUP($B232,'Hit PD'!$B:$M,12,FALSE)</f>
        <v>7.4999999999999997E-2</v>
      </c>
      <c r="AF232" s="10">
        <f>VLOOKUP($B232,'Hit PD'!$B:$L,9,FALSE)</f>
        <v>0.84699999999999998</v>
      </c>
      <c r="AG232">
        <f>VLOOKUP(B232,'[1]SGP Hitters'!$B:$K,10,FALSE)</f>
        <v>3.0264401757458956</v>
      </c>
      <c r="AH232" s="8">
        <v>8.6999999999999994E-2</v>
      </c>
      <c r="AI232" s="8">
        <v>0.251</v>
      </c>
      <c r="AJ232" s="11">
        <v>0.23200000000000001</v>
      </c>
      <c r="AK232" s="8">
        <v>0.26700000000000002</v>
      </c>
      <c r="AL232" s="8">
        <v>0.28999999999999998</v>
      </c>
      <c r="AM232" s="8">
        <v>67</v>
      </c>
      <c r="AN232" s="11">
        <v>-1.9</v>
      </c>
      <c r="AO232" s="11">
        <v>-19.100000000000001</v>
      </c>
      <c r="AP232" s="8">
        <v>8.9</v>
      </c>
      <c r="AQ232" s="8">
        <v>0.4</v>
      </c>
    </row>
    <row r="233" spans="1:43" ht="15" thickBot="1">
      <c r="A233" s="5">
        <v>232</v>
      </c>
      <c r="B233" s="22" t="s">
        <v>285</v>
      </c>
      <c r="C233" s="22" t="s">
        <v>45</v>
      </c>
      <c r="D233" s="8">
        <f>VLOOKUP(B233,HITTERS!$B:$W,3,FALSE)</f>
        <v>137</v>
      </c>
      <c r="E233" s="8">
        <f>VLOOKUP($B233,'Hit PD'!$B:$N,13,FALSE)</f>
        <v>404</v>
      </c>
      <c r="F233" s="8">
        <f>VLOOKUP($B233,HITTERS!$B:$W,4,FALSE)</f>
        <v>448</v>
      </c>
      <c r="G233" s="8">
        <f>VLOOKUP($B233,HITTERS!$B:$W,5,FALSE)</f>
        <v>6</v>
      </c>
      <c r="H233" s="8">
        <f>VLOOKUP($B233,HITTERS!$B:$W,6,FALSE)</f>
        <v>46</v>
      </c>
      <c r="I233" s="8">
        <f>VLOOKUP($B233,HITTERS!$B:$W,7,FALSE)</f>
        <v>34</v>
      </c>
      <c r="J233" s="8">
        <f>VLOOKUP($B233,HITTERS!$B:$W,8,FALSE)</f>
        <v>26</v>
      </c>
      <c r="K233" s="8">
        <f t="shared" si="15"/>
        <v>1.3392857142857142E-2</v>
      </c>
      <c r="L233" s="8">
        <f t="shared" si="16"/>
        <v>0.10267857142857142</v>
      </c>
      <c r="M233" s="8">
        <f t="shared" si="17"/>
        <v>7.5892857142857137E-2</v>
      </c>
      <c r="N233" s="8">
        <f t="shared" si="18"/>
        <v>5.8035714285714288E-2</v>
      </c>
      <c r="O233" s="8">
        <f>VLOOKUP($B233,HITTERS!$B:$W,14,FALSE)</f>
        <v>0.28499999999999998</v>
      </c>
      <c r="P233" s="8">
        <f>VLOOKUP($B233,HITTERS!$B:$W,15,FALSE)</f>
        <v>0.3</v>
      </c>
      <c r="Q233" s="9">
        <f>VLOOKUP($B233,HITTERS!$B:$W,9,FALSE)</f>
        <v>8.5000000000000006E-2</v>
      </c>
      <c r="R233" s="10">
        <f>VLOOKUP($B233,HITTERS!$B:$W,10,FALSE)</f>
        <v>0.21</v>
      </c>
      <c r="S233" s="10">
        <f>VLOOKUP(B233,'Hit Statcast'!B:R,9,FALSE)</f>
        <v>2.9000000000000001E-2</v>
      </c>
      <c r="T233" s="10">
        <f>VLOOKUP($B233,'Hit Statcast'!$B:$R,11,FALSE)</f>
        <v>0.26</v>
      </c>
      <c r="U233" s="23">
        <f>VLOOKUP($B233,'Hit Statcast'!$B:$R,5,FALSE)</f>
        <v>85.5</v>
      </c>
      <c r="V233" s="23">
        <f>VLOOKUP($B233,'Hit Statcast'!$B:$R,7,FALSE)</f>
        <v>12.6</v>
      </c>
      <c r="W233" s="10">
        <f>VLOOKUP($B233,'Hit PD'!$B:$L,4,FALSE)</f>
        <v>0.189</v>
      </c>
      <c r="X233" s="10">
        <f>VLOOKUP($B233,'Hit PD'!$B:$L,5,FALSE)</f>
        <v>0.41699999999999998</v>
      </c>
      <c r="Y233" s="10">
        <f>VLOOKUP($B233,'Hit PD'!$B:$L,6,FALSE)</f>
        <v>0.39400000000000002</v>
      </c>
      <c r="Z233" s="23">
        <f>VLOOKUP($B233,BsR!$B:$L,5,FALSE)</f>
        <v>3.9</v>
      </c>
      <c r="AA233" s="10">
        <f>VLOOKUP($B233,'Hit PD'!$B:$L,8,FALSE)</f>
        <v>0.30299999999999999</v>
      </c>
      <c r="AB233" s="10">
        <f t="shared" si="19"/>
        <v>0.17400000000000004</v>
      </c>
      <c r="AC233" s="10">
        <f>VLOOKUP($B233,'Hit PD'!$B:$L,10,FALSE)</f>
        <v>0.254</v>
      </c>
      <c r="AD233" s="10">
        <f>VLOOKUP($B233,'Hit PD'!$B:$L,11,FALSE)</f>
        <v>0.17299999999999999</v>
      </c>
      <c r="AE233" s="10">
        <f>VLOOKUP($B233,'Hit PD'!$B:$M,12,FALSE)</f>
        <v>8.2000000000000003E-2</v>
      </c>
      <c r="AF233" s="10">
        <f>VLOOKUP($B233,'Hit PD'!$B:$L,9,FALSE)</f>
        <v>0.82599999999999996</v>
      </c>
      <c r="AG233">
        <f>VLOOKUP(B233,'[1]SGP Hitters'!$B:$K,10,FALSE)</f>
        <v>4.3796154534353846</v>
      </c>
      <c r="AH233" s="8">
        <v>8.4000000000000005E-2</v>
      </c>
      <c r="AI233" s="8">
        <v>0.27</v>
      </c>
      <c r="AJ233" s="11">
        <v>0.22</v>
      </c>
      <c r="AK233" s="8">
        <v>0.26400000000000001</v>
      </c>
      <c r="AL233" s="8">
        <v>0.27900000000000003</v>
      </c>
      <c r="AM233" s="8">
        <v>62</v>
      </c>
      <c r="AN233" s="11">
        <v>4.2</v>
      </c>
      <c r="AO233" s="11">
        <v>-16.3</v>
      </c>
      <c r="AP233" s="8">
        <v>5.5</v>
      </c>
      <c r="AQ233" s="8">
        <v>0.4</v>
      </c>
    </row>
    <row r="234" spans="1:43" ht="15" thickBot="1">
      <c r="A234" s="5">
        <v>233</v>
      </c>
      <c r="B234" s="22" t="s">
        <v>286</v>
      </c>
      <c r="C234" s="22" t="s">
        <v>48</v>
      </c>
      <c r="D234" s="8">
        <f>VLOOKUP(B234,HITTERS!$B:$W,3,FALSE)</f>
        <v>122</v>
      </c>
      <c r="E234" s="8">
        <f>VLOOKUP($B234,'Hit PD'!$B:$N,13,FALSE)</f>
        <v>315</v>
      </c>
      <c r="F234" s="8">
        <f>VLOOKUP($B234,HITTERS!$B:$W,4,FALSE)</f>
        <v>345</v>
      </c>
      <c r="G234" s="8">
        <f>VLOOKUP($B234,HITTERS!$B:$W,5,FALSE)</f>
        <v>10</v>
      </c>
      <c r="H234" s="8">
        <f>VLOOKUP($B234,HITTERS!$B:$W,6,FALSE)</f>
        <v>36</v>
      </c>
      <c r="I234" s="8">
        <f>VLOOKUP($B234,HITTERS!$B:$W,7,FALSE)</f>
        <v>26</v>
      </c>
      <c r="J234" s="8">
        <f>VLOOKUP($B234,HITTERS!$B:$W,8,FALSE)</f>
        <v>3</v>
      </c>
      <c r="K234" s="8">
        <f t="shared" si="15"/>
        <v>2.8985507246376812E-2</v>
      </c>
      <c r="L234" s="8">
        <f t="shared" si="16"/>
        <v>0.10434782608695652</v>
      </c>
      <c r="M234" s="8">
        <f t="shared" si="17"/>
        <v>7.5362318840579715E-2</v>
      </c>
      <c r="N234" s="8">
        <f t="shared" si="18"/>
        <v>8.6956521739130436E-3</v>
      </c>
      <c r="O234" s="8">
        <f>VLOOKUP($B234,HITTERS!$B:$W,14,FALSE)</f>
        <v>0.27500000000000002</v>
      </c>
      <c r="P234" s="8">
        <f>VLOOKUP($B234,HITTERS!$B:$W,15,FALSE)</f>
        <v>0.35199999999999998</v>
      </c>
      <c r="Q234" s="9">
        <f>VLOOKUP($B234,HITTERS!$B:$W,9,FALSE)</f>
        <v>8.1000000000000003E-2</v>
      </c>
      <c r="R234" s="10">
        <f>VLOOKUP($B234,HITTERS!$B:$W,10,FALSE)</f>
        <v>0.32800000000000001</v>
      </c>
      <c r="S234" s="10">
        <f>VLOOKUP(B234,'Hit Statcast'!B:R,9,FALSE)</f>
        <v>9.9000000000000005E-2</v>
      </c>
      <c r="T234" s="10">
        <f>VLOOKUP($B234,'Hit Statcast'!$B:$R,11,FALSE)</f>
        <v>0.46300000000000002</v>
      </c>
      <c r="U234" s="23">
        <f>VLOOKUP($B234,'Hit Statcast'!$B:$R,5,FALSE)</f>
        <v>91.1</v>
      </c>
      <c r="V234" s="23">
        <f>VLOOKUP($B234,'Hit Statcast'!$B:$R,7,FALSE)</f>
        <v>3.7</v>
      </c>
      <c r="W234" s="10">
        <f>VLOOKUP($B234,'Hit PD'!$B:$L,4,FALSE)</f>
        <v>0.18099999999999999</v>
      </c>
      <c r="X234" s="10">
        <f>VLOOKUP($B234,'Hit PD'!$B:$L,5,FALSE)</f>
        <v>0.52300000000000002</v>
      </c>
      <c r="Y234" s="10">
        <f>VLOOKUP($B234,'Hit PD'!$B:$L,6,FALSE)</f>
        <v>0.29599999999999999</v>
      </c>
      <c r="Z234" s="23">
        <f>VLOOKUP($B234,BsR!$B:$L,5,FALSE)</f>
        <v>-1.7</v>
      </c>
      <c r="AA234" s="10">
        <f>VLOOKUP($B234,'Hit PD'!$B:$L,8,FALSE)</f>
        <v>0.379</v>
      </c>
      <c r="AB234" s="10">
        <f t="shared" si="19"/>
        <v>0.35499999999999998</v>
      </c>
      <c r="AC234" s="10">
        <f>VLOOKUP($B234,'Hit PD'!$B:$L,10,FALSE)</f>
        <v>0.311</v>
      </c>
      <c r="AD234" s="10">
        <f>VLOOKUP($B234,'Hit PD'!$B:$L,11,FALSE)</f>
        <v>0.11600000000000001</v>
      </c>
      <c r="AE234" s="10">
        <f>VLOOKUP($B234,'Hit PD'!$B:$M,12,FALSE)</f>
        <v>0.19500000000000001</v>
      </c>
      <c r="AF234" s="10">
        <f>VLOOKUP($B234,'Hit PD'!$B:$L,9,FALSE)</f>
        <v>0.64500000000000002</v>
      </c>
      <c r="AG234">
        <f>VLOOKUP(B234,'[1]SGP Hitters'!$B:$K,10,FALSE)</f>
        <v>2.8370739994177505</v>
      </c>
      <c r="AH234" s="8">
        <v>0.14299999999999999</v>
      </c>
      <c r="AI234" s="8">
        <v>0.28999999999999998</v>
      </c>
      <c r="AJ234" s="11">
        <v>0.21</v>
      </c>
      <c r="AK234" s="8">
        <v>0.27600000000000002</v>
      </c>
      <c r="AL234" s="8">
        <v>0.30399999999999999</v>
      </c>
      <c r="AM234" s="8">
        <v>74</v>
      </c>
      <c r="AN234" s="11">
        <v>-1.8</v>
      </c>
      <c r="AO234" s="11">
        <v>-12.6</v>
      </c>
      <c r="AP234" s="8">
        <v>4.4000000000000004</v>
      </c>
      <c r="AQ234" s="8">
        <v>0.4</v>
      </c>
    </row>
    <row r="235" spans="1:43" ht="15" thickBot="1">
      <c r="A235" s="5">
        <v>234</v>
      </c>
      <c r="B235" s="22" t="s">
        <v>287</v>
      </c>
      <c r="C235" s="6" t="s">
        <v>103</v>
      </c>
      <c r="D235" s="8">
        <f>VLOOKUP(B235,HITTERS!$B:$W,3,FALSE)</f>
        <v>123</v>
      </c>
      <c r="E235" s="8">
        <f>VLOOKUP($B235,'Hit PD'!$B:$N,13,FALSE)</f>
        <v>422</v>
      </c>
      <c r="F235" s="8">
        <f>VLOOKUP($B235,HITTERS!$B:$W,4,FALSE)</f>
        <v>457</v>
      </c>
      <c r="G235" s="8">
        <f>VLOOKUP($B235,HITTERS!$B:$W,5,FALSE)</f>
        <v>17</v>
      </c>
      <c r="H235" s="8">
        <f>VLOOKUP($B235,HITTERS!$B:$W,6,FALSE)</f>
        <v>42</v>
      </c>
      <c r="I235" s="8">
        <f>VLOOKUP($B235,HITTERS!$B:$W,7,FALSE)</f>
        <v>61</v>
      </c>
      <c r="J235" s="8">
        <f>VLOOKUP($B235,HITTERS!$B:$W,8,FALSE)</f>
        <v>0</v>
      </c>
      <c r="K235" s="8">
        <f t="shared" si="15"/>
        <v>3.7199124726477024E-2</v>
      </c>
      <c r="L235" s="8">
        <f t="shared" si="16"/>
        <v>9.1903719912472648E-2</v>
      </c>
      <c r="M235" s="8">
        <f t="shared" si="17"/>
        <v>0.13347921225382933</v>
      </c>
      <c r="N235" s="8">
        <f t="shared" si="18"/>
        <v>0</v>
      </c>
      <c r="O235" s="8">
        <f>VLOOKUP($B235,HITTERS!$B:$W,14,FALSE)</f>
        <v>0.30399999999999999</v>
      </c>
      <c r="P235" s="8">
        <f>VLOOKUP($B235,HITTERS!$B:$W,15,FALSE)</f>
        <v>0.41899999999999998</v>
      </c>
      <c r="Q235" s="9">
        <f>VLOOKUP($B235,HITTERS!$B:$W,9,FALSE)</f>
        <v>6.8000000000000005E-2</v>
      </c>
      <c r="R235" s="10">
        <f>VLOOKUP($B235,HITTERS!$B:$W,10,FALSE)</f>
        <v>0.28899999999999998</v>
      </c>
      <c r="S235" s="10">
        <f>VLOOKUP(B235,'Hit Statcast'!B:R,9,FALSE)</f>
        <v>0.10299999999999999</v>
      </c>
      <c r="T235" s="10">
        <f>VLOOKUP($B235,'Hit Statcast'!$B:$R,11,FALSE)</f>
        <v>0.41099999999999998</v>
      </c>
      <c r="U235" s="23">
        <f>VLOOKUP($B235,'Hit Statcast'!$B:$R,5,FALSE)</f>
        <v>89</v>
      </c>
      <c r="V235" s="23">
        <f>VLOOKUP($B235,'Hit Statcast'!$B:$R,7,FALSE)</f>
        <v>13.3</v>
      </c>
      <c r="W235" s="10">
        <f>VLOOKUP($B235,'Hit PD'!$B:$L,4,FALSE)</f>
        <v>0.24</v>
      </c>
      <c r="X235" s="10">
        <f>VLOOKUP($B235,'Hit PD'!$B:$L,5,FALSE)</f>
        <v>0.435</v>
      </c>
      <c r="Y235" s="10">
        <f>VLOOKUP($B235,'Hit PD'!$B:$L,6,FALSE)</f>
        <v>0.32500000000000001</v>
      </c>
      <c r="Z235" s="23">
        <f>VLOOKUP($B235,BsR!$B:$L,5,FALSE)</f>
        <v>-4.0999999999999996</v>
      </c>
      <c r="AA235" s="10">
        <f>VLOOKUP($B235,'Hit PD'!$B:$L,8,FALSE)</f>
        <v>0.41699999999999998</v>
      </c>
      <c r="AB235" s="10">
        <f t="shared" si="19"/>
        <v>0.28300000000000003</v>
      </c>
      <c r="AC235" s="10">
        <f>VLOOKUP($B235,'Hit PD'!$B:$L,10,FALSE)</f>
        <v>0.29899999999999999</v>
      </c>
      <c r="AD235" s="10">
        <f>VLOOKUP($B235,'Hit PD'!$B:$L,11,FALSE)</f>
        <v>0.151</v>
      </c>
      <c r="AE235" s="10">
        <f>VLOOKUP($B235,'Hit PD'!$B:$M,12,FALSE)</f>
        <v>0.14799999999999999</v>
      </c>
      <c r="AF235" s="10">
        <f>VLOOKUP($B235,'Hit PD'!$B:$L,9,FALSE)</f>
        <v>0.71699999999999997</v>
      </c>
      <c r="AG235">
        <f>VLOOKUP(B235,'[1]SGP Hitters'!$B:$K,10,FALSE)</f>
        <v>7.7741147116234535</v>
      </c>
      <c r="AH235" s="8">
        <v>0.16400000000000001</v>
      </c>
      <c r="AI235" s="8">
        <v>0.32700000000000001</v>
      </c>
      <c r="AJ235" s="11">
        <v>0.252</v>
      </c>
      <c r="AK235" s="8">
        <v>0.311</v>
      </c>
      <c r="AL235" s="8">
        <v>0.318</v>
      </c>
      <c r="AM235" s="8">
        <v>95</v>
      </c>
      <c r="AN235" s="11">
        <v>-3.2</v>
      </c>
      <c r="AO235" s="11">
        <v>-5.9</v>
      </c>
      <c r="AP235" s="8">
        <v>-5.8</v>
      </c>
      <c r="AQ235" s="8">
        <v>0.3</v>
      </c>
    </row>
    <row r="236" spans="1:43" ht="15" thickBot="1">
      <c r="A236" s="5">
        <v>235</v>
      </c>
      <c r="B236" s="22" t="s">
        <v>288</v>
      </c>
      <c r="C236" s="22" t="s">
        <v>129</v>
      </c>
      <c r="D236" s="8">
        <f>VLOOKUP(B236,HITTERS!$B:$W,3,FALSE)</f>
        <v>128</v>
      </c>
      <c r="E236" s="8">
        <f>VLOOKUP($B236,'Hit PD'!$B:$N,13,FALSE)</f>
        <v>375</v>
      </c>
      <c r="F236" s="8">
        <f>VLOOKUP($B236,HITTERS!$B:$W,4,FALSE)</f>
        <v>439</v>
      </c>
      <c r="G236" s="8">
        <f>VLOOKUP($B236,HITTERS!$B:$W,5,FALSE)</f>
        <v>8</v>
      </c>
      <c r="H236" s="8">
        <f>VLOOKUP($B236,HITTERS!$B:$W,6,FALSE)</f>
        <v>43</v>
      </c>
      <c r="I236" s="8">
        <f>VLOOKUP($B236,HITTERS!$B:$W,7,FALSE)</f>
        <v>38</v>
      </c>
      <c r="J236" s="8">
        <f>VLOOKUP($B236,HITTERS!$B:$W,8,FALSE)</f>
        <v>9</v>
      </c>
      <c r="K236" s="8">
        <f t="shared" si="15"/>
        <v>1.8223234624145785E-2</v>
      </c>
      <c r="L236" s="8">
        <f t="shared" si="16"/>
        <v>9.7949886104783598E-2</v>
      </c>
      <c r="M236" s="8">
        <f t="shared" si="17"/>
        <v>8.656036446469248E-2</v>
      </c>
      <c r="N236" s="8">
        <f t="shared" si="18"/>
        <v>2.0501138952164009E-2</v>
      </c>
      <c r="O236" s="8">
        <f>VLOOKUP($B236,HITTERS!$B:$W,14,FALSE)</f>
        <v>0.307</v>
      </c>
      <c r="P236" s="8">
        <f>VLOOKUP($B236,HITTERS!$B:$W,15,FALSE)</f>
        <v>0.307</v>
      </c>
      <c r="Q236" s="9">
        <f>VLOOKUP($B236,HITTERS!$B:$W,9,FALSE)</f>
        <v>0.121</v>
      </c>
      <c r="R236" s="10">
        <f>VLOOKUP($B236,HITTERS!$B:$W,10,FALSE)</f>
        <v>0.17799999999999999</v>
      </c>
      <c r="S236" s="10">
        <f>VLOOKUP(B236,'Hit Statcast'!B:R,9,FALSE)</f>
        <v>5.2999999999999999E-2</v>
      </c>
      <c r="T236" s="10">
        <f>VLOOKUP($B236,'Hit Statcast'!$B:$R,11,FALSE)</f>
        <v>0.29799999999999999</v>
      </c>
      <c r="U236" s="23">
        <f>VLOOKUP($B236,'Hit Statcast'!$B:$R,5,FALSE)</f>
        <v>86.8</v>
      </c>
      <c r="V236" s="23">
        <f>VLOOKUP($B236,'Hit Statcast'!$B:$R,7,FALSE)</f>
        <v>17</v>
      </c>
      <c r="W236" s="10">
        <f>VLOOKUP($B236,'Hit PD'!$B:$L,4,FALSE)</f>
        <v>0.151</v>
      </c>
      <c r="X236" s="10">
        <f>VLOOKUP($B236,'Hit PD'!$B:$L,5,FALSE)</f>
        <v>0.378</v>
      </c>
      <c r="Y236" s="10">
        <f>VLOOKUP($B236,'Hit PD'!$B:$L,6,FALSE)</f>
        <v>0.47099999999999997</v>
      </c>
      <c r="Z236" s="23">
        <f>VLOOKUP($B236,BsR!$B:$L,5,FALSE)</f>
        <v>0.3</v>
      </c>
      <c r="AA236" s="10">
        <f>VLOOKUP($B236,'Hit PD'!$B:$L,8,FALSE)</f>
        <v>0.22600000000000001</v>
      </c>
      <c r="AB236" s="10">
        <f t="shared" si="19"/>
        <v>0.17100000000000004</v>
      </c>
      <c r="AC236" s="10">
        <f>VLOOKUP($B236,'Hit PD'!$B:$L,10,FALSE)</f>
        <v>0.27100000000000002</v>
      </c>
      <c r="AD236" s="10">
        <f>VLOOKUP($B236,'Hit PD'!$B:$L,11,FALSE)</f>
        <v>0.20300000000000001</v>
      </c>
      <c r="AE236" s="10">
        <f>VLOOKUP($B236,'Hit PD'!$B:$M,12,FALSE)</f>
        <v>6.8000000000000005E-2</v>
      </c>
      <c r="AF236" s="10">
        <f>VLOOKUP($B236,'Hit PD'!$B:$L,9,FALSE)</f>
        <v>0.82899999999999996</v>
      </c>
      <c r="AG236">
        <f>VLOOKUP(B236,'[1]SGP Hitters'!$B:$K,10,FALSE)</f>
        <v>4.0546772299737377</v>
      </c>
      <c r="AH236" s="8">
        <v>0.108</v>
      </c>
      <c r="AI236" s="8">
        <v>0.22800000000000001</v>
      </c>
      <c r="AJ236" s="11">
        <v>0.19900000000000001</v>
      </c>
      <c r="AK236" s="8">
        <v>0.27900000000000003</v>
      </c>
      <c r="AL236" s="8">
        <v>0.29899999999999999</v>
      </c>
      <c r="AM236" s="8">
        <v>72</v>
      </c>
      <c r="AN236" s="11">
        <v>0.3</v>
      </c>
      <c r="AO236" s="11">
        <v>-15</v>
      </c>
      <c r="AP236" s="8">
        <v>3.5</v>
      </c>
      <c r="AQ236" s="8">
        <v>0.3</v>
      </c>
    </row>
    <row r="237" spans="1:43" ht="15" thickBot="1">
      <c r="A237" s="5">
        <v>236</v>
      </c>
      <c r="B237" s="22" t="s">
        <v>289</v>
      </c>
      <c r="C237" s="22" t="s">
        <v>95</v>
      </c>
      <c r="D237" s="8">
        <f>VLOOKUP(B237,HITTERS!$B:$W,3,FALSE)</f>
        <v>117</v>
      </c>
      <c r="E237" s="8">
        <f>VLOOKUP($B237,'Hit PD'!$B:$N,13,FALSE)</f>
        <v>420</v>
      </c>
      <c r="F237" s="8">
        <f>VLOOKUP($B237,HITTERS!$B:$W,4,FALSE)</f>
        <v>465</v>
      </c>
      <c r="G237" s="8">
        <f>VLOOKUP($B237,HITTERS!$B:$W,5,FALSE)</f>
        <v>16</v>
      </c>
      <c r="H237" s="8">
        <f>VLOOKUP($B237,HITTERS!$B:$W,6,FALSE)</f>
        <v>51</v>
      </c>
      <c r="I237" s="8">
        <f>VLOOKUP($B237,HITTERS!$B:$W,7,FALSE)</f>
        <v>51</v>
      </c>
      <c r="J237" s="8">
        <f>VLOOKUP($B237,HITTERS!$B:$W,8,FALSE)</f>
        <v>7</v>
      </c>
      <c r="K237" s="8">
        <f t="shared" si="15"/>
        <v>3.4408602150537634E-2</v>
      </c>
      <c r="L237" s="8">
        <f t="shared" si="16"/>
        <v>0.10967741935483871</v>
      </c>
      <c r="M237" s="8">
        <f t="shared" si="17"/>
        <v>0.10967741935483871</v>
      </c>
      <c r="N237" s="8">
        <f t="shared" si="18"/>
        <v>1.5053763440860216E-2</v>
      </c>
      <c r="O237" s="8">
        <f>VLOOKUP($B237,HITTERS!$B:$W,14,FALSE)</f>
        <v>0.34200000000000003</v>
      </c>
      <c r="P237" s="8">
        <f>VLOOKUP($B237,HITTERS!$B:$W,15,FALSE)</f>
        <v>0.44500000000000001</v>
      </c>
      <c r="Q237" s="9">
        <f>VLOOKUP($B237,HITTERS!$B:$W,9,FALSE)</f>
        <v>0.08</v>
      </c>
      <c r="R237" s="10">
        <f>VLOOKUP($B237,HITTERS!$B:$W,10,FALSE)</f>
        <v>0.224</v>
      </c>
      <c r="S237" s="10">
        <f>VLOOKUP(B237,'Hit Statcast'!B:R,9,FALSE)</f>
        <v>7.5999999999999998E-2</v>
      </c>
      <c r="T237" s="10">
        <f>VLOOKUP($B237,'Hit Statcast'!$B:$R,11,FALSE)</f>
        <v>0.42399999999999999</v>
      </c>
      <c r="U237" s="23">
        <f>VLOOKUP($B237,'Hit Statcast'!$B:$R,5,FALSE)</f>
        <v>89.4</v>
      </c>
      <c r="V237" s="23">
        <f>VLOOKUP($B237,'Hit Statcast'!$B:$R,7,FALSE)</f>
        <v>10.199999999999999</v>
      </c>
      <c r="W237" s="10">
        <f>VLOOKUP($B237,'Hit PD'!$B:$L,4,FALSE)</f>
        <v>0.17899999999999999</v>
      </c>
      <c r="X237" s="10">
        <f>VLOOKUP($B237,'Hit PD'!$B:$L,5,FALSE)</f>
        <v>0.46899999999999997</v>
      </c>
      <c r="Y237" s="10">
        <f>VLOOKUP($B237,'Hit PD'!$B:$L,6,FALSE)</f>
        <v>0.35199999999999998</v>
      </c>
      <c r="Z237" s="23">
        <f>VLOOKUP($B237,BsR!$B:$L,5,FALSE)</f>
        <v>-1.2</v>
      </c>
      <c r="AA237" s="10">
        <f>VLOOKUP($B237,'Hit PD'!$B:$L,8,FALSE)</f>
        <v>0.36699999999999999</v>
      </c>
      <c r="AB237" s="10">
        <f t="shared" si="19"/>
        <v>0.28000000000000003</v>
      </c>
      <c r="AC237" s="10">
        <f>VLOOKUP($B237,'Hit PD'!$B:$L,10,FALSE)</f>
        <v>0.28399999999999997</v>
      </c>
      <c r="AD237" s="10">
        <f>VLOOKUP($B237,'Hit PD'!$B:$L,11,FALSE)</f>
        <v>0.14000000000000001</v>
      </c>
      <c r="AE237" s="10">
        <f>VLOOKUP($B237,'Hit PD'!$B:$M,12,FALSE)</f>
        <v>0.14499999999999999</v>
      </c>
      <c r="AF237" s="10">
        <f>VLOOKUP($B237,'Hit PD'!$B:$L,9,FALSE)</f>
        <v>0.72</v>
      </c>
      <c r="AG237">
        <f>VLOOKUP(B237,'[1]SGP Hitters'!$B:$K,10,FALSE)</f>
        <v>10.558863077907946</v>
      </c>
      <c r="AH237" s="8">
        <v>0.17100000000000001</v>
      </c>
      <c r="AI237" s="8">
        <v>0.33500000000000002</v>
      </c>
      <c r="AJ237" s="11">
        <v>0.27600000000000002</v>
      </c>
      <c r="AK237" s="8">
        <v>0.34399999999999997</v>
      </c>
      <c r="AL237" s="8">
        <v>0.32700000000000001</v>
      </c>
      <c r="AM237" s="8">
        <v>118</v>
      </c>
      <c r="AN237" s="11">
        <v>-0.4</v>
      </c>
      <c r="AO237" s="11">
        <v>9.6</v>
      </c>
      <c r="AP237" s="8">
        <v>-21.5</v>
      </c>
      <c r="AQ237" s="8">
        <v>0.3</v>
      </c>
    </row>
    <row r="238" spans="1:43" ht="15" thickBot="1">
      <c r="A238" s="5">
        <v>237</v>
      </c>
      <c r="B238" s="22" t="s">
        <v>290</v>
      </c>
      <c r="C238" s="22" t="s">
        <v>100</v>
      </c>
      <c r="D238" s="8">
        <f>VLOOKUP(B238,HITTERS!$B:$W,3,FALSE)</f>
        <v>153</v>
      </c>
      <c r="E238" s="8">
        <f>VLOOKUP($B238,'Hit PD'!$B:$N,13,FALSE)</f>
        <v>579</v>
      </c>
      <c r="F238" s="8">
        <f>VLOOKUP($B238,HITTERS!$B:$W,4,FALSE)</f>
        <v>626</v>
      </c>
      <c r="G238" s="8">
        <f>VLOOKUP($B238,HITTERS!$B:$W,5,FALSE)</f>
        <v>19</v>
      </c>
      <c r="H238" s="8">
        <f>VLOOKUP($B238,HITTERS!$B:$W,6,FALSE)</f>
        <v>60</v>
      </c>
      <c r="I238" s="8">
        <f>VLOOKUP($B238,HITTERS!$B:$W,7,FALSE)</f>
        <v>78</v>
      </c>
      <c r="J238" s="8">
        <f>VLOOKUP($B238,HITTERS!$B:$W,8,FALSE)</f>
        <v>4</v>
      </c>
      <c r="K238" s="8">
        <f t="shared" si="15"/>
        <v>3.035143769968051E-2</v>
      </c>
      <c r="L238" s="8">
        <f t="shared" si="16"/>
        <v>9.5846645367412137E-2</v>
      </c>
      <c r="M238" s="8">
        <f t="shared" si="17"/>
        <v>0.12460063897763578</v>
      </c>
      <c r="N238" s="8">
        <f t="shared" si="18"/>
        <v>6.3897763578274758E-3</v>
      </c>
      <c r="O238" s="8">
        <f>VLOOKUP($B238,HITTERS!$B:$W,14,FALSE)</f>
        <v>0.30399999999999999</v>
      </c>
      <c r="P238" s="8">
        <f>VLOOKUP($B238,HITTERS!$B:$W,15,FALSE)</f>
        <v>0.41099999999999998</v>
      </c>
      <c r="Q238" s="9">
        <f>VLOOKUP($B238,HITTERS!$B:$W,9,FALSE)</f>
        <v>6.4000000000000001E-2</v>
      </c>
      <c r="R238" s="10">
        <f>VLOOKUP($B238,HITTERS!$B:$W,10,FALSE)</f>
        <v>0.22700000000000001</v>
      </c>
      <c r="S238" s="10">
        <f>VLOOKUP(B238,'Hit Statcast'!B:R,9,FALSE)</f>
        <v>8.7999999999999995E-2</v>
      </c>
      <c r="T238" s="10">
        <f>VLOOKUP($B238,'Hit Statcast'!$B:$R,11,FALSE)</f>
        <v>0.42399999999999999</v>
      </c>
      <c r="U238" s="23">
        <f>VLOOKUP($B238,'Hit Statcast'!$B:$R,5,FALSE)</f>
        <v>89.9</v>
      </c>
      <c r="V238" s="23">
        <f>VLOOKUP($B238,'Hit Statcast'!$B:$R,7,FALSE)</f>
        <v>11.8</v>
      </c>
      <c r="W238" s="10">
        <f>VLOOKUP($B238,'Hit PD'!$B:$L,4,FALSE)</f>
        <v>0.23300000000000001</v>
      </c>
      <c r="X238" s="10">
        <f>VLOOKUP($B238,'Hit PD'!$B:$L,5,FALSE)</f>
        <v>0.41</v>
      </c>
      <c r="Y238" s="10">
        <f>VLOOKUP($B238,'Hit PD'!$B:$L,6,FALSE)</f>
        <v>0.35699999999999998</v>
      </c>
      <c r="Z238" s="23">
        <f>VLOOKUP($B238,BsR!$B:$L,5,FALSE)</f>
        <v>-2.7</v>
      </c>
      <c r="AA238" s="10">
        <f>VLOOKUP($B238,'Hit PD'!$B:$L,8,FALSE)</f>
        <v>0.35799999999999998</v>
      </c>
      <c r="AB238" s="10">
        <f t="shared" si="19"/>
        <v>0.26800000000000002</v>
      </c>
      <c r="AC238" s="10">
        <f>VLOOKUP($B238,'Hit PD'!$B:$L,10,FALSE)</f>
        <v>0.29199999999999998</v>
      </c>
      <c r="AD238" s="10">
        <f>VLOOKUP($B238,'Hit PD'!$B:$L,11,FALSE)</f>
        <v>0.158</v>
      </c>
      <c r="AE238" s="10">
        <f>VLOOKUP($B238,'Hit PD'!$B:$M,12,FALSE)</f>
        <v>0.13400000000000001</v>
      </c>
      <c r="AF238" s="10">
        <f>VLOOKUP($B238,'Hit PD'!$B:$L,9,FALSE)</f>
        <v>0.73199999999999998</v>
      </c>
      <c r="AG238">
        <f>VLOOKUP(B238,'[1]SGP Hitters'!$B:$K,10,FALSE)</f>
        <v>10.0319753143771</v>
      </c>
      <c r="AH238" s="8">
        <v>0.161</v>
      </c>
      <c r="AI238" s="8">
        <v>0.307</v>
      </c>
      <c r="AJ238" s="11">
        <v>0.25800000000000001</v>
      </c>
      <c r="AK238" s="8">
        <v>0.312</v>
      </c>
      <c r="AL238" s="8">
        <v>0.32900000000000001</v>
      </c>
      <c r="AM238" s="8">
        <v>94</v>
      </c>
      <c r="AN238" s="11">
        <v>-2.1</v>
      </c>
      <c r="AO238" s="11">
        <v>-6.7</v>
      </c>
      <c r="AP238" s="8">
        <v>-10.6</v>
      </c>
      <c r="AQ238" s="8">
        <v>0.3</v>
      </c>
    </row>
    <row r="239" spans="1:43" ht="15" thickBot="1">
      <c r="A239" s="5">
        <v>238</v>
      </c>
      <c r="B239" s="22" t="s">
        <v>291</v>
      </c>
      <c r="C239" s="6" t="s">
        <v>292</v>
      </c>
      <c r="D239" s="8">
        <f>VLOOKUP(B239,HITTERS!$B:$W,3,FALSE)</f>
        <v>112</v>
      </c>
      <c r="E239" s="8">
        <f>VLOOKUP($B239,'Hit PD'!$B:$N,13,FALSE)</f>
        <v>372</v>
      </c>
      <c r="F239" s="8">
        <f>VLOOKUP($B239,HITTERS!$B:$W,4,FALSE)</f>
        <v>400</v>
      </c>
      <c r="G239" s="8">
        <f>VLOOKUP($B239,HITTERS!$B:$W,5,FALSE)</f>
        <v>14</v>
      </c>
      <c r="H239" s="8">
        <f>VLOOKUP($B239,HITTERS!$B:$W,6,FALSE)</f>
        <v>41</v>
      </c>
      <c r="I239" s="8">
        <f>VLOOKUP($B239,HITTERS!$B:$W,7,FALSE)</f>
        <v>38</v>
      </c>
      <c r="J239" s="8">
        <f>VLOOKUP($B239,HITTERS!$B:$W,8,FALSE)</f>
        <v>4</v>
      </c>
      <c r="K239" s="8">
        <f t="shared" si="15"/>
        <v>3.5000000000000003E-2</v>
      </c>
      <c r="L239" s="8">
        <f t="shared" si="16"/>
        <v>0.10249999999999999</v>
      </c>
      <c r="M239" s="8">
        <f t="shared" si="17"/>
        <v>9.5000000000000001E-2</v>
      </c>
      <c r="N239" s="8">
        <f t="shared" si="18"/>
        <v>0.01</v>
      </c>
      <c r="O239" s="8">
        <f>VLOOKUP($B239,HITTERS!$B:$W,14,FALSE)</f>
        <v>0.25800000000000001</v>
      </c>
      <c r="P239" s="8">
        <f>VLOOKUP($B239,HITTERS!$B:$W,15,FALSE)</f>
        <v>0.35499999999999998</v>
      </c>
      <c r="Q239" s="9">
        <f>VLOOKUP($B239,HITTERS!$B:$W,9,FALSE)</f>
        <v>5.2999999999999999E-2</v>
      </c>
      <c r="R239" s="10">
        <f>VLOOKUP($B239,HITTERS!$B:$W,10,FALSE)</f>
        <v>0.30299999999999999</v>
      </c>
      <c r="S239" s="10">
        <f>VLOOKUP(B239,'Hit Statcast'!B:R,9,FALSE)</f>
        <v>6.7000000000000004E-2</v>
      </c>
      <c r="T239" s="10">
        <f>VLOOKUP($B239,'Hit Statcast'!$B:$R,11,FALSE)</f>
        <v>0.32400000000000001</v>
      </c>
      <c r="U239" s="23">
        <f>VLOOKUP($B239,'Hit Statcast'!$B:$R,5,FALSE)</f>
        <v>85.5</v>
      </c>
      <c r="V239" s="23">
        <f>VLOOKUP($B239,'Hit Statcast'!$B:$R,7,FALSE)</f>
        <v>16.8</v>
      </c>
      <c r="W239" s="10">
        <f>VLOOKUP($B239,'Hit PD'!$B:$L,4,FALSE)</f>
        <v>0.19400000000000001</v>
      </c>
      <c r="X239" s="10">
        <f>VLOOKUP($B239,'Hit PD'!$B:$L,5,FALSE)</f>
        <v>0.39500000000000002</v>
      </c>
      <c r="Y239" s="10">
        <f>VLOOKUP($B239,'Hit PD'!$B:$L,6,FALSE)</f>
        <v>0.41099999999999998</v>
      </c>
      <c r="Z239" s="23">
        <f>VLOOKUP($B239,BsR!$B:$L,5,FALSE)</f>
        <v>-3.8</v>
      </c>
      <c r="AA239" s="10">
        <f>VLOOKUP($B239,'Hit PD'!$B:$L,8,FALSE)</f>
        <v>0.375</v>
      </c>
      <c r="AB239" s="10">
        <f t="shared" si="19"/>
        <v>0.32799999999999996</v>
      </c>
      <c r="AC239" s="10">
        <f>VLOOKUP($B239,'Hit PD'!$B:$L,10,FALSE)</f>
        <v>0.32</v>
      </c>
      <c r="AD239" s="10">
        <f>VLOOKUP($B239,'Hit PD'!$B:$L,11,FALSE)</f>
        <v>0.14499999999999999</v>
      </c>
      <c r="AE239" s="10">
        <f>VLOOKUP($B239,'Hit PD'!$B:$M,12,FALSE)</f>
        <v>0.17399999999999999</v>
      </c>
      <c r="AF239" s="10">
        <f>VLOOKUP($B239,'Hit PD'!$B:$L,9,FALSE)</f>
        <v>0.67200000000000004</v>
      </c>
      <c r="AG239">
        <f>VLOOKUP(B239,'[1]SGP Hitters'!$B:$K,10,FALSE)</f>
        <v>3.6169513930753276</v>
      </c>
      <c r="AH239" s="8">
        <v>0.14799999999999999</v>
      </c>
      <c r="AI239" s="8">
        <v>0.26400000000000001</v>
      </c>
      <c r="AJ239" s="11">
        <v>0.20699999999999999</v>
      </c>
      <c r="AK239" s="8">
        <v>0.26600000000000001</v>
      </c>
      <c r="AL239" s="8">
        <v>0.27800000000000002</v>
      </c>
      <c r="AM239" s="8">
        <v>66</v>
      </c>
      <c r="AN239" s="11">
        <v>-3.8</v>
      </c>
      <c r="AO239" s="11">
        <v>-20.3</v>
      </c>
      <c r="AP239" s="8">
        <v>9.6999999999999993</v>
      </c>
      <c r="AQ239" s="8">
        <v>0.3</v>
      </c>
    </row>
    <row r="240" spans="1:43" ht="15" thickBot="1">
      <c r="A240" s="5">
        <v>239</v>
      </c>
      <c r="B240" s="22" t="s">
        <v>293</v>
      </c>
      <c r="C240" s="22" t="s">
        <v>29</v>
      </c>
      <c r="D240" s="8">
        <f>VLOOKUP(B240,HITTERS!$B:$W,3,FALSE)</f>
        <v>95</v>
      </c>
      <c r="E240" s="8">
        <f>VLOOKUP($B240,'Hit PD'!$B:$N,13,FALSE)</f>
        <v>262</v>
      </c>
      <c r="F240" s="8">
        <f>VLOOKUP($B240,HITTERS!$B:$W,4,FALSE)</f>
        <v>307</v>
      </c>
      <c r="G240" s="8">
        <f>VLOOKUP($B240,HITTERS!$B:$W,5,FALSE)</f>
        <v>9</v>
      </c>
      <c r="H240" s="8">
        <f>VLOOKUP($B240,HITTERS!$B:$W,6,FALSE)</f>
        <v>32</v>
      </c>
      <c r="I240" s="8">
        <f>VLOOKUP($B240,HITTERS!$B:$W,7,FALSE)</f>
        <v>31</v>
      </c>
      <c r="J240" s="8">
        <f>VLOOKUP($B240,HITTERS!$B:$W,8,FALSE)</f>
        <v>2</v>
      </c>
      <c r="K240" s="8">
        <f t="shared" si="15"/>
        <v>2.9315960912052116E-2</v>
      </c>
      <c r="L240" s="8">
        <f t="shared" si="16"/>
        <v>0.10423452768729642</v>
      </c>
      <c r="M240" s="8">
        <f t="shared" si="17"/>
        <v>0.10097719869706841</v>
      </c>
      <c r="N240" s="8">
        <f t="shared" si="18"/>
        <v>6.5146579804560263E-3</v>
      </c>
      <c r="O240" s="8">
        <f>VLOOKUP($B240,HITTERS!$B:$W,14,FALSE)</f>
        <v>0.31900000000000001</v>
      </c>
      <c r="P240" s="8">
        <f>VLOOKUP($B240,HITTERS!$B:$W,15,FALSE)</f>
        <v>0.34</v>
      </c>
      <c r="Q240" s="9">
        <f>VLOOKUP($B240,HITTERS!$B:$W,9,FALSE)</f>
        <v>0.11700000000000001</v>
      </c>
      <c r="R240" s="10">
        <f>VLOOKUP($B240,HITTERS!$B:$W,10,FALSE)</f>
        <v>0.27</v>
      </c>
      <c r="S240" s="10">
        <f>VLOOKUP(B240,'Hit Statcast'!B:R,9,FALSE)</f>
        <v>0.104</v>
      </c>
      <c r="T240" s="10">
        <f>VLOOKUP($B240,'Hit Statcast'!$B:$R,11,FALSE)</f>
        <v>0.40699999999999997</v>
      </c>
      <c r="U240" s="23">
        <f>VLOOKUP($B240,'Hit Statcast'!$B:$R,5,FALSE)</f>
        <v>88.5</v>
      </c>
      <c r="V240" s="23">
        <f>VLOOKUP($B240,'Hit Statcast'!$B:$R,7,FALSE)</f>
        <v>9.1999999999999993</v>
      </c>
      <c r="W240" s="10">
        <f>VLOOKUP($B240,'Hit PD'!$B:$L,4,FALSE)</f>
        <v>0.21</v>
      </c>
      <c r="X240" s="10">
        <f>VLOOKUP($B240,'Hit PD'!$B:$L,5,FALSE)</f>
        <v>0.42499999999999999</v>
      </c>
      <c r="Y240" s="10">
        <f>VLOOKUP($B240,'Hit PD'!$B:$L,6,FALSE)</f>
        <v>0.36499999999999999</v>
      </c>
      <c r="Z240" s="23">
        <f>VLOOKUP($B240,BsR!$B:$L,5,FALSE)</f>
        <v>-1.2</v>
      </c>
      <c r="AA240" s="10">
        <f>VLOOKUP($B240,'Hit PD'!$B:$L,8,FALSE)</f>
        <v>0.23699999999999999</v>
      </c>
      <c r="AB240" s="10">
        <f t="shared" si="19"/>
        <v>0.30200000000000005</v>
      </c>
      <c r="AC240" s="10">
        <f>VLOOKUP($B240,'Hit PD'!$B:$L,10,FALSE)</f>
        <v>0.27500000000000002</v>
      </c>
      <c r="AD240" s="10">
        <f>VLOOKUP($B240,'Hit PD'!$B:$L,11,FALSE)</f>
        <v>0.13700000000000001</v>
      </c>
      <c r="AE240" s="10">
        <f>VLOOKUP($B240,'Hit PD'!$B:$M,12,FALSE)</f>
        <v>0.13900000000000001</v>
      </c>
      <c r="AF240" s="10">
        <f>VLOOKUP($B240,'Hit PD'!$B:$L,9,FALSE)</f>
        <v>0.69799999999999995</v>
      </c>
      <c r="AG240">
        <f>VLOOKUP(B240,'[1]SGP Hitters'!$B:$K,10,FALSE)</f>
        <v>4.0693700790383804</v>
      </c>
      <c r="AH240" s="8">
        <v>0.126</v>
      </c>
      <c r="AI240" s="8">
        <v>0.27200000000000002</v>
      </c>
      <c r="AJ240" s="11">
        <v>0.214</v>
      </c>
      <c r="AK240" s="8">
        <v>0.29499999999999998</v>
      </c>
      <c r="AL240" s="8">
        <v>0.32900000000000001</v>
      </c>
      <c r="AM240" s="8">
        <v>84</v>
      </c>
      <c r="AN240" s="11">
        <v>-1.2</v>
      </c>
      <c r="AO240" s="11">
        <v>-7.3</v>
      </c>
      <c r="AP240" s="8">
        <v>-0.2</v>
      </c>
      <c r="AQ240" s="8">
        <v>0.3</v>
      </c>
    </row>
    <row r="241" spans="1:43" ht="15" thickBot="1">
      <c r="A241" s="5">
        <v>240</v>
      </c>
      <c r="B241" s="22" t="s">
        <v>294</v>
      </c>
      <c r="C241" s="22" t="s">
        <v>37</v>
      </c>
      <c r="D241" s="8">
        <f>VLOOKUP(B241,HITTERS!$B:$W,3,FALSE)</f>
        <v>99</v>
      </c>
      <c r="E241" s="8">
        <f>VLOOKUP($B241,'Hit PD'!$B:$N,13,FALSE)</f>
        <v>276</v>
      </c>
      <c r="F241" s="8">
        <f>VLOOKUP($B241,HITTERS!$B:$W,4,FALSE)</f>
        <v>312</v>
      </c>
      <c r="G241" s="8">
        <f>VLOOKUP($B241,HITTERS!$B:$W,5,FALSE)</f>
        <v>2</v>
      </c>
      <c r="H241" s="8">
        <f>VLOOKUP($B241,HITTERS!$B:$W,6,FALSE)</f>
        <v>37</v>
      </c>
      <c r="I241" s="8">
        <f>VLOOKUP($B241,HITTERS!$B:$W,7,FALSE)</f>
        <v>16</v>
      </c>
      <c r="J241" s="8">
        <f>VLOOKUP($B241,HITTERS!$B:$W,8,FALSE)</f>
        <v>26</v>
      </c>
      <c r="K241" s="8">
        <f t="shared" si="15"/>
        <v>6.41025641025641E-3</v>
      </c>
      <c r="L241" s="8">
        <f t="shared" si="16"/>
        <v>0.11858974358974358</v>
      </c>
      <c r="M241" s="8">
        <f t="shared" si="17"/>
        <v>5.128205128205128E-2</v>
      </c>
      <c r="N241" s="8">
        <f t="shared" si="18"/>
        <v>8.3333333333333329E-2</v>
      </c>
      <c r="O241" s="8">
        <f>VLOOKUP($B241,HITTERS!$B:$W,14,FALSE)</f>
        <v>0.318</v>
      </c>
      <c r="P241" s="8">
        <f>VLOOKUP($B241,HITTERS!$B:$W,15,FALSE)</f>
        <v>0.32600000000000001</v>
      </c>
      <c r="Q241" s="9">
        <f>VLOOKUP($B241,HITTERS!$B:$W,9,FALSE)</f>
        <v>8.3000000000000004E-2</v>
      </c>
      <c r="R241" s="10">
        <f>VLOOKUP($B241,HITTERS!$B:$W,10,FALSE)</f>
        <v>0.19900000000000001</v>
      </c>
      <c r="S241" s="10">
        <f>VLOOKUP(B241,'Hit Statcast'!B:R,9,FALSE)</f>
        <v>2.3E-2</v>
      </c>
      <c r="T241" s="10">
        <f>VLOOKUP($B241,'Hit Statcast'!$B:$R,11,FALSE)</f>
        <v>0.23300000000000001</v>
      </c>
      <c r="U241" s="23">
        <f>VLOOKUP($B241,'Hit Statcast'!$B:$R,5,FALSE)</f>
        <v>85.3</v>
      </c>
      <c r="V241" s="23">
        <f>VLOOKUP($B241,'Hit Statcast'!$B:$R,7,FALSE)</f>
        <v>7.5</v>
      </c>
      <c r="W241" s="10">
        <f>VLOOKUP($B241,'Hit PD'!$B:$L,4,FALSE)</f>
        <v>0.216</v>
      </c>
      <c r="X241" s="10">
        <f>VLOOKUP($B241,'Hit PD'!$B:$L,5,FALSE)</f>
        <v>0.51</v>
      </c>
      <c r="Y241" s="10">
        <f>VLOOKUP($B241,'Hit PD'!$B:$L,6,FALSE)</f>
        <v>0.27400000000000002</v>
      </c>
      <c r="Z241" s="23">
        <f>VLOOKUP($B241,BsR!$B:$L,5,FALSE)</f>
        <v>4.0999999999999996</v>
      </c>
      <c r="AA241" s="10">
        <f>VLOOKUP($B241,'Hit PD'!$B:$L,8,FALSE)</f>
        <v>0.33300000000000002</v>
      </c>
      <c r="AB241" s="10">
        <f t="shared" si="19"/>
        <v>0.19199999999999995</v>
      </c>
      <c r="AC241" s="10">
        <f>VLOOKUP($B241,'Hit PD'!$B:$L,10,FALSE)</f>
        <v>0.24</v>
      </c>
      <c r="AD241" s="10">
        <f>VLOOKUP($B241,'Hit PD'!$B:$L,11,FALSE)</f>
        <v>0.14499999999999999</v>
      </c>
      <c r="AE241" s="10">
        <f>VLOOKUP($B241,'Hit PD'!$B:$M,12,FALSE)</f>
        <v>9.5000000000000001E-2</v>
      </c>
      <c r="AF241" s="10">
        <f>VLOOKUP($B241,'Hit PD'!$B:$L,9,FALSE)</f>
        <v>0.80800000000000005</v>
      </c>
      <c r="AG241">
        <f>VLOOKUP(B241,'[1]SGP Hitters'!$B:$K,10,FALSE)</f>
        <v>4.7450275660386891</v>
      </c>
      <c r="AH241" s="8">
        <v>8.5999999999999993E-2</v>
      </c>
      <c r="AI241" s="8">
        <v>0.30399999999999999</v>
      </c>
      <c r="AJ241" s="11">
        <v>0.24299999999999999</v>
      </c>
      <c r="AK241" s="8">
        <v>0.29099999999999998</v>
      </c>
      <c r="AL241" s="8">
        <v>0.29299999999999998</v>
      </c>
      <c r="AM241" s="8">
        <v>80</v>
      </c>
      <c r="AN241" s="11">
        <v>4.5</v>
      </c>
      <c r="AO241" s="11">
        <v>-3.1</v>
      </c>
      <c r="AP241" s="8">
        <v>-4.3</v>
      </c>
      <c r="AQ241" s="8">
        <v>0.3</v>
      </c>
    </row>
    <row r="242" spans="1:43" ht="15" thickBot="1">
      <c r="A242" s="5">
        <v>241</v>
      </c>
      <c r="B242" s="22" t="s">
        <v>295</v>
      </c>
      <c r="C242" s="22" t="s">
        <v>52</v>
      </c>
      <c r="D242" s="8">
        <f>VLOOKUP(B242,HITTERS!$B:$W,3,FALSE)</f>
        <v>93</v>
      </c>
      <c r="E242" s="8">
        <f>VLOOKUP($B242,'Hit PD'!$B:$N,13,FALSE)</f>
        <v>298</v>
      </c>
      <c r="F242" s="8">
        <f>VLOOKUP($B242,HITTERS!$B:$W,4,FALSE)</f>
        <v>323</v>
      </c>
      <c r="G242" s="8">
        <f>VLOOKUP($B242,HITTERS!$B:$W,5,FALSE)</f>
        <v>6</v>
      </c>
      <c r="H242" s="8">
        <f>VLOOKUP($B242,HITTERS!$B:$W,6,FALSE)</f>
        <v>35</v>
      </c>
      <c r="I242" s="8">
        <f>VLOOKUP($B242,HITTERS!$B:$W,7,FALSE)</f>
        <v>33</v>
      </c>
      <c r="J242" s="8">
        <f>VLOOKUP($B242,HITTERS!$B:$W,8,FALSE)</f>
        <v>15</v>
      </c>
      <c r="K242" s="8">
        <f t="shared" si="15"/>
        <v>1.8575851393188854E-2</v>
      </c>
      <c r="L242" s="8">
        <f t="shared" si="16"/>
        <v>0.10835913312693499</v>
      </c>
      <c r="M242" s="8">
        <f t="shared" si="17"/>
        <v>0.1021671826625387</v>
      </c>
      <c r="N242" s="8">
        <f t="shared" si="18"/>
        <v>4.6439628482972138E-2</v>
      </c>
      <c r="O242" s="8">
        <f>VLOOKUP($B242,HITTERS!$B:$W,14,FALSE)</f>
        <v>0.29699999999999999</v>
      </c>
      <c r="P242" s="8">
        <f>VLOOKUP($B242,HITTERS!$B:$W,15,FALSE)</f>
        <v>0.35199999999999998</v>
      </c>
      <c r="Q242" s="9">
        <f>VLOOKUP($B242,HITTERS!$B:$W,9,FALSE)</f>
        <v>6.8000000000000005E-2</v>
      </c>
      <c r="R242" s="10">
        <f>VLOOKUP($B242,HITTERS!$B:$W,10,FALSE)</f>
        <v>0.23200000000000001</v>
      </c>
      <c r="S242" s="10">
        <f>VLOOKUP(B242,'Hit Statcast'!B:R,9,FALSE)</f>
        <v>4.9000000000000002E-2</v>
      </c>
      <c r="T242" s="10">
        <f>VLOOKUP($B242,'Hit Statcast'!$B:$R,11,FALSE)</f>
        <v>0.35599999999999998</v>
      </c>
      <c r="U242" s="23">
        <f>VLOOKUP($B242,'Hit Statcast'!$B:$R,5,FALSE)</f>
        <v>87.9</v>
      </c>
      <c r="V242" s="23">
        <f>VLOOKUP($B242,'Hit Statcast'!$B:$R,7,FALSE)</f>
        <v>17</v>
      </c>
      <c r="W242" s="10">
        <f>VLOOKUP($B242,'Hit PD'!$B:$L,4,FALSE)</f>
        <v>0.253</v>
      </c>
      <c r="X242" s="10">
        <f>VLOOKUP($B242,'Hit PD'!$B:$L,5,FALSE)</f>
        <v>0.36</v>
      </c>
      <c r="Y242" s="10">
        <f>VLOOKUP($B242,'Hit PD'!$B:$L,6,FALSE)</f>
        <v>0.38700000000000001</v>
      </c>
      <c r="Z242" s="23">
        <f>VLOOKUP($B242,BsR!$B:$L,5,FALSE)</f>
        <v>0.7</v>
      </c>
      <c r="AA242" s="10">
        <f>VLOOKUP($B242,'Hit PD'!$B:$L,8,FALSE)</f>
        <v>0.31900000000000001</v>
      </c>
      <c r="AB242" s="10">
        <f t="shared" si="19"/>
        <v>0.23399999999999999</v>
      </c>
      <c r="AC242" s="10">
        <f>VLOOKUP($B242,'Hit PD'!$B:$L,10,FALSE)</f>
        <v>0.29199999999999998</v>
      </c>
      <c r="AD242" s="10">
        <f>VLOOKUP($B242,'Hit PD'!$B:$L,11,FALSE)</f>
        <v>0.185</v>
      </c>
      <c r="AE242" s="10">
        <f>VLOOKUP($B242,'Hit PD'!$B:$M,12,FALSE)</f>
        <v>0.107</v>
      </c>
      <c r="AF242" s="10">
        <f>VLOOKUP($B242,'Hit PD'!$B:$L,9,FALSE)</f>
        <v>0.76600000000000001</v>
      </c>
      <c r="AG242">
        <f>VLOOKUP(B242,'[1]SGP Hitters'!$B:$K,10,FALSE)</f>
        <v>4.6724075281424655</v>
      </c>
      <c r="AH242" s="8">
        <v>0.107</v>
      </c>
      <c r="AI242" s="8">
        <v>0.30599999999999999</v>
      </c>
      <c r="AJ242" s="11">
        <v>0.245</v>
      </c>
      <c r="AK242" s="8">
        <v>0.28599999999999998</v>
      </c>
      <c r="AL242" s="8">
        <v>0.29399999999999998</v>
      </c>
      <c r="AM242" s="8">
        <v>80</v>
      </c>
      <c r="AN242" s="11">
        <v>0.7</v>
      </c>
      <c r="AO242" s="11">
        <v>-7.1</v>
      </c>
      <c r="AP242" s="8">
        <v>-1.4</v>
      </c>
      <c r="AQ242" s="8">
        <v>0.3</v>
      </c>
    </row>
    <row r="243" spans="1:43" ht="15" thickBot="1">
      <c r="A243" s="5">
        <v>242</v>
      </c>
      <c r="B243" s="22" t="s">
        <v>296</v>
      </c>
      <c r="C243" s="22" t="s">
        <v>100</v>
      </c>
      <c r="D243" s="8">
        <f>VLOOKUP(B243,HITTERS!$B:$W,3,FALSE)</f>
        <v>108</v>
      </c>
      <c r="E243" s="8">
        <f>VLOOKUP($B243,'Hit PD'!$B:$N,13,FALSE)</f>
        <v>294</v>
      </c>
      <c r="F243" s="8">
        <f>VLOOKUP($B243,HITTERS!$B:$W,4,FALSE)</f>
        <v>323</v>
      </c>
      <c r="G243" s="8">
        <f>VLOOKUP($B243,HITTERS!$B:$W,5,FALSE)</f>
        <v>6</v>
      </c>
      <c r="H243" s="8">
        <f>VLOOKUP($B243,HITTERS!$B:$W,6,FALSE)</f>
        <v>33</v>
      </c>
      <c r="I243" s="8">
        <f>VLOOKUP($B243,HITTERS!$B:$W,7,FALSE)</f>
        <v>26</v>
      </c>
      <c r="J243" s="8">
        <f>VLOOKUP($B243,HITTERS!$B:$W,8,FALSE)</f>
        <v>4</v>
      </c>
      <c r="K243" s="8">
        <f t="shared" si="15"/>
        <v>1.8575851393188854E-2</v>
      </c>
      <c r="L243" s="8">
        <f t="shared" si="16"/>
        <v>0.1021671826625387</v>
      </c>
      <c r="M243" s="8">
        <f t="shared" si="17"/>
        <v>8.0495356037151702E-2</v>
      </c>
      <c r="N243" s="8">
        <f t="shared" si="18"/>
        <v>1.238390092879257E-2</v>
      </c>
      <c r="O243" s="8">
        <f>VLOOKUP($B243,HITTERS!$B:$W,14,FALSE)</f>
        <v>0.26300000000000001</v>
      </c>
      <c r="P243" s="8">
        <f>VLOOKUP($B243,HITTERS!$B:$W,15,FALSE)</f>
        <v>0.29899999999999999</v>
      </c>
      <c r="Q243" s="9">
        <f>VLOOKUP($B243,HITTERS!$B:$W,9,FALSE)</f>
        <v>5.2999999999999999E-2</v>
      </c>
      <c r="R243" s="10">
        <f>VLOOKUP($B243,HITTERS!$B:$W,10,FALSE)</f>
        <v>0.183</v>
      </c>
      <c r="S243" s="10">
        <f>VLOOKUP(B243,'Hit Statcast'!B:R,9,FALSE)</f>
        <v>3.7999999999999999E-2</v>
      </c>
      <c r="T243" s="10">
        <f>VLOOKUP($B243,'Hit Statcast'!$B:$R,11,FALSE)</f>
        <v>0.35</v>
      </c>
      <c r="U243" s="23">
        <f>VLOOKUP($B243,'Hit Statcast'!$B:$R,5,FALSE)</f>
        <v>88.2</v>
      </c>
      <c r="V243" s="23">
        <f>VLOOKUP($B243,'Hit Statcast'!$B:$R,7,FALSE)</f>
        <v>13.9</v>
      </c>
      <c r="W243" s="10">
        <f>VLOOKUP($B243,'Hit PD'!$B:$L,4,FALSE)</f>
        <v>0.13100000000000001</v>
      </c>
      <c r="X243" s="10">
        <f>VLOOKUP($B243,'Hit PD'!$B:$L,5,FALSE)</f>
        <v>0.45800000000000002</v>
      </c>
      <c r="Y243" s="10">
        <f>VLOOKUP($B243,'Hit PD'!$B:$L,6,FALSE)</f>
        <v>0.41099999999999998</v>
      </c>
      <c r="Z243" s="23">
        <f>VLOOKUP($B243,BsR!$B:$L,5,FALSE)</f>
        <v>-1.5</v>
      </c>
      <c r="AA243" s="10">
        <f>VLOOKUP($B243,'Hit PD'!$B:$L,8,FALSE)</f>
        <v>0.28499999999999998</v>
      </c>
      <c r="AB243" s="10">
        <f t="shared" si="19"/>
        <v>0.15200000000000002</v>
      </c>
      <c r="AC243" s="10">
        <f>VLOOKUP($B243,'Hit PD'!$B:$L,10,FALSE)</f>
        <v>0.254</v>
      </c>
      <c r="AD243" s="10">
        <f>VLOOKUP($B243,'Hit PD'!$B:$L,11,FALSE)</f>
        <v>0.186</v>
      </c>
      <c r="AE243" s="10">
        <f>VLOOKUP($B243,'Hit PD'!$B:$M,12,FALSE)</f>
        <v>6.8000000000000005E-2</v>
      </c>
      <c r="AF243" s="10">
        <f>VLOOKUP($B243,'Hit PD'!$B:$L,9,FALSE)</f>
        <v>0.84799999999999998</v>
      </c>
      <c r="AG243">
        <f>VLOOKUP(B243,'[1]SGP Hitters'!$B:$K,10,FALSE)</f>
        <v>1.0863814486397456</v>
      </c>
      <c r="AH243" s="8">
        <v>9.5000000000000001E-2</v>
      </c>
      <c r="AI243" s="8">
        <v>0.23300000000000001</v>
      </c>
      <c r="AJ243" s="11">
        <v>0.20399999999999999</v>
      </c>
      <c r="AK243" s="8">
        <v>0.252</v>
      </c>
      <c r="AL243" s="8">
        <v>0.27600000000000002</v>
      </c>
      <c r="AM243" s="8">
        <v>54</v>
      </c>
      <c r="AN243" s="11">
        <v>-1.7</v>
      </c>
      <c r="AO243" s="11">
        <v>-19.600000000000001</v>
      </c>
      <c r="AP243" s="8">
        <v>11.6</v>
      </c>
      <c r="AQ243" s="8">
        <v>0.3</v>
      </c>
    </row>
    <row r="244" spans="1:43" ht="15" thickBot="1">
      <c r="A244" s="5">
        <v>243</v>
      </c>
      <c r="B244" s="22" t="s">
        <v>297</v>
      </c>
      <c r="C244" s="6" t="s">
        <v>103</v>
      </c>
      <c r="D244" s="8">
        <f>VLOOKUP(B244,HITTERS!$B:$W,3,FALSE)</f>
        <v>134</v>
      </c>
      <c r="E244" s="8">
        <f>VLOOKUP($B244,'Hit PD'!$B:$N,13,FALSE)</f>
        <v>374</v>
      </c>
      <c r="F244" s="8">
        <f>VLOOKUP($B244,HITTERS!$B:$W,4,FALSE)</f>
        <v>430</v>
      </c>
      <c r="G244" s="8">
        <f>VLOOKUP($B244,HITTERS!$B:$W,5,FALSE)</f>
        <v>6</v>
      </c>
      <c r="H244" s="8">
        <f>VLOOKUP($B244,HITTERS!$B:$W,6,FALSE)</f>
        <v>35</v>
      </c>
      <c r="I244" s="8">
        <f>VLOOKUP($B244,HITTERS!$B:$W,7,FALSE)</f>
        <v>37</v>
      </c>
      <c r="J244" s="8">
        <f>VLOOKUP($B244,HITTERS!$B:$W,8,FALSE)</f>
        <v>15</v>
      </c>
      <c r="K244" s="8">
        <f t="shared" si="15"/>
        <v>1.3953488372093023E-2</v>
      </c>
      <c r="L244" s="8">
        <f t="shared" si="16"/>
        <v>8.1395348837209308E-2</v>
      </c>
      <c r="M244" s="8">
        <f t="shared" si="17"/>
        <v>8.6046511627906982E-2</v>
      </c>
      <c r="N244" s="8">
        <f t="shared" si="18"/>
        <v>3.4883720930232558E-2</v>
      </c>
      <c r="O244" s="8">
        <f>VLOOKUP($B244,HITTERS!$B:$W,14,FALSE)</f>
        <v>0.30399999999999999</v>
      </c>
      <c r="P244" s="8">
        <f>VLOOKUP($B244,HITTERS!$B:$W,15,FALSE)</f>
        <v>0.307</v>
      </c>
      <c r="Q244" s="9">
        <f>VLOOKUP($B244,HITTERS!$B:$W,9,FALSE)</f>
        <v>0.109</v>
      </c>
      <c r="R244" s="10">
        <f>VLOOKUP($B244,HITTERS!$B:$W,10,FALSE)</f>
        <v>0.23499999999999999</v>
      </c>
      <c r="S244" s="10">
        <f>VLOOKUP(B244,'Hit Statcast'!B:R,9,FALSE)</f>
        <v>4.7E-2</v>
      </c>
      <c r="T244" s="10">
        <f>VLOOKUP($B244,'Hit Statcast'!$B:$R,11,FALSE)</f>
        <v>0.28100000000000003</v>
      </c>
      <c r="U244" s="23">
        <f>VLOOKUP($B244,'Hit Statcast'!$B:$R,5,FALSE)</f>
        <v>85.7</v>
      </c>
      <c r="V244" s="23">
        <f>VLOOKUP($B244,'Hit Statcast'!$B:$R,7,FALSE)</f>
        <v>14.4</v>
      </c>
      <c r="W244" s="10">
        <f>VLOOKUP($B244,'Hit PD'!$B:$L,4,FALSE)</f>
        <v>0.19900000000000001</v>
      </c>
      <c r="X244" s="10">
        <f>VLOOKUP($B244,'Hit PD'!$B:$L,5,FALSE)</f>
        <v>0.41499999999999998</v>
      </c>
      <c r="Y244" s="10">
        <f>VLOOKUP($B244,'Hit PD'!$B:$L,6,FALSE)</f>
        <v>0.38600000000000001</v>
      </c>
      <c r="Z244" s="23">
        <f>VLOOKUP($B244,BsR!$B:$L,5,FALSE)</f>
        <v>1.8</v>
      </c>
      <c r="AA244" s="10">
        <f>VLOOKUP($B244,'Hit PD'!$B:$L,8,FALSE)</f>
        <v>0.253</v>
      </c>
      <c r="AB244" s="10">
        <f t="shared" si="19"/>
        <v>0.23199999999999998</v>
      </c>
      <c r="AC244" s="10">
        <f>VLOOKUP($B244,'Hit PD'!$B:$L,10,FALSE)</f>
        <v>0.3</v>
      </c>
      <c r="AD244" s="10">
        <f>VLOOKUP($B244,'Hit PD'!$B:$L,11,FALSE)</f>
        <v>0.20499999999999999</v>
      </c>
      <c r="AE244" s="10">
        <f>VLOOKUP($B244,'Hit PD'!$B:$M,12,FALSE)</f>
        <v>9.6000000000000002E-2</v>
      </c>
      <c r="AF244" s="10">
        <f>VLOOKUP($B244,'Hit PD'!$B:$L,9,FALSE)</f>
        <v>0.76800000000000002</v>
      </c>
      <c r="AG244">
        <f>VLOOKUP(B244,'[1]SGP Hitters'!$B:$K,10,FALSE)</f>
        <v>3.6861174111039725</v>
      </c>
      <c r="AH244" s="8">
        <v>9.8000000000000004E-2</v>
      </c>
      <c r="AI244" s="8">
        <v>0.27</v>
      </c>
      <c r="AJ244" s="11">
        <v>0.21</v>
      </c>
      <c r="AK244" s="8">
        <v>0.27400000000000002</v>
      </c>
      <c r="AL244" s="8">
        <v>0.28199999999999997</v>
      </c>
      <c r="AM244" s="8">
        <v>74</v>
      </c>
      <c r="AN244" s="11">
        <v>1.6</v>
      </c>
      <c r="AO244" s="11">
        <v>-11.9</v>
      </c>
      <c r="AP244" s="8">
        <v>0.1</v>
      </c>
      <c r="AQ244" s="8">
        <v>0.3</v>
      </c>
    </row>
    <row r="245" spans="1:43" ht="15" thickBot="1">
      <c r="A245" s="5">
        <v>244</v>
      </c>
      <c r="B245" s="22" t="s">
        <v>298</v>
      </c>
      <c r="C245" s="22" t="s">
        <v>39</v>
      </c>
      <c r="D245" s="8">
        <f>VLOOKUP(B245,HITTERS!$B:$W,3,FALSE)</f>
        <v>107</v>
      </c>
      <c r="E245" s="8">
        <f>VLOOKUP($B245,'Hit PD'!$B:$N,13,FALSE)</f>
        <v>354</v>
      </c>
      <c r="F245" s="8">
        <f>VLOOKUP($B245,HITTERS!$B:$W,4,FALSE)</f>
        <v>385</v>
      </c>
      <c r="G245" s="8">
        <f>VLOOKUP($B245,HITTERS!$B:$W,5,FALSE)</f>
        <v>12</v>
      </c>
      <c r="H245" s="8">
        <f>VLOOKUP($B245,HITTERS!$B:$W,6,FALSE)</f>
        <v>47</v>
      </c>
      <c r="I245" s="8">
        <f>VLOOKUP($B245,HITTERS!$B:$W,7,FALSE)</f>
        <v>36</v>
      </c>
      <c r="J245" s="8">
        <f>VLOOKUP($B245,HITTERS!$B:$W,8,FALSE)</f>
        <v>11</v>
      </c>
      <c r="K245" s="8">
        <f t="shared" si="15"/>
        <v>3.1168831168831169E-2</v>
      </c>
      <c r="L245" s="8">
        <f t="shared" si="16"/>
        <v>0.12207792207792208</v>
      </c>
      <c r="M245" s="8">
        <f t="shared" si="17"/>
        <v>9.350649350649351E-2</v>
      </c>
      <c r="N245" s="8">
        <f t="shared" si="18"/>
        <v>2.8571428571428571E-2</v>
      </c>
      <c r="O245" s="8">
        <f>VLOOKUP($B245,HITTERS!$B:$W,14,FALSE)</f>
        <v>0.317</v>
      </c>
      <c r="P245" s="8">
        <f>VLOOKUP($B245,HITTERS!$B:$W,15,FALSE)</f>
        <v>0.45200000000000001</v>
      </c>
      <c r="Q245" s="9">
        <f>VLOOKUP($B245,HITTERS!$B:$W,9,FALSE)</f>
        <v>5.7000000000000002E-2</v>
      </c>
      <c r="R245" s="10">
        <f>VLOOKUP($B245,HITTERS!$B:$W,10,FALSE)</f>
        <v>0.16600000000000001</v>
      </c>
      <c r="S245" s="10">
        <f>VLOOKUP(B245,'Hit Statcast'!B:R,9,FALSE)</f>
        <v>7.9000000000000001E-2</v>
      </c>
      <c r="T245" s="10">
        <f>VLOOKUP($B245,'Hit Statcast'!$B:$R,11,FALSE)</f>
        <v>0.377</v>
      </c>
      <c r="U245" s="23">
        <f>VLOOKUP($B245,'Hit Statcast'!$B:$R,5,FALSE)</f>
        <v>87.3</v>
      </c>
      <c r="V245" s="23">
        <f>VLOOKUP($B245,'Hit Statcast'!$B:$R,7,FALSE)</f>
        <v>12.2</v>
      </c>
      <c r="W245" s="10">
        <f>VLOOKUP($B245,'Hit PD'!$B:$L,4,FALSE)</f>
        <v>0.17499999999999999</v>
      </c>
      <c r="X245" s="10">
        <f>VLOOKUP($B245,'Hit PD'!$B:$L,5,FALSE)</f>
        <v>0.42799999999999999</v>
      </c>
      <c r="Y245" s="10">
        <f>VLOOKUP($B245,'Hit PD'!$B:$L,6,FALSE)</f>
        <v>0.39700000000000002</v>
      </c>
      <c r="Z245" s="23">
        <f>VLOOKUP($B245,BsR!$B:$L,5,FALSE)</f>
        <v>-0.6</v>
      </c>
      <c r="AA245" s="10">
        <f>VLOOKUP($B245,'Hit PD'!$B:$L,8,FALSE)</f>
        <v>0.34399999999999997</v>
      </c>
      <c r="AB245" s="10">
        <f t="shared" si="19"/>
        <v>0.20999999999999996</v>
      </c>
      <c r="AC245" s="10">
        <f>VLOOKUP($B245,'Hit PD'!$B:$L,10,FALSE)</f>
        <v>0.25800000000000001</v>
      </c>
      <c r="AD245" s="10">
        <f>VLOOKUP($B245,'Hit PD'!$B:$L,11,FALSE)</f>
        <v>0.152</v>
      </c>
      <c r="AE245" s="10">
        <f>VLOOKUP($B245,'Hit PD'!$B:$M,12,FALSE)</f>
        <v>0.106</v>
      </c>
      <c r="AF245" s="10">
        <f>VLOOKUP($B245,'Hit PD'!$B:$L,9,FALSE)</f>
        <v>0.79</v>
      </c>
      <c r="AG245">
        <f>VLOOKUP(B245,'[1]SGP Hitters'!$B:$K,10,FALSE)</f>
        <v>8.3348863718955037</v>
      </c>
      <c r="AH245" s="8">
        <v>0.17799999999999999</v>
      </c>
      <c r="AI245" s="8">
        <v>0.29199999999999998</v>
      </c>
      <c r="AJ245" s="11">
        <v>0.26100000000000001</v>
      </c>
      <c r="AK245" s="8">
        <v>0.32500000000000001</v>
      </c>
      <c r="AL245" s="8">
        <v>0.34</v>
      </c>
      <c r="AM245" s="8">
        <v>102</v>
      </c>
      <c r="AN245" s="11">
        <v>-0.7</v>
      </c>
      <c r="AO245" s="11">
        <v>0.1</v>
      </c>
      <c r="AP245" s="8">
        <v>-10.199999999999999</v>
      </c>
      <c r="AQ245" s="8">
        <v>0.2</v>
      </c>
    </row>
    <row r="246" spans="1:43" ht="15" thickBot="1">
      <c r="A246" s="5">
        <v>245</v>
      </c>
      <c r="B246" s="22" t="s">
        <v>299</v>
      </c>
      <c r="C246" s="22" t="s">
        <v>58</v>
      </c>
      <c r="D246" s="8">
        <f>VLOOKUP(B246,HITTERS!$B:$W,3,FALSE)</f>
        <v>141</v>
      </c>
      <c r="E246" s="8">
        <f>VLOOKUP($B246,'Hit PD'!$B:$N,13,FALSE)</f>
        <v>412</v>
      </c>
      <c r="F246" s="8">
        <f>VLOOKUP($B246,HITTERS!$B:$W,4,FALSE)</f>
        <v>455</v>
      </c>
      <c r="G246" s="8">
        <f>VLOOKUP($B246,HITTERS!$B:$W,5,FALSE)</f>
        <v>13</v>
      </c>
      <c r="H246" s="8">
        <f>VLOOKUP($B246,HITTERS!$B:$W,6,FALSE)</f>
        <v>59</v>
      </c>
      <c r="I246" s="8">
        <f>VLOOKUP($B246,HITTERS!$B:$W,7,FALSE)</f>
        <v>60</v>
      </c>
      <c r="J246" s="8">
        <f>VLOOKUP($B246,HITTERS!$B:$W,8,FALSE)</f>
        <v>11</v>
      </c>
      <c r="K246" s="8">
        <f t="shared" si="15"/>
        <v>2.8571428571428571E-2</v>
      </c>
      <c r="L246" s="8">
        <f t="shared" si="16"/>
        <v>0.12967032967032968</v>
      </c>
      <c r="M246" s="8">
        <f t="shared" si="17"/>
        <v>0.13186813186813187</v>
      </c>
      <c r="N246" s="8">
        <f t="shared" si="18"/>
        <v>2.4175824175824177E-2</v>
      </c>
      <c r="O246" s="8">
        <f>VLOOKUP($B246,HITTERS!$B:$W,14,FALSE)</f>
        <v>0.3</v>
      </c>
      <c r="P246" s="8">
        <f>VLOOKUP($B246,HITTERS!$B:$W,15,FALSE)</f>
        <v>0.39600000000000002</v>
      </c>
      <c r="Q246" s="9">
        <f>VLOOKUP($B246,HITTERS!$B:$W,9,FALSE)</f>
        <v>7.0000000000000007E-2</v>
      </c>
      <c r="R246" s="10">
        <f>VLOOKUP($B246,HITTERS!$B:$W,10,FALSE)</f>
        <v>0.14899999999999999</v>
      </c>
      <c r="S246" s="10">
        <f>VLOOKUP(B246,'Hit Statcast'!B:R,9,FALSE)</f>
        <v>3.1E-2</v>
      </c>
      <c r="T246" s="10">
        <f>VLOOKUP($B246,'Hit Statcast'!$B:$R,11,FALSE)</f>
        <v>0.22800000000000001</v>
      </c>
      <c r="U246" s="23">
        <f>VLOOKUP($B246,'Hit Statcast'!$B:$R,5,FALSE)</f>
        <v>85.7</v>
      </c>
      <c r="V246" s="23">
        <f>VLOOKUP($B246,'Hit Statcast'!$B:$R,7,FALSE)</f>
        <v>15.2</v>
      </c>
      <c r="W246" s="10">
        <f>VLOOKUP($B246,'Hit PD'!$B:$L,4,FALSE)</f>
        <v>0.26700000000000002</v>
      </c>
      <c r="X246" s="10">
        <f>VLOOKUP($B246,'Hit PD'!$B:$L,5,FALSE)</f>
        <v>0.36499999999999999</v>
      </c>
      <c r="Y246" s="10">
        <f>VLOOKUP($B246,'Hit PD'!$B:$L,6,FALSE)</f>
        <v>0.36799999999999999</v>
      </c>
      <c r="Z246" s="23">
        <f>VLOOKUP($B246,BsR!$B:$L,5,FALSE)</f>
        <v>2.1</v>
      </c>
      <c r="AA246" s="10">
        <f>VLOOKUP($B246,'Hit PD'!$B:$L,8,FALSE)</f>
        <v>0.32200000000000001</v>
      </c>
      <c r="AB246" s="10">
        <f t="shared" si="19"/>
        <v>0.18000000000000005</v>
      </c>
      <c r="AC246" s="10">
        <f>VLOOKUP($B246,'Hit PD'!$B:$L,10,FALSE)</f>
        <v>0.26400000000000001</v>
      </c>
      <c r="AD246" s="10">
        <f>VLOOKUP($B246,'Hit PD'!$B:$L,11,FALSE)</f>
        <v>0.17799999999999999</v>
      </c>
      <c r="AE246" s="10">
        <f>VLOOKUP($B246,'Hit PD'!$B:$M,12,FALSE)</f>
        <v>8.5999999999999993E-2</v>
      </c>
      <c r="AF246" s="10">
        <f>VLOOKUP($B246,'Hit PD'!$B:$L,9,FALSE)</f>
        <v>0.82</v>
      </c>
      <c r="AG246">
        <f>VLOOKUP(B246,'[1]SGP Hitters'!$B:$K,10,FALSE)</f>
        <v>8.8094439555238324</v>
      </c>
      <c r="AH246" s="8">
        <v>0.156</v>
      </c>
      <c r="AI246" s="8">
        <v>0.25800000000000001</v>
      </c>
      <c r="AJ246" s="11">
        <v>0.24199999999999999</v>
      </c>
      <c r="AK246" s="8">
        <v>0.30299999999999999</v>
      </c>
      <c r="AL246" s="8">
        <v>0.30199999999999999</v>
      </c>
      <c r="AM246" s="8">
        <v>93</v>
      </c>
      <c r="AN246" s="11">
        <v>2.1</v>
      </c>
      <c r="AO246" s="11">
        <v>-1.7</v>
      </c>
      <c r="AP246" s="8">
        <v>-11.3</v>
      </c>
      <c r="AQ246" s="8">
        <v>0.2</v>
      </c>
    </row>
    <row r="247" spans="1:43" ht="15" thickBot="1">
      <c r="A247" s="5">
        <v>246</v>
      </c>
      <c r="B247" s="22" t="s">
        <v>300</v>
      </c>
      <c r="C247" s="6" t="s">
        <v>103</v>
      </c>
      <c r="D247" s="8">
        <f>VLOOKUP(B247,HITTERS!$B:$W,3,FALSE)</f>
        <v>142</v>
      </c>
      <c r="E247" s="8">
        <f>VLOOKUP($B247,'Hit PD'!$B:$N,13,FALSE)</f>
        <v>510</v>
      </c>
      <c r="F247" s="8">
        <f>VLOOKUP($B247,HITTERS!$B:$W,4,FALSE)</f>
        <v>545</v>
      </c>
      <c r="G247" s="8">
        <f>VLOOKUP($B247,HITTERS!$B:$W,5,FALSE)</f>
        <v>6</v>
      </c>
      <c r="H247" s="8">
        <f>VLOOKUP($B247,HITTERS!$B:$W,6,FALSE)</f>
        <v>70</v>
      </c>
      <c r="I247" s="8">
        <f>VLOOKUP($B247,HITTERS!$B:$W,7,FALSE)</f>
        <v>58</v>
      </c>
      <c r="J247" s="8">
        <f>VLOOKUP($B247,HITTERS!$B:$W,8,FALSE)</f>
        <v>15</v>
      </c>
      <c r="K247" s="8">
        <f t="shared" si="15"/>
        <v>1.1009174311926606E-2</v>
      </c>
      <c r="L247" s="8">
        <f t="shared" si="16"/>
        <v>0.12844036697247707</v>
      </c>
      <c r="M247" s="8">
        <f t="shared" si="17"/>
        <v>0.10642201834862386</v>
      </c>
      <c r="N247" s="8">
        <f t="shared" si="18"/>
        <v>2.7522935779816515E-2</v>
      </c>
      <c r="O247" s="8">
        <f>VLOOKUP($B247,HITTERS!$B:$W,14,FALSE)</f>
        <v>0.30499999999999999</v>
      </c>
      <c r="P247" s="8">
        <f>VLOOKUP($B247,HITTERS!$B:$W,15,FALSE)</f>
        <v>0.378</v>
      </c>
      <c r="Q247" s="9">
        <f>VLOOKUP($B247,HITTERS!$B:$W,9,FALSE)</f>
        <v>5.2999999999999999E-2</v>
      </c>
      <c r="R247" s="10">
        <f>VLOOKUP($B247,HITTERS!$B:$W,10,FALSE)</f>
        <v>0.182</v>
      </c>
      <c r="S247" s="10">
        <f>VLOOKUP(B247,'Hit Statcast'!B:R,9,FALSE)</f>
        <v>3.4000000000000002E-2</v>
      </c>
      <c r="T247" s="10">
        <f>VLOOKUP($B247,'Hit Statcast'!$B:$R,11,FALSE)</f>
        <v>0.39400000000000002</v>
      </c>
      <c r="U247" s="23">
        <f>VLOOKUP($B247,'Hit Statcast'!$B:$R,5,FALSE)</f>
        <v>88.3</v>
      </c>
      <c r="V247" s="23">
        <f>VLOOKUP($B247,'Hit Statcast'!$B:$R,7,FALSE)</f>
        <v>7.6</v>
      </c>
      <c r="W247" s="10">
        <f>VLOOKUP($B247,'Hit PD'!$B:$L,4,FALSE)</f>
        <v>0.20799999999999999</v>
      </c>
      <c r="X247" s="10">
        <f>VLOOKUP($B247,'Hit PD'!$B:$L,5,FALSE)</f>
        <v>0.47799999999999998</v>
      </c>
      <c r="Y247" s="10">
        <f>VLOOKUP($B247,'Hit PD'!$B:$L,6,FALSE)</f>
        <v>0.314</v>
      </c>
      <c r="Z247" s="23">
        <f>VLOOKUP($B247,BsR!$B:$L,5,FALSE)</f>
        <v>-2</v>
      </c>
      <c r="AA247" s="10">
        <f>VLOOKUP($B247,'Hit PD'!$B:$L,8,FALSE)</f>
        <v>0.42899999999999999</v>
      </c>
      <c r="AB247" s="10">
        <f t="shared" si="19"/>
        <v>0.21499999999999997</v>
      </c>
      <c r="AC247" s="10">
        <f>VLOOKUP($B247,'Hit PD'!$B:$L,10,FALSE)</f>
        <v>0.26300000000000001</v>
      </c>
      <c r="AD247" s="10">
        <f>VLOOKUP($B247,'Hit PD'!$B:$L,11,FALSE)</f>
        <v>0.14899999999999999</v>
      </c>
      <c r="AE247" s="10">
        <f>VLOOKUP($B247,'Hit PD'!$B:$M,12,FALSE)</f>
        <v>0.114</v>
      </c>
      <c r="AF247" s="10">
        <f>VLOOKUP($B247,'Hit PD'!$B:$L,9,FALSE)</f>
        <v>0.78500000000000003</v>
      </c>
      <c r="AG247">
        <f>VLOOKUP(B247,'[1]SGP Hitters'!$B:$K,10,FALSE)</f>
        <v>8.0224946826422219</v>
      </c>
      <c r="AH247" s="8">
        <v>0.11700000000000001</v>
      </c>
      <c r="AI247" s="8">
        <v>0.313</v>
      </c>
      <c r="AJ247" s="11">
        <v>0.26200000000000001</v>
      </c>
      <c r="AK247" s="8">
        <v>0.29699999999999999</v>
      </c>
      <c r="AL247" s="8">
        <v>0.30199999999999999</v>
      </c>
      <c r="AM247" s="8">
        <v>88</v>
      </c>
      <c r="AN247" s="11">
        <v>-1.8</v>
      </c>
      <c r="AO247" s="11">
        <v>-9.5</v>
      </c>
      <c r="AP247" s="8">
        <v>-6.8</v>
      </c>
      <c r="AQ247" s="8">
        <v>0.2</v>
      </c>
    </row>
    <row r="248" spans="1:43" ht="15" thickBot="1">
      <c r="A248" s="5">
        <v>247</v>
      </c>
      <c r="B248" s="22" t="s">
        <v>301</v>
      </c>
      <c r="C248" s="22" t="s">
        <v>50</v>
      </c>
      <c r="D248" s="8">
        <f>VLOOKUP(B248,HITTERS!$B:$W,3,FALSE)</f>
        <v>152</v>
      </c>
      <c r="E248" s="8">
        <f>VLOOKUP($B248,'Hit PD'!$B:$N,13,FALSE)</f>
        <v>566</v>
      </c>
      <c r="F248" s="8">
        <f>VLOOKUP($B248,HITTERS!$B:$W,4,FALSE)</f>
        <v>615</v>
      </c>
      <c r="G248" s="8">
        <f>VLOOKUP($B248,HITTERS!$B:$W,5,FALSE)</f>
        <v>21</v>
      </c>
      <c r="H248" s="8">
        <f>VLOOKUP($B248,HITTERS!$B:$W,6,FALSE)</f>
        <v>67</v>
      </c>
      <c r="I248" s="8">
        <f>VLOOKUP($B248,HITTERS!$B:$W,7,FALSE)</f>
        <v>80</v>
      </c>
      <c r="J248" s="8">
        <f>VLOOKUP($B248,HITTERS!$B:$W,8,FALSE)</f>
        <v>0</v>
      </c>
      <c r="K248" s="8">
        <f t="shared" si="15"/>
        <v>3.4146341463414637E-2</v>
      </c>
      <c r="L248" s="8">
        <f t="shared" si="16"/>
        <v>0.10894308943089431</v>
      </c>
      <c r="M248" s="8">
        <f t="shared" si="17"/>
        <v>0.13008130081300814</v>
      </c>
      <c r="N248" s="8">
        <f t="shared" si="18"/>
        <v>0</v>
      </c>
      <c r="O248" s="8">
        <f>VLOOKUP($B248,HITTERS!$B:$W,14,FALSE)</f>
        <v>0.314</v>
      </c>
      <c r="P248" s="8">
        <f>VLOOKUP($B248,HITTERS!$B:$W,15,FALSE)</f>
        <v>0.42899999999999999</v>
      </c>
      <c r="Q248" s="9">
        <f>VLOOKUP($B248,HITTERS!$B:$W,9,FALSE)</f>
        <v>5.8999999999999997E-2</v>
      </c>
      <c r="R248" s="10">
        <f>VLOOKUP($B248,HITTERS!$B:$W,10,FALSE)</f>
        <v>0.21</v>
      </c>
      <c r="S248" s="10">
        <f>VLOOKUP(B248,'Hit Statcast'!B:R,9,FALSE)</f>
        <v>8.4000000000000005E-2</v>
      </c>
      <c r="T248" s="10">
        <f>VLOOKUP($B248,'Hit Statcast'!$B:$R,11,FALSE)</f>
        <v>0.46500000000000002</v>
      </c>
      <c r="U248" s="23">
        <f>VLOOKUP($B248,'Hit Statcast'!$B:$R,5,FALSE)</f>
        <v>90.6</v>
      </c>
      <c r="V248" s="23">
        <f>VLOOKUP($B248,'Hit Statcast'!$B:$R,7,FALSE)</f>
        <v>11.2</v>
      </c>
      <c r="W248" s="10">
        <f>VLOOKUP($B248,'Hit PD'!$B:$L,4,FALSE)</f>
        <v>0.19600000000000001</v>
      </c>
      <c r="X248" s="10">
        <f>VLOOKUP($B248,'Hit PD'!$B:$L,5,FALSE)</f>
        <v>0.44400000000000001</v>
      </c>
      <c r="Y248" s="10">
        <f>VLOOKUP($B248,'Hit PD'!$B:$L,6,FALSE)</f>
        <v>0.36</v>
      </c>
      <c r="Z248" s="23">
        <f>VLOOKUP($B248,BsR!$B:$L,5,FALSE)</f>
        <v>-6.1</v>
      </c>
      <c r="AA248" s="10">
        <f>VLOOKUP($B248,'Hit PD'!$B:$L,8,FALSE)</f>
        <v>0.34899999999999998</v>
      </c>
      <c r="AB248" s="10">
        <f t="shared" si="19"/>
        <v>0.21899999999999997</v>
      </c>
      <c r="AC248" s="10">
        <f>VLOOKUP($B248,'Hit PD'!$B:$L,10,FALSE)</f>
        <v>0.28000000000000003</v>
      </c>
      <c r="AD248" s="10">
        <f>VLOOKUP($B248,'Hit PD'!$B:$L,11,FALSE)</f>
        <v>0.17599999999999999</v>
      </c>
      <c r="AE248" s="10">
        <f>VLOOKUP($B248,'Hit PD'!$B:$M,12,FALSE)</f>
        <v>0.104</v>
      </c>
      <c r="AF248" s="10">
        <f>VLOOKUP($B248,'Hit PD'!$B:$L,9,FALSE)</f>
        <v>0.78100000000000003</v>
      </c>
      <c r="AG248">
        <f>VLOOKUP(B248,'[1]SGP Hitters'!$B:$K,10,FALSE)</f>
        <v>11.603859058235916</v>
      </c>
      <c r="AH248" s="8">
        <v>0.17</v>
      </c>
      <c r="AI248" s="8">
        <v>0.29799999999999999</v>
      </c>
      <c r="AJ248" s="11">
        <v>0.26</v>
      </c>
      <c r="AK248" s="8">
        <v>0.32300000000000001</v>
      </c>
      <c r="AL248" s="8">
        <v>0.32200000000000001</v>
      </c>
      <c r="AM248" s="8">
        <v>103</v>
      </c>
      <c r="AN248" s="11">
        <v>-6.2</v>
      </c>
      <c r="AO248" s="11">
        <v>-3.9</v>
      </c>
      <c r="AP248" s="8">
        <v>-14.6</v>
      </c>
      <c r="AQ248" s="8">
        <v>0.2</v>
      </c>
    </row>
    <row r="249" spans="1:43" ht="15" thickBot="1">
      <c r="A249" s="5">
        <v>248</v>
      </c>
      <c r="B249" s="22" t="s">
        <v>302</v>
      </c>
      <c r="C249" s="22" t="s">
        <v>48</v>
      </c>
      <c r="D249" s="8">
        <f>VLOOKUP(B249,HITTERS!$B:$W,3,FALSE)</f>
        <v>147</v>
      </c>
      <c r="E249" s="8">
        <f>VLOOKUP($B249,'Hit PD'!$B:$N,13,FALSE)</f>
        <v>462</v>
      </c>
      <c r="F249" s="8">
        <f>VLOOKUP($B249,HITTERS!$B:$W,4,FALSE)</f>
        <v>518</v>
      </c>
      <c r="G249" s="8">
        <f>VLOOKUP($B249,HITTERS!$B:$W,5,FALSE)</f>
        <v>1</v>
      </c>
      <c r="H249" s="8">
        <f>VLOOKUP($B249,HITTERS!$B:$W,6,FALSE)</f>
        <v>52</v>
      </c>
      <c r="I249" s="8">
        <f>VLOOKUP($B249,HITTERS!$B:$W,7,FALSE)</f>
        <v>29</v>
      </c>
      <c r="J249" s="8">
        <f>VLOOKUP($B249,HITTERS!$B:$W,8,FALSE)</f>
        <v>20</v>
      </c>
      <c r="K249" s="8">
        <f t="shared" si="15"/>
        <v>1.9305019305019305E-3</v>
      </c>
      <c r="L249" s="8">
        <f t="shared" si="16"/>
        <v>0.10038610038610038</v>
      </c>
      <c r="M249" s="8">
        <f t="shared" si="17"/>
        <v>5.5984555984555984E-2</v>
      </c>
      <c r="N249" s="8">
        <f t="shared" si="18"/>
        <v>3.8610038610038609E-2</v>
      </c>
      <c r="O249" s="8">
        <f>VLOOKUP($B249,HITTERS!$B:$W,14,FALSE)</f>
        <v>0.30099999999999999</v>
      </c>
      <c r="P249" s="8">
        <f>VLOOKUP($B249,HITTERS!$B:$W,15,FALSE)</f>
        <v>0.29699999999999999</v>
      </c>
      <c r="Q249" s="9">
        <f>VLOOKUP($B249,HITTERS!$B:$W,9,FALSE)</f>
        <v>8.1000000000000003E-2</v>
      </c>
      <c r="R249" s="10">
        <f>VLOOKUP($B249,HITTERS!$B:$W,10,FALSE)</f>
        <v>0.187</v>
      </c>
      <c r="S249" s="10">
        <f>VLOOKUP(B249,'Hit Statcast'!B:R,9,FALSE)</f>
        <v>5.0000000000000001E-3</v>
      </c>
      <c r="T249" s="10">
        <f>VLOOKUP($B249,'Hit Statcast'!$B:$R,11,FALSE)</f>
        <v>0.23100000000000001</v>
      </c>
      <c r="U249" s="23">
        <f>VLOOKUP($B249,'Hit Statcast'!$B:$R,5,FALSE)</f>
        <v>86.3</v>
      </c>
      <c r="V249" s="23">
        <f>VLOOKUP($B249,'Hit Statcast'!$B:$R,7,FALSE)</f>
        <v>9.4</v>
      </c>
      <c r="W249" s="10">
        <f>VLOOKUP($B249,'Hit PD'!$B:$L,4,FALSE)</f>
        <v>0.221</v>
      </c>
      <c r="X249" s="10">
        <f>VLOOKUP($B249,'Hit PD'!$B:$L,5,FALSE)</f>
        <v>0.47299999999999998</v>
      </c>
      <c r="Y249" s="10">
        <f>VLOOKUP($B249,'Hit PD'!$B:$L,6,FALSE)</f>
        <v>0.30599999999999999</v>
      </c>
      <c r="Z249" s="23">
        <f>VLOOKUP($B249,BsR!$B:$L,5,FALSE)</f>
        <v>4.2</v>
      </c>
      <c r="AA249" s="10">
        <f>VLOOKUP($B249,'Hit PD'!$B:$L,8,FALSE)</f>
        <v>0.27100000000000002</v>
      </c>
      <c r="AB249" s="10">
        <f t="shared" si="19"/>
        <v>0.11599999999999999</v>
      </c>
      <c r="AC249" s="10">
        <f>VLOOKUP($B249,'Hit PD'!$B:$L,10,FALSE)</f>
        <v>0.26500000000000001</v>
      </c>
      <c r="AD249" s="10">
        <f>VLOOKUP($B249,'Hit PD'!$B:$L,11,FALSE)</f>
        <v>0.214</v>
      </c>
      <c r="AE249" s="10">
        <f>VLOOKUP($B249,'Hit PD'!$B:$M,12,FALSE)</f>
        <v>5.0999999999999997E-2</v>
      </c>
      <c r="AF249" s="10">
        <f>VLOOKUP($B249,'Hit PD'!$B:$L,9,FALSE)</f>
        <v>0.88400000000000001</v>
      </c>
      <c r="AG249">
        <f>VLOOKUP(B249,'[1]SGP Hitters'!$B:$K,10,FALSE)</f>
        <v>2.961058056759331</v>
      </c>
      <c r="AH249" s="8">
        <v>0.06</v>
      </c>
      <c r="AI249" s="8">
        <v>0.28499999999999998</v>
      </c>
      <c r="AJ249" s="11">
        <v>0.23</v>
      </c>
      <c r="AK249" s="8">
        <v>0.26200000000000001</v>
      </c>
      <c r="AL249" s="8">
        <v>0.26900000000000002</v>
      </c>
      <c r="AM249" s="8">
        <v>65</v>
      </c>
      <c r="AN249" s="11">
        <v>3.9</v>
      </c>
      <c r="AO249" s="11">
        <v>-17.5</v>
      </c>
      <c r="AP249" s="8">
        <v>1.8</v>
      </c>
      <c r="AQ249" s="8">
        <v>0.2</v>
      </c>
    </row>
    <row r="250" spans="1:43" ht="15" thickBot="1">
      <c r="A250" s="5">
        <v>249</v>
      </c>
      <c r="B250" s="22" t="s">
        <v>303</v>
      </c>
      <c r="C250" s="22" t="s">
        <v>129</v>
      </c>
      <c r="D250" s="8">
        <f>VLOOKUP(B250,HITTERS!$B:$W,3,FALSE)</f>
        <v>122</v>
      </c>
      <c r="E250" s="8">
        <f>VLOOKUP($B250,'Hit PD'!$B:$N,13,FALSE)</f>
        <v>447</v>
      </c>
      <c r="F250" s="8">
        <f>VLOOKUP($B250,HITTERS!$B:$W,4,FALSE)</f>
        <v>482</v>
      </c>
      <c r="G250" s="8">
        <f>VLOOKUP($B250,HITTERS!$B:$W,5,FALSE)</f>
        <v>9</v>
      </c>
      <c r="H250" s="8">
        <f>VLOOKUP($B250,HITTERS!$B:$W,6,FALSE)</f>
        <v>61</v>
      </c>
      <c r="I250" s="8">
        <f>VLOOKUP($B250,HITTERS!$B:$W,7,FALSE)</f>
        <v>50</v>
      </c>
      <c r="J250" s="8">
        <f>VLOOKUP($B250,HITTERS!$B:$W,8,FALSE)</f>
        <v>9</v>
      </c>
      <c r="K250" s="8">
        <f t="shared" si="15"/>
        <v>1.8672199170124481E-2</v>
      </c>
      <c r="L250" s="8">
        <f t="shared" si="16"/>
        <v>0.12655601659751037</v>
      </c>
      <c r="M250" s="8">
        <f t="shared" si="17"/>
        <v>0.1037344398340249</v>
      </c>
      <c r="N250" s="8">
        <f t="shared" si="18"/>
        <v>1.8672199170124481E-2</v>
      </c>
      <c r="O250" s="8">
        <f>VLOOKUP($B250,HITTERS!$B:$W,14,FALSE)</f>
        <v>0.30399999999999999</v>
      </c>
      <c r="P250" s="8">
        <f>VLOOKUP($B250,HITTERS!$B:$W,15,FALSE)</f>
        <v>0.38500000000000001</v>
      </c>
      <c r="Q250" s="9">
        <f>VLOOKUP($B250,HITTERS!$B:$W,9,FALSE)</f>
        <v>5.6000000000000001E-2</v>
      </c>
      <c r="R250" s="10">
        <f>VLOOKUP($B250,HITTERS!$B:$W,10,FALSE)</f>
        <v>0.124</v>
      </c>
      <c r="S250" s="10">
        <f>VLOOKUP(B250,'Hit Statcast'!B:R,9,FALSE)</f>
        <v>5.8000000000000003E-2</v>
      </c>
      <c r="T250" s="10">
        <f>VLOOKUP($B250,'Hit Statcast'!$B:$R,11,FALSE)</f>
        <v>0.35699999999999998</v>
      </c>
      <c r="U250" s="23">
        <f>VLOOKUP($B250,'Hit Statcast'!$B:$R,5,FALSE)</f>
        <v>88.3</v>
      </c>
      <c r="V250" s="23">
        <f>VLOOKUP($B250,'Hit Statcast'!$B:$R,7,FALSE)</f>
        <v>4.5999999999999996</v>
      </c>
      <c r="W250" s="10">
        <f>VLOOKUP($B250,'Hit PD'!$B:$L,4,FALSE)</f>
        <v>0.185</v>
      </c>
      <c r="X250" s="10">
        <f>VLOOKUP($B250,'Hit PD'!$B:$L,5,FALSE)</f>
        <v>0.53300000000000003</v>
      </c>
      <c r="Y250" s="10">
        <f>VLOOKUP($B250,'Hit PD'!$B:$L,6,FALSE)</f>
        <v>0.28199999999999997</v>
      </c>
      <c r="Z250" s="23">
        <f>VLOOKUP($B250,BsR!$B:$L,5,FALSE)</f>
        <v>-2.6</v>
      </c>
      <c r="AA250" s="10">
        <f>VLOOKUP($B250,'Hit PD'!$B:$L,8,FALSE)</f>
        <v>0.34699999999999998</v>
      </c>
      <c r="AB250" s="10">
        <f t="shared" si="19"/>
        <v>0.15100000000000002</v>
      </c>
      <c r="AC250" s="10">
        <f>VLOOKUP($B250,'Hit PD'!$B:$L,10,FALSE)</f>
        <v>0.22</v>
      </c>
      <c r="AD250" s="10">
        <f>VLOOKUP($B250,'Hit PD'!$B:$L,11,FALSE)</f>
        <v>0.14299999999999999</v>
      </c>
      <c r="AE250" s="10">
        <f>VLOOKUP($B250,'Hit PD'!$B:$M,12,FALSE)</f>
        <v>7.5999999999999998E-2</v>
      </c>
      <c r="AF250" s="10">
        <f>VLOOKUP($B250,'Hit PD'!$B:$L,9,FALSE)</f>
        <v>0.84899999999999998</v>
      </c>
      <c r="AG250">
        <f>VLOOKUP(B250,'[1]SGP Hitters'!$B:$K,10,FALSE)</f>
        <v>7.2207191728048912</v>
      </c>
      <c r="AH250" s="8">
        <v>0.11700000000000001</v>
      </c>
      <c r="AI250" s="8">
        <v>0.28599999999999998</v>
      </c>
      <c r="AJ250" s="11">
        <v>0.26600000000000001</v>
      </c>
      <c r="AK250" s="8">
        <v>0.29499999999999998</v>
      </c>
      <c r="AL250" s="8">
        <v>0.308</v>
      </c>
      <c r="AM250" s="8">
        <v>82</v>
      </c>
      <c r="AN250" s="11">
        <v>-2.7</v>
      </c>
      <c r="AO250" s="11">
        <v>-13.1</v>
      </c>
      <c r="AP250" s="8">
        <v>-1.3</v>
      </c>
      <c r="AQ250" s="8">
        <v>0.1</v>
      </c>
    </row>
    <row r="251" spans="1:43" ht="15" thickBot="1">
      <c r="A251" s="5">
        <v>250</v>
      </c>
      <c r="B251" s="22" t="s">
        <v>304</v>
      </c>
      <c r="C251" s="22" t="s">
        <v>43</v>
      </c>
      <c r="D251" s="8">
        <f>VLOOKUP(B251,HITTERS!$B:$W,3,FALSE)</f>
        <v>104</v>
      </c>
      <c r="E251" s="8">
        <f>VLOOKUP($B251,'Hit PD'!$B:$N,13,FALSE)</f>
        <v>275</v>
      </c>
      <c r="F251" s="8">
        <f>VLOOKUP($B251,HITTERS!$B:$W,4,FALSE)</f>
        <v>319</v>
      </c>
      <c r="G251" s="8">
        <f>VLOOKUP($B251,HITTERS!$B:$W,5,FALSE)</f>
        <v>13</v>
      </c>
      <c r="H251" s="8">
        <f>VLOOKUP($B251,HITTERS!$B:$W,6,FALSE)</f>
        <v>33</v>
      </c>
      <c r="I251" s="8">
        <f>VLOOKUP($B251,HITTERS!$B:$W,7,FALSE)</f>
        <v>48</v>
      </c>
      <c r="J251" s="8">
        <f>VLOOKUP($B251,HITTERS!$B:$W,8,FALSE)</f>
        <v>0</v>
      </c>
      <c r="K251" s="8">
        <f t="shared" si="15"/>
        <v>4.0752351097178681E-2</v>
      </c>
      <c r="L251" s="8">
        <f t="shared" si="16"/>
        <v>0.10344827586206896</v>
      </c>
      <c r="M251" s="8">
        <f t="shared" si="17"/>
        <v>0.15047021943573669</v>
      </c>
      <c r="N251" s="8">
        <f t="shared" si="18"/>
        <v>0</v>
      </c>
      <c r="O251" s="8">
        <f>VLOOKUP($B251,HITTERS!$B:$W,14,FALSE)</f>
        <v>0.33900000000000002</v>
      </c>
      <c r="P251" s="8">
        <f>VLOOKUP($B251,HITTERS!$B:$W,15,FALSE)</f>
        <v>0.40400000000000003</v>
      </c>
      <c r="Q251" s="9">
        <f>VLOOKUP($B251,HITTERS!$B:$W,9,FALSE)</f>
        <v>0.13200000000000001</v>
      </c>
      <c r="R251" s="10">
        <f>VLOOKUP($B251,HITTERS!$B:$W,10,FALSE)</f>
        <v>0.254</v>
      </c>
      <c r="S251" s="10">
        <f>VLOOKUP(B251,'Hit Statcast'!B:R,9,FALSE)</f>
        <v>9.2999999999999999E-2</v>
      </c>
      <c r="T251" s="10">
        <f>VLOOKUP($B251,'Hit Statcast'!$B:$R,11,FALSE)</f>
        <v>0.495</v>
      </c>
      <c r="U251" s="23">
        <f>VLOOKUP($B251,'Hit Statcast'!$B:$R,5,FALSE)</f>
        <v>91.7</v>
      </c>
      <c r="V251" s="23">
        <f>VLOOKUP($B251,'Hit Statcast'!$B:$R,7,FALSE)</f>
        <v>14.5</v>
      </c>
      <c r="W251" s="10">
        <f>VLOOKUP($B251,'Hit PD'!$B:$L,4,FALSE)</f>
        <v>0.18</v>
      </c>
      <c r="X251" s="10">
        <f>VLOOKUP($B251,'Hit PD'!$B:$L,5,FALSE)</f>
        <v>0.433</v>
      </c>
      <c r="Y251" s="10">
        <f>VLOOKUP($B251,'Hit PD'!$B:$L,6,FALSE)</f>
        <v>0.38700000000000001</v>
      </c>
      <c r="Z251" s="23">
        <f>VLOOKUP($B251,BsR!$B:$L,5,FALSE)</f>
        <v>-3.7</v>
      </c>
      <c r="AA251" s="10">
        <f>VLOOKUP($B251,'Hit PD'!$B:$L,8,FALSE)</f>
        <v>0.24099999999999999</v>
      </c>
      <c r="AB251" s="10">
        <f t="shared" si="19"/>
        <v>0.19799999999999995</v>
      </c>
      <c r="AC251" s="10">
        <f>VLOOKUP($B251,'Hit PD'!$B:$L,10,FALSE)</f>
        <v>0.313</v>
      </c>
      <c r="AD251" s="10">
        <f>VLOOKUP($B251,'Hit PD'!$B:$L,11,FALSE)</f>
        <v>0.24199999999999999</v>
      </c>
      <c r="AE251" s="10">
        <f>VLOOKUP($B251,'Hit PD'!$B:$M,12,FALSE)</f>
        <v>7.0999999999999994E-2</v>
      </c>
      <c r="AF251" s="10">
        <f>VLOOKUP($B251,'Hit PD'!$B:$L,9,FALSE)</f>
        <v>0.80200000000000005</v>
      </c>
      <c r="AG251">
        <f>VLOOKUP(B251,'[1]SGP Hitters'!$B:$K,10,FALSE)</f>
        <v>7.0088616568776656</v>
      </c>
      <c r="AH251" s="8">
        <v>0.17100000000000001</v>
      </c>
      <c r="AI251" s="8">
        <v>0.28199999999999997</v>
      </c>
      <c r="AJ251" s="11">
        <v>0.23300000000000001</v>
      </c>
      <c r="AK251" s="8">
        <v>0.32700000000000001</v>
      </c>
      <c r="AL251" s="8">
        <v>0.32300000000000001</v>
      </c>
      <c r="AM251" s="8">
        <v>109</v>
      </c>
      <c r="AN251" s="11">
        <v>-3.7</v>
      </c>
      <c r="AO251" s="11">
        <v>-0.2</v>
      </c>
      <c r="AP251" s="8">
        <v>-9.1999999999999993</v>
      </c>
      <c r="AQ251" s="8">
        <v>0.1</v>
      </c>
    </row>
    <row r="252" spans="1:43" ht="15" thickBot="1">
      <c r="A252" s="5">
        <v>251</v>
      </c>
      <c r="B252" s="22" t="s">
        <v>305</v>
      </c>
      <c r="C252" s="22" t="s">
        <v>54</v>
      </c>
      <c r="D252" s="8">
        <f>VLOOKUP(B252,HITTERS!$B:$W,3,FALSE)</f>
        <v>115</v>
      </c>
      <c r="E252" s="8">
        <f>VLOOKUP($B252,'Hit PD'!$B:$N,13,FALSE)</f>
        <v>326</v>
      </c>
      <c r="F252" s="8">
        <f>VLOOKUP($B252,HITTERS!$B:$W,4,FALSE)</f>
        <v>361</v>
      </c>
      <c r="G252" s="8">
        <f>VLOOKUP($B252,HITTERS!$B:$W,5,FALSE)</f>
        <v>6</v>
      </c>
      <c r="H252" s="8">
        <f>VLOOKUP($B252,HITTERS!$B:$W,6,FALSE)</f>
        <v>39</v>
      </c>
      <c r="I252" s="8">
        <f>VLOOKUP($B252,HITTERS!$B:$W,7,FALSE)</f>
        <v>37</v>
      </c>
      <c r="J252" s="8">
        <f>VLOOKUP($B252,HITTERS!$B:$W,8,FALSE)</f>
        <v>14</v>
      </c>
      <c r="K252" s="8">
        <f t="shared" si="15"/>
        <v>1.662049861495845E-2</v>
      </c>
      <c r="L252" s="8">
        <f t="shared" si="16"/>
        <v>0.10803324099722991</v>
      </c>
      <c r="M252" s="8">
        <f t="shared" si="17"/>
        <v>0.10249307479224377</v>
      </c>
      <c r="N252" s="8">
        <f t="shared" si="18"/>
        <v>3.8781163434903045E-2</v>
      </c>
      <c r="O252" s="8">
        <f>VLOOKUP($B252,HITTERS!$B:$W,14,FALSE)</f>
        <v>0.30599999999999999</v>
      </c>
      <c r="P252" s="8">
        <f>VLOOKUP($B252,HITTERS!$B:$W,15,FALSE)</f>
        <v>0.34</v>
      </c>
      <c r="Q252" s="9">
        <f>VLOOKUP($B252,HITTERS!$B:$W,9,FALSE)</f>
        <v>7.8E-2</v>
      </c>
      <c r="R252" s="10">
        <f>VLOOKUP($B252,HITTERS!$B:$W,10,FALSE)</f>
        <v>0.19400000000000001</v>
      </c>
      <c r="S252" s="10">
        <f>VLOOKUP(B252,'Hit Statcast'!B:R,9,FALSE)</f>
        <v>3.1E-2</v>
      </c>
      <c r="T252" s="10">
        <f>VLOOKUP($B252,'Hit Statcast'!$B:$R,11,FALSE)</f>
        <v>0.38900000000000001</v>
      </c>
      <c r="U252" s="23">
        <f>VLOOKUP($B252,'Hit Statcast'!$B:$R,5,FALSE)</f>
        <v>88.8</v>
      </c>
      <c r="V252" s="23">
        <f>VLOOKUP($B252,'Hit Statcast'!$B:$R,7,FALSE)</f>
        <v>7.2</v>
      </c>
      <c r="W252" s="10">
        <f>VLOOKUP($B252,'Hit PD'!$B:$L,4,FALSE)</f>
        <v>0.247</v>
      </c>
      <c r="X252" s="10">
        <f>VLOOKUP($B252,'Hit PD'!$B:$L,5,FALSE)</f>
        <v>0.49399999999999999</v>
      </c>
      <c r="Y252" s="10">
        <f>VLOOKUP($B252,'Hit PD'!$B:$L,6,FALSE)</f>
        <v>0.25900000000000001</v>
      </c>
      <c r="Z252" s="23">
        <f>VLOOKUP($B252,BsR!$B:$L,5,FALSE)</f>
        <v>-2.6</v>
      </c>
      <c r="AA252" s="10">
        <f>VLOOKUP($B252,'Hit PD'!$B:$L,8,FALSE)</f>
        <v>0.30199999999999999</v>
      </c>
      <c r="AB252" s="10">
        <f t="shared" si="19"/>
        <v>0.18000000000000005</v>
      </c>
      <c r="AC252" s="10">
        <f>VLOOKUP($B252,'Hit PD'!$B:$L,10,FALSE)</f>
        <v>0.28100000000000003</v>
      </c>
      <c r="AD252" s="10">
        <f>VLOOKUP($B252,'Hit PD'!$B:$L,11,FALSE)</f>
        <v>0.20100000000000001</v>
      </c>
      <c r="AE252" s="10">
        <f>VLOOKUP($B252,'Hit PD'!$B:$M,12,FALSE)</f>
        <v>0.08</v>
      </c>
      <c r="AF252" s="10">
        <f>VLOOKUP($B252,'Hit PD'!$B:$L,9,FALSE)</f>
        <v>0.82</v>
      </c>
      <c r="AG252">
        <f>VLOOKUP(B252,'[1]SGP Hitters'!$B:$K,10,FALSE)</f>
        <v>4.9285098963081797</v>
      </c>
      <c r="AH252" s="8">
        <v>9.9000000000000005E-2</v>
      </c>
      <c r="AI252" s="8">
        <v>0.28799999999999998</v>
      </c>
      <c r="AJ252" s="11">
        <v>0.24199999999999999</v>
      </c>
      <c r="AK252" s="8">
        <v>0.28699999999999998</v>
      </c>
      <c r="AL252" s="8">
        <v>0.29299999999999998</v>
      </c>
      <c r="AM252" s="8">
        <v>82</v>
      </c>
      <c r="AN252" s="11">
        <v>-2.6</v>
      </c>
      <c r="AO252" s="11">
        <v>-10.3</v>
      </c>
      <c r="AP252" s="8">
        <v>-0.6</v>
      </c>
      <c r="AQ252" s="8">
        <v>0.1</v>
      </c>
    </row>
    <row r="253" spans="1:43" ht="15" thickBot="1">
      <c r="A253" s="5">
        <v>252</v>
      </c>
      <c r="B253" s="22" t="s">
        <v>306</v>
      </c>
      <c r="C253" s="22" t="s">
        <v>169</v>
      </c>
      <c r="D253" s="8">
        <f>VLOOKUP(B253,HITTERS!$B:$W,3,FALSE)</f>
        <v>124</v>
      </c>
      <c r="E253" s="8">
        <f>VLOOKUP($B253,'Hit PD'!$B:$N,13,FALSE)</f>
        <v>359</v>
      </c>
      <c r="F253" s="8">
        <f>VLOOKUP($B253,HITTERS!$B:$W,4,FALSE)</f>
        <v>419</v>
      </c>
      <c r="G253" s="8">
        <f>VLOOKUP($B253,HITTERS!$B:$W,5,FALSE)</f>
        <v>5</v>
      </c>
      <c r="H253" s="8">
        <f>VLOOKUP($B253,HITTERS!$B:$W,6,FALSE)</f>
        <v>42</v>
      </c>
      <c r="I253" s="8">
        <f>VLOOKUP($B253,HITTERS!$B:$W,7,FALSE)</f>
        <v>27</v>
      </c>
      <c r="J253" s="8">
        <f>VLOOKUP($B253,HITTERS!$B:$W,8,FALSE)</f>
        <v>15</v>
      </c>
      <c r="K253" s="8">
        <f t="shared" si="15"/>
        <v>1.1933174224343675E-2</v>
      </c>
      <c r="L253" s="8">
        <f t="shared" si="16"/>
        <v>0.10023866348448687</v>
      </c>
      <c r="M253" s="8">
        <f t="shared" si="17"/>
        <v>6.4439140811455853E-2</v>
      </c>
      <c r="N253" s="8">
        <f t="shared" si="18"/>
        <v>3.5799522673031027E-2</v>
      </c>
      <c r="O253" s="8">
        <f>VLOOKUP($B253,HITTERS!$B:$W,14,FALSE)</f>
        <v>0.30299999999999999</v>
      </c>
      <c r="P253" s="8">
        <f>VLOOKUP($B253,HITTERS!$B:$W,15,FALSE)</f>
        <v>0.30399999999999999</v>
      </c>
      <c r="Q253" s="9">
        <f>VLOOKUP($B253,HITTERS!$B:$W,9,FALSE)</f>
        <v>0.105</v>
      </c>
      <c r="R253" s="10">
        <f>VLOOKUP($B253,HITTERS!$B:$W,10,FALSE)</f>
        <v>9.5000000000000001E-2</v>
      </c>
      <c r="S253" s="10">
        <f>VLOOKUP(B253,'Hit Statcast'!B:R,9,FALSE)</f>
        <v>1.2E-2</v>
      </c>
      <c r="T253" s="10">
        <f>VLOOKUP($B253,'Hit Statcast'!$B:$R,11,FALSE)</f>
        <v>0.20100000000000001</v>
      </c>
      <c r="U253" s="23">
        <f>VLOOKUP($B253,'Hit Statcast'!$B:$R,5,FALSE)</f>
        <v>86.7</v>
      </c>
      <c r="V253" s="23">
        <f>VLOOKUP($B253,'Hit Statcast'!$B:$R,7,FALSE)</f>
        <v>10</v>
      </c>
      <c r="W253" s="10">
        <f>VLOOKUP($B253,'Hit PD'!$B:$L,4,FALSE)</f>
        <v>0.182</v>
      </c>
      <c r="X253" s="10">
        <f>VLOOKUP($B253,'Hit PD'!$B:$L,5,FALSE)</f>
        <v>0.47599999999999998</v>
      </c>
      <c r="Y253" s="10">
        <f>VLOOKUP($B253,'Hit PD'!$B:$L,6,FALSE)</f>
        <v>0.34200000000000003</v>
      </c>
      <c r="Z253" s="23">
        <f>VLOOKUP($B253,BsR!$B:$L,5,FALSE)</f>
        <v>-1.1000000000000001</v>
      </c>
      <c r="AA253" s="10">
        <f>VLOOKUP($B253,'Hit PD'!$B:$L,8,FALSE)</f>
        <v>0.27200000000000002</v>
      </c>
      <c r="AB253" s="10">
        <f t="shared" si="19"/>
        <v>0.125</v>
      </c>
      <c r="AC253" s="10">
        <f>VLOOKUP($B253,'Hit PD'!$B:$L,10,FALSE)</f>
        <v>0.24299999999999999</v>
      </c>
      <c r="AD253" s="10">
        <f>VLOOKUP($B253,'Hit PD'!$B:$L,11,FALSE)</f>
        <v>0.187</v>
      </c>
      <c r="AE253" s="10">
        <f>VLOOKUP($B253,'Hit PD'!$B:$M,12,FALSE)</f>
        <v>5.7000000000000002E-2</v>
      </c>
      <c r="AF253" s="10">
        <f>VLOOKUP($B253,'Hit PD'!$B:$L,9,FALSE)</f>
        <v>0.875</v>
      </c>
      <c r="AG253">
        <f>VLOOKUP(B253,'[1]SGP Hitters'!$B:$K,10,FALSE)</f>
        <v>3.442164197693776</v>
      </c>
      <c r="AH253" s="8">
        <v>9.5000000000000001E-2</v>
      </c>
      <c r="AI253" s="8">
        <v>0.221</v>
      </c>
      <c r="AJ253" s="11">
        <v>0.20899999999999999</v>
      </c>
      <c r="AK253" s="8">
        <v>0.27600000000000002</v>
      </c>
      <c r="AL253" s="8">
        <v>0.29699999999999999</v>
      </c>
      <c r="AM253" s="8">
        <v>77</v>
      </c>
      <c r="AN253" s="11">
        <v>-1</v>
      </c>
      <c r="AO253" s="11">
        <v>-12.8</v>
      </c>
      <c r="AP253" s="8">
        <v>-0.3</v>
      </c>
      <c r="AQ253" s="8">
        <v>0.1</v>
      </c>
    </row>
    <row r="254" spans="1:43" ht="15" thickBot="1">
      <c r="A254" s="5">
        <v>253</v>
      </c>
      <c r="B254" s="22" t="s">
        <v>307</v>
      </c>
      <c r="C254" s="22" t="s">
        <v>24</v>
      </c>
      <c r="D254" s="8">
        <f>VLOOKUP(B254,HITTERS!$B:$W,3,FALSE)</f>
        <v>81</v>
      </c>
      <c r="E254" s="8">
        <f>VLOOKUP($B254,'Hit PD'!$B:$N,13,FALSE)</f>
        <v>256</v>
      </c>
      <c r="F254" s="8">
        <f>VLOOKUP($B254,HITTERS!$B:$W,4,FALSE)</f>
        <v>304</v>
      </c>
      <c r="G254" s="8">
        <f>VLOOKUP($B254,HITTERS!$B:$W,5,FALSE)</f>
        <v>7</v>
      </c>
      <c r="H254" s="8">
        <f>VLOOKUP($B254,HITTERS!$B:$W,6,FALSE)</f>
        <v>36</v>
      </c>
      <c r="I254" s="8">
        <f>VLOOKUP($B254,HITTERS!$B:$W,7,FALSE)</f>
        <v>32</v>
      </c>
      <c r="J254" s="8">
        <f>VLOOKUP($B254,HITTERS!$B:$W,8,FALSE)</f>
        <v>3</v>
      </c>
      <c r="K254" s="8">
        <f t="shared" si="15"/>
        <v>2.3026315789473683E-2</v>
      </c>
      <c r="L254" s="8">
        <f t="shared" si="16"/>
        <v>0.11842105263157894</v>
      </c>
      <c r="M254" s="8">
        <f t="shared" si="17"/>
        <v>0.10526315789473684</v>
      </c>
      <c r="N254" s="8">
        <f t="shared" si="18"/>
        <v>9.8684210526315784E-3</v>
      </c>
      <c r="O254" s="8">
        <f>VLOOKUP($B254,HITTERS!$B:$W,14,FALSE)</f>
        <v>0.30499999999999999</v>
      </c>
      <c r="P254" s="8">
        <f>VLOOKUP($B254,HITTERS!$B:$W,15,FALSE)</f>
        <v>0.36699999999999999</v>
      </c>
      <c r="Q254" s="9">
        <f>VLOOKUP($B254,HITTERS!$B:$W,9,FALSE)</f>
        <v>0.125</v>
      </c>
      <c r="R254" s="10">
        <f>VLOOKUP($B254,HITTERS!$B:$W,10,FALSE)</f>
        <v>0.20100000000000001</v>
      </c>
      <c r="S254" s="10">
        <f>VLOOKUP(B254,'Hit Statcast'!B:R,9,FALSE)</f>
        <v>0.06</v>
      </c>
      <c r="T254" s="10">
        <f>VLOOKUP($B254,'Hit Statcast'!$B:$R,11,FALSE)</f>
        <v>0.313</v>
      </c>
      <c r="U254" s="23">
        <f>VLOOKUP($B254,'Hit Statcast'!$B:$R,5,FALSE)</f>
        <v>86.8</v>
      </c>
      <c r="V254" s="23">
        <f>VLOOKUP($B254,'Hit Statcast'!$B:$R,7,FALSE)</f>
        <v>16.600000000000001</v>
      </c>
      <c r="W254" s="10">
        <f>VLOOKUP($B254,'Hit PD'!$B:$L,4,FALSE)</f>
        <v>0.161</v>
      </c>
      <c r="X254" s="10">
        <f>VLOOKUP($B254,'Hit PD'!$B:$L,5,FALSE)</f>
        <v>0.372</v>
      </c>
      <c r="Y254" s="10">
        <f>VLOOKUP($B254,'Hit PD'!$B:$L,6,FALSE)</f>
        <v>0.46700000000000003</v>
      </c>
      <c r="Z254" s="23">
        <f>VLOOKUP($B254,BsR!$B:$L,5,FALSE)</f>
        <v>0.5</v>
      </c>
      <c r="AA254" s="10">
        <f>VLOOKUP($B254,'Hit PD'!$B:$L,8,FALSE)</f>
        <v>0.24299999999999999</v>
      </c>
      <c r="AB254" s="10">
        <f t="shared" si="19"/>
        <v>0.19399999999999995</v>
      </c>
      <c r="AC254" s="10">
        <f>VLOOKUP($B254,'Hit PD'!$B:$L,10,FALSE)</f>
        <v>0.252</v>
      </c>
      <c r="AD254" s="10">
        <f>VLOOKUP($B254,'Hit PD'!$B:$L,11,FALSE)</f>
        <v>0.16600000000000001</v>
      </c>
      <c r="AE254" s="10">
        <f>VLOOKUP($B254,'Hit PD'!$B:$M,12,FALSE)</f>
        <v>8.5000000000000006E-2</v>
      </c>
      <c r="AF254" s="10">
        <f>VLOOKUP($B254,'Hit PD'!$B:$L,9,FALSE)</f>
        <v>0.80600000000000005</v>
      </c>
      <c r="AG254">
        <f>VLOOKUP(B254,'[1]SGP Hitters'!$B:$K,10,FALSE)</f>
        <v>4.1561786615158045</v>
      </c>
      <c r="AH254" s="8">
        <v>0.17199999999999999</v>
      </c>
      <c r="AI254" s="8">
        <v>0.224</v>
      </c>
      <c r="AJ254" s="11">
        <v>0.19500000000000001</v>
      </c>
      <c r="AK254" s="8">
        <v>0.29499999999999998</v>
      </c>
      <c r="AL254" s="8">
        <v>0.30499999999999999</v>
      </c>
      <c r="AM254" s="8">
        <v>85</v>
      </c>
      <c r="AN254" s="11">
        <v>0.4</v>
      </c>
      <c r="AO254" s="11">
        <v>-5.2</v>
      </c>
      <c r="AP254" s="8">
        <v>-3.9</v>
      </c>
      <c r="AQ254" s="8">
        <v>0.1</v>
      </c>
    </row>
    <row r="255" spans="1:43" ht="15" thickBot="1">
      <c r="A255" s="5">
        <v>254</v>
      </c>
      <c r="B255" s="22" t="s">
        <v>308</v>
      </c>
      <c r="C255" s="22" t="s">
        <v>169</v>
      </c>
      <c r="D255" s="8">
        <f>VLOOKUP(B255,HITTERS!$B:$W,3,FALSE)</f>
        <v>112</v>
      </c>
      <c r="E255" s="8">
        <f>VLOOKUP($B255,'Hit PD'!$B:$N,13,FALSE)</f>
        <v>343</v>
      </c>
      <c r="F255" s="8">
        <f>VLOOKUP($B255,HITTERS!$B:$W,4,FALSE)</f>
        <v>378</v>
      </c>
      <c r="G255" s="8">
        <f>VLOOKUP($B255,HITTERS!$B:$W,5,FALSE)</f>
        <v>14</v>
      </c>
      <c r="H255" s="8">
        <f>VLOOKUP($B255,HITTERS!$B:$W,6,FALSE)</f>
        <v>33</v>
      </c>
      <c r="I255" s="8">
        <f>VLOOKUP($B255,HITTERS!$B:$W,7,FALSE)</f>
        <v>52</v>
      </c>
      <c r="J255" s="8">
        <f>VLOOKUP($B255,HITTERS!$B:$W,8,FALSE)</f>
        <v>3</v>
      </c>
      <c r="K255" s="8">
        <f t="shared" si="15"/>
        <v>3.7037037037037035E-2</v>
      </c>
      <c r="L255" s="8">
        <f t="shared" si="16"/>
        <v>8.7301587301587297E-2</v>
      </c>
      <c r="M255" s="8">
        <f t="shared" si="17"/>
        <v>0.13756613756613756</v>
      </c>
      <c r="N255" s="8">
        <f t="shared" si="18"/>
        <v>7.9365079365079361E-3</v>
      </c>
      <c r="O255" s="8">
        <f>VLOOKUP($B255,HITTERS!$B:$W,14,FALSE)</f>
        <v>0.28599999999999998</v>
      </c>
      <c r="P255" s="8">
        <f>VLOOKUP($B255,HITTERS!$B:$W,15,FALSE)</f>
        <v>0.40500000000000003</v>
      </c>
      <c r="Q255" s="9">
        <f>VLOOKUP($B255,HITTERS!$B:$W,9,FALSE)</f>
        <v>7.9000000000000001E-2</v>
      </c>
      <c r="R255" s="10">
        <f>VLOOKUP($B255,HITTERS!$B:$W,10,FALSE)</f>
        <v>0.26700000000000002</v>
      </c>
      <c r="S255" s="10">
        <f>VLOOKUP(B255,'Hit Statcast'!B:R,9,FALSE)</f>
        <v>0.122</v>
      </c>
      <c r="T255" s="10">
        <f>VLOOKUP($B255,'Hit Statcast'!$B:$R,11,FALSE)</f>
        <v>0.46100000000000002</v>
      </c>
      <c r="U255" s="23">
        <f>VLOOKUP($B255,'Hit Statcast'!$B:$R,5,FALSE)</f>
        <v>90.5</v>
      </c>
      <c r="V255" s="23">
        <f>VLOOKUP($B255,'Hit Statcast'!$B:$R,7,FALSE)</f>
        <v>16.399999999999999</v>
      </c>
      <c r="W255" s="10">
        <f>VLOOKUP($B255,'Hit PD'!$B:$L,4,FALSE)</f>
        <v>0.16</v>
      </c>
      <c r="X255" s="10">
        <f>VLOOKUP($B255,'Hit PD'!$B:$L,5,FALSE)</f>
        <v>0.36499999999999999</v>
      </c>
      <c r="Y255" s="10">
        <f>VLOOKUP($B255,'Hit PD'!$B:$L,6,FALSE)</f>
        <v>0.47499999999999998</v>
      </c>
      <c r="Z255" s="23">
        <f>VLOOKUP($B255,BsR!$B:$L,5,FALSE)</f>
        <v>-1.8</v>
      </c>
      <c r="AA255" s="10">
        <f>VLOOKUP($B255,'Hit PD'!$B:$L,8,FALSE)</f>
        <v>0.34499999999999997</v>
      </c>
      <c r="AB255" s="10">
        <f t="shared" si="19"/>
        <v>0.29600000000000004</v>
      </c>
      <c r="AC255" s="10">
        <f>VLOOKUP($B255,'Hit PD'!$B:$L,10,FALSE)</f>
        <v>0.28499999999999998</v>
      </c>
      <c r="AD255" s="10">
        <f>VLOOKUP($B255,'Hit PD'!$B:$L,11,FALSE)</f>
        <v>0.13700000000000001</v>
      </c>
      <c r="AE255" s="10">
        <f>VLOOKUP($B255,'Hit PD'!$B:$M,12,FALSE)</f>
        <v>0.14799999999999999</v>
      </c>
      <c r="AF255" s="10">
        <f>VLOOKUP($B255,'Hit PD'!$B:$L,9,FALSE)</f>
        <v>0.70399999999999996</v>
      </c>
      <c r="AG255">
        <f>VLOOKUP(B255,'[1]SGP Hitters'!$B:$K,10,FALSE)</f>
        <v>5.8540197192076455</v>
      </c>
      <c r="AH255" s="8">
        <v>0.186</v>
      </c>
      <c r="AI255" s="8">
        <v>0.26900000000000002</v>
      </c>
      <c r="AJ255" s="11">
        <v>0.221</v>
      </c>
      <c r="AK255" s="8">
        <v>0.29899999999999999</v>
      </c>
      <c r="AL255" s="8">
        <v>0.32200000000000001</v>
      </c>
      <c r="AM255" s="8">
        <v>93</v>
      </c>
      <c r="AN255" s="11">
        <v>-1.9</v>
      </c>
      <c r="AO255" s="11">
        <v>-5.2</v>
      </c>
      <c r="AP255" s="8">
        <v>-6.9</v>
      </c>
      <c r="AQ255" s="8">
        <v>0.1</v>
      </c>
    </row>
    <row r="256" spans="1:43" ht="15" thickBot="1">
      <c r="A256" s="5">
        <v>255</v>
      </c>
      <c r="B256" s="22" t="s">
        <v>309</v>
      </c>
      <c r="C256" s="22" t="s">
        <v>50</v>
      </c>
      <c r="D256" s="8">
        <f>VLOOKUP(B256,HITTERS!$B:$W,3,FALSE)</f>
        <v>118</v>
      </c>
      <c r="E256" s="8">
        <f>VLOOKUP($B256,'Hit PD'!$B:$N,13,FALSE)</f>
        <v>363</v>
      </c>
      <c r="F256" s="8">
        <f>VLOOKUP($B256,HITTERS!$B:$W,4,FALSE)</f>
        <v>405</v>
      </c>
      <c r="G256" s="8">
        <f>VLOOKUP($B256,HITTERS!$B:$W,5,FALSE)</f>
        <v>8</v>
      </c>
      <c r="H256" s="8">
        <f>VLOOKUP($B256,HITTERS!$B:$W,6,FALSE)</f>
        <v>33</v>
      </c>
      <c r="I256" s="8">
        <f>VLOOKUP($B256,HITTERS!$B:$W,7,FALSE)</f>
        <v>33</v>
      </c>
      <c r="J256" s="8">
        <f>VLOOKUP($B256,HITTERS!$B:$W,8,FALSE)</f>
        <v>0</v>
      </c>
      <c r="K256" s="8">
        <f t="shared" si="15"/>
        <v>1.9753086419753086E-2</v>
      </c>
      <c r="L256" s="8">
        <f t="shared" si="16"/>
        <v>8.1481481481481488E-2</v>
      </c>
      <c r="M256" s="8">
        <f t="shared" si="17"/>
        <v>8.1481481481481488E-2</v>
      </c>
      <c r="N256" s="8">
        <f t="shared" si="18"/>
        <v>0</v>
      </c>
      <c r="O256" s="8">
        <f>VLOOKUP($B256,HITTERS!$B:$W,14,FALSE)</f>
        <v>0.309</v>
      </c>
      <c r="P256" s="8">
        <f>VLOOKUP($B256,HITTERS!$B:$W,15,FALSE)</f>
        <v>0.33900000000000002</v>
      </c>
      <c r="Q256" s="9">
        <f>VLOOKUP($B256,HITTERS!$B:$W,9,FALSE)</f>
        <v>8.8999999999999996E-2</v>
      </c>
      <c r="R256" s="10">
        <f>VLOOKUP($B256,HITTERS!$B:$W,10,FALSE)</f>
        <v>0.21199999999999999</v>
      </c>
      <c r="S256" s="10">
        <f>VLOOKUP(B256,'Hit Statcast'!B:R,9,FALSE)</f>
        <v>4.7E-2</v>
      </c>
      <c r="T256" s="10">
        <f>VLOOKUP($B256,'Hit Statcast'!$B:$R,11,FALSE)</f>
        <v>0.34399999999999997</v>
      </c>
      <c r="U256" s="23">
        <f>VLOOKUP($B256,'Hit Statcast'!$B:$R,5,FALSE)</f>
        <v>87.9</v>
      </c>
      <c r="V256" s="23">
        <f>VLOOKUP($B256,'Hit Statcast'!$B:$R,7,FALSE)</f>
        <v>10.8</v>
      </c>
      <c r="W256" s="10">
        <f>VLOOKUP($B256,'Hit PD'!$B:$L,4,FALSE)</f>
        <v>0.183</v>
      </c>
      <c r="X256" s="10">
        <f>VLOOKUP($B256,'Hit PD'!$B:$L,5,FALSE)</f>
        <v>0.45200000000000001</v>
      </c>
      <c r="Y256" s="10">
        <f>VLOOKUP($B256,'Hit PD'!$B:$L,6,FALSE)</f>
        <v>0.36599999999999999</v>
      </c>
      <c r="Z256" s="23">
        <f>VLOOKUP($B256,BsR!$B:$L,5,FALSE)</f>
        <v>-6.1</v>
      </c>
      <c r="AA256" s="10">
        <f>VLOOKUP($B256,'Hit PD'!$B:$L,8,FALSE)</f>
        <v>0.30399999999999999</v>
      </c>
      <c r="AB256" s="10">
        <f t="shared" si="19"/>
        <v>0.22199999999999998</v>
      </c>
      <c r="AC256" s="10">
        <f>VLOOKUP($B256,'Hit PD'!$B:$L,10,FALSE)</f>
        <v>0.28799999999999998</v>
      </c>
      <c r="AD256" s="10">
        <f>VLOOKUP($B256,'Hit PD'!$B:$L,11,FALSE)</f>
        <v>0.189</v>
      </c>
      <c r="AE256" s="10">
        <f>VLOOKUP($B256,'Hit PD'!$B:$M,12,FALSE)</f>
        <v>9.9000000000000005E-2</v>
      </c>
      <c r="AF256" s="10">
        <f>VLOOKUP($B256,'Hit PD'!$B:$L,9,FALSE)</f>
        <v>0.77800000000000002</v>
      </c>
      <c r="AG256">
        <f>VLOOKUP(B256,'[1]SGP Hitters'!$B:$K,10,FALSE)</f>
        <v>2.8600230309522687</v>
      </c>
      <c r="AH256" s="8">
        <v>0.107</v>
      </c>
      <c r="AI256" s="8">
        <v>0.28699999999999998</v>
      </c>
      <c r="AJ256" s="11">
        <v>0.23599999999999999</v>
      </c>
      <c r="AK256" s="8">
        <v>0.29099999999999998</v>
      </c>
      <c r="AL256" s="8">
        <v>0.28100000000000003</v>
      </c>
      <c r="AM256" s="8">
        <v>81</v>
      </c>
      <c r="AN256" s="11">
        <v>-5.9</v>
      </c>
      <c r="AO256" s="11">
        <v>-14.9</v>
      </c>
      <c r="AP256" s="8">
        <v>1.9</v>
      </c>
      <c r="AQ256" s="8">
        <v>0.1</v>
      </c>
    </row>
    <row r="257" spans="1:43" ht="15" thickBot="1">
      <c r="A257" s="5">
        <v>256</v>
      </c>
      <c r="B257" s="22" t="s">
        <v>310</v>
      </c>
      <c r="C257" s="22" t="s">
        <v>50</v>
      </c>
      <c r="D257" s="8">
        <f>VLOOKUP(B257,HITTERS!$B:$W,3,FALSE)</f>
        <v>151</v>
      </c>
      <c r="E257" s="8">
        <f>VLOOKUP($B257,'Hit PD'!$B:$N,13,FALSE)</f>
        <v>562</v>
      </c>
      <c r="F257" s="8">
        <f>VLOOKUP($B257,HITTERS!$B:$W,4,FALSE)</f>
        <v>621</v>
      </c>
      <c r="G257" s="8">
        <f>VLOOKUP($B257,HITTERS!$B:$W,5,FALSE)</f>
        <v>5</v>
      </c>
      <c r="H257" s="8">
        <f>VLOOKUP($B257,HITTERS!$B:$W,6,FALSE)</f>
        <v>72</v>
      </c>
      <c r="I257" s="8">
        <f>VLOOKUP($B257,HITTERS!$B:$W,7,FALSE)</f>
        <v>45</v>
      </c>
      <c r="J257" s="8">
        <f>VLOOKUP($B257,HITTERS!$B:$W,8,FALSE)</f>
        <v>13</v>
      </c>
      <c r="K257" s="8">
        <f t="shared" si="15"/>
        <v>8.0515297906602248E-3</v>
      </c>
      <c r="L257" s="8">
        <f t="shared" si="16"/>
        <v>0.11594202898550725</v>
      </c>
      <c r="M257" s="8">
        <f t="shared" si="17"/>
        <v>7.2463768115942032E-2</v>
      </c>
      <c r="N257" s="8">
        <f t="shared" si="18"/>
        <v>2.0933977455716585E-2</v>
      </c>
      <c r="O257" s="8">
        <f>VLOOKUP($B257,HITTERS!$B:$W,14,FALSE)</f>
        <v>0.32600000000000001</v>
      </c>
      <c r="P257" s="8">
        <f>VLOOKUP($B257,HITTERS!$B:$W,15,FALSE)</f>
        <v>0.35599999999999998</v>
      </c>
      <c r="Q257" s="9">
        <f>VLOOKUP($B257,HITTERS!$B:$W,9,FALSE)</f>
        <v>8.4000000000000005E-2</v>
      </c>
      <c r="R257" s="10">
        <f>VLOOKUP($B257,HITTERS!$B:$W,10,FALSE)</f>
        <v>0.14299999999999999</v>
      </c>
      <c r="S257" s="10">
        <f>VLOOKUP(B257,'Hit Statcast'!B:R,9,FALSE)</f>
        <v>2.9000000000000001E-2</v>
      </c>
      <c r="T257" s="10">
        <f>VLOOKUP($B257,'Hit Statcast'!$B:$R,11,FALSE)</f>
        <v>0.26800000000000002</v>
      </c>
      <c r="U257" s="23">
        <f>VLOOKUP($B257,'Hit Statcast'!$B:$R,5,FALSE)</f>
        <v>86.6</v>
      </c>
      <c r="V257" s="23">
        <f>VLOOKUP($B257,'Hit Statcast'!$B:$R,7,FALSE)</f>
        <v>14.5</v>
      </c>
      <c r="W257" s="10">
        <f>VLOOKUP($B257,'Hit PD'!$B:$L,4,FALSE)</f>
        <v>0.26200000000000001</v>
      </c>
      <c r="X257" s="10">
        <f>VLOOKUP($B257,'Hit PD'!$B:$L,5,FALSE)</f>
        <v>0.39100000000000001</v>
      </c>
      <c r="Y257" s="10">
        <f>VLOOKUP($B257,'Hit PD'!$B:$L,6,FALSE)</f>
        <v>0.34699999999999998</v>
      </c>
      <c r="Z257" s="23">
        <f>VLOOKUP($B257,BsR!$B:$L,5,FALSE)</f>
        <v>2.2999999999999998</v>
      </c>
      <c r="AA257" s="10">
        <f>VLOOKUP($B257,'Hit PD'!$B:$L,8,FALSE)</f>
        <v>0.318</v>
      </c>
      <c r="AB257" s="10">
        <f t="shared" si="19"/>
        <v>0.17200000000000004</v>
      </c>
      <c r="AC257" s="10">
        <f>VLOOKUP($B257,'Hit PD'!$B:$L,10,FALSE)</f>
        <v>0.23100000000000001</v>
      </c>
      <c r="AD257" s="10">
        <f>VLOOKUP($B257,'Hit PD'!$B:$L,11,FALSE)</f>
        <v>0.14699999999999999</v>
      </c>
      <c r="AE257" s="10">
        <f>VLOOKUP($B257,'Hit PD'!$B:$M,12,FALSE)</f>
        <v>8.4000000000000005E-2</v>
      </c>
      <c r="AF257" s="10">
        <f>VLOOKUP($B257,'Hit PD'!$B:$L,9,FALSE)</f>
        <v>0.82799999999999996</v>
      </c>
      <c r="AG257">
        <f>VLOOKUP(B257,'[1]SGP Hitters'!$B:$K,10,FALSE)</f>
        <v>7.2416526657400544</v>
      </c>
      <c r="AH257" s="8">
        <v>9.6000000000000002E-2</v>
      </c>
      <c r="AI257" s="8">
        <v>0.30499999999999999</v>
      </c>
      <c r="AJ257" s="11">
        <v>0.26500000000000001</v>
      </c>
      <c r="AK257" s="8">
        <v>0.30199999999999999</v>
      </c>
      <c r="AL257" s="8">
        <v>0.308</v>
      </c>
      <c r="AM257" s="8">
        <v>89</v>
      </c>
      <c r="AN257" s="11">
        <v>2.2999999999999998</v>
      </c>
      <c r="AO257" s="11">
        <v>-5.7</v>
      </c>
      <c r="AP257" s="8">
        <v>-14.8</v>
      </c>
      <c r="AQ257" s="8">
        <v>0</v>
      </c>
    </row>
    <row r="258" spans="1:43" ht="15" thickBot="1">
      <c r="A258" s="5">
        <v>257</v>
      </c>
      <c r="B258" s="22" t="s">
        <v>311</v>
      </c>
      <c r="C258" s="22" t="s">
        <v>109</v>
      </c>
      <c r="D258" s="8">
        <f>VLOOKUP(B258,HITTERS!$B:$W,3,FALSE)</f>
        <v>141</v>
      </c>
      <c r="E258" s="8">
        <f>VLOOKUP($B258,'Hit PD'!$B:$N,13,FALSE)</f>
        <v>486</v>
      </c>
      <c r="F258" s="8">
        <f>VLOOKUP($B258,HITTERS!$B:$W,4,FALSE)</f>
        <v>526</v>
      </c>
      <c r="G258" s="8">
        <f>VLOOKUP($B258,HITTERS!$B:$W,5,FALSE)</f>
        <v>14</v>
      </c>
      <c r="H258" s="8">
        <f>VLOOKUP($B258,HITTERS!$B:$W,6,FALSE)</f>
        <v>48</v>
      </c>
      <c r="I258" s="8">
        <f>VLOOKUP($B258,HITTERS!$B:$W,7,FALSE)</f>
        <v>72</v>
      </c>
      <c r="J258" s="8">
        <f>VLOOKUP($B258,HITTERS!$B:$W,8,FALSE)</f>
        <v>1</v>
      </c>
      <c r="K258" s="8">
        <f t="shared" ref="K258:K289" si="20">G258/$F258</f>
        <v>2.6615969581749048E-2</v>
      </c>
      <c r="L258" s="8">
        <f t="shared" ref="L258:L289" si="21">H258/$F258</f>
        <v>9.125475285171103E-2</v>
      </c>
      <c r="M258" s="8">
        <f t="shared" ref="M258:M289" si="22">I258/$F258</f>
        <v>0.13688212927756654</v>
      </c>
      <c r="N258" s="8">
        <f t="shared" ref="N258:N289" si="23">J258/$F258</f>
        <v>1.9011406844106464E-3</v>
      </c>
      <c r="O258" s="8">
        <f>VLOOKUP($B258,HITTERS!$B:$W,14,FALSE)</f>
        <v>0.316</v>
      </c>
      <c r="P258" s="8">
        <f>VLOOKUP($B258,HITTERS!$B:$W,15,FALSE)</f>
        <v>0.40899999999999997</v>
      </c>
      <c r="Q258" s="9">
        <f>VLOOKUP($B258,HITTERS!$B:$W,9,FALSE)</f>
        <v>6.5000000000000002E-2</v>
      </c>
      <c r="R258" s="10">
        <f>VLOOKUP($B258,HITTERS!$B:$W,10,FALSE)</f>
        <v>0.224</v>
      </c>
      <c r="S258" s="10">
        <f>VLOOKUP(B258,'Hit Statcast'!B:R,9,FALSE)</f>
        <v>6.2E-2</v>
      </c>
      <c r="T258" s="10">
        <f>VLOOKUP($B258,'Hit Statcast'!$B:$R,11,FALSE)</f>
        <v>0.38400000000000001</v>
      </c>
      <c r="U258" s="23">
        <f>VLOOKUP($B258,'Hit Statcast'!$B:$R,5,FALSE)</f>
        <v>88.1</v>
      </c>
      <c r="V258" s="23">
        <f>VLOOKUP($B258,'Hit Statcast'!$B:$R,7,FALSE)</f>
        <v>12.7</v>
      </c>
      <c r="W258" s="10">
        <f>VLOOKUP($B258,'Hit PD'!$B:$L,4,FALSE)</f>
        <v>0.17199999999999999</v>
      </c>
      <c r="X258" s="10">
        <f>VLOOKUP($B258,'Hit PD'!$B:$L,5,FALSE)</f>
        <v>0.46800000000000003</v>
      </c>
      <c r="Y258" s="10">
        <f>VLOOKUP($B258,'Hit PD'!$B:$L,6,FALSE)</f>
        <v>0.36</v>
      </c>
      <c r="Z258" s="23">
        <f>VLOOKUP($B258,BsR!$B:$L,5,FALSE)</f>
        <v>-0.5</v>
      </c>
      <c r="AA258" s="10">
        <f>VLOOKUP($B258,'Hit PD'!$B:$L,8,FALSE)</f>
        <v>0.39800000000000002</v>
      </c>
      <c r="AB258" s="10">
        <f t="shared" ref="AB258:AB289" si="24">1-AF258</f>
        <v>0.25600000000000001</v>
      </c>
      <c r="AC258" s="10">
        <f>VLOOKUP($B258,'Hit PD'!$B:$L,10,FALSE)</f>
        <v>0.248</v>
      </c>
      <c r="AD258" s="10">
        <f>VLOOKUP($B258,'Hit PD'!$B:$L,11,FALSE)</f>
        <v>0.108</v>
      </c>
      <c r="AE258" s="10">
        <f>VLOOKUP($B258,'Hit PD'!$B:$M,12,FALSE)</f>
        <v>0.14000000000000001</v>
      </c>
      <c r="AF258" s="10">
        <f>VLOOKUP($B258,'Hit PD'!$B:$L,9,FALSE)</f>
        <v>0.74399999999999999</v>
      </c>
      <c r="AG258">
        <f>VLOOKUP(B258,'[1]SGP Hitters'!$B:$K,10,FALSE)</f>
        <v>8.5047587557709594</v>
      </c>
      <c r="AH258" s="8">
        <v>0.14299999999999999</v>
      </c>
      <c r="AI258" s="8">
        <v>0.32</v>
      </c>
      <c r="AJ258" s="11">
        <v>0.26700000000000002</v>
      </c>
      <c r="AK258" s="8">
        <v>0.314</v>
      </c>
      <c r="AL258" s="8">
        <v>0.29799999999999999</v>
      </c>
      <c r="AM258" s="8">
        <v>80</v>
      </c>
      <c r="AN258" s="11">
        <v>-0.2</v>
      </c>
      <c r="AO258" s="11">
        <v>-12.7</v>
      </c>
      <c r="AP258" s="8">
        <v>-5.0999999999999996</v>
      </c>
      <c r="AQ258" s="8">
        <v>0</v>
      </c>
    </row>
    <row r="259" spans="1:43" ht="15" thickBot="1">
      <c r="A259" s="5">
        <v>258</v>
      </c>
      <c r="B259" s="22" t="s">
        <v>312</v>
      </c>
      <c r="C259" s="22" t="s">
        <v>111</v>
      </c>
      <c r="D259" s="8">
        <f>VLOOKUP(B259,HITTERS!$B:$W,3,FALSE)</f>
        <v>111</v>
      </c>
      <c r="E259" s="8">
        <f>VLOOKUP($B259,'Hit PD'!$B:$N,13,FALSE)</f>
        <v>334</v>
      </c>
      <c r="F259" s="8">
        <f>VLOOKUP($B259,HITTERS!$B:$W,4,FALSE)</f>
        <v>371</v>
      </c>
      <c r="G259" s="8">
        <f>VLOOKUP($B259,HITTERS!$B:$W,5,FALSE)</f>
        <v>2</v>
      </c>
      <c r="H259" s="8">
        <f>VLOOKUP($B259,HITTERS!$B:$W,6,FALSE)</f>
        <v>54</v>
      </c>
      <c r="I259" s="8">
        <f>VLOOKUP($B259,HITTERS!$B:$W,7,FALSE)</f>
        <v>32</v>
      </c>
      <c r="J259" s="8">
        <f>VLOOKUP($B259,HITTERS!$B:$W,8,FALSE)</f>
        <v>24</v>
      </c>
      <c r="K259" s="8">
        <f t="shared" si="20"/>
        <v>5.3908355795148251E-3</v>
      </c>
      <c r="L259" s="8">
        <f t="shared" si="21"/>
        <v>0.14555256064690028</v>
      </c>
      <c r="M259" s="8">
        <f t="shared" si="22"/>
        <v>8.6253369272237201E-2</v>
      </c>
      <c r="N259" s="8">
        <f t="shared" si="23"/>
        <v>6.4690026954177901E-2</v>
      </c>
      <c r="O259" s="8">
        <f>VLOOKUP($B259,HITTERS!$B:$W,14,FALSE)</f>
        <v>0.29599999999999999</v>
      </c>
      <c r="P259" s="8">
        <f>VLOOKUP($B259,HITTERS!$B:$W,15,FALSE)</f>
        <v>0.311</v>
      </c>
      <c r="Q259" s="9">
        <f>VLOOKUP($B259,HITTERS!$B:$W,9,FALSE)</f>
        <v>8.1000000000000003E-2</v>
      </c>
      <c r="R259" s="10">
        <f>VLOOKUP($B259,HITTERS!$B:$W,10,FALSE)</f>
        <v>0.248</v>
      </c>
      <c r="S259" s="10">
        <f>VLOOKUP(B259,'Hit Statcast'!B:R,9,FALSE)</f>
        <v>0.02</v>
      </c>
      <c r="T259" s="10">
        <f>VLOOKUP($B259,'Hit Statcast'!$B:$R,11,FALSE)</f>
        <v>0.36799999999999999</v>
      </c>
      <c r="U259" s="23">
        <f>VLOOKUP($B259,'Hit Statcast'!$B:$R,5,FALSE)</f>
        <v>88.1</v>
      </c>
      <c r="V259" s="23">
        <f>VLOOKUP($B259,'Hit Statcast'!$B:$R,7,FALSE)</f>
        <v>1.1000000000000001</v>
      </c>
      <c r="W259" s="10">
        <f>VLOOKUP($B259,'Hit PD'!$B:$L,4,FALSE)</f>
        <v>0.185</v>
      </c>
      <c r="X259" s="10">
        <f>VLOOKUP($B259,'Hit PD'!$B:$L,5,FALSE)</f>
        <v>0.59699999999999998</v>
      </c>
      <c r="Y259" s="10">
        <f>VLOOKUP($B259,'Hit PD'!$B:$L,6,FALSE)</f>
        <v>0.219</v>
      </c>
      <c r="Z259" s="23">
        <f>VLOOKUP($B259,BsR!$B:$L,5,FALSE)</f>
        <v>2.9</v>
      </c>
      <c r="AA259" s="10">
        <f>VLOOKUP($B259,'Hit PD'!$B:$L,8,FALSE)</f>
        <v>0.30599999999999999</v>
      </c>
      <c r="AB259" s="10">
        <f t="shared" si="24"/>
        <v>0.22399999999999998</v>
      </c>
      <c r="AC259" s="10">
        <f>VLOOKUP($B259,'Hit PD'!$B:$L,10,FALSE)</f>
        <v>0.26900000000000002</v>
      </c>
      <c r="AD259" s="10">
        <f>VLOOKUP($B259,'Hit PD'!$B:$L,11,FALSE)</f>
        <v>0.16600000000000001</v>
      </c>
      <c r="AE259" s="10">
        <f>VLOOKUP($B259,'Hit PD'!$B:$M,12,FALSE)</f>
        <v>0.10299999999999999</v>
      </c>
      <c r="AF259" s="10">
        <f>VLOOKUP($B259,'Hit PD'!$B:$L,9,FALSE)</f>
        <v>0.77600000000000002</v>
      </c>
      <c r="AG259">
        <f>VLOOKUP(B259,'[1]SGP Hitters'!$B:$K,10,FALSE)</f>
        <v>5.2127257553650352</v>
      </c>
      <c r="AH259" s="8">
        <v>8.3000000000000004E-2</v>
      </c>
      <c r="AI259" s="8">
        <v>0.318</v>
      </c>
      <c r="AJ259" s="11">
        <v>0.23799999999999999</v>
      </c>
      <c r="AK259" s="8">
        <v>0.27800000000000002</v>
      </c>
      <c r="AL259" s="8">
        <v>0.26900000000000002</v>
      </c>
      <c r="AM259" s="8">
        <v>70</v>
      </c>
      <c r="AN259" s="11">
        <v>3.5</v>
      </c>
      <c r="AO259" s="11">
        <v>-9.8000000000000007</v>
      </c>
      <c r="AP259" s="8">
        <v>-2.9</v>
      </c>
      <c r="AQ259" s="8">
        <v>0</v>
      </c>
    </row>
    <row r="260" spans="1:43" ht="15" thickBot="1">
      <c r="A260" s="5">
        <v>259</v>
      </c>
      <c r="B260" s="22" t="s">
        <v>313</v>
      </c>
      <c r="C260" s="22" t="s">
        <v>129</v>
      </c>
      <c r="D260" s="8">
        <f>VLOOKUP(B260,HITTERS!$B:$W,3,FALSE)</f>
        <v>154</v>
      </c>
      <c r="E260" s="8">
        <f>VLOOKUP($B260,'Hit PD'!$B:$N,13,FALSE)</f>
        <v>611</v>
      </c>
      <c r="F260" s="8">
        <f>VLOOKUP($B260,HITTERS!$B:$W,4,FALSE)</f>
        <v>657</v>
      </c>
      <c r="G260" s="8">
        <f>VLOOKUP($B260,HITTERS!$B:$W,5,FALSE)</f>
        <v>13</v>
      </c>
      <c r="H260" s="8">
        <f>VLOOKUP($B260,HITTERS!$B:$W,6,FALSE)</f>
        <v>71</v>
      </c>
      <c r="I260" s="8">
        <f>VLOOKUP($B260,HITTERS!$B:$W,7,FALSE)</f>
        <v>89</v>
      </c>
      <c r="J260" s="8">
        <f>VLOOKUP($B260,HITTERS!$B:$W,8,FALSE)</f>
        <v>0</v>
      </c>
      <c r="K260" s="8">
        <f t="shared" si="20"/>
        <v>1.9786910197869101E-2</v>
      </c>
      <c r="L260" s="8">
        <f t="shared" si="21"/>
        <v>0.1080669710806697</v>
      </c>
      <c r="M260" s="8">
        <f t="shared" si="22"/>
        <v>0.13546423135464231</v>
      </c>
      <c r="N260" s="8">
        <f t="shared" si="23"/>
        <v>0</v>
      </c>
      <c r="O260" s="8">
        <f>VLOOKUP($B260,HITTERS!$B:$W,14,FALSE)</f>
        <v>0.32100000000000001</v>
      </c>
      <c r="P260" s="8">
        <f>VLOOKUP($B260,HITTERS!$B:$W,15,FALSE)</f>
        <v>0.40100000000000002</v>
      </c>
      <c r="Q260" s="9">
        <f>VLOOKUP($B260,HITTERS!$B:$W,9,FALSE)</f>
        <v>5.8000000000000003E-2</v>
      </c>
      <c r="R260" s="10">
        <f>VLOOKUP($B260,HITTERS!$B:$W,10,FALSE)</f>
        <v>0.19800000000000001</v>
      </c>
      <c r="S260" s="10">
        <f>VLOOKUP(B260,'Hit Statcast'!B:R,9,FALSE)</f>
        <v>5.3999999999999999E-2</v>
      </c>
      <c r="T260" s="10">
        <f>VLOOKUP($B260,'Hit Statcast'!$B:$R,11,FALSE)</f>
        <v>0.41699999999999998</v>
      </c>
      <c r="U260" s="23">
        <f>VLOOKUP($B260,'Hit Statcast'!$B:$R,5,FALSE)</f>
        <v>89.4</v>
      </c>
      <c r="V260" s="23">
        <f>VLOOKUP($B260,'Hit Statcast'!$B:$R,7,FALSE)</f>
        <v>9.4</v>
      </c>
      <c r="W260" s="10">
        <f>VLOOKUP($B260,'Hit PD'!$B:$L,4,FALSE)</f>
        <v>0.20200000000000001</v>
      </c>
      <c r="X260" s="10">
        <f>VLOOKUP($B260,'Hit PD'!$B:$L,5,FALSE)</f>
        <v>0.48599999999999999</v>
      </c>
      <c r="Y260" s="10">
        <f>VLOOKUP($B260,'Hit PD'!$B:$L,6,FALSE)</f>
        <v>0.312</v>
      </c>
      <c r="Z260" s="23">
        <f>VLOOKUP($B260,BsR!$B:$L,5,FALSE)</f>
        <v>-4.2</v>
      </c>
      <c r="AA260" s="10">
        <f>VLOOKUP($B260,'Hit PD'!$B:$L,8,FALSE)</f>
        <v>0.34300000000000003</v>
      </c>
      <c r="AB260" s="10">
        <f t="shared" si="24"/>
        <v>0.21399999999999997</v>
      </c>
      <c r="AC260" s="10">
        <f>VLOOKUP($B260,'Hit PD'!$B:$L,10,FALSE)</f>
        <v>0.28299999999999997</v>
      </c>
      <c r="AD260" s="10">
        <f>VLOOKUP($B260,'Hit PD'!$B:$L,11,FALSE)</f>
        <v>0.18099999999999999</v>
      </c>
      <c r="AE260" s="10">
        <f>VLOOKUP($B260,'Hit PD'!$B:$M,12,FALSE)</f>
        <v>0.10199999999999999</v>
      </c>
      <c r="AF260" s="10">
        <f>VLOOKUP($B260,'Hit PD'!$B:$L,9,FALSE)</f>
        <v>0.78600000000000003</v>
      </c>
      <c r="AG260">
        <f>VLOOKUP(B260,'[1]SGP Hitters'!$B:$K,10,FALSE)</f>
        <v>10.480090639712365</v>
      </c>
      <c r="AH260" s="8">
        <v>0.128</v>
      </c>
      <c r="AI260" s="8">
        <v>0.33300000000000002</v>
      </c>
      <c r="AJ260" s="11">
        <v>0.27900000000000003</v>
      </c>
      <c r="AK260" s="8">
        <v>0.31900000000000001</v>
      </c>
      <c r="AL260" s="8">
        <v>0.28499999999999998</v>
      </c>
      <c r="AM260" s="8">
        <v>98</v>
      </c>
      <c r="AN260" s="11">
        <v>-4.4000000000000004</v>
      </c>
      <c r="AO260" s="11">
        <v>-5.7</v>
      </c>
      <c r="AP260" s="8">
        <v>-16.5</v>
      </c>
      <c r="AQ260" s="8">
        <v>-0.1</v>
      </c>
    </row>
    <row r="261" spans="1:43" ht="15" thickBot="1">
      <c r="A261" s="5">
        <v>260</v>
      </c>
      <c r="B261" s="22" t="s">
        <v>314</v>
      </c>
      <c r="C261" s="22" t="s">
        <v>24</v>
      </c>
      <c r="D261" s="8">
        <f>VLOOKUP(B261,HITTERS!$B:$W,3,FALSE)</f>
        <v>133</v>
      </c>
      <c r="E261" s="8">
        <f>VLOOKUP($B261,'Hit PD'!$B:$N,13,FALSE)</f>
        <v>394</v>
      </c>
      <c r="F261" s="8">
        <f>VLOOKUP($B261,HITTERS!$B:$W,4,FALSE)</f>
        <v>422</v>
      </c>
      <c r="G261" s="8">
        <f>VLOOKUP($B261,HITTERS!$B:$W,5,FALSE)</f>
        <v>7</v>
      </c>
      <c r="H261" s="8">
        <f>VLOOKUP($B261,HITTERS!$B:$W,6,FALSE)</f>
        <v>47</v>
      </c>
      <c r="I261" s="8">
        <f>VLOOKUP($B261,HITTERS!$B:$W,7,FALSE)</f>
        <v>55</v>
      </c>
      <c r="J261" s="8">
        <f>VLOOKUP($B261,HITTERS!$B:$W,8,FALSE)</f>
        <v>4</v>
      </c>
      <c r="K261" s="8">
        <f t="shared" si="20"/>
        <v>1.6587677725118485E-2</v>
      </c>
      <c r="L261" s="8">
        <f t="shared" si="21"/>
        <v>0.11137440758293839</v>
      </c>
      <c r="M261" s="8">
        <f t="shared" si="22"/>
        <v>0.13033175355450238</v>
      </c>
      <c r="N261" s="8">
        <f t="shared" si="23"/>
        <v>9.4786729857819912E-3</v>
      </c>
      <c r="O261" s="8">
        <f>VLOOKUP($B261,HITTERS!$B:$W,14,FALSE)</f>
        <v>0.29399999999999998</v>
      </c>
      <c r="P261" s="8">
        <f>VLOOKUP($B261,HITTERS!$B:$W,15,FALSE)</f>
        <v>0.38100000000000001</v>
      </c>
      <c r="Q261" s="9">
        <f>VLOOKUP($B261,HITTERS!$B:$W,9,FALSE)</f>
        <v>4.7E-2</v>
      </c>
      <c r="R261" s="10">
        <f>VLOOKUP($B261,HITTERS!$B:$W,10,FALSE)</f>
        <v>0.17100000000000001</v>
      </c>
      <c r="S261" s="10">
        <f>VLOOKUP(B261,'Hit Statcast'!B:R,9,FALSE)</f>
        <v>4.9000000000000002E-2</v>
      </c>
      <c r="T261" s="10">
        <f>VLOOKUP($B261,'Hit Statcast'!$B:$R,11,FALSE)</f>
        <v>0.439</v>
      </c>
      <c r="U261" s="23">
        <f>VLOOKUP($B261,'Hit Statcast'!$B:$R,5,FALSE)</f>
        <v>89.3</v>
      </c>
      <c r="V261" s="23">
        <f>VLOOKUP($B261,'Hit Statcast'!$B:$R,7,FALSE)</f>
        <v>8.1999999999999993</v>
      </c>
      <c r="W261" s="10">
        <f>VLOOKUP($B261,'Hit PD'!$B:$L,4,FALSE)</f>
        <v>0.217</v>
      </c>
      <c r="X261" s="10">
        <f>VLOOKUP($B261,'Hit PD'!$B:$L,5,FALSE)</f>
        <v>0.48299999999999998</v>
      </c>
      <c r="Y261" s="10">
        <f>VLOOKUP($B261,'Hit PD'!$B:$L,6,FALSE)</f>
        <v>0.3</v>
      </c>
      <c r="Z261" s="23">
        <f>VLOOKUP($B261,BsR!$B:$L,5,FALSE)</f>
        <v>-4.0999999999999996</v>
      </c>
      <c r="AA261" s="10">
        <f>VLOOKUP($B261,'Hit PD'!$B:$L,8,FALSE)</f>
        <v>0.372</v>
      </c>
      <c r="AB261" s="10">
        <f t="shared" si="24"/>
        <v>0.20699999999999996</v>
      </c>
      <c r="AC261" s="10">
        <f>VLOOKUP($B261,'Hit PD'!$B:$L,10,FALSE)</f>
        <v>0.245</v>
      </c>
      <c r="AD261" s="10">
        <f>VLOOKUP($B261,'Hit PD'!$B:$L,11,FALSE)</f>
        <v>0.13200000000000001</v>
      </c>
      <c r="AE261" s="10">
        <f>VLOOKUP($B261,'Hit PD'!$B:$M,12,FALSE)</f>
        <v>0.113</v>
      </c>
      <c r="AF261" s="10">
        <f>VLOOKUP($B261,'Hit PD'!$B:$L,9,FALSE)</f>
        <v>0.79300000000000004</v>
      </c>
      <c r="AG261">
        <f>VLOOKUP(B261,'[1]SGP Hitters'!$B:$K,10,FALSE)</f>
        <v>5.4411825187382474</v>
      </c>
      <c r="AH261" s="8">
        <v>0.11899999999999999</v>
      </c>
      <c r="AI261" s="8">
        <v>0.29499999999999998</v>
      </c>
      <c r="AJ261" s="11">
        <v>0.25700000000000001</v>
      </c>
      <c r="AK261" s="8">
        <v>0.28699999999999998</v>
      </c>
      <c r="AL261" s="8">
        <v>0.308</v>
      </c>
      <c r="AM261" s="8">
        <v>80</v>
      </c>
      <c r="AN261" s="11">
        <v>-4.5</v>
      </c>
      <c r="AO261" s="11">
        <v>-14.5</v>
      </c>
      <c r="AP261" s="8">
        <v>-0.2</v>
      </c>
      <c r="AQ261" s="8">
        <v>-0.1</v>
      </c>
    </row>
    <row r="262" spans="1:43" ht="15" thickBot="1">
      <c r="A262" s="5">
        <v>261</v>
      </c>
      <c r="B262" s="22" t="s">
        <v>315</v>
      </c>
      <c r="C262" s="22" t="s">
        <v>129</v>
      </c>
      <c r="D262" s="8">
        <f>VLOOKUP(B262,HITTERS!$B:$W,3,FALSE)</f>
        <v>153</v>
      </c>
      <c r="E262" s="8">
        <f>VLOOKUP($B262,'Hit PD'!$B:$N,13,FALSE)</f>
        <v>527</v>
      </c>
      <c r="F262" s="8">
        <f>VLOOKUP($B262,HITTERS!$B:$W,4,FALSE)</f>
        <v>586</v>
      </c>
      <c r="G262" s="8">
        <f>VLOOKUP($B262,HITTERS!$B:$W,5,FALSE)</f>
        <v>12</v>
      </c>
      <c r="H262" s="8">
        <f>VLOOKUP($B262,HITTERS!$B:$W,6,FALSE)</f>
        <v>57</v>
      </c>
      <c r="I262" s="8">
        <f>VLOOKUP($B262,HITTERS!$B:$W,7,FALSE)</f>
        <v>46</v>
      </c>
      <c r="J262" s="8">
        <f>VLOOKUP($B262,HITTERS!$B:$W,8,FALSE)</f>
        <v>1</v>
      </c>
      <c r="K262" s="8">
        <f t="shared" si="20"/>
        <v>2.0477815699658702E-2</v>
      </c>
      <c r="L262" s="8">
        <f t="shared" si="21"/>
        <v>9.7269624573378843E-2</v>
      </c>
      <c r="M262" s="8">
        <f t="shared" si="22"/>
        <v>7.8498293515358364E-2</v>
      </c>
      <c r="N262" s="8">
        <f t="shared" si="23"/>
        <v>1.7064846416382253E-3</v>
      </c>
      <c r="O262" s="8">
        <f>VLOOKUP($B262,HITTERS!$B:$W,14,FALSE)</f>
        <v>0.32600000000000001</v>
      </c>
      <c r="P262" s="8">
        <f>VLOOKUP($B262,HITTERS!$B:$W,15,FALSE)</f>
        <v>0.36599999999999999</v>
      </c>
      <c r="Q262" s="9">
        <f>VLOOKUP($B262,HITTERS!$B:$W,9,FALSE)</f>
        <v>0.08</v>
      </c>
      <c r="R262" s="10">
        <f>VLOOKUP($B262,HITTERS!$B:$W,10,FALSE)</f>
        <v>0.155</v>
      </c>
      <c r="S262" s="10">
        <f>VLOOKUP(B262,'Hit Statcast'!B:R,9,FALSE)</f>
        <v>6.6000000000000003E-2</v>
      </c>
      <c r="T262" s="10">
        <f>VLOOKUP($B262,'Hit Statcast'!$B:$R,11,FALSE)</f>
        <v>0.308</v>
      </c>
      <c r="U262" s="23">
        <f>VLOOKUP($B262,'Hit Statcast'!$B:$R,5,FALSE)</f>
        <v>86.3</v>
      </c>
      <c r="V262" s="23">
        <f>VLOOKUP($B262,'Hit Statcast'!$B:$R,7,FALSE)</f>
        <v>12.8</v>
      </c>
      <c r="W262" s="10">
        <f>VLOOKUP($B262,'Hit PD'!$B:$L,4,FALSE)</f>
        <v>0.20100000000000001</v>
      </c>
      <c r="X262" s="10">
        <f>VLOOKUP($B262,'Hit PD'!$B:$L,5,FALSE)</f>
        <v>0.42499999999999999</v>
      </c>
      <c r="Y262" s="10">
        <f>VLOOKUP($B262,'Hit PD'!$B:$L,6,FALSE)</f>
        <v>0.374</v>
      </c>
      <c r="Z262" s="23">
        <f>VLOOKUP($B262,BsR!$B:$L,5,FALSE)</f>
        <v>-3.9</v>
      </c>
      <c r="AA262" s="10">
        <f>VLOOKUP($B262,'Hit PD'!$B:$L,8,FALSE)</f>
        <v>0.33900000000000002</v>
      </c>
      <c r="AB262" s="10">
        <f t="shared" si="24"/>
        <v>0.18300000000000005</v>
      </c>
      <c r="AC262" s="10">
        <f>VLOOKUP($B262,'Hit PD'!$B:$L,10,FALSE)</f>
        <v>0.248</v>
      </c>
      <c r="AD262" s="10">
        <f>VLOOKUP($B262,'Hit PD'!$B:$L,11,FALSE)</f>
        <v>0.158</v>
      </c>
      <c r="AE262" s="10">
        <f>VLOOKUP($B262,'Hit PD'!$B:$M,12,FALSE)</f>
        <v>0.09</v>
      </c>
      <c r="AF262" s="10">
        <f>VLOOKUP($B262,'Hit PD'!$B:$L,9,FALSE)</f>
        <v>0.81699999999999995</v>
      </c>
      <c r="AG262">
        <f>VLOOKUP(B262,'[1]SGP Hitters'!$B:$K,10,FALSE)</f>
        <v>6.5435432332433887</v>
      </c>
      <c r="AH262" s="8">
        <v>0.106</v>
      </c>
      <c r="AI262" s="8">
        <v>0.28599999999999998</v>
      </c>
      <c r="AJ262" s="11">
        <v>0.253</v>
      </c>
      <c r="AK262" s="8">
        <v>0.30299999999999999</v>
      </c>
      <c r="AL262" s="8">
        <v>0.32</v>
      </c>
      <c r="AM262" s="8">
        <v>87</v>
      </c>
      <c r="AN262" s="11">
        <v>-4.4000000000000004</v>
      </c>
      <c r="AO262" s="11">
        <v>-13.4</v>
      </c>
      <c r="AP262" s="8">
        <v>-7.2</v>
      </c>
      <c r="AQ262" s="8">
        <v>-0.1</v>
      </c>
    </row>
    <row r="263" spans="1:43" ht="15" thickBot="1">
      <c r="A263" s="5">
        <v>262</v>
      </c>
      <c r="B263" s="22" t="s">
        <v>316</v>
      </c>
      <c r="C263" s="6" t="s">
        <v>103</v>
      </c>
      <c r="D263" s="8">
        <f>VLOOKUP(B263,HITTERS!$B:$W,3,FALSE)</f>
        <v>112</v>
      </c>
      <c r="E263" s="8">
        <f>VLOOKUP($B263,'Hit PD'!$B:$N,13,FALSE)</f>
        <v>352</v>
      </c>
      <c r="F263" s="8">
        <f>VLOOKUP($B263,HITTERS!$B:$W,4,FALSE)</f>
        <v>386</v>
      </c>
      <c r="G263" s="8">
        <f>VLOOKUP($B263,HITTERS!$B:$W,5,FALSE)</f>
        <v>12</v>
      </c>
      <c r="H263" s="8">
        <f>VLOOKUP($B263,HITTERS!$B:$W,6,FALSE)</f>
        <v>43</v>
      </c>
      <c r="I263" s="8">
        <f>VLOOKUP($B263,HITTERS!$B:$W,7,FALSE)</f>
        <v>48</v>
      </c>
      <c r="J263" s="8">
        <f>VLOOKUP($B263,HITTERS!$B:$W,8,FALSE)</f>
        <v>0</v>
      </c>
      <c r="K263" s="8">
        <f t="shared" si="20"/>
        <v>3.1088082901554404E-2</v>
      </c>
      <c r="L263" s="8">
        <f t="shared" si="21"/>
        <v>0.11139896373056994</v>
      </c>
      <c r="M263" s="8">
        <f t="shared" si="22"/>
        <v>0.12435233160621761</v>
      </c>
      <c r="N263" s="8">
        <f t="shared" si="23"/>
        <v>0</v>
      </c>
      <c r="O263" s="8">
        <f>VLOOKUP($B263,HITTERS!$B:$W,14,FALSE)</f>
        <v>0.29299999999999998</v>
      </c>
      <c r="P263" s="8">
        <f>VLOOKUP($B263,HITTERS!$B:$W,15,FALSE)</f>
        <v>0.39200000000000002</v>
      </c>
      <c r="Q263" s="9">
        <f>VLOOKUP($B263,HITTERS!$B:$W,9,FALSE)</f>
        <v>0.06</v>
      </c>
      <c r="R263" s="10">
        <f>VLOOKUP($B263,HITTERS!$B:$W,10,FALSE)</f>
        <v>0.246</v>
      </c>
      <c r="S263" s="10">
        <f>VLOOKUP(B263,'Hit Statcast'!B:R,9,FALSE)</f>
        <v>5.7000000000000002E-2</v>
      </c>
      <c r="T263" s="10">
        <f>VLOOKUP($B263,'Hit Statcast'!$B:$R,11,FALSE)</f>
        <v>0.37</v>
      </c>
      <c r="U263" s="23">
        <f>VLOOKUP($B263,'Hit Statcast'!$B:$R,5,FALSE)</f>
        <v>89</v>
      </c>
      <c r="V263" s="23">
        <f>VLOOKUP($B263,'Hit Statcast'!$B:$R,7,FALSE)</f>
        <v>18</v>
      </c>
      <c r="W263" s="10">
        <f>VLOOKUP($B263,'Hit PD'!$B:$L,4,FALSE)</f>
        <v>0.21099999999999999</v>
      </c>
      <c r="X263" s="10">
        <f>VLOOKUP($B263,'Hit PD'!$B:$L,5,FALSE)</f>
        <v>0.34</v>
      </c>
      <c r="Y263" s="10">
        <f>VLOOKUP($B263,'Hit PD'!$B:$L,6,FALSE)</f>
        <v>0.44900000000000001</v>
      </c>
      <c r="Z263" s="23">
        <f>VLOOKUP($B263,BsR!$B:$L,5,FALSE)</f>
        <v>-1.3</v>
      </c>
      <c r="AA263" s="10">
        <f>VLOOKUP($B263,'Hit PD'!$B:$L,8,FALSE)</f>
        <v>0.376</v>
      </c>
      <c r="AB263" s="10">
        <f t="shared" si="24"/>
        <v>0.25700000000000001</v>
      </c>
      <c r="AC263" s="10">
        <f>VLOOKUP($B263,'Hit PD'!$B:$L,10,FALSE)</f>
        <v>0.27800000000000002</v>
      </c>
      <c r="AD263" s="10">
        <f>VLOOKUP($B263,'Hit PD'!$B:$L,11,FALSE)</f>
        <v>0.14199999999999999</v>
      </c>
      <c r="AE263" s="10">
        <f>VLOOKUP($B263,'Hit PD'!$B:$M,12,FALSE)</f>
        <v>0.13600000000000001</v>
      </c>
      <c r="AF263" s="10">
        <f>VLOOKUP($B263,'Hit PD'!$B:$L,9,FALSE)</f>
        <v>0.74299999999999999</v>
      </c>
      <c r="AG263">
        <f>VLOOKUP(B263,'[1]SGP Hitters'!$B:$K,10,FALSE)</f>
        <v>5.5847828858991351</v>
      </c>
      <c r="AH263" s="8">
        <v>0.14799999999999999</v>
      </c>
      <c r="AI263" s="8">
        <v>0.30399999999999999</v>
      </c>
      <c r="AJ263" s="11">
        <v>0.252</v>
      </c>
      <c r="AK263" s="8">
        <v>0.3</v>
      </c>
      <c r="AL263" s="8">
        <v>0.27300000000000002</v>
      </c>
      <c r="AM263" s="8">
        <v>81</v>
      </c>
      <c r="AN263" s="11">
        <v>-1.3</v>
      </c>
      <c r="AO263" s="11">
        <v>-9.9</v>
      </c>
      <c r="AP263" s="8">
        <v>-5</v>
      </c>
      <c r="AQ263" s="8">
        <v>-0.2</v>
      </c>
    </row>
    <row r="264" spans="1:43" ht="15" thickBot="1">
      <c r="A264" s="5">
        <v>263</v>
      </c>
      <c r="B264" s="22" t="s">
        <v>317</v>
      </c>
      <c r="C264" s="22" t="s">
        <v>39</v>
      </c>
      <c r="D264" s="8">
        <f>VLOOKUP(B264,HITTERS!$B:$W,3,FALSE)</f>
        <v>140</v>
      </c>
      <c r="E264" s="8">
        <f>VLOOKUP($B264,'Hit PD'!$B:$N,13,FALSE)</f>
        <v>538</v>
      </c>
      <c r="F264" s="8">
        <f>VLOOKUP($B264,HITTERS!$B:$W,4,FALSE)</f>
        <v>580</v>
      </c>
      <c r="G264" s="8">
        <f>VLOOKUP($B264,HITTERS!$B:$W,5,FALSE)</f>
        <v>23</v>
      </c>
      <c r="H264" s="8">
        <f>VLOOKUP($B264,HITTERS!$B:$W,6,FALSE)</f>
        <v>59</v>
      </c>
      <c r="I264" s="8">
        <f>VLOOKUP($B264,HITTERS!$B:$W,7,FALSE)</f>
        <v>80</v>
      </c>
      <c r="J264" s="8">
        <f>VLOOKUP($B264,HITTERS!$B:$W,8,FALSE)</f>
        <v>0</v>
      </c>
      <c r="K264" s="8">
        <f t="shared" si="20"/>
        <v>3.9655172413793106E-2</v>
      </c>
      <c r="L264" s="8">
        <f t="shared" si="21"/>
        <v>0.10172413793103448</v>
      </c>
      <c r="M264" s="8">
        <f t="shared" si="22"/>
        <v>0.13793103448275862</v>
      </c>
      <c r="N264" s="8">
        <f t="shared" si="23"/>
        <v>0</v>
      </c>
      <c r="O264" s="8">
        <f>VLOOKUP($B264,HITTERS!$B:$W,14,FALSE)</f>
        <v>0.29199999999999998</v>
      </c>
      <c r="P264" s="8">
        <f>VLOOKUP($B264,HITTERS!$B:$W,15,FALSE)</f>
        <v>0.42199999999999999</v>
      </c>
      <c r="Q264" s="9">
        <f>VLOOKUP($B264,HITTERS!$B:$W,9,FALSE)</f>
        <v>3.3000000000000002E-2</v>
      </c>
      <c r="R264" s="10">
        <f>VLOOKUP($B264,HITTERS!$B:$W,10,FALSE)</f>
        <v>0.23300000000000001</v>
      </c>
      <c r="S264" s="10">
        <f>VLOOKUP(B264,'Hit Statcast'!B:R,9,FALSE)</f>
        <v>8.6999999999999994E-2</v>
      </c>
      <c r="T264" s="10">
        <f>VLOOKUP($B264,'Hit Statcast'!$B:$R,11,FALSE)</f>
        <v>0.436</v>
      </c>
      <c r="U264" s="23">
        <f>VLOOKUP($B264,'Hit Statcast'!$B:$R,5,FALSE)</f>
        <v>90.1</v>
      </c>
      <c r="V264" s="23">
        <f>VLOOKUP($B264,'Hit Statcast'!$B:$R,7,FALSE)</f>
        <v>15.6</v>
      </c>
      <c r="W264" s="10">
        <f>VLOOKUP($B264,'Hit PD'!$B:$L,4,FALSE)</f>
        <v>0.22900000000000001</v>
      </c>
      <c r="X264" s="10">
        <f>VLOOKUP($B264,'Hit PD'!$B:$L,5,FALSE)</f>
        <v>0.36299999999999999</v>
      </c>
      <c r="Y264" s="10">
        <f>VLOOKUP($B264,'Hit PD'!$B:$L,6,FALSE)</f>
        <v>0.40899999999999997</v>
      </c>
      <c r="Z264" s="23">
        <f>VLOOKUP($B264,BsR!$B:$L,5,FALSE)</f>
        <v>-3.5</v>
      </c>
      <c r="AA264" s="10">
        <f>VLOOKUP($B264,'Hit PD'!$B:$L,8,FALSE)</f>
        <v>0.495</v>
      </c>
      <c r="AB264" s="10">
        <f t="shared" si="24"/>
        <v>0.28300000000000003</v>
      </c>
      <c r="AC264" s="10">
        <f>VLOOKUP($B264,'Hit PD'!$B:$L,10,FALSE)</f>
        <v>0.26700000000000002</v>
      </c>
      <c r="AD264" s="10">
        <f>VLOOKUP($B264,'Hit PD'!$B:$L,11,FALSE)</f>
        <v>9.8000000000000004E-2</v>
      </c>
      <c r="AE264" s="10">
        <f>VLOOKUP($B264,'Hit PD'!$B:$M,12,FALSE)</f>
        <v>0.17</v>
      </c>
      <c r="AF264" s="10">
        <f>VLOOKUP($B264,'Hit PD'!$B:$L,9,FALSE)</f>
        <v>0.71699999999999997</v>
      </c>
      <c r="AG264">
        <f>VLOOKUP(B264,'[1]SGP Hitters'!$B:$K,10,FALSE)</f>
        <v>10.158717298909846</v>
      </c>
      <c r="AH264" s="8">
        <v>0.16600000000000001</v>
      </c>
      <c r="AI264" s="8">
        <v>0.29599999999999999</v>
      </c>
      <c r="AJ264" s="11">
        <v>0.254</v>
      </c>
      <c r="AK264" s="8">
        <v>0.30199999999999999</v>
      </c>
      <c r="AL264" s="8">
        <v>0.32800000000000001</v>
      </c>
      <c r="AM264" s="8">
        <v>86</v>
      </c>
      <c r="AN264" s="11">
        <v>-3.7</v>
      </c>
      <c r="AO264" s="11">
        <v>-13.3</v>
      </c>
      <c r="AP264" s="8">
        <v>-7.8</v>
      </c>
      <c r="AQ264" s="8">
        <v>-0.2</v>
      </c>
    </row>
    <row r="265" spans="1:43" ht="15" thickBot="1">
      <c r="A265" s="5">
        <v>264</v>
      </c>
      <c r="B265" s="22" t="s">
        <v>318</v>
      </c>
      <c r="C265" s="22" t="s">
        <v>100</v>
      </c>
      <c r="D265" s="8">
        <f>VLOOKUP(B265,HITTERS!$B:$W,3,FALSE)</f>
        <v>108</v>
      </c>
      <c r="E265" s="8">
        <f>VLOOKUP($B265,'Hit PD'!$B:$N,13,FALSE)</f>
        <v>298</v>
      </c>
      <c r="F265" s="8">
        <f>VLOOKUP($B265,HITTERS!$B:$W,4,FALSE)</f>
        <v>329</v>
      </c>
      <c r="G265" s="8">
        <f>VLOOKUP($B265,HITTERS!$B:$W,5,FALSE)</f>
        <v>4</v>
      </c>
      <c r="H265" s="8">
        <f>VLOOKUP($B265,HITTERS!$B:$W,6,FALSE)</f>
        <v>32</v>
      </c>
      <c r="I265" s="8">
        <f>VLOOKUP($B265,HITTERS!$B:$W,7,FALSE)</f>
        <v>27</v>
      </c>
      <c r="J265" s="8">
        <f>VLOOKUP($B265,HITTERS!$B:$W,8,FALSE)</f>
        <v>4</v>
      </c>
      <c r="K265" s="8">
        <f t="shared" si="20"/>
        <v>1.2158054711246201E-2</v>
      </c>
      <c r="L265" s="8">
        <f t="shared" si="21"/>
        <v>9.7264437689969604E-2</v>
      </c>
      <c r="M265" s="8">
        <f t="shared" si="22"/>
        <v>8.2066869300911852E-2</v>
      </c>
      <c r="N265" s="8">
        <f t="shared" si="23"/>
        <v>1.2158054711246201E-2</v>
      </c>
      <c r="O265" s="8">
        <f>VLOOKUP($B265,HITTERS!$B:$W,14,FALSE)</f>
        <v>0.30399999999999999</v>
      </c>
      <c r="P265" s="8">
        <f>VLOOKUP($B265,HITTERS!$B:$W,15,FALSE)</f>
        <v>0.35899999999999999</v>
      </c>
      <c r="Q265" s="9">
        <f>VLOOKUP($B265,HITTERS!$B:$W,9,FALSE)</f>
        <v>7.9000000000000001E-2</v>
      </c>
      <c r="R265" s="10">
        <f>VLOOKUP($B265,HITTERS!$B:$W,10,FALSE)</f>
        <v>0.13400000000000001</v>
      </c>
      <c r="S265" s="10">
        <f>VLOOKUP(B265,'Hit Statcast'!B:R,9,FALSE)</f>
        <v>1.9E-2</v>
      </c>
      <c r="T265" s="10">
        <f>VLOOKUP($B265,'Hit Statcast'!$B:$R,11,FALSE)</f>
        <v>0.34499999999999997</v>
      </c>
      <c r="U265" s="23">
        <f>VLOOKUP($B265,'Hit Statcast'!$B:$R,5,FALSE)</f>
        <v>88.6</v>
      </c>
      <c r="V265" s="23">
        <f>VLOOKUP($B265,'Hit Statcast'!$B:$R,7,FALSE)</f>
        <v>16.5</v>
      </c>
      <c r="W265" s="10">
        <f>VLOOKUP($B265,'Hit PD'!$B:$L,4,FALSE)</f>
        <v>0.16700000000000001</v>
      </c>
      <c r="X265" s="10">
        <f>VLOOKUP($B265,'Hit PD'!$B:$L,5,FALSE)</f>
        <v>0.40699999999999997</v>
      </c>
      <c r="Y265" s="10">
        <f>VLOOKUP($B265,'Hit PD'!$B:$L,6,FALSE)</f>
        <v>0.42599999999999999</v>
      </c>
      <c r="Z265" s="23">
        <f>VLOOKUP($B265,BsR!$B:$L,5,FALSE)</f>
        <v>-0.4</v>
      </c>
      <c r="AA265" s="10">
        <f>VLOOKUP($B265,'Hit PD'!$B:$L,8,FALSE)</f>
        <v>0.33300000000000002</v>
      </c>
      <c r="AB265" s="10">
        <f t="shared" si="24"/>
        <v>0.14600000000000002</v>
      </c>
      <c r="AC265" s="10">
        <f>VLOOKUP($B265,'Hit PD'!$B:$L,10,FALSE)</f>
        <v>0.26200000000000001</v>
      </c>
      <c r="AD265" s="10">
        <f>VLOOKUP($B265,'Hit PD'!$B:$L,11,FALSE)</f>
        <v>0.19400000000000001</v>
      </c>
      <c r="AE265" s="10">
        <f>VLOOKUP($B265,'Hit PD'!$B:$M,12,FALSE)</f>
        <v>6.8000000000000005E-2</v>
      </c>
      <c r="AF265" s="10">
        <f>VLOOKUP($B265,'Hit PD'!$B:$L,9,FALSE)</f>
        <v>0.85399999999999998</v>
      </c>
      <c r="AG265">
        <f>VLOOKUP(B265,'[1]SGP Hitters'!$B:$K,10,FALSE)</f>
        <v>2.8145305791517679</v>
      </c>
      <c r="AH265" s="8">
        <v>0.11799999999999999</v>
      </c>
      <c r="AI265" s="8">
        <v>0.28199999999999997</v>
      </c>
      <c r="AJ265" s="11">
        <v>0.253</v>
      </c>
      <c r="AK265" s="8">
        <v>0.29499999999999998</v>
      </c>
      <c r="AL265" s="8">
        <v>0.27700000000000002</v>
      </c>
      <c r="AM265" s="8">
        <v>82</v>
      </c>
      <c r="AN265" s="11">
        <v>-0.1</v>
      </c>
      <c r="AO265" s="11">
        <v>-7.1</v>
      </c>
      <c r="AP265" s="8">
        <v>-5.9</v>
      </c>
      <c r="AQ265" s="8">
        <v>-0.2</v>
      </c>
    </row>
    <row r="266" spans="1:43" ht="15" thickBot="1">
      <c r="A266" s="5">
        <v>265</v>
      </c>
      <c r="B266" s="22" t="s">
        <v>319</v>
      </c>
      <c r="C266" s="22" t="s">
        <v>39</v>
      </c>
      <c r="D266" s="8">
        <f>VLOOKUP(B266,HITTERS!$B:$W,3,FALSE)</f>
        <v>148</v>
      </c>
      <c r="E266" s="8">
        <f>VLOOKUP($B266,'Hit PD'!$B:$N,13,FALSE)</f>
        <v>533</v>
      </c>
      <c r="F266" s="8">
        <f>VLOOKUP($B266,HITTERS!$B:$W,4,FALSE)</f>
        <v>602</v>
      </c>
      <c r="G266" s="8">
        <f>VLOOKUP($B266,HITTERS!$B:$W,5,FALSE)</f>
        <v>16</v>
      </c>
      <c r="H266" s="8">
        <f>VLOOKUP($B266,HITTERS!$B:$W,6,FALSE)</f>
        <v>65</v>
      </c>
      <c r="I266" s="8">
        <f>VLOOKUP($B266,HITTERS!$B:$W,7,FALSE)</f>
        <v>56</v>
      </c>
      <c r="J266" s="8">
        <f>VLOOKUP($B266,HITTERS!$B:$W,8,FALSE)</f>
        <v>6</v>
      </c>
      <c r="K266" s="8">
        <f t="shared" si="20"/>
        <v>2.6578073089700997E-2</v>
      </c>
      <c r="L266" s="8">
        <f t="shared" si="21"/>
        <v>0.1079734219269103</v>
      </c>
      <c r="M266" s="8">
        <f t="shared" si="22"/>
        <v>9.3023255813953487E-2</v>
      </c>
      <c r="N266" s="8">
        <f t="shared" si="23"/>
        <v>9.9667774086378731E-3</v>
      </c>
      <c r="O266" s="8">
        <f>VLOOKUP($B266,HITTERS!$B:$W,14,FALSE)</f>
        <v>0.316</v>
      </c>
      <c r="P266" s="8">
        <f>VLOOKUP($B266,HITTERS!$B:$W,15,FALSE)</f>
        <v>0.39800000000000002</v>
      </c>
      <c r="Q266" s="9">
        <f>VLOOKUP($B266,HITTERS!$B:$W,9,FALSE)</f>
        <v>0.10299999999999999</v>
      </c>
      <c r="R266" s="10">
        <f>VLOOKUP($B266,HITTERS!$B:$W,10,FALSE)</f>
        <v>0.28199999999999997</v>
      </c>
      <c r="S266" s="10">
        <f>VLOOKUP(B266,'Hit Statcast'!B:R,9,FALSE)</f>
        <v>0.114</v>
      </c>
      <c r="T266" s="10">
        <f>VLOOKUP($B266,'Hit Statcast'!$B:$R,11,FALSE)</f>
        <v>0.496</v>
      </c>
      <c r="U266" s="23">
        <f>VLOOKUP($B266,'Hit Statcast'!$B:$R,5,FALSE)</f>
        <v>93.2</v>
      </c>
      <c r="V266" s="23">
        <f>VLOOKUP($B266,'Hit Statcast'!$B:$R,7,FALSE)</f>
        <v>16.899999999999999</v>
      </c>
      <c r="W266" s="10">
        <f>VLOOKUP($B266,'Hit PD'!$B:$L,4,FALSE)</f>
        <v>0.20399999999999999</v>
      </c>
      <c r="X266" s="10">
        <f>VLOOKUP($B266,'Hit PD'!$B:$L,5,FALSE)</f>
        <v>0.36</v>
      </c>
      <c r="Y266" s="10">
        <f>VLOOKUP($B266,'Hit PD'!$B:$L,6,FALSE)</f>
        <v>0.436</v>
      </c>
      <c r="Z266" s="23">
        <f>VLOOKUP($B266,BsR!$B:$L,5,FALSE)</f>
        <v>-0.9</v>
      </c>
      <c r="AA266" s="10">
        <f>VLOOKUP($B266,'Hit PD'!$B:$L,8,FALSE)</f>
        <v>0.29799999999999999</v>
      </c>
      <c r="AB266" s="10">
        <f t="shared" si="24"/>
        <v>0.31299999999999994</v>
      </c>
      <c r="AC266" s="10">
        <f>VLOOKUP($B266,'Hit PD'!$B:$L,10,FALSE)</f>
        <v>0.30599999999999999</v>
      </c>
      <c r="AD266" s="10">
        <f>VLOOKUP($B266,'Hit PD'!$B:$L,11,FALSE)</f>
        <v>0.157</v>
      </c>
      <c r="AE266" s="10">
        <f>VLOOKUP($B266,'Hit PD'!$B:$M,12,FALSE)</f>
        <v>0.15</v>
      </c>
      <c r="AF266" s="10">
        <f>VLOOKUP($B266,'Hit PD'!$B:$L,9,FALSE)</f>
        <v>0.68700000000000006</v>
      </c>
      <c r="AG266">
        <f>VLOOKUP(B266,'[1]SGP Hitters'!$B:$K,10,FALSE)</f>
        <v>9.2192797183245201</v>
      </c>
      <c r="AH266" s="8">
        <v>0.158</v>
      </c>
      <c r="AI266" s="8">
        <v>0.308</v>
      </c>
      <c r="AJ266" s="11">
        <v>0.23100000000000001</v>
      </c>
      <c r="AK266" s="8">
        <v>0.30399999999999999</v>
      </c>
      <c r="AL266" s="8">
        <v>0.32300000000000001</v>
      </c>
      <c r="AM266" s="8">
        <v>88</v>
      </c>
      <c r="AN266" s="11">
        <v>-0.3</v>
      </c>
      <c r="AO266" s="11">
        <v>-9</v>
      </c>
      <c r="AP266" s="8">
        <v>-14.5</v>
      </c>
      <c r="AQ266" s="8">
        <v>-0.3</v>
      </c>
    </row>
    <row r="267" spans="1:43" ht="15" thickBot="1">
      <c r="A267" s="5">
        <v>266</v>
      </c>
      <c r="B267" s="22" t="s">
        <v>320</v>
      </c>
      <c r="C267" s="22" t="s">
        <v>43</v>
      </c>
      <c r="D267" s="8">
        <f>VLOOKUP(B267,HITTERS!$B:$W,3,FALSE)</f>
        <v>86</v>
      </c>
      <c r="E267" s="8">
        <f>VLOOKUP($B267,'Hit PD'!$B:$N,13,FALSE)</f>
        <v>315</v>
      </c>
      <c r="F267" s="8">
        <f>VLOOKUP($B267,HITTERS!$B:$W,4,FALSE)</f>
        <v>341</v>
      </c>
      <c r="G267" s="8">
        <f>VLOOKUP($B267,HITTERS!$B:$W,5,FALSE)</f>
        <v>5</v>
      </c>
      <c r="H267" s="8">
        <f>VLOOKUP($B267,HITTERS!$B:$W,6,FALSE)</f>
        <v>38</v>
      </c>
      <c r="I267" s="8">
        <f>VLOOKUP($B267,HITTERS!$B:$W,7,FALSE)</f>
        <v>28</v>
      </c>
      <c r="J267" s="8">
        <f>VLOOKUP($B267,HITTERS!$B:$W,8,FALSE)</f>
        <v>24</v>
      </c>
      <c r="K267" s="8">
        <f t="shared" si="20"/>
        <v>1.466275659824047E-2</v>
      </c>
      <c r="L267" s="8">
        <f t="shared" si="21"/>
        <v>0.11143695014662756</v>
      </c>
      <c r="M267" s="8">
        <f t="shared" si="22"/>
        <v>8.2111436950146624E-2</v>
      </c>
      <c r="N267" s="8">
        <f t="shared" si="23"/>
        <v>7.0381231671554259E-2</v>
      </c>
      <c r="O267" s="8">
        <f>VLOOKUP($B267,HITTERS!$B:$W,14,FALSE)</f>
        <v>0.30099999999999999</v>
      </c>
      <c r="P267" s="8">
        <f>VLOOKUP($B267,HITTERS!$B:$W,15,FALSE)</f>
        <v>0.32400000000000001</v>
      </c>
      <c r="Q267" s="9">
        <f>VLOOKUP($B267,HITTERS!$B:$W,9,FALSE)</f>
        <v>4.7E-2</v>
      </c>
      <c r="R267" s="10">
        <f>VLOOKUP($B267,HITTERS!$B:$W,10,FALSE)</f>
        <v>0.20200000000000001</v>
      </c>
      <c r="S267" s="10">
        <f>VLOOKUP(B267,'Hit Statcast'!B:R,9,FALSE)</f>
        <v>5.7000000000000002E-2</v>
      </c>
      <c r="T267" s="10">
        <f>VLOOKUP($B267,'Hit Statcast'!$B:$R,11,FALSE)</f>
        <v>0.39500000000000002</v>
      </c>
      <c r="U267" s="23">
        <f>VLOOKUP($B267,'Hit Statcast'!$B:$R,5,FALSE)</f>
        <v>88.2</v>
      </c>
      <c r="V267" s="23">
        <f>VLOOKUP($B267,'Hit Statcast'!$B:$R,7,FALSE)</f>
        <v>6.3</v>
      </c>
      <c r="W267" s="10">
        <f>VLOOKUP($B267,'Hit PD'!$B:$L,4,FALSE)</f>
        <v>0.18099999999999999</v>
      </c>
      <c r="X267" s="10">
        <f>VLOOKUP($B267,'Hit PD'!$B:$L,5,FALSE)</f>
        <v>0.52300000000000002</v>
      </c>
      <c r="Y267" s="10">
        <f>VLOOKUP($B267,'Hit PD'!$B:$L,6,FALSE)</f>
        <v>0.29599999999999999</v>
      </c>
      <c r="Z267" s="23">
        <f>VLOOKUP($B267,BsR!$B:$L,5,FALSE)</f>
        <v>4.0999999999999996</v>
      </c>
      <c r="AA267" s="10">
        <f>VLOOKUP($B267,'Hit PD'!$B:$L,8,FALSE)</f>
        <v>0.39200000000000002</v>
      </c>
      <c r="AB267" s="10">
        <f t="shared" si="24"/>
        <v>0.247</v>
      </c>
      <c r="AC267" s="10">
        <f>VLOOKUP($B267,'Hit PD'!$B:$L,10,FALSE)</f>
        <v>0.27700000000000002</v>
      </c>
      <c r="AD267" s="10">
        <f>VLOOKUP($B267,'Hit PD'!$B:$L,11,FALSE)</f>
        <v>0.14599999999999999</v>
      </c>
      <c r="AE267" s="10">
        <f>VLOOKUP($B267,'Hit PD'!$B:$M,12,FALSE)</f>
        <v>0.13100000000000001</v>
      </c>
      <c r="AF267" s="10">
        <f>VLOOKUP($B267,'Hit PD'!$B:$L,9,FALSE)</f>
        <v>0.753</v>
      </c>
      <c r="AG267">
        <f>VLOOKUP(B267,'[1]SGP Hitters'!$B:$K,10,FALSE)</f>
        <v>4.9888102350239389</v>
      </c>
      <c r="AH267" s="8">
        <v>7.5999999999999998E-2</v>
      </c>
      <c r="AI267" s="8">
        <v>0.30299999999999999</v>
      </c>
      <c r="AJ267" s="11">
        <v>0.248</v>
      </c>
      <c r="AK267" s="8">
        <v>0.27800000000000002</v>
      </c>
      <c r="AL267" s="8">
        <v>0.315</v>
      </c>
      <c r="AM267" s="8">
        <v>76</v>
      </c>
      <c r="AN267" s="11">
        <v>4.0999999999999996</v>
      </c>
      <c r="AO267" s="11">
        <v>-6.1</v>
      </c>
      <c r="AP267" s="8">
        <v>-9</v>
      </c>
      <c r="AQ267" s="8">
        <v>-0.3</v>
      </c>
    </row>
    <row r="268" spans="1:43" ht="15" thickBot="1">
      <c r="A268" s="5">
        <v>267</v>
      </c>
      <c r="B268" s="22" t="s">
        <v>321</v>
      </c>
      <c r="C268" s="22" t="s">
        <v>43</v>
      </c>
      <c r="D268" s="8">
        <f>VLOOKUP(B268,HITTERS!$B:$W,3,FALSE)</f>
        <v>108</v>
      </c>
      <c r="E268" s="8">
        <f>VLOOKUP($B268,'Hit PD'!$B:$N,13,FALSE)</f>
        <v>353</v>
      </c>
      <c r="F268" s="8">
        <f>VLOOKUP($B268,HITTERS!$B:$W,4,FALSE)</f>
        <v>389</v>
      </c>
      <c r="G268" s="8">
        <f>VLOOKUP($B268,HITTERS!$B:$W,5,FALSE)</f>
        <v>9</v>
      </c>
      <c r="H268" s="8">
        <f>VLOOKUP($B268,HITTERS!$B:$W,6,FALSE)</f>
        <v>41</v>
      </c>
      <c r="I268" s="8">
        <f>VLOOKUP($B268,HITTERS!$B:$W,7,FALSE)</f>
        <v>34</v>
      </c>
      <c r="J268" s="8">
        <f>VLOOKUP($B268,HITTERS!$B:$W,8,FALSE)</f>
        <v>2</v>
      </c>
      <c r="K268" s="8">
        <f t="shared" si="20"/>
        <v>2.313624678663239E-2</v>
      </c>
      <c r="L268" s="8">
        <f t="shared" si="21"/>
        <v>0.10539845758354756</v>
      </c>
      <c r="M268" s="8">
        <f t="shared" si="22"/>
        <v>8.7403598971722368E-2</v>
      </c>
      <c r="N268" s="8">
        <f t="shared" si="23"/>
        <v>5.1413881748071976E-3</v>
      </c>
      <c r="O268" s="8">
        <f>VLOOKUP($B268,HITTERS!$B:$W,14,FALSE)</f>
        <v>0.27500000000000002</v>
      </c>
      <c r="P268" s="8">
        <f>VLOOKUP($B268,HITTERS!$B:$W,15,FALSE)</f>
        <v>0.32300000000000001</v>
      </c>
      <c r="Q268" s="9">
        <f>VLOOKUP($B268,HITTERS!$B:$W,9,FALSE)</f>
        <v>7.4999999999999997E-2</v>
      </c>
      <c r="R268" s="10">
        <f>VLOOKUP($B268,HITTERS!$B:$W,10,FALSE)</f>
        <v>0.28000000000000003</v>
      </c>
      <c r="S268" s="10">
        <f>VLOOKUP(B268,'Hit Statcast'!B:R,9,FALSE)</f>
        <v>7.5999999999999998E-2</v>
      </c>
      <c r="T268" s="10">
        <f>VLOOKUP($B268,'Hit Statcast'!$B:$R,11,FALSE)</f>
        <v>0.438</v>
      </c>
      <c r="U268" s="23">
        <f>VLOOKUP($B268,'Hit Statcast'!$B:$R,5,FALSE)</f>
        <v>89.5</v>
      </c>
      <c r="V268" s="23">
        <f>VLOOKUP($B268,'Hit Statcast'!$B:$R,7,FALSE)</f>
        <v>6.6</v>
      </c>
      <c r="W268" s="10">
        <f>VLOOKUP($B268,'Hit PD'!$B:$L,4,FALSE)</f>
        <v>0.224</v>
      </c>
      <c r="X268" s="10">
        <f>VLOOKUP($B268,'Hit PD'!$B:$L,5,FALSE)</f>
        <v>0.502</v>
      </c>
      <c r="Y268" s="10">
        <f>VLOOKUP($B268,'Hit PD'!$B:$L,6,FALSE)</f>
        <v>0.27300000000000002</v>
      </c>
      <c r="Z268" s="23">
        <f>VLOOKUP($B268,BsR!$B:$L,5,FALSE)</f>
        <v>-0.7</v>
      </c>
      <c r="AA268" s="10">
        <f>VLOOKUP($B268,'Hit PD'!$B:$L,8,FALSE)</f>
        <v>0.29799999999999999</v>
      </c>
      <c r="AB268" s="10">
        <f t="shared" si="24"/>
        <v>0.28900000000000003</v>
      </c>
      <c r="AC268" s="10">
        <f>VLOOKUP($B268,'Hit PD'!$B:$L,10,FALSE)</f>
        <v>0.31</v>
      </c>
      <c r="AD268" s="10">
        <f>VLOOKUP($B268,'Hit PD'!$B:$L,11,FALSE)</f>
        <v>0.17699999999999999</v>
      </c>
      <c r="AE268" s="10">
        <f>VLOOKUP($B268,'Hit PD'!$B:$M,12,FALSE)</f>
        <v>0.13200000000000001</v>
      </c>
      <c r="AF268" s="10">
        <f>VLOOKUP($B268,'Hit PD'!$B:$L,9,FALSE)</f>
        <v>0.71099999999999997</v>
      </c>
      <c r="AG268">
        <f>VLOOKUP(B268,'[1]SGP Hitters'!$B:$K,10,FALSE)</f>
        <v>2.4577608142558076</v>
      </c>
      <c r="AH268" s="8">
        <v>0.115</v>
      </c>
      <c r="AI268" s="8">
        <v>0.28299999999999997</v>
      </c>
      <c r="AJ268" s="11">
        <v>0.215</v>
      </c>
      <c r="AK268" s="8">
        <v>0.27100000000000002</v>
      </c>
      <c r="AL268" s="8">
        <v>0.30399999999999999</v>
      </c>
      <c r="AM268" s="8">
        <v>71</v>
      </c>
      <c r="AN268" s="11">
        <v>-0.7</v>
      </c>
      <c r="AO268" s="11">
        <v>-13.8</v>
      </c>
      <c r="AP268" s="8">
        <v>-2.2999999999999998</v>
      </c>
      <c r="AQ268" s="8">
        <v>-0.4</v>
      </c>
    </row>
    <row r="269" spans="1:43" ht="15" thickBot="1">
      <c r="A269" s="5">
        <v>268</v>
      </c>
      <c r="B269" s="22" t="s">
        <v>322</v>
      </c>
      <c r="C269" s="22" t="s">
        <v>74</v>
      </c>
      <c r="D269" s="8">
        <f>VLOOKUP(B269,HITTERS!$B:$W,3,FALSE)</f>
        <v>104</v>
      </c>
      <c r="E269" s="8">
        <f>VLOOKUP($B269,'Hit PD'!$B:$N,13,FALSE)</f>
        <v>301</v>
      </c>
      <c r="F269" s="8">
        <f>VLOOKUP($B269,HITTERS!$B:$W,4,FALSE)</f>
        <v>330</v>
      </c>
      <c r="G269" s="8">
        <f>VLOOKUP($B269,HITTERS!$B:$W,5,FALSE)</f>
        <v>13</v>
      </c>
      <c r="H269" s="8">
        <f>VLOOKUP($B269,HITTERS!$B:$W,6,FALSE)</f>
        <v>49</v>
      </c>
      <c r="I269" s="8">
        <f>VLOOKUP($B269,HITTERS!$B:$W,7,FALSE)</f>
        <v>42</v>
      </c>
      <c r="J269" s="8">
        <f>VLOOKUP($B269,HITTERS!$B:$W,8,FALSE)</f>
        <v>6</v>
      </c>
      <c r="K269" s="8">
        <f t="shared" si="20"/>
        <v>3.9393939393939391E-2</v>
      </c>
      <c r="L269" s="8">
        <f t="shared" si="21"/>
        <v>0.1484848484848485</v>
      </c>
      <c r="M269" s="8">
        <f t="shared" si="22"/>
        <v>0.12727272727272726</v>
      </c>
      <c r="N269" s="8">
        <f t="shared" si="23"/>
        <v>1.8181818181818181E-2</v>
      </c>
      <c r="O269" s="8">
        <f>VLOOKUP($B269,HITTERS!$B:$W,14,FALSE)</f>
        <v>0.29699999999999999</v>
      </c>
      <c r="P269" s="8">
        <f>VLOOKUP($B269,HITTERS!$B:$W,15,FALSE)</f>
        <v>0.39900000000000002</v>
      </c>
      <c r="Q269" s="9">
        <f>VLOOKUP($B269,HITTERS!$B:$W,9,FALSE)</f>
        <v>7.9000000000000001E-2</v>
      </c>
      <c r="R269" s="10">
        <f>VLOOKUP($B269,HITTERS!$B:$W,10,FALSE)</f>
        <v>0.224</v>
      </c>
      <c r="S269" s="10">
        <f>VLOOKUP(B269,'Hit Statcast'!B:R,9,FALSE)</f>
        <v>4.8000000000000001E-2</v>
      </c>
      <c r="T269" s="10">
        <f>VLOOKUP($B269,'Hit Statcast'!$B:$R,11,FALSE)</f>
        <v>0.34100000000000003</v>
      </c>
      <c r="U269" s="23">
        <f>VLOOKUP($B269,'Hit Statcast'!$B:$R,5,FALSE)</f>
        <v>87.4</v>
      </c>
      <c r="V269" s="23">
        <f>VLOOKUP($B269,'Hit Statcast'!$B:$R,7,FALSE)</f>
        <v>15.2</v>
      </c>
      <c r="W269" s="10">
        <f>VLOOKUP($B269,'Hit PD'!$B:$L,4,FALSE)</f>
        <v>0.193</v>
      </c>
      <c r="X269" s="10">
        <f>VLOOKUP($B269,'Hit PD'!$B:$L,5,FALSE)</f>
        <v>0.42099999999999999</v>
      </c>
      <c r="Y269" s="10">
        <f>VLOOKUP($B269,'Hit PD'!$B:$L,6,FALSE)</f>
        <v>0.38600000000000001</v>
      </c>
      <c r="Z269" s="23">
        <f>VLOOKUP($B269,BsR!$B:$L,5,FALSE)</f>
        <v>1.4</v>
      </c>
      <c r="AA269" s="10">
        <f>VLOOKUP($B269,'Hit PD'!$B:$L,8,FALSE)</f>
        <v>0.318</v>
      </c>
      <c r="AB269" s="10">
        <f t="shared" si="24"/>
        <v>0.20099999999999996</v>
      </c>
      <c r="AC269" s="10">
        <f>VLOOKUP($B269,'Hit PD'!$B:$L,10,FALSE)</f>
        <v>0.25900000000000001</v>
      </c>
      <c r="AD269" s="10">
        <f>VLOOKUP($B269,'Hit PD'!$B:$L,11,FALSE)</f>
        <v>0.161</v>
      </c>
      <c r="AE269" s="10">
        <f>VLOOKUP($B269,'Hit PD'!$B:$M,12,FALSE)</f>
        <v>9.8000000000000004E-2</v>
      </c>
      <c r="AF269" s="10">
        <f>VLOOKUP($B269,'Hit PD'!$B:$L,9,FALSE)</f>
        <v>0.79900000000000004</v>
      </c>
      <c r="AG269">
        <f>VLOOKUP(B269,'[1]SGP Hitters'!$B:$K,10,FALSE)</f>
        <v>7.0491171216638069</v>
      </c>
      <c r="AH269" s="8">
        <v>0.158</v>
      </c>
      <c r="AI269" s="8">
        <v>0.26900000000000002</v>
      </c>
      <c r="AJ269" s="11">
        <v>0.23599999999999999</v>
      </c>
      <c r="AK269" s="8">
        <v>0.30099999999999999</v>
      </c>
      <c r="AL269" s="8">
        <v>0.29899999999999999</v>
      </c>
      <c r="AM269" s="8">
        <v>82</v>
      </c>
      <c r="AN269" s="11">
        <v>1.3</v>
      </c>
      <c r="AO269" s="11">
        <v>-6</v>
      </c>
      <c r="AP269" s="8">
        <v>-8.6999999999999993</v>
      </c>
      <c r="AQ269" s="8">
        <v>-0.4</v>
      </c>
    </row>
    <row r="270" spans="1:43" ht="15" thickBot="1">
      <c r="A270" s="5">
        <v>269</v>
      </c>
      <c r="B270" s="22" t="s">
        <v>323</v>
      </c>
      <c r="C270" s="22" t="s">
        <v>129</v>
      </c>
      <c r="D270" s="8">
        <f>VLOOKUP(B270,HITTERS!$B:$W,3,FALSE)</f>
        <v>136</v>
      </c>
      <c r="E270" s="8">
        <f>VLOOKUP($B270,'Hit PD'!$B:$N,13,FALSE)</f>
        <v>523</v>
      </c>
      <c r="F270" s="8">
        <f>VLOOKUP($B270,HITTERS!$B:$W,4,FALSE)</f>
        <v>562</v>
      </c>
      <c r="G270" s="8">
        <f>VLOOKUP($B270,HITTERS!$B:$W,5,FALSE)</f>
        <v>18</v>
      </c>
      <c r="H270" s="8">
        <f>VLOOKUP($B270,HITTERS!$B:$W,6,FALSE)</f>
        <v>55</v>
      </c>
      <c r="I270" s="8">
        <f>VLOOKUP($B270,HITTERS!$B:$W,7,FALSE)</f>
        <v>67</v>
      </c>
      <c r="J270" s="8">
        <f>VLOOKUP($B270,HITTERS!$B:$W,8,FALSE)</f>
        <v>1</v>
      </c>
      <c r="K270" s="8">
        <f t="shared" si="20"/>
        <v>3.2028469750889681E-2</v>
      </c>
      <c r="L270" s="8">
        <f t="shared" si="21"/>
        <v>9.7864768683274025E-2</v>
      </c>
      <c r="M270" s="8">
        <f t="shared" si="22"/>
        <v>0.11921708185053381</v>
      </c>
      <c r="N270" s="8">
        <f t="shared" si="23"/>
        <v>1.7793594306049821E-3</v>
      </c>
      <c r="O270" s="8">
        <f>VLOOKUP($B270,HITTERS!$B:$W,14,FALSE)</f>
        <v>0.308</v>
      </c>
      <c r="P270" s="8">
        <f>VLOOKUP($B270,HITTERS!$B:$W,15,FALSE)</f>
        <v>0.40899999999999997</v>
      </c>
      <c r="Q270" s="9">
        <f>VLOOKUP($B270,HITTERS!$B:$W,9,FALSE)</f>
        <v>5.5E-2</v>
      </c>
      <c r="R270" s="10">
        <f>VLOOKUP($B270,HITTERS!$B:$W,10,FALSE)</f>
        <v>0.10299999999999999</v>
      </c>
      <c r="S270" s="10">
        <f>VLOOKUP(B270,'Hit Statcast'!B:R,9,FALSE)</f>
        <v>5.8000000000000003E-2</v>
      </c>
      <c r="T270" s="10">
        <f>VLOOKUP($B270,'Hit Statcast'!$B:$R,11,FALSE)</f>
        <v>0.317</v>
      </c>
      <c r="U270" s="23">
        <f>VLOOKUP($B270,'Hit Statcast'!$B:$R,5,FALSE)</f>
        <v>87.4</v>
      </c>
      <c r="V270" s="23">
        <f>VLOOKUP($B270,'Hit Statcast'!$B:$R,7,FALSE)</f>
        <v>15.2</v>
      </c>
      <c r="W270" s="10">
        <f>VLOOKUP($B270,'Hit PD'!$B:$L,4,FALSE)</f>
        <v>0.223</v>
      </c>
      <c r="X270" s="10">
        <f>VLOOKUP($B270,'Hit PD'!$B:$L,5,FALSE)</f>
        <v>0.38500000000000001</v>
      </c>
      <c r="Y270" s="10">
        <f>VLOOKUP($B270,'Hit PD'!$B:$L,6,FALSE)</f>
        <v>0.39200000000000002</v>
      </c>
      <c r="Z270" s="23">
        <f>VLOOKUP($B270,BsR!$B:$L,5,FALSE)</f>
        <v>-7.4</v>
      </c>
      <c r="AA270" s="10">
        <f>VLOOKUP($B270,'Hit PD'!$B:$L,8,FALSE)</f>
        <v>0.39500000000000002</v>
      </c>
      <c r="AB270" s="10">
        <f t="shared" si="24"/>
        <v>0.13</v>
      </c>
      <c r="AC270" s="10">
        <f>VLOOKUP($B270,'Hit PD'!$B:$L,10,FALSE)</f>
        <v>0.22900000000000001</v>
      </c>
      <c r="AD270" s="10">
        <f>VLOOKUP($B270,'Hit PD'!$B:$L,11,FALSE)</f>
        <v>0.16300000000000001</v>
      </c>
      <c r="AE270" s="10">
        <f>VLOOKUP($B270,'Hit PD'!$B:$M,12,FALSE)</f>
        <v>6.6000000000000003E-2</v>
      </c>
      <c r="AF270" s="10">
        <f>VLOOKUP($B270,'Hit PD'!$B:$L,9,FALSE)</f>
        <v>0.87</v>
      </c>
      <c r="AG270">
        <f>VLOOKUP(B270,'[1]SGP Hitters'!$B:$K,10,FALSE)</f>
        <v>8.9028743230702236</v>
      </c>
      <c r="AH270" s="8">
        <v>0.14499999999999999</v>
      </c>
      <c r="AI270" s="8">
        <v>0.255</v>
      </c>
      <c r="AJ270" s="11">
        <v>0.252</v>
      </c>
      <c r="AK270" s="8">
        <v>0.30299999999999999</v>
      </c>
      <c r="AL270" s="8">
        <v>0.318</v>
      </c>
      <c r="AM270" s="8">
        <v>88</v>
      </c>
      <c r="AN270" s="11">
        <v>-7.5</v>
      </c>
      <c r="AO270" s="11">
        <v>-15.7</v>
      </c>
      <c r="AP270" s="8">
        <v>-6.7</v>
      </c>
      <c r="AQ270" s="8">
        <v>-0.4</v>
      </c>
    </row>
    <row r="271" spans="1:43" ht="15" thickBot="1">
      <c r="A271" s="5">
        <v>270</v>
      </c>
      <c r="B271" s="22" t="s">
        <v>324</v>
      </c>
      <c r="C271" s="22" t="s">
        <v>169</v>
      </c>
      <c r="D271" s="8">
        <f>VLOOKUP(B271,HITTERS!$B:$W,3,FALSE)</f>
        <v>106</v>
      </c>
      <c r="E271" s="8">
        <f>VLOOKUP($B271,'Hit PD'!$B:$N,13,FALSE)</f>
        <v>303</v>
      </c>
      <c r="F271" s="8">
        <f>VLOOKUP($B271,HITTERS!$B:$W,4,FALSE)</f>
        <v>329</v>
      </c>
      <c r="G271" s="8">
        <f>VLOOKUP($B271,HITTERS!$B:$W,5,FALSE)</f>
        <v>4</v>
      </c>
      <c r="H271" s="8">
        <f>VLOOKUP($B271,HITTERS!$B:$W,6,FALSE)</f>
        <v>29</v>
      </c>
      <c r="I271" s="8">
        <f>VLOOKUP($B271,HITTERS!$B:$W,7,FALSE)</f>
        <v>20</v>
      </c>
      <c r="J271" s="8">
        <f>VLOOKUP($B271,HITTERS!$B:$W,8,FALSE)</f>
        <v>5</v>
      </c>
      <c r="K271" s="8">
        <f t="shared" si="20"/>
        <v>1.2158054711246201E-2</v>
      </c>
      <c r="L271" s="8">
        <f t="shared" si="21"/>
        <v>8.8145896656534953E-2</v>
      </c>
      <c r="M271" s="8">
        <f t="shared" si="22"/>
        <v>6.0790273556231005E-2</v>
      </c>
      <c r="N271" s="8">
        <f t="shared" si="23"/>
        <v>1.5197568389057751E-2</v>
      </c>
      <c r="O271" s="8">
        <f>VLOOKUP($B271,HITTERS!$B:$W,14,FALSE)</f>
        <v>0.26300000000000001</v>
      </c>
      <c r="P271" s="8">
        <f>VLOOKUP($B271,HITTERS!$B:$W,15,FALSE)</f>
        <v>0.28699999999999998</v>
      </c>
      <c r="Q271" s="9">
        <f>VLOOKUP($B271,HITTERS!$B:$W,9,FALSE)</f>
        <v>5.1999999999999998E-2</v>
      </c>
      <c r="R271" s="10">
        <f>VLOOKUP($B271,HITTERS!$B:$W,10,FALSE)</f>
        <v>0.158</v>
      </c>
      <c r="S271" s="10">
        <f>VLOOKUP(B271,'Hit Statcast'!B:R,9,FALSE)</f>
        <v>1.2E-2</v>
      </c>
      <c r="T271" s="10">
        <f>VLOOKUP($B271,'Hit Statcast'!$B:$R,11,FALSE)</f>
        <v>0.26600000000000001</v>
      </c>
      <c r="U271" s="23">
        <f>VLOOKUP($B271,'Hit Statcast'!$B:$R,5,FALSE)</f>
        <v>84.8</v>
      </c>
      <c r="V271" s="23">
        <f>VLOOKUP($B271,'Hit Statcast'!$B:$R,7,FALSE)</f>
        <v>6.8</v>
      </c>
      <c r="W271" s="10">
        <f>VLOOKUP($B271,'Hit PD'!$B:$L,4,FALSE)</f>
        <v>0.13900000000000001</v>
      </c>
      <c r="X271" s="10">
        <f>VLOOKUP($B271,'Hit PD'!$B:$L,5,FALSE)</f>
        <v>0.52700000000000002</v>
      </c>
      <c r="Y271" s="10">
        <f>VLOOKUP($B271,'Hit PD'!$B:$L,6,FALSE)</f>
        <v>0.33500000000000002</v>
      </c>
      <c r="Z271" s="23">
        <f>VLOOKUP($B271,BsR!$B:$L,5,FALSE)</f>
        <v>-0.2</v>
      </c>
      <c r="AA271" s="10">
        <f>VLOOKUP($B271,'Hit PD'!$B:$L,8,FALSE)</f>
        <v>0.32100000000000001</v>
      </c>
      <c r="AB271" s="10">
        <f t="shared" si="24"/>
        <v>0.17100000000000004</v>
      </c>
      <c r="AC271" s="10">
        <f>VLOOKUP($B271,'Hit PD'!$B:$L,10,FALSE)</f>
        <v>0.25600000000000001</v>
      </c>
      <c r="AD271" s="10">
        <f>VLOOKUP($B271,'Hit PD'!$B:$L,11,FALSE)</f>
        <v>0.17299999999999999</v>
      </c>
      <c r="AE271" s="10">
        <f>VLOOKUP($B271,'Hit PD'!$B:$M,12,FALSE)</f>
        <v>8.3000000000000004E-2</v>
      </c>
      <c r="AF271" s="10">
        <f>VLOOKUP($B271,'Hit PD'!$B:$L,9,FALSE)</f>
        <v>0.82899999999999996</v>
      </c>
      <c r="AG271">
        <f>VLOOKUP(B271,'[1]SGP Hitters'!$B:$K,10,FALSE)</f>
        <v>-5.6520776643897541E-2</v>
      </c>
      <c r="AH271" s="8">
        <v>5.8999999999999997E-2</v>
      </c>
      <c r="AI271" s="8">
        <v>0.24199999999999999</v>
      </c>
      <c r="AJ271" s="11">
        <v>0.21299999999999999</v>
      </c>
      <c r="AK271" s="8">
        <v>0.23499999999999999</v>
      </c>
      <c r="AL271" s="8">
        <v>0.245</v>
      </c>
      <c r="AM271" s="8">
        <v>49</v>
      </c>
      <c r="AN271" s="11">
        <v>-0.2</v>
      </c>
      <c r="AO271" s="11">
        <v>-19.3</v>
      </c>
      <c r="AP271" s="8">
        <v>4.8</v>
      </c>
      <c r="AQ271" s="8">
        <v>-0.4</v>
      </c>
    </row>
    <row r="272" spans="1:43" ht="15" thickBot="1">
      <c r="A272" s="5">
        <v>271</v>
      </c>
      <c r="B272" s="22" t="s">
        <v>325</v>
      </c>
      <c r="C272" s="22" t="s">
        <v>54</v>
      </c>
      <c r="D272" s="8">
        <f>VLOOKUP(B272,HITTERS!$B:$W,3,FALSE)</f>
        <v>115</v>
      </c>
      <c r="E272" s="8">
        <f>VLOOKUP($B272,'Hit PD'!$B:$N,13,FALSE)</f>
        <v>298</v>
      </c>
      <c r="F272" s="8">
        <f>VLOOKUP($B272,HITTERS!$B:$W,4,FALSE)</f>
        <v>330</v>
      </c>
      <c r="G272" s="8">
        <f>VLOOKUP($B272,HITTERS!$B:$W,5,FALSE)</f>
        <v>5</v>
      </c>
      <c r="H272" s="8">
        <f>VLOOKUP($B272,HITTERS!$B:$W,6,FALSE)</f>
        <v>35</v>
      </c>
      <c r="I272" s="8">
        <f>VLOOKUP($B272,HITTERS!$B:$W,7,FALSE)</f>
        <v>29</v>
      </c>
      <c r="J272" s="8">
        <f>VLOOKUP($B272,HITTERS!$B:$W,8,FALSE)</f>
        <v>8</v>
      </c>
      <c r="K272" s="8">
        <f t="shared" si="20"/>
        <v>1.5151515151515152E-2</v>
      </c>
      <c r="L272" s="8">
        <f t="shared" si="21"/>
        <v>0.10606060606060606</v>
      </c>
      <c r="M272" s="8">
        <f t="shared" si="22"/>
        <v>8.7878787878787876E-2</v>
      </c>
      <c r="N272" s="8">
        <f t="shared" si="23"/>
        <v>2.4242424242424242E-2</v>
      </c>
      <c r="O272" s="8">
        <f>VLOOKUP($B272,HITTERS!$B:$W,14,FALSE)</f>
        <v>0.27500000000000002</v>
      </c>
      <c r="P272" s="8">
        <f>VLOOKUP($B272,HITTERS!$B:$W,15,FALSE)</f>
        <v>0.29899999999999999</v>
      </c>
      <c r="Q272" s="9">
        <f>VLOOKUP($B272,HITTERS!$B:$W,9,FALSE)</f>
        <v>7.5999999999999998E-2</v>
      </c>
      <c r="R272" s="10">
        <f>VLOOKUP($B272,HITTERS!$B:$W,10,FALSE)</f>
        <v>0.218</v>
      </c>
      <c r="S272" s="10">
        <f>VLOOKUP(B272,'Hit Statcast'!B:R,9,FALSE)</f>
        <v>3.5000000000000003E-2</v>
      </c>
      <c r="T272" s="10">
        <f>VLOOKUP($B272,'Hit Statcast'!$B:$R,11,FALSE)</f>
        <v>0.32500000000000001</v>
      </c>
      <c r="U272" s="23">
        <f>VLOOKUP($B272,'Hit Statcast'!$B:$R,5,FALSE)</f>
        <v>87.8</v>
      </c>
      <c r="V272" s="23">
        <f>VLOOKUP($B272,'Hit Statcast'!$B:$R,7,FALSE)</f>
        <v>13.4</v>
      </c>
      <c r="W272" s="10">
        <f>VLOOKUP($B272,'Hit PD'!$B:$L,4,FALSE)</f>
        <v>0.155</v>
      </c>
      <c r="X272" s="10">
        <f>VLOOKUP($B272,'Hit PD'!$B:$L,5,FALSE)</f>
        <v>0.45</v>
      </c>
      <c r="Y272" s="10">
        <f>VLOOKUP($B272,'Hit PD'!$B:$L,6,FALSE)</f>
        <v>0.39500000000000002</v>
      </c>
      <c r="Z272" s="23">
        <f>VLOOKUP($B272,BsR!$B:$L,5,FALSE)</f>
        <v>1.4</v>
      </c>
      <c r="AA272" s="10">
        <f>VLOOKUP($B272,'Hit PD'!$B:$L,8,FALSE)</f>
        <v>0.312</v>
      </c>
      <c r="AB272" s="10">
        <f t="shared" si="24"/>
        <v>0.20899999999999996</v>
      </c>
      <c r="AC272" s="10">
        <f>VLOOKUP($B272,'Hit PD'!$B:$L,10,FALSE)</f>
        <v>0.251</v>
      </c>
      <c r="AD272" s="10">
        <f>VLOOKUP($B272,'Hit PD'!$B:$L,11,FALSE)</f>
        <v>0.14599999999999999</v>
      </c>
      <c r="AE272" s="10">
        <f>VLOOKUP($B272,'Hit PD'!$B:$M,12,FALSE)</f>
        <v>0.105</v>
      </c>
      <c r="AF272" s="10">
        <f>VLOOKUP($B272,'Hit PD'!$B:$L,9,FALSE)</f>
        <v>0.79100000000000004</v>
      </c>
      <c r="AG272">
        <f>VLOOKUP(B272,'[1]SGP Hitters'!$B:$K,10,FALSE)</f>
        <v>1.9719451662923273</v>
      </c>
      <c r="AH272" s="8">
        <v>9.2999999999999999E-2</v>
      </c>
      <c r="AI272" s="8">
        <v>0.26200000000000001</v>
      </c>
      <c r="AJ272" s="11">
        <v>0.215</v>
      </c>
      <c r="AK272" s="8">
        <v>0.26300000000000001</v>
      </c>
      <c r="AL272" s="8">
        <v>0.26300000000000001</v>
      </c>
      <c r="AM272" s="8">
        <v>65</v>
      </c>
      <c r="AN272" s="11">
        <v>1.6</v>
      </c>
      <c r="AO272" s="11">
        <v>-11.4</v>
      </c>
      <c r="AP272" s="8">
        <v>-3.5</v>
      </c>
      <c r="AQ272" s="8">
        <v>-0.4</v>
      </c>
    </row>
    <row r="273" spans="1:43" ht="15" thickBot="1">
      <c r="A273" s="5">
        <v>272</v>
      </c>
      <c r="B273" s="22" t="s">
        <v>326</v>
      </c>
      <c r="C273" s="22" t="s">
        <v>169</v>
      </c>
      <c r="D273" s="8">
        <f>VLOOKUP(B273,HITTERS!$B:$W,3,FALSE)</f>
        <v>109</v>
      </c>
      <c r="E273" s="8">
        <f>VLOOKUP($B273,'Hit PD'!$B:$N,13,FALSE)</f>
        <v>315</v>
      </c>
      <c r="F273" s="8">
        <f>VLOOKUP($B273,HITTERS!$B:$W,4,FALSE)</f>
        <v>344</v>
      </c>
      <c r="G273" s="8">
        <f>VLOOKUP($B273,HITTERS!$B:$W,5,FALSE)</f>
        <v>4</v>
      </c>
      <c r="H273" s="8">
        <f>VLOOKUP($B273,HITTERS!$B:$W,6,FALSE)</f>
        <v>25</v>
      </c>
      <c r="I273" s="8">
        <f>VLOOKUP($B273,HITTERS!$B:$W,7,FALSE)</f>
        <v>24</v>
      </c>
      <c r="J273" s="8">
        <f>VLOOKUP($B273,HITTERS!$B:$W,8,FALSE)</f>
        <v>1</v>
      </c>
      <c r="K273" s="8">
        <f t="shared" si="20"/>
        <v>1.1627906976744186E-2</v>
      </c>
      <c r="L273" s="8">
        <f t="shared" si="21"/>
        <v>7.2674418604651167E-2</v>
      </c>
      <c r="M273" s="8">
        <f t="shared" si="22"/>
        <v>6.9767441860465115E-2</v>
      </c>
      <c r="N273" s="8">
        <f t="shared" si="23"/>
        <v>2.9069767441860465E-3</v>
      </c>
      <c r="O273" s="8">
        <f>VLOOKUP($B273,HITTERS!$B:$W,14,FALSE)</f>
        <v>0.28000000000000003</v>
      </c>
      <c r="P273" s="8">
        <f>VLOOKUP($B273,HITTERS!$B:$W,15,FALSE)</f>
        <v>0.33700000000000002</v>
      </c>
      <c r="Q273" s="9">
        <f>VLOOKUP($B273,HITTERS!$B:$W,9,FALSE)</f>
        <v>4.9000000000000002E-2</v>
      </c>
      <c r="R273" s="10">
        <f>VLOOKUP($B273,HITTERS!$B:$W,10,FALSE)</f>
        <v>0.192</v>
      </c>
      <c r="S273" s="10">
        <f>VLOOKUP(B273,'Hit Statcast'!B:R,9,FALSE)</f>
        <v>2.8000000000000001E-2</v>
      </c>
      <c r="T273" s="10">
        <f>VLOOKUP($B273,'Hit Statcast'!$B:$R,11,FALSE)</f>
        <v>0.33500000000000002</v>
      </c>
      <c r="U273" s="23">
        <f>VLOOKUP($B273,'Hit Statcast'!$B:$R,5,FALSE)</f>
        <v>87.8</v>
      </c>
      <c r="V273" s="23">
        <f>VLOOKUP($B273,'Hit Statcast'!$B:$R,7,FALSE)</f>
        <v>11.3</v>
      </c>
      <c r="W273" s="10">
        <f>VLOOKUP($B273,'Hit PD'!$B:$L,4,FALSE)</f>
        <v>0.187</v>
      </c>
      <c r="X273" s="10">
        <f>VLOOKUP($B273,'Hit PD'!$B:$L,5,FALSE)</f>
        <v>0.47199999999999998</v>
      </c>
      <c r="Y273" s="10">
        <f>VLOOKUP($B273,'Hit PD'!$B:$L,6,FALSE)</f>
        <v>0.34100000000000003</v>
      </c>
      <c r="Z273" s="23">
        <f>VLOOKUP($B273,BsR!$B:$L,5,FALSE)</f>
        <v>-3.1</v>
      </c>
      <c r="AA273" s="10">
        <f>VLOOKUP($B273,'Hit PD'!$B:$L,8,FALSE)</f>
        <v>0.374</v>
      </c>
      <c r="AB273" s="10">
        <f t="shared" si="24"/>
        <v>0.20299999999999996</v>
      </c>
      <c r="AC273" s="10">
        <f>VLOOKUP($B273,'Hit PD'!$B:$L,10,FALSE)</f>
        <v>0.26100000000000001</v>
      </c>
      <c r="AD273" s="10">
        <f>VLOOKUP($B273,'Hit PD'!$B:$L,11,FALSE)</f>
        <v>0.154</v>
      </c>
      <c r="AE273" s="10">
        <f>VLOOKUP($B273,'Hit PD'!$B:$M,12,FALSE)</f>
        <v>0.107</v>
      </c>
      <c r="AF273" s="10">
        <f>VLOOKUP($B273,'Hit PD'!$B:$L,9,FALSE)</f>
        <v>0.79700000000000004</v>
      </c>
      <c r="AG273">
        <f>VLOOKUP(B273,'[1]SGP Hitters'!$B:$K,10,FALSE)</f>
        <v>0.60276375409683736</v>
      </c>
      <c r="AH273" s="8">
        <v>0.109</v>
      </c>
      <c r="AI273" s="8">
        <v>0.27200000000000002</v>
      </c>
      <c r="AJ273" s="11">
        <v>0.22700000000000001</v>
      </c>
      <c r="AK273" s="8">
        <v>0.26800000000000002</v>
      </c>
      <c r="AL273" s="8">
        <v>0.27200000000000002</v>
      </c>
      <c r="AM273" s="8">
        <v>71</v>
      </c>
      <c r="AN273" s="11">
        <v>-3</v>
      </c>
      <c r="AO273" s="11">
        <v>-14.5</v>
      </c>
      <c r="AP273" s="8">
        <v>-1.4</v>
      </c>
      <c r="AQ273" s="8">
        <v>-0.4</v>
      </c>
    </row>
    <row r="274" spans="1:43" ht="15" thickBot="1">
      <c r="A274" s="5">
        <v>273</v>
      </c>
      <c r="B274" s="22" t="s">
        <v>327</v>
      </c>
      <c r="C274" s="22" t="s">
        <v>39</v>
      </c>
      <c r="D274" s="8">
        <f>VLOOKUP(B274,HITTERS!$B:$W,3,FALSE)</f>
        <v>95</v>
      </c>
      <c r="E274" s="8">
        <f>VLOOKUP($B274,'Hit PD'!$B:$N,13,FALSE)</f>
        <v>306</v>
      </c>
      <c r="F274" s="8">
        <f>VLOOKUP($B274,HITTERS!$B:$W,4,FALSE)</f>
        <v>345</v>
      </c>
      <c r="G274" s="8">
        <f>VLOOKUP($B274,HITTERS!$B:$W,5,FALSE)</f>
        <v>7</v>
      </c>
      <c r="H274" s="8">
        <f>VLOOKUP($B274,HITTERS!$B:$W,6,FALSE)</f>
        <v>33</v>
      </c>
      <c r="I274" s="8">
        <f>VLOOKUP($B274,HITTERS!$B:$W,7,FALSE)</f>
        <v>35</v>
      </c>
      <c r="J274" s="8">
        <f>VLOOKUP($B274,HITTERS!$B:$W,8,FALSE)</f>
        <v>1</v>
      </c>
      <c r="K274" s="8">
        <f t="shared" si="20"/>
        <v>2.0289855072463767E-2</v>
      </c>
      <c r="L274" s="8">
        <f t="shared" si="21"/>
        <v>9.5652173913043481E-2</v>
      </c>
      <c r="M274" s="8">
        <f t="shared" si="22"/>
        <v>0.10144927536231885</v>
      </c>
      <c r="N274" s="8">
        <f t="shared" si="23"/>
        <v>2.8985507246376812E-3</v>
      </c>
      <c r="O274" s="8">
        <f>VLOOKUP($B274,HITTERS!$B:$W,14,FALSE)</f>
        <v>0.307</v>
      </c>
      <c r="P274" s="8">
        <f>VLOOKUP($B274,HITTERS!$B:$W,15,FALSE)</f>
        <v>0.35299999999999998</v>
      </c>
      <c r="Q274" s="9">
        <f>VLOOKUP($B274,HITTERS!$B:$W,9,FALSE)</f>
        <v>8.4000000000000005E-2</v>
      </c>
      <c r="R274" s="10">
        <f>VLOOKUP($B274,HITTERS!$B:$W,10,FALSE)</f>
        <v>0.4</v>
      </c>
      <c r="S274" s="10">
        <f>VLOOKUP(B274,'Hit Statcast'!B:R,9,FALSE)</f>
        <v>8.1000000000000003E-2</v>
      </c>
      <c r="T274" s="10">
        <f>VLOOKUP($B274,'Hit Statcast'!$B:$R,11,FALSE)</f>
        <v>0.41899999999999998</v>
      </c>
      <c r="U274" s="23">
        <f>VLOOKUP($B274,'Hit Statcast'!$B:$R,5,FALSE)</f>
        <v>87.5</v>
      </c>
      <c r="V274" s="23">
        <f>VLOOKUP($B274,'Hit Statcast'!$B:$R,7,FALSE)</f>
        <v>13.4</v>
      </c>
      <c r="W274" s="10">
        <f>VLOOKUP($B274,'Hit PD'!$B:$L,4,FALSE)</f>
        <v>0.26700000000000002</v>
      </c>
      <c r="X274" s="10">
        <f>VLOOKUP($B274,'Hit PD'!$B:$L,5,FALSE)</f>
        <v>0.36599999999999999</v>
      </c>
      <c r="Y274" s="10">
        <f>VLOOKUP($B274,'Hit PD'!$B:$L,6,FALSE)</f>
        <v>0.36599999999999999</v>
      </c>
      <c r="Z274" s="23">
        <f>VLOOKUP($B274,BsR!$B:$L,5,FALSE)</f>
        <v>-0.5</v>
      </c>
      <c r="AA274" s="10">
        <f>VLOOKUP($B274,'Hit PD'!$B:$L,8,FALSE)</f>
        <v>0.30099999999999999</v>
      </c>
      <c r="AB274" s="10">
        <f t="shared" si="24"/>
        <v>0.33199999999999996</v>
      </c>
      <c r="AC274" s="10">
        <f>VLOOKUP($B274,'Hit PD'!$B:$L,10,FALSE)</f>
        <v>0.36299999999999999</v>
      </c>
      <c r="AD274" s="10">
        <f>VLOOKUP($B274,'Hit PD'!$B:$L,11,FALSE)</f>
        <v>0.22</v>
      </c>
      <c r="AE274" s="10">
        <f>VLOOKUP($B274,'Hit PD'!$B:$M,12,FALSE)</f>
        <v>0.14299999999999999</v>
      </c>
      <c r="AF274" s="10">
        <f>VLOOKUP($B274,'Hit PD'!$B:$L,9,FALSE)</f>
        <v>0.66800000000000004</v>
      </c>
      <c r="AG274">
        <f>VLOOKUP(B274,'[1]SGP Hitters'!$B:$K,10,FALSE)</f>
        <v>3.4636035012248838</v>
      </c>
      <c r="AH274" s="8">
        <v>0.126</v>
      </c>
      <c r="AI274" s="8">
        <v>0.38100000000000001</v>
      </c>
      <c r="AJ274" s="11">
        <v>0.23100000000000001</v>
      </c>
      <c r="AK274" s="8">
        <v>0.29499999999999998</v>
      </c>
      <c r="AL274" s="8">
        <v>0.28199999999999997</v>
      </c>
      <c r="AM274" s="8">
        <v>81</v>
      </c>
      <c r="AN274" s="11">
        <v>-0.5</v>
      </c>
      <c r="AO274" s="11">
        <v>-8.1</v>
      </c>
      <c r="AP274" s="8">
        <v>-8</v>
      </c>
      <c r="AQ274" s="8">
        <v>-0.5</v>
      </c>
    </row>
    <row r="275" spans="1:43" ht="15" thickBot="1">
      <c r="A275" s="5">
        <v>274</v>
      </c>
      <c r="B275" s="22" t="s">
        <v>328</v>
      </c>
      <c r="C275" s="22" t="s">
        <v>50</v>
      </c>
      <c r="D275" s="8">
        <f>VLOOKUP(B275,HITTERS!$B:$W,3,FALSE)</f>
        <v>123</v>
      </c>
      <c r="E275" s="8">
        <f>VLOOKUP($B275,'Hit PD'!$B:$N,13,FALSE)</f>
        <v>493</v>
      </c>
      <c r="F275" s="8">
        <f>VLOOKUP($B275,HITTERS!$B:$W,4,FALSE)</f>
        <v>524</v>
      </c>
      <c r="G275" s="8">
        <f>VLOOKUP($B275,HITTERS!$B:$W,5,FALSE)</f>
        <v>1</v>
      </c>
      <c r="H275" s="8">
        <f>VLOOKUP($B275,HITTERS!$B:$W,6,FALSE)</f>
        <v>52</v>
      </c>
      <c r="I275" s="8">
        <f>VLOOKUP($B275,HITTERS!$B:$W,7,FALSE)</f>
        <v>25</v>
      </c>
      <c r="J275" s="8">
        <f>VLOOKUP($B275,HITTERS!$B:$W,8,FALSE)</f>
        <v>13</v>
      </c>
      <c r="K275" s="8">
        <f t="shared" si="20"/>
        <v>1.9083969465648854E-3</v>
      </c>
      <c r="L275" s="8">
        <f t="shared" si="21"/>
        <v>9.9236641221374045E-2</v>
      </c>
      <c r="M275" s="8">
        <f t="shared" si="22"/>
        <v>4.7709923664122141E-2</v>
      </c>
      <c r="N275" s="8">
        <f t="shared" si="23"/>
        <v>2.4809160305343511E-2</v>
      </c>
      <c r="O275" s="8">
        <f>VLOOKUP($B275,HITTERS!$B:$W,14,FALSE)</f>
        <v>0.28599999999999998</v>
      </c>
      <c r="P275" s="8">
        <f>VLOOKUP($B275,HITTERS!$B:$W,15,FALSE)</f>
        <v>0.29599999999999999</v>
      </c>
      <c r="Q275" s="9">
        <f>VLOOKUP($B275,HITTERS!$B:$W,9,FALSE)</f>
        <v>0.05</v>
      </c>
      <c r="R275" s="10">
        <f>VLOOKUP($B275,HITTERS!$B:$W,10,FALSE)</f>
        <v>0.23300000000000001</v>
      </c>
      <c r="S275" s="10">
        <f>VLOOKUP(B275,'Hit Statcast'!B:R,9,FALSE)</f>
        <v>2.9000000000000001E-2</v>
      </c>
      <c r="T275" s="10">
        <f>VLOOKUP($B275,'Hit Statcast'!$B:$R,11,FALSE)</f>
        <v>0.39100000000000001</v>
      </c>
      <c r="U275" s="23">
        <f>VLOOKUP($B275,'Hit Statcast'!$B:$R,5,FALSE)</f>
        <v>87.8</v>
      </c>
      <c r="V275" s="23">
        <f>VLOOKUP($B275,'Hit Statcast'!$B:$R,7,FALSE)</f>
        <v>2</v>
      </c>
      <c r="W275" s="10">
        <f>VLOOKUP($B275,'Hit PD'!$B:$L,4,FALSE)</f>
        <v>0.22</v>
      </c>
      <c r="X275" s="10">
        <f>VLOOKUP($B275,'Hit PD'!$B:$L,5,FALSE)</f>
        <v>0.61099999999999999</v>
      </c>
      <c r="Y275" s="10">
        <f>VLOOKUP($B275,'Hit PD'!$B:$L,6,FALSE)</f>
        <v>0.16900000000000001</v>
      </c>
      <c r="Z275" s="23">
        <f>VLOOKUP($B275,BsR!$B:$L,5,FALSE)</f>
        <v>-1</v>
      </c>
      <c r="AA275" s="10">
        <f>VLOOKUP($B275,'Hit PD'!$B:$L,8,FALSE)</f>
        <v>0.38600000000000001</v>
      </c>
      <c r="AB275" s="10">
        <f t="shared" si="24"/>
        <v>0.23099999999999998</v>
      </c>
      <c r="AC275" s="10">
        <f>VLOOKUP($B275,'Hit PD'!$B:$L,10,FALSE)</f>
        <v>0.26300000000000001</v>
      </c>
      <c r="AD275" s="10">
        <f>VLOOKUP($B275,'Hit PD'!$B:$L,11,FALSE)</f>
        <v>0.14000000000000001</v>
      </c>
      <c r="AE275" s="10">
        <f>VLOOKUP($B275,'Hit PD'!$B:$M,12,FALSE)</f>
        <v>0.123</v>
      </c>
      <c r="AF275" s="10">
        <f>VLOOKUP($B275,'Hit PD'!$B:$L,9,FALSE)</f>
        <v>0.76900000000000002</v>
      </c>
      <c r="AG275">
        <f>VLOOKUP(B275,'[1]SGP Hitters'!$B:$K,10,FALSE)</f>
        <v>0.98820977870767779</v>
      </c>
      <c r="AH275" s="8">
        <v>5.1999999999999998E-2</v>
      </c>
      <c r="AI275" s="8">
        <v>0.32700000000000001</v>
      </c>
      <c r="AJ275" s="11">
        <v>0.248</v>
      </c>
      <c r="AK275" s="8">
        <v>0.26300000000000001</v>
      </c>
      <c r="AL275" s="8">
        <v>0.28499999999999998</v>
      </c>
      <c r="AM275" s="8">
        <v>62</v>
      </c>
      <c r="AN275" s="11">
        <v>-1.3</v>
      </c>
      <c r="AO275" s="11">
        <v>-24.8</v>
      </c>
      <c r="AP275" s="8">
        <v>1.3</v>
      </c>
      <c r="AQ275" s="8">
        <v>-0.6</v>
      </c>
    </row>
    <row r="276" spans="1:43" ht="15" thickBot="1">
      <c r="A276" s="5">
        <v>275</v>
      </c>
      <c r="B276" s="22" t="s">
        <v>329</v>
      </c>
      <c r="C276" s="22" t="s">
        <v>74</v>
      </c>
      <c r="D276" s="8">
        <f>VLOOKUP(B276,HITTERS!$B:$W,3,FALSE)</f>
        <v>142</v>
      </c>
      <c r="E276" s="8">
        <f>VLOOKUP($B276,'Hit PD'!$B:$N,13,FALSE)</f>
        <v>465</v>
      </c>
      <c r="F276" s="8">
        <f>VLOOKUP($B276,HITTERS!$B:$W,4,FALSE)</f>
        <v>517</v>
      </c>
      <c r="G276" s="8">
        <f>VLOOKUP($B276,HITTERS!$B:$W,5,FALSE)</f>
        <v>13</v>
      </c>
      <c r="H276" s="8">
        <f>VLOOKUP($B276,HITTERS!$B:$W,6,FALSE)</f>
        <v>59</v>
      </c>
      <c r="I276" s="8">
        <f>VLOOKUP($B276,HITTERS!$B:$W,7,FALSE)</f>
        <v>56</v>
      </c>
      <c r="J276" s="8">
        <f>VLOOKUP($B276,HITTERS!$B:$W,8,FALSE)</f>
        <v>0</v>
      </c>
      <c r="K276" s="8">
        <f t="shared" si="20"/>
        <v>2.5145067698259187E-2</v>
      </c>
      <c r="L276" s="8">
        <f t="shared" si="21"/>
        <v>0.11411992263056092</v>
      </c>
      <c r="M276" s="8">
        <f t="shared" si="22"/>
        <v>0.10831721470019343</v>
      </c>
      <c r="N276" s="8">
        <f t="shared" si="23"/>
        <v>0</v>
      </c>
      <c r="O276" s="8">
        <f>VLOOKUP($B276,HITTERS!$B:$W,14,FALSE)</f>
        <v>0.317</v>
      </c>
      <c r="P276" s="8">
        <f>VLOOKUP($B276,HITTERS!$B:$W,15,FALSE)</f>
        <v>0.378</v>
      </c>
      <c r="Q276" s="9">
        <f>VLOOKUP($B276,HITTERS!$B:$W,9,FALSE)</f>
        <v>9.0999999999999998E-2</v>
      </c>
      <c r="R276" s="10">
        <f>VLOOKUP($B276,HITTERS!$B:$W,10,FALSE)</f>
        <v>0.26100000000000001</v>
      </c>
      <c r="S276" s="10">
        <f>VLOOKUP(B276,'Hit Statcast'!B:R,9,FALSE)</f>
        <v>7.5999999999999998E-2</v>
      </c>
      <c r="T276" s="10">
        <f>VLOOKUP($B276,'Hit Statcast'!$B:$R,11,FALSE)</f>
        <v>0.432</v>
      </c>
      <c r="U276" s="23">
        <f>VLOOKUP($B276,'Hit Statcast'!$B:$R,5,FALSE)</f>
        <v>89.4</v>
      </c>
      <c r="V276" s="23">
        <f>VLOOKUP($B276,'Hit Statcast'!$B:$R,7,FALSE)</f>
        <v>8.9</v>
      </c>
      <c r="W276" s="10">
        <f>VLOOKUP($B276,'Hit PD'!$B:$L,4,FALSE)</f>
        <v>0.22700000000000001</v>
      </c>
      <c r="X276" s="10">
        <f>VLOOKUP($B276,'Hit PD'!$B:$L,5,FALSE)</f>
        <v>0.48599999999999999</v>
      </c>
      <c r="Y276" s="10">
        <f>VLOOKUP($B276,'Hit PD'!$B:$L,6,FALSE)</f>
        <v>0.28699999999999998</v>
      </c>
      <c r="Z276" s="23">
        <f>VLOOKUP($B276,BsR!$B:$L,5,FALSE)</f>
        <v>-5.7</v>
      </c>
      <c r="AA276" s="10">
        <f>VLOOKUP($B276,'Hit PD'!$B:$L,8,FALSE)</f>
        <v>0.27500000000000002</v>
      </c>
      <c r="AB276" s="10">
        <f t="shared" si="24"/>
        <v>0.25700000000000001</v>
      </c>
      <c r="AC276" s="10">
        <f>VLOOKUP($B276,'Hit PD'!$B:$L,10,FALSE)</f>
        <v>0.3</v>
      </c>
      <c r="AD276" s="10">
        <f>VLOOKUP($B276,'Hit PD'!$B:$L,11,FALSE)</f>
        <v>0.191</v>
      </c>
      <c r="AE276" s="10">
        <f>VLOOKUP($B276,'Hit PD'!$B:$M,12,FALSE)</f>
        <v>0.109</v>
      </c>
      <c r="AF276" s="10">
        <f>VLOOKUP($B276,'Hit PD'!$B:$L,9,FALSE)</f>
        <v>0.74299999999999999</v>
      </c>
      <c r="AG276">
        <f>VLOOKUP(B276,'[1]SGP Hitters'!$B:$K,10,FALSE)</f>
        <v>7.423558765887063</v>
      </c>
      <c r="AH276" s="8">
        <v>0.13100000000000001</v>
      </c>
      <c r="AI276" s="8">
        <v>0.32100000000000001</v>
      </c>
      <c r="AJ276" s="11">
        <v>0.246</v>
      </c>
      <c r="AK276" s="8">
        <v>0.30599999999999999</v>
      </c>
      <c r="AL276" s="8">
        <v>0.312</v>
      </c>
      <c r="AM276" s="8">
        <v>85</v>
      </c>
      <c r="AN276" s="11">
        <v>-5.7</v>
      </c>
      <c r="AO276" s="11">
        <v>-15</v>
      </c>
      <c r="AP276" s="8">
        <v>-8.6</v>
      </c>
      <c r="AQ276" s="8">
        <v>-0.6</v>
      </c>
    </row>
    <row r="277" spans="1:43" ht="15" thickBot="1">
      <c r="A277" s="5">
        <v>276</v>
      </c>
      <c r="B277" s="22" t="s">
        <v>330</v>
      </c>
      <c r="C277" s="22" t="s">
        <v>100</v>
      </c>
      <c r="D277" s="8">
        <f>VLOOKUP(B277,HITTERS!$B:$W,3,FALSE)</f>
        <v>112</v>
      </c>
      <c r="E277" s="8">
        <f>VLOOKUP($B277,'Hit PD'!$B:$N,13,FALSE)</f>
        <v>297</v>
      </c>
      <c r="F277" s="8">
        <f>VLOOKUP($B277,HITTERS!$B:$W,4,FALSE)</f>
        <v>318</v>
      </c>
      <c r="G277" s="8">
        <f>VLOOKUP($B277,HITTERS!$B:$W,5,FALSE)</f>
        <v>2</v>
      </c>
      <c r="H277" s="8">
        <f>VLOOKUP($B277,HITTERS!$B:$W,6,FALSE)</f>
        <v>33</v>
      </c>
      <c r="I277" s="8">
        <f>VLOOKUP($B277,HITTERS!$B:$W,7,FALSE)</f>
        <v>20</v>
      </c>
      <c r="J277" s="8">
        <f>VLOOKUP($B277,HITTERS!$B:$W,8,FALSE)</f>
        <v>7</v>
      </c>
      <c r="K277" s="8">
        <f t="shared" si="20"/>
        <v>6.2893081761006293E-3</v>
      </c>
      <c r="L277" s="8">
        <f t="shared" si="21"/>
        <v>0.10377358490566038</v>
      </c>
      <c r="M277" s="8">
        <f t="shared" si="22"/>
        <v>6.2893081761006289E-2</v>
      </c>
      <c r="N277" s="8">
        <f t="shared" si="23"/>
        <v>2.20125786163522E-2</v>
      </c>
      <c r="O277" s="8">
        <f>VLOOKUP($B277,HITTERS!$B:$W,14,FALSE)</f>
        <v>0.248</v>
      </c>
      <c r="P277" s="8">
        <f>VLOOKUP($B277,HITTERS!$B:$W,15,FALSE)</f>
        <v>0.30599999999999999</v>
      </c>
      <c r="Q277" s="9">
        <f>VLOOKUP($B277,HITTERS!$B:$W,9,FALSE)</f>
        <v>4.1000000000000002E-2</v>
      </c>
      <c r="R277" s="10">
        <f>VLOOKUP($B277,HITTERS!$B:$W,10,FALSE)</f>
        <v>0.21099999999999999</v>
      </c>
      <c r="S277" s="10">
        <f>VLOOKUP(B277,'Hit Statcast'!B:R,9,FALSE)</f>
        <v>3.4000000000000002E-2</v>
      </c>
      <c r="T277" s="10">
        <f>VLOOKUP($B277,'Hit Statcast'!$B:$R,11,FALSE)</f>
        <v>0.39400000000000002</v>
      </c>
      <c r="U277" s="23">
        <f>VLOOKUP($B277,'Hit Statcast'!$B:$R,5,FALSE)</f>
        <v>89.2</v>
      </c>
      <c r="V277" s="23">
        <f>VLOOKUP($B277,'Hit Statcast'!$B:$R,7,FALSE)</f>
        <v>3.8</v>
      </c>
      <c r="W277" s="10">
        <f>VLOOKUP($B277,'Hit PD'!$B:$L,4,FALSE)</f>
        <v>0.19</v>
      </c>
      <c r="X277" s="10">
        <f>VLOOKUP($B277,'Hit PD'!$B:$L,5,FALSE)</f>
        <v>0.54500000000000004</v>
      </c>
      <c r="Y277" s="10">
        <f>VLOOKUP($B277,'Hit PD'!$B:$L,6,FALSE)</f>
        <v>0.26400000000000001</v>
      </c>
      <c r="Z277" s="23">
        <f>VLOOKUP($B277,BsR!$B:$L,5,FALSE)</f>
        <v>0.2</v>
      </c>
      <c r="AA277" s="10">
        <f>VLOOKUP($B277,'Hit PD'!$B:$L,8,FALSE)</f>
        <v>0.36699999999999999</v>
      </c>
      <c r="AB277" s="10">
        <f t="shared" si="24"/>
        <v>0.22299999999999998</v>
      </c>
      <c r="AC277" s="10">
        <f>VLOOKUP($B277,'Hit PD'!$B:$L,10,FALSE)</f>
        <v>0.30499999999999999</v>
      </c>
      <c r="AD277" s="10">
        <f>VLOOKUP($B277,'Hit PD'!$B:$L,11,FALSE)</f>
        <v>0.20100000000000001</v>
      </c>
      <c r="AE277" s="10">
        <f>VLOOKUP($B277,'Hit PD'!$B:$M,12,FALSE)</f>
        <v>0.105</v>
      </c>
      <c r="AF277" s="10">
        <f>VLOOKUP($B277,'Hit PD'!$B:$L,9,FALSE)</f>
        <v>0.77700000000000002</v>
      </c>
      <c r="AG277">
        <f>VLOOKUP(B277,'[1]SGP Hitters'!$B:$K,10,FALSE)</f>
        <v>5.0404787043715427E-2</v>
      </c>
      <c r="AH277" s="8">
        <v>9.5000000000000001E-2</v>
      </c>
      <c r="AI277" s="8">
        <v>0.26500000000000001</v>
      </c>
      <c r="AJ277" s="11">
        <v>0.214</v>
      </c>
      <c r="AK277" s="8">
        <v>0.24199999999999999</v>
      </c>
      <c r="AL277" s="8">
        <v>0.26200000000000001</v>
      </c>
      <c r="AM277" s="8">
        <v>47</v>
      </c>
      <c r="AN277" s="11">
        <v>0.7</v>
      </c>
      <c r="AO277" s="11">
        <v>-20.100000000000001</v>
      </c>
      <c r="AP277" s="8">
        <v>1.6</v>
      </c>
      <c r="AQ277" s="8">
        <v>-0.8</v>
      </c>
    </row>
    <row r="278" spans="1:43" ht="15" thickBot="1">
      <c r="A278" s="5">
        <v>277</v>
      </c>
      <c r="B278" s="22" t="s">
        <v>331</v>
      </c>
      <c r="C278" s="22" t="s">
        <v>54</v>
      </c>
      <c r="D278" s="8">
        <f>VLOOKUP(B278,HITTERS!$B:$W,3,FALSE)</f>
        <v>101</v>
      </c>
      <c r="E278" s="8">
        <f>VLOOKUP($B278,'Hit PD'!$B:$N,13,FALSE)</f>
        <v>371</v>
      </c>
      <c r="F278" s="8">
        <f>VLOOKUP($B278,HITTERS!$B:$W,4,FALSE)</f>
        <v>415</v>
      </c>
      <c r="G278" s="8">
        <f>VLOOKUP($B278,HITTERS!$B:$W,5,FALSE)</f>
        <v>24</v>
      </c>
      <c r="H278" s="8">
        <f>VLOOKUP($B278,HITTERS!$B:$W,6,FALSE)</f>
        <v>43</v>
      </c>
      <c r="I278" s="8">
        <f>VLOOKUP($B278,HITTERS!$B:$W,7,FALSE)</f>
        <v>60</v>
      </c>
      <c r="J278" s="8">
        <f>VLOOKUP($B278,HITTERS!$B:$W,8,FALSE)</f>
        <v>0</v>
      </c>
      <c r="K278" s="8">
        <f t="shared" si="20"/>
        <v>5.7831325301204821E-2</v>
      </c>
      <c r="L278" s="8">
        <f t="shared" si="21"/>
        <v>0.10361445783132531</v>
      </c>
      <c r="M278" s="8">
        <f t="shared" si="22"/>
        <v>0.14457831325301204</v>
      </c>
      <c r="N278" s="8">
        <f t="shared" si="23"/>
        <v>0</v>
      </c>
      <c r="O278" s="8">
        <f>VLOOKUP($B278,HITTERS!$B:$W,14,FALSE)</f>
        <v>0.27500000000000002</v>
      </c>
      <c r="P278" s="8">
        <f>VLOOKUP($B278,HITTERS!$B:$W,15,FALSE)</f>
        <v>0.42</v>
      </c>
      <c r="Q278" s="9">
        <f>VLOOKUP($B278,HITTERS!$B:$W,9,FALSE)</f>
        <v>9.9000000000000005E-2</v>
      </c>
      <c r="R278" s="10">
        <f>VLOOKUP($B278,HITTERS!$B:$W,10,FALSE)</f>
        <v>0.29899999999999999</v>
      </c>
      <c r="S278" s="10">
        <f>VLOOKUP(B278,'Hit Statcast'!B:R,9,FALSE)</f>
        <v>0.157</v>
      </c>
      <c r="T278" s="10">
        <f>VLOOKUP($B278,'Hit Statcast'!$B:$R,11,FALSE)</f>
        <v>0.48</v>
      </c>
      <c r="U278" s="23">
        <f>VLOOKUP($B278,'Hit Statcast'!$B:$R,5,FALSE)</f>
        <v>93.3</v>
      </c>
      <c r="V278" s="23">
        <f>VLOOKUP($B278,'Hit Statcast'!$B:$R,7,FALSE)</f>
        <v>12.5</v>
      </c>
      <c r="W278" s="10">
        <f>VLOOKUP($B278,'Hit PD'!$B:$L,4,FALSE)</f>
        <v>0.125</v>
      </c>
      <c r="X278" s="10">
        <f>VLOOKUP($B278,'Hit PD'!$B:$L,5,FALSE)</f>
        <v>0.43099999999999999</v>
      </c>
      <c r="Y278" s="10">
        <f>VLOOKUP($B278,'Hit PD'!$B:$L,6,FALSE)</f>
        <v>0.44400000000000001</v>
      </c>
      <c r="Z278" s="23">
        <f>VLOOKUP($B278,BsR!$B:$L,5,FALSE)</f>
        <v>-5.2</v>
      </c>
      <c r="AA278" s="10">
        <f>VLOOKUP($B278,'Hit PD'!$B:$L,8,FALSE)</f>
        <v>0.29399999999999998</v>
      </c>
      <c r="AB278" s="10">
        <f t="shared" si="24"/>
        <v>0.32299999999999995</v>
      </c>
      <c r="AC278" s="10">
        <f>VLOOKUP($B278,'Hit PD'!$B:$L,10,FALSE)</f>
        <v>0.32500000000000001</v>
      </c>
      <c r="AD278" s="10">
        <f>VLOOKUP($B278,'Hit PD'!$B:$L,11,FALSE)</f>
        <v>0.188</v>
      </c>
      <c r="AE278" s="10">
        <f>VLOOKUP($B278,'Hit PD'!$B:$M,12,FALSE)</f>
        <v>0.13700000000000001</v>
      </c>
      <c r="AF278" s="10">
        <f>VLOOKUP($B278,'Hit PD'!$B:$L,9,FALSE)</f>
        <v>0.67700000000000005</v>
      </c>
      <c r="AG278">
        <f>VLOOKUP(B278,'[1]SGP Hitters'!$B:$K,10,FALSE)</f>
        <v>8.0962818606692508</v>
      </c>
      <c r="AH278" s="8">
        <v>0.23100000000000001</v>
      </c>
      <c r="AI278" s="8">
        <v>0.20300000000000001</v>
      </c>
      <c r="AJ278" s="11">
        <v>0.19</v>
      </c>
      <c r="AK278" s="8">
        <v>0.29699999999999999</v>
      </c>
      <c r="AL278" s="8">
        <v>0.33100000000000002</v>
      </c>
      <c r="AM278" s="8">
        <v>89</v>
      </c>
      <c r="AN278" s="11">
        <v>-4.9000000000000004</v>
      </c>
      <c r="AO278" s="11">
        <v>-10.3</v>
      </c>
      <c r="AP278" s="8">
        <v>-11.5</v>
      </c>
      <c r="AQ278" s="8">
        <v>-0.8</v>
      </c>
    </row>
    <row r="279" spans="1:43" ht="15" thickBot="1">
      <c r="A279" s="5">
        <v>278</v>
      </c>
      <c r="B279" s="22" t="s">
        <v>332</v>
      </c>
      <c r="C279" s="22" t="s">
        <v>95</v>
      </c>
      <c r="D279" s="8">
        <f>VLOOKUP(B279,HITTERS!$B:$W,3,FALSE)</f>
        <v>107</v>
      </c>
      <c r="E279" s="8">
        <f>VLOOKUP($B279,'Hit PD'!$B:$N,13,FALSE)</f>
        <v>315</v>
      </c>
      <c r="F279" s="8">
        <f>VLOOKUP($B279,HITTERS!$B:$W,4,FALSE)</f>
        <v>347</v>
      </c>
      <c r="G279" s="8">
        <f>VLOOKUP($B279,HITTERS!$B:$W,5,FALSE)</f>
        <v>8</v>
      </c>
      <c r="H279" s="8">
        <f>VLOOKUP($B279,HITTERS!$B:$W,6,FALSE)</f>
        <v>34</v>
      </c>
      <c r="I279" s="8">
        <f>VLOOKUP($B279,HITTERS!$B:$W,7,FALSE)</f>
        <v>36</v>
      </c>
      <c r="J279" s="8">
        <f>VLOOKUP($B279,HITTERS!$B:$W,8,FALSE)</f>
        <v>3</v>
      </c>
      <c r="K279" s="8">
        <f t="shared" si="20"/>
        <v>2.3054755043227664E-2</v>
      </c>
      <c r="L279" s="8">
        <f t="shared" si="21"/>
        <v>9.7982708933717577E-2</v>
      </c>
      <c r="M279" s="8">
        <f t="shared" si="22"/>
        <v>0.1037463976945245</v>
      </c>
      <c r="N279" s="8">
        <f t="shared" si="23"/>
        <v>8.6455331412103754E-3</v>
      </c>
      <c r="O279" s="8">
        <f>VLOOKUP($B279,HITTERS!$B:$W,14,FALSE)</f>
        <v>0.3</v>
      </c>
      <c r="P279" s="8">
        <f>VLOOKUP($B279,HITTERS!$B:$W,15,FALSE)</f>
        <v>0.39</v>
      </c>
      <c r="Q279" s="9">
        <f>VLOOKUP($B279,HITTERS!$B:$W,9,FALSE)</f>
        <v>6.6000000000000003E-2</v>
      </c>
      <c r="R279" s="10">
        <f>VLOOKUP($B279,HITTERS!$B:$W,10,FALSE)</f>
        <v>0.13</v>
      </c>
      <c r="S279" s="10">
        <f>VLOOKUP(B279,'Hit Statcast'!B:R,9,FALSE)</f>
        <v>5.8000000000000003E-2</v>
      </c>
      <c r="T279" s="10">
        <f>VLOOKUP($B279,'Hit Statcast'!$B:$R,11,FALSE)</f>
        <v>0.39900000000000002</v>
      </c>
      <c r="U279" s="23">
        <f>VLOOKUP($B279,'Hit Statcast'!$B:$R,5,FALSE)</f>
        <v>89.9</v>
      </c>
      <c r="V279" s="23">
        <f>VLOOKUP($B279,'Hit Statcast'!$B:$R,7,FALSE)</f>
        <v>12.4</v>
      </c>
      <c r="W279" s="10">
        <f>VLOOKUP($B279,'Hit PD'!$B:$L,4,FALSE)</f>
        <v>0.221</v>
      </c>
      <c r="X279" s="10">
        <f>VLOOKUP($B279,'Hit PD'!$B:$L,5,FALSE)</f>
        <v>0.41199999999999998</v>
      </c>
      <c r="Y279" s="10">
        <f>VLOOKUP($B279,'Hit PD'!$B:$L,6,FALSE)</f>
        <v>0.36699999999999999</v>
      </c>
      <c r="Z279" s="23">
        <f>VLOOKUP($B279,BsR!$B:$L,5,FALSE)</f>
        <v>-4.7</v>
      </c>
      <c r="AA279" s="10">
        <f>VLOOKUP($B279,'Hit PD'!$B:$L,8,FALSE)</f>
        <v>0.371</v>
      </c>
      <c r="AB279" s="10">
        <f t="shared" si="24"/>
        <v>0.15500000000000003</v>
      </c>
      <c r="AC279" s="10">
        <f>VLOOKUP($B279,'Hit PD'!$B:$L,10,FALSE)</f>
        <v>0.224</v>
      </c>
      <c r="AD279" s="10">
        <f>VLOOKUP($B279,'Hit PD'!$B:$L,11,FALSE)</f>
        <v>0.14499999999999999</v>
      </c>
      <c r="AE279" s="10">
        <f>VLOOKUP($B279,'Hit PD'!$B:$M,12,FALSE)</f>
        <v>0.08</v>
      </c>
      <c r="AF279" s="10">
        <f>VLOOKUP($B279,'Hit PD'!$B:$L,9,FALSE)</f>
        <v>0.84499999999999997</v>
      </c>
      <c r="AG279">
        <f>VLOOKUP(B279,'[1]SGP Hitters'!$B:$K,10,FALSE)</f>
        <v>4.3198626666132753</v>
      </c>
      <c r="AH279" s="8">
        <v>0.14599999999999999</v>
      </c>
      <c r="AI279" s="8">
        <v>0.26100000000000001</v>
      </c>
      <c r="AJ279" s="11">
        <v>0.24399999999999999</v>
      </c>
      <c r="AK279" s="8">
        <v>0.3</v>
      </c>
      <c r="AL279" s="8">
        <v>0.32900000000000001</v>
      </c>
      <c r="AM279" s="8">
        <v>89</v>
      </c>
      <c r="AN279" s="11">
        <v>-4.7</v>
      </c>
      <c r="AO279" s="11">
        <v>-9.4</v>
      </c>
      <c r="AP279" s="8">
        <v>-11.3</v>
      </c>
      <c r="AQ279" s="8">
        <v>-0.9</v>
      </c>
    </row>
    <row r="280" spans="1:43" ht="15" thickBot="1">
      <c r="A280" s="5">
        <v>279</v>
      </c>
      <c r="B280" s="22" t="s">
        <v>333</v>
      </c>
      <c r="C280" s="6" t="s">
        <v>103</v>
      </c>
      <c r="D280" s="8">
        <f>VLOOKUP(B280,HITTERS!$B:$W,3,FALSE)</f>
        <v>100</v>
      </c>
      <c r="E280" s="8">
        <f>VLOOKUP($B280,'Hit PD'!$B:$N,13,FALSE)</f>
        <v>288</v>
      </c>
      <c r="F280" s="8">
        <f>VLOOKUP($B280,HITTERS!$B:$W,4,FALSE)</f>
        <v>309</v>
      </c>
      <c r="G280" s="8">
        <f>VLOOKUP($B280,HITTERS!$B:$W,5,FALSE)</f>
        <v>6</v>
      </c>
      <c r="H280" s="8">
        <f>VLOOKUP($B280,HITTERS!$B:$W,6,FALSE)</f>
        <v>32</v>
      </c>
      <c r="I280" s="8">
        <f>VLOOKUP($B280,HITTERS!$B:$W,7,FALSE)</f>
        <v>31</v>
      </c>
      <c r="J280" s="8">
        <f>VLOOKUP($B280,HITTERS!$B:$W,8,FALSE)</f>
        <v>2</v>
      </c>
      <c r="K280" s="8">
        <f t="shared" si="20"/>
        <v>1.9417475728155338E-2</v>
      </c>
      <c r="L280" s="8">
        <f t="shared" si="21"/>
        <v>0.10355987055016182</v>
      </c>
      <c r="M280" s="8">
        <f t="shared" si="22"/>
        <v>0.10032362459546926</v>
      </c>
      <c r="N280" s="8">
        <f t="shared" si="23"/>
        <v>6.4724919093851136E-3</v>
      </c>
      <c r="O280" s="8">
        <f>VLOOKUP($B280,HITTERS!$B:$W,14,FALSE)</f>
        <v>0.26900000000000002</v>
      </c>
      <c r="P280" s="8">
        <f>VLOOKUP($B280,HITTERS!$B:$W,15,FALSE)</f>
        <v>0.34399999999999997</v>
      </c>
      <c r="Q280" s="9">
        <f>VLOOKUP($B280,HITTERS!$B:$W,9,FALSE)</f>
        <v>5.8000000000000003E-2</v>
      </c>
      <c r="R280" s="10">
        <f>VLOOKUP($B280,HITTERS!$B:$W,10,FALSE)</f>
        <v>0.252</v>
      </c>
      <c r="S280" s="10">
        <f>VLOOKUP(B280,'Hit Statcast'!B:R,9,FALSE)</f>
        <v>3.7999999999999999E-2</v>
      </c>
      <c r="T280" s="10">
        <f>VLOOKUP($B280,'Hit Statcast'!$B:$R,11,FALSE)</f>
        <v>0.3</v>
      </c>
      <c r="U280" s="23">
        <f>VLOOKUP($B280,'Hit Statcast'!$B:$R,5,FALSE)</f>
        <v>86.3</v>
      </c>
      <c r="V280" s="23">
        <f>VLOOKUP($B280,'Hit Statcast'!$B:$R,7,FALSE)</f>
        <v>14.4</v>
      </c>
      <c r="W280" s="10">
        <f>VLOOKUP($B280,'Hit PD'!$B:$L,4,FALSE)</f>
        <v>0.19800000000000001</v>
      </c>
      <c r="X280" s="10">
        <f>VLOOKUP($B280,'Hit PD'!$B:$L,5,FALSE)</f>
        <v>0.434</v>
      </c>
      <c r="Y280" s="10">
        <f>VLOOKUP($B280,'Hit PD'!$B:$L,6,FALSE)</f>
        <v>0.36799999999999999</v>
      </c>
      <c r="Z280" s="23">
        <f>VLOOKUP($B280,BsR!$B:$L,5,FALSE)</f>
        <v>-1.2</v>
      </c>
      <c r="AA280" s="10">
        <f>VLOOKUP($B280,'Hit PD'!$B:$L,8,FALSE)</f>
        <v>0.38100000000000001</v>
      </c>
      <c r="AB280" s="10">
        <f t="shared" si="24"/>
        <v>0.26600000000000001</v>
      </c>
      <c r="AC280" s="10">
        <f>VLOOKUP($B280,'Hit PD'!$B:$L,10,FALSE)</f>
        <v>0.29099999999999998</v>
      </c>
      <c r="AD280" s="10">
        <f>VLOOKUP($B280,'Hit PD'!$B:$L,11,FALSE)</f>
        <v>0.157</v>
      </c>
      <c r="AE280" s="10">
        <f>VLOOKUP($B280,'Hit PD'!$B:$M,12,FALSE)</f>
        <v>0.13400000000000001</v>
      </c>
      <c r="AF280" s="10">
        <f>VLOOKUP($B280,'Hit PD'!$B:$L,9,FALSE)</f>
        <v>0.73399999999999999</v>
      </c>
      <c r="AG280">
        <f>VLOOKUP(B280,'[1]SGP Hitters'!$B:$K,10,FALSE)</f>
        <v>2.0371094853078517</v>
      </c>
      <c r="AH280" s="8">
        <v>0.12</v>
      </c>
      <c r="AI280" s="8">
        <v>0.28100000000000003</v>
      </c>
      <c r="AJ280" s="11">
        <v>0.223</v>
      </c>
      <c r="AK280" s="8">
        <v>0.26500000000000001</v>
      </c>
      <c r="AL280" s="8">
        <v>0.245</v>
      </c>
      <c r="AM280" s="8">
        <v>65</v>
      </c>
      <c r="AN280" s="11">
        <v>-1.3</v>
      </c>
      <c r="AO280" s="11">
        <v>-14.3</v>
      </c>
      <c r="AP280" s="8">
        <v>-5.4</v>
      </c>
      <c r="AQ280" s="8">
        <v>-0.9</v>
      </c>
    </row>
    <row r="281" spans="1:43" ht="15" thickBot="1">
      <c r="A281" s="5">
        <v>280</v>
      </c>
      <c r="B281" s="22" t="s">
        <v>334</v>
      </c>
      <c r="C281" s="22" t="s">
        <v>52</v>
      </c>
      <c r="D281" s="8">
        <f>VLOOKUP(B281,HITTERS!$B:$W,3,FALSE)</f>
        <v>141</v>
      </c>
      <c r="E281" s="8">
        <f>VLOOKUP($B281,'Hit PD'!$B:$N,13,FALSE)</f>
        <v>540</v>
      </c>
      <c r="F281" s="8">
        <f>VLOOKUP($B281,HITTERS!$B:$W,4,FALSE)</f>
        <v>594</v>
      </c>
      <c r="G281" s="8">
        <f>VLOOKUP($B281,HITTERS!$B:$W,5,FALSE)</f>
        <v>18</v>
      </c>
      <c r="H281" s="8">
        <f>VLOOKUP($B281,HITTERS!$B:$W,6,FALSE)</f>
        <v>62</v>
      </c>
      <c r="I281" s="8">
        <f>VLOOKUP($B281,HITTERS!$B:$W,7,FALSE)</f>
        <v>90</v>
      </c>
      <c r="J281" s="8">
        <f>VLOOKUP($B281,HITTERS!$B:$W,8,FALSE)</f>
        <v>0</v>
      </c>
      <c r="K281" s="8">
        <f t="shared" si="20"/>
        <v>3.0303030303030304E-2</v>
      </c>
      <c r="L281" s="8">
        <f t="shared" si="21"/>
        <v>0.10437710437710437</v>
      </c>
      <c r="M281" s="8">
        <f t="shared" si="22"/>
        <v>0.15151515151515152</v>
      </c>
      <c r="N281" s="8">
        <f t="shared" si="23"/>
        <v>0</v>
      </c>
      <c r="O281" s="8">
        <f>VLOOKUP($B281,HITTERS!$B:$W,14,FALSE)</f>
        <v>0.29599999999999999</v>
      </c>
      <c r="P281" s="8">
        <f>VLOOKUP($B281,HITTERS!$B:$W,15,FALSE)</f>
        <v>0.38300000000000001</v>
      </c>
      <c r="Q281" s="9">
        <f>VLOOKUP($B281,HITTERS!$B:$W,9,FALSE)</f>
        <v>7.0999999999999994E-2</v>
      </c>
      <c r="R281" s="10">
        <f>VLOOKUP($B281,HITTERS!$B:$W,10,FALSE)</f>
        <v>0.219</v>
      </c>
      <c r="S281" s="10">
        <f>VLOOKUP(B281,'Hit Statcast'!B:R,9,FALSE)</f>
        <v>8.5999999999999993E-2</v>
      </c>
      <c r="T281" s="10">
        <f>VLOOKUP($B281,'Hit Statcast'!$B:$R,11,FALSE)</f>
        <v>0.41599999999999998</v>
      </c>
      <c r="U281" s="23">
        <f>VLOOKUP($B281,'Hit Statcast'!$B:$R,5,FALSE)</f>
        <v>89</v>
      </c>
      <c r="V281" s="23">
        <f>VLOOKUP($B281,'Hit Statcast'!$B:$R,7,FALSE)</f>
        <v>10.8</v>
      </c>
      <c r="W281" s="10">
        <f>VLOOKUP($B281,'Hit PD'!$B:$L,4,FALSE)</f>
        <v>0.188</v>
      </c>
      <c r="X281" s="10">
        <f>VLOOKUP($B281,'Hit PD'!$B:$L,5,FALSE)</f>
        <v>0.45</v>
      </c>
      <c r="Y281" s="10">
        <f>VLOOKUP($B281,'Hit PD'!$B:$L,6,FALSE)</f>
        <v>0.36299999999999999</v>
      </c>
      <c r="Z281" s="23">
        <f>VLOOKUP($B281,BsR!$B:$L,5,FALSE)</f>
        <v>-4.0999999999999996</v>
      </c>
      <c r="AA281" s="10">
        <f>VLOOKUP($B281,'Hit PD'!$B:$L,8,FALSE)</f>
        <v>0.38900000000000001</v>
      </c>
      <c r="AB281" s="10">
        <f t="shared" si="24"/>
        <v>0.24199999999999999</v>
      </c>
      <c r="AC281" s="10">
        <f>VLOOKUP($B281,'Hit PD'!$B:$L,10,FALSE)</f>
        <v>0.29099999999999998</v>
      </c>
      <c r="AD281" s="10">
        <f>VLOOKUP($B281,'Hit PD'!$B:$L,11,FALSE)</f>
        <v>0.17</v>
      </c>
      <c r="AE281" s="10">
        <f>VLOOKUP($B281,'Hit PD'!$B:$M,12,FALSE)</f>
        <v>0.121</v>
      </c>
      <c r="AF281" s="10">
        <f>VLOOKUP($B281,'Hit PD'!$B:$L,9,FALSE)</f>
        <v>0.75800000000000001</v>
      </c>
      <c r="AG281">
        <f>VLOOKUP(B281,'[1]SGP Hitters'!$B:$K,10,FALSE)</f>
        <v>9.1955498849358257</v>
      </c>
      <c r="AH281" s="8">
        <v>0.14099999999999999</v>
      </c>
      <c r="AI281" s="8">
        <v>0.27100000000000002</v>
      </c>
      <c r="AJ281" s="11">
        <v>0.23300000000000001</v>
      </c>
      <c r="AK281" s="8">
        <v>0.28999999999999998</v>
      </c>
      <c r="AL281" s="8">
        <v>0.308</v>
      </c>
      <c r="AM281" s="8">
        <v>83</v>
      </c>
      <c r="AN281" s="11">
        <v>-4.4000000000000004</v>
      </c>
      <c r="AO281" s="11">
        <v>-16.100000000000001</v>
      </c>
      <c r="AP281" s="8">
        <v>-13.3</v>
      </c>
      <c r="AQ281" s="8">
        <v>-1</v>
      </c>
    </row>
    <row r="282" spans="1:43" ht="15" thickBot="1">
      <c r="A282" s="5">
        <v>281</v>
      </c>
      <c r="B282" s="22" t="s">
        <v>335</v>
      </c>
      <c r="C282" s="22" t="s">
        <v>109</v>
      </c>
      <c r="D282" s="8">
        <f>VLOOKUP(B282,HITTERS!$B:$W,3,FALSE)</f>
        <v>80</v>
      </c>
      <c r="E282" s="8">
        <f>VLOOKUP($B282,'Hit PD'!$B:$N,13,FALSE)</f>
        <v>300</v>
      </c>
      <c r="F282" s="8">
        <f>VLOOKUP($B282,HITTERS!$B:$W,4,FALSE)</f>
        <v>335</v>
      </c>
      <c r="G282" s="8">
        <f>VLOOKUP($B282,HITTERS!$B:$W,5,FALSE)</f>
        <v>10</v>
      </c>
      <c r="H282" s="8">
        <f>VLOOKUP($B282,HITTERS!$B:$W,6,FALSE)</f>
        <v>36</v>
      </c>
      <c r="I282" s="8">
        <f>VLOOKUP($B282,HITTERS!$B:$W,7,FALSE)</f>
        <v>31</v>
      </c>
      <c r="J282" s="8">
        <f>VLOOKUP($B282,HITTERS!$B:$W,8,FALSE)</f>
        <v>0</v>
      </c>
      <c r="K282" s="8">
        <f t="shared" si="20"/>
        <v>2.9850746268656716E-2</v>
      </c>
      <c r="L282" s="8">
        <f t="shared" si="21"/>
        <v>0.10746268656716418</v>
      </c>
      <c r="M282" s="8">
        <f t="shared" si="22"/>
        <v>9.2537313432835819E-2</v>
      </c>
      <c r="N282" s="8">
        <f t="shared" si="23"/>
        <v>0</v>
      </c>
      <c r="O282" s="8">
        <f>VLOOKUP($B282,HITTERS!$B:$W,14,FALSE)</f>
        <v>0.313</v>
      </c>
      <c r="P282" s="8">
        <f>VLOOKUP($B282,HITTERS!$B:$W,15,FALSE)</f>
        <v>0.36699999999999999</v>
      </c>
      <c r="Q282" s="9">
        <f>VLOOKUP($B282,HITTERS!$B:$W,9,FALSE)</f>
        <v>8.6999999999999994E-2</v>
      </c>
      <c r="R282" s="10">
        <f>VLOOKUP($B282,HITTERS!$B:$W,10,FALSE)</f>
        <v>0.20300000000000001</v>
      </c>
      <c r="S282" s="10">
        <f>VLOOKUP(B282,'Hit Statcast'!B:R,9,FALSE)</f>
        <v>0.06</v>
      </c>
      <c r="T282" s="10">
        <f>VLOOKUP($B282,'Hit Statcast'!$B:$R,11,FALSE)</f>
        <v>0.315</v>
      </c>
      <c r="U282" s="23">
        <f>VLOOKUP($B282,'Hit Statcast'!$B:$R,5,FALSE)</f>
        <v>85.7</v>
      </c>
      <c r="V282" s="23">
        <f>VLOOKUP($B282,'Hit Statcast'!$B:$R,7,FALSE)</f>
        <v>14.4</v>
      </c>
      <c r="W282" s="10">
        <f>VLOOKUP($B282,'Hit PD'!$B:$L,4,FALSE)</f>
        <v>0.22800000000000001</v>
      </c>
      <c r="X282" s="10">
        <f>VLOOKUP($B282,'Hit PD'!$B:$L,5,FALSE)</f>
        <v>0.38400000000000001</v>
      </c>
      <c r="Y282" s="10">
        <f>VLOOKUP($B282,'Hit PD'!$B:$L,6,FALSE)</f>
        <v>0.38800000000000001</v>
      </c>
      <c r="Z282" s="23">
        <f>VLOOKUP($B282,BsR!$B:$L,5,FALSE)</f>
        <v>-2.2000000000000002</v>
      </c>
      <c r="AA282" s="10">
        <f>VLOOKUP($B282,'Hit PD'!$B:$L,8,FALSE)</f>
        <v>0.28999999999999998</v>
      </c>
      <c r="AB282" s="10">
        <f t="shared" si="24"/>
        <v>0.23099999999999998</v>
      </c>
      <c r="AC282" s="10">
        <f>VLOOKUP($B282,'Hit PD'!$B:$L,10,FALSE)</f>
        <v>0.25900000000000001</v>
      </c>
      <c r="AD282" s="10">
        <f>VLOOKUP($B282,'Hit PD'!$B:$L,11,FALSE)</f>
        <v>0.153</v>
      </c>
      <c r="AE282" s="10">
        <f>VLOOKUP($B282,'Hit PD'!$B:$M,12,FALSE)</f>
        <v>0.106</v>
      </c>
      <c r="AF282" s="10">
        <f>VLOOKUP($B282,'Hit PD'!$B:$L,9,FALSE)</f>
        <v>0.76900000000000002</v>
      </c>
      <c r="AG282">
        <f>VLOOKUP(B282,'[1]SGP Hitters'!$B:$K,10,FALSE)</f>
        <v>4.3008685263072772</v>
      </c>
      <c r="AH282" s="8">
        <v>0.13700000000000001</v>
      </c>
      <c r="AI282" s="8">
        <v>0.27500000000000002</v>
      </c>
      <c r="AJ282" s="11">
        <v>0.23899999999999999</v>
      </c>
      <c r="AK282" s="8">
        <v>0.307</v>
      </c>
      <c r="AL282" s="8">
        <v>0.32900000000000001</v>
      </c>
      <c r="AM282" s="8">
        <v>76</v>
      </c>
      <c r="AN282" s="11">
        <v>-1.6</v>
      </c>
      <c r="AO282" s="11">
        <v>-11.4</v>
      </c>
      <c r="AP282" s="8">
        <v>-9.9</v>
      </c>
      <c r="AQ282" s="8">
        <v>-1</v>
      </c>
    </row>
    <row r="283" spans="1:43" ht="15" thickBot="1">
      <c r="A283" s="5">
        <v>282</v>
      </c>
      <c r="B283" s="22" t="s">
        <v>336</v>
      </c>
      <c r="C283" s="22" t="s">
        <v>45</v>
      </c>
      <c r="D283" s="8">
        <f>VLOOKUP(B283,HITTERS!$B:$W,3,FALSE)</f>
        <v>106</v>
      </c>
      <c r="E283" s="8">
        <f>VLOOKUP($B283,'Hit PD'!$B:$N,13,FALSE)</f>
        <v>311</v>
      </c>
      <c r="F283" s="8">
        <f>VLOOKUP($B283,HITTERS!$B:$W,4,FALSE)</f>
        <v>351</v>
      </c>
      <c r="G283" s="8">
        <f>VLOOKUP($B283,HITTERS!$B:$W,5,FALSE)</f>
        <v>13</v>
      </c>
      <c r="H283" s="8">
        <f>VLOOKUP($B283,HITTERS!$B:$W,6,FALSE)</f>
        <v>26</v>
      </c>
      <c r="I283" s="8">
        <f>VLOOKUP($B283,HITTERS!$B:$W,7,FALSE)</f>
        <v>47</v>
      </c>
      <c r="J283" s="8">
        <f>VLOOKUP($B283,HITTERS!$B:$W,8,FALSE)</f>
        <v>0</v>
      </c>
      <c r="K283" s="8">
        <f t="shared" si="20"/>
        <v>3.7037037037037035E-2</v>
      </c>
      <c r="L283" s="8">
        <f t="shared" si="21"/>
        <v>7.407407407407407E-2</v>
      </c>
      <c r="M283" s="8">
        <f t="shared" si="22"/>
        <v>0.13390313390313391</v>
      </c>
      <c r="N283" s="8">
        <f t="shared" si="23"/>
        <v>0</v>
      </c>
      <c r="O283" s="8">
        <f>VLOOKUP($B283,HITTERS!$B:$W,14,FALSE)</f>
        <v>0.29099999999999998</v>
      </c>
      <c r="P283" s="8">
        <f>VLOOKUP($B283,HITTERS!$B:$W,15,FALSE)</f>
        <v>0.376</v>
      </c>
      <c r="Q283" s="9">
        <f>VLOOKUP($B283,HITTERS!$B:$W,9,FALSE)</f>
        <v>0.1</v>
      </c>
      <c r="R283" s="10">
        <f>VLOOKUP($B283,HITTERS!$B:$W,10,FALSE)</f>
        <v>0.245</v>
      </c>
      <c r="S283" s="10">
        <f>VLOOKUP(B283,'Hit Statcast'!B:R,9,FALSE)</f>
        <v>8.6999999999999994E-2</v>
      </c>
      <c r="T283" s="10">
        <f>VLOOKUP($B283,'Hit Statcast'!$B:$R,11,FALSE)</f>
        <v>0.4</v>
      </c>
      <c r="U283" s="23">
        <f>VLOOKUP($B283,'Hit Statcast'!$B:$R,5,FALSE)</f>
        <v>89.9</v>
      </c>
      <c r="V283" s="23">
        <f>VLOOKUP($B283,'Hit Statcast'!$B:$R,7,FALSE)</f>
        <v>15.2</v>
      </c>
      <c r="W283" s="10">
        <f>VLOOKUP($B283,'Hit PD'!$B:$L,4,FALSE)</f>
        <v>0.19600000000000001</v>
      </c>
      <c r="X283" s="10">
        <f>VLOOKUP($B283,'Hit PD'!$B:$L,5,FALSE)</f>
        <v>0.374</v>
      </c>
      <c r="Y283" s="10">
        <f>VLOOKUP($B283,'Hit PD'!$B:$L,6,FALSE)</f>
        <v>0.43</v>
      </c>
      <c r="Z283" s="23">
        <f>VLOOKUP($B283,BsR!$B:$L,5,FALSE)</f>
        <v>-4</v>
      </c>
      <c r="AA283" s="10">
        <f>VLOOKUP($B283,'Hit PD'!$B:$L,8,FALSE)</f>
        <v>0.27100000000000002</v>
      </c>
      <c r="AB283" s="10">
        <f t="shared" si="24"/>
        <v>0.19899999999999995</v>
      </c>
      <c r="AC283" s="10">
        <f>VLOOKUP($B283,'Hit PD'!$B:$L,10,FALSE)</f>
        <v>0.309</v>
      </c>
      <c r="AD283" s="10">
        <f>VLOOKUP($B283,'Hit PD'!$B:$L,11,FALSE)</f>
        <v>0.23300000000000001</v>
      </c>
      <c r="AE283" s="10">
        <f>VLOOKUP($B283,'Hit PD'!$B:$M,12,FALSE)</f>
        <v>7.5999999999999998E-2</v>
      </c>
      <c r="AF283" s="10">
        <f>VLOOKUP($B283,'Hit PD'!$B:$L,9,FALSE)</f>
        <v>0.80100000000000005</v>
      </c>
      <c r="AG283">
        <f>VLOOKUP(B283,'[1]SGP Hitters'!$B:$K,10,FALSE)</f>
        <v>4.4324774441458477</v>
      </c>
      <c r="AH283" s="8">
        <v>0.161</v>
      </c>
      <c r="AI283" s="8">
        <v>0.245</v>
      </c>
      <c r="AJ283" s="11">
        <v>0.214</v>
      </c>
      <c r="AK283" s="8">
        <v>0.28599999999999998</v>
      </c>
      <c r="AL283" s="8">
        <v>0.29899999999999999</v>
      </c>
      <c r="AM283" s="8">
        <v>76</v>
      </c>
      <c r="AN283" s="11">
        <v>-3.9</v>
      </c>
      <c r="AO283" s="11">
        <v>-14</v>
      </c>
      <c r="AP283" s="8">
        <v>-8</v>
      </c>
      <c r="AQ283" s="8">
        <v>-1</v>
      </c>
    </row>
    <row r="284" spans="1:43" ht="15" thickBot="1">
      <c r="A284" s="5">
        <v>283</v>
      </c>
      <c r="B284" s="22" t="s">
        <v>337</v>
      </c>
      <c r="C284" s="22" t="s">
        <v>52</v>
      </c>
      <c r="D284" s="8">
        <f>VLOOKUP(B284,HITTERS!$B:$W,3,FALSE)</f>
        <v>117</v>
      </c>
      <c r="E284" s="8">
        <f>VLOOKUP($B284,'Hit PD'!$B:$N,13,FALSE)</f>
        <v>362</v>
      </c>
      <c r="F284" s="8">
        <f>VLOOKUP($B284,HITTERS!$B:$W,4,FALSE)</f>
        <v>407</v>
      </c>
      <c r="G284" s="8">
        <f>VLOOKUP($B284,HITTERS!$B:$W,5,FALSE)</f>
        <v>15</v>
      </c>
      <c r="H284" s="8">
        <f>VLOOKUP($B284,HITTERS!$B:$W,6,FALSE)</f>
        <v>33</v>
      </c>
      <c r="I284" s="8">
        <f>VLOOKUP($B284,HITTERS!$B:$W,7,FALSE)</f>
        <v>36</v>
      </c>
      <c r="J284" s="8">
        <f>VLOOKUP($B284,HITTERS!$B:$W,8,FALSE)</f>
        <v>0</v>
      </c>
      <c r="K284" s="8">
        <f t="shared" si="20"/>
        <v>3.6855036855036855E-2</v>
      </c>
      <c r="L284" s="8">
        <f t="shared" si="21"/>
        <v>8.1081081081081086E-2</v>
      </c>
      <c r="M284" s="8">
        <f t="shared" si="22"/>
        <v>8.8452088452088448E-2</v>
      </c>
      <c r="N284" s="8">
        <f t="shared" si="23"/>
        <v>0</v>
      </c>
      <c r="O284" s="8">
        <f>VLOOKUP($B284,HITTERS!$B:$W,14,FALSE)</f>
        <v>0.25800000000000001</v>
      </c>
      <c r="P284" s="8">
        <f>VLOOKUP($B284,HITTERS!$B:$W,15,FALSE)</f>
        <v>0.34799999999999998</v>
      </c>
      <c r="Q284" s="9">
        <f>VLOOKUP($B284,HITTERS!$B:$W,9,FALSE)</f>
        <v>7.3999999999999996E-2</v>
      </c>
      <c r="R284" s="10">
        <f>VLOOKUP($B284,HITTERS!$B:$W,10,FALSE)</f>
        <v>0.34200000000000003</v>
      </c>
      <c r="S284" s="10">
        <f>VLOOKUP(B284,'Hit Statcast'!B:R,9,FALSE)</f>
        <v>8.5000000000000006E-2</v>
      </c>
      <c r="T284" s="10">
        <f>VLOOKUP($B284,'Hit Statcast'!$B:$R,11,FALSE)</f>
        <v>0.4</v>
      </c>
      <c r="U284" s="23">
        <f>VLOOKUP($B284,'Hit Statcast'!$B:$R,5,FALSE)</f>
        <v>88.4</v>
      </c>
      <c r="V284" s="23">
        <f>VLOOKUP($B284,'Hit Statcast'!$B:$R,7,FALSE)</f>
        <v>18.100000000000001</v>
      </c>
      <c r="W284" s="10">
        <f>VLOOKUP($B284,'Hit PD'!$B:$L,4,FALSE)</f>
        <v>0.215</v>
      </c>
      <c r="X284" s="10">
        <f>VLOOKUP($B284,'Hit PD'!$B:$L,5,FALSE)</f>
        <v>0.35199999999999998</v>
      </c>
      <c r="Y284" s="10">
        <f>VLOOKUP($B284,'Hit PD'!$B:$L,6,FALSE)</f>
        <v>0.434</v>
      </c>
      <c r="Z284" s="23">
        <f>VLOOKUP($B284,BsR!$B:$L,5,FALSE)</f>
        <v>-2.6</v>
      </c>
      <c r="AA284" s="10">
        <f>VLOOKUP($B284,'Hit PD'!$B:$L,8,FALSE)</f>
        <v>0.35599999999999998</v>
      </c>
      <c r="AB284" s="10">
        <f t="shared" si="24"/>
        <v>0.32199999999999995</v>
      </c>
      <c r="AC284" s="10">
        <f>VLOOKUP($B284,'Hit PD'!$B:$L,10,FALSE)</f>
        <v>0.32300000000000001</v>
      </c>
      <c r="AD284" s="10">
        <f>VLOOKUP($B284,'Hit PD'!$B:$L,11,FALSE)</f>
        <v>0.16500000000000001</v>
      </c>
      <c r="AE284" s="10">
        <f>VLOOKUP($B284,'Hit PD'!$B:$M,12,FALSE)</f>
        <v>0.158</v>
      </c>
      <c r="AF284" s="10">
        <f>VLOOKUP($B284,'Hit PD'!$B:$L,9,FALSE)</f>
        <v>0.67800000000000005</v>
      </c>
      <c r="AG284">
        <f>VLOOKUP(B284,'[1]SGP Hitters'!$B:$K,10,FALSE)</f>
        <v>4.2465510111548888</v>
      </c>
      <c r="AH284" s="8">
        <v>0.155</v>
      </c>
      <c r="AI284" s="8">
        <v>0.26500000000000001</v>
      </c>
      <c r="AJ284" s="11">
        <v>0.192</v>
      </c>
      <c r="AK284" s="8">
        <v>0.26800000000000002</v>
      </c>
      <c r="AL284" s="8">
        <v>0.27200000000000002</v>
      </c>
      <c r="AM284" s="8">
        <v>67</v>
      </c>
      <c r="AN284" s="11">
        <v>-2.7</v>
      </c>
      <c r="AO284" s="11">
        <v>-18.100000000000001</v>
      </c>
      <c r="AP284" s="8">
        <v>-6.6</v>
      </c>
      <c r="AQ284" s="8">
        <v>-1.1000000000000001</v>
      </c>
    </row>
    <row r="285" spans="1:43" ht="15" thickBot="1">
      <c r="A285" s="5">
        <v>284</v>
      </c>
      <c r="B285" s="22" t="s">
        <v>338</v>
      </c>
      <c r="C285" s="22" t="s">
        <v>153</v>
      </c>
      <c r="D285" s="8">
        <f>VLOOKUP(B285,HITTERS!$B:$W,3,FALSE)</f>
        <v>98</v>
      </c>
      <c r="E285" s="8">
        <f>VLOOKUP($B285,'Hit PD'!$B:$N,13,FALSE)</f>
        <v>334</v>
      </c>
      <c r="F285" s="8">
        <f>VLOOKUP($B285,HITTERS!$B:$W,4,FALSE)</f>
        <v>370</v>
      </c>
      <c r="G285" s="8">
        <f>VLOOKUP($B285,HITTERS!$B:$W,5,FALSE)</f>
        <v>4</v>
      </c>
      <c r="H285" s="8">
        <f>VLOOKUP($B285,HITTERS!$B:$W,6,FALSE)</f>
        <v>21</v>
      </c>
      <c r="I285" s="8">
        <f>VLOOKUP($B285,HITTERS!$B:$W,7,FALSE)</f>
        <v>34</v>
      </c>
      <c r="J285" s="8">
        <f>VLOOKUP($B285,HITTERS!$B:$W,8,FALSE)</f>
        <v>0</v>
      </c>
      <c r="K285" s="8">
        <f t="shared" si="20"/>
        <v>1.0810810810810811E-2</v>
      </c>
      <c r="L285" s="8">
        <f t="shared" si="21"/>
        <v>5.675675675675676E-2</v>
      </c>
      <c r="M285" s="8">
        <f t="shared" si="22"/>
        <v>9.1891891891891897E-2</v>
      </c>
      <c r="N285" s="8">
        <f t="shared" si="23"/>
        <v>0</v>
      </c>
      <c r="O285" s="8">
        <f>VLOOKUP($B285,HITTERS!$B:$W,14,FALSE)</f>
        <v>0.32200000000000001</v>
      </c>
      <c r="P285" s="8">
        <f>VLOOKUP($B285,HITTERS!$B:$W,15,FALSE)</f>
        <v>0.35299999999999998</v>
      </c>
      <c r="Q285" s="9">
        <f>VLOOKUP($B285,HITTERS!$B:$W,9,FALSE)</f>
        <v>8.4000000000000005E-2</v>
      </c>
      <c r="R285" s="10">
        <f>VLOOKUP($B285,HITTERS!$B:$W,10,FALSE)</f>
        <v>0.2</v>
      </c>
      <c r="S285" s="10">
        <f>VLOOKUP(B285,'Hit Statcast'!B:R,9,FALSE)</f>
        <v>4.2000000000000003E-2</v>
      </c>
      <c r="T285" s="10">
        <f>VLOOKUP($B285,'Hit Statcast'!$B:$R,11,FALSE)</f>
        <v>0.376</v>
      </c>
      <c r="U285" s="23">
        <f>VLOOKUP($B285,'Hit Statcast'!$B:$R,5,FALSE)</f>
        <v>89.1</v>
      </c>
      <c r="V285" s="23">
        <f>VLOOKUP($B285,'Hit Statcast'!$B:$R,7,FALSE)</f>
        <v>7.4</v>
      </c>
      <c r="W285" s="10">
        <f>VLOOKUP($B285,'Hit PD'!$B:$L,4,FALSE)</f>
        <v>0.21299999999999999</v>
      </c>
      <c r="X285" s="10">
        <f>VLOOKUP($B285,'Hit PD'!$B:$L,5,FALSE)</f>
        <v>0.502</v>
      </c>
      <c r="Y285" s="10">
        <f>VLOOKUP($B285,'Hit PD'!$B:$L,6,FALSE)</f>
        <v>0.28499999999999998</v>
      </c>
      <c r="Z285" s="23">
        <f>VLOOKUP($B285,BsR!$B:$L,5,FALSE)</f>
        <v>-4.9000000000000004</v>
      </c>
      <c r="AA285" s="10">
        <f>VLOOKUP($B285,'Hit PD'!$B:$L,8,FALSE)</f>
        <v>0.32</v>
      </c>
      <c r="AB285" s="10">
        <f t="shared" si="24"/>
        <v>0.23499999999999999</v>
      </c>
      <c r="AC285" s="10">
        <f>VLOOKUP($B285,'Hit PD'!$B:$L,10,FALSE)</f>
        <v>0.27300000000000002</v>
      </c>
      <c r="AD285" s="10">
        <f>VLOOKUP($B285,'Hit PD'!$B:$L,11,FALSE)</f>
        <v>0.16</v>
      </c>
      <c r="AE285" s="10">
        <f>VLOOKUP($B285,'Hit PD'!$B:$M,12,FALSE)</f>
        <v>0.113</v>
      </c>
      <c r="AF285" s="10">
        <f>VLOOKUP($B285,'Hit PD'!$B:$L,9,FALSE)</f>
        <v>0.76500000000000001</v>
      </c>
      <c r="AG285">
        <f>VLOOKUP(B285,'[1]SGP Hitters'!$B:$K,10,FALSE)</f>
        <v>2.2745249170417861</v>
      </c>
      <c r="AH285" s="8">
        <v>8.1000000000000003E-2</v>
      </c>
      <c r="AI285" s="8">
        <v>0.312</v>
      </c>
      <c r="AJ285" s="11">
        <v>0.25</v>
      </c>
      <c r="AK285" s="8">
        <v>0.28699999999999998</v>
      </c>
      <c r="AL285" s="8">
        <v>0.28799999999999998</v>
      </c>
      <c r="AM285" s="8">
        <v>80</v>
      </c>
      <c r="AN285" s="11">
        <v>-5</v>
      </c>
      <c r="AO285" s="11">
        <v>-13.6</v>
      </c>
      <c r="AP285" s="8">
        <v>-9.9</v>
      </c>
      <c r="AQ285" s="8">
        <v>-1.2</v>
      </c>
    </row>
    <row r="286" spans="1:43" ht="15" thickBot="1">
      <c r="A286" s="5">
        <v>285</v>
      </c>
      <c r="B286" s="22" t="s">
        <v>339</v>
      </c>
      <c r="C286" s="22" t="s">
        <v>50</v>
      </c>
      <c r="D286" s="8">
        <f>VLOOKUP(B286,HITTERS!$B:$W,3,FALSE)</f>
        <v>118</v>
      </c>
      <c r="E286" s="8">
        <f>VLOOKUP($B286,'Hit PD'!$B:$N,13,FALSE)</f>
        <v>311</v>
      </c>
      <c r="F286" s="8">
        <f>VLOOKUP($B286,HITTERS!$B:$W,4,FALSE)</f>
        <v>344</v>
      </c>
      <c r="G286" s="8">
        <f>VLOOKUP($B286,HITTERS!$B:$W,5,FALSE)</f>
        <v>10</v>
      </c>
      <c r="H286" s="8">
        <f>VLOOKUP($B286,HITTERS!$B:$W,6,FALSE)</f>
        <v>24</v>
      </c>
      <c r="I286" s="8">
        <f>VLOOKUP($B286,HITTERS!$B:$W,7,FALSE)</f>
        <v>43</v>
      </c>
      <c r="J286" s="8">
        <f>VLOOKUP($B286,HITTERS!$B:$W,8,FALSE)</f>
        <v>1</v>
      </c>
      <c r="K286" s="8">
        <f t="shared" si="20"/>
        <v>2.9069767441860465E-2</v>
      </c>
      <c r="L286" s="8">
        <f t="shared" si="21"/>
        <v>6.9767441860465115E-2</v>
      </c>
      <c r="M286" s="8">
        <f t="shared" si="22"/>
        <v>0.125</v>
      </c>
      <c r="N286" s="8">
        <f t="shared" si="23"/>
        <v>2.9069767441860465E-3</v>
      </c>
      <c r="O286" s="8">
        <f>VLOOKUP($B286,HITTERS!$B:$W,14,FALSE)</f>
        <v>0.26700000000000002</v>
      </c>
      <c r="P286" s="8">
        <f>VLOOKUP($B286,HITTERS!$B:$W,15,FALSE)</f>
        <v>0.33100000000000002</v>
      </c>
      <c r="Q286" s="9">
        <f>VLOOKUP($B286,HITTERS!$B:$W,9,FALSE)</f>
        <v>8.1000000000000003E-2</v>
      </c>
      <c r="R286" s="10">
        <f>VLOOKUP($B286,HITTERS!$B:$W,10,FALSE)</f>
        <v>0.192</v>
      </c>
      <c r="S286" s="10">
        <f>VLOOKUP(B286,'Hit Statcast'!B:R,9,FALSE)</f>
        <v>5.1999999999999998E-2</v>
      </c>
      <c r="T286" s="10">
        <f>VLOOKUP($B286,'Hit Statcast'!$B:$R,11,FALSE)</f>
        <v>0.32500000000000001</v>
      </c>
      <c r="U286" s="23">
        <f>VLOOKUP($B286,'Hit Statcast'!$B:$R,5,FALSE)</f>
        <v>88.1</v>
      </c>
      <c r="V286" s="23">
        <f>VLOOKUP($B286,'Hit Statcast'!$B:$R,7,FALSE)</f>
        <v>16.899999999999999</v>
      </c>
      <c r="W286" s="10">
        <f>VLOOKUP($B286,'Hit PD'!$B:$L,4,FALSE)</f>
        <v>0.157</v>
      </c>
      <c r="X286" s="10">
        <f>VLOOKUP($B286,'Hit PD'!$B:$L,5,FALSE)</f>
        <v>0.378</v>
      </c>
      <c r="Y286" s="10">
        <f>VLOOKUP($B286,'Hit PD'!$B:$L,6,FALSE)</f>
        <v>0.46600000000000003</v>
      </c>
      <c r="Z286" s="23">
        <f>VLOOKUP($B286,BsR!$B:$L,5,FALSE)</f>
        <v>-0.3</v>
      </c>
      <c r="AA286" s="10">
        <f>VLOOKUP($B286,'Hit PD'!$B:$L,8,FALSE)</f>
        <v>0.33100000000000002</v>
      </c>
      <c r="AB286" s="10">
        <f t="shared" si="24"/>
        <v>0.19399999999999995</v>
      </c>
      <c r="AC286" s="10">
        <f>VLOOKUP($B286,'Hit PD'!$B:$L,10,FALSE)</f>
        <v>0.24299999999999999</v>
      </c>
      <c r="AD286" s="10">
        <f>VLOOKUP($B286,'Hit PD'!$B:$L,11,FALSE)</f>
        <v>0.151</v>
      </c>
      <c r="AE286" s="10">
        <f>VLOOKUP($B286,'Hit PD'!$B:$M,12,FALSE)</f>
        <v>9.1999999999999998E-2</v>
      </c>
      <c r="AF286" s="10">
        <f>VLOOKUP($B286,'Hit PD'!$B:$L,9,FALSE)</f>
        <v>0.80600000000000005</v>
      </c>
      <c r="AG286">
        <f>VLOOKUP(B286,'[1]SGP Hitters'!$B:$K,10,FALSE)</f>
        <v>3.9492127196600619</v>
      </c>
      <c r="AH286" s="8">
        <v>0.13400000000000001</v>
      </c>
      <c r="AI286" s="8">
        <v>0.222</v>
      </c>
      <c r="AJ286" s="11">
        <v>0.20499999999999999</v>
      </c>
      <c r="AK286" s="8">
        <v>0.26600000000000001</v>
      </c>
      <c r="AL286" s="8">
        <v>0.26600000000000001</v>
      </c>
      <c r="AM286" s="8">
        <v>64</v>
      </c>
      <c r="AN286" s="11">
        <v>0.1</v>
      </c>
      <c r="AO286" s="11">
        <v>-14</v>
      </c>
      <c r="AP286" s="8">
        <v>-9.1</v>
      </c>
      <c r="AQ286" s="8">
        <v>-1.2</v>
      </c>
    </row>
    <row r="287" spans="1:43" ht="15" thickBot="1">
      <c r="A287" s="5">
        <v>286</v>
      </c>
      <c r="B287" s="22" t="s">
        <v>340</v>
      </c>
      <c r="C287" s="22" t="s">
        <v>100</v>
      </c>
      <c r="D287" s="8">
        <f>VLOOKUP(B287,HITTERS!$B:$W,3,FALSE)</f>
        <v>85</v>
      </c>
      <c r="E287" s="8">
        <f>VLOOKUP($B287,'Hit PD'!$B:$N,13,FALSE)</f>
        <v>301</v>
      </c>
      <c r="F287" s="8">
        <f>VLOOKUP($B287,HITTERS!$B:$W,4,FALSE)</f>
        <v>326</v>
      </c>
      <c r="G287" s="8">
        <f>VLOOKUP($B287,HITTERS!$B:$W,5,FALSE)</f>
        <v>3</v>
      </c>
      <c r="H287" s="8">
        <f>VLOOKUP($B287,HITTERS!$B:$W,6,FALSE)</f>
        <v>25</v>
      </c>
      <c r="I287" s="8">
        <f>VLOOKUP($B287,HITTERS!$B:$W,7,FALSE)</f>
        <v>21</v>
      </c>
      <c r="J287" s="8">
        <f>VLOOKUP($B287,HITTERS!$B:$W,8,FALSE)</f>
        <v>6</v>
      </c>
      <c r="K287" s="8">
        <f t="shared" si="20"/>
        <v>9.202453987730062E-3</v>
      </c>
      <c r="L287" s="8">
        <f t="shared" si="21"/>
        <v>7.6687116564417179E-2</v>
      </c>
      <c r="M287" s="8">
        <f t="shared" si="22"/>
        <v>6.4417177914110432E-2</v>
      </c>
      <c r="N287" s="8">
        <f t="shared" si="23"/>
        <v>1.8404907975460124E-2</v>
      </c>
      <c r="O287" s="8">
        <f>VLOOKUP($B287,HITTERS!$B:$W,14,FALSE)</f>
        <v>0.27700000000000002</v>
      </c>
      <c r="P287" s="8">
        <f>VLOOKUP($B287,HITTERS!$B:$W,15,FALSE)</f>
        <v>0.27900000000000003</v>
      </c>
      <c r="Q287" s="9">
        <f>VLOOKUP($B287,HITTERS!$B:$W,9,FALSE)</f>
        <v>6.7000000000000004E-2</v>
      </c>
      <c r="R287" s="10">
        <f>VLOOKUP($B287,HITTERS!$B:$W,10,FALSE)</f>
        <v>0.14399999999999999</v>
      </c>
      <c r="S287" s="10">
        <f>VLOOKUP(B287,'Hit Statcast'!B:R,9,FALSE)</f>
        <v>3.5000000000000003E-2</v>
      </c>
      <c r="T287" s="10">
        <f>VLOOKUP($B287,'Hit Statcast'!$B:$R,11,FALSE)</f>
        <v>0.38800000000000001</v>
      </c>
      <c r="U287" s="23">
        <f>VLOOKUP($B287,'Hit Statcast'!$B:$R,5,FALSE)</f>
        <v>88</v>
      </c>
      <c r="V287" s="23">
        <f>VLOOKUP($B287,'Hit Statcast'!$B:$R,7,FALSE)</f>
        <v>2.9</v>
      </c>
      <c r="W287" s="10">
        <f>VLOOKUP($B287,'Hit PD'!$B:$L,4,FALSE)</f>
        <v>0.151</v>
      </c>
      <c r="X287" s="10">
        <f>VLOOKUP($B287,'Hit PD'!$B:$L,5,FALSE)</f>
        <v>0.58599999999999997</v>
      </c>
      <c r="Y287" s="10">
        <f>VLOOKUP($B287,'Hit PD'!$B:$L,6,FALSE)</f>
        <v>0.26300000000000001</v>
      </c>
      <c r="Z287" s="23">
        <f>VLOOKUP($B287,BsR!$B:$L,5,FALSE)</f>
        <v>-2.2000000000000002</v>
      </c>
      <c r="AA287" s="10">
        <f>VLOOKUP($B287,'Hit PD'!$B:$L,8,FALSE)</f>
        <v>0.40200000000000002</v>
      </c>
      <c r="AB287" s="10">
        <f t="shared" si="24"/>
        <v>0.18100000000000005</v>
      </c>
      <c r="AC287" s="10">
        <f>VLOOKUP($B287,'Hit PD'!$B:$L,10,FALSE)</f>
        <v>0.26800000000000002</v>
      </c>
      <c r="AD287" s="10">
        <f>VLOOKUP($B287,'Hit PD'!$B:$L,11,FALSE)</f>
        <v>0.17599999999999999</v>
      </c>
      <c r="AE287" s="10">
        <f>VLOOKUP($B287,'Hit PD'!$B:$M,12,FALSE)</f>
        <v>9.0999999999999998E-2</v>
      </c>
      <c r="AF287" s="10">
        <f>VLOOKUP($B287,'Hit PD'!$B:$L,9,FALSE)</f>
        <v>0.81899999999999995</v>
      </c>
      <c r="AG287">
        <f>VLOOKUP(B287,'[1]SGP Hitters'!$B:$K,10,FALSE)</f>
        <v>2.485979516978635</v>
      </c>
      <c r="AH287" s="8">
        <v>0.06</v>
      </c>
      <c r="AI287" s="8">
        <v>0.251</v>
      </c>
      <c r="AJ287" s="11">
        <v>0.219</v>
      </c>
      <c r="AK287" s="8">
        <v>0.25</v>
      </c>
      <c r="AL287" s="8">
        <v>0.28000000000000003</v>
      </c>
      <c r="AM287" s="8">
        <v>52</v>
      </c>
      <c r="AN287" s="11">
        <v>-2.2000000000000002</v>
      </c>
      <c r="AO287" s="11">
        <v>-21.6</v>
      </c>
      <c r="AP287" s="8">
        <v>-2.2000000000000002</v>
      </c>
      <c r="AQ287" s="8">
        <v>-1.3</v>
      </c>
    </row>
    <row r="288" spans="1:43" ht="15" thickBot="1">
      <c r="A288" s="5">
        <v>287</v>
      </c>
      <c r="B288" s="22" t="s">
        <v>341</v>
      </c>
      <c r="C288" s="6" t="s">
        <v>103</v>
      </c>
      <c r="D288" s="8">
        <f>VLOOKUP(B288,HITTERS!$B:$W,3,FALSE)</f>
        <v>140</v>
      </c>
      <c r="E288" s="8">
        <f>VLOOKUP($B288,'Hit PD'!$B:$N,13,FALSE)</f>
        <v>465</v>
      </c>
      <c r="F288" s="8">
        <f>VLOOKUP($B288,HITTERS!$B:$W,4,FALSE)</f>
        <v>508</v>
      </c>
      <c r="G288" s="8">
        <f>VLOOKUP($B288,HITTERS!$B:$W,5,FALSE)</f>
        <v>11</v>
      </c>
      <c r="H288" s="8">
        <f>VLOOKUP($B288,HITTERS!$B:$W,6,FALSE)</f>
        <v>57</v>
      </c>
      <c r="I288" s="8">
        <f>VLOOKUP($B288,HITTERS!$B:$W,7,FALSE)</f>
        <v>61</v>
      </c>
      <c r="J288" s="8">
        <f>VLOOKUP($B288,HITTERS!$B:$W,8,FALSE)</f>
        <v>4</v>
      </c>
      <c r="K288" s="8">
        <f t="shared" si="20"/>
        <v>2.1653543307086614E-2</v>
      </c>
      <c r="L288" s="8">
        <f t="shared" si="21"/>
        <v>0.11220472440944881</v>
      </c>
      <c r="M288" s="8">
        <f t="shared" si="22"/>
        <v>0.12007874015748031</v>
      </c>
      <c r="N288" s="8">
        <f t="shared" si="23"/>
        <v>7.874015748031496E-3</v>
      </c>
      <c r="O288" s="8">
        <f>VLOOKUP($B288,HITTERS!$B:$W,14,FALSE)</f>
        <v>0.28899999999999998</v>
      </c>
      <c r="P288" s="8">
        <f>VLOOKUP($B288,HITTERS!$B:$W,15,FALSE)</f>
        <v>0.35699999999999998</v>
      </c>
      <c r="Q288" s="9">
        <f>VLOOKUP($B288,HITTERS!$B:$W,9,FALSE)</f>
        <v>6.7000000000000004E-2</v>
      </c>
      <c r="R288" s="10">
        <f>VLOOKUP($B288,HITTERS!$B:$W,10,FALSE)</f>
        <v>0.191</v>
      </c>
      <c r="S288" s="10">
        <f>VLOOKUP(B288,'Hit Statcast'!B:R,9,FALSE)</f>
        <v>4.5999999999999999E-2</v>
      </c>
      <c r="T288" s="10">
        <f>VLOOKUP($B288,'Hit Statcast'!$B:$R,11,FALSE)</f>
        <v>0.33400000000000002</v>
      </c>
      <c r="U288" s="23">
        <f>VLOOKUP($B288,'Hit Statcast'!$B:$R,5,FALSE)</f>
        <v>87.8</v>
      </c>
      <c r="V288" s="23">
        <f>VLOOKUP($B288,'Hit Statcast'!$B:$R,7,FALSE)</f>
        <v>17</v>
      </c>
      <c r="W288" s="10">
        <f>VLOOKUP($B288,'Hit PD'!$B:$L,4,FALSE)</f>
        <v>0.19</v>
      </c>
      <c r="X288" s="10">
        <f>VLOOKUP($B288,'Hit PD'!$B:$L,5,FALSE)</f>
        <v>0.374</v>
      </c>
      <c r="Y288" s="10">
        <f>VLOOKUP($B288,'Hit PD'!$B:$L,6,FALSE)</f>
        <v>0.436</v>
      </c>
      <c r="Z288" s="23">
        <f>VLOOKUP($B288,BsR!$B:$L,5,FALSE)</f>
        <v>-3.1</v>
      </c>
      <c r="AA288" s="10">
        <f>VLOOKUP($B288,'Hit PD'!$B:$L,8,FALSE)</f>
        <v>0.307</v>
      </c>
      <c r="AB288" s="10">
        <f t="shared" si="24"/>
        <v>0.21899999999999997</v>
      </c>
      <c r="AC288" s="10">
        <f>VLOOKUP($B288,'Hit PD'!$B:$L,10,FALSE)</f>
        <v>0.28000000000000003</v>
      </c>
      <c r="AD288" s="10">
        <f>VLOOKUP($B288,'Hit PD'!$B:$L,11,FALSE)</f>
        <v>0.17699999999999999</v>
      </c>
      <c r="AE288" s="10">
        <f>VLOOKUP($B288,'Hit PD'!$B:$M,12,FALSE)</f>
        <v>0.10199999999999999</v>
      </c>
      <c r="AF288" s="10">
        <f>VLOOKUP($B288,'Hit PD'!$B:$L,9,FALSE)</f>
        <v>0.78100000000000003</v>
      </c>
      <c r="AG288">
        <f>VLOOKUP(B288,'[1]SGP Hitters'!$B:$K,10,FALSE)</f>
        <v>7.8741625003253866</v>
      </c>
      <c r="AH288" s="8">
        <v>0.11</v>
      </c>
      <c r="AI288" s="8">
        <v>0.27600000000000002</v>
      </c>
      <c r="AJ288" s="11">
        <v>0.23599999999999999</v>
      </c>
      <c r="AK288" s="8">
        <v>0.27900000000000003</v>
      </c>
      <c r="AL288" s="8">
        <v>0.26700000000000002</v>
      </c>
      <c r="AM288" s="8">
        <v>70</v>
      </c>
      <c r="AN288" s="11">
        <v>-3</v>
      </c>
      <c r="AO288" s="11">
        <v>-20.9</v>
      </c>
      <c r="AP288" s="8">
        <v>-10.8</v>
      </c>
      <c r="AQ288" s="8">
        <v>-1.5</v>
      </c>
    </row>
    <row r="289" spans="1:43" ht="15" thickBot="1">
      <c r="A289" s="12">
        <v>288</v>
      </c>
      <c r="B289" s="22" t="s">
        <v>342</v>
      </c>
      <c r="C289" s="13" t="s">
        <v>103</v>
      </c>
      <c r="D289" s="8">
        <f>VLOOKUP(B289,HITTERS!$B:$W,3,FALSE)</f>
        <v>125</v>
      </c>
      <c r="E289" s="8">
        <f>VLOOKUP($B289,'Hit PD'!$B:$N,13,FALSE)</f>
        <v>459</v>
      </c>
      <c r="F289" s="8">
        <f>VLOOKUP($B289,HITTERS!$B:$W,4,FALSE)</f>
        <v>521</v>
      </c>
      <c r="G289" s="8">
        <f>VLOOKUP($B289,HITTERS!$B:$W,5,FALSE)</f>
        <v>9</v>
      </c>
      <c r="H289" s="8">
        <f>VLOOKUP($B289,HITTERS!$B:$W,6,FALSE)</f>
        <v>55</v>
      </c>
      <c r="I289" s="8">
        <f>VLOOKUP($B289,HITTERS!$B:$W,7,FALSE)</f>
        <v>46</v>
      </c>
      <c r="J289" s="8">
        <f>VLOOKUP($B289,HITTERS!$B:$W,8,FALSE)</f>
        <v>1</v>
      </c>
      <c r="K289" s="8">
        <f t="shared" si="20"/>
        <v>1.7274472168905951E-2</v>
      </c>
      <c r="L289" s="8">
        <f t="shared" si="21"/>
        <v>0.10556621880998081</v>
      </c>
      <c r="M289" s="8">
        <f t="shared" si="22"/>
        <v>8.829174664107485E-2</v>
      </c>
      <c r="N289" s="8">
        <f t="shared" si="23"/>
        <v>1.9193857965451055E-3</v>
      </c>
      <c r="O289" s="8">
        <f>VLOOKUP($B289,HITTERS!$B:$W,14,FALSE)</f>
        <v>0.32100000000000001</v>
      </c>
      <c r="P289" s="8">
        <f>VLOOKUP($B289,HITTERS!$B:$W,15,FALSE)</f>
        <v>0.36799999999999999</v>
      </c>
      <c r="Q289" s="9">
        <f>VLOOKUP($B289,HITTERS!$B:$W,9,FALSE)</f>
        <v>9.6000000000000002E-2</v>
      </c>
      <c r="R289" s="10">
        <f>VLOOKUP($B289,HITTERS!$B:$W,10,FALSE)</f>
        <v>0.17299999999999999</v>
      </c>
      <c r="S289" s="10">
        <f>VLOOKUP(B289,'Hit Statcast'!B:R,9,FALSE)</f>
        <v>0.04</v>
      </c>
      <c r="T289" s="10">
        <f>VLOOKUP($B289,'Hit Statcast'!$B:$R,11,FALSE)</f>
        <v>0.317</v>
      </c>
      <c r="U289" s="23">
        <f>VLOOKUP($B289,'Hit Statcast'!$B:$R,5,FALSE)</f>
        <v>86.5</v>
      </c>
      <c r="V289" s="23">
        <f>VLOOKUP($B289,'Hit Statcast'!$B:$R,7,FALSE)</f>
        <v>14.8</v>
      </c>
      <c r="W289" s="10">
        <f>VLOOKUP($B289,'Hit PD'!$B:$L,4,FALSE)</f>
        <v>0.22700000000000001</v>
      </c>
      <c r="X289" s="10">
        <f>VLOOKUP($B289,'Hit PD'!$B:$L,5,FALSE)</f>
        <v>0.40100000000000002</v>
      </c>
      <c r="Y289" s="10">
        <f>VLOOKUP($B289,'Hit PD'!$B:$L,6,FALSE)</f>
        <v>0.372</v>
      </c>
      <c r="Z289" s="23">
        <f>VLOOKUP($B289,BsR!$B:$L,5,FALSE)</f>
        <v>-3</v>
      </c>
      <c r="AA289" s="10">
        <f>VLOOKUP($B289,'Hit PD'!$B:$L,8,FALSE)</f>
        <v>0.27700000000000002</v>
      </c>
      <c r="AB289" s="10">
        <f t="shared" si="24"/>
        <v>0.18100000000000005</v>
      </c>
      <c r="AC289" s="10">
        <f>VLOOKUP($B289,'Hit PD'!$B:$L,10,FALSE)</f>
        <v>0.23599999999999999</v>
      </c>
      <c r="AD289" s="10">
        <f>VLOOKUP($B289,'Hit PD'!$B:$L,11,FALSE)</f>
        <v>0.151</v>
      </c>
      <c r="AE289" s="10">
        <f>VLOOKUP($B289,'Hit PD'!$B:$M,12,FALSE)</f>
        <v>8.5000000000000006E-2</v>
      </c>
      <c r="AF289" s="10">
        <f>VLOOKUP($B289,'Hit PD'!$B:$L,9,FALSE)</f>
        <v>0.81899999999999995</v>
      </c>
      <c r="AG289">
        <f>VLOOKUP(B289,'[1]SGP Hitters'!$B:$K,10,FALSE)</f>
        <v>7.6220191365436252</v>
      </c>
      <c r="AH289" s="14">
        <v>0.127</v>
      </c>
      <c r="AI289" s="14">
        <v>0.27600000000000002</v>
      </c>
      <c r="AJ289" s="17">
        <v>0.23899999999999999</v>
      </c>
      <c r="AK289" s="14">
        <v>0.30299999999999999</v>
      </c>
      <c r="AL289" s="14">
        <v>0.307</v>
      </c>
      <c r="AM289" s="14">
        <v>75</v>
      </c>
      <c r="AN289" s="17">
        <v>-3.2</v>
      </c>
      <c r="AO289" s="17">
        <v>-18.899999999999999</v>
      </c>
      <c r="AP289" s="14">
        <v>-18.100000000000001</v>
      </c>
      <c r="AQ289" s="14">
        <v>-2</v>
      </c>
    </row>
  </sheetData>
  <autoFilter ref="F1:F289" xr:uid="{117782A2-C980-4137-B9A2-B58D404137EE}"/>
  <pageMargins left="0.7" right="0.7" top="0.75" bottom="0.75" header="0.3" footer="0.3"/>
  <pageSetup orientation="portrait" horizontalDpi="90" verticalDpi="9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0F478-94CB-44DB-9B89-774615754764}">
  <dimension ref="A1:W289"/>
  <sheetViews>
    <sheetView workbookViewId="0">
      <pane ySplit="1" topLeftCell="A255" activePane="bottomLeft" state="frozen"/>
      <selection pane="bottomLeft" activeCell="H271" sqref="H271"/>
    </sheetView>
  </sheetViews>
  <sheetFormatPr defaultRowHeight="14.4"/>
  <sheetData>
    <row r="1" spans="1:23">
      <c r="A1" s="3" t="s">
        <v>354</v>
      </c>
      <c r="B1" s="3" t="s">
        <v>355</v>
      </c>
      <c r="C1" s="3" t="s">
        <v>356</v>
      </c>
      <c r="D1" s="3" t="s">
        <v>357</v>
      </c>
      <c r="E1" s="3" t="s">
        <v>14</v>
      </c>
      <c r="F1" s="3" t="s">
        <v>15</v>
      </c>
      <c r="G1" s="4" t="s">
        <v>9</v>
      </c>
      <c r="H1" s="3" t="s">
        <v>10</v>
      </c>
      <c r="I1" s="24" t="s">
        <v>349</v>
      </c>
      <c r="J1" s="3" t="s">
        <v>358</v>
      </c>
      <c r="K1" s="25" t="s">
        <v>345</v>
      </c>
      <c r="L1" s="25" t="s">
        <v>347</v>
      </c>
      <c r="M1" s="24" t="s">
        <v>359</v>
      </c>
      <c r="N1" s="3" t="s">
        <v>360</v>
      </c>
      <c r="O1" s="3" t="s">
        <v>361</v>
      </c>
      <c r="P1" s="25" t="s">
        <v>1750</v>
      </c>
      <c r="Q1" s="3" t="s">
        <v>363</v>
      </c>
      <c r="R1" s="3" t="s">
        <v>368</v>
      </c>
      <c r="S1" s="28" t="s">
        <v>365</v>
      </c>
      <c r="T1" s="3" t="s">
        <v>366</v>
      </c>
      <c r="U1" s="3" t="s">
        <v>367</v>
      </c>
      <c r="V1" s="3" t="s">
        <v>364</v>
      </c>
      <c r="W1" s="51" t="s">
        <v>1667</v>
      </c>
    </row>
    <row r="2" spans="1:23">
      <c r="A2">
        <f>_xlfn.RANK.EQ('Hitter Rates'!K2,'Hitter Rates'!K:K)</f>
        <v>26</v>
      </c>
      <c r="B2">
        <f>_xlfn.RANK.EQ('Hitter Rates'!L2,'Hitter Rates'!L:L)</f>
        <v>3</v>
      </c>
      <c r="C2">
        <f>_xlfn.RANK.EQ('Hitter Rates'!M2,'Hitter Rates'!M:M)</f>
        <v>33</v>
      </c>
      <c r="D2">
        <f>_xlfn.RANK.EQ('Hitter Rates'!N2,'Hitter Rates'!N:N)</f>
        <v>105</v>
      </c>
      <c r="E2">
        <f>_xlfn.RANK.EQ('Hitter Rates'!O2,'Hitter Rates'!O:O)</f>
        <v>6</v>
      </c>
      <c r="F2">
        <f>_xlfn.RANK.EQ('Hitter Rates'!P2,'Hitter Rates'!P:P)</f>
        <v>7</v>
      </c>
      <c r="G2">
        <f>_xlfn.RANK.EQ('Hitter Rates'!Q2,'Hitter Rates'!Q:Q)</f>
        <v>19</v>
      </c>
      <c r="H2">
        <f>_xlfn.RANK.EQ('Hitter Rates'!R2,'Hitter Rates'!R:R)</f>
        <v>256</v>
      </c>
      <c r="I2">
        <f>_xlfn.RANK.EQ('Hitter Rates'!S2,'Hitter Rates'!S:S)</f>
        <v>47</v>
      </c>
      <c r="J2">
        <f>_xlfn.RANK.EQ('Hitter Rates'!T2,'Hitter Rates'!T:T)</f>
        <v>40</v>
      </c>
      <c r="K2">
        <f>_xlfn.RANK.EQ('Hitter Rates'!U2,'Hitter Rates'!U:U)</f>
        <v>16</v>
      </c>
      <c r="L2">
        <f>_xlfn.RANK.EQ('Hitter Rates'!V2,'Hitter Rates'!V:V)</f>
        <v>11</v>
      </c>
      <c r="M2">
        <f>_xlfn.RANK.EQ('Hitter Rates'!W2,'Hitter Rates'!W:W)</f>
        <v>34</v>
      </c>
      <c r="N2">
        <f>_xlfn.RANK.EQ('Hitter Rates'!X2,'Hitter Rates'!X:X)</f>
        <v>287</v>
      </c>
      <c r="O2">
        <f>_xlfn.RANK.EQ('Hitter Rates'!Y2,'Hitter Rates'!Y:Y)</f>
        <v>14</v>
      </c>
      <c r="P2">
        <f>_xlfn.RANK.EQ('Hitter Rates'!Z2,'Hitter Rates'!Z:Z)</f>
        <v>46</v>
      </c>
      <c r="Q2">
        <f>_xlfn.RANK.EQ('Hitter Rates'!AA2,'Hitter Rates'!AA:AA)</f>
        <v>284</v>
      </c>
      <c r="R2">
        <f>_xlfn.RANK.EQ('Hitter Rates'!AB2,'Hitter Rates'!AB:AB)</f>
        <v>268</v>
      </c>
      <c r="S2">
        <f>_xlfn.RANK.EQ('Hitter Rates'!AC2,'Hitter Rates'!AC:AC)</f>
        <v>191</v>
      </c>
      <c r="T2">
        <f>_xlfn.RANK.EQ('Hitter Rates'!AD2,'Hitter Rates'!AD:AD)</f>
        <v>24</v>
      </c>
      <c r="U2">
        <f>_xlfn.RANK.EQ('Hitter Rates'!AE2,'Hitter Rates'!AE:AE)</f>
        <v>276</v>
      </c>
      <c r="V2">
        <f>_xlfn.RANK.EQ('Hitter Rates'!AF2,'Hitter Rates'!AF:AF)</f>
        <v>20</v>
      </c>
      <c r="W2">
        <f>_xlfn.RANK.EQ('Hitter Rates'!AG2,'Hitter Rates'!AG:AG)</f>
        <v>4</v>
      </c>
    </row>
    <row r="3" spans="1:23">
      <c r="A3">
        <f>_xlfn.RANK.EQ('Hitter Rates'!K3,'Hitter Rates'!K:K)</f>
        <v>27</v>
      </c>
      <c r="B3">
        <f>_xlfn.RANK.EQ('Hitter Rates'!L3,'Hitter Rates'!L:L)</f>
        <v>1</v>
      </c>
      <c r="C3">
        <f>_xlfn.RANK.EQ('Hitter Rates'!M3,'Hitter Rates'!M:M)</f>
        <v>54</v>
      </c>
      <c r="D3">
        <f>_xlfn.RANK.EQ('Hitter Rates'!N3,'Hitter Rates'!N:N)</f>
        <v>2</v>
      </c>
      <c r="E3">
        <f>_xlfn.RANK.EQ('Hitter Rates'!O3,'Hitter Rates'!O:O)</f>
        <v>1</v>
      </c>
      <c r="F3">
        <f>_xlfn.RANK.EQ('Hitter Rates'!P3,'Hitter Rates'!P:P)</f>
        <v>5</v>
      </c>
      <c r="G3">
        <f>_xlfn.RANK.EQ('Hitter Rates'!Q3,'Hitter Rates'!Q:Q)</f>
        <v>56</v>
      </c>
      <c r="H3">
        <f>_xlfn.RANK.EQ('Hitter Rates'!R3,'Hitter Rates'!R:R)</f>
        <v>280</v>
      </c>
      <c r="I3">
        <f>_xlfn.RANK.EQ('Hitter Rates'!S3,'Hitter Rates'!S:S)</f>
        <v>20</v>
      </c>
      <c r="J3">
        <f>_xlfn.RANK.EQ('Hitter Rates'!T3,'Hitter Rates'!T:T)</f>
        <v>5</v>
      </c>
      <c r="K3">
        <f>_xlfn.RANK.EQ('Hitter Rates'!U3,'Hitter Rates'!U:U)</f>
        <v>2</v>
      </c>
      <c r="L3">
        <f>_xlfn.RANK.EQ('Hitter Rates'!V3,'Hitter Rates'!V:V)</f>
        <v>253</v>
      </c>
      <c r="M3">
        <f>_xlfn.RANK.EQ('Hitter Rates'!W3,'Hitter Rates'!W:W)</f>
        <v>138</v>
      </c>
      <c r="N3">
        <f>_xlfn.RANK.EQ('Hitter Rates'!X3,'Hitter Rates'!X:X)</f>
        <v>36</v>
      </c>
      <c r="O3">
        <f>_xlfn.RANK.EQ('Hitter Rates'!Y3,'Hitter Rates'!Y:Y)</f>
        <v>242</v>
      </c>
      <c r="P3">
        <f>_xlfn.RANK.EQ('Hitter Rates'!Z3,'Hitter Rates'!Z:Z)</f>
        <v>7</v>
      </c>
      <c r="Q3">
        <f>_xlfn.RANK.EQ('Hitter Rates'!AA3,'Hitter Rates'!AA:AA)</f>
        <v>236</v>
      </c>
      <c r="R3">
        <f>_xlfn.RANK.EQ('Hitter Rates'!AB3,'Hitter Rates'!AB:AB)</f>
        <v>249</v>
      </c>
      <c r="S3">
        <f>_xlfn.RANK.EQ('Hitter Rates'!AC3,'Hitter Rates'!AC:AC)</f>
        <v>281</v>
      </c>
      <c r="T3">
        <f>_xlfn.RANK.EQ('Hitter Rates'!AD3,'Hitter Rates'!AD:AD)</f>
        <v>230</v>
      </c>
      <c r="U3">
        <f>_xlfn.RANK.EQ('Hitter Rates'!AE3,'Hitter Rates'!AE:AE)</f>
        <v>240</v>
      </c>
      <c r="V3">
        <f>_xlfn.RANK.EQ('Hitter Rates'!AF3,'Hitter Rates'!AF:AF)</f>
        <v>39</v>
      </c>
      <c r="W3">
        <f>_xlfn.RANK.EQ('Hitter Rates'!AG3,'Hitter Rates'!AG:AG)</f>
        <v>1</v>
      </c>
    </row>
    <row r="4" spans="1:23">
      <c r="A4">
        <f>_xlfn.RANK.EQ('Hitter Rates'!K4,'Hitter Rates'!K:K)</f>
        <v>77</v>
      </c>
      <c r="B4">
        <f>_xlfn.RANK.EQ('Hitter Rates'!L4,'Hitter Rates'!L:L)</f>
        <v>5</v>
      </c>
      <c r="C4">
        <f>_xlfn.RANK.EQ('Hitter Rates'!M4,'Hitter Rates'!M:M)</f>
        <v>59</v>
      </c>
      <c r="D4">
        <f>_xlfn.RANK.EQ('Hitter Rates'!N4,'Hitter Rates'!N:N)</f>
        <v>66</v>
      </c>
      <c r="E4">
        <f>_xlfn.RANK.EQ('Hitter Rates'!O4,'Hitter Rates'!O:O)</f>
        <v>3</v>
      </c>
      <c r="F4">
        <f>_xlfn.RANK.EQ('Hitter Rates'!P4,'Hitter Rates'!P:P)</f>
        <v>9</v>
      </c>
      <c r="G4">
        <f>_xlfn.RANK.EQ('Hitter Rates'!Q4,'Hitter Rates'!Q:Q)</f>
        <v>87</v>
      </c>
      <c r="H4">
        <f>_xlfn.RANK.EQ('Hitter Rates'!R4,'Hitter Rates'!R:R)</f>
        <v>240</v>
      </c>
      <c r="I4">
        <f>_xlfn.RANK.EQ('Hitter Rates'!S4,'Hitter Rates'!S:S)</f>
        <v>73</v>
      </c>
      <c r="J4">
        <f>_xlfn.RANK.EQ('Hitter Rates'!T4,'Hitter Rates'!T:T)</f>
        <v>114</v>
      </c>
      <c r="K4">
        <f>_xlfn.RANK.EQ('Hitter Rates'!U4,'Hitter Rates'!U:U)</f>
        <v>95</v>
      </c>
      <c r="L4">
        <f>_xlfn.RANK.EQ('Hitter Rates'!V4,'Hitter Rates'!V:V)</f>
        <v>90</v>
      </c>
      <c r="M4">
        <f>_xlfn.RANK.EQ('Hitter Rates'!W4,'Hitter Rates'!W:W)</f>
        <v>4</v>
      </c>
      <c r="N4">
        <f>_xlfn.RANK.EQ('Hitter Rates'!X4,'Hitter Rates'!X:X)</f>
        <v>249</v>
      </c>
      <c r="O4">
        <f>_xlfn.RANK.EQ('Hitter Rates'!Y4,'Hitter Rates'!Y:Y)</f>
        <v>164</v>
      </c>
      <c r="P4">
        <f>_xlfn.RANK.EQ('Hitter Rates'!Z4,'Hitter Rates'!Z:Z)</f>
        <v>22</v>
      </c>
      <c r="Q4">
        <f>_xlfn.RANK.EQ('Hitter Rates'!AA4,'Hitter Rates'!AA:AA)</f>
        <v>176</v>
      </c>
      <c r="R4">
        <f>_xlfn.RANK.EQ('Hitter Rates'!AB4,'Hitter Rates'!AB:AB)</f>
        <v>218</v>
      </c>
      <c r="S4">
        <f>_xlfn.RANK.EQ('Hitter Rates'!AC4,'Hitter Rates'!AC:AC)</f>
        <v>282</v>
      </c>
      <c r="T4">
        <f>_xlfn.RANK.EQ('Hitter Rates'!AD4,'Hitter Rates'!AD:AD)</f>
        <v>272</v>
      </c>
      <c r="U4">
        <f>_xlfn.RANK.EQ('Hitter Rates'!AE4,'Hitter Rates'!AE:AE)</f>
        <v>192</v>
      </c>
      <c r="V4">
        <f>_xlfn.RANK.EQ('Hitter Rates'!AF4,'Hitter Rates'!AF:AF)</f>
        <v>70</v>
      </c>
      <c r="W4">
        <f>_xlfn.RANK.EQ('Hitter Rates'!AG4,'Hitter Rates'!AG:AG)</f>
        <v>5</v>
      </c>
    </row>
    <row r="5" spans="1:23">
      <c r="A5">
        <f>_xlfn.RANK.EQ('Hitter Rates'!K5,'Hitter Rates'!K:K)</f>
        <v>3</v>
      </c>
      <c r="B5">
        <f>_xlfn.RANK.EQ('Hitter Rates'!L5,'Hitter Rates'!L:L)</f>
        <v>10</v>
      </c>
      <c r="C5">
        <f>_xlfn.RANK.EQ('Hitter Rates'!M5,'Hitter Rates'!M:M)</f>
        <v>27</v>
      </c>
      <c r="D5">
        <f>_xlfn.RANK.EQ('Hitter Rates'!N5,'Hitter Rates'!N:N)</f>
        <v>63</v>
      </c>
      <c r="E5">
        <f>_xlfn.RANK.EQ('Hitter Rates'!O5,'Hitter Rates'!O:O)</f>
        <v>2</v>
      </c>
      <c r="F5">
        <f>_xlfn.RANK.EQ('Hitter Rates'!P5,'Hitter Rates'!P:P)</f>
        <v>1</v>
      </c>
      <c r="G5">
        <f>_xlfn.RANK.EQ('Hitter Rates'!Q5,'Hitter Rates'!Q:Q)</f>
        <v>7</v>
      </c>
      <c r="H5">
        <f>_xlfn.RANK.EQ('Hitter Rates'!R5,'Hitter Rates'!R:R)</f>
        <v>103</v>
      </c>
      <c r="I5">
        <f>_xlfn.RANK.EQ('Hitter Rates'!S5,'Hitter Rates'!S:S)</f>
        <v>2</v>
      </c>
      <c r="J5">
        <f>_xlfn.RANK.EQ('Hitter Rates'!T5,'Hitter Rates'!T:T)</f>
        <v>9</v>
      </c>
      <c r="K5">
        <f>_xlfn.RANK.EQ('Hitter Rates'!U5,'Hitter Rates'!U:U)</f>
        <v>3</v>
      </c>
      <c r="L5">
        <f>_xlfn.RANK.EQ('Hitter Rates'!V5,'Hitter Rates'!V:V)</f>
        <v>140</v>
      </c>
      <c r="M5">
        <f>_xlfn.RANK.EQ('Hitter Rates'!W5,'Hitter Rates'!W:W)</f>
        <v>215</v>
      </c>
      <c r="N5">
        <f>_xlfn.RANK.EQ('Hitter Rates'!X5,'Hitter Rates'!X:X)</f>
        <v>140</v>
      </c>
      <c r="O5">
        <f>_xlfn.RANK.EQ('Hitter Rates'!Y5,'Hitter Rates'!Y:Y)</f>
        <v>113</v>
      </c>
      <c r="P5">
        <f>_xlfn.RANK.EQ('Hitter Rates'!Z5,'Hitter Rates'!Z:Z)</f>
        <v>49</v>
      </c>
      <c r="Q5">
        <f>_xlfn.RANK.EQ('Hitter Rates'!AA5,'Hitter Rates'!AA:AA)</f>
        <v>113</v>
      </c>
      <c r="R5">
        <f>_xlfn.RANK.EQ('Hitter Rates'!AB5,'Hitter Rates'!AB:AB)</f>
        <v>47</v>
      </c>
      <c r="S5">
        <f>_xlfn.RANK.EQ('Hitter Rates'!AC5,'Hitter Rates'!AC:AC)</f>
        <v>176</v>
      </c>
      <c r="T5">
        <f>_xlfn.RANK.EQ('Hitter Rates'!AD5,'Hitter Rates'!AD:AD)</f>
        <v>261</v>
      </c>
      <c r="U5">
        <f>_xlfn.RANK.EQ('Hitter Rates'!AE5,'Hitter Rates'!AE:AE)</f>
        <v>58</v>
      </c>
      <c r="V5">
        <f>_xlfn.RANK.EQ('Hitter Rates'!AF5,'Hitter Rates'!AF:AF)</f>
        <v>242</v>
      </c>
      <c r="W5">
        <f>_xlfn.RANK.EQ('Hitter Rates'!AG5,'Hitter Rates'!AG:AG)</f>
        <v>3</v>
      </c>
    </row>
    <row r="6" spans="1:23">
      <c r="A6">
        <f>_xlfn.RANK.EQ('Hitter Rates'!K6,'Hitter Rates'!K:K)</f>
        <v>2</v>
      </c>
      <c r="B6">
        <f>_xlfn.RANK.EQ('Hitter Rates'!L6,'Hitter Rates'!L:L)</f>
        <v>6</v>
      </c>
      <c r="C6">
        <f>_xlfn.RANK.EQ('Hitter Rates'!M6,'Hitter Rates'!M:M)</f>
        <v>4</v>
      </c>
      <c r="D6">
        <f>_xlfn.RANK.EQ('Hitter Rates'!N6,'Hitter Rates'!N:N)</f>
        <v>252</v>
      </c>
      <c r="E6">
        <f>_xlfn.RANK.EQ('Hitter Rates'!O6,'Hitter Rates'!O:O)</f>
        <v>13</v>
      </c>
      <c r="F6">
        <f>_xlfn.RANK.EQ('Hitter Rates'!P6,'Hitter Rates'!P:P)</f>
        <v>4</v>
      </c>
      <c r="G6">
        <f>_xlfn.RANK.EQ('Hitter Rates'!Q6,'Hitter Rates'!Q:Q)</f>
        <v>14</v>
      </c>
      <c r="H6">
        <f>_xlfn.RANK.EQ('Hitter Rates'!R6,'Hitter Rates'!R:R)</f>
        <v>116</v>
      </c>
      <c r="I6">
        <f>_xlfn.RANK.EQ('Hitter Rates'!S6,'Hitter Rates'!S:S)</f>
        <v>10</v>
      </c>
      <c r="J6">
        <f>_xlfn.RANK.EQ('Hitter Rates'!T6,'Hitter Rates'!T:T)</f>
        <v>4</v>
      </c>
      <c r="K6">
        <f>_xlfn.RANK.EQ('Hitter Rates'!U6,'Hitter Rates'!U:U)</f>
        <v>4</v>
      </c>
      <c r="L6">
        <f>_xlfn.RANK.EQ('Hitter Rates'!V6,'Hitter Rates'!V:V)</f>
        <v>71</v>
      </c>
      <c r="M6">
        <f>_xlfn.RANK.EQ('Hitter Rates'!W6,'Hitter Rates'!W:W)</f>
        <v>232</v>
      </c>
      <c r="N6">
        <f>_xlfn.RANK.EQ('Hitter Rates'!X6,'Hitter Rates'!X:X)</f>
        <v>196</v>
      </c>
      <c r="O6">
        <f>_xlfn.RANK.EQ('Hitter Rates'!Y6,'Hitter Rates'!Y:Y)</f>
        <v>53</v>
      </c>
      <c r="P6">
        <f>_xlfn.RANK.EQ('Hitter Rates'!Z6,'Hitter Rates'!Z:Z)</f>
        <v>101</v>
      </c>
      <c r="Q6">
        <f>_xlfn.RANK.EQ('Hitter Rates'!AA6,'Hitter Rates'!AA:AA)</f>
        <v>191</v>
      </c>
      <c r="R6">
        <f>_xlfn.RANK.EQ('Hitter Rates'!AB6,'Hitter Rates'!AB:AB)</f>
        <v>100</v>
      </c>
      <c r="S6">
        <f>_xlfn.RANK.EQ('Hitter Rates'!AC6,'Hitter Rates'!AC:AC)</f>
        <v>235</v>
      </c>
      <c r="T6">
        <f>_xlfn.RANK.EQ('Hitter Rates'!AD6,'Hitter Rates'!AD:AD)</f>
        <v>249</v>
      </c>
      <c r="U6">
        <f>_xlfn.RANK.EQ('Hitter Rates'!AE6,'Hitter Rates'!AE:AE)</f>
        <v>104</v>
      </c>
      <c r="V6">
        <f>_xlfn.RANK.EQ('Hitter Rates'!AF6,'Hitter Rates'!AF:AF)</f>
        <v>187</v>
      </c>
      <c r="W6">
        <f>_xlfn.RANK.EQ('Hitter Rates'!AG6,'Hitter Rates'!AG:AG)</f>
        <v>2</v>
      </c>
    </row>
    <row r="7" spans="1:23">
      <c r="A7">
        <f>_xlfn.RANK.EQ('Hitter Rates'!K7,'Hitter Rates'!K:K)</f>
        <v>16</v>
      </c>
      <c r="B7">
        <f>_xlfn.RANK.EQ('Hitter Rates'!L7,'Hitter Rates'!L:L)</f>
        <v>13</v>
      </c>
      <c r="C7">
        <f>_xlfn.RANK.EQ('Hitter Rates'!M7,'Hitter Rates'!M:M)</f>
        <v>8</v>
      </c>
      <c r="D7">
        <f>_xlfn.RANK.EQ('Hitter Rates'!N7,'Hitter Rates'!N:N)</f>
        <v>219</v>
      </c>
      <c r="E7">
        <f>_xlfn.RANK.EQ('Hitter Rates'!O7,'Hitter Rates'!O:O)</f>
        <v>12</v>
      </c>
      <c r="F7">
        <f>_xlfn.RANK.EQ('Hitter Rates'!P7,'Hitter Rates'!P:P)</f>
        <v>2</v>
      </c>
      <c r="G7">
        <f>_xlfn.RANK.EQ('Hitter Rates'!Q7,'Hitter Rates'!Q:Q)</f>
        <v>115</v>
      </c>
      <c r="H7">
        <f>_xlfn.RANK.EQ('Hitter Rates'!R7,'Hitter Rates'!R:R)</f>
        <v>244</v>
      </c>
      <c r="I7">
        <f>_xlfn.RANK.EQ('Hitter Rates'!S7,'Hitter Rates'!S:S)</f>
        <v>21</v>
      </c>
      <c r="J7">
        <f>_xlfn.RANK.EQ('Hitter Rates'!T7,'Hitter Rates'!T:T)</f>
        <v>10</v>
      </c>
      <c r="K7">
        <f>_xlfn.RANK.EQ('Hitter Rates'!U7,'Hitter Rates'!U:U)</f>
        <v>8</v>
      </c>
      <c r="L7">
        <f>_xlfn.RANK.EQ('Hitter Rates'!V7,'Hitter Rates'!V:V)</f>
        <v>148</v>
      </c>
      <c r="M7">
        <f>_xlfn.RANK.EQ('Hitter Rates'!W7,'Hitter Rates'!W:W)</f>
        <v>131</v>
      </c>
      <c r="N7">
        <f>_xlfn.RANK.EQ('Hitter Rates'!X7,'Hitter Rates'!X:X)</f>
        <v>180</v>
      </c>
      <c r="O7">
        <f>_xlfn.RANK.EQ('Hitter Rates'!Y7,'Hitter Rates'!Y:Y)</f>
        <v>109</v>
      </c>
      <c r="P7">
        <f>_xlfn.RANK.EQ('Hitter Rates'!Z7,'Hitter Rates'!Z:Z)</f>
        <v>274</v>
      </c>
      <c r="Q7">
        <f>_xlfn.RANK.EQ('Hitter Rates'!AA7,'Hitter Rates'!AA:AA)</f>
        <v>108</v>
      </c>
      <c r="R7">
        <f>_xlfn.RANK.EQ('Hitter Rates'!AB7,'Hitter Rates'!AB:AB)</f>
        <v>143</v>
      </c>
      <c r="S7">
        <f>_xlfn.RANK.EQ('Hitter Rates'!AC7,'Hitter Rates'!AC:AC)</f>
        <v>285</v>
      </c>
      <c r="T7">
        <f>_xlfn.RANK.EQ('Hitter Rates'!AD7,'Hitter Rates'!AD:AD)</f>
        <v>288</v>
      </c>
      <c r="U7">
        <f>_xlfn.RANK.EQ('Hitter Rates'!AE7,'Hitter Rates'!AE:AE)</f>
        <v>84</v>
      </c>
      <c r="V7">
        <f>_xlfn.RANK.EQ('Hitter Rates'!AF7,'Hitter Rates'!AF:AF)</f>
        <v>144</v>
      </c>
      <c r="W7">
        <f>_xlfn.RANK.EQ('Hitter Rates'!AG7,'Hitter Rates'!AG:AG)</f>
        <v>9</v>
      </c>
    </row>
    <row r="8" spans="1:23">
      <c r="A8">
        <f>_xlfn.RANK.EQ('Hitter Rates'!K8,'Hitter Rates'!K:K)</f>
        <v>87</v>
      </c>
      <c r="B8">
        <f>_xlfn.RANK.EQ('Hitter Rates'!L8,'Hitter Rates'!L:L)</f>
        <v>16</v>
      </c>
      <c r="C8">
        <f>_xlfn.RANK.EQ('Hitter Rates'!M8,'Hitter Rates'!M:M)</f>
        <v>86</v>
      </c>
      <c r="D8">
        <f>_xlfn.RANK.EQ('Hitter Rates'!N8,'Hitter Rates'!N:N)</f>
        <v>116</v>
      </c>
      <c r="E8">
        <f>_xlfn.RANK.EQ('Hitter Rates'!O8,'Hitter Rates'!O:O)</f>
        <v>66</v>
      </c>
      <c r="F8">
        <f>_xlfn.RANK.EQ('Hitter Rates'!P8,'Hitter Rates'!P:P)</f>
        <v>56</v>
      </c>
      <c r="G8">
        <f>_xlfn.RANK.EQ('Hitter Rates'!Q8,'Hitter Rates'!Q:Q)</f>
        <v>99</v>
      </c>
      <c r="H8">
        <f>_xlfn.RANK.EQ('Hitter Rates'!R8,'Hitter Rates'!R:R)</f>
        <v>262</v>
      </c>
      <c r="I8">
        <f>_xlfn.RANK.EQ('Hitter Rates'!S8,'Hitter Rates'!S:S)</f>
        <v>192</v>
      </c>
      <c r="J8">
        <f>_xlfn.RANK.EQ('Hitter Rates'!T8,'Hitter Rates'!T:T)</f>
        <v>206</v>
      </c>
      <c r="K8">
        <f>_xlfn.RANK.EQ('Hitter Rates'!U8,'Hitter Rates'!U:U)</f>
        <v>182</v>
      </c>
      <c r="L8">
        <f>_xlfn.RANK.EQ('Hitter Rates'!V8,'Hitter Rates'!V:V)</f>
        <v>27</v>
      </c>
      <c r="M8">
        <f>_xlfn.RANK.EQ('Hitter Rates'!W8,'Hitter Rates'!W:W)</f>
        <v>155</v>
      </c>
      <c r="N8">
        <f>_xlfn.RANK.EQ('Hitter Rates'!X8,'Hitter Rates'!X:X)</f>
        <v>264</v>
      </c>
      <c r="O8">
        <f>_xlfn.RANK.EQ('Hitter Rates'!Y8,'Hitter Rates'!Y:Y)</f>
        <v>32</v>
      </c>
      <c r="P8">
        <f>_xlfn.RANK.EQ('Hitter Rates'!Z8,'Hitter Rates'!Z:Z)</f>
        <v>68</v>
      </c>
      <c r="Q8">
        <f>_xlfn.RANK.EQ('Hitter Rates'!AA8,'Hitter Rates'!AA:AA)</f>
        <v>248</v>
      </c>
      <c r="R8">
        <f>_xlfn.RANK.EQ('Hitter Rates'!AB8,'Hitter Rates'!AB:AB)</f>
        <v>251</v>
      </c>
      <c r="S8">
        <f>_xlfn.RANK.EQ('Hitter Rates'!AC8,'Hitter Rates'!AC:AC)</f>
        <v>274</v>
      </c>
      <c r="T8">
        <f>_xlfn.RANK.EQ('Hitter Rates'!AD8,'Hitter Rates'!AD:AD)</f>
        <v>205</v>
      </c>
      <c r="U8">
        <f>_xlfn.RANK.EQ('Hitter Rates'!AE8,'Hitter Rates'!AE:AE)</f>
        <v>240</v>
      </c>
      <c r="V8">
        <f>_xlfn.RANK.EQ('Hitter Rates'!AF8,'Hitter Rates'!AF:AF)</f>
        <v>37</v>
      </c>
      <c r="W8">
        <f>_xlfn.RANK.EQ('Hitter Rates'!AG8,'Hitter Rates'!AG:AG)</f>
        <v>16</v>
      </c>
    </row>
    <row r="9" spans="1:23">
      <c r="A9">
        <f>_xlfn.RANK.EQ('Hitter Rates'!K9,'Hitter Rates'!K:K)</f>
        <v>57</v>
      </c>
      <c r="B9">
        <f>_xlfn.RANK.EQ('Hitter Rates'!L9,'Hitter Rates'!L:L)</f>
        <v>58</v>
      </c>
      <c r="C9">
        <f>_xlfn.RANK.EQ('Hitter Rates'!M9,'Hitter Rates'!M:M)</f>
        <v>53</v>
      </c>
      <c r="D9">
        <f>_xlfn.RANK.EQ('Hitter Rates'!N9,'Hitter Rates'!N:N)</f>
        <v>23</v>
      </c>
      <c r="E9">
        <f>_xlfn.RANK.EQ('Hitter Rates'!O9,'Hitter Rates'!O:O)</f>
        <v>105</v>
      </c>
      <c r="F9">
        <f>_xlfn.RANK.EQ('Hitter Rates'!P9,'Hitter Rates'!P:P)</f>
        <v>50</v>
      </c>
      <c r="G9">
        <f>_xlfn.RANK.EQ('Hitter Rates'!Q9,'Hitter Rates'!Q:Q)</f>
        <v>208</v>
      </c>
      <c r="H9">
        <f>_xlfn.RANK.EQ('Hitter Rates'!R9,'Hitter Rates'!R:R)</f>
        <v>97</v>
      </c>
      <c r="I9">
        <f>_xlfn.RANK.EQ('Hitter Rates'!S9,'Hitter Rates'!S:S)</f>
        <v>59</v>
      </c>
      <c r="J9">
        <f>_xlfn.RANK.EQ('Hitter Rates'!T9,'Hitter Rates'!T:T)</f>
        <v>14</v>
      </c>
      <c r="K9">
        <f>_xlfn.RANK.EQ('Hitter Rates'!U9,'Hitter Rates'!U:U)</f>
        <v>15</v>
      </c>
      <c r="L9">
        <f>_xlfn.RANK.EQ('Hitter Rates'!V9,'Hitter Rates'!V:V)</f>
        <v>242</v>
      </c>
      <c r="M9">
        <f>_xlfn.RANK.EQ('Hitter Rates'!W9,'Hitter Rates'!W:W)</f>
        <v>205</v>
      </c>
      <c r="N9">
        <f>_xlfn.RANK.EQ('Hitter Rates'!X9,'Hitter Rates'!X:X)</f>
        <v>53</v>
      </c>
      <c r="O9">
        <f>_xlfn.RANK.EQ('Hitter Rates'!Y9,'Hitter Rates'!Y:Y)</f>
        <v>210</v>
      </c>
      <c r="P9">
        <f>_xlfn.RANK.EQ('Hitter Rates'!Z9,'Hitter Rates'!Z:Z)</f>
        <v>10</v>
      </c>
      <c r="Q9">
        <f>_xlfn.RANK.EQ('Hitter Rates'!AA9,'Hitter Rates'!AA:AA)</f>
        <v>20</v>
      </c>
      <c r="R9">
        <f>_xlfn.RANK.EQ('Hitter Rates'!AB9,'Hitter Rates'!AB:AB)</f>
        <v>79</v>
      </c>
      <c r="S9">
        <f>_xlfn.RANK.EQ('Hitter Rates'!AC9,'Hitter Rates'!AC:AC)</f>
        <v>153</v>
      </c>
      <c r="T9">
        <f>_xlfn.RANK.EQ('Hitter Rates'!AD9,'Hitter Rates'!AD:AD)</f>
        <v>255</v>
      </c>
      <c r="U9">
        <f>_xlfn.RANK.EQ('Hitter Rates'!AE9,'Hitter Rates'!AE:AE)</f>
        <v>47</v>
      </c>
      <c r="V9">
        <f>_xlfn.RANK.EQ('Hitter Rates'!AF9,'Hitter Rates'!AF:AF)</f>
        <v>208</v>
      </c>
      <c r="W9">
        <f>_xlfn.RANK.EQ('Hitter Rates'!AG9,'Hitter Rates'!AG:AG)</f>
        <v>10</v>
      </c>
    </row>
    <row r="10" spans="1:23">
      <c r="A10">
        <f>_xlfn.RANK.EQ('Hitter Rates'!K10,'Hitter Rates'!K:K)</f>
        <v>86</v>
      </c>
      <c r="B10">
        <f>_xlfn.RANK.EQ('Hitter Rates'!L10,'Hitter Rates'!L:L)</f>
        <v>4</v>
      </c>
      <c r="C10">
        <f>_xlfn.RANK.EQ('Hitter Rates'!M10,'Hitter Rates'!M:M)</f>
        <v>151</v>
      </c>
      <c r="D10">
        <f>_xlfn.RANK.EQ('Hitter Rates'!N10,'Hitter Rates'!N:N)</f>
        <v>4</v>
      </c>
      <c r="E10">
        <f>_xlfn.RANK.EQ('Hitter Rates'!O10,'Hitter Rates'!O:O)</f>
        <v>41</v>
      </c>
      <c r="F10">
        <f>_xlfn.RANK.EQ('Hitter Rates'!P10,'Hitter Rates'!P:P)</f>
        <v>28</v>
      </c>
      <c r="G10">
        <f>_xlfn.RANK.EQ('Hitter Rates'!Q10,'Hitter Rates'!Q:Q)</f>
        <v>124</v>
      </c>
      <c r="H10">
        <f>_xlfn.RANK.EQ('Hitter Rates'!R10,'Hitter Rates'!R:R)</f>
        <v>193</v>
      </c>
      <c r="I10">
        <f>_xlfn.RANK.EQ('Hitter Rates'!S10,'Hitter Rates'!S:S)</f>
        <v>162</v>
      </c>
      <c r="J10">
        <f>_xlfn.RANK.EQ('Hitter Rates'!T10,'Hitter Rates'!T:T)</f>
        <v>128</v>
      </c>
      <c r="K10">
        <f>_xlfn.RANK.EQ('Hitter Rates'!U10,'Hitter Rates'!U:U)</f>
        <v>95</v>
      </c>
      <c r="L10">
        <f>_xlfn.RANK.EQ('Hitter Rates'!V10,'Hitter Rates'!V:V)</f>
        <v>194</v>
      </c>
      <c r="M10">
        <f>_xlfn.RANK.EQ('Hitter Rates'!W10,'Hitter Rates'!W:W)</f>
        <v>185</v>
      </c>
      <c r="N10">
        <f>_xlfn.RANK.EQ('Hitter Rates'!X10,'Hitter Rates'!X:X)</f>
        <v>104</v>
      </c>
      <c r="O10">
        <f>_xlfn.RANK.EQ('Hitter Rates'!Y10,'Hitter Rates'!Y:Y)</f>
        <v>161</v>
      </c>
      <c r="P10">
        <f>_xlfn.RANK.EQ('Hitter Rates'!Z10,'Hitter Rates'!Z:Z)</f>
        <v>1</v>
      </c>
      <c r="Q10">
        <f>_xlfn.RANK.EQ('Hitter Rates'!AA10,'Hitter Rates'!AA:AA)</f>
        <v>166</v>
      </c>
      <c r="R10">
        <f>_xlfn.RANK.EQ('Hitter Rates'!AB10,'Hitter Rates'!AB:AB)</f>
        <v>203</v>
      </c>
      <c r="S10">
        <f>_xlfn.RANK.EQ('Hitter Rates'!AC10,'Hitter Rates'!AC:AC)</f>
        <v>209</v>
      </c>
      <c r="T10">
        <f>_xlfn.RANK.EQ('Hitter Rates'!AD10,'Hitter Rates'!AD:AD)</f>
        <v>114</v>
      </c>
      <c r="U10">
        <f>_xlfn.RANK.EQ('Hitter Rates'!AE10,'Hitter Rates'!AE:AE)</f>
        <v>205</v>
      </c>
      <c r="V10">
        <f>_xlfn.RANK.EQ('Hitter Rates'!AF10,'Hitter Rates'!AF:AF)</f>
        <v>85</v>
      </c>
      <c r="W10">
        <f>_xlfn.RANK.EQ('Hitter Rates'!AG10,'Hitter Rates'!AG:AG)</f>
        <v>7</v>
      </c>
    </row>
    <row r="11" spans="1:23">
      <c r="A11">
        <f>_xlfn.RANK.EQ('Hitter Rates'!K11,'Hitter Rates'!K:K)</f>
        <v>61</v>
      </c>
      <c r="B11">
        <f>_xlfn.RANK.EQ('Hitter Rates'!L11,'Hitter Rates'!L:L)</f>
        <v>71</v>
      </c>
      <c r="C11">
        <f>_xlfn.RANK.EQ('Hitter Rates'!M11,'Hitter Rates'!M:M)</f>
        <v>65</v>
      </c>
      <c r="D11">
        <f>_xlfn.RANK.EQ('Hitter Rates'!N11,'Hitter Rates'!N:N)</f>
        <v>9</v>
      </c>
      <c r="E11">
        <f>_xlfn.RANK.EQ('Hitter Rates'!O11,'Hitter Rates'!O:O)</f>
        <v>156</v>
      </c>
      <c r="F11">
        <f>_xlfn.RANK.EQ('Hitter Rates'!P11,'Hitter Rates'!P:P)</f>
        <v>37</v>
      </c>
      <c r="G11">
        <f>_xlfn.RANK.EQ('Hitter Rates'!Q11,'Hitter Rates'!Q:Q)</f>
        <v>237</v>
      </c>
      <c r="H11">
        <f>_xlfn.RANK.EQ('Hitter Rates'!R11,'Hitter Rates'!R:R)</f>
        <v>229</v>
      </c>
      <c r="I11">
        <f>_xlfn.RANK.EQ('Hitter Rates'!S11,'Hitter Rates'!S:S)</f>
        <v>65</v>
      </c>
      <c r="J11">
        <f>_xlfn.RANK.EQ('Hitter Rates'!T11,'Hitter Rates'!T:T)</f>
        <v>70</v>
      </c>
      <c r="K11">
        <f>_xlfn.RANK.EQ('Hitter Rates'!U11,'Hitter Rates'!U:U)</f>
        <v>69</v>
      </c>
      <c r="L11">
        <f>_xlfn.RANK.EQ('Hitter Rates'!V11,'Hitter Rates'!V:V)</f>
        <v>78</v>
      </c>
      <c r="M11">
        <f>_xlfn.RANK.EQ('Hitter Rates'!W11,'Hitter Rates'!W:W)</f>
        <v>210</v>
      </c>
      <c r="N11">
        <f>_xlfn.RANK.EQ('Hitter Rates'!X11,'Hitter Rates'!X:X)</f>
        <v>205</v>
      </c>
      <c r="O11">
        <f>_xlfn.RANK.EQ('Hitter Rates'!Y11,'Hitter Rates'!Y:Y)</f>
        <v>57</v>
      </c>
      <c r="P11">
        <f>_xlfn.RANK.EQ('Hitter Rates'!Z11,'Hitter Rates'!Z:Z)</f>
        <v>10</v>
      </c>
      <c r="Q11">
        <f>_xlfn.RANK.EQ('Hitter Rates'!AA11,'Hitter Rates'!AA:AA)</f>
        <v>94</v>
      </c>
      <c r="R11">
        <f>_xlfn.RANK.EQ('Hitter Rates'!AB11,'Hitter Rates'!AB:AB)</f>
        <v>180</v>
      </c>
      <c r="S11">
        <f>_xlfn.RANK.EQ('Hitter Rates'!AC11,'Hitter Rates'!AC:AC)</f>
        <v>220</v>
      </c>
      <c r="T11">
        <f>_xlfn.RANK.EQ('Hitter Rates'!AD11,'Hitter Rates'!AD:AD)</f>
        <v>187</v>
      </c>
      <c r="U11">
        <f>_xlfn.RANK.EQ('Hitter Rates'!AE11,'Hitter Rates'!AE:AE)</f>
        <v>151</v>
      </c>
      <c r="V11">
        <f>_xlfn.RANK.EQ('Hitter Rates'!AF11,'Hitter Rates'!AF:AF)</f>
        <v>108</v>
      </c>
      <c r="W11">
        <f>_xlfn.RANK.EQ('Hitter Rates'!AG11,'Hitter Rates'!AG:AG)</f>
        <v>11</v>
      </c>
    </row>
    <row r="12" spans="1:23">
      <c r="A12">
        <f>_xlfn.RANK.EQ('Hitter Rates'!K12,'Hitter Rates'!K:K)</f>
        <v>41</v>
      </c>
      <c r="B12">
        <f>_xlfn.RANK.EQ('Hitter Rates'!L12,'Hitter Rates'!L:L)</f>
        <v>80</v>
      </c>
      <c r="C12">
        <f>_xlfn.RANK.EQ('Hitter Rates'!M12,'Hitter Rates'!M:M)</f>
        <v>34</v>
      </c>
      <c r="D12">
        <f>_xlfn.RANK.EQ('Hitter Rates'!N12,'Hitter Rates'!N:N)</f>
        <v>123</v>
      </c>
      <c r="E12">
        <f>_xlfn.RANK.EQ('Hitter Rates'!O12,'Hitter Rates'!O:O)</f>
        <v>3</v>
      </c>
      <c r="F12">
        <f>_xlfn.RANK.EQ('Hitter Rates'!P12,'Hitter Rates'!P:P)</f>
        <v>18</v>
      </c>
      <c r="G12">
        <f>_xlfn.RANK.EQ('Hitter Rates'!Q12,'Hitter Rates'!Q:Q)</f>
        <v>2</v>
      </c>
      <c r="H12">
        <f>_xlfn.RANK.EQ('Hitter Rates'!R12,'Hitter Rates'!R:R)</f>
        <v>217</v>
      </c>
      <c r="I12">
        <f>_xlfn.RANK.EQ('Hitter Rates'!S12,'Hitter Rates'!S:S)</f>
        <v>37</v>
      </c>
      <c r="J12">
        <f>_xlfn.RANK.EQ('Hitter Rates'!T12,'Hitter Rates'!T:T)</f>
        <v>3</v>
      </c>
      <c r="K12">
        <f>_xlfn.RANK.EQ('Hitter Rates'!U12,'Hitter Rates'!U:U)</f>
        <v>11</v>
      </c>
      <c r="L12">
        <f>_xlfn.RANK.EQ('Hitter Rates'!V12,'Hitter Rates'!V:V)</f>
        <v>259</v>
      </c>
      <c r="M12">
        <f>_xlfn.RANK.EQ('Hitter Rates'!W12,'Hitter Rates'!W:W)</f>
        <v>251</v>
      </c>
      <c r="N12">
        <f>_xlfn.RANK.EQ('Hitter Rates'!X12,'Hitter Rates'!X:X)</f>
        <v>26</v>
      </c>
      <c r="O12">
        <f>_xlfn.RANK.EQ('Hitter Rates'!Y12,'Hitter Rates'!Y:Y)</f>
        <v>230</v>
      </c>
      <c r="P12">
        <f>_xlfn.RANK.EQ('Hitter Rates'!Z12,'Hitter Rates'!Z:Z)</f>
        <v>261</v>
      </c>
      <c r="Q12">
        <f>_xlfn.RANK.EQ('Hitter Rates'!AA12,'Hitter Rates'!AA:AA)</f>
        <v>284</v>
      </c>
      <c r="R12">
        <f>_xlfn.RANK.EQ('Hitter Rates'!AB12,'Hitter Rates'!AB:AB)</f>
        <v>235</v>
      </c>
      <c r="S12">
        <f>_xlfn.RANK.EQ('Hitter Rates'!AC12,'Hitter Rates'!AC:AC)</f>
        <v>194</v>
      </c>
      <c r="T12">
        <f>_xlfn.RANK.EQ('Hitter Rates'!AD12,'Hitter Rates'!AD:AD)</f>
        <v>43</v>
      </c>
      <c r="U12">
        <f>_xlfn.RANK.EQ('Hitter Rates'!AE12,'Hitter Rates'!AE:AE)</f>
        <v>271</v>
      </c>
      <c r="V12">
        <f>_xlfn.RANK.EQ('Hitter Rates'!AF12,'Hitter Rates'!AF:AF)</f>
        <v>54</v>
      </c>
      <c r="W12">
        <f>_xlfn.RANK.EQ('Hitter Rates'!AG12,'Hitter Rates'!AG:AG)</f>
        <v>6</v>
      </c>
    </row>
    <row r="13" spans="1:23">
      <c r="A13">
        <f>_xlfn.RANK.EQ('Hitter Rates'!K13,'Hitter Rates'!K:K)</f>
        <v>54</v>
      </c>
      <c r="B13">
        <f>_xlfn.RANK.EQ('Hitter Rates'!L13,'Hitter Rates'!L:L)</f>
        <v>23</v>
      </c>
      <c r="C13">
        <f>_xlfn.RANK.EQ('Hitter Rates'!M13,'Hitter Rates'!M:M)</f>
        <v>56</v>
      </c>
      <c r="D13">
        <f>_xlfn.RANK.EQ('Hitter Rates'!N13,'Hitter Rates'!N:N)</f>
        <v>34</v>
      </c>
      <c r="E13">
        <f>_xlfn.RANK.EQ('Hitter Rates'!O13,'Hitter Rates'!O:O)</f>
        <v>97</v>
      </c>
      <c r="F13">
        <f>_xlfn.RANK.EQ('Hitter Rates'!P13,'Hitter Rates'!P:P)</f>
        <v>71</v>
      </c>
      <c r="G13">
        <f>_xlfn.RANK.EQ('Hitter Rates'!Q13,'Hitter Rates'!Q:Q)</f>
        <v>99</v>
      </c>
      <c r="H13">
        <f>_xlfn.RANK.EQ('Hitter Rates'!R13,'Hitter Rates'!R:R)</f>
        <v>182</v>
      </c>
      <c r="I13">
        <f>_xlfn.RANK.EQ('Hitter Rates'!S13,'Hitter Rates'!S:S)</f>
        <v>88</v>
      </c>
      <c r="J13">
        <f>_xlfn.RANK.EQ('Hitter Rates'!T13,'Hitter Rates'!T:T)</f>
        <v>85</v>
      </c>
      <c r="K13">
        <f>_xlfn.RANK.EQ('Hitter Rates'!U13,'Hitter Rates'!U:U)</f>
        <v>53</v>
      </c>
      <c r="L13">
        <f>_xlfn.RANK.EQ('Hitter Rates'!V13,'Hitter Rates'!V:V)</f>
        <v>26</v>
      </c>
      <c r="M13">
        <f>_xlfn.RANK.EQ('Hitter Rates'!W13,'Hitter Rates'!W:W)</f>
        <v>138</v>
      </c>
      <c r="N13">
        <f>_xlfn.RANK.EQ('Hitter Rates'!X13,'Hitter Rates'!X:X)</f>
        <v>260</v>
      </c>
      <c r="O13">
        <f>_xlfn.RANK.EQ('Hitter Rates'!Y13,'Hitter Rates'!Y:Y)</f>
        <v>37</v>
      </c>
      <c r="P13">
        <f>_xlfn.RANK.EQ('Hitter Rates'!Z13,'Hitter Rates'!Z:Z)</f>
        <v>6</v>
      </c>
      <c r="Q13">
        <f>_xlfn.RANK.EQ('Hitter Rates'!AA13,'Hitter Rates'!AA:AA)</f>
        <v>166</v>
      </c>
      <c r="R13">
        <f>_xlfn.RANK.EQ('Hitter Rates'!AB13,'Hitter Rates'!AB:AB)</f>
        <v>184</v>
      </c>
      <c r="S13">
        <f>_xlfn.RANK.EQ('Hitter Rates'!AC13,'Hitter Rates'!AC:AC)</f>
        <v>237</v>
      </c>
      <c r="T13">
        <f>_xlfn.RANK.EQ('Hitter Rates'!AD13,'Hitter Rates'!AD:AD)</f>
        <v>192</v>
      </c>
      <c r="U13">
        <f>_xlfn.RANK.EQ('Hitter Rates'!AE13,'Hitter Rates'!AE:AE)</f>
        <v>181</v>
      </c>
      <c r="V13">
        <f>_xlfn.RANK.EQ('Hitter Rates'!AF13,'Hitter Rates'!AF:AF)</f>
        <v>104</v>
      </c>
      <c r="W13">
        <f>_xlfn.RANK.EQ('Hitter Rates'!AG13,'Hitter Rates'!AG:AG)</f>
        <v>14</v>
      </c>
    </row>
    <row r="14" spans="1:23">
      <c r="A14">
        <f>_xlfn.RANK.EQ('Hitter Rates'!K14,'Hitter Rates'!K:K)</f>
        <v>183</v>
      </c>
      <c r="B14">
        <f>_xlfn.RANK.EQ('Hitter Rates'!L14,'Hitter Rates'!L:L)</f>
        <v>69</v>
      </c>
      <c r="C14">
        <f>_xlfn.RANK.EQ('Hitter Rates'!M14,'Hitter Rates'!M:M)</f>
        <v>108</v>
      </c>
      <c r="D14">
        <f>_xlfn.RANK.EQ('Hitter Rates'!N14,'Hitter Rates'!N:N)</f>
        <v>164</v>
      </c>
      <c r="E14">
        <f>_xlfn.RANK.EQ('Hitter Rates'!O14,'Hitter Rates'!O:O)</f>
        <v>23</v>
      </c>
      <c r="F14">
        <f>_xlfn.RANK.EQ('Hitter Rates'!P14,'Hitter Rates'!P:P)</f>
        <v>83</v>
      </c>
      <c r="G14">
        <f>_xlfn.RANK.EQ('Hitter Rates'!Q14,'Hitter Rates'!Q:Q)</f>
        <v>71</v>
      </c>
      <c r="H14">
        <f>_xlfn.RANK.EQ('Hitter Rates'!R14,'Hitter Rates'!R:R)</f>
        <v>173</v>
      </c>
      <c r="I14">
        <f>_xlfn.RANK.EQ('Hitter Rates'!S14,'Hitter Rates'!S:S)</f>
        <v>116</v>
      </c>
      <c r="J14">
        <f>_xlfn.RANK.EQ('Hitter Rates'!T14,'Hitter Rates'!T:T)</f>
        <v>38</v>
      </c>
      <c r="K14">
        <f>_xlfn.RANK.EQ('Hitter Rates'!U14,'Hitter Rates'!U:U)</f>
        <v>47</v>
      </c>
      <c r="L14">
        <f>_xlfn.RANK.EQ('Hitter Rates'!V14,'Hitter Rates'!V:V)</f>
        <v>275</v>
      </c>
      <c r="M14">
        <f>_xlfn.RANK.EQ('Hitter Rates'!W14,'Hitter Rates'!W:W)</f>
        <v>257</v>
      </c>
      <c r="N14">
        <f>_xlfn.RANK.EQ('Hitter Rates'!X14,'Hitter Rates'!X:X)</f>
        <v>8</v>
      </c>
      <c r="O14">
        <f>_xlfn.RANK.EQ('Hitter Rates'!Y14,'Hitter Rates'!Y:Y)</f>
        <v>257</v>
      </c>
      <c r="P14">
        <f>_xlfn.RANK.EQ('Hitter Rates'!Z14,'Hitter Rates'!Z:Z)</f>
        <v>238</v>
      </c>
      <c r="Q14">
        <f>_xlfn.RANK.EQ('Hitter Rates'!AA14,'Hitter Rates'!AA:AA)</f>
        <v>218</v>
      </c>
      <c r="R14">
        <f>_xlfn.RANK.EQ('Hitter Rates'!AB14,'Hitter Rates'!AB:AB)</f>
        <v>93</v>
      </c>
      <c r="S14">
        <f>_xlfn.RANK.EQ('Hitter Rates'!AC14,'Hitter Rates'!AC:AC)</f>
        <v>51</v>
      </c>
      <c r="T14">
        <f>_xlfn.RANK.EQ('Hitter Rates'!AD14,'Hitter Rates'!AD:AD)</f>
        <v>65</v>
      </c>
      <c r="U14">
        <f>_xlfn.RANK.EQ('Hitter Rates'!AE14,'Hitter Rates'!AE:AE)</f>
        <v>124</v>
      </c>
      <c r="V14">
        <f>_xlfn.RANK.EQ('Hitter Rates'!AF14,'Hitter Rates'!AF:AF)</f>
        <v>196</v>
      </c>
      <c r="W14">
        <f>_xlfn.RANK.EQ('Hitter Rates'!AG14,'Hitter Rates'!AG:AG)</f>
        <v>55</v>
      </c>
    </row>
    <row r="15" spans="1:23">
      <c r="A15">
        <f>_xlfn.RANK.EQ('Hitter Rates'!K15,'Hitter Rates'!K:K)</f>
        <v>32</v>
      </c>
      <c r="B15">
        <f>_xlfn.RANK.EQ('Hitter Rates'!L15,'Hitter Rates'!L:L)</f>
        <v>15</v>
      </c>
      <c r="C15">
        <f>_xlfn.RANK.EQ('Hitter Rates'!M15,'Hitter Rates'!M:M)</f>
        <v>76</v>
      </c>
      <c r="D15">
        <f>_xlfn.RANK.EQ('Hitter Rates'!N15,'Hitter Rates'!N:N)</f>
        <v>215</v>
      </c>
      <c r="E15">
        <f>_xlfn.RANK.EQ('Hitter Rates'!O15,'Hitter Rates'!O:O)</f>
        <v>73</v>
      </c>
      <c r="F15">
        <f>_xlfn.RANK.EQ('Hitter Rates'!P15,'Hitter Rates'!P:P)</f>
        <v>21</v>
      </c>
      <c r="G15">
        <f>_xlfn.RANK.EQ('Hitter Rates'!Q15,'Hitter Rates'!Q:Q)</f>
        <v>144</v>
      </c>
      <c r="H15">
        <f>_xlfn.RANK.EQ('Hitter Rates'!R15,'Hitter Rates'!R:R)</f>
        <v>101</v>
      </c>
      <c r="I15">
        <f>_xlfn.RANK.EQ('Hitter Rates'!S15,'Hitter Rates'!S:S)</f>
        <v>30</v>
      </c>
      <c r="J15">
        <f>_xlfn.RANK.EQ('Hitter Rates'!T15,'Hitter Rates'!T:T)</f>
        <v>32</v>
      </c>
      <c r="K15">
        <f>_xlfn.RANK.EQ('Hitter Rates'!U15,'Hitter Rates'!U:U)</f>
        <v>18</v>
      </c>
      <c r="L15">
        <f>_xlfn.RANK.EQ('Hitter Rates'!V15,'Hitter Rates'!V:V)</f>
        <v>134</v>
      </c>
      <c r="M15">
        <f>_xlfn.RANK.EQ('Hitter Rates'!W15,'Hitter Rates'!W:W)</f>
        <v>205</v>
      </c>
      <c r="N15">
        <f>_xlfn.RANK.EQ('Hitter Rates'!X15,'Hitter Rates'!X:X)</f>
        <v>157</v>
      </c>
      <c r="O15">
        <f>_xlfn.RANK.EQ('Hitter Rates'!Y15,'Hitter Rates'!Y:Y)</f>
        <v>104</v>
      </c>
      <c r="P15">
        <f>_xlfn.RANK.EQ('Hitter Rates'!Z15,'Hitter Rates'!Z:Z)</f>
        <v>79</v>
      </c>
      <c r="Q15">
        <f>_xlfn.RANK.EQ('Hitter Rates'!AA15,'Hitter Rates'!AA:AA)</f>
        <v>156</v>
      </c>
      <c r="R15">
        <f>_xlfn.RANK.EQ('Hitter Rates'!AB15,'Hitter Rates'!AB:AB)</f>
        <v>94</v>
      </c>
      <c r="S15">
        <f>_xlfn.RANK.EQ('Hitter Rates'!AC15,'Hitter Rates'!AC:AC)</f>
        <v>145</v>
      </c>
      <c r="T15">
        <f>_xlfn.RANK.EQ('Hitter Rates'!AD15,'Hitter Rates'!AD:AD)</f>
        <v>187</v>
      </c>
      <c r="U15">
        <f>_xlfn.RANK.EQ('Hitter Rates'!AE15,'Hitter Rates'!AE:AE)</f>
        <v>91</v>
      </c>
      <c r="V15">
        <f>_xlfn.RANK.EQ('Hitter Rates'!AF15,'Hitter Rates'!AF:AF)</f>
        <v>192</v>
      </c>
      <c r="W15">
        <f>_xlfn.RANK.EQ('Hitter Rates'!AG15,'Hitter Rates'!AG:AG)</f>
        <v>12</v>
      </c>
    </row>
    <row r="16" spans="1:23">
      <c r="A16">
        <f>_xlfn.RANK.EQ('Hitter Rates'!K16,'Hitter Rates'!K:K)</f>
        <v>121</v>
      </c>
      <c r="B16">
        <f>_xlfn.RANK.EQ('Hitter Rates'!L16,'Hitter Rates'!L:L)</f>
        <v>135</v>
      </c>
      <c r="C16">
        <f>_xlfn.RANK.EQ('Hitter Rates'!M16,'Hitter Rates'!M:M)</f>
        <v>159</v>
      </c>
      <c r="D16">
        <f>_xlfn.RANK.EQ('Hitter Rates'!N16,'Hitter Rates'!N:N)</f>
        <v>45</v>
      </c>
      <c r="E16">
        <f>_xlfn.RANK.EQ('Hitter Rates'!O16,'Hitter Rates'!O:O)</f>
        <v>49</v>
      </c>
      <c r="F16">
        <f>_xlfn.RANK.EQ('Hitter Rates'!P16,'Hitter Rates'!P:P)</f>
        <v>61</v>
      </c>
      <c r="G16">
        <f>_xlfn.RANK.EQ('Hitter Rates'!Q16,'Hitter Rates'!Q:Q)</f>
        <v>66</v>
      </c>
      <c r="H16">
        <f>_xlfn.RANK.EQ('Hitter Rates'!R16,'Hitter Rates'!R:R)</f>
        <v>283</v>
      </c>
      <c r="I16">
        <f>_xlfn.RANK.EQ('Hitter Rates'!S16,'Hitter Rates'!S:S)</f>
        <v>176</v>
      </c>
      <c r="J16">
        <f>_xlfn.RANK.EQ('Hitter Rates'!T16,'Hitter Rates'!T:T)</f>
        <v>140</v>
      </c>
      <c r="K16">
        <f>_xlfn.RANK.EQ('Hitter Rates'!U16,'Hitter Rates'!U:U)</f>
        <v>95</v>
      </c>
      <c r="L16">
        <f>_xlfn.RANK.EQ('Hitter Rates'!V16,'Hitter Rates'!V:V)</f>
        <v>37</v>
      </c>
      <c r="M16">
        <f>_xlfn.RANK.EQ('Hitter Rates'!W16,'Hitter Rates'!W:W)</f>
        <v>62</v>
      </c>
      <c r="N16">
        <f>_xlfn.RANK.EQ('Hitter Rates'!X16,'Hitter Rates'!X:X)</f>
        <v>257</v>
      </c>
      <c r="O16">
        <f>_xlfn.RANK.EQ('Hitter Rates'!Y16,'Hitter Rates'!Y:Y)</f>
        <v>67</v>
      </c>
      <c r="P16">
        <f>_xlfn.RANK.EQ('Hitter Rates'!Z16,'Hitter Rates'!Z:Z)</f>
        <v>10</v>
      </c>
      <c r="Q16">
        <f>_xlfn.RANK.EQ('Hitter Rates'!AA16,'Hitter Rates'!AA:AA)</f>
        <v>159</v>
      </c>
      <c r="R16">
        <f>_xlfn.RANK.EQ('Hitter Rates'!AB16,'Hitter Rates'!AB:AB)</f>
        <v>271</v>
      </c>
      <c r="S16">
        <f>_xlfn.RANK.EQ('Hitter Rates'!AC16,'Hitter Rates'!AC:AC)</f>
        <v>279</v>
      </c>
      <c r="T16">
        <f>_xlfn.RANK.EQ('Hitter Rates'!AD16,'Hitter Rates'!AD:AD)</f>
        <v>187</v>
      </c>
      <c r="U16">
        <f>_xlfn.RANK.EQ('Hitter Rates'!AE16,'Hitter Rates'!AE:AE)</f>
        <v>266</v>
      </c>
      <c r="V16">
        <f>_xlfn.RANK.EQ('Hitter Rates'!AF16,'Hitter Rates'!AF:AF)</f>
        <v>18</v>
      </c>
      <c r="W16">
        <f>_xlfn.RANK.EQ('Hitter Rates'!AG16,'Hitter Rates'!AG:AG)</f>
        <v>28</v>
      </c>
    </row>
    <row r="17" spans="1:23">
      <c r="A17">
        <f>_xlfn.RANK.EQ('Hitter Rates'!K17,'Hitter Rates'!K:K)</f>
        <v>9</v>
      </c>
      <c r="B17">
        <f>_xlfn.RANK.EQ('Hitter Rates'!L17,'Hitter Rates'!L:L)</f>
        <v>30</v>
      </c>
      <c r="C17">
        <f>_xlfn.RANK.EQ('Hitter Rates'!M17,'Hitter Rates'!M:M)</f>
        <v>80</v>
      </c>
      <c r="D17">
        <f>_xlfn.RANK.EQ('Hitter Rates'!N17,'Hitter Rates'!N:N)</f>
        <v>61</v>
      </c>
      <c r="E17">
        <f>_xlfn.RANK.EQ('Hitter Rates'!O17,'Hitter Rates'!O:O)</f>
        <v>169</v>
      </c>
      <c r="F17">
        <f>_xlfn.RANK.EQ('Hitter Rates'!P17,'Hitter Rates'!P:P)</f>
        <v>11</v>
      </c>
      <c r="G17">
        <f>_xlfn.RANK.EQ('Hitter Rates'!Q17,'Hitter Rates'!Q:Q)</f>
        <v>266</v>
      </c>
      <c r="H17">
        <f>_xlfn.RANK.EQ('Hitter Rates'!R17,'Hitter Rates'!R:R)</f>
        <v>42</v>
      </c>
      <c r="I17">
        <f>_xlfn.RANK.EQ('Hitter Rates'!S17,'Hitter Rates'!S:S)</f>
        <v>21</v>
      </c>
      <c r="J17">
        <f>_xlfn.RANK.EQ('Hitter Rates'!T17,'Hitter Rates'!T:T)</f>
        <v>117</v>
      </c>
      <c r="K17">
        <f>_xlfn.RANK.EQ('Hitter Rates'!U17,'Hitter Rates'!U:U)</f>
        <v>141</v>
      </c>
      <c r="L17">
        <f>_xlfn.RANK.EQ('Hitter Rates'!V17,'Hitter Rates'!V:V)</f>
        <v>71</v>
      </c>
      <c r="M17">
        <f>_xlfn.RANK.EQ('Hitter Rates'!W17,'Hitter Rates'!W:W)</f>
        <v>152</v>
      </c>
      <c r="N17">
        <f>_xlfn.RANK.EQ('Hitter Rates'!X17,'Hitter Rates'!X:X)</f>
        <v>234</v>
      </c>
      <c r="O17">
        <f>_xlfn.RANK.EQ('Hitter Rates'!Y17,'Hitter Rates'!Y:Y)</f>
        <v>51</v>
      </c>
      <c r="P17">
        <f>_xlfn.RANK.EQ('Hitter Rates'!Z17,'Hitter Rates'!Z:Z)</f>
        <v>82</v>
      </c>
      <c r="Q17">
        <f>_xlfn.RANK.EQ('Hitter Rates'!AA17,'Hitter Rates'!AA:AA)</f>
        <v>10</v>
      </c>
      <c r="R17">
        <f>_xlfn.RANK.EQ('Hitter Rates'!AB17,'Hitter Rates'!AB:AB)</f>
        <v>27</v>
      </c>
      <c r="S17">
        <f>_xlfn.RANK.EQ('Hitter Rates'!AC17,'Hitter Rates'!AC:AC)</f>
        <v>81</v>
      </c>
      <c r="T17">
        <f>_xlfn.RANK.EQ('Hitter Rates'!AD17,'Hitter Rates'!AD:AD)</f>
        <v>277</v>
      </c>
      <c r="U17">
        <f>_xlfn.RANK.EQ('Hitter Rates'!AE17,'Hitter Rates'!AE:AE)</f>
        <v>8</v>
      </c>
      <c r="V17">
        <f>_xlfn.RANK.EQ('Hitter Rates'!AF17,'Hitter Rates'!AF:AF)</f>
        <v>262</v>
      </c>
      <c r="W17">
        <f>_xlfn.RANK.EQ('Hitter Rates'!AG17,'Hitter Rates'!AG:AG)</f>
        <v>23</v>
      </c>
    </row>
    <row r="18" spans="1:23">
      <c r="A18">
        <f>_xlfn.RANK.EQ('Hitter Rates'!K18,'Hitter Rates'!K:K)</f>
        <v>63</v>
      </c>
      <c r="B18">
        <f>_xlfn.RANK.EQ('Hitter Rates'!L18,'Hitter Rates'!L:L)</f>
        <v>53</v>
      </c>
      <c r="C18">
        <f>_xlfn.RANK.EQ('Hitter Rates'!M18,'Hitter Rates'!M:M)</f>
        <v>15</v>
      </c>
      <c r="D18">
        <f>_xlfn.RANK.EQ('Hitter Rates'!N18,'Hitter Rates'!N:N)</f>
        <v>36</v>
      </c>
      <c r="E18">
        <f>_xlfn.RANK.EQ('Hitter Rates'!O18,'Hitter Rates'!O:O)</f>
        <v>23</v>
      </c>
      <c r="F18">
        <f>_xlfn.RANK.EQ('Hitter Rates'!P18,'Hitter Rates'!P:P)</f>
        <v>20</v>
      </c>
      <c r="G18">
        <f>_xlfn.RANK.EQ('Hitter Rates'!Q18,'Hitter Rates'!Q:Q)</f>
        <v>44</v>
      </c>
      <c r="H18">
        <f>_xlfn.RANK.EQ('Hitter Rates'!R18,'Hitter Rates'!R:R)</f>
        <v>272</v>
      </c>
      <c r="I18">
        <f>_xlfn.RANK.EQ('Hitter Rates'!S18,'Hitter Rates'!S:S)</f>
        <v>88</v>
      </c>
      <c r="J18">
        <f>_xlfn.RANK.EQ('Hitter Rates'!T18,'Hitter Rates'!T:T)</f>
        <v>80</v>
      </c>
      <c r="K18">
        <f>_xlfn.RANK.EQ('Hitter Rates'!U18,'Hitter Rates'!U:U)</f>
        <v>84</v>
      </c>
      <c r="L18">
        <f>_xlfn.RANK.EQ('Hitter Rates'!V18,'Hitter Rates'!V:V)</f>
        <v>104</v>
      </c>
      <c r="M18">
        <f>_xlfn.RANK.EQ('Hitter Rates'!W18,'Hitter Rates'!W:W)</f>
        <v>179</v>
      </c>
      <c r="N18">
        <f>_xlfn.RANK.EQ('Hitter Rates'!X18,'Hitter Rates'!X:X)</f>
        <v>200</v>
      </c>
      <c r="O18">
        <f>_xlfn.RANK.EQ('Hitter Rates'!Y18,'Hitter Rates'!Y:Y)</f>
        <v>73</v>
      </c>
      <c r="P18">
        <f>_xlfn.RANK.EQ('Hitter Rates'!Z18,'Hitter Rates'!Z:Z)</f>
        <v>14</v>
      </c>
      <c r="Q18">
        <f>_xlfn.RANK.EQ('Hitter Rates'!AA18,'Hitter Rates'!AA:AA)</f>
        <v>244</v>
      </c>
      <c r="R18">
        <f>_xlfn.RANK.EQ('Hitter Rates'!AB18,'Hitter Rates'!AB:AB)</f>
        <v>258</v>
      </c>
      <c r="S18">
        <f>_xlfn.RANK.EQ('Hitter Rates'!AC18,'Hitter Rates'!AC:AC)</f>
        <v>282</v>
      </c>
      <c r="T18">
        <f>_xlfn.RANK.EQ('Hitter Rates'!AD18,'Hitter Rates'!AD:AD)</f>
        <v>245</v>
      </c>
      <c r="U18">
        <f>_xlfn.RANK.EQ('Hitter Rates'!AE18,'Hitter Rates'!AE:AE)</f>
        <v>251</v>
      </c>
      <c r="V18">
        <f>_xlfn.RANK.EQ('Hitter Rates'!AF18,'Hitter Rates'!AF:AF)</f>
        <v>31</v>
      </c>
      <c r="W18">
        <f>_xlfn.RANK.EQ('Hitter Rates'!AG18,'Hitter Rates'!AG:AG)</f>
        <v>8</v>
      </c>
    </row>
    <row r="19" spans="1:23">
      <c r="A19">
        <f>_xlfn.RANK.EQ('Hitter Rates'!K19,'Hitter Rates'!K:K)</f>
        <v>1</v>
      </c>
      <c r="B19">
        <f>_xlfn.RANK.EQ('Hitter Rates'!L19,'Hitter Rates'!L:L)</f>
        <v>7</v>
      </c>
      <c r="C19">
        <f>_xlfn.RANK.EQ('Hitter Rates'!M19,'Hitter Rates'!M:M)</f>
        <v>20</v>
      </c>
      <c r="D19">
        <f>_xlfn.RANK.EQ('Hitter Rates'!N19,'Hitter Rates'!N:N)</f>
        <v>190</v>
      </c>
      <c r="E19">
        <f>_xlfn.RANK.EQ('Hitter Rates'!O19,'Hitter Rates'!O:O)</f>
        <v>8</v>
      </c>
      <c r="F19">
        <f>_xlfn.RANK.EQ('Hitter Rates'!P19,'Hitter Rates'!P:P)</f>
        <v>3</v>
      </c>
      <c r="G19">
        <f>_xlfn.RANK.EQ('Hitter Rates'!Q19,'Hitter Rates'!Q:Q)</f>
        <v>1</v>
      </c>
      <c r="H19">
        <f>_xlfn.RANK.EQ('Hitter Rates'!R19,'Hitter Rates'!R:R)</f>
        <v>46</v>
      </c>
      <c r="I19">
        <f>_xlfn.RANK.EQ('Hitter Rates'!S19,'Hitter Rates'!S:S)</f>
        <v>1</v>
      </c>
      <c r="J19">
        <f>_xlfn.RANK.EQ('Hitter Rates'!T19,'Hitter Rates'!T:T)</f>
        <v>1</v>
      </c>
      <c r="K19">
        <f>_xlfn.RANK.EQ('Hitter Rates'!U19,'Hitter Rates'!U:U)</f>
        <v>1</v>
      </c>
      <c r="L19">
        <f>_xlfn.RANK.EQ('Hitter Rates'!V19,'Hitter Rates'!V:V)</f>
        <v>14</v>
      </c>
      <c r="M19">
        <f>_xlfn.RANK.EQ('Hitter Rates'!W19,'Hitter Rates'!W:W)</f>
        <v>155</v>
      </c>
      <c r="N19">
        <f>_xlfn.RANK.EQ('Hitter Rates'!X19,'Hitter Rates'!X:X)</f>
        <v>279</v>
      </c>
      <c r="O19">
        <f>_xlfn.RANK.EQ('Hitter Rates'!Y19,'Hitter Rates'!Y:Y)</f>
        <v>6</v>
      </c>
      <c r="P19">
        <f>_xlfn.RANK.EQ('Hitter Rates'!Z19,'Hitter Rates'!Z:Z)</f>
        <v>113</v>
      </c>
      <c r="Q19">
        <f>_xlfn.RANK.EQ('Hitter Rates'!AA19,'Hitter Rates'!AA:AA)</f>
        <v>270</v>
      </c>
      <c r="R19">
        <f>_xlfn.RANK.EQ('Hitter Rates'!AB19,'Hitter Rates'!AB:AB)</f>
        <v>13</v>
      </c>
      <c r="S19">
        <f>_xlfn.RANK.EQ('Hitter Rates'!AC19,'Hitter Rates'!AC:AC)</f>
        <v>51</v>
      </c>
      <c r="T19">
        <f>_xlfn.RANK.EQ('Hitter Rates'!AD19,'Hitter Rates'!AD:AD)</f>
        <v>144</v>
      </c>
      <c r="U19">
        <f>_xlfn.RANK.EQ('Hitter Rates'!AE19,'Hitter Rates'!AE:AE)</f>
        <v>61</v>
      </c>
      <c r="V19">
        <f>_xlfn.RANK.EQ('Hitter Rates'!AF19,'Hitter Rates'!AF:AF)</f>
        <v>276</v>
      </c>
      <c r="W19">
        <f>_xlfn.RANK.EQ('Hitter Rates'!AG19,'Hitter Rates'!AG:AG)</f>
        <v>17</v>
      </c>
    </row>
    <row r="20" spans="1:23">
      <c r="A20">
        <f>_xlfn.RANK.EQ('Hitter Rates'!K20,'Hitter Rates'!K:K)</f>
        <v>125</v>
      </c>
      <c r="B20">
        <f>_xlfn.RANK.EQ('Hitter Rates'!L20,'Hitter Rates'!L:L)</f>
        <v>130</v>
      </c>
      <c r="C20">
        <f>_xlfn.RANK.EQ('Hitter Rates'!M20,'Hitter Rates'!M:M)</f>
        <v>116</v>
      </c>
      <c r="D20">
        <f>_xlfn.RANK.EQ('Hitter Rates'!N20,'Hitter Rates'!N:N)</f>
        <v>140</v>
      </c>
      <c r="E20">
        <f>_xlfn.RANK.EQ('Hitter Rates'!O20,'Hitter Rates'!O:O)</f>
        <v>119</v>
      </c>
      <c r="F20">
        <f>_xlfn.RANK.EQ('Hitter Rates'!P20,'Hitter Rates'!P:P)</f>
        <v>157</v>
      </c>
      <c r="G20">
        <f>_xlfn.RANK.EQ('Hitter Rates'!Q20,'Hitter Rates'!Q:Q)</f>
        <v>71</v>
      </c>
      <c r="H20">
        <f>_xlfn.RANK.EQ('Hitter Rates'!R20,'Hitter Rates'!R:R)</f>
        <v>101</v>
      </c>
      <c r="I20">
        <f>_xlfn.RANK.EQ('Hitter Rates'!S20,'Hitter Rates'!S:S)</f>
        <v>81</v>
      </c>
      <c r="J20">
        <f>_xlfn.RANK.EQ('Hitter Rates'!T20,'Hitter Rates'!T:T)</f>
        <v>155</v>
      </c>
      <c r="K20">
        <f>_xlfn.RANK.EQ('Hitter Rates'!U20,'Hitter Rates'!U:U)</f>
        <v>131</v>
      </c>
      <c r="L20">
        <f>_xlfn.RANK.EQ('Hitter Rates'!V20,'Hitter Rates'!V:V)</f>
        <v>148</v>
      </c>
      <c r="M20">
        <f>_xlfn.RANK.EQ('Hitter Rates'!W20,'Hitter Rates'!W:W)</f>
        <v>131</v>
      </c>
      <c r="N20">
        <f>_xlfn.RANK.EQ('Hitter Rates'!X20,'Hitter Rates'!X:X)</f>
        <v>94</v>
      </c>
      <c r="O20">
        <f>_xlfn.RANK.EQ('Hitter Rates'!Y20,'Hitter Rates'!Y:Y)</f>
        <v>196</v>
      </c>
      <c r="P20">
        <f>_xlfn.RANK.EQ('Hitter Rates'!Z20,'Hitter Rates'!Z:Z)</f>
        <v>30</v>
      </c>
      <c r="Q20">
        <f>_xlfn.RANK.EQ('Hitter Rates'!AA20,'Hitter Rates'!AA:AA)</f>
        <v>212</v>
      </c>
      <c r="R20">
        <f>_xlfn.RANK.EQ('Hitter Rates'!AB20,'Hitter Rates'!AB:AB)</f>
        <v>78</v>
      </c>
      <c r="S20">
        <f>_xlfn.RANK.EQ('Hitter Rates'!AC20,'Hitter Rates'!AC:AC)</f>
        <v>141</v>
      </c>
      <c r="T20">
        <f>_xlfn.RANK.EQ('Hitter Rates'!AD20,'Hitter Rates'!AD:AD)</f>
        <v>196</v>
      </c>
      <c r="U20">
        <f>_xlfn.RANK.EQ('Hitter Rates'!AE20,'Hitter Rates'!AE:AE)</f>
        <v>82</v>
      </c>
      <c r="V20">
        <f>_xlfn.RANK.EQ('Hitter Rates'!AF20,'Hitter Rates'!AF:AF)</f>
        <v>211</v>
      </c>
      <c r="W20">
        <f>_xlfn.RANK.EQ('Hitter Rates'!AG20,'Hitter Rates'!AG:AG)</f>
        <v>84</v>
      </c>
    </row>
    <row r="21" spans="1:23">
      <c r="A21">
        <f>_xlfn.RANK.EQ('Hitter Rates'!K21,'Hitter Rates'!K:K)</f>
        <v>55</v>
      </c>
      <c r="B21">
        <f>_xlfn.RANK.EQ('Hitter Rates'!L21,'Hitter Rates'!L:L)</f>
        <v>18</v>
      </c>
      <c r="C21">
        <f>_xlfn.RANK.EQ('Hitter Rates'!M21,'Hitter Rates'!M:M)</f>
        <v>90</v>
      </c>
      <c r="D21">
        <f>_xlfn.RANK.EQ('Hitter Rates'!N21,'Hitter Rates'!N:N)</f>
        <v>127</v>
      </c>
      <c r="E21">
        <f>_xlfn.RANK.EQ('Hitter Rates'!O21,'Hitter Rates'!O:O)</f>
        <v>135</v>
      </c>
      <c r="F21">
        <f>_xlfn.RANK.EQ('Hitter Rates'!P21,'Hitter Rates'!P:P)</f>
        <v>45</v>
      </c>
      <c r="G21">
        <f>_xlfn.RANK.EQ('Hitter Rates'!Q21,'Hitter Rates'!Q:Q)</f>
        <v>117</v>
      </c>
      <c r="H21">
        <f>_xlfn.RANK.EQ('Hitter Rates'!R21,'Hitter Rates'!R:R)</f>
        <v>80</v>
      </c>
      <c r="I21">
        <f>_xlfn.RANK.EQ('Hitter Rates'!S21,'Hitter Rates'!S:S)</f>
        <v>66</v>
      </c>
      <c r="J21">
        <f>_xlfn.RANK.EQ('Hitter Rates'!T21,'Hitter Rates'!T:T)</f>
        <v>15</v>
      </c>
      <c r="K21">
        <f>_xlfn.RANK.EQ('Hitter Rates'!U21,'Hitter Rates'!U:U)</f>
        <v>25</v>
      </c>
      <c r="L21">
        <f>_xlfn.RANK.EQ('Hitter Rates'!V21,'Hitter Rates'!V:V)</f>
        <v>187</v>
      </c>
      <c r="M21">
        <f>_xlfn.RANK.EQ('Hitter Rates'!W21,'Hitter Rates'!W:W)</f>
        <v>179</v>
      </c>
      <c r="N21">
        <f>_xlfn.RANK.EQ('Hitter Rates'!X21,'Hitter Rates'!X:X)</f>
        <v>86</v>
      </c>
      <c r="O21">
        <f>_xlfn.RANK.EQ('Hitter Rates'!Y21,'Hitter Rates'!Y:Y)</f>
        <v>185</v>
      </c>
      <c r="P21">
        <f>_xlfn.RANK.EQ('Hitter Rates'!Z21,'Hitter Rates'!Z:Z)</f>
        <v>21</v>
      </c>
      <c r="Q21">
        <f>_xlfn.RANK.EQ('Hitter Rates'!AA21,'Hitter Rates'!AA:AA)</f>
        <v>200</v>
      </c>
      <c r="R21">
        <f>_xlfn.RANK.EQ('Hitter Rates'!AB21,'Hitter Rates'!AB:AB)</f>
        <v>117</v>
      </c>
      <c r="S21">
        <f>_xlfn.RANK.EQ('Hitter Rates'!AC21,'Hitter Rates'!AC:AC)</f>
        <v>117</v>
      </c>
      <c r="T21">
        <f>_xlfn.RANK.EQ('Hitter Rates'!AD21,'Hitter Rates'!AD:AD)</f>
        <v>114</v>
      </c>
      <c r="U21">
        <f>_xlfn.RANK.EQ('Hitter Rates'!AE21,'Hitter Rates'!AE:AE)</f>
        <v>117</v>
      </c>
      <c r="V21">
        <f>_xlfn.RANK.EQ('Hitter Rates'!AF21,'Hitter Rates'!AF:AF)</f>
        <v>172</v>
      </c>
      <c r="W21">
        <f>_xlfn.RANK.EQ('Hitter Rates'!AG21,'Hitter Rates'!AG:AG)</f>
        <v>36</v>
      </c>
    </row>
    <row r="22" spans="1:23">
      <c r="A22">
        <f>_xlfn.RANK.EQ('Hitter Rates'!K22,'Hitter Rates'!K:K)</f>
        <v>264</v>
      </c>
      <c r="B22">
        <f>_xlfn.RANK.EQ('Hitter Rates'!L22,'Hitter Rates'!L:L)</f>
        <v>59</v>
      </c>
      <c r="C22">
        <f>_xlfn.RANK.EQ('Hitter Rates'!M22,'Hitter Rates'!M:M)</f>
        <v>213</v>
      </c>
      <c r="D22">
        <f>_xlfn.RANK.EQ('Hitter Rates'!N22,'Hitter Rates'!N:N)</f>
        <v>15</v>
      </c>
      <c r="E22">
        <f>_xlfn.RANK.EQ('Hitter Rates'!O22,'Hitter Rates'!O:O)</f>
        <v>70</v>
      </c>
      <c r="F22">
        <f>_xlfn.RANK.EQ('Hitter Rates'!P22,'Hitter Rates'!P:P)</f>
        <v>205</v>
      </c>
      <c r="G22">
        <f>_xlfn.RANK.EQ('Hitter Rates'!Q22,'Hitter Rates'!Q:Q)</f>
        <v>184</v>
      </c>
      <c r="H22">
        <f>_xlfn.RANK.EQ('Hitter Rates'!R22,'Hitter Rates'!R:R)</f>
        <v>278</v>
      </c>
      <c r="I22">
        <f>_xlfn.RANK.EQ('Hitter Rates'!S22,'Hitter Rates'!S:S)</f>
        <v>282</v>
      </c>
      <c r="J22">
        <f>_xlfn.RANK.EQ('Hitter Rates'!T22,'Hitter Rates'!T:T)</f>
        <v>238</v>
      </c>
      <c r="K22">
        <f>_xlfn.RANK.EQ('Hitter Rates'!U22,'Hitter Rates'!U:U)</f>
        <v>254</v>
      </c>
      <c r="L22">
        <f>_xlfn.RANK.EQ('Hitter Rates'!V22,'Hitter Rates'!V:V)</f>
        <v>211</v>
      </c>
      <c r="M22">
        <f>_xlfn.RANK.EQ('Hitter Rates'!W22,'Hitter Rates'!W:W)</f>
        <v>179</v>
      </c>
      <c r="N22">
        <f>_xlfn.RANK.EQ('Hitter Rates'!X22,'Hitter Rates'!X:X)</f>
        <v>62</v>
      </c>
      <c r="O22">
        <f>_xlfn.RANK.EQ('Hitter Rates'!Y22,'Hitter Rates'!Y:Y)</f>
        <v>206</v>
      </c>
      <c r="P22">
        <f>_xlfn.RANK.EQ('Hitter Rates'!Z22,'Hitter Rates'!Z:Z)</f>
        <v>2</v>
      </c>
      <c r="Q22">
        <f>_xlfn.RANK.EQ('Hitter Rates'!AA22,'Hitter Rates'!AA:AA)</f>
        <v>111</v>
      </c>
      <c r="R22">
        <f>_xlfn.RANK.EQ('Hitter Rates'!AB22,'Hitter Rates'!AB:AB)</f>
        <v>286</v>
      </c>
      <c r="S22">
        <f>_xlfn.RANK.EQ('Hitter Rates'!AC22,'Hitter Rates'!AC:AC)</f>
        <v>224</v>
      </c>
      <c r="T22">
        <f>_xlfn.RANK.EQ('Hitter Rates'!AD22,'Hitter Rates'!AD:AD)</f>
        <v>33</v>
      </c>
      <c r="U22">
        <f>_xlfn.RANK.EQ('Hitter Rates'!AE22,'Hitter Rates'!AE:AE)</f>
        <v>283</v>
      </c>
      <c r="V22">
        <f>_xlfn.RANK.EQ('Hitter Rates'!AF22,'Hitter Rates'!AF:AF)</f>
        <v>3</v>
      </c>
      <c r="W22">
        <f>_xlfn.RANK.EQ('Hitter Rates'!AG22,'Hitter Rates'!AG:AG)</f>
        <v>62</v>
      </c>
    </row>
    <row r="23" spans="1:23">
      <c r="A23">
        <f>_xlfn.RANK.EQ('Hitter Rates'!K23,'Hitter Rates'!K:K)</f>
        <v>31</v>
      </c>
      <c r="B23">
        <f>_xlfn.RANK.EQ('Hitter Rates'!L23,'Hitter Rates'!L:L)</f>
        <v>79</v>
      </c>
      <c r="C23">
        <f>_xlfn.RANK.EQ('Hitter Rates'!M23,'Hitter Rates'!M:M)</f>
        <v>91</v>
      </c>
      <c r="D23">
        <f>_xlfn.RANK.EQ('Hitter Rates'!N23,'Hitter Rates'!N:N)</f>
        <v>254</v>
      </c>
      <c r="E23">
        <f>_xlfn.RANK.EQ('Hitter Rates'!O23,'Hitter Rates'!O:O)</f>
        <v>206</v>
      </c>
      <c r="F23">
        <f>_xlfn.RANK.EQ('Hitter Rates'!P23,'Hitter Rates'!P:P)</f>
        <v>90</v>
      </c>
      <c r="G23">
        <f>_xlfn.RANK.EQ('Hitter Rates'!Q23,'Hitter Rates'!Q:Q)</f>
        <v>103</v>
      </c>
      <c r="H23">
        <f>_xlfn.RANK.EQ('Hitter Rates'!R23,'Hitter Rates'!R:R)</f>
        <v>53</v>
      </c>
      <c r="I23">
        <f>_xlfn.RANK.EQ('Hitter Rates'!S23,'Hitter Rates'!S:S)</f>
        <v>44</v>
      </c>
      <c r="J23">
        <f>_xlfn.RANK.EQ('Hitter Rates'!T23,'Hitter Rates'!T:T)</f>
        <v>132</v>
      </c>
      <c r="K23">
        <f>_xlfn.RANK.EQ('Hitter Rates'!U23,'Hitter Rates'!U:U)</f>
        <v>115</v>
      </c>
      <c r="L23">
        <f>_xlfn.RANK.EQ('Hitter Rates'!V23,'Hitter Rates'!V:V)</f>
        <v>15</v>
      </c>
      <c r="M23">
        <f>_xlfn.RANK.EQ('Hitter Rates'!W23,'Hitter Rates'!W:W)</f>
        <v>144</v>
      </c>
      <c r="N23">
        <f>_xlfn.RANK.EQ('Hitter Rates'!X23,'Hitter Rates'!X:X)</f>
        <v>276</v>
      </c>
      <c r="O23">
        <f>_xlfn.RANK.EQ('Hitter Rates'!Y23,'Hitter Rates'!Y:Y)</f>
        <v>13</v>
      </c>
      <c r="P23">
        <f>_xlfn.RANK.EQ('Hitter Rates'!Z23,'Hitter Rates'!Z:Z)</f>
        <v>170</v>
      </c>
      <c r="Q23">
        <f>_xlfn.RANK.EQ('Hitter Rates'!AA23,'Hitter Rates'!AA:AA)</f>
        <v>90</v>
      </c>
      <c r="R23">
        <f>_xlfn.RANK.EQ('Hitter Rates'!AB23,'Hitter Rates'!AB:AB)</f>
        <v>59</v>
      </c>
      <c r="S23">
        <f>_xlfn.RANK.EQ('Hitter Rates'!AC23,'Hitter Rates'!AC:AC)</f>
        <v>156</v>
      </c>
      <c r="T23">
        <f>_xlfn.RANK.EQ('Hitter Rates'!AD23,'Hitter Rates'!AD:AD)</f>
        <v>246</v>
      </c>
      <c r="U23">
        <f>_xlfn.RANK.EQ('Hitter Rates'!AE23,'Hitter Rates'!AE:AE)</f>
        <v>55</v>
      </c>
      <c r="V23">
        <f>_xlfn.RANK.EQ('Hitter Rates'!AF23,'Hitter Rates'!AF:AF)</f>
        <v>228</v>
      </c>
      <c r="W23">
        <f>_xlfn.RANK.EQ('Hitter Rates'!AG23,'Hitter Rates'!AG:AG)</f>
        <v>87</v>
      </c>
    </row>
    <row r="24" spans="1:23">
      <c r="A24">
        <f>_xlfn.RANK.EQ('Hitter Rates'!K24,'Hitter Rates'!K:K)</f>
        <v>15</v>
      </c>
      <c r="B24">
        <f>_xlfn.RANK.EQ('Hitter Rates'!L24,'Hitter Rates'!L:L)</f>
        <v>8</v>
      </c>
      <c r="C24">
        <f>_xlfn.RANK.EQ('Hitter Rates'!M24,'Hitter Rates'!M:M)</f>
        <v>13</v>
      </c>
      <c r="D24">
        <f>_xlfn.RANK.EQ('Hitter Rates'!N24,'Hitter Rates'!N:N)</f>
        <v>138</v>
      </c>
      <c r="E24">
        <f>_xlfn.RANK.EQ('Hitter Rates'!O24,'Hitter Rates'!O:O)</f>
        <v>119</v>
      </c>
      <c r="F24">
        <f>_xlfn.RANK.EQ('Hitter Rates'!P24,'Hitter Rates'!P:P)</f>
        <v>25</v>
      </c>
      <c r="G24">
        <f>_xlfn.RANK.EQ('Hitter Rates'!Q24,'Hitter Rates'!Q:Q)</f>
        <v>71</v>
      </c>
      <c r="H24">
        <f>_xlfn.RANK.EQ('Hitter Rates'!R24,'Hitter Rates'!R:R)</f>
        <v>57</v>
      </c>
      <c r="I24">
        <f>_xlfn.RANK.EQ('Hitter Rates'!S24,'Hitter Rates'!S:S)</f>
        <v>12</v>
      </c>
      <c r="J24">
        <f>_xlfn.RANK.EQ('Hitter Rates'!T24,'Hitter Rates'!T:T)</f>
        <v>23</v>
      </c>
      <c r="K24">
        <f>_xlfn.RANK.EQ('Hitter Rates'!U24,'Hitter Rates'!U:U)</f>
        <v>21</v>
      </c>
      <c r="L24">
        <f>_xlfn.RANK.EQ('Hitter Rates'!V24,'Hitter Rates'!V:V)</f>
        <v>78</v>
      </c>
      <c r="M24">
        <f>_xlfn.RANK.EQ('Hitter Rates'!W24,'Hitter Rates'!W:W)</f>
        <v>256</v>
      </c>
      <c r="N24">
        <f>_xlfn.RANK.EQ('Hitter Rates'!X24,'Hitter Rates'!X:X)</f>
        <v>224</v>
      </c>
      <c r="O24">
        <f>_xlfn.RANK.EQ('Hitter Rates'!Y24,'Hitter Rates'!Y:Y)</f>
        <v>24</v>
      </c>
      <c r="P24">
        <f>_xlfn.RANK.EQ('Hitter Rates'!Z24,'Hitter Rates'!Z:Z)</f>
        <v>46</v>
      </c>
      <c r="Q24">
        <f>_xlfn.RANK.EQ('Hitter Rates'!AA24,'Hitter Rates'!AA:AA)</f>
        <v>118</v>
      </c>
      <c r="R24">
        <f>_xlfn.RANK.EQ('Hitter Rates'!AB24,'Hitter Rates'!AB:AB)</f>
        <v>40</v>
      </c>
      <c r="S24">
        <f>_xlfn.RANK.EQ('Hitter Rates'!AC24,'Hitter Rates'!AC:AC)</f>
        <v>97</v>
      </c>
      <c r="T24">
        <f>_xlfn.RANK.EQ('Hitter Rates'!AD24,'Hitter Rates'!AD:AD)</f>
        <v>220</v>
      </c>
      <c r="U24">
        <f>_xlfn.RANK.EQ('Hitter Rates'!AE24,'Hitter Rates'!AE:AE)</f>
        <v>47</v>
      </c>
      <c r="V24">
        <f>_xlfn.RANK.EQ('Hitter Rates'!AF24,'Hitter Rates'!AF:AF)</f>
        <v>249</v>
      </c>
      <c r="W24">
        <f>_xlfn.RANK.EQ('Hitter Rates'!AG24,'Hitter Rates'!AG:AG)</f>
        <v>15</v>
      </c>
    </row>
    <row r="25" spans="1:23">
      <c r="A25">
        <f>_xlfn.RANK.EQ('Hitter Rates'!K25,'Hitter Rates'!K:K)</f>
        <v>173</v>
      </c>
      <c r="B25">
        <f>_xlfn.RANK.EQ('Hitter Rates'!L25,'Hitter Rates'!L:L)</f>
        <v>157</v>
      </c>
      <c r="C25">
        <f>_xlfn.RANK.EQ('Hitter Rates'!M25,'Hitter Rates'!M:M)</f>
        <v>155</v>
      </c>
      <c r="D25">
        <f>_xlfn.RANK.EQ('Hitter Rates'!N25,'Hitter Rates'!N:N)</f>
        <v>251</v>
      </c>
      <c r="E25">
        <f>_xlfn.RANK.EQ('Hitter Rates'!O25,'Hitter Rates'!O:O)</f>
        <v>18</v>
      </c>
      <c r="F25">
        <f>_xlfn.RANK.EQ('Hitter Rates'!P25,'Hitter Rates'!P:P)</f>
        <v>131</v>
      </c>
      <c r="G25">
        <f>_xlfn.RANK.EQ('Hitter Rates'!Q25,'Hitter Rates'!Q:Q)</f>
        <v>25</v>
      </c>
      <c r="H25">
        <f>_xlfn.RANK.EQ('Hitter Rates'!R25,'Hitter Rates'!R:R)</f>
        <v>260</v>
      </c>
      <c r="I25">
        <f>_xlfn.RANK.EQ('Hitter Rates'!S25,'Hitter Rates'!S:S)</f>
        <v>168</v>
      </c>
      <c r="J25">
        <f>_xlfn.RANK.EQ('Hitter Rates'!T25,'Hitter Rates'!T:T)</f>
        <v>178</v>
      </c>
      <c r="K25">
        <f>_xlfn.RANK.EQ('Hitter Rates'!U25,'Hitter Rates'!U:U)</f>
        <v>182</v>
      </c>
      <c r="L25">
        <f>_xlfn.RANK.EQ('Hitter Rates'!V25,'Hitter Rates'!V:V)</f>
        <v>160</v>
      </c>
      <c r="M25">
        <f>_xlfn.RANK.EQ('Hitter Rates'!W25,'Hitter Rates'!W:W)</f>
        <v>43</v>
      </c>
      <c r="N25">
        <f>_xlfn.RANK.EQ('Hitter Rates'!X25,'Hitter Rates'!X:X)</f>
        <v>140</v>
      </c>
      <c r="O25">
        <f>_xlfn.RANK.EQ('Hitter Rates'!Y25,'Hitter Rates'!Y:Y)</f>
        <v>202</v>
      </c>
      <c r="P25">
        <f>_xlfn.RANK.EQ('Hitter Rates'!Z25,'Hitter Rates'!Z:Z)</f>
        <v>229</v>
      </c>
      <c r="Q25">
        <f>_xlfn.RANK.EQ('Hitter Rates'!AA25,'Hitter Rates'!AA:AA)</f>
        <v>234</v>
      </c>
      <c r="R25">
        <f>_xlfn.RANK.EQ('Hitter Rates'!AB25,'Hitter Rates'!AB:AB)</f>
        <v>274</v>
      </c>
      <c r="S25">
        <f>_xlfn.RANK.EQ('Hitter Rates'!AC25,'Hitter Rates'!AC:AC)</f>
        <v>209</v>
      </c>
      <c r="T25">
        <f>_xlfn.RANK.EQ('Hitter Rates'!AD25,'Hitter Rates'!AD:AD)</f>
        <v>33</v>
      </c>
      <c r="U25">
        <f>_xlfn.RANK.EQ('Hitter Rates'!AE25,'Hitter Rates'!AE:AE)</f>
        <v>279</v>
      </c>
      <c r="V25">
        <f>_xlfn.RANK.EQ('Hitter Rates'!AF25,'Hitter Rates'!AF:AF)</f>
        <v>14</v>
      </c>
      <c r="W25">
        <f>_xlfn.RANK.EQ('Hitter Rates'!AG25,'Hitter Rates'!AG:AG)</f>
        <v>59</v>
      </c>
    </row>
    <row r="26" spans="1:23">
      <c r="A26">
        <f>_xlfn.RANK.EQ('Hitter Rates'!K26,'Hitter Rates'!K:K)</f>
        <v>122</v>
      </c>
      <c r="B26">
        <f>_xlfn.RANK.EQ('Hitter Rates'!L26,'Hitter Rates'!L:L)</f>
        <v>99</v>
      </c>
      <c r="C26">
        <f>_xlfn.RANK.EQ('Hitter Rates'!M26,'Hitter Rates'!M:M)</f>
        <v>150</v>
      </c>
      <c r="D26">
        <f>_xlfn.RANK.EQ('Hitter Rates'!N26,'Hitter Rates'!N:N)</f>
        <v>16</v>
      </c>
      <c r="E26">
        <f>_xlfn.RANK.EQ('Hitter Rates'!O26,'Hitter Rates'!O:O)</f>
        <v>76</v>
      </c>
      <c r="F26">
        <f>_xlfn.RANK.EQ('Hitter Rates'!P26,'Hitter Rates'!P:P)</f>
        <v>61</v>
      </c>
      <c r="G26">
        <f>_xlfn.RANK.EQ('Hitter Rates'!Q26,'Hitter Rates'!Q:Q)</f>
        <v>133</v>
      </c>
      <c r="H26">
        <f>_xlfn.RANK.EQ('Hitter Rates'!R26,'Hitter Rates'!R:R)</f>
        <v>268</v>
      </c>
      <c r="I26">
        <f>_xlfn.RANK.EQ('Hitter Rates'!S26,'Hitter Rates'!S:S)</f>
        <v>159</v>
      </c>
      <c r="J26">
        <f>_xlfn.RANK.EQ('Hitter Rates'!T26,'Hitter Rates'!T:T)</f>
        <v>97</v>
      </c>
      <c r="K26">
        <f>_xlfn.RANK.EQ('Hitter Rates'!U26,'Hitter Rates'!U:U)</f>
        <v>123</v>
      </c>
      <c r="L26">
        <f>_xlfn.RANK.EQ('Hitter Rates'!V26,'Hitter Rates'!V:V)</f>
        <v>239</v>
      </c>
      <c r="M26">
        <f>_xlfn.RANK.EQ('Hitter Rates'!W26,'Hitter Rates'!W:W)</f>
        <v>40</v>
      </c>
      <c r="N26">
        <f>_xlfn.RANK.EQ('Hitter Rates'!X26,'Hitter Rates'!X:X)</f>
        <v>57</v>
      </c>
      <c r="O26">
        <f>_xlfn.RANK.EQ('Hitter Rates'!Y26,'Hitter Rates'!Y:Y)</f>
        <v>252</v>
      </c>
      <c r="P26">
        <f>_xlfn.RANK.EQ('Hitter Rates'!Z26,'Hitter Rates'!Z:Z)</f>
        <v>141</v>
      </c>
      <c r="Q26">
        <f>_xlfn.RANK.EQ('Hitter Rates'!AA26,'Hitter Rates'!AA:AA)</f>
        <v>182</v>
      </c>
      <c r="R26">
        <f>_xlfn.RANK.EQ('Hitter Rates'!AB26,'Hitter Rates'!AB:AB)</f>
        <v>278</v>
      </c>
      <c r="S26">
        <f>_xlfn.RANK.EQ('Hitter Rates'!AC26,'Hitter Rates'!AC:AC)</f>
        <v>269</v>
      </c>
      <c r="T26">
        <f>_xlfn.RANK.EQ('Hitter Rates'!AD26,'Hitter Rates'!AD:AD)</f>
        <v>94</v>
      </c>
      <c r="U26">
        <f>_xlfn.RANK.EQ('Hitter Rates'!AE26,'Hitter Rates'!AE:AE)</f>
        <v>275</v>
      </c>
      <c r="V26">
        <f>_xlfn.RANK.EQ('Hitter Rates'!AF26,'Hitter Rates'!AF:AF)</f>
        <v>10</v>
      </c>
      <c r="W26">
        <f>_xlfn.RANK.EQ('Hitter Rates'!AG26,'Hitter Rates'!AG:AG)</f>
        <v>67</v>
      </c>
    </row>
    <row r="27" spans="1:23">
      <c r="A27">
        <f>_xlfn.RANK.EQ('Hitter Rates'!K27,'Hitter Rates'!K:K)</f>
        <v>109</v>
      </c>
      <c r="B27">
        <f>_xlfn.RANK.EQ('Hitter Rates'!L27,'Hitter Rates'!L:L)</f>
        <v>22</v>
      </c>
      <c r="C27">
        <f>_xlfn.RANK.EQ('Hitter Rates'!M27,'Hitter Rates'!M:M)</f>
        <v>99</v>
      </c>
      <c r="D27">
        <f>_xlfn.RANK.EQ('Hitter Rates'!N27,'Hitter Rates'!N:N)</f>
        <v>254</v>
      </c>
      <c r="E27">
        <f>_xlfn.RANK.EQ('Hitter Rates'!O27,'Hitter Rates'!O:O)</f>
        <v>3</v>
      </c>
      <c r="F27">
        <f>_xlfn.RANK.EQ('Hitter Rates'!P27,'Hitter Rates'!P:P)</f>
        <v>16</v>
      </c>
      <c r="G27">
        <f>_xlfn.RANK.EQ('Hitter Rates'!Q27,'Hitter Rates'!Q:Q)</f>
        <v>60</v>
      </c>
      <c r="H27">
        <f>_xlfn.RANK.EQ('Hitter Rates'!R27,'Hitter Rates'!R:R)</f>
        <v>251</v>
      </c>
      <c r="I27">
        <f>_xlfn.RANK.EQ('Hitter Rates'!S27,'Hitter Rates'!S:S)</f>
        <v>111</v>
      </c>
      <c r="J27">
        <f>_xlfn.RANK.EQ('Hitter Rates'!T27,'Hitter Rates'!T:T)</f>
        <v>8</v>
      </c>
      <c r="K27">
        <f>_xlfn.RANK.EQ('Hitter Rates'!U27,'Hitter Rates'!U:U)</f>
        <v>6</v>
      </c>
      <c r="L27">
        <f>_xlfn.RANK.EQ('Hitter Rates'!V27,'Hitter Rates'!V:V)</f>
        <v>267</v>
      </c>
      <c r="M27">
        <f>_xlfn.RANK.EQ('Hitter Rates'!W27,'Hitter Rates'!W:W)</f>
        <v>165</v>
      </c>
      <c r="N27">
        <f>_xlfn.RANK.EQ('Hitter Rates'!X27,'Hitter Rates'!X:X)</f>
        <v>25</v>
      </c>
      <c r="O27">
        <f>_xlfn.RANK.EQ('Hitter Rates'!Y27,'Hitter Rates'!Y:Y)</f>
        <v>261</v>
      </c>
      <c r="P27">
        <f>_xlfn.RANK.EQ('Hitter Rates'!Z27,'Hitter Rates'!Z:Z)</f>
        <v>279</v>
      </c>
      <c r="Q27">
        <f>_xlfn.RANK.EQ('Hitter Rates'!AA27,'Hitter Rates'!AA:AA)</f>
        <v>268</v>
      </c>
      <c r="R27">
        <f>_xlfn.RANK.EQ('Hitter Rates'!AB27,'Hitter Rates'!AB:AB)</f>
        <v>253</v>
      </c>
      <c r="S27">
        <f>_xlfn.RANK.EQ('Hitter Rates'!AC27,'Hitter Rates'!AC:AC)</f>
        <v>228</v>
      </c>
      <c r="T27">
        <f>_xlfn.RANK.EQ('Hitter Rates'!AD27,'Hitter Rates'!AD:AD)</f>
        <v>78</v>
      </c>
      <c r="U27">
        <f>_xlfn.RANK.EQ('Hitter Rates'!AE27,'Hitter Rates'!AE:AE)</f>
        <v>257</v>
      </c>
      <c r="V27">
        <f>_xlfn.RANK.EQ('Hitter Rates'!AF27,'Hitter Rates'!AF:AF)</f>
        <v>35</v>
      </c>
      <c r="W27">
        <f>_xlfn.RANK.EQ('Hitter Rates'!AG27,'Hitter Rates'!AG:AG)</f>
        <v>24</v>
      </c>
    </row>
    <row r="28" spans="1:23">
      <c r="A28">
        <f>_xlfn.RANK.EQ('Hitter Rates'!K28,'Hitter Rates'!K:K)</f>
        <v>82</v>
      </c>
      <c r="B28">
        <f>_xlfn.RANK.EQ('Hitter Rates'!L28,'Hitter Rates'!L:L)</f>
        <v>56</v>
      </c>
      <c r="C28">
        <f>_xlfn.RANK.EQ('Hitter Rates'!M28,'Hitter Rates'!M:M)</f>
        <v>127</v>
      </c>
      <c r="D28">
        <f>_xlfn.RANK.EQ('Hitter Rates'!N28,'Hitter Rates'!N:N)</f>
        <v>33</v>
      </c>
      <c r="E28">
        <f>_xlfn.RANK.EQ('Hitter Rates'!O28,'Hitter Rates'!O:O)</f>
        <v>145</v>
      </c>
      <c r="F28">
        <f>_xlfn.RANK.EQ('Hitter Rates'!P28,'Hitter Rates'!P:P)</f>
        <v>101</v>
      </c>
      <c r="G28">
        <f>_xlfn.RANK.EQ('Hitter Rates'!Q28,'Hitter Rates'!Q:Q)</f>
        <v>144</v>
      </c>
      <c r="H28">
        <f>_xlfn.RANK.EQ('Hitter Rates'!R28,'Hitter Rates'!R:R)</f>
        <v>141</v>
      </c>
      <c r="I28">
        <f>_xlfn.RANK.EQ('Hitter Rates'!S28,'Hitter Rates'!S:S)</f>
        <v>78</v>
      </c>
      <c r="J28">
        <f>_xlfn.RANK.EQ('Hitter Rates'!T28,'Hitter Rates'!T:T)</f>
        <v>31</v>
      </c>
      <c r="K28">
        <f>_xlfn.RANK.EQ('Hitter Rates'!U28,'Hitter Rates'!U:U)</f>
        <v>26</v>
      </c>
      <c r="L28">
        <f>_xlfn.RANK.EQ('Hitter Rates'!V28,'Hitter Rates'!V:V)</f>
        <v>194</v>
      </c>
      <c r="M28">
        <f>_xlfn.RANK.EQ('Hitter Rates'!W28,'Hitter Rates'!W:W)</f>
        <v>175</v>
      </c>
      <c r="N28">
        <f>_xlfn.RANK.EQ('Hitter Rates'!X28,'Hitter Rates'!X:X)</f>
        <v>61</v>
      </c>
      <c r="O28">
        <f>_xlfn.RANK.EQ('Hitter Rates'!Y28,'Hitter Rates'!Y:Y)</f>
        <v>218</v>
      </c>
      <c r="P28">
        <f>_xlfn.RANK.EQ('Hitter Rates'!Z28,'Hitter Rates'!Z:Z)</f>
        <v>54</v>
      </c>
      <c r="Q28">
        <f>_xlfn.RANK.EQ('Hitter Rates'!AA28,'Hitter Rates'!AA:AA)</f>
        <v>75</v>
      </c>
      <c r="R28">
        <f>_xlfn.RANK.EQ('Hitter Rates'!AB28,'Hitter Rates'!AB:AB)</f>
        <v>53</v>
      </c>
      <c r="S28">
        <f>_xlfn.RANK.EQ('Hitter Rates'!AC28,'Hitter Rates'!AC:AC)</f>
        <v>242</v>
      </c>
      <c r="T28">
        <f>_xlfn.RANK.EQ('Hitter Rates'!AD28,'Hitter Rates'!AD:AD)</f>
        <v>286</v>
      </c>
      <c r="U28">
        <f>_xlfn.RANK.EQ('Hitter Rates'!AE28,'Hitter Rates'!AE:AE)</f>
        <v>28</v>
      </c>
      <c r="V28">
        <f>_xlfn.RANK.EQ('Hitter Rates'!AF28,'Hitter Rates'!AF:AF)</f>
        <v>234</v>
      </c>
      <c r="W28">
        <f>_xlfn.RANK.EQ('Hitter Rates'!AG28,'Hitter Rates'!AG:AG)</f>
        <v>42</v>
      </c>
    </row>
    <row r="29" spans="1:23">
      <c r="A29">
        <f>_xlfn.RANK.EQ('Hitter Rates'!K29,'Hitter Rates'!K:K)</f>
        <v>12</v>
      </c>
      <c r="B29">
        <f>_xlfn.RANK.EQ('Hitter Rates'!L29,'Hitter Rates'!L:L)</f>
        <v>25</v>
      </c>
      <c r="C29">
        <f>_xlfn.RANK.EQ('Hitter Rates'!M29,'Hitter Rates'!M:M)</f>
        <v>3</v>
      </c>
      <c r="D29">
        <f>_xlfn.RANK.EQ('Hitter Rates'!N29,'Hitter Rates'!N:N)</f>
        <v>254</v>
      </c>
      <c r="E29">
        <f>_xlfn.RANK.EQ('Hitter Rates'!O29,'Hitter Rates'!O:O)</f>
        <v>7</v>
      </c>
      <c r="F29">
        <f>_xlfn.RANK.EQ('Hitter Rates'!P29,'Hitter Rates'!P:P)</f>
        <v>6</v>
      </c>
      <c r="G29">
        <f>_xlfn.RANK.EQ('Hitter Rates'!Q29,'Hitter Rates'!Q:Q)</f>
        <v>19</v>
      </c>
      <c r="H29">
        <f>_xlfn.RANK.EQ('Hitter Rates'!R29,'Hitter Rates'!R:R)</f>
        <v>212</v>
      </c>
      <c r="I29">
        <f>_xlfn.RANK.EQ('Hitter Rates'!S29,'Hitter Rates'!S:S)</f>
        <v>4</v>
      </c>
      <c r="J29">
        <f>_xlfn.RANK.EQ('Hitter Rates'!T29,'Hitter Rates'!T:T)</f>
        <v>12</v>
      </c>
      <c r="K29">
        <f>_xlfn.RANK.EQ('Hitter Rates'!U29,'Hitter Rates'!U:U)</f>
        <v>8</v>
      </c>
      <c r="L29">
        <f>_xlfn.RANK.EQ('Hitter Rates'!V29,'Hitter Rates'!V:V)</f>
        <v>52</v>
      </c>
      <c r="M29">
        <f>_xlfn.RANK.EQ('Hitter Rates'!W29,'Hitter Rates'!W:W)</f>
        <v>171</v>
      </c>
      <c r="N29">
        <f>_xlfn.RANK.EQ('Hitter Rates'!X29,'Hitter Rates'!X:X)</f>
        <v>251</v>
      </c>
      <c r="O29">
        <f>_xlfn.RANK.EQ('Hitter Rates'!Y29,'Hitter Rates'!Y:Y)</f>
        <v>38</v>
      </c>
      <c r="P29">
        <f>_xlfn.RANK.EQ('Hitter Rates'!Z29,'Hitter Rates'!Z:Z)</f>
        <v>215</v>
      </c>
      <c r="Q29">
        <f>_xlfn.RANK.EQ('Hitter Rates'!AA29,'Hitter Rates'!AA:AA)</f>
        <v>184</v>
      </c>
      <c r="R29">
        <f>_xlfn.RANK.EQ('Hitter Rates'!AB29,'Hitter Rates'!AB:AB)</f>
        <v>191</v>
      </c>
      <c r="S29">
        <f>_xlfn.RANK.EQ('Hitter Rates'!AC29,'Hitter Rates'!AC:AC)</f>
        <v>228</v>
      </c>
      <c r="T29">
        <f>_xlfn.RANK.EQ('Hitter Rates'!AD29,'Hitter Rates'!AD:AD)</f>
        <v>135</v>
      </c>
      <c r="U29">
        <f>_xlfn.RANK.EQ('Hitter Rates'!AE29,'Hitter Rates'!AE:AE)</f>
        <v>209</v>
      </c>
      <c r="V29">
        <f>_xlfn.RANK.EQ('Hitter Rates'!AF29,'Hitter Rates'!AF:AF)</f>
        <v>95</v>
      </c>
      <c r="W29">
        <f>_xlfn.RANK.EQ('Hitter Rates'!AG29,'Hitter Rates'!AG:AG)</f>
        <v>19</v>
      </c>
    </row>
    <row r="30" spans="1:23">
      <c r="A30">
        <f>_xlfn.RANK.EQ('Hitter Rates'!K30,'Hitter Rates'!K:K)</f>
        <v>167</v>
      </c>
      <c r="B30">
        <f>_xlfn.RANK.EQ('Hitter Rates'!L30,'Hitter Rates'!L:L)</f>
        <v>40</v>
      </c>
      <c r="C30">
        <f>_xlfn.RANK.EQ('Hitter Rates'!M30,'Hitter Rates'!M:M)</f>
        <v>204</v>
      </c>
      <c r="D30">
        <f>_xlfn.RANK.EQ('Hitter Rates'!N30,'Hitter Rates'!N:N)</f>
        <v>221</v>
      </c>
      <c r="E30">
        <f>_xlfn.RANK.EQ('Hitter Rates'!O30,'Hitter Rates'!O:O)</f>
        <v>16</v>
      </c>
      <c r="F30">
        <f>_xlfn.RANK.EQ('Hitter Rates'!P30,'Hitter Rates'!P:P)</f>
        <v>124</v>
      </c>
      <c r="G30">
        <f>_xlfn.RANK.EQ('Hitter Rates'!Q30,'Hitter Rates'!Q:Q)</f>
        <v>9</v>
      </c>
      <c r="H30">
        <f>_xlfn.RANK.EQ('Hitter Rates'!R30,'Hitter Rates'!R:R)</f>
        <v>190</v>
      </c>
      <c r="I30">
        <f>_xlfn.RANK.EQ('Hitter Rates'!S30,'Hitter Rates'!S:S)</f>
        <v>234</v>
      </c>
      <c r="J30">
        <f>_xlfn.RANK.EQ('Hitter Rates'!T30,'Hitter Rates'!T:T)</f>
        <v>213</v>
      </c>
      <c r="K30">
        <f>_xlfn.RANK.EQ('Hitter Rates'!U30,'Hitter Rates'!U:U)</f>
        <v>189</v>
      </c>
      <c r="L30">
        <f>_xlfn.RANK.EQ('Hitter Rates'!V30,'Hitter Rates'!V:V)</f>
        <v>96</v>
      </c>
      <c r="M30">
        <f>_xlfn.RANK.EQ('Hitter Rates'!W30,'Hitter Rates'!W:W)</f>
        <v>43</v>
      </c>
      <c r="N30">
        <f>_xlfn.RANK.EQ('Hitter Rates'!X30,'Hitter Rates'!X:X)</f>
        <v>191</v>
      </c>
      <c r="O30">
        <f>_xlfn.RANK.EQ('Hitter Rates'!Y30,'Hitter Rates'!Y:Y)</f>
        <v>149</v>
      </c>
      <c r="P30">
        <f>_xlfn.RANK.EQ('Hitter Rates'!Z30,'Hitter Rates'!Z:Z)</f>
        <v>99</v>
      </c>
      <c r="Q30">
        <f>_xlfn.RANK.EQ('Hitter Rates'!AA30,'Hitter Rates'!AA:AA)</f>
        <v>276</v>
      </c>
      <c r="R30">
        <f>_xlfn.RANK.EQ('Hitter Rates'!AB30,'Hitter Rates'!AB:AB)</f>
        <v>257</v>
      </c>
      <c r="S30">
        <f>_xlfn.RANK.EQ('Hitter Rates'!AC30,'Hitter Rates'!AC:AC)</f>
        <v>197</v>
      </c>
      <c r="T30">
        <f>_xlfn.RANK.EQ('Hitter Rates'!AD30,'Hitter Rates'!AD:AD)</f>
        <v>43</v>
      </c>
      <c r="U30">
        <f>_xlfn.RANK.EQ('Hitter Rates'!AE30,'Hitter Rates'!AE:AE)</f>
        <v>271</v>
      </c>
      <c r="V30">
        <f>_xlfn.RANK.EQ('Hitter Rates'!AF30,'Hitter Rates'!AF:AF)</f>
        <v>32</v>
      </c>
      <c r="W30">
        <f>_xlfn.RANK.EQ('Hitter Rates'!AG30,'Hitter Rates'!AG:AG)</f>
        <v>58</v>
      </c>
    </row>
    <row r="31" spans="1:23">
      <c r="A31">
        <f>_xlfn.RANK.EQ('Hitter Rates'!K31,'Hitter Rates'!K:K)</f>
        <v>177</v>
      </c>
      <c r="B31">
        <f>_xlfn.RANK.EQ('Hitter Rates'!L31,'Hitter Rates'!L:L)</f>
        <v>138</v>
      </c>
      <c r="C31">
        <f>_xlfn.RANK.EQ('Hitter Rates'!M31,'Hitter Rates'!M:M)</f>
        <v>254</v>
      </c>
      <c r="D31">
        <f>_xlfn.RANK.EQ('Hitter Rates'!N31,'Hitter Rates'!N:N)</f>
        <v>75</v>
      </c>
      <c r="E31">
        <f>_xlfn.RANK.EQ('Hitter Rates'!O31,'Hitter Rates'!O:O)</f>
        <v>64</v>
      </c>
      <c r="F31">
        <f>_xlfn.RANK.EQ('Hitter Rates'!P31,'Hitter Rates'!P:P)</f>
        <v>121</v>
      </c>
      <c r="G31">
        <f>_xlfn.RANK.EQ('Hitter Rates'!Q31,'Hitter Rates'!Q:Q)</f>
        <v>137</v>
      </c>
      <c r="H31">
        <f>_xlfn.RANK.EQ('Hitter Rates'!R31,'Hitter Rates'!R:R)</f>
        <v>242</v>
      </c>
      <c r="I31">
        <f>_xlfn.RANK.EQ('Hitter Rates'!S31,'Hitter Rates'!S:S)</f>
        <v>198</v>
      </c>
      <c r="J31">
        <f>_xlfn.RANK.EQ('Hitter Rates'!T31,'Hitter Rates'!T:T)</f>
        <v>230</v>
      </c>
      <c r="K31">
        <f>_xlfn.RANK.EQ('Hitter Rates'!U31,'Hitter Rates'!U:U)</f>
        <v>228</v>
      </c>
      <c r="L31">
        <f>_xlfn.RANK.EQ('Hitter Rates'!V31,'Hitter Rates'!V:V)</f>
        <v>246</v>
      </c>
      <c r="M31">
        <f>_xlfn.RANK.EQ('Hitter Rates'!W31,'Hitter Rates'!W:W)</f>
        <v>245</v>
      </c>
      <c r="N31">
        <f>_xlfn.RANK.EQ('Hitter Rates'!X31,'Hitter Rates'!X:X)</f>
        <v>29</v>
      </c>
      <c r="O31">
        <f>_xlfn.RANK.EQ('Hitter Rates'!Y31,'Hitter Rates'!Y:Y)</f>
        <v>224</v>
      </c>
      <c r="P31">
        <f>_xlfn.RANK.EQ('Hitter Rates'!Z31,'Hitter Rates'!Z:Z)</f>
        <v>174</v>
      </c>
      <c r="Q31">
        <f>_xlfn.RANK.EQ('Hitter Rates'!AA31,'Hitter Rates'!AA:AA)</f>
        <v>207</v>
      </c>
      <c r="R31">
        <f>_xlfn.RANK.EQ('Hitter Rates'!AB31,'Hitter Rates'!AB:AB)</f>
        <v>211</v>
      </c>
      <c r="S31">
        <f>_xlfn.RANK.EQ('Hitter Rates'!AC31,'Hitter Rates'!AC:AC)</f>
        <v>51</v>
      </c>
      <c r="T31">
        <f>_xlfn.RANK.EQ('Hitter Rates'!AD31,'Hitter Rates'!AD:AD)</f>
        <v>12</v>
      </c>
      <c r="U31">
        <f>_xlfn.RANK.EQ('Hitter Rates'!AE31,'Hitter Rates'!AE:AE)</f>
        <v>228</v>
      </c>
      <c r="V31">
        <f>_xlfn.RANK.EQ('Hitter Rates'!AF31,'Hitter Rates'!AF:AF)</f>
        <v>78</v>
      </c>
      <c r="W31">
        <f>_xlfn.RANK.EQ('Hitter Rates'!AG31,'Hitter Rates'!AG:AG)</f>
        <v>66</v>
      </c>
    </row>
    <row r="32" spans="1:23">
      <c r="A32">
        <f>_xlfn.RANK.EQ('Hitter Rates'!K32,'Hitter Rates'!K:K)</f>
        <v>88</v>
      </c>
      <c r="B32">
        <f>_xlfn.RANK.EQ('Hitter Rates'!L32,'Hitter Rates'!L:L)</f>
        <v>50</v>
      </c>
      <c r="C32">
        <f>_xlfn.RANK.EQ('Hitter Rates'!M32,'Hitter Rates'!M:M)</f>
        <v>114</v>
      </c>
      <c r="D32">
        <f>_xlfn.RANK.EQ('Hitter Rates'!N32,'Hitter Rates'!N:N)</f>
        <v>150</v>
      </c>
      <c r="E32">
        <f>_xlfn.RANK.EQ('Hitter Rates'!O32,'Hitter Rates'!O:O)</f>
        <v>45</v>
      </c>
      <c r="F32">
        <f>_xlfn.RANK.EQ('Hitter Rates'!P32,'Hitter Rates'!P:P)</f>
        <v>50</v>
      </c>
      <c r="G32">
        <f>_xlfn.RANK.EQ('Hitter Rates'!Q32,'Hitter Rates'!Q:Q)</f>
        <v>56</v>
      </c>
      <c r="H32">
        <f>_xlfn.RANK.EQ('Hitter Rates'!R32,'Hitter Rates'!R:R)</f>
        <v>238</v>
      </c>
      <c r="I32">
        <f>_xlfn.RANK.EQ('Hitter Rates'!S32,'Hitter Rates'!S:S)</f>
        <v>148</v>
      </c>
      <c r="J32">
        <f>_xlfn.RANK.EQ('Hitter Rates'!T32,'Hitter Rates'!T:T)</f>
        <v>101</v>
      </c>
      <c r="K32">
        <f>_xlfn.RANK.EQ('Hitter Rates'!U32,'Hitter Rates'!U:U)</f>
        <v>57</v>
      </c>
      <c r="L32">
        <f>_xlfn.RANK.EQ('Hitter Rates'!V32,'Hitter Rates'!V:V)</f>
        <v>205</v>
      </c>
      <c r="M32">
        <f>_xlfn.RANK.EQ('Hitter Rates'!W32,'Hitter Rates'!W:W)</f>
        <v>185</v>
      </c>
      <c r="N32">
        <f>_xlfn.RANK.EQ('Hitter Rates'!X32,'Hitter Rates'!X:X)</f>
        <v>90</v>
      </c>
      <c r="O32">
        <f>_xlfn.RANK.EQ('Hitter Rates'!Y32,'Hitter Rates'!Y:Y)</f>
        <v>181</v>
      </c>
      <c r="P32">
        <f>_xlfn.RANK.EQ('Hitter Rates'!Z32,'Hitter Rates'!Z:Z)</f>
        <v>233</v>
      </c>
      <c r="Q32">
        <f>_xlfn.RANK.EQ('Hitter Rates'!AA32,'Hitter Rates'!AA:AA)</f>
        <v>219</v>
      </c>
      <c r="R32">
        <f>_xlfn.RANK.EQ('Hitter Rates'!AB32,'Hitter Rates'!AB:AB)</f>
        <v>213</v>
      </c>
      <c r="S32">
        <f>_xlfn.RANK.EQ('Hitter Rates'!AC32,'Hitter Rates'!AC:AC)</f>
        <v>257</v>
      </c>
      <c r="T32">
        <f>_xlfn.RANK.EQ('Hitter Rates'!AD32,'Hitter Rates'!AD:AD)</f>
        <v>155</v>
      </c>
      <c r="U32">
        <f>_xlfn.RANK.EQ('Hitter Rates'!AE32,'Hitter Rates'!AE:AE)</f>
        <v>218</v>
      </c>
      <c r="V32">
        <f>_xlfn.RANK.EQ('Hitter Rates'!AF32,'Hitter Rates'!AF:AF)</f>
        <v>73</v>
      </c>
      <c r="W32">
        <f>_xlfn.RANK.EQ('Hitter Rates'!AG32,'Hitter Rates'!AG:AG)</f>
        <v>34</v>
      </c>
    </row>
    <row r="33" spans="1:23">
      <c r="A33">
        <f>_xlfn.RANK.EQ('Hitter Rates'!K33,'Hitter Rates'!K:K)</f>
        <v>47</v>
      </c>
      <c r="B33">
        <f>_xlfn.RANK.EQ('Hitter Rates'!L33,'Hitter Rates'!L:L)</f>
        <v>35</v>
      </c>
      <c r="C33">
        <f>_xlfn.RANK.EQ('Hitter Rates'!M33,'Hitter Rates'!M:M)</f>
        <v>32</v>
      </c>
      <c r="D33">
        <f>_xlfn.RANK.EQ('Hitter Rates'!N33,'Hitter Rates'!N:N)</f>
        <v>254</v>
      </c>
      <c r="E33">
        <f>_xlfn.RANK.EQ('Hitter Rates'!O33,'Hitter Rates'!O:O)</f>
        <v>31</v>
      </c>
      <c r="F33">
        <f>_xlfn.RANK.EQ('Hitter Rates'!P33,'Hitter Rates'!P:P)</f>
        <v>56</v>
      </c>
      <c r="G33">
        <f>_xlfn.RANK.EQ('Hitter Rates'!Q33,'Hitter Rates'!Q:Q)</f>
        <v>54</v>
      </c>
      <c r="H33">
        <f>_xlfn.RANK.EQ('Hitter Rates'!R33,'Hitter Rates'!R:R)</f>
        <v>133</v>
      </c>
      <c r="I33">
        <f>_xlfn.RANK.EQ('Hitter Rates'!S33,'Hitter Rates'!S:S)</f>
        <v>14</v>
      </c>
      <c r="J33">
        <f>_xlfn.RANK.EQ('Hitter Rates'!T33,'Hitter Rates'!T:T)</f>
        <v>76</v>
      </c>
      <c r="K33">
        <f>_xlfn.RANK.EQ('Hitter Rates'!U33,'Hitter Rates'!U:U)</f>
        <v>42</v>
      </c>
      <c r="L33">
        <f>_xlfn.RANK.EQ('Hitter Rates'!V33,'Hitter Rates'!V:V)</f>
        <v>140</v>
      </c>
      <c r="M33">
        <f>_xlfn.RANK.EQ('Hitter Rates'!W33,'Hitter Rates'!W:W)</f>
        <v>125</v>
      </c>
      <c r="N33">
        <f>_xlfn.RANK.EQ('Hitter Rates'!X33,'Hitter Rates'!X:X)</f>
        <v>163</v>
      </c>
      <c r="O33">
        <f>_xlfn.RANK.EQ('Hitter Rates'!Y33,'Hitter Rates'!Y:Y)</f>
        <v>136</v>
      </c>
      <c r="P33">
        <f>_xlfn.RANK.EQ('Hitter Rates'!Z33,'Hitter Rates'!Z:Z)</f>
        <v>268</v>
      </c>
      <c r="Q33">
        <f>_xlfn.RANK.EQ('Hitter Rates'!AA33,'Hitter Rates'!AA:AA)</f>
        <v>225</v>
      </c>
      <c r="R33">
        <f>_xlfn.RANK.EQ('Hitter Rates'!AB33,'Hitter Rates'!AB:AB)</f>
        <v>127</v>
      </c>
      <c r="S33">
        <f>_xlfn.RANK.EQ('Hitter Rates'!AC33,'Hitter Rates'!AC:AC)</f>
        <v>186</v>
      </c>
      <c r="T33">
        <f>_xlfn.RANK.EQ('Hitter Rates'!AD33,'Hitter Rates'!AD:AD)</f>
        <v>162</v>
      </c>
      <c r="U33">
        <f>_xlfn.RANK.EQ('Hitter Rates'!AE33,'Hitter Rates'!AE:AE)</f>
        <v>140</v>
      </c>
      <c r="V33">
        <f>_xlfn.RANK.EQ('Hitter Rates'!AF33,'Hitter Rates'!AF:AF)</f>
        <v>160</v>
      </c>
      <c r="W33">
        <f>_xlfn.RANK.EQ('Hitter Rates'!AG33,'Hitter Rates'!AG:AG)</f>
        <v>86</v>
      </c>
    </row>
    <row r="34" spans="1:23">
      <c r="A34">
        <f>_xlfn.RANK.EQ('Hitter Rates'!K34,'Hitter Rates'!K:K)</f>
        <v>116</v>
      </c>
      <c r="B34">
        <f>_xlfn.RANK.EQ('Hitter Rates'!L34,'Hitter Rates'!L:L)</f>
        <v>107</v>
      </c>
      <c r="C34">
        <f>_xlfn.RANK.EQ('Hitter Rates'!M34,'Hitter Rates'!M:M)</f>
        <v>211</v>
      </c>
      <c r="D34">
        <f>_xlfn.RANK.EQ('Hitter Rates'!N34,'Hitter Rates'!N:N)</f>
        <v>212</v>
      </c>
      <c r="E34">
        <f>_xlfn.RANK.EQ('Hitter Rates'!O34,'Hitter Rates'!O:O)</f>
        <v>36</v>
      </c>
      <c r="F34">
        <f>_xlfn.RANK.EQ('Hitter Rates'!P34,'Hitter Rates'!P:P)</f>
        <v>77</v>
      </c>
      <c r="G34">
        <f>_xlfn.RANK.EQ('Hitter Rates'!Q34,'Hitter Rates'!Q:Q)</f>
        <v>56</v>
      </c>
      <c r="H34">
        <f>_xlfn.RANK.EQ('Hitter Rates'!R34,'Hitter Rates'!R:R)</f>
        <v>159</v>
      </c>
      <c r="I34">
        <f>_xlfn.RANK.EQ('Hitter Rates'!S34,'Hitter Rates'!S:S)</f>
        <v>111</v>
      </c>
      <c r="J34">
        <f>_xlfn.RANK.EQ('Hitter Rates'!T34,'Hitter Rates'!T:T)</f>
        <v>45</v>
      </c>
      <c r="K34">
        <f>_xlfn.RANK.EQ('Hitter Rates'!U34,'Hitter Rates'!U:U)</f>
        <v>31</v>
      </c>
      <c r="L34">
        <f>_xlfn.RANK.EQ('Hitter Rates'!V34,'Hitter Rates'!V:V)</f>
        <v>176</v>
      </c>
      <c r="M34">
        <f>_xlfn.RANK.EQ('Hitter Rates'!W34,'Hitter Rates'!W:W)</f>
        <v>147</v>
      </c>
      <c r="N34">
        <f>_xlfn.RANK.EQ('Hitter Rates'!X34,'Hitter Rates'!X:X)</f>
        <v>163</v>
      </c>
      <c r="O34">
        <f>_xlfn.RANK.EQ('Hitter Rates'!Y34,'Hitter Rates'!Y:Y)</f>
        <v>121</v>
      </c>
      <c r="P34">
        <f>_xlfn.RANK.EQ('Hitter Rates'!Z34,'Hitter Rates'!Z:Z)</f>
        <v>215</v>
      </c>
      <c r="Q34">
        <f>_xlfn.RANK.EQ('Hitter Rates'!AA34,'Hitter Rates'!AA:AA)</f>
        <v>258</v>
      </c>
      <c r="R34">
        <f>_xlfn.RANK.EQ('Hitter Rates'!AB34,'Hitter Rates'!AB:AB)</f>
        <v>207</v>
      </c>
      <c r="S34">
        <f>_xlfn.RANK.EQ('Hitter Rates'!AC34,'Hitter Rates'!AC:AC)</f>
        <v>111</v>
      </c>
      <c r="T34">
        <f>_xlfn.RANK.EQ('Hitter Rates'!AD34,'Hitter Rates'!AD:AD)</f>
        <v>33</v>
      </c>
      <c r="U34">
        <f>_xlfn.RANK.EQ('Hitter Rates'!AE34,'Hitter Rates'!AE:AE)</f>
        <v>228</v>
      </c>
      <c r="V34">
        <f>_xlfn.RANK.EQ('Hitter Rates'!AF34,'Hitter Rates'!AF:AF)</f>
        <v>79</v>
      </c>
      <c r="W34">
        <f>_xlfn.RANK.EQ('Hitter Rates'!AG34,'Hitter Rates'!AG:AG)</f>
        <v>48</v>
      </c>
    </row>
    <row r="35" spans="1:23">
      <c r="A35">
        <f>_xlfn.RANK.EQ('Hitter Rates'!K35,'Hitter Rates'!K:K)</f>
        <v>145</v>
      </c>
      <c r="B35">
        <f>_xlfn.RANK.EQ('Hitter Rates'!L35,'Hitter Rates'!L:L)</f>
        <v>102</v>
      </c>
      <c r="C35">
        <f>_xlfn.RANK.EQ('Hitter Rates'!M35,'Hitter Rates'!M:M)</f>
        <v>146</v>
      </c>
      <c r="D35">
        <f>_xlfn.RANK.EQ('Hitter Rates'!N35,'Hitter Rates'!N:N)</f>
        <v>27</v>
      </c>
      <c r="E35">
        <f>_xlfn.RANK.EQ('Hitter Rates'!O35,'Hitter Rates'!O:O)</f>
        <v>60</v>
      </c>
      <c r="F35">
        <f>_xlfn.RANK.EQ('Hitter Rates'!P35,'Hitter Rates'!P:P)</f>
        <v>74</v>
      </c>
      <c r="G35">
        <f>_xlfn.RANK.EQ('Hitter Rates'!Q35,'Hitter Rates'!Q:Q)</f>
        <v>134</v>
      </c>
      <c r="H35">
        <f>_xlfn.RANK.EQ('Hitter Rates'!R35,'Hitter Rates'!R:R)</f>
        <v>246</v>
      </c>
      <c r="I35">
        <f>_xlfn.RANK.EQ('Hitter Rates'!S35,'Hitter Rates'!S:S)</f>
        <v>266</v>
      </c>
      <c r="J35">
        <f>_xlfn.RANK.EQ('Hitter Rates'!T35,'Hitter Rates'!T:T)</f>
        <v>273</v>
      </c>
      <c r="K35">
        <f>_xlfn.RANK.EQ('Hitter Rates'!U35,'Hitter Rates'!U:U)</f>
        <v>254</v>
      </c>
      <c r="L35">
        <f>_xlfn.RANK.EQ('Hitter Rates'!V35,'Hitter Rates'!V:V)</f>
        <v>71</v>
      </c>
      <c r="M35">
        <f>_xlfn.RANK.EQ('Hitter Rates'!W35,'Hitter Rates'!W:W)</f>
        <v>155</v>
      </c>
      <c r="N35">
        <f>_xlfn.RANK.EQ('Hitter Rates'!X35,'Hitter Rates'!X:X)</f>
        <v>198</v>
      </c>
      <c r="O35">
        <f>_xlfn.RANK.EQ('Hitter Rates'!Y35,'Hitter Rates'!Y:Y)</f>
        <v>78</v>
      </c>
      <c r="P35">
        <f>_xlfn.RANK.EQ('Hitter Rates'!Z35,'Hitter Rates'!Z:Z)</f>
        <v>5</v>
      </c>
      <c r="Q35">
        <f>_xlfn.RANK.EQ('Hitter Rates'!AA35,'Hitter Rates'!AA:AA)</f>
        <v>219</v>
      </c>
      <c r="R35">
        <f>_xlfn.RANK.EQ('Hitter Rates'!AB35,'Hitter Rates'!AB:AB)</f>
        <v>251</v>
      </c>
      <c r="S35">
        <f>_xlfn.RANK.EQ('Hitter Rates'!AC35,'Hitter Rates'!AC:AC)</f>
        <v>153</v>
      </c>
      <c r="T35">
        <f>_xlfn.RANK.EQ('Hitter Rates'!AD35,'Hitter Rates'!AD:AD)</f>
        <v>28</v>
      </c>
      <c r="U35">
        <f>_xlfn.RANK.EQ('Hitter Rates'!AE35,'Hitter Rates'!AE:AE)</f>
        <v>260</v>
      </c>
      <c r="V35">
        <f>_xlfn.RANK.EQ('Hitter Rates'!AF35,'Hitter Rates'!AF:AF)</f>
        <v>37</v>
      </c>
      <c r="W35">
        <f>_xlfn.RANK.EQ('Hitter Rates'!AG35,'Hitter Rates'!AG:AG)</f>
        <v>54</v>
      </c>
    </row>
    <row r="36" spans="1:23">
      <c r="A36">
        <f>_xlfn.RANK.EQ('Hitter Rates'!K36,'Hitter Rates'!K:K)</f>
        <v>186</v>
      </c>
      <c r="B36">
        <f>_xlfn.RANK.EQ('Hitter Rates'!L36,'Hitter Rates'!L:L)</f>
        <v>88</v>
      </c>
      <c r="C36">
        <f>_xlfn.RANK.EQ('Hitter Rates'!M36,'Hitter Rates'!M:M)</f>
        <v>221</v>
      </c>
      <c r="D36">
        <f>_xlfn.RANK.EQ('Hitter Rates'!N36,'Hitter Rates'!N:N)</f>
        <v>17</v>
      </c>
      <c r="E36">
        <f>_xlfn.RANK.EQ('Hitter Rates'!O36,'Hitter Rates'!O:O)</f>
        <v>62</v>
      </c>
      <c r="F36">
        <f>_xlfn.RANK.EQ('Hitter Rates'!P36,'Hitter Rates'!P:P)</f>
        <v>189</v>
      </c>
      <c r="G36">
        <f>_xlfn.RANK.EQ('Hitter Rates'!Q36,'Hitter Rates'!Q:Q)</f>
        <v>42</v>
      </c>
      <c r="H36">
        <f>_xlfn.RANK.EQ('Hitter Rates'!R36,'Hitter Rates'!R:R)</f>
        <v>185</v>
      </c>
      <c r="I36">
        <f>_xlfn.RANK.EQ('Hitter Rates'!S36,'Hitter Rates'!S:S)</f>
        <v>248</v>
      </c>
      <c r="J36">
        <f>_xlfn.RANK.EQ('Hitter Rates'!T36,'Hitter Rates'!T:T)</f>
        <v>278</v>
      </c>
      <c r="K36">
        <f>_xlfn.RANK.EQ('Hitter Rates'!U36,'Hitter Rates'!U:U)</f>
        <v>266</v>
      </c>
      <c r="L36">
        <f>_xlfn.RANK.EQ('Hitter Rates'!V36,'Hitter Rates'!V:V)</f>
        <v>133</v>
      </c>
      <c r="M36">
        <f>_xlfn.RANK.EQ('Hitter Rates'!W36,'Hitter Rates'!W:W)</f>
        <v>122</v>
      </c>
      <c r="N36">
        <f>_xlfn.RANK.EQ('Hitter Rates'!X36,'Hitter Rates'!X:X)</f>
        <v>172</v>
      </c>
      <c r="O36">
        <f>_xlfn.RANK.EQ('Hitter Rates'!Y36,'Hitter Rates'!Y:Y)</f>
        <v>129</v>
      </c>
      <c r="P36">
        <f>_xlfn.RANK.EQ('Hitter Rates'!Z36,'Hitter Rates'!Z:Z)</f>
        <v>22</v>
      </c>
      <c r="Q36">
        <f>_xlfn.RANK.EQ('Hitter Rates'!AA36,'Hitter Rates'!AA:AA)</f>
        <v>266</v>
      </c>
      <c r="R36">
        <f>_xlfn.RANK.EQ('Hitter Rates'!AB36,'Hitter Rates'!AB:AB)</f>
        <v>261</v>
      </c>
      <c r="S36">
        <f>_xlfn.RANK.EQ('Hitter Rates'!AC36,'Hitter Rates'!AC:AC)</f>
        <v>71</v>
      </c>
      <c r="T36">
        <f>_xlfn.RANK.EQ('Hitter Rates'!AD36,'Hitter Rates'!AD:AD)</f>
        <v>4</v>
      </c>
      <c r="U36">
        <f>_xlfn.RANK.EQ('Hitter Rates'!AE36,'Hitter Rates'!AE:AE)</f>
        <v>273</v>
      </c>
      <c r="V36">
        <f>_xlfn.RANK.EQ('Hitter Rates'!AF36,'Hitter Rates'!AF:AF)</f>
        <v>28</v>
      </c>
      <c r="W36">
        <f>_xlfn.RANK.EQ('Hitter Rates'!AG36,'Hitter Rates'!AG:AG)</f>
        <v>57</v>
      </c>
    </row>
    <row r="37" spans="1:23">
      <c r="A37">
        <f>_xlfn.RANK.EQ('Hitter Rates'!K37,'Hitter Rates'!K:K)</f>
        <v>29</v>
      </c>
      <c r="B37">
        <f>_xlfn.RANK.EQ('Hitter Rates'!L37,'Hitter Rates'!L:L)</f>
        <v>141</v>
      </c>
      <c r="C37">
        <f>_xlfn.RANK.EQ('Hitter Rates'!M37,'Hitter Rates'!M:M)</f>
        <v>11</v>
      </c>
      <c r="D37">
        <f>_xlfn.RANK.EQ('Hitter Rates'!N37,'Hitter Rates'!N:N)</f>
        <v>246</v>
      </c>
      <c r="E37">
        <f>_xlfn.RANK.EQ('Hitter Rates'!O37,'Hitter Rates'!O:O)</f>
        <v>60</v>
      </c>
      <c r="F37">
        <f>_xlfn.RANK.EQ('Hitter Rates'!P37,'Hitter Rates'!P:P)</f>
        <v>48</v>
      </c>
      <c r="G37">
        <f>_xlfn.RANK.EQ('Hitter Rates'!Q37,'Hitter Rates'!Q:Q)</f>
        <v>76</v>
      </c>
      <c r="H37">
        <f>_xlfn.RANK.EQ('Hitter Rates'!R37,'Hitter Rates'!R:R)</f>
        <v>217</v>
      </c>
      <c r="I37">
        <f>_xlfn.RANK.EQ('Hitter Rates'!S37,'Hitter Rates'!S:S)</f>
        <v>205</v>
      </c>
      <c r="J37">
        <f>_xlfn.RANK.EQ('Hitter Rates'!T37,'Hitter Rates'!T:T)</f>
        <v>269</v>
      </c>
      <c r="K37">
        <f>_xlfn.RANK.EQ('Hitter Rates'!U37,'Hitter Rates'!U:U)</f>
        <v>247</v>
      </c>
      <c r="L37">
        <f>_xlfn.RANK.EQ('Hitter Rates'!V37,'Hitter Rates'!V:V)</f>
        <v>4</v>
      </c>
      <c r="M37">
        <f>_xlfn.RANK.EQ('Hitter Rates'!W37,'Hitter Rates'!W:W)</f>
        <v>103</v>
      </c>
      <c r="N37">
        <f>_xlfn.RANK.EQ('Hitter Rates'!X37,'Hitter Rates'!X:X)</f>
        <v>272</v>
      </c>
      <c r="O37">
        <f>_xlfn.RANK.EQ('Hitter Rates'!Y37,'Hitter Rates'!Y:Y)</f>
        <v>23</v>
      </c>
      <c r="P37">
        <f>_xlfn.RANK.EQ('Hitter Rates'!Z37,'Hitter Rates'!Z:Z)</f>
        <v>177</v>
      </c>
      <c r="Q37">
        <f>_xlfn.RANK.EQ('Hitter Rates'!AA37,'Hitter Rates'!AA:AA)</f>
        <v>134</v>
      </c>
      <c r="R37">
        <f>_xlfn.RANK.EQ('Hitter Rates'!AB37,'Hitter Rates'!AB:AB)</f>
        <v>240</v>
      </c>
      <c r="S37">
        <f>_xlfn.RANK.EQ('Hitter Rates'!AC37,'Hitter Rates'!AC:AC)</f>
        <v>232</v>
      </c>
      <c r="T37">
        <f>_xlfn.RANK.EQ('Hitter Rates'!AD37,'Hitter Rates'!AD:AD)</f>
        <v>106</v>
      </c>
      <c r="U37">
        <f>_xlfn.RANK.EQ('Hitter Rates'!AE37,'Hitter Rates'!AE:AE)</f>
        <v>236</v>
      </c>
      <c r="V37">
        <f>_xlfn.RANK.EQ('Hitter Rates'!AF37,'Hitter Rates'!AF:AF)</f>
        <v>47</v>
      </c>
      <c r="W37">
        <f>_xlfn.RANK.EQ('Hitter Rates'!AG37,'Hitter Rates'!AG:AG)</f>
        <v>41</v>
      </c>
    </row>
    <row r="38" spans="1:23">
      <c r="A38">
        <f>_xlfn.RANK.EQ('Hitter Rates'!K38,'Hitter Rates'!K:K)</f>
        <v>52</v>
      </c>
      <c r="B38">
        <f>_xlfn.RANK.EQ('Hitter Rates'!L38,'Hitter Rates'!L:L)</f>
        <v>9</v>
      </c>
      <c r="C38">
        <f>_xlfn.RANK.EQ('Hitter Rates'!M38,'Hitter Rates'!M:M)</f>
        <v>10</v>
      </c>
      <c r="D38">
        <f>_xlfn.RANK.EQ('Hitter Rates'!N38,'Hitter Rates'!N:N)</f>
        <v>52</v>
      </c>
      <c r="E38">
        <f>_xlfn.RANK.EQ('Hitter Rates'!O38,'Hitter Rates'!O:O)</f>
        <v>49</v>
      </c>
      <c r="F38">
        <f>_xlfn.RANK.EQ('Hitter Rates'!P38,'Hitter Rates'!P:P)</f>
        <v>15</v>
      </c>
      <c r="G38">
        <f>_xlfn.RANK.EQ('Hitter Rates'!Q38,'Hitter Rates'!Q:Q)</f>
        <v>183</v>
      </c>
      <c r="H38">
        <f>_xlfn.RANK.EQ('Hitter Rates'!R38,'Hitter Rates'!R:R)</f>
        <v>252</v>
      </c>
      <c r="I38">
        <f>_xlfn.RANK.EQ('Hitter Rates'!S38,'Hitter Rates'!S:S)</f>
        <v>198</v>
      </c>
      <c r="J38">
        <f>_xlfn.RANK.EQ('Hitter Rates'!T38,'Hitter Rates'!T:T)</f>
        <v>254</v>
      </c>
      <c r="K38">
        <f>_xlfn.RANK.EQ('Hitter Rates'!U38,'Hitter Rates'!U:U)</f>
        <v>217</v>
      </c>
      <c r="L38">
        <f>_xlfn.RANK.EQ('Hitter Rates'!V38,'Hitter Rates'!V:V)</f>
        <v>49</v>
      </c>
      <c r="M38">
        <f>_xlfn.RANK.EQ('Hitter Rates'!W38,'Hitter Rates'!W:W)</f>
        <v>117</v>
      </c>
      <c r="N38">
        <f>_xlfn.RANK.EQ('Hitter Rates'!X38,'Hitter Rates'!X:X)</f>
        <v>244</v>
      </c>
      <c r="O38">
        <f>_xlfn.RANK.EQ('Hitter Rates'!Y38,'Hitter Rates'!Y:Y)</f>
        <v>58</v>
      </c>
      <c r="P38">
        <f>_xlfn.RANK.EQ('Hitter Rates'!Z38,'Hitter Rates'!Z:Z)</f>
        <v>64</v>
      </c>
      <c r="Q38">
        <f>_xlfn.RANK.EQ('Hitter Rates'!AA38,'Hitter Rates'!AA:AA)</f>
        <v>79</v>
      </c>
      <c r="R38">
        <f>_xlfn.RANK.EQ('Hitter Rates'!AB38,'Hitter Rates'!AB:AB)</f>
        <v>213</v>
      </c>
      <c r="S38">
        <f>_xlfn.RANK.EQ('Hitter Rates'!AC38,'Hitter Rates'!AC:AC)</f>
        <v>199</v>
      </c>
      <c r="T38">
        <f>_xlfn.RANK.EQ('Hitter Rates'!AD38,'Hitter Rates'!AD:AD)</f>
        <v>129</v>
      </c>
      <c r="U38">
        <f>_xlfn.RANK.EQ('Hitter Rates'!AE38,'Hitter Rates'!AE:AE)</f>
        <v>192</v>
      </c>
      <c r="V38">
        <f>_xlfn.RANK.EQ('Hitter Rates'!AF38,'Hitter Rates'!AF:AF)</f>
        <v>73</v>
      </c>
      <c r="W38">
        <f>_xlfn.RANK.EQ('Hitter Rates'!AG38,'Hitter Rates'!AG:AG)</f>
        <v>22</v>
      </c>
    </row>
    <row r="39" spans="1:23">
      <c r="A39">
        <f>_xlfn.RANK.EQ('Hitter Rates'!K39,'Hitter Rates'!K:K)</f>
        <v>36</v>
      </c>
      <c r="B39">
        <f>_xlfn.RANK.EQ('Hitter Rates'!L39,'Hitter Rates'!L:L)</f>
        <v>109</v>
      </c>
      <c r="C39">
        <f>_xlfn.RANK.EQ('Hitter Rates'!M39,'Hitter Rates'!M:M)</f>
        <v>31</v>
      </c>
      <c r="D39">
        <f>_xlfn.RANK.EQ('Hitter Rates'!N39,'Hitter Rates'!N:N)</f>
        <v>125</v>
      </c>
      <c r="E39">
        <f>_xlfn.RANK.EQ('Hitter Rates'!O39,'Hitter Rates'!O:O)</f>
        <v>105</v>
      </c>
      <c r="F39">
        <f>_xlfn.RANK.EQ('Hitter Rates'!P39,'Hitter Rates'!P:P)</f>
        <v>35</v>
      </c>
      <c r="G39">
        <f>_xlfn.RANK.EQ('Hitter Rates'!Q39,'Hitter Rates'!Q:Q)</f>
        <v>109</v>
      </c>
      <c r="H39">
        <f>_xlfn.RANK.EQ('Hitter Rates'!R39,'Hitter Rates'!R:R)</f>
        <v>197</v>
      </c>
      <c r="I39">
        <f>_xlfn.RANK.EQ('Hitter Rates'!S39,'Hitter Rates'!S:S)</f>
        <v>70</v>
      </c>
      <c r="J39">
        <f>_xlfn.RANK.EQ('Hitter Rates'!T39,'Hitter Rates'!T:T)</f>
        <v>142</v>
      </c>
      <c r="K39">
        <f>_xlfn.RANK.EQ('Hitter Rates'!U39,'Hitter Rates'!U:U)</f>
        <v>211</v>
      </c>
      <c r="L39">
        <f>_xlfn.RANK.EQ('Hitter Rates'!V39,'Hitter Rates'!V:V)</f>
        <v>77</v>
      </c>
      <c r="M39">
        <f>_xlfn.RANK.EQ('Hitter Rates'!W39,'Hitter Rates'!W:W)</f>
        <v>241</v>
      </c>
      <c r="N39">
        <f>_xlfn.RANK.EQ('Hitter Rates'!X39,'Hitter Rates'!X:X)</f>
        <v>204</v>
      </c>
      <c r="O39">
        <f>_xlfn.RANK.EQ('Hitter Rates'!Y39,'Hitter Rates'!Y:Y)</f>
        <v>41</v>
      </c>
      <c r="P39">
        <f>_xlfn.RANK.EQ('Hitter Rates'!Z39,'Hitter Rates'!Z:Z)</f>
        <v>128</v>
      </c>
      <c r="Q39">
        <f>_xlfn.RANK.EQ('Hitter Rates'!AA39,'Hitter Rates'!AA:AA)</f>
        <v>168</v>
      </c>
      <c r="R39">
        <f>_xlfn.RANK.EQ('Hitter Rates'!AB39,'Hitter Rates'!AB:AB)</f>
        <v>115</v>
      </c>
      <c r="S39">
        <f>_xlfn.RANK.EQ('Hitter Rates'!AC39,'Hitter Rates'!AC:AC)</f>
        <v>206</v>
      </c>
      <c r="T39">
        <f>_xlfn.RANK.EQ('Hitter Rates'!AD39,'Hitter Rates'!AD:AD)</f>
        <v>225</v>
      </c>
      <c r="U39">
        <f>_xlfn.RANK.EQ('Hitter Rates'!AE39,'Hitter Rates'!AE:AE)</f>
        <v>104</v>
      </c>
      <c r="V39">
        <f>_xlfn.RANK.EQ('Hitter Rates'!AF39,'Hitter Rates'!AF:AF)</f>
        <v>173</v>
      </c>
      <c r="W39">
        <f>_xlfn.RANK.EQ('Hitter Rates'!AG39,'Hitter Rates'!AG:AG)</f>
        <v>26</v>
      </c>
    </row>
    <row r="40" spans="1:23">
      <c r="A40">
        <f>_xlfn.RANK.EQ('Hitter Rates'!K40,'Hitter Rates'!K:K)</f>
        <v>113</v>
      </c>
      <c r="B40">
        <f>_xlfn.RANK.EQ('Hitter Rates'!L40,'Hitter Rates'!L:L)</f>
        <v>160</v>
      </c>
      <c r="C40">
        <f>_xlfn.RANK.EQ('Hitter Rates'!M40,'Hitter Rates'!M:M)</f>
        <v>5</v>
      </c>
      <c r="D40">
        <f>_xlfn.RANK.EQ('Hitter Rates'!N40,'Hitter Rates'!N:N)</f>
        <v>217</v>
      </c>
      <c r="E40">
        <f>_xlfn.RANK.EQ('Hitter Rates'!O40,'Hitter Rates'!O:O)</f>
        <v>163</v>
      </c>
      <c r="F40">
        <f>_xlfn.RANK.EQ('Hitter Rates'!P40,'Hitter Rates'!P:P)</f>
        <v>124</v>
      </c>
      <c r="G40">
        <f>_xlfn.RANK.EQ('Hitter Rates'!Q40,'Hitter Rates'!Q:Q)</f>
        <v>159</v>
      </c>
      <c r="H40">
        <f>_xlfn.RANK.EQ('Hitter Rates'!R40,'Hitter Rates'!R:R)</f>
        <v>197</v>
      </c>
      <c r="I40">
        <f>_xlfn.RANK.EQ('Hitter Rates'!S40,'Hitter Rates'!S:S)</f>
        <v>148</v>
      </c>
      <c r="J40">
        <f>_xlfn.RANK.EQ('Hitter Rates'!T40,'Hitter Rates'!T:T)</f>
        <v>177</v>
      </c>
      <c r="K40">
        <f>_xlfn.RANK.EQ('Hitter Rates'!U40,'Hitter Rates'!U:U)</f>
        <v>137</v>
      </c>
      <c r="L40">
        <f>_xlfn.RANK.EQ('Hitter Rates'!V40,'Hitter Rates'!V:V)</f>
        <v>47</v>
      </c>
      <c r="M40">
        <f>_xlfn.RANK.EQ('Hitter Rates'!W40,'Hitter Rates'!W:W)</f>
        <v>102</v>
      </c>
      <c r="N40">
        <f>_xlfn.RANK.EQ('Hitter Rates'!X40,'Hitter Rates'!X:X)</f>
        <v>237</v>
      </c>
      <c r="O40">
        <f>_xlfn.RANK.EQ('Hitter Rates'!Y40,'Hitter Rates'!Y:Y)</f>
        <v>71</v>
      </c>
      <c r="P40">
        <f>_xlfn.RANK.EQ('Hitter Rates'!Z40,'Hitter Rates'!Z:Z)</f>
        <v>132</v>
      </c>
      <c r="Q40">
        <f>_xlfn.RANK.EQ('Hitter Rates'!AA40,'Hitter Rates'!AA:AA)</f>
        <v>103</v>
      </c>
      <c r="R40">
        <f>_xlfn.RANK.EQ('Hitter Rates'!AB40,'Hitter Rates'!AB:AB)</f>
        <v>186</v>
      </c>
      <c r="S40">
        <f>_xlfn.RANK.EQ('Hitter Rates'!AC40,'Hitter Rates'!AC:AC)</f>
        <v>260</v>
      </c>
      <c r="T40">
        <f>_xlfn.RANK.EQ('Hitter Rates'!AD40,'Hitter Rates'!AD:AD)</f>
        <v>242</v>
      </c>
      <c r="U40">
        <f>_xlfn.RANK.EQ('Hitter Rates'!AE40,'Hitter Rates'!AE:AE)</f>
        <v>148</v>
      </c>
      <c r="V40">
        <f>_xlfn.RANK.EQ('Hitter Rates'!AF40,'Hitter Rates'!AF:AF)</f>
        <v>102</v>
      </c>
      <c r="W40">
        <f>_xlfn.RANK.EQ('Hitter Rates'!AG40,'Hitter Rates'!AG:AG)</f>
        <v>107</v>
      </c>
    </row>
    <row r="41" spans="1:23">
      <c r="A41">
        <f>_xlfn.RANK.EQ('Hitter Rates'!K41,'Hitter Rates'!K:K)</f>
        <v>67</v>
      </c>
      <c r="B41">
        <f>_xlfn.RANK.EQ('Hitter Rates'!L41,'Hitter Rates'!L:L)</f>
        <v>2</v>
      </c>
      <c r="C41">
        <f>_xlfn.RANK.EQ('Hitter Rates'!M41,'Hitter Rates'!M:M)</f>
        <v>121</v>
      </c>
      <c r="D41">
        <f>_xlfn.RANK.EQ('Hitter Rates'!N41,'Hitter Rates'!N:N)</f>
        <v>59</v>
      </c>
      <c r="E41">
        <f>_xlfn.RANK.EQ('Hitter Rates'!O41,'Hitter Rates'!O:O)</f>
        <v>10</v>
      </c>
      <c r="F41">
        <f>_xlfn.RANK.EQ('Hitter Rates'!P41,'Hitter Rates'!P:P)</f>
        <v>16</v>
      </c>
      <c r="G41">
        <f>_xlfn.RANK.EQ('Hitter Rates'!Q41,'Hitter Rates'!Q:Q)</f>
        <v>62</v>
      </c>
      <c r="H41">
        <f>_xlfn.RANK.EQ('Hitter Rates'!R41,'Hitter Rates'!R:R)</f>
        <v>232</v>
      </c>
      <c r="I41">
        <f>_xlfn.RANK.EQ('Hitter Rates'!S41,'Hitter Rates'!S:S)</f>
        <v>141</v>
      </c>
      <c r="J41">
        <f>_xlfn.RANK.EQ('Hitter Rates'!T41,'Hitter Rates'!T:T)</f>
        <v>254</v>
      </c>
      <c r="K41">
        <f>_xlfn.RANK.EQ('Hitter Rates'!U41,'Hitter Rates'!U:U)</f>
        <v>268</v>
      </c>
      <c r="L41">
        <f>_xlfn.RANK.EQ('Hitter Rates'!V41,'Hitter Rates'!V:V)</f>
        <v>187</v>
      </c>
      <c r="M41">
        <f>_xlfn.RANK.EQ('Hitter Rates'!W41,'Hitter Rates'!W:W)</f>
        <v>185</v>
      </c>
      <c r="N41">
        <f>_xlfn.RANK.EQ('Hitter Rates'!X41,'Hitter Rates'!X:X)</f>
        <v>47</v>
      </c>
      <c r="O41">
        <f>_xlfn.RANK.EQ('Hitter Rates'!Y41,'Hitter Rates'!Y:Y)</f>
        <v>226</v>
      </c>
      <c r="P41">
        <f>_xlfn.RANK.EQ('Hitter Rates'!Z41,'Hitter Rates'!Z:Z)</f>
        <v>166</v>
      </c>
      <c r="Q41">
        <f>_xlfn.RANK.EQ('Hitter Rates'!AA41,'Hitter Rates'!AA:AA)</f>
        <v>86</v>
      </c>
      <c r="R41">
        <f>_xlfn.RANK.EQ('Hitter Rates'!AB41,'Hitter Rates'!AB:AB)</f>
        <v>243</v>
      </c>
      <c r="S41">
        <f>_xlfn.RANK.EQ('Hitter Rates'!AC41,'Hitter Rates'!AC:AC)</f>
        <v>216</v>
      </c>
      <c r="T41">
        <f>_xlfn.RANK.EQ('Hitter Rates'!AD41,'Hitter Rates'!AD:AD)</f>
        <v>83</v>
      </c>
      <c r="U41">
        <f>_xlfn.RANK.EQ('Hitter Rates'!AE41,'Hitter Rates'!AE:AE)</f>
        <v>248</v>
      </c>
      <c r="V41">
        <f>_xlfn.RANK.EQ('Hitter Rates'!AF41,'Hitter Rates'!AF:AF)</f>
        <v>43</v>
      </c>
      <c r="W41">
        <f>_xlfn.RANK.EQ('Hitter Rates'!AG41,'Hitter Rates'!AG:AG)</f>
        <v>56</v>
      </c>
    </row>
    <row r="42" spans="1:23">
      <c r="A42">
        <f>_xlfn.RANK.EQ('Hitter Rates'!K42,'Hitter Rates'!K:K)</f>
        <v>124</v>
      </c>
      <c r="B42">
        <f>_xlfn.RANK.EQ('Hitter Rates'!L42,'Hitter Rates'!L:L)</f>
        <v>60</v>
      </c>
      <c r="C42">
        <f>_xlfn.RANK.EQ('Hitter Rates'!M42,'Hitter Rates'!M:M)</f>
        <v>78</v>
      </c>
      <c r="D42">
        <f>_xlfn.RANK.EQ('Hitter Rates'!N42,'Hitter Rates'!N:N)</f>
        <v>216</v>
      </c>
      <c r="E42">
        <f>_xlfn.RANK.EQ('Hitter Rates'!O42,'Hitter Rates'!O:O)</f>
        <v>36</v>
      </c>
      <c r="F42">
        <f>_xlfn.RANK.EQ('Hitter Rates'!P42,'Hitter Rates'!P:P)</f>
        <v>119</v>
      </c>
      <c r="G42">
        <f>_xlfn.RANK.EQ('Hitter Rates'!Q42,'Hitter Rates'!Q:Q)</f>
        <v>31</v>
      </c>
      <c r="H42">
        <f>_xlfn.RANK.EQ('Hitter Rates'!R42,'Hitter Rates'!R:R)</f>
        <v>279</v>
      </c>
      <c r="I42">
        <f>_xlfn.RANK.EQ('Hitter Rates'!S42,'Hitter Rates'!S:S)</f>
        <v>219</v>
      </c>
      <c r="J42">
        <f>_xlfn.RANK.EQ('Hitter Rates'!T42,'Hitter Rates'!T:T)</f>
        <v>185</v>
      </c>
      <c r="K42">
        <f>_xlfn.RANK.EQ('Hitter Rates'!U42,'Hitter Rates'!U:U)</f>
        <v>174</v>
      </c>
      <c r="L42">
        <f>_xlfn.RANK.EQ('Hitter Rates'!V42,'Hitter Rates'!V:V)</f>
        <v>44</v>
      </c>
      <c r="M42">
        <f>_xlfn.RANK.EQ('Hitter Rates'!W42,'Hitter Rates'!W:W)</f>
        <v>200</v>
      </c>
      <c r="N42">
        <f>_xlfn.RANK.EQ('Hitter Rates'!X42,'Hitter Rates'!X:X)</f>
        <v>247</v>
      </c>
      <c r="O42">
        <f>_xlfn.RANK.EQ('Hitter Rates'!Y42,'Hitter Rates'!Y:Y)</f>
        <v>35</v>
      </c>
      <c r="P42">
        <f>_xlfn.RANK.EQ('Hitter Rates'!Z42,'Hitter Rates'!Z:Z)</f>
        <v>272</v>
      </c>
      <c r="Q42">
        <f>_xlfn.RANK.EQ('Hitter Rates'!AA42,'Hitter Rates'!AA:AA)</f>
        <v>272</v>
      </c>
      <c r="R42">
        <f>_xlfn.RANK.EQ('Hitter Rates'!AB42,'Hitter Rates'!AB:AB)</f>
        <v>280</v>
      </c>
      <c r="S42">
        <f>_xlfn.RANK.EQ('Hitter Rates'!AC42,'Hitter Rates'!AC:AC)</f>
        <v>247</v>
      </c>
      <c r="T42">
        <f>_xlfn.RANK.EQ('Hitter Rates'!AD42,'Hitter Rates'!AD:AD)</f>
        <v>48</v>
      </c>
      <c r="U42">
        <f>_xlfn.RANK.EQ('Hitter Rates'!AE42,'Hitter Rates'!AE:AE)</f>
        <v>285</v>
      </c>
      <c r="V42">
        <f>_xlfn.RANK.EQ('Hitter Rates'!AF42,'Hitter Rates'!AF:AF)</f>
        <v>9</v>
      </c>
      <c r="W42">
        <f>_xlfn.RANK.EQ('Hitter Rates'!AG42,'Hitter Rates'!AG:AG)</f>
        <v>31</v>
      </c>
    </row>
    <row r="43" spans="1:23">
      <c r="A43">
        <f>_xlfn.RANK.EQ('Hitter Rates'!K43,'Hitter Rates'!K:K)</f>
        <v>72</v>
      </c>
      <c r="B43">
        <f>_xlfn.RANK.EQ('Hitter Rates'!L43,'Hitter Rates'!L:L)</f>
        <v>29</v>
      </c>
      <c r="C43">
        <f>_xlfn.RANK.EQ('Hitter Rates'!M43,'Hitter Rates'!M:M)</f>
        <v>125</v>
      </c>
      <c r="D43">
        <f>_xlfn.RANK.EQ('Hitter Rates'!N43,'Hitter Rates'!N:N)</f>
        <v>78</v>
      </c>
      <c r="E43">
        <f>_xlfn.RANK.EQ('Hitter Rates'!O43,'Hitter Rates'!O:O)</f>
        <v>55</v>
      </c>
      <c r="F43">
        <f>_xlfn.RANK.EQ('Hitter Rates'!P43,'Hitter Rates'!P:P)</f>
        <v>128</v>
      </c>
      <c r="G43">
        <f>_xlfn.RANK.EQ('Hitter Rates'!Q43,'Hitter Rates'!Q:Q)</f>
        <v>42</v>
      </c>
      <c r="H43">
        <f>_xlfn.RANK.EQ('Hitter Rates'!R43,'Hitter Rates'!R:R)</f>
        <v>18</v>
      </c>
      <c r="I43">
        <f>_xlfn.RANK.EQ('Hitter Rates'!S43,'Hitter Rates'!S:S)</f>
        <v>73</v>
      </c>
      <c r="J43">
        <f>_xlfn.RANK.EQ('Hitter Rates'!T43,'Hitter Rates'!T:T)</f>
        <v>155</v>
      </c>
      <c r="K43">
        <f>_xlfn.RANK.EQ('Hitter Rates'!U43,'Hitter Rates'!U:U)</f>
        <v>217</v>
      </c>
      <c r="L43">
        <f>_xlfn.RANK.EQ('Hitter Rates'!V43,'Hitter Rates'!V:V)</f>
        <v>78</v>
      </c>
      <c r="M43">
        <f>_xlfn.RANK.EQ('Hitter Rates'!W43,'Hitter Rates'!W:W)</f>
        <v>94</v>
      </c>
      <c r="N43">
        <f>_xlfn.RANK.EQ('Hitter Rates'!X43,'Hitter Rates'!X:X)</f>
        <v>215</v>
      </c>
      <c r="O43">
        <f>_xlfn.RANK.EQ('Hitter Rates'!Y43,'Hitter Rates'!Y:Y)</f>
        <v>88</v>
      </c>
      <c r="P43">
        <f>_xlfn.RANK.EQ('Hitter Rates'!Z43,'Hitter Rates'!Z:Z)</f>
        <v>19</v>
      </c>
      <c r="Q43">
        <f>_xlfn.RANK.EQ('Hitter Rates'!AA43,'Hitter Rates'!AA:AA)</f>
        <v>216</v>
      </c>
      <c r="R43">
        <f>_xlfn.RANK.EQ('Hitter Rates'!AB43,'Hitter Rates'!AB:AB)</f>
        <v>14</v>
      </c>
      <c r="S43">
        <f>_xlfn.RANK.EQ('Hitter Rates'!AC43,'Hitter Rates'!AC:AC)</f>
        <v>19</v>
      </c>
      <c r="T43">
        <f>_xlfn.RANK.EQ('Hitter Rates'!AD43,'Hitter Rates'!AD:AD)</f>
        <v>149</v>
      </c>
      <c r="U43">
        <f>_xlfn.RANK.EQ('Hitter Rates'!AE43,'Hitter Rates'!AE:AE)</f>
        <v>28</v>
      </c>
      <c r="V43">
        <f>_xlfn.RANK.EQ('Hitter Rates'!AF43,'Hitter Rates'!AF:AF)</f>
        <v>274</v>
      </c>
      <c r="W43">
        <f>_xlfn.RANK.EQ('Hitter Rates'!AG43,'Hitter Rates'!AG:AG)</f>
        <v>52</v>
      </c>
    </row>
    <row r="44" spans="1:23">
      <c r="A44">
        <f>_xlfn.RANK.EQ('Hitter Rates'!K44,'Hitter Rates'!K:K)</f>
        <v>46</v>
      </c>
      <c r="B44">
        <f>_xlfn.RANK.EQ('Hitter Rates'!L44,'Hitter Rates'!L:L)</f>
        <v>115</v>
      </c>
      <c r="C44">
        <f>_xlfn.RANK.EQ('Hitter Rates'!M44,'Hitter Rates'!M:M)</f>
        <v>37</v>
      </c>
      <c r="D44">
        <f>_xlfn.RANK.EQ('Hitter Rates'!N44,'Hitter Rates'!N:N)</f>
        <v>43</v>
      </c>
      <c r="E44">
        <f>_xlfn.RANK.EQ('Hitter Rates'!O44,'Hitter Rates'!O:O)</f>
        <v>55</v>
      </c>
      <c r="F44">
        <f>_xlfn.RANK.EQ('Hitter Rates'!P44,'Hitter Rates'!P:P)</f>
        <v>45</v>
      </c>
      <c r="G44">
        <f>_xlfn.RANK.EQ('Hitter Rates'!Q44,'Hitter Rates'!Q:Q)</f>
        <v>124</v>
      </c>
      <c r="H44">
        <f>_xlfn.RANK.EQ('Hitter Rates'!R44,'Hitter Rates'!R:R)</f>
        <v>80</v>
      </c>
      <c r="I44">
        <f>_xlfn.RANK.EQ('Hitter Rates'!S44,'Hitter Rates'!S:S)</f>
        <v>73</v>
      </c>
      <c r="J44">
        <f>_xlfn.RANK.EQ('Hitter Rates'!T44,'Hitter Rates'!T:T)</f>
        <v>170</v>
      </c>
      <c r="K44">
        <f>_xlfn.RANK.EQ('Hitter Rates'!U44,'Hitter Rates'!U:U)</f>
        <v>211</v>
      </c>
      <c r="L44">
        <f>_xlfn.RANK.EQ('Hitter Rates'!V44,'Hitter Rates'!V:V)</f>
        <v>108</v>
      </c>
      <c r="M44">
        <f>_xlfn.RANK.EQ('Hitter Rates'!W44,'Hitter Rates'!W:W)</f>
        <v>103</v>
      </c>
      <c r="N44">
        <f>_xlfn.RANK.EQ('Hitter Rates'!X44,'Hitter Rates'!X:X)</f>
        <v>168</v>
      </c>
      <c r="O44">
        <f>_xlfn.RANK.EQ('Hitter Rates'!Y44,'Hitter Rates'!Y:Y)</f>
        <v>145</v>
      </c>
      <c r="P44">
        <f>_xlfn.RANK.EQ('Hitter Rates'!Z44,'Hitter Rates'!Z:Z)</f>
        <v>94</v>
      </c>
      <c r="Q44">
        <f>_xlfn.RANK.EQ('Hitter Rates'!AA44,'Hitter Rates'!AA:AA)</f>
        <v>118</v>
      </c>
      <c r="R44">
        <f>_xlfn.RANK.EQ('Hitter Rates'!AB44,'Hitter Rates'!AB:AB)</f>
        <v>74</v>
      </c>
      <c r="S44">
        <f>_xlfn.RANK.EQ('Hitter Rates'!AC44,'Hitter Rates'!AC:AC)</f>
        <v>127</v>
      </c>
      <c r="T44">
        <f>_xlfn.RANK.EQ('Hitter Rates'!AD44,'Hitter Rates'!AD:AD)</f>
        <v>196</v>
      </c>
      <c r="U44">
        <f>_xlfn.RANK.EQ('Hitter Rates'!AE44,'Hitter Rates'!AE:AE)</f>
        <v>74</v>
      </c>
      <c r="V44">
        <f>_xlfn.RANK.EQ('Hitter Rates'!AF44,'Hitter Rates'!AF:AF)</f>
        <v>212</v>
      </c>
      <c r="W44">
        <f>_xlfn.RANK.EQ('Hitter Rates'!AG44,'Hitter Rates'!AG:AG)</f>
        <v>64</v>
      </c>
    </row>
    <row r="45" spans="1:23">
      <c r="A45">
        <f>_xlfn.RANK.EQ('Hitter Rates'!K45,'Hitter Rates'!K:K)</f>
        <v>131</v>
      </c>
      <c r="B45">
        <f>_xlfn.RANK.EQ('Hitter Rates'!L45,'Hitter Rates'!L:L)</f>
        <v>52</v>
      </c>
      <c r="C45">
        <f>_xlfn.RANK.EQ('Hitter Rates'!M45,'Hitter Rates'!M:M)</f>
        <v>71</v>
      </c>
      <c r="D45">
        <f>_xlfn.RANK.EQ('Hitter Rates'!N45,'Hitter Rates'!N:N)</f>
        <v>204</v>
      </c>
      <c r="E45">
        <f>_xlfn.RANK.EQ('Hitter Rates'!O45,'Hitter Rates'!O:O)</f>
        <v>44</v>
      </c>
      <c r="F45">
        <f>_xlfn.RANK.EQ('Hitter Rates'!P45,'Hitter Rates'!P:P)</f>
        <v>124</v>
      </c>
      <c r="G45">
        <f>_xlfn.RANK.EQ('Hitter Rates'!Q45,'Hitter Rates'!Q:Q)</f>
        <v>50</v>
      </c>
      <c r="H45">
        <f>_xlfn.RANK.EQ('Hitter Rates'!R45,'Hitter Rates'!R:R)</f>
        <v>248</v>
      </c>
      <c r="I45">
        <f>_xlfn.RANK.EQ('Hitter Rates'!S45,'Hitter Rates'!S:S)</f>
        <v>186</v>
      </c>
      <c r="J45">
        <f>_xlfn.RANK.EQ('Hitter Rates'!T45,'Hitter Rates'!T:T)</f>
        <v>124</v>
      </c>
      <c r="K45">
        <f>_xlfn.RANK.EQ('Hitter Rates'!U45,'Hitter Rates'!U:U)</f>
        <v>131</v>
      </c>
      <c r="L45">
        <f>_xlfn.RANK.EQ('Hitter Rates'!V45,'Hitter Rates'!V:V)</f>
        <v>83</v>
      </c>
      <c r="M45">
        <f>_xlfn.RANK.EQ('Hitter Rates'!W45,'Hitter Rates'!W:W)</f>
        <v>192</v>
      </c>
      <c r="N45">
        <f>_xlfn.RANK.EQ('Hitter Rates'!X45,'Hitter Rates'!X:X)</f>
        <v>221</v>
      </c>
      <c r="O45">
        <f>_xlfn.RANK.EQ('Hitter Rates'!Y45,'Hitter Rates'!Y:Y)</f>
        <v>51</v>
      </c>
      <c r="P45">
        <f>_xlfn.RANK.EQ('Hitter Rates'!Z45,'Hitter Rates'!Z:Z)</f>
        <v>83</v>
      </c>
      <c r="Q45">
        <f>_xlfn.RANK.EQ('Hitter Rates'!AA45,'Hitter Rates'!AA:AA)</f>
        <v>212</v>
      </c>
      <c r="R45">
        <f>_xlfn.RANK.EQ('Hitter Rates'!AB45,'Hitter Rates'!AB:AB)</f>
        <v>240</v>
      </c>
      <c r="S45">
        <f>_xlfn.RANK.EQ('Hitter Rates'!AC45,'Hitter Rates'!AC:AC)</f>
        <v>251</v>
      </c>
      <c r="T45">
        <f>_xlfn.RANK.EQ('Hitter Rates'!AD45,'Hitter Rates'!AD:AD)</f>
        <v>129</v>
      </c>
      <c r="U45">
        <f>_xlfn.RANK.EQ('Hitter Rates'!AE45,'Hitter Rates'!AE:AE)</f>
        <v>240</v>
      </c>
      <c r="V45">
        <f>_xlfn.RANK.EQ('Hitter Rates'!AF45,'Hitter Rates'!AF:AF)</f>
        <v>47</v>
      </c>
      <c r="W45">
        <f>_xlfn.RANK.EQ('Hitter Rates'!AG45,'Hitter Rates'!AG:AG)</f>
        <v>76</v>
      </c>
    </row>
    <row r="46" spans="1:23">
      <c r="A46">
        <f>_xlfn.RANK.EQ('Hitter Rates'!K46,'Hitter Rates'!K:K)</f>
        <v>193</v>
      </c>
      <c r="B46">
        <f>_xlfn.RANK.EQ('Hitter Rates'!L46,'Hitter Rates'!L:L)</f>
        <v>166</v>
      </c>
      <c r="C46">
        <f>_xlfn.RANK.EQ('Hitter Rates'!M46,'Hitter Rates'!M:M)</f>
        <v>234</v>
      </c>
      <c r="D46">
        <f>_xlfn.RANK.EQ('Hitter Rates'!N46,'Hitter Rates'!N:N)</f>
        <v>40</v>
      </c>
      <c r="E46">
        <f>_xlfn.RANK.EQ('Hitter Rates'!O46,'Hitter Rates'!O:O)</f>
        <v>169</v>
      </c>
      <c r="F46">
        <f>_xlfn.RANK.EQ('Hitter Rates'!P46,'Hitter Rates'!P:P)</f>
        <v>157</v>
      </c>
      <c r="G46">
        <f>_xlfn.RANK.EQ('Hitter Rates'!Q46,'Hitter Rates'!Q:Q)</f>
        <v>278</v>
      </c>
      <c r="H46">
        <f>_xlfn.RANK.EQ('Hitter Rates'!R46,'Hitter Rates'!R:R)</f>
        <v>129</v>
      </c>
      <c r="I46">
        <f>_xlfn.RANK.EQ('Hitter Rates'!S46,'Hitter Rates'!S:S)</f>
        <v>234</v>
      </c>
      <c r="J46">
        <f>_xlfn.RANK.EQ('Hitter Rates'!T46,'Hitter Rates'!T:T)</f>
        <v>233</v>
      </c>
      <c r="K46">
        <f>_xlfn.RANK.EQ('Hitter Rates'!U46,'Hitter Rates'!U:U)</f>
        <v>272</v>
      </c>
      <c r="L46">
        <f>_xlfn.RANK.EQ('Hitter Rates'!V46,'Hitter Rates'!V:V)</f>
        <v>199</v>
      </c>
      <c r="M46">
        <f>_xlfn.RANK.EQ('Hitter Rates'!W46,'Hitter Rates'!W:W)</f>
        <v>103</v>
      </c>
      <c r="N46">
        <f>_xlfn.RANK.EQ('Hitter Rates'!X46,'Hitter Rates'!X:X)</f>
        <v>101</v>
      </c>
      <c r="O46">
        <f>_xlfn.RANK.EQ('Hitter Rates'!Y46,'Hitter Rates'!Y:Y)</f>
        <v>197</v>
      </c>
      <c r="P46">
        <f>_xlfn.RANK.EQ('Hitter Rates'!Z46,'Hitter Rates'!Z:Z)</f>
        <v>28</v>
      </c>
      <c r="Q46">
        <f>_xlfn.RANK.EQ('Hitter Rates'!AA46,'Hitter Rates'!AA:AA)</f>
        <v>24</v>
      </c>
      <c r="R46">
        <f>_xlfn.RANK.EQ('Hitter Rates'!AB46,'Hitter Rates'!AB:AB)</f>
        <v>188</v>
      </c>
      <c r="S46">
        <f>_xlfn.RANK.EQ('Hitter Rates'!AC46,'Hitter Rates'!AC:AC)</f>
        <v>131</v>
      </c>
      <c r="T46">
        <f>_xlfn.RANK.EQ('Hitter Rates'!AD46,'Hitter Rates'!AD:AD)</f>
        <v>99</v>
      </c>
      <c r="U46">
        <f>_xlfn.RANK.EQ('Hitter Rates'!AE46,'Hitter Rates'!AE:AE)</f>
        <v>159</v>
      </c>
      <c r="V46">
        <f>_xlfn.RANK.EQ('Hitter Rates'!AF46,'Hitter Rates'!AF:AF)</f>
        <v>99</v>
      </c>
      <c r="W46">
        <f>_xlfn.RANK.EQ('Hitter Rates'!AG46,'Hitter Rates'!AG:AG)</f>
        <v>136</v>
      </c>
    </row>
    <row r="47" spans="1:23">
      <c r="A47">
        <f>_xlfn.RANK.EQ('Hitter Rates'!K47,'Hitter Rates'!K:K)</f>
        <v>164</v>
      </c>
      <c r="B47">
        <f>_xlfn.RANK.EQ('Hitter Rates'!L47,'Hitter Rates'!L:L)</f>
        <v>11</v>
      </c>
      <c r="C47">
        <f>_xlfn.RANK.EQ('Hitter Rates'!M47,'Hitter Rates'!M:M)</f>
        <v>138</v>
      </c>
      <c r="D47">
        <f>_xlfn.RANK.EQ('Hitter Rates'!N47,'Hitter Rates'!N:N)</f>
        <v>37</v>
      </c>
      <c r="E47">
        <f>_xlfn.RANK.EQ('Hitter Rates'!O47,'Hitter Rates'!O:O)</f>
        <v>21</v>
      </c>
      <c r="F47">
        <f>_xlfn.RANK.EQ('Hitter Rates'!P47,'Hitter Rates'!P:P)</f>
        <v>102</v>
      </c>
      <c r="G47">
        <f>_xlfn.RANK.EQ('Hitter Rates'!Q47,'Hitter Rates'!Q:Q)</f>
        <v>38</v>
      </c>
      <c r="H47">
        <f>_xlfn.RANK.EQ('Hitter Rates'!R47,'Hitter Rates'!R:R)</f>
        <v>141</v>
      </c>
      <c r="I47">
        <f>_xlfn.RANK.EQ('Hitter Rates'!S47,'Hitter Rates'!S:S)</f>
        <v>117</v>
      </c>
      <c r="J47">
        <f>_xlfn.RANK.EQ('Hitter Rates'!T47,'Hitter Rates'!T:T)</f>
        <v>22</v>
      </c>
      <c r="K47">
        <f>_xlfn.RANK.EQ('Hitter Rates'!U47,'Hitter Rates'!U:U)</f>
        <v>37</v>
      </c>
      <c r="L47">
        <f>_xlfn.RANK.EQ('Hitter Rates'!V47,'Hitter Rates'!V:V)</f>
        <v>283</v>
      </c>
      <c r="M47">
        <f>_xlfn.RANK.EQ('Hitter Rates'!W47,'Hitter Rates'!W:W)</f>
        <v>147</v>
      </c>
      <c r="N47">
        <f>_xlfn.RANK.EQ('Hitter Rates'!X47,'Hitter Rates'!X:X)</f>
        <v>4</v>
      </c>
      <c r="O47">
        <f>_xlfn.RANK.EQ('Hitter Rates'!Y47,'Hitter Rates'!Y:Y)</f>
        <v>284</v>
      </c>
      <c r="P47">
        <f>_xlfn.RANK.EQ('Hitter Rates'!Z47,'Hitter Rates'!Z:Z)</f>
        <v>8</v>
      </c>
      <c r="Q47">
        <f>_xlfn.RANK.EQ('Hitter Rates'!AA47,'Hitter Rates'!AA:AA)</f>
        <v>217</v>
      </c>
      <c r="R47">
        <f>_xlfn.RANK.EQ('Hitter Rates'!AB47,'Hitter Rates'!AB:AB)</f>
        <v>118</v>
      </c>
      <c r="S47">
        <f>_xlfn.RANK.EQ('Hitter Rates'!AC47,'Hitter Rates'!AC:AC)</f>
        <v>182</v>
      </c>
      <c r="T47">
        <f>_xlfn.RANK.EQ('Hitter Rates'!AD47,'Hitter Rates'!AD:AD)</f>
        <v>162</v>
      </c>
      <c r="U47">
        <f>_xlfn.RANK.EQ('Hitter Rates'!AE47,'Hitter Rates'!AE:AE)</f>
        <v>133</v>
      </c>
      <c r="V47">
        <f>_xlfn.RANK.EQ('Hitter Rates'!AF47,'Hitter Rates'!AF:AF)</f>
        <v>168</v>
      </c>
      <c r="W47">
        <f>_xlfn.RANK.EQ('Hitter Rates'!AG47,'Hitter Rates'!AG:AG)</f>
        <v>27</v>
      </c>
    </row>
    <row r="48" spans="1:23">
      <c r="A48">
        <f>_xlfn.RANK.EQ('Hitter Rates'!K48,'Hitter Rates'!K:K)</f>
        <v>208</v>
      </c>
      <c r="B48">
        <f>_xlfn.RANK.EQ('Hitter Rates'!L48,'Hitter Rates'!L:L)</f>
        <v>159</v>
      </c>
      <c r="C48">
        <f>_xlfn.RANK.EQ('Hitter Rates'!M48,'Hitter Rates'!M:M)</f>
        <v>218</v>
      </c>
      <c r="D48">
        <f>_xlfn.RANK.EQ('Hitter Rates'!N48,'Hitter Rates'!N:N)</f>
        <v>28</v>
      </c>
      <c r="E48">
        <f>_xlfn.RANK.EQ('Hitter Rates'!O48,'Hitter Rates'!O:O)</f>
        <v>116</v>
      </c>
      <c r="F48">
        <f>_xlfn.RANK.EQ('Hitter Rates'!P48,'Hitter Rates'!P:P)</f>
        <v>150</v>
      </c>
      <c r="G48">
        <f>_xlfn.RANK.EQ('Hitter Rates'!Q48,'Hitter Rates'!Q:Q)</f>
        <v>226</v>
      </c>
      <c r="H48">
        <f>_xlfn.RANK.EQ('Hitter Rates'!R48,'Hitter Rates'!R:R)</f>
        <v>252</v>
      </c>
      <c r="I48">
        <f>_xlfn.RANK.EQ('Hitter Rates'!S48,'Hitter Rates'!S:S)</f>
        <v>239</v>
      </c>
      <c r="J48">
        <f>_xlfn.RANK.EQ('Hitter Rates'!T48,'Hitter Rates'!T:T)</f>
        <v>224</v>
      </c>
      <c r="K48">
        <f>_xlfn.RANK.EQ('Hitter Rates'!U48,'Hitter Rates'!U:U)</f>
        <v>205</v>
      </c>
      <c r="L48">
        <f>_xlfn.RANK.EQ('Hitter Rates'!V48,'Hitter Rates'!V:V)</f>
        <v>218</v>
      </c>
      <c r="M48">
        <f>_xlfn.RANK.EQ('Hitter Rates'!W48,'Hitter Rates'!W:W)</f>
        <v>115</v>
      </c>
      <c r="N48">
        <f>_xlfn.RANK.EQ('Hitter Rates'!X48,'Hitter Rates'!X:X)</f>
        <v>69</v>
      </c>
      <c r="O48">
        <f>_xlfn.RANK.EQ('Hitter Rates'!Y48,'Hitter Rates'!Y:Y)</f>
        <v>226</v>
      </c>
      <c r="P48">
        <f>_xlfn.RANK.EQ('Hitter Rates'!Z48,'Hitter Rates'!Z:Z)</f>
        <v>20</v>
      </c>
      <c r="Q48">
        <f>_xlfn.RANK.EQ('Hitter Rates'!AA48,'Hitter Rates'!AA:AA)</f>
        <v>125</v>
      </c>
      <c r="R48">
        <f>_xlfn.RANK.EQ('Hitter Rates'!AB48,'Hitter Rates'!AB:AB)</f>
        <v>276</v>
      </c>
      <c r="S48">
        <f>_xlfn.RANK.EQ('Hitter Rates'!AC48,'Hitter Rates'!AC:AC)</f>
        <v>117</v>
      </c>
      <c r="T48">
        <f>_xlfn.RANK.EQ('Hitter Rates'!AD48,'Hitter Rates'!AD:AD)</f>
        <v>6</v>
      </c>
      <c r="U48">
        <f>_xlfn.RANK.EQ('Hitter Rates'!AE48,'Hitter Rates'!AE:AE)</f>
        <v>273</v>
      </c>
      <c r="V48">
        <f>_xlfn.RANK.EQ('Hitter Rates'!AF48,'Hitter Rates'!AF:AF)</f>
        <v>12</v>
      </c>
      <c r="W48">
        <f>_xlfn.RANK.EQ('Hitter Rates'!AG48,'Hitter Rates'!AG:AG)</f>
        <v>82</v>
      </c>
    </row>
    <row r="49" spans="1:23">
      <c r="A49">
        <f>_xlfn.RANK.EQ('Hitter Rates'!K49,'Hitter Rates'!K:K)</f>
        <v>203</v>
      </c>
      <c r="B49">
        <f>_xlfn.RANK.EQ('Hitter Rates'!L49,'Hitter Rates'!L:L)</f>
        <v>150</v>
      </c>
      <c r="C49">
        <f>_xlfn.RANK.EQ('Hitter Rates'!M49,'Hitter Rates'!M:M)</f>
        <v>208</v>
      </c>
      <c r="D49">
        <f>_xlfn.RANK.EQ('Hitter Rates'!N49,'Hitter Rates'!N:N)</f>
        <v>26</v>
      </c>
      <c r="E49">
        <f>_xlfn.RANK.EQ('Hitter Rates'!O49,'Hitter Rates'!O:O)</f>
        <v>176</v>
      </c>
      <c r="F49">
        <f>_xlfn.RANK.EQ('Hitter Rates'!P49,'Hitter Rates'!P:P)</f>
        <v>185</v>
      </c>
      <c r="G49">
        <f>_xlfn.RANK.EQ('Hitter Rates'!Q49,'Hitter Rates'!Q:Q)</f>
        <v>259</v>
      </c>
      <c r="H49">
        <f>_xlfn.RANK.EQ('Hitter Rates'!R49,'Hitter Rates'!R:R)</f>
        <v>217</v>
      </c>
      <c r="I49">
        <f>_xlfn.RANK.EQ('Hitter Rates'!S49,'Hitter Rates'!S:S)</f>
        <v>215</v>
      </c>
      <c r="J49">
        <f>_xlfn.RANK.EQ('Hitter Rates'!T49,'Hitter Rates'!T:T)</f>
        <v>274</v>
      </c>
      <c r="K49">
        <f>_xlfn.RANK.EQ('Hitter Rates'!U49,'Hitter Rates'!U:U)</f>
        <v>285</v>
      </c>
      <c r="L49">
        <f>_xlfn.RANK.EQ('Hitter Rates'!V49,'Hitter Rates'!V:V)</f>
        <v>144</v>
      </c>
      <c r="M49">
        <f>_xlfn.RANK.EQ('Hitter Rates'!W49,'Hitter Rates'!W:W)</f>
        <v>235</v>
      </c>
      <c r="N49">
        <f>_xlfn.RANK.EQ('Hitter Rates'!X49,'Hitter Rates'!X:X)</f>
        <v>80</v>
      </c>
      <c r="O49">
        <f>_xlfn.RANK.EQ('Hitter Rates'!Y49,'Hitter Rates'!Y:Y)</f>
        <v>156</v>
      </c>
      <c r="P49">
        <f>_xlfn.RANK.EQ('Hitter Rates'!Z49,'Hitter Rates'!Z:Z)</f>
        <v>65</v>
      </c>
      <c r="Q49">
        <f>_xlfn.RANK.EQ('Hitter Rates'!AA49,'Hitter Rates'!AA:AA)</f>
        <v>13</v>
      </c>
      <c r="R49">
        <f>_xlfn.RANK.EQ('Hitter Rates'!AB49,'Hitter Rates'!AB:AB)</f>
        <v>139</v>
      </c>
      <c r="S49">
        <f>_xlfn.RANK.EQ('Hitter Rates'!AC49,'Hitter Rates'!AC:AC)</f>
        <v>199</v>
      </c>
      <c r="T49">
        <f>_xlfn.RANK.EQ('Hitter Rates'!AD49,'Hitter Rates'!AD:AD)</f>
        <v>240</v>
      </c>
      <c r="U49">
        <f>_xlfn.RANK.EQ('Hitter Rates'!AE49,'Hitter Rates'!AE:AE)</f>
        <v>91</v>
      </c>
      <c r="V49">
        <f>_xlfn.RANK.EQ('Hitter Rates'!AF49,'Hitter Rates'!AF:AF)</f>
        <v>147</v>
      </c>
      <c r="W49">
        <f>_xlfn.RANK.EQ('Hitter Rates'!AG49,'Hitter Rates'!AG:AG)</f>
        <v>104</v>
      </c>
    </row>
    <row r="50" spans="1:23">
      <c r="A50">
        <f>_xlfn.RANK.EQ('Hitter Rates'!K50,'Hitter Rates'!K:K)</f>
        <v>136</v>
      </c>
      <c r="B50">
        <f>_xlfn.RANK.EQ('Hitter Rates'!L50,'Hitter Rates'!L:L)</f>
        <v>68</v>
      </c>
      <c r="C50">
        <f>_xlfn.RANK.EQ('Hitter Rates'!M50,'Hitter Rates'!M:M)</f>
        <v>189</v>
      </c>
      <c r="D50">
        <f>_xlfn.RANK.EQ('Hitter Rates'!N50,'Hitter Rates'!N:N)</f>
        <v>51</v>
      </c>
      <c r="E50">
        <f>_xlfn.RANK.EQ('Hitter Rates'!O50,'Hitter Rates'!O:O)</f>
        <v>111</v>
      </c>
      <c r="F50">
        <f>_xlfn.RANK.EQ('Hitter Rates'!P50,'Hitter Rates'!P:P)</f>
        <v>59</v>
      </c>
      <c r="G50">
        <f>_xlfn.RANK.EQ('Hitter Rates'!Q50,'Hitter Rates'!Q:Q)</f>
        <v>275</v>
      </c>
      <c r="H50">
        <f>_xlfn.RANK.EQ('Hitter Rates'!R50,'Hitter Rates'!R:R)</f>
        <v>208</v>
      </c>
      <c r="I50">
        <f>_xlfn.RANK.EQ('Hitter Rates'!S50,'Hitter Rates'!S:S)</f>
        <v>97</v>
      </c>
      <c r="J50">
        <f>_xlfn.RANK.EQ('Hitter Rates'!T50,'Hitter Rates'!T:T)</f>
        <v>35</v>
      </c>
      <c r="K50">
        <f>_xlfn.RANK.EQ('Hitter Rates'!U50,'Hitter Rates'!U:U)</f>
        <v>64</v>
      </c>
      <c r="L50">
        <f>_xlfn.RANK.EQ('Hitter Rates'!V50,'Hitter Rates'!V:V)</f>
        <v>249</v>
      </c>
      <c r="M50">
        <f>_xlfn.RANK.EQ('Hitter Rates'!W50,'Hitter Rates'!W:W)</f>
        <v>69</v>
      </c>
      <c r="N50">
        <f>_xlfn.RANK.EQ('Hitter Rates'!X50,'Hitter Rates'!X:X)</f>
        <v>57</v>
      </c>
      <c r="O50">
        <f>_xlfn.RANK.EQ('Hitter Rates'!Y50,'Hitter Rates'!Y:Y)</f>
        <v>239</v>
      </c>
      <c r="P50">
        <f>_xlfn.RANK.EQ('Hitter Rates'!Z50,'Hitter Rates'!Z:Z)</f>
        <v>40</v>
      </c>
      <c r="Q50">
        <f>_xlfn.RANK.EQ('Hitter Rates'!AA50,'Hitter Rates'!AA:AA)</f>
        <v>17</v>
      </c>
      <c r="R50">
        <f>_xlfn.RANK.EQ('Hitter Rates'!AB50,'Hitter Rates'!AB:AB)</f>
        <v>161</v>
      </c>
      <c r="S50">
        <f>_xlfn.RANK.EQ('Hitter Rates'!AC50,'Hitter Rates'!AC:AC)</f>
        <v>145</v>
      </c>
      <c r="T50">
        <f>_xlfn.RANK.EQ('Hitter Rates'!AD50,'Hitter Rates'!AD:AD)</f>
        <v>149</v>
      </c>
      <c r="U50">
        <f>_xlfn.RANK.EQ('Hitter Rates'!AE50,'Hitter Rates'!AE:AE)</f>
        <v>114</v>
      </c>
      <c r="V50">
        <f>_xlfn.RANK.EQ('Hitter Rates'!AF50,'Hitter Rates'!AF:AF)</f>
        <v>127</v>
      </c>
      <c r="W50">
        <f>_xlfn.RANK.EQ('Hitter Rates'!AG50,'Hitter Rates'!AG:AG)</f>
        <v>77</v>
      </c>
    </row>
    <row r="51" spans="1:23">
      <c r="A51">
        <f>_xlfn.RANK.EQ('Hitter Rates'!K51,'Hitter Rates'!K:K)</f>
        <v>35</v>
      </c>
      <c r="B51">
        <f>_xlfn.RANK.EQ('Hitter Rates'!L51,'Hitter Rates'!L:L)</f>
        <v>48</v>
      </c>
      <c r="C51">
        <f>_xlfn.RANK.EQ('Hitter Rates'!M51,'Hitter Rates'!M:M)</f>
        <v>17</v>
      </c>
      <c r="D51">
        <f>_xlfn.RANK.EQ('Hitter Rates'!N51,'Hitter Rates'!N:N)</f>
        <v>109</v>
      </c>
      <c r="E51">
        <f>_xlfn.RANK.EQ('Hitter Rates'!O51,'Hitter Rates'!O:O)</f>
        <v>97</v>
      </c>
      <c r="F51">
        <f>_xlfn.RANK.EQ('Hitter Rates'!P51,'Hitter Rates'!P:P)</f>
        <v>22</v>
      </c>
      <c r="G51">
        <f>_xlfn.RANK.EQ('Hitter Rates'!Q51,'Hitter Rates'!Q:Q)</f>
        <v>188</v>
      </c>
      <c r="H51">
        <f>_xlfn.RANK.EQ('Hitter Rates'!R51,'Hitter Rates'!R:R)</f>
        <v>246</v>
      </c>
      <c r="I51">
        <f>_xlfn.RANK.EQ('Hitter Rates'!S51,'Hitter Rates'!S:S)</f>
        <v>142</v>
      </c>
      <c r="J51">
        <f>_xlfn.RANK.EQ('Hitter Rates'!T51,'Hitter Rates'!T:T)</f>
        <v>168</v>
      </c>
      <c r="K51">
        <f>_xlfn.RANK.EQ('Hitter Rates'!U51,'Hitter Rates'!U:U)</f>
        <v>169</v>
      </c>
      <c r="L51">
        <f>_xlfn.RANK.EQ('Hitter Rates'!V51,'Hitter Rates'!V:V)</f>
        <v>65</v>
      </c>
      <c r="M51">
        <f>_xlfn.RANK.EQ('Hitter Rates'!W51,'Hitter Rates'!W:W)</f>
        <v>152</v>
      </c>
      <c r="N51">
        <f>_xlfn.RANK.EQ('Hitter Rates'!X51,'Hitter Rates'!X:X)</f>
        <v>209</v>
      </c>
      <c r="O51">
        <f>_xlfn.RANK.EQ('Hitter Rates'!Y51,'Hitter Rates'!Y:Y)</f>
        <v>73</v>
      </c>
      <c r="P51">
        <f>_xlfn.RANK.EQ('Hitter Rates'!Z51,'Hitter Rates'!Z:Z)</f>
        <v>31</v>
      </c>
      <c r="Q51">
        <f>_xlfn.RANK.EQ('Hitter Rates'!AA51,'Hitter Rates'!AA:AA)</f>
        <v>34</v>
      </c>
      <c r="R51">
        <f>_xlfn.RANK.EQ('Hitter Rates'!AB51,'Hitter Rates'!AB:AB)</f>
        <v>220</v>
      </c>
      <c r="S51">
        <f>_xlfn.RANK.EQ('Hitter Rates'!AC51,'Hitter Rates'!AC:AC)</f>
        <v>287</v>
      </c>
      <c r="T51">
        <f>_xlfn.RANK.EQ('Hitter Rates'!AD51,'Hitter Rates'!AD:AD)</f>
        <v>283</v>
      </c>
      <c r="U51">
        <f>_xlfn.RANK.EQ('Hitter Rates'!AE51,'Hitter Rates'!AE:AE)</f>
        <v>179</v>
      </c>
      <c r="V51">
        <f>_xlfn.RANK.EQ('Hitter Rates'!AF51,'Hitter Rates'!AF:AF)</f>
        <v>68</v>
      </c>
      <c r="W51">
        <f>_xlfn.RANK.EQ('Hitter Rates'!AG51,'Hitter Rates'!AG:AG)</f>
        <v>20</v>
      </c>
    </row>
    <row r="52" spans="1:23">
      <c r="A52">
        <f>_xlfn.RANK.EQ('Hitter Rates'!K52,'Hitter Rates'!K:K)</f>
        <v>96</v>
      </c>
      <c r="B52">
        <f>_xlfn.RANK.EQ('Hitter Rates'!L52,'Hitter Rates'!L:L)</f>
        <v>37</v>
      </c>
      <c r="C52">
        <f>_xlfn.RANK.EQ('Hitter Rates'!M52,'Hitter Rates'!M:M)</f>
        <v>176</v>
      </c>
      <c r="D52">
        <f>_xlfn.RANK.EQ('Hitter Rates'!N52,'Hitter Rates'!N:N)</f>
        <v>39</v>
      </c>
      <c r="E52">
        <f>_xlfn.RANK.EQ('Hitter Rates'!O52,'Hitter Rates'!O:O)</f>
        <v>155</v>
      </c>
      <c r="F52">
        <f>_xlfn.RANK.EQ('Hitter Rates'!P52,'Hitter Rates'!P:P)</f>
        <v>83</v>
      </c>
      <c r="G52">
        <f>_xlfn.RANK.EQ('Hitter Rates'!Q52,'Hitter Rates'!Q:Q)</f>
        <v>213</v>
      </c>
      <c r="H52">
        <f>_xlfn.RANK.EQ('Hitter Rates'!R52,'Hitter Rates'!R:R)</f>
        <v>154</v>
      </c>
      <c r="I52">
        <f>_xlfn.RANK.EQ('Hitter Rates'!S52,'Hitter Rates'!S:S)</f>
        <v>138</v>
      </c>
      <c r="J52">
        <f>_xlfn.RANK.EQ('Hitter Rates'!T52,'Hitter Rates'!T:T)</f>
        <v>110</v>
      </c>
      <c r="K52">
        <f>_xlfn.RANK.EQ('Hitter Rates'!U52,'Hitter Rates'!U:U)</f>
        <v>101</v>
      </c>
      <c r="L52">
        <f>_xlfn.RANK.EQ('Hitter Rates'!V52,'Hitter Rates'!V:V)</f>
        <v>148</v>
      </c>
      <c r="M52">
        <f>_xlfn.RANK.EQ('Hitter Rates'!W52,'Hitter Rates'!W:W)</f>
        <v>109</v>
      </c>
      <c r="N52">
        <f>_xlfn.RANK.EQ('Hitter Rates'!X52,'Hitter Rates'!X:X)</f>
        <v>184</v>
      </c>
      <c r="O52">
        <f>_xlfn.RANK.EQ('Hitter Rates'!Y52,'Hitter Rates'!Y:Y)</f>
        <v>118</v>
      </c>
      <c r="P52">
        <f>_xlfn.RANK.EQ('Hitter Rates'!Z52,'Hitter Rates'!Z:Z)</f>
        <v>9</v>
      </c>
      <c r="Q52">
        <f>_xlfn.RANK.EQ('Hitter Rates'!AA52,'Hitter Rates'!AA:AA)</f>
        <v>38</v>
      </c>
      <c r="R52">
        <f>_xlfn.RANK.EQ('Hitter Rates'!AB52,'Hitter Rates'!AB:AB)</f>
        <v>59</v>
      </c>
      <c r="S52">
        <f>_xlfn.RANK.EQ('Hitter Rates'!AC52,'Hitter Rates'!AC:AC)</f>
        <v>145</v>
      </c>
      <c r="T52">
        <f>_xlfn.RANK.EQ('Hitter Rates'!AD52,'Hitter Rates'!AD:AD)</f>
        <v>261</v>
      </c>
      <c r="U52">
        <f>_xlfn.RANK.EQ('Hitter Rates'!AE52,'Hitter Rates'!AE:AE)</f>
        <v>38</v>
      </c>
      <c r="V52">
        <f>_xlfn.RANK.EQ('Hitter Rates'!AF52,'Hitter Rates'!AF:AF)</f>
        <v>228</v>
      </c>
      <c r="W52">
        <f>_xlfn.RANK.EQ('Hitter Rates'!AG52,'Hitter Rates'!AG:AG)</f>
        <v>33</v>
      </c>
    </row>
    <row r="53" spans="1:23">
      <c r="A53">
        <f>_xlfn.RANK.EQ('Hitter Rates'!K53,'Hitter Rates'!K:K)</f>
        <v>111</v>
      </c>
      <c r="B53">
        <f>_xlfn.RANK.EQ('Hitter Rates'!L53,'Hitter Rates'!L:L)</f>
        <v>112</v>
      </c>
      <c r="C53">
        <f>_xlfn.RANK.EQ('Hitter Rates'!M53,'Hitter Rates'!M:M)</f>
        <v>155</v>
      </c>
      <c r="D53">
        <f>_xlfn.RANK.EQ('Hitter Rates'!N53,'Hitter Rates'!N:N)</f>
        <v>129</v>
      </c>
      <c r="E53">
        <f>_xlfn.RANK.EQ('Hitter Rates'!O53,'Hitter Rates'!O:O)</f>
        <v>36</v>
      </c>
      <c r="F53">
        <f>_xlfn.RANK.EQ('Hitter Rates'!P53,'Hitter Rates'!P:P)</f>
        <v>102</v>
      </c>
      <c r="G53">
        <f>_xlfn.RANK.EQ('Hitter Rates'!Q53,'Hitter Rates'!Q:Q)</f>
        <v>31</v>
      </c>
      <c r="H53">
        <f>_xlfn.RANK.EQ('Hitter Rates'!R53,'Hitter Rates'!R:R)</f>
        <v>108</v>
      </c>
      <c r="I53">
        <f>_xlfn.RANK.EQ('Hitter Rates'!S53,'Hitter Rates'!S:S)</f>
        <v>59</v>
      </c>
      <c r="J53">
        <f>_xlfn.RANK.EQ('Hitter Rates'!T53,'Hitter Rates'!T:T)</f>
        <v>18</v>
      </c>
      <c r="K53">
        <f>_xlfn.RANK.EQ('Hitter Rates'!U53,'Hitter Rates'!U:U)</f>
        <v>47</v>
      </c>
      <c r="L53">
        <f>_xlfn.RANK.EQ('Hitter Rates'!V53,'Hitter Rates'!V:V)</f>
        <v>156</v>
      </c>
      <c r="M53">
        <f>_xlfn.RANK.EQ('Hitter Rates'!W53,'Hitter Rates'!W:W)</f>
        <v>88</v>
      </c>
      <c r="N53">
        <f>_xlfn.RANK.EQ('Hitter Rates'!X53,'Hitter Rates'!X:X)</f>
        <v>161</v>
      </c>
      <c r="O53">
        <f>_xlfn.RANK.EQ('Hitter Rates'!Y53,'Hitter Rates'!Y:Y)</f>
        <v>159</v>
      </c>
      <c r="P53">
        <f>_xlfn.RANK.EQ('Hitter Rates'!Z53,'Hitter Rates'!Z:Z)</f>
        <v>65</v>
      </c>
      <c r="Q53">
        <f>_xlfn.RANK.EQ('Hitter Rates'!AA53,'Hitter Rates'!AA:AA)</f>
        <v>197</v>
      </c>
      <c r="R53">
        <f>_xlfn.RANK.EQ('Hitter Rates'!AB53,'Hitter Rates'!AB:AB)</f>
        <v>113</v>
      </c>
      <c r="S53">
        <f>_xlfn.RANK.EQ('Hitter Rates'!AC53,'Hitter Rates'!AC:AC)</f>
        <v>67</v>
      </c>
      <c r="T53">
        <f>_xlfn.RANK.EQ('Hitter Rates'!AD53,'Hitter Rates'!AD:AD)</f>
        <v>69</v>
      </c>
      <c r="U53">
        <f>_xlfn.RANK.EQ('Hitter Rates'!AE53,'Hitter Rates'!AE:AE)</f>
        <v>140</v>
      </c>
      <c r="V53">
        <f>_xlfn.RANK.EQ('Hitter Rates'!AF53,'Hitter Rates'!AF:AF)</f>
        <v>175</v>
      </c>
      <c r="W53">
        <f>_xlfn.RANK.EQ('Hitter Rates'!AG53,'Hitter Rates'!AG:AG)</f>
        <v>37</v>
      </c>
    </row>
    <row r="54" spans="1:23">
      <c r="A54">
        <f>_xlfn.RANK.EQ('Hitter Rates'!K54,'Hitter Rates'!K:K)</f>
        <v>137</v>
      </c>
      <c r="B54">
        <f>_xlfn.RANK.EQ('Hitter Rates'!L54,'Hitter Rates'!L:L)</f>
        <v>187</v>
      </c>
      <c r="C54">
        <f>_xlfn.RANK.EQ('Hitter Rates'!M54,'Hitter Rates'!M:M)</f>
        <v>133</v>
      </c>
      <c r="D54">
        <f>_xlfn.RANK.EQ('Hitter Rates'!N54,'Hitter Rates'!N:N)</f>
        <v>176</v>
      </c>
      <c r="E54">
        <f>_xlfn.RANK.EQ('Hitter Rates'!O54,'Hitter Rates'!O:O)</f>
        <v>86</v>
      </c>
      <c r="F54">
        <f>_xlfn.RANK.EQ('Hitter Rates'!P54,'Hitter Rates'!P:P)</f>
        <v>61</v>
      </c>
      <c r="G54">
        <f>_xlfn.RANK.EQ('Hitter Rates'!Q54,'Hitter Rates'!Q:Q)</f>
        <v>276</v>
      </c>
      <c r="H54">
        <f>_xlfn.RANK.EQ('Hitter Rates'!R54,'Hitter Rates'!R:R)</f>
        <v>203</v>
      </c>
      <c r="I54">
        <f>_xlfn.RANK.EQ('Hitter Rates'!S54,'Hitter Rates'!S:S)</f>
        <v>108</v>
      </c>
      <c r="J54">
        <f>_xlfn.RANK.EQ('Hitter Rates'!T54,'Hitter Rates'!T:T)</f>
        <v>73</v>
      </c>
      <c r="K54">
        <f>_xlfn.RANK.EQ('Hitter Rates'!U54,'Hitter Rates'!U:U)</f>
        <v>84</v>
      </c>
      <c r="L54">
        <f>_xlfn.RANK.EQ('Hitter Rates'!V54,'Hitter Rates'!V:V)</f>
        <v>264</v>
      </c>
      <c r="M54">
        <f>_xlfn.RANK.EQ('Hitter Rates'!W54,'Hitter Rates'!W:W)</f>
        <v>5</v>
      </c>
      <c r="N54">
        <f>_xlfn.RANK.EQ('Hitter Rates'!X54,'Hitter Rates'!X:X)</f>
        <v>74</v>
      </c>
      <c r="O54">
        <f>_xlfn.RANK.EQ('Hitter Rates'!Y54,'Hitter Rates'!Y:Y)</f>
        <v>273</v>
      </c>
      <c r="P54">
        <f>_xlfn.RANK.EQ('Hitter Rates'!Z54,'Hitter Rates'!Z:Z)</f>
        <v>193</v>
      </c>
      <c r="Q54">
        <f>_xlfn.RANK.EQ('Hitter Rates'!AA54,'Hitter Rates'!AA:AA)</f>
        <v>22</v>
      </c>
      <c r="R54">
        <f>_xlfn.RANK.EQ('Hitter Rates'!AB54,'Hitter Rates'!AB:AB)</f>
        <v>224</v>
      </c>
      <c r="S54">
        <f>_xlfn.RANK.EQ('Hitter Rates'!AC54,'Hitter Rates'!AC:AC)</f>
        <v>280</v>
      </c>
      <c r="T54">
        <f>_xlfn.RANK.EQ('Hitter Rates'!AD54,'Hitter Rates'!AD:AD)</f>
        <v>272</v>
      </c>
      <c r="U54">
        <f>_xlfn.RANK.EQ('Hitter Rates'!AE54,'Hitter Rates'!AE:AE)</f>
        <v>166</v>
      </c>
      <c r="V54">
        <f>_xlfn.RANK.EQ('Hitter Rates'!AF54,'Hitter Rates'!AF:AF)</f>
        <v>63</v>
      </c>
      <c r="W54">
        <f>_xlfn.RANK.EQ('Hitter Rates'!AG54,'Hitter Rates'!AG:AG)</f>
        <v>81</v>
      </c>
    </row>
    <row r="55" spans="1:23">
      <c r="A55">
        <f>_xlfn.RANK.EQ('Hitter Rates'!K55,'Hitter Rates'!K:K)</f>
        <v>37</v>
      </c>
      <c r="B55">
        <f>_xlfn.RANK.EQ('Hitter Rates'!L55,'Hitter Rates'!L:L)</f>
        <v>139</v>
      </c>
      <c r="C55">
        <f>_xlfn.RANK.EQ('Hitter Rates'!M55,'Hitter Rates'!M:M)</f>
        <v>41</v>
      </c>
      <c r="D55">
        <f>_xlfn.RANK.EQ('Hitter Rates'!N55,'Hitter Rates'!N:N)</f>
        <v>208</v>
      </c>
      <c r="E55">
        <f>_xlfn.RANK.EQ('Hitter Rates'!O55,'Hitter Rates'!O:O)</f>
        <v>156</v>
      </c>
      <c r="F55">
        <f>_xlfn.RANK.EQ('Hitter Rates'!P55,'Hitter Rates'!P:P)</f>
        <v>80</v>
      </c>
      <c r="G55">
        <f>_xlfn.RANK.EQ('Hitter Rates'!Q55,'Hitter Rates'!Q:Q)</f>
        <v>144</v>
      </c>
      <c r="H55">
        <f>_xlfn.RANK.EQ('Hitter Rates'!R55,'Hitter Rates'!R:R)</f>
        <v>223</v>
      </c>
      <c r="I55">
        <f>_xlfn.RANK.EQ('Hitter Rates'!S55,'Hitter Rates'!S:S)</f>
        <v>86</v>
      </c>
      <c r="J55">
        <f>_xlfn.RANK.EQ('Hitter Rates'!T55,'Hitter Rates'!T:T)</f>
        <v>63</v>
      </c>
      <c r="K55">
        <f>_xlfn.RANK.EQ('Hitter Rates'!U55,'Hitter Rates'!U:U)</f>
        <v>62</v>
      </c>
      <c r="L55">
        <f>_xlfn.RANK.EQ('Hitter Rates'!V55,'Hitter Rates'!V:V)</f>
        <v>100</v>
      </c>
      <c r="M55">
        <f>_xlfn.RANK.EQ('Hitter Rates'!W55,'Hitter Rates'!W:W)</f>
        <v>272</v>
      </c>
      <c r="N55">
        <f>_xlfn.RANK.EQ('Hitter Rates'!X55,'Hitter Rates'!X:X)</f>
        <v>175</v>
      </c>
      <c r="O55">
        <f>_xlfn.RANK.EQ('Hitter Rates'!Y55,'Hitter Rates'!Y:Y)</f>
        <v>48</v>
      </c>
      <c r="P55">
        <f>_xlfn.RANK.EQ('Hitter Rates'!Z55,'Hitter Rates'!Z:Z)</f>
        <v>240</v>
      </c>
      <c r="Q55">
        <f>_xlfn.RANK.EQ('Hitter Rates'!AA55,'Hitter Rates'!AA:AA)</f>
        <v>134</v>
      </c>
      <c r="R55">
        <f>_xlfn.RANK.EQ('Hitter Rates'!AB55,'Hitter Rates'!AB:AB)</f>
        <v>151</v>
      </c>
      <c r="S55">
        <f>_xlfn.RANK.EQ('Hitter Rates'!AC55,'Hitter Rates'!AC:AC)</f>
        <v>209</v>
      </c>
      <c r="T55">
        <f>_xlfn.RANK.EQ('Hitter Rates'!AD55,'Hitter Rates'!AD:AD)</f>
        <v>198</v>
      </c>
      <c r="U55">
        <f>_xlfn.RANK.EQ('Hitter Rates'!AE55,'Hitter Rates'!AE:AE)</f>
        <v>126</v>
      </c>
      <c r="V55">
        <f>_xlfn.RANK.EQ('Hitter Rates'!AF55,'Hitter Rates'!AF:AF)</f>
        <v>135</v>
      </c>
      <c r="W55">
        <f>_xlfn.RANK.EQ('Hitter Rates'!AG55,'Hitter Rates'!AG:AG)</f>
        <v>65</v>
      </c>
    </row>
    <row r="56" spans="1:23">
      <c r="A56">
        <f>_xlfn.RANK.EQ('Hitter Rates'!K56,'Hitter Rates'!K:K)</f>
        <v>254</v>
      </c>
      <c r="B56">
        <f>_xlfn.RANK.EQ('Hitter Rates'!L56,'Hitter Rates'!L:L)</f>
        <v>186</v>
      </c>
      <c r="C56">
        <f>_xlfn.RANK.EQ('Hitter Rates'!M56,'Hitter Rates'!M:M)</f>
        <v>171</v>
      </c>
      <c r="D56">
        <f>_xlfn.RANK.EQ('Hitter Rates'!N56,'Hitter Rates'!N:N)</f>
        <v>210</v>
      </c>
      <c r="E56">
        <f>_xlfn.RANK.EQ('Hitter Rates'!O56,'Hitter Rates'!O:O)</f>
        <v>10</v>
      </c>
      <c r="F56">
        <f>_xlfn.RANK.EQ('Hitter Rates'!P56,'Hitter Rates'!P:P)</f>
        <v>72</v>
      </c>
      <c r="G56">
        <f>_xlfn.RANK.EQ('Hitter Rates'!Q56,'Hitter Rates'!Q:Q)</f>
        <v>241</v>
      </c>
      <c r="H56">
        <f>_xlfn.RANK.EQ('Hitter Rates'!R56,'Hitter Rates'!R:R)</f>
        <v>288</v>
      </c>
      <c r="I56">
        <f>_xlfn.RANK.EQ('Hitter Rates'!S56,'Hitter Rates'!S:S)</f>
        <v>258</v>
      </c>
      <c r="J56">
        <f>_xlfn.RANK.EQ('Hitter Rates'!T56,'Hitter Rates'!T:T)</f>
        <v>280</v>
      </c>
      <c r="K56">
        <f>_xlfn.RANK.EQ('Hitter Rates'!U56,'Hitter Rates'!U:U)</f>
        <v>189</v>
      </c>
      <c r="L56">
        <f>_xlfn.RANK.EQ('Hitter Rates'!V56,'Hitter Rates'!V:V)</f>
        <v>185</v>
      </c>
      <c r="M56">
        <f>_xlfn.RANK.EQ('Hitter Rates'!W56,'Hitter Rates'!W:W)</f>
        <v>3</v>
      </c>
      <c r="N56">
        <f>_xlfn.RANK.EQ('Hitter Rates'!X56,'Hitter Rates'!X:X)</f>
        <v>123</v>
      </c>
      <c r="O56">
        <f>_xlfn.RANK.EQ('Hitter Rates'!Y56,'Hitter Rates'!Y:Y)</f>
        <v>258</v>
      </c>
      <c r="P56">
        <f>_xlfn.RANK.EQ('Hitter Rates'!Z56,'Hitter Rates'!Z:Z)</f>
        <v>215</v>
      </c>
      <c r="Q56">
        <f>_xlfn.RANK.EQ('Hitter Rates'!AA56,'Hitter Rates'!AA:AA)</f>
        <v>75</v>
      </c>
      <c r="R56">
        <f>_xlfn.RANK.EQ('Hitter Rates'!AB56,'Hitter Rates'!AB:AB)</f>
        <v>288</v>
      </c>
      <c r="S56">
        <f>_xlfn.RANK.EQ('Hitter Rates'!AC56,'Hitter Rates'!AC:AC)</f>
        <v>285</v>
      </c>
      <c r="T56">
        <f>_xlfn.RANK.EQ('Hitter Rates'!AD56,'Hitter Rates'!AD:AD)</f>
        <v>111</v>
      </c>
      <c r="U56">
        <f>_xlfn.RANK.EQ('Hitter Rates'!AE56,'Hitter Rates'!AE:AE)</f>
        <v>288</v>
      </c>
      <c r="V56">
        <f>_xlfn.RANK.EQ('Hitter Rates'!AF56,'Hitter Rates'!AF:AF)</f>
        <v>1</v>
      </c>
      <c r="W56">
        <f>_xlfn.RANK.EQ('Hitter Rates'!AG56,'Hitter Rates'!AG:AG)</f>
        <v>73</v>
      </c>
    </row>
    <row r="57" spans="1:23">
      <c r="A57">
        <f>_xlfn.RANK.EQ('Hitter Rates'!K57,'Hitter Rates'!K:K)</f>
        <v>161</v>
      </c>
      <c r="B57">
        <f>_xlfn.RANK.EQ('Hitter Rates'!L57,'Hitter Rates'!L:L)</f>
        <v>140</v>
      </c>
      <c r="C57">
        <f>_xlfn.RANK.EQ('Hitter Rates'!M57,'Hitter Rates'!M:M)</f>
        <v>130</v>
      </c>
      <c r="D57">
        <f>_xlfn.RANK.EQ('Hitter Rates'!N57,'Hitter Rates'!N:N)</f>
        <v>104</v>
      </c>
      <c r="E57">
        <f>_xlfn.RANK.EQ('Hitter Rates'!O57,'Hitter Rates'!O:O)</f>
        <v>42</v>
      </c>
      <c r="F57">
        <f>_xlfn.RANK.EQ('Hitter Rates'!P57,'Hitter Rates'!P:P)</f>
        <v>134</v>
      </c>
      <c r="G57">
        <f>_xlfn.RANK.EQ('Hitter Rates'!Q57,'Hitter Rates'!Q:Q)</f>
        <v>15</v>
      </c>
      <c r="H57">
        <f>_xlfn.RANK.EQ('Hitter Rates'!R57,'Hitter Rates'!R:R)</f>
        <v>146</v>
      </c>
      <c r="I57">
        <f>_xlfn.RANK.EQ('Hitter Rates'!S57,'Hitter Rates'!S:S)</f>
        <v>124</v>
      </c>
      <c r="J57">
        <f>_xlfn.RANK.EQ('Hitter Rates'!T57,'Hitter Rates'!T:T)</f>
        <v>165</v>
      </c>
      <c r="K57">
        <f>_xlfn.RANK.EQ('Hitter Rates'!U57,'Hitter Rates'!U:U)</f>
        <v>101</v>
      </c>
      <c r="L57">
        <f>_xlfn.RANK.EQ('Hitter Rates'!V57,'Hitter Rates'!V:V)</f>
        <v>148</v>
      </c>
      <c r="M57">
        <f>_xlfn.RANK.EQ('Hitter Rates'!W57,'Hitter Rates'!W:W)</f>
        <v>97</v>
      </c>
      <c r="N57">
        <f>_xlfn.RANK.EQ('Hitter Rates'!X57,'Hitter Rates'!X:X)</f>
        <v>152</v>
      </c>
      <c r="O57">
        <f>_xlfn.RANK.EQ('Hitter Rates'!Y57,'Hitter Rates'!Y:Y)</f>
        <v>164</v>
      </c>
      <c r="P57">
        <f>_xlfn.RANK.EQ('Hitter Rates'!Z57,'Hitter Rates'!Z:Z)</f>
        <v>87</v>
      </c>
      <c r="Q57">
        <f>_xlfn.RANK.EQ('Hitter Rates'!AA57,'Hitter Rates'!AA:AA)</f>
        <v>236</v>
      </c>
      <c r="R57">
        <f>_xlfn.RANK.EQ('Hitter Rates'!AB57,'Hitter Rates'!AB:AB)</f>
        <v>139</v>
      </c>
      <c r="S57">
        <f>_xlfn.RANK.EQ('Hitter Rates'!AC57,'Hitter Rates'!AC:AC)</f>
        <v>216</v>
      </c>
      <c r="T57">
        <f>_xlfn.RANK.EQ('Hitter Rates'!AD57,'Hitter Rates'!AD:AD)</f>
        <v>169</v>
      </c>
      <c r="U57">
        <f>_xlfn.RANK.EQ('Hitter Rates'!AE57,'Hitter Rates'!AE:AE)</f>
        <v>172</v>
      </c>
      <c r="V57">
        <f>_xlfn.RANK.EQ('Hitter Rates'!AF57,'Hitter Rates'!AF:AF)</f>
        <v>147</v>
      </c>
      <c r="W57">
        <f>_xlfn.RANK.EQ('Hitter Rates'!AG57,'Hitter Rates'!AG:AG)</f>
        <v>46</v>
      </c>
    </row>
    <row r="58" spans="1:23">
      <c r="A58">
        <f>_xlfn.RANK.EQ('Hitter Rates'!K58,'Hitter Rates'!K:K)</f>
        <v>92</v>
      </c>
      <c r="B58">
        <f>_xlfn.RANK.EQ('Hitter Rates'!L58,'Hitter Rates'!L:L)</f>
        <v>90</v>
      </c>
      <c r="C58">
        <f>_xlfn.RANK.EQ('Hitter Rates'!M58,'Hitter Rates'!M:M)</f>
        <v>132</v>
      </c>
      <c r="D58">
        <f>_xlfn.RANK.EQ('Hitter Rates'!N58,'Hitter Rates'!N:N)</f>
        <v>142</v>
      </c>
      <c r="E58">
        <f>_xlfn.RANK.EQ('Hitter Rates'!O58,'Hitter Rates'!O:O)</f>
        <v>97</v>
      </c>
      <c r="F58">
        <f>_xlfn.RANK.EQ('Hitter Rates'!P58,'Hitter Rates'!P:P)</f>
        <v>69</v>
      </c>
      <c r="G58">
        <f>_xlfn.RANK.EQ('Hitter Rates'!Q58,'Hitter Rates'!Q:Q)</f>
        <v>112</v>
      </c>
      <c r="H58">
        <f>_xlfn.RANK.EQ('Hitter Rates'!R58,'Hitter Rates'!R:R)</f>
        <v>148</v>
      </c>
      <c r="I58">
        <f>_xlfn.RANK.EQ('Hitter Rates'!S58,'Hitter Rates'!S:S)</f>
        <v>155</v>
      </c>
      <c r="J58">
        <f>_xlfn.RANK.EQ('Hitter Rates'!T58,'Hitter Rates'!T:T)</f>
        <v>211</v>
      </c>
      <c r="K58">
        <f>_xlfn.RANK.EQ('Hitter Rates'!U58,'Hitter Rates'!U:U)</f>
        <v>189</v>
      </c>
      <c r="L58">
        <f>_xlfn.RANK.EQ('Hitter Rates'!V58,'Hitter Rates'!V:V)</f>
        <v>126</v>
      </c>
      <c r="M58">
        <f>_xlfn.RANK.EQ('Hitter Rates'!W58,'Hitter Rates'!W:W)</f>
        <v>165</v>
      </c>
      <c r="N58">
        <f>_xlfn.RANK.EQ('Hitter Rates'!X58,'Hitter Rates'!X:X)</f>
        <v>177</v>
      </c>
      <c r="O58">
        <f>_xlfn.RANK.EQ('Hitter Rates'!Y58,'Hitter Rates'!Y:Y)</f>
        <v>96</v>
      </c>
      <c r="P58">
        <f>_xlfn.RANK.EQ('Hitter Rates'!Z58,'Hitter Rates'!Z:Z)</f>
        <v>108</v>
      </c>
      <c r="Q58">
        <f>_xlfn.RANK.EQ('Hitter Rates'!AA58,'Hitter Rates'!AA:AA)</f>
        <v>134</v>
      </c>
      <c r="R58">
        <f>_xlfn.RANK.EQ('Hitter Rates'!AB58,'Hitter Rates'!AB:AB)</f>
        <v>169</v>
      </c>
      <c r="S58">
        <f>_xlfn.RANK.EQ('Hitter Rates'!AC58,'Hitter Rates'!AC:AC)</f>
        <v>199</v>
      </c>
      <c r="T58">
        <f>_xlfn.RANK.EQ('Hitter Rates'!AD58,'Hitter Rates'!AD:AD)</f>
        <v>149</v>
      </c>
      <c r="U58">
        <f>_xlfn.RANK.EQ('Hitter Rates'!AE58,'Hitter Rates'!AE:AE)</f>
        <v>172</v>
      </c>
      <c r="V58">
        <f>_xlfn.RANK.EQ('Hitter Rates'!AF58,'Hitter Rates'!AF:AF)</f>
        <v>120</v>
      </c>
      <c r="W58">
        <f>_xlfn.RANK.EQ('Hitter Rates'!AG58,'Hitter Rates'!AG:AG)</f>
        <v>72</v>
      </c>
    </row>
    <row r="59" spans="1:23">
      <c r="A59">
        <f>_xlfn.RANK.EQ('Hitter Rates'!K59,'Hitter Rates'!K:K)</f>
        <v>172</v>
      </c>
      <c r="B59">
        <f>_xlfn.RANK.EQ('Hitter Rates'!L59,'Hitter Rates'!L:L)</f>
        <v>195</v>
      </c>
      <c r="C59">
        <f>_xlfn.RANK.EQ('Hitter Rates'!M59,'Hitter Rates'!M:M)</f>
        <v>232</v>
      </c>
      <c r="D59">
        <f>_xlfn.RANK.EQ('Hitter Rates'!N59,'Hitter Rates'!N:N)</f>
        <v>189</v>
      </c>
      <c r="E59">
        <f>_xlfn.RANK.EQ('Hitter Rates'!O59,'Hitter Rates'!O:O)</f>
        <v>112</v>
      </c>
      <c r="F59">
        <f>_xlfn.RANK.EQ('Hitter Rates'!P59,'Hitter Rates'!P:P)</f>
        <v>140</v>
      </c>
      <c r="G59">
        <f>_xlfn.RANK.EQ('Hitter Rates'!Q59,'Hitter Rates'!Q:Q)</f>
        <v>62</v>
      </c>
      <c r="H59">
        <f>_xlfn.RANK.EQ('Hitter Rates'!R59,'Hitter Rates'!R:R)</f>
        <v>46</v>
      </c>
      <c r="I59">
        <f>_xlfn.RANK.EQ('Hitter Rates'!S59,'Hitter Rates'!S:S)</f>
        <v>5</v>
      </c>
      <c r="J59">
        <f>_xlfn.RANK.EQ('Hitter Rates'!T59,'Hitter Rates'!T:T)</f>
        <v>2</v>
      </c>
      <c r="K59">
        <f>_xlfn.RANK.EQ('Hitter Rates'!U59,'Hitter Rates'!U:U)</f>
        <v>5</v>
      </c>
      <c r="L59">
        <f>_xlfn.RANK.EQ('Hitter Rates'!V59,'Hitter Rates'!V:V)</f>
        <v>31</v>
      </c>
      <c r="M59">
        <f>_xlfn.RANK.EQ('Hitter Rates'!W59,'Hitter Rates'!W:W)</f>
        <v>268</v>
      </c>
      <c r="N59">
        <f>_xlfn.RANK.EQ('Hitter Rates'!X59,'Hitter Rates'!X:X)</f>
        <v>255</v>
      </c>
      <c r="O59">
        <f>_xlfn.RANK.EQ('Hitter Rates'!Y59,'Hitter Rates'!Y:Y)</f>
        <v>9</v>
      </c>
      <c r="P59">
        <f>_xlfn.RANK.EQ('Hitter Rates'!Z59,'Hitter Rates'!Z:Z)</f>
        <v>75</v>
      </c>
      <c r="Q59">
        <f>_xlfn.RANK.EQ('Hitter Rates'!AA59,'Hitter Rates'!AA:AA)</f>
        <v>270</v>
      </c>
      <c r="R59">
        <f>_xlfn.RANK.EQ('Hitter Rates'!AB59,'Hitter Rates'!AB:AB)</f>
        <v>74</v>
      </c>
      <c r="S59">
        <f>_xlfn.RANK.EQ('Hitter Rates'!AC59,'Hitter Rates'!AC:AC)</f>
        <v>67</v>
      </c>
      <c r="T59">
        <f>_xlfn.RANK.EQ('Hitter Rates'!AD59,'Hitter Rates'!AD:AD)</f>
        <v>89</v>
      </c>
      <c r="U59">
        <f>_xlfn.RANK.EQ('Hitter Rates'!AE59,'Hitter Rates'!AE:AE)</f>
        <v>112</v>
      </c>
      <c r="V59">
        <f>_xlfn.RANK.EQ('Hitter Rates'!AF59,'Hitter Rates'!AF:AF)</f>
        <v>212</v>
      </c>
      <c r="W59">
        <f>_xlfn.RANK.EQ('Hitter Rates'!AG59,'Hitter Rates'!AG:AG)</f>
        <v>143</v>
      </c>
    </row>
    <row r="60" spans="1:23">
      <c r="A60">
        <f>_xlfn.RANK.EQ('Hitter Rates'!K60,'Hitter Rates'!K:K)</f>
        <v>117</v>
      </c>
      <c r="B60">
        <f>_xlfn.RANK.EQ('Hitter Rates'!L60,'Hitter Rates'!L:L)</f>
        <v>49</v>
      </c>
      <c r="C60">
        <f>_xlfn.RANK.EQ('Hitter Rates'!M60,'Hitter Rates'!M:M)</f>
        <v>112</v>
      </c>
      <c r="D60">
        <f>_xlfn.RANK.EQ('Hitter Rates'!N60,'Hitter Rates'!N:N)</f>
        <v>60</v>
      </c>
      <c r="E60">
        <f>_xlfn.RANK.EQ('Hitter Rates'!O60,'Hitter Rates'!O:O)</f>
        <v>34</v>
      </c>
      <c r="F60">
        <f>_xlfn.RANK.EQ('Hitter Rates'!P60,'Hitter Rates'!P:P)</f>
        <v>138</v>
      </c>
      <c r="G60">
        <f>_xlfn.RANK.EQ('Hitter Rates'!Q60,'Hitter Rates'!Q:Q)</f>
        <v>39</v>
      </c>
      <c r="H60">
        <f>_xlfn.RANK.EQ('Hitter Rates'!R60,'Hitter Rates'!R:R)</f>
        <v>103</v>
      </c>
      <c r="I60">
        <f>_xlfn.RANK.EQ('Hitter Rates'!S60,'Hitter Rates'!S:S)</f>
        <v>50</v>
      </c>
      <c r="J60">
        <f>_xlfn.RANK.EQ('Hitter Rates'!T60,'Hitter Rates'!T:T)</f>
        <v>41</v>
      </c>
      <c r="K60">
        <f>_xlfn.RANK.EQ('Hitter Rates'!U60,'Hitter Rates'!U:U)</f>
        <v>37</v>
      </c>
      <c r="L60">
        <f>_xlfn.RANK.EQ('Hitter Rates'!V60,'Hitter Rates'!V:V)</f>
        <v>189</v>
      </c>
      <c r="M60">
        <f>_xlfn.RANK.EQ('Hitter Rates'!W60,'Hitter Rates'!W:W)</f>
        <v>219</v>
      </c>
      <c r="N60">
        <f>_xlfn.RANK.EQ('Hitter Rates'!X60,'Hitter Rates'!X:X)</f>
        <v>120</v>
      </c>
      <c r="O60">
        <f>_xlfn.RANK.EQ('Hitter Rates'!Y60,'Hitter Rates'!Y:Y)</f>
        <v>128</v>
      </c>
      <c r="P60">
        <f>_xlfn.RANK.EQ('Hitter Rates'!Z60,'Hitter Rates'!Z:Z)</f>
        <v>87</v>
      </c>
      <c r="Q60">
        <f>_xlfn.RANK.EQ('Hitter Rates'!AA60,'Hitter Rates'!AA:AA)</f>
        <v>182</v>
      </c>
      <c r="R60">
        <f>_xlfn.RANK.EQ('Hitter Rates'!AB60,'Hitter Rates'!AB:AB)</f>
        <v>69</v>
      </c>
      <c r="S60">
        <f>_xlfn.RANK.EQ('Hitter Rates'!AC60,'Hitter Rates'!AC:AC)</f>
        <v>32</v>
      </c>
      <c r="T60">
        <f>_xlfn.RANK.EQ('Hitter Rates'!AD60,'Hitter Rates'!AD:AD)</f>
        <v>69</v>
      </c>
      <c r="U60">
        <f>_xlfn.RANK.EQ('Hitter Rates'!AE60,'Hitter Rates'!AE:AE)</f>
        <v>104</v>
      </c>
      <c r="V60">
        <f>_xlfn.RANK.EQ('Hitter Rates'!AF60,'Hitter Rates'!AF:AF)</f>
        <v>219</v>
      </c>
      <c r="W60">
        <f>_xlfn.RANK.EQ('Hitter Rates'!AG60,'Hitter Rates'!AG:AG)</f>
        <v>32</v>
      </c>
    </row>
    <row r="61" spans="1:23">
      <c r="A61">
        <f>_xlfn.RANK.EQ('Hitter Rates'!K61,'Hitter Rates'!K:K)</f>
        <v>99</v>
      </c>
      <c r="B61">
        <f>_xlfn.RANK.EQ('Hitter Rates'!L61,'Hitter Rates'!L:L)</f>
        <v>89</v>
      </c>
      <c r="C61">
        <f>_xlfn.RANK.EQ('Hitter Rates'!M61,'Hitter Rates'!M:M)</f>
        <v>206</v>
      </c>
      <c r="D61">
        <f>_xlfn.RANK.EQ('Hitter Rates'!N61,'Hitter Rates'!N:N)</f>
        <v>110</v>
      </c>
      <c r="E61">
        <f>_xlfn.RANK.EQ('Hitter Rates'!O61,'Hitter Rates'!O:O)</f>
        <v>69</v>
      </c>
      <c r="F61">
        <f>_xlfn.RANK.EQ('Hitter Rates'!P61,'Hitter Rates'!P:P)</f>
        <v>94</v>
      </c>
      <c r="G61">
        <f>_xlfn.RANK.EQ('Hitter Rates'!Q61,'Hitter Rates'!Q:Q)</f>
        <v>83</v>
      </c>
      <c r="H61">
        <f>_xlfn.RANK.EQ('Hitter Rates'!R61,'Hitter Rates'!R:R)</f>
        <v>262</v>
      </c>
      <c r="I61">
        <f>_xlfn.RANK.EQ('Hitter Rates'!S61,'Hitter Rates'!S:S)</f>
        <v>151</v>
      </c>
      <c r="J61">
        <f>_xlfn.RANK.EQ('Hitter Rates'!T61,'Hitter Rates'!T:T)</f>
        <v>140</v>
      </c>
      <c r="K61">
        <f>_xlfn.RANK.EQ('Hitter Rates'!U61,'Hitter Rates'!U:U)</f>
        <v>112</v>
      </c>
      <c r="L61">
        <f>_xlfn.RANK.EQ('Hitter Rates'!V61,'Hitter Rates'!V:V)</f>
        <v>96</v>
      </c>
      <c r="M61">
        <f>_xlfn.RANK.EQ('Hitter Rates'!W61,'Hitter Rates'!W:W)</f>
        <v>103</v>
      </c>
      <c r="N61">
        <f>_xlfn.RANK.EQ('Hitter Rates'!X61,'Hitter Rates'!X:X)</f>
        <v>189</v>
      </c>
      <c r="O61">
        <f>_xlfn.RANK.EQ('Hitter Rates'!Y61,'Hitter Rates'!Y:Y)</f>
        <v>111</v>
      </c>
      <c r="P61">
        <f>_xlfn.RANK.EQ('Hitter Rates'!Z61,'Hitter Rates'!Z:Z)</f>
        <v>267</v>
      </c>
      <c r="Q61">
        <f>_xlfn.RANK.EQ('Hitter Rates'!AA61,'Hitter Rates'!AA:AA)</f>
        <v>191</v>
      </c>
      <c r="R61">
        <f>_xlfn.RANK.EQ('Hitter Rates'!AB61,'Hitter Rates'!AB:AB)</f>
        <v>207</v>
      </c>
      <c r="S61">
        <f>_xlfn.RANK.EQ('Hitter Rates'!AC61,'Hitter Rates'!AC:AC)</f>
        <v>244</v>
      </c>
      <c r="T61">
        <f>_xlfn.RANK.EQ('Hitter Rates'!AD61,'Hitter Rates'!AD:AD)</f>
        <v>158</v>
      </c>
      <c r="U61">
        <f>_xlfn.RANK.EQ('Hitter Rates'!AE61,'Hitter Rates'!AE:AE)</f>
        <v>201</v>
      </c>
      <c r="V61">
        <f>_xlfn.RANK.EQ('Hitter Rates'!AF61,'Hitter Rates'!AF:AF)</f>
        <v>79</v>
      </c>
      <c r="W61">
        <f>_xlfn.RANK.EQ('Hitter Rates'!AG61,'Hitter Rates'!AG:AG)</f>
        <v>47</v>
      </c>
    </row>
    <row r="62" spans="1:23">
      <c r="A62">
        <f>_xlfn.RANK.EQ('Hitter Rates'!K62,'Hitter Rates'!K:K)</f>
        <v>75</v>
      </c>
      <c r="B62">
        <f>_xlfn.RANK.EQ('Hitter Rates'!L62,'Hitter Rates'!L:L)</f>
        <v>64</v>
      </c>
      <c r="C62">
        <f>_xlfn.RANK.EQ('Hitter Rates'!M62,'Hitter Rates'!M:M)</f>
        <v>16</v>
      </c>
      <c r="D62">
        <f>_xlfn.RANK.EQ('Hitter Rates'!N62,'Hitter Rates'!N:N)</f>
        <v>13</v>
      </c>
      <c r="E62">
        <f>_xlfn.RANK.EQ('Hitter Rates'!O62,'Hitter Rates'!O:O)</f>
        <v>100</v>
      </c>
      <c r="F62">
        <f>_xlfn.RANK.EQ('Hitter Rates'!P62,'Hitter Rates'!P:P)</f>
        <v>30</v>
      </c>
      <c r="G62">
        <f>_xlfn.RANK.EQ('Hitter Rates'!Q62,'Hitter Rates'!Q:Q)</f>
        <v>221</v>
      </c>
      <c r="H62">
        <f>_xlfn.RANK.EQ('Hitter Rates'!R62,'Hitter Rates'!R:R)</f>
        <v>94</v>
      </c>
      <c r="I62">
        <f>_xlfn.RANK.EQ('Hitter Rates'!S62,'Hitter Rates'!S:S)</f>
        <v>78</v>
      </c>
      <c r="J62">
        <f>_xlfn.RANK.EQ('Hitter Rates'!T62,'Hitter Rates'!T:T)</f>
        <v>154</v>
      </c>
      <c r="K62">
        <f>_xlfn.RANK.EQ('Hitter Rates'!U62,'Hitter Rates'!U:U)</f>
        <v>141</v>
      </c>
      <c r="L62">
        <f>_xlfn.RANK.EQ('Hitter Rates'!V62,'Hitter Rates'!V:V)</f>
        <v>122</v>
      </c>
      <c r="M62">
        <f>_xlfn.RANK.EQ('Hitter Rates'!W62,'Hitter Rates'!W:W)</f>
        <v>97</v>
      </c>
      <c r="N62">
        <f>_xlfn.RANK.EQ('Hitter Rates'!X62,'Hitter Rates'!X:X)</f>
        <v>181</v>
      </c>
      <c r="O62">
        <f>_xlfn.RANK.EQ('Hitter Rates'!Y62,'Hitter Rates'!Y:Y)</f>
        <v>125</v>
      </c>
      <c r="P62">
        <f>_xlfn.RANK.EQ('Hitter Rates'!Z62,'Hitter Rates'!Z:Z)</f>
        <v>10</v>
      </c>
      <c r="Q62">
        <f>_xlfn.RANK.EQ('Hitter Rates'!AA62,'Hitter Rates'!AA:AA)</f>
        <v>32</v>
      </c>
      <c r="R62">
        <f>_xlfn.RANK.EQ('Hitter Rates'!AB62,'Hitter Rates'!AB:AB)</f>
        <v>68</v>
      </c>
      <c r="S62">
        <f>_xlfn.RANK.EQ('Hitter Rates'!AC62,'Hitter Rates'!AC:AC)</f>
        <v>149</v>
      </c>
      <c r="T62">
        <f>_xlfn.RANK.EQ('Hitter Rates'!AD62,'Hitter Rates'!AD:AD)</f>
        <v>261</v>
      </c>
      <c r="U62">
        <f>_xlfn.RANK.EQ('Hitter Rates'!AE62,'Hitter Rates'!AE:AE)</f>
        <v>39</v>
      </c>
      <c r="V62">
        <f>_xlfn.RANK.EQ('Hitter Rates'!AF62,'Hitter Rates'!AF:AF)</f>
        <v>221</v>
      </c>
      <c r="W62">
        <f>_xlfn.RANK.EQ('Hitter Rates'!AG62,'Hitter Rates'!AG:AG)</f>
        <v>39</v>
      </c>
    </row>
    <row r="63" spans="1:23">
      <c r="A63">
        <f>_xlfn.RANK.EQ('Hitter Rates'!K63,'Hitter Rates'!K:K)</f>
        <v>49</v>
      </c>
      <c r="B63">
        <f>_xlfn.RANK.EQ('Hitter Rates'!L63,'Hitter Rates'!L:L)</f>
        <v>65</v>
      </c>
      <c r="C63">
        <f>_xlfn.RANK.EQ('Hitter Rates'!M63,'Hitter Rates'!M:M)</f>
        <v>46</v>
      </c>
      <c r="D63">
        <f>_xlfn.RANK.EQ('Hitter Rates'!N63,'Hitter Rates'!N:N)</f>
        <v>30</v>
      </c>
      <c r="E63">
        <f>_xlfn.RANK.EQ('Hitter Rates'!O63,'Hitter Rates'!O:O)</f>
        <v>13</v>
      </c>
      <c r="F63">
        <f>_xlfn.RANK.EQ('Hitter Rates'!P63,'Hitter Rates'!P:P)</f>
        <v>11</v>
      </c>
      <c r="G63">
        <f>_xlfn.RANK.EQ('Hitter Rates'!Q63,'Hitter Rates'!Q:Q)</f>
        <v>34</v>
      </c>
      <c r="H63">
        <f>_xlfn.RANK.EQ('Hitter Rates'!R63,'Hitter Rates'!R:R)</f>
        <v>39</v>
      </c>
      <c r="I63">
        <f>_xlfn.RANK.EQ('Hitter Rates'!S63,'Hitter Rates'!S:S)</f>
        <v>15</v>
      </c>
      <c r="J63">
        <f>_xlfn.RANK.EQ('Hitter Rates'!T63,'Hitter Rates'!T:T)</f>
        <v>128</v>
      </c>
      <c r="K63">
        <f>_xlfn.RANK.EQ('Hitter Rates'!U63,'Hitter Rates'!U:U)</f>
        <v>88</v>
      </c>
      <c r="L63">
        <f>_xlfn.RANK.EQ('Hitter Rates'!V63,'Hitter Rates'!V:V)</f>
        <v>228</v>
      </c>
      <c r="M63">
        <f>_xlfn.RANK.EQ('Hitter Rates'!W63,'Hitter Rates'!W:W)</f>
        <v>143</v>
      </c>
      <c r="N63">
        <f>_xlfn.RANK.EQ('Hitter Rates'!X63,'Hitter Rates'!X:X)</f>
        <v>133</v>
      </c>
      <c r="O63">
        <f>_xlfn.RANK.EQ('Hitter Rates'!Y63,'Hitter Rates'!Y:Y)</f>
        <v>152</v>
      </c>
      <c r="P63">
        <f>_xlfn.RANK.EQ('Hitter Rates'!Z63,'Hitter Rates'!Z:Z)</f>
        <v>58</v>
      </c>
      <c r="Q63">
        <f>_xlfn.RANK.EQ('Hitter Rates'!AA63,'Hitter Rates'!AA:AA)</f>
        <v>205</v>
      </c>
      <c r="R63">
        <f>_xlfn.RANK.EQ('Hitter Rates'!AB63,'Hitter Rates'!AB:AB)</f>
        <v>45</v>
      </c>
      <c r="S63">
        <f>_xlfn.RANK.EQ('Hitter Rates'!AC63,'Hitter Rates'!AC:AC)</f>
        <v>9</v>
      </c>
      <c r="T63">
        <f>_xlfn.RANK.EQ('Hitter Rates'!AD63,'Hitter Rates'!AD:AD)</f>
        <v>41</v>
      </c>
      <c r="U63">
        <f>_xlfn.RANK.EQ('Hitter Rates'!AE63,'Hitter Rates'!AE:AE)</f>
        <v>101</v>
      </c>
      <c r="V63">
        <f>_xlfn.RANK.EQ('Hitter Rates'!AF63,'Hitter Rates'!AF:AF)</f>
        <v>243</v>
      </c>
      <c r="W63">
        <f>_xlfn.RANK.EQ('Hitter Rates'!AG63,'Hitter Rates'!AG:AG)</f>
        <v>45</v>
      </c>
    </row>
    <row r="64" spans="1:23">
      <c r="A64">
        <f>_xlfn.RANK.EQ('Hitter Rates'!K64,'Hitter Rates'!K:K)</f>
        <v>177</v>
      </c>
      <c r="B64">
        <f>_xlfn.RANK.EQ('Hitter Rates'!L64,'Hitter Rates'!L:L)</f>
        <v>145</v>
      </c>
      <c r="C64">
        <f>_xlfn.RANK.EQ('Hitter Rates'!M64,'Hitter Rates'!M:M)</f>
        <v>158</v>
      </c>
      <c r="D64">
        <f>_xlfn.RANK.EQ('Hitter Rates'!N64,'Hitter Rates'!N:N)</f>
        <v>112</v>
      </c>
      <c r="E64">
        <f>_xlfn.RANK.EQ('Hitter Rates'!O64,'Hitter Rates'!O:O)</f>
        <v>193</v>
      </c>
      <c r="F64">
        <f>_xlfn.RANK.EQ('Hitter Rates'!P64,'Hitter Rates'!P:P)</f>
        <v>94</v>
      </c>
      <c r="G64">
        <f>_xlfn.RANK.EQ('Hitter Rates'!Q64,'Hitter Rates'!Q:Q)</f>
        <v>254</v>
      </c>
      <c r="H64">
        <f>_xlfn.RANK.EQ('Hitter Rates'!R64,'Hitter Rates'!R:R)</f>
        <v>185</v>
      </c>
      <c r="I64">
        <f>_xlfn.RANK.EQ('Hitter Rates'!S64,'Hitter Rates'!S:S)</f>
        <v>169</v>
      </c>
      <c r="J64">
        <f>_xlfn.RANK.EQ('Hitter Rates'!T64,'Hitter Rates'!T:T)</f>
        <v>38</v>
      </c>
      <c r="K64">
        <f>_xlfn.RANK.EQ('Hitter Rates'!U64,'Hitter Rates'!U:U)</f>
        <v>20</v>
      </c>
      <c r="L64">
        <f>_xlfn.RANK.EQ('Hitter Rates'!V64,'Hitter Rates'!V:V)</f>
        <v>140</v>
      </c>
      <c r="M64">
        <f>_xlfn.RANK.EQ('Hitter Rates'!W64,'Hitter Rates'!W:W)</f>
        <v>179</v>
      </c>
      <c r="N64">
        <f>_xlfn.RANK.EQ('Hitter Rates'!X64,'Hitter Rates'!X:X)</f>
        <v>150</v>
      </c>
      <c r="O64">
        <f>_xlfn.RANK.EQ('Hitter Rates'!Y64,'Hitter Rates'!Y:Y)</f>
        <v>127</v>
      </c>
      <c r="P64">
        <f>_xlfn.RANK.EQ('Hitter Rates'!Z64,'Hitter Rates'!Z:Z)</f>
        <v>188</v>
      </c>
      <c r="Q64">
        <f>_xlfn.RANK.EQ('Hitter Rates'!AA64,'Hitter Rates'!AA:AA)</f>
        <v>113</v>
      </c>
      <c r="R64">
        <f>_xlfn.RANK.EQ('Hitter Rates'!AB64,'Hitter Rates'!AB:AB)</f>
        <v>212</v>
      </c>
      <c r="S64">
        <f>_xlfn.RANK.EQ('Hitter Rates'!AC64,'Hitter Rates'!AC:AC)</f>
        <v>88</v>
      </c>
      <c r="T64">
        <f>_xlfn.RANK.EQ('Hitter Rates'!AD64,'Hitter Rates'!AD:AD)</f>
        <v>31</v>
      </c>
      <c r="U64">
        <f>_xlfn.RANK.EQ('Hitter Rates'!AE64,'Hitter Rates'!AE:AE)</f>
        <v>213</v>
      </c>
      <c r="V64">
        <f>_xlfn.RANK.EQ('Hitter Rates'!AF64,'Hitter Rates'!AF:AF)</f>
        <v>77</v>
      </c>
      <c r="W64">
        <f>_xlfn.RANK.EQ('Hitter Rates'!AG64,'Hitter Rates'!AG:AG)</f>
        <v>134</v>
      </c>
    </row>
    <row r="65" spans="1:23">
      <c r="A65">
        <f>_xlfn.RANK.EQ('Hitter Rates'!K65,'Hitter Rates'!K:K)</f>
        <v>182</v>
      </c>
      <c r="B65">
        <f>_xlfn.RANK.EQ('Hitter Rates'!L65,'Hitter Rates'!L:L)</f>
        <v>41</v>
      </c>
      <c r="C65">
        <f>_xlfn.RANK.EQ('Hitter Rates'!M65,'Hitter Rates'!M:M)</f>
        <v>238</v>
      </c>
      <c r="D65">
        <f>_xlfn.RANK.EQ('Hitter Rates'!N65,'Hitter Rates'!N:N)</f>
        <v>98</v>
      </c>
      <c r="E65">
        <f>_xlfn.RANK.EQ('Hitter Rates'!O65,'Hitter Rates'!O:O)</f>
        <v>28</v>
      </c>
      <c r="F65">
        <f>_xlfn.RANK.EQ('Hitter Rates'!P65,'Hitter Rates'!P:P)</f>
        <v>155</v>
      </c>
      <c r="G65">
        <f>_xlfn.RANK.EQ('Hitter Rates'!Q65,'Hitter Rates'!Q:Q)</f>
        <v>15</v>
      </c>
      <c r="H65">
        <f>_xlfn.RANK.EQ('Hitter Rates'!R65,'Hitter Rates'!R:R)</f>
        <v>188</v>
      </c>
      <c r="I65">
        <f>_xlfn.RANK.EQ('Hitter Rates'!S65,'Hitter Rates'!S:S)</f>
        <v>128</v>
      </c>
      <c r="J65">
        <f>_xlfn.RANK.EQ('Hitter Rates'!T65,'Hitter Rates'!T:T)</f>
        <v>189</v>
      </c>
      <c r="K65">
        <f>_xlfn.RANK.EQ('Hitter Rates'!U65,'Hitter Rates'!U:U)</f>
        <v>141</v>
      </c>
      <c r="L65">
        <f>_xlfn.RANK.EQ('Hitter Rates'!V65,'Hitter Rates'!V:V)</f>
        <v>255</v>
      </c>
      <c r="M65">
        <f>_xlfn.RANK.EQ('Hitter Rates'!W65,'Hitter Rates'!W:W)</f>
        <v>192</v>
      </c>
      <c r="N65">
        <f>_xlfn.RANK.EQ('Hitter Rates'!X65,'Hitter Rates'!X:X)</f>
        <v>35</v>
      </c>
      <c r="O65">
        <f>_xlfn.RANK.EQ('Hitter Rates'!Y65,'Hitter Rates'!Y:Y)</f>
        <v>234</v>
      </c>
      <c r="P65">
        <f>_xlfn.RANK.EQ('Hitter Rates'!Z65,'Hitter Rates'!Z:Z)</f>
        <v>75</v>
      </c>
      <c r="Q65">
        <f>_xlfn.RANK.EQ('Hitter Rates'!AA65,'Hitter Rates'!AA:AA)</f>
        <v>283</v>
      </c>
      <c r="R65">
        <f>_xlfn.RANK.EQ('Hitter Rates'!AB65,'Hitter Rates'!AB:AB)</f>
        <v>255</v>
      </c>
      <c r="S65">
        <f>_xlfn.RANK.EQ('Hitter Rates'!AC65,'Hitter Rates'!AC:AC)</f>
        <v>63</v>
      </c>
      <c r="T65">
        <f>_xlfn.RANK.EQ('Hitter Rates'!AD65,'Hitter Rates'!AD:AD)</f>
        <v>3</v>
      </c>
      <c r="U65">
        <f>_xlfn.RANK.EQ('Hitter Rates'!AE65,'Hitter Rates'!AE:AE)</f>
        <v>276</v>
      </c>
      <c r="V65">
        <f>_xlfn.RANK.EQ('Hitter Rates'!AF65,'Hitter Rates'!AF:AF)</f>
        <v>33</v>
      </c>
      <c r="W65">
        <f>_xlfn.RANK.EQ('Hitter Rates'!AG65,'Hitter Rates'!AG:AG)</f>
        <v>105</v>
      </c>
    </row>
    <row r="66" spans="1:23">
      <c r="A66">
        <f>_xlfn.RANK.EQ('Hitter Rates'!K66,'Hitter Rates'!K:K)</f>
        <v>78</v>
      </c>
      <c r="B66">
        <f>_xlfn.RANK.EQ('Hitter Rates'!L66,'Hitter Rates'!L:L)</f>
        <v>17</v>
      </c>
      <c r="C66">
        <f>_xlfn.RANK.EQ('Hitter Rates'!M66,'Hitter Rates'!M:M)</f>
        <v>124</v>
      </c>
      <c r="D66">
        <f>_xlfn.RANK.EQ('Hitter Rates'!N66,'Hitter Rates'!N:N)</f>
        <v>55</v>
      </c>
      <c r="E66">
        <f>_xlfn.RANK.EQ('Hitter Rates'!O66,'Hitter Rates'!O:O)</f>
        <v>47</v>
      </c>
      <c r="F66">
        <f>_xlfn.RANK.EQ('Hitter Rates'!P66,'Hitter Rates'!P:P)</f>
        <v>27</v>
      </c>
      <c r="G66">
        <f>_xlfn.RANK.EQ('Hitter Rates'!Q66,'Hitter Rates'!Q:Q)</f>
        <v>170</v>
      </c>
      <c r="H66">
        <f>_xlfn.RANK.EQ('Hitter Rates'!R66,'Hitter Rates'!R:R)</f>
        <v>45</v>
      </c>
      <c r="I66">
        <f>_xlfn.RANK.EQ('Hitter Rates'!S66,'Hitter Rates'!S:S)</f>
        <v>82</v>
      </c>
      <c r="J66">
        <f>_xlfn.RANK.EQ('Hitter Rates'!T66,'Hitter Rates'!T:T)</f>
        <v>111</v>
      </c>
      <c r="K66">
        <f>_xlfn.RANK.EQ('Hitter Rates'!U66,'Hitter Rates'!U:U)</f>
        <v>131</v>
      </c>
      <c r="L66">
        <f>_xlfn.RANK.EQ('Hitter Rates'!V66,'Hitter Rates'!V:V)</f>
        <v>131</v>
      </c>
      <c r="M66">
        <f>_xlfn.RANK.EQ('Hitter Rates'!W66,'Hitter Rates'!W:W)</f>
        <v>28</v>
      </c>
      <c r="N66">
        <f>_xlfn.RANK.EQ('Hitter Rates'!X66,'Hitter Rates'!X:X)</f>
        <v>196</v>
      </c>
      <c r="O66">
        <f>_xlfn.RANK.EQ('Hitter Rates'!Y66,'Hitter Rates'!Y:Y)</f>
        <v>161</v>
      </c>
      <c r="P66">
        <f>_xlfn.RANK.EQ('Hitter Rates'!Z66,'Hitter Rates'!Z:Z)</f>
        <v>122</v>
      </c>
      <c r="Q66">
        <f>_xlfn.RANK.EQ('Hitter Rates'!AA66,'Hitter Rates'!AA:AA)</f>
        <v>212</v>
      </c>
      <c r="R66">
        <f>_xlfn.RANK.EQ('Hitter Rates'!AB66,'Hitter Rates'!AB:AB)</f>
        <v>104</v>
      </c>
      <c r="S66">
        <f>_xlfn.RANK.EQ('Hitter Rates'!AC66,'Hitter Rates'!AC:AC)</f>
        <v>4</v>
      </c>
      <c r="T66">
        <f>_xlfn.RANK.EQ('Hitter Rates'!AD66,'Hitter Rates'!AD:AD)</f>
        <v>6</v>
      </c>
      <c r="U66">
        <f>_xlfn.RANK.EQ('Hitter Rates'!AE66,'Hitter Rates'!AE:AE)</f>
        <v>151</v>
      </c>
      <c r="V66">
        <f>_xlfn.RANK.EQ('Hitter Rates'!AF66,'Hitter Rates'!AF:AF)</f>
        <v>184</v>
      </c>
      <c r="W66">
        <f>_xlfn.RANK.EQ('Hitter Rates'!AG66,'Hitter Rates'!AG:AG)</f>
        <v>90</v>
      </c>
    </row>
    <row r="67" spans="1:23">
      <c r="A67">
        <f>_xlfn.RANK.EQ('Hitter Rates'!K67,'Hitter Rates'!K:K)</f>
        <v>97</v>
      </c>
      <c r="B67">
        <f>_xlfn.RANK.EQ('Hitter Rates'!L67,'Hitter Rates'!L:L)</f>
        <v>189</v>
      </c>
      <c r="C67">
        <f>_xlfn.RANK.EQ('Hitter Rates'!M67,'Hitter Rates'!M:M)</f>
        <v>116</v>
      </c>
      <c r="D67">
        <f>_xlfn.RANK.EQ('Hitter Rates'!N67,'Hitter Rates'!N:N)</f>
        <v>181</v>
      </c>
      <c r="E67">
        <f>_xlfn.RANK.EQ('Hitter Rates'!O67,'Hitter Rates'!O:O)</f>
        <v>188</v>
      </c>
      <c r="F67">
        <f>_xlfn.RANK.EQ('Hitter Rates'!P67,'Hitter Rates'!P:P)</f>
        <v>175</v>
      </c>
      <c r="G67">
        <f>_xlfn.RANK.EQ('Hitter Rates'!Q67,'Hitter Rates'!Q:Q)</f>
        <v>55</v>
      </c>
      <c r="H67">
        <f>_xlfn.RANK.EQ('Hitter Rates'!R67,'Hitter Rates'!R:R)</f>
        <v>76</v>
      </c>
      <c r="I67">
        <f>_xlfn.RANK.EQ('Hitter Rates'!S67,'Hitter Rates'!S:S)</f>
        <v>49</v>
      </c>
      <c r="J67">
        <f>_xlfn.RANK.EQ('Hitter Rates'!T67,'Hitter Rates'!T:T)</f>
        <v>215</v>
      </c>
      <c r="K67">
        <f>_xlfn.RANK.EQ('Hitter Rates'!U67,'Hitter Rates'!U:U)</f>
        <v>235</v>
      </c>
      <c r="L67">
        <f>_xlfn.RANK.EQ('Hitter Rates'!V67,'Hitter Rates'!V:V)</f>
        <v>33</v>
      </c>
      <c r="M67">
        <f>_xlfn.RANK.EQ('Hitter Rates'!W67,'Hitter Rates'!W:W)</f>
        <v>171</v>
      </c>
      <c r="N67">
        <f>_xlfn.RANK.EQ('Hitter Rates'!X67,'Hitter Rates'!X:X)</f>
        <v>240</v>
      </c>
      <c r="O67">
        <f>_xlfn.RANK.EQ('Hitter Rates'!Y67,'Hitter Rates'!Y:Y)</f>
        <v>44</v>
      </c>
      <c r="P67">
        <f>_xlfn.RANK.EQ('Hitter Rates'!Z67,'Hitter Rates'!Z:Z)</f>
        <v>153</v>
      </c>
      <c r="Q67">
        <f>_xlfn.RANK.EQ('Hitter Rates'!AA67,'Hitter Rates'!AA:AA)</f>
        <v>77</v>
      </c>
      <c r="R67">
        <f>_xlfn.RANK.EQ('Hitter Rates'!AB67,'Hitter Rates'!AB:AB)</f>
        <v>52</v>
      </c>
      <c r="S67">
        <f>_xlfn.RANK.EQ('Hitter Rates'!AC67,'Hitter Rates'!AC:AC)</f>
        <v>131</v>
      </c>
      <c r="T67">
        <f>_xlfn.RANK.EQ('Hitter Rates'!AD67,'Hitter Rates'!AD:AD)</f>
        <v>230</v>
      </c>
      <c r="U67">
        <f>_xlfn.RANK.EQ('Hitter Rates'!AE67,'Hitter Rates'!AE:AE)</f>
        <v>51</v>
      </c>
      <c r="V67">
        <f>_xlfn.RANK.EQ('Hitter Rates'!AF67,'Hitter Rates'!AF:AF)</f>
        <v>237</v>
      </c>
      <c r="W67">
        <f>_xlfn.RANK.EQ('Hitter Rates'!AG67,'Hitter Rates'!AG:AG)</f>
        <v>110</v>
      </c>
    </row>
    <row r="68" spans="1:23">
      <c r="A68">
        <f>_xlfn.RANK.EQ('Hitter Rates'!K68,'Hitter Rates'!K:K)</f>
        <v>34</v>
      </c>
      <c r="B68">
        <f>_xlfn.RANK.EQ('Hitter Rates'!L68,'Hitter Rates'!L:L)</f>
        <v>78</v>
      </c>
      <c r="C68">
        <f>_xlfn.RANK.EQ('Hitter Rates'!M68,'Hitter Rates'!M:M)</f>
        <v>38</v>
      </c>
      <c r="D68">
        <f>_xlfn.RANK.EQ('Hitter Rates'!N68,'Hitter Rates'!N:N)</f>
        <v>182</v>
      </c>
      <c r="E68">
        <f>_xlfn.RANK.EQ('Hitter Rates'!O68,'Hitter Rates'!O:O)</f>
        <v>62</v>
      </c>
      <c r="F68">
        <f>_xlfn.RANK.EQ('Hitter Rates'!P68,'Hitter Rates'!P:P)</f>
        <v>30</v>
      </c>
      <c r="G68">
        <f>_xlfn.RANK.EQ('Hitter Rates'!Q68,'Hitter Rates'!Q:Q)</f>
        <v>103</v>
      </c>
      <c r="H68">
        <f>_xlfn.RANK.EQ('Hitter Rates'!R68,'Hitter Rates'!R:R)</f>
        <v>197</v>
      </c>
      <c r="I68">
        <f>_xlfn.RANK.EQ('Hitter Rates'!S68,'Hitter Rates'!S:S)</f>
        <v>41</v>
      </c>
      <c r="J68">
        <f>_xlfn.RANK.EQ('Hitter Rates'!T68,'Hitter Rates'!T:T)</f>
        <v>7</v>
      </c>
      <c r="K68">
        <f>_xlfn.RANK.EQ('Hitter Rates'!U68,'Hitter Rates'!U:U)</f>
        <v>13</v>
      </c>
      <c r="L68">
        <f>_xlfn.RANK.EQ('Hitter Rates'!V68,'Hitter Rates'!V:V)</f>
        <v>166</v>
      </c>
      <c r="M68">
        <f>_xlfn.RANK.EQ('Hitter Rates'!W68,'Hitter Rates'!W:W)</f>
        <v>225</v>
      </c>
      <c r="N68">
        <f>_xlfn.RANK.EQ('Hitter Rates'!X68,'Hitter Rates'!X:X)</f>
        <v>126</v>
      </c>
      <c r="O68">
        <f>_xlfn.RANK.EQ('Hitter Rates'!Y68,'Hitter Rates'!Y:Y)</f>
        <v>120</v>
      </c>
      <c r="P68">
        <f>_xlfn.RANK.EQ('Hitter Rates'!Z68,'Hitter Rates'!Z:Z)</f>
        <v>249</v>
      </c>
      <c r="Q68">
        <f>_xlfn.RANK.EQ('Hitter Rates'!AA68,'Hitter Rates'!AA:AA)</f>
        <v>64</v>
      </c>
      <c r="R68">
        <f>_xlfn.RANK.EQ('Hitter Rates'!AB68,'Hitter Rates'!AB:AB)</f>
        <v>123</v>
      </c>
      <c r="S68">
        <f>_xlfn.RANK.EQ('Hitter Rates'!AC68,'Hitter Rates'!AC:AC)</f>
        <v>271</v>
      </c>
      <c r="T68">
        <f>_xlfn.RANK.EQ('Hitter Rates'!AD68,'Hitter Rates'!AD:AD)</f>
        <v>280</v>
      </c>
      <c r="U68">
        <f>_xlfn.RANK.EQ('Hitter Rates'!AE68,'Hitter Rates'!AE:AE)</f>
        <v>84</v>
      </c>
      <c r="V68">
        <f>_xlfn.RANK.EQ('Hitter Rates'!AF68,'Hitter Rates'!AF:AF)</f>
        <v>166</v>
      </c>
      <c r="W68">
        <f>_xlfn.RANK.EQ('Hitter Rates'!AG68,'Hitter Rates'!AG:AG)</f>
        <v>25</v>
      </c>
    </row>
    <row r="69" spans="1:23">
      <c r="A69">
        <f>_xlfn.RANK.EQ('Hitter Rates'!K69,'Hitter Rates'!K:K)</f>
        <v>130</v>
      </c>
      <c r="B69">
        <f>_xlfn.RANK.EQ('Hitter Rates'!L69,'Hitter Rates'!L:L)</f>
        <v>118</v>
      </c>
      <c r="C69">
        <f>_xlfn.RANK.EQ('Hitter Rates'!M69,'Hitter Rates'!M:M)</f>
        <v>111</v>
      </c>
      <c r="D69">
        <f>_xlfn.RANK.EQ('Hitter Rates'!N69,'Hitter Rates'!N:N)</f>
        <v>160</v>
      </c>
      <c r="E69">
        <f>_xlfn.RANK.EQ('Hitter Rates'!O69,'Hitter Rates'!O:O)</f>
        <v>47</v>
      </c>
      <c r="F69">
        <f>_xlfn.RANK.EQ('Hitter Rates'!P69,'Hitter Rates'!P:P)</f>
        <v>50</v>
      </c>
      <c r="G69">
        <f>_xlfn.RANK.EQ('Hitter Rates'!Q69,'Hitter Rates'!Q:Q)</f>
        <v>80</v>
      </c>
      <c r="H69">
        <f>_xlfn.RANK.EQ('Hitter Rates'!R69,'Hitter Rates'!R:R)</f>
        <v>138</v>
      </c>
      <c r="I69">
        <f>_xlfn.RANK.EQ('Hitter Rates'!S69,'Hitter Rates'!S:S)</f>
        <v>86</v>
      </c>
      <c r="J69">
        <f>_xlfn.RANK.EQ('Hitter Rates'!T69,'Hitter Rates'!T:T)</f>
        <v>41</v>
      </c>
      <c r="K69">
        <f>_xlfn.RANK.EQ('Hitter Rates'!U69,'Hitter Rates'!U:U)</f>
        <v>44</v>
      </c>
      <c r="L69">
        <f>_xlfn.RANK.EQ('Hitter Rates'!V69,'Hitter Rates'!V:V)</f>
        <v>199</v>
      </c>
      <c r="M69">
        <f>_xlfn.RANK.EQ('Hitter Rates'!W69,'Hitter Rates'!W:W)</f>
        <v>62</v>
      </c>
      <c r="N69">
        <f>_xlfn.RANK.EQ('Hitter Rates'!X69,'Hitter Rates'!X:X)</f>
        <v>117</v>
      </c>
      <c r="O69">
        <f>_xlfn.RANK.EQ('Hitter Rates'!Y69,'Hitter Rates'!Y:Y)</f>
        <v>203</v>
      </c>
      <c r="P69">
        <f>_xlfn.RANK.EQ('Hitter Rates'!Z69,'Hitter Rates'!Z:Z)</f>
        <v>238</v>
      </c>
      <c r="Q69">
        <f>_xlfn.RANK.EQ('Hitter Rates'!AA69,'Hitter Rates'!AA:AA)</f>
        <v>262</v>
      </c>
      <c r="R69">
        <f>_xlfn.RANK.EQ('Hitter Rates'!AB69,'Hitter Rates'!AB:AB)</f>
        <v>207</v>
      </c>
      <c r="S69">
        <f>_xlfn.RANK.EQ('Hitter Rates'!AC69,'Hitter Rates'!AC:AC)</f>
        <v>109</v>
      </c>
      <c r="T69">
        <f>_xlfn.RANK.EQ('Hitter Rates'!AD69,'Hitter Rates'!AD:AD)</f>
        <v>26</v>
      </c>
      <c r="U69">
        <f>_xlfn.RANK.EQ('Hitter Rates'!AE69,'Hitter Rates'!AE:AE)</f>
        <v>236</v>
      </c>
      <c r="V69">
        <f>_xlfn.RANK.EQ('Hitter Rates'!AF69,'Hitter Rates'!AF:AF)</f>
        <v>79</v>
      </c>
      <c r="W69">
        <f>_xlfn.RANK.EQ('Hitter Rates'!AG69,'Hitter Rates'!AG:AG)</f>
        <v>63</v>
      </c>
    </row>
    <row r="70" spans="1:23">
      <c r="A70">
        <f>_xlfn.RANK.EQ('Hitter Rates'!K70,'Hitter Rates'!K:K)</f>
        <v>13</v>
      </c>
      <c r="B70">
        <f>_xlfn.RANK.EQ('Hitter Rates'!L70,'Hitter Rates'!L:L)</f>
        <v>14</v>
      </c>
      <c r="C70">
        <f>_xlfn.RANK.EQ('Hitter Rates'!M70,'Hitter Rates'!M:M)</f>
        <v>6</v>
      </c>
      <c r="D70">
        <f>_xlfn.RANK.EQ('Hitter Rates'!N70,'Hitter Rates'!N:N)</f>
        <v>247</v>
      </c>
      <c r="E70">
        <f>_xlfn.RANK.EQ('Hitter Rates'!O70,'Hitter Rates'!O:O)</f>
        <v>105</v>
      </c>
      <c r="F70">
        <f>_xlfn.RANK.EQ('Hitter Rates'!P70,'Hitter Rates'!P:P)</f>
        <v>61</v>
      </c>
      <c r="G70">
        <f>_xlfn.RANK.EQ('Hitter Rates'!Q70,'Hitter Rates'!Q:Q)</f>
        <v>9</v>
      </c>
      <c r="H70">
        <f>_xlfn.RANK.EQ('Hitter Rates'!R70,'Hitter Rates'!R:R)</f>
        <v>69</v>
      </c>
      <c r="I70">
        <f>_xlfn.RANK.EQ('Hitter Rates'!S70,'Hitter Rates'!S:S)</f>
        <v>27</v>
      </c>
      <c r="J70">
        <f>_xlfn.RANK.EQ('Hitter Rates'!T70,'Hitter Rates'!T:T)</f>
        <v>61</v>
      </c>
      <c r="K70">
        <f>_xlfn.RANK.EQ('Hitter Rates'!U70,'Hitter Rates'!U:U)</f>
        <v>53</v>
      </c>
      <c r="L70">
        <f>_xlfn.RANK.EQ('Hitter Rates'!V70,'Hitter Rates'!V:V)</f>
        <v>7</v>
      </c>
      <c r="M70">
        <f>_xlfn.RANK.EQ('Hitter Rates'!W70,'Hitter Rates'!W:W)</f>
        <v>236</v>
      </c>
      <c r="N70">
        <f>_xlfn.RANK.EQ('Hitter Rates'!X70,'Hitter Rates'!X:X)</f>
        <v>266</v>
      </c>
      <c r="O70">
        <f>_xlfn.RANK.EQ('Hitter Rates'!Y70,'Hitter Rates'!Y:Y)</f>
        <v>10</v>
      </c>
      <c r="P70">
        <f>_xlfn.RANK.EQ('Hitter Rates'!Z70,'Hitter Rates'!Z:Z)</f>
        <v>116</v>
      </c>
      <c r="Q70">
        <f>_xlfn.RANK.EQ('Hitter Rates'!AA70,'Hitter Rates'!AA:AA)</f>
        <v>241</v>
      </c>
      <c r="R70">
        <f>_xlfn.RANK.EQ('Hitter Rates'!AB70,'Hitter Rates'!AB:AB)</f>
        <v>59</v>
      </c>
      <c r="S70">
        <f>_xlfn.RANK.EQ('Hitter Rates'!AC70,'Hitter Rates'!AC:AC)</f>
        <v>26</v>
      </c>
      <c r="T70">
        <f>_xlfn.RANK.EQ('Hitter Rates'!AD70,'Hitter Rates'!AD:AD)</f>
        <v>43</v>
      </c>
      <c r="U70">
        <f>_xlfn.RANK.EQ('Hitter Rates'!AE70,'Hitter Rates'!AE:AE)</f>
        <v>126</v>
      </c>
      <c r="V70">
        <f>_xlfn.RANK.EQ('Hitter Rates'!AF70,'Hitter Rates'!AF:AF)</f>
        <v>228</v>
      </c>
      <c r="W70">
        <f>_xlfn.RANK.EQ('Hitter Rates'!AG70,'Hitter Rates'!AG:AG)</f>
        <v>29</v>
      </c>
    </row>
    <row r="71" spans="1:23">
      <c r="A71">
        <f>_xlfn.RANK.EQ('Hitter Rates'!K71,'Hitter Rates'!K:K)</f>
        <v>196</v>
      </c>
      <c r="B71">
        <f>_xlfn.RANK.EQ('Hitter Rates'!L71,'Hitter Rates'!L:L)</f>
        <v>154</v>
      </c>
      <c r="C71">
        <f>_xlfn.RANK.EQ('Hitter Rates'!M71,'Hitter Rates'!M:M)</f>
        <v>110</v>
      </c>
      <c r="D71">
        <f>_xlfn.RANK.EQ('Hitter Rates'!N71,'Hitter Rates'!N:N)</f>
        <v>100</v>
      </c>
      <c r="E71">
        <f>_xlfn.RANK.EQ('Hitter Rates'!O71,'Hitter Rates'!O:O)</f>
        <v>20</v>
      </c>
      <c r="F71">
        <f>_xlfn.RANK.EQ('Hitter Rates'!P71,'Hitter Rates'!P:P)</f>
        <v>88</v>
      </c>
      <c r="G71">
        <f>_xlfn.RANK.EQ('Hitter Rates'!Q71,'Hitter Rates'!Q:Q)</f>
        <v>34</v>
      </c>
      <c r="H71">
        <f>_xlfn.RANK.EQ('Hitter Rates'!R71,'Hitter Rates'!R:R)</f>
        <v>33</v>
      </c>
      <c r="I71">
        <f>_xlfn.RANK.EQ('Hitter Rates'!S71,'Hitter Rates'!S:S)</f>
        <v>120</v>
      </c>
      <c r="J71">
        <f>_xlfn.RANK.EQ('Hitter Rates'!T71,'Hitter Rates'!T:T)</f>
        <v>34</v>
      </c>
      <c r="K71">
        <f>_xlfn.RANK.EQ('Hitter Rates'!U71,'Hitter Rates'!U:U)</f>
        <v>47</v>
      </c>
      <c r="L71">
        <f>_xlfn.RANK.EQ('Hitter Rates'!V71,'Hitter Rates'!V:V)</f>
        <v>166</v>
      </c>
      <c r="M71">
        <f>_xlfn.RANK.EQ('Hitter Rates'!W71,'Hitter Rates'!W:W)</f>
        <v>103</v>
      </c>
      <c r="N71">
        <f>_xlfn.RANK.EQ('Hitter Rates'!X71,'Hitter Rates'!X:X)</f>
        <v>90</v>
      </c>
      <c r="O71">
        <f>_xlfn.RANK.EQ('Hitter Rates'!Y71,'Hitter Rates'!Y:Y)</f>
        <v>206</v>
      </c>
      <c r="P71">
        <f>_xlfn.RANK.EQ('Hitter Rates'!Z71,'Hitter Rates'!Z:Z)</f>
        <v>54</v>
      </c>
      <c r="Q71">
        <f>_xlfn.RANK.EQ('Hitter Rates'!AA71,'Hitter Rates'!AA:AA)</f>
        <v>215</v>
      </c>
      <c r="R71">
        <f>_xlfn.RANK.EQ('Hitter Rates'!AB71,'Hitter Rates'!AB:AB)</f>
        <v>113</v>
      </c>
      <c r="S71">
        <f>_xlfn.RANK.EQ('Hitter Rates'!AC71,'Hitter Rates'!AC:AC)</f>
        <v>67</v>
      </c>
      <c r="T71">
        <f>_xlfn.RANK.EQ('Hitter Rates'!AD71,'Hitter Rates'!AD:AD)</f>
        <v>57</v>
      </c>
      <c r="U71">
        <f>_xlfn.RANK.EQ('Hitter Rates'!AE71,'Hitter Rates'!AE:AE)</f>
        <v>159</v>
      </c>
      <c r="V71">
        <f>_xlfn.RANK.EQ('Hitter Rates'!AF71,'Hitter Rates'!AF:AF)</f>
        <v>175</v>
      </c>
      <c r="W71">
        <f>_xlfn.RANK.EQ('Hitter Rates'!AG71,'Hitter Rates'!AG:AG)</f>
        <v>103</v>
      </c>
    </row>
    <row r="72" spans="1:23">
      <c r="A72">
        <f>_xlfn.RANK.EQ('Hitter Rates'!K72,'Hitter Rates'!K:K)</f>
        <v>88</v>
      </c>
      <c r="B72">
        <f>_xlfn.RANK.EQ('Hitter Rates'!L72,'Hitter Rates'!L:L)</f>
        <v>28</v>
      </c>
      <c r="C72">
        <f>_xlfn.RANK.EQ('Hitter Rates'!M72,'Hitter Rates'!M:M)</f>
        <v>88</v>
      </c>
      <c r="D72">
        <f>_xlfn.RANK.EQ('Hitter Rates'!N72,'Hitter Rates'!N:N)</f>
        <v>107</v>
      </c>
      <c r="E72">
        <f>_xlfn.RANK.EQ('Hitter Rates'!O72,'Hitter Rates'!O:O)</f>
        <v>9</v>
      </c>
      <c r="F72">
        <f>_xlfn.RANK.EQ('Hitter Rates'!P72,'Hitter Rates'!P:P)</f>
        <v>33</v>
      </c>
      <c r="G72">
        <f>_xlfn.RANK.EQ('Hitter Rates'!Q72,'Hitter Rates'!Q:Q)</f>
        <v>9</v>
      </c>
      <c r="H72">
        <f>_xlfn.RANK.EQ('Hitter Rates'!R72,'Hitter Rates'!R:R)</f>
        <v>151</v>
      </c>
      <c r="I72">
        <f>_xlfn.RANK.EQ('Hitter Rates'!S72,'Hitter Rates'!S:S)</f>
        <v>21</v>
      </c>
      <c r="J72">
        <f>_xlfn.RANK.EQ('Hitter Rates'!T72,'Hitter Rates'!T:T)</f>
        <v>50</v>
      </c>
      <c r="K72">
        <f>_xlfn.RANK.EQ('Hitter Rates'!U72,'Hitter Rates'!U:U)</f>
        <v>31</v>
      </c>
      <c r="L72">
        <f>_xlfn.RANK.EQ('Hitter Rates'!V72,'Hitter Rates'!V:V)</f>
        <v>237</v>
      </c>
      <c r="M72">
        <f>_xlfn.RANK.EQ('Hitter Rates'!W72,'Hitter Rates'!W:W)</f>
        <v>18</v>
      </c>
      <c r="N72">
        <f>_xlfn.RANK.EQ('Hitter Rates'!X72,'Hitter Rates'!X:X)</f>
        <v>92</v>
      </c>
      <c r="O72">
        <f>_xlfn.RANK.EQ('Hitter Rates'!Y72,'Hitter Rates'!Y:Y)</f>
        <v>241</v>
      </c>
      <c r="P72">
        <f>_xlfn.RANK.EQ('Hitter Rates'!Z72,'Hitter Rates'!Z:Z)</f>
        <v>214</v>
      </c>
      <c r="Q72">
        <f>_xlfn.RANK.EQ('Hitter Rates'!AA72,'Hitter Rates'!AA:AA)</f>
        <v>61</v>
      </c>
      <c r="R72">
        <f>_xlfn.RANK.EQ('Hitter Rates'!AB72,'Hitter Rates'!AB:AB)</f>
        <v>30</v>
      </c>
      <c r="S72">
        <f>_xlfn.RANK.EQ('Hitter Rates'!AC72,'Hitter Rates'!AC:AC)</f>
        <v>228</v>
      </c>
      <c r="T72">
        <f>_xlfn.RANK.EQ('Hitter Rates'!AD72,'Hitter Rates'!AD:AD)</f>
        <v>287</v>
      </c>
      <c r="U72">
        <f>_xlfn.RANK.EQ('Hitter Rates'!AE72,'Hitter Rates'!AE:AE)</f>
        <v>21</v>
      </c>
      <c r="V72">
        <f>_xlfn.RANK.EQ('Hitter Rates'!AF72,'Hitter Rates'!AF:AF)</f>
        <v>258</v>
      </c>
      <c r="W72">
        <f>_xlfn.RANK.EQ('Hitter Rates'!AG72,'Hitter Rates'!AG:AG)</f>
        <v>30</v>
      </c>
    </row>
    <row r="73" spans="1:23">
      <c r="A73">
        <f>_xlfn.RANK.EQ('Hitter Rates'!K73,'Hitter Rates'!K:K)</f>
        <v>267</v>
      </c>
      <c r="B73">
        <f>_xlfn.RANK.EQ('Hitter Rates'!L73,'Hitter Rates'!L:L)</f>
        <v>55</v>
      </c>
      <c r="C73">
        <f>_xlfn.RANK.EQ('Hitter Rates'!M73,'Hitter Rates'!M:M)</f>
        <v>225</v>
      </c>
      <c r="D73">
        <f>_xlfn.RANK.EQ('Hitter Rates'!N73,'Hitter Rates'!N:N)</f>
        <v>65</v>
      </c>
      <c r="E73">
        <f>_xlfn.RANK.EQ('Hitter Rates'!O73,'Hitter Rates'!O:O)</f>
        <v>55</v>
      </c>
      <c r="F73">
        <f>_xlfn.RANK.EQ('Hitter Rates'!P73,'Hitter Rates'!P:P)</f>
        <v>240</v>
      </c>
      <c r="G73">
        <f>_xlfn.RANK.EQ('Hitter Rates'!Q73,'Hitter Rates'!Q:Q)</f>
        <v>28</v>
      </c>
      <c r="H73">
        <f>_xlfn.RANK.EQ('Hitter Rates'!R73,'Hitter Rates'!R:R)</f>
        <v>229</v>
      </c>
      <c r="I73">
        <f>_xlfn.RANK.EQ('Hitter Rates'!S73,'Hitter Rates'!S:S)</f>
        <v>287</v>
      </c>
      <c r="J73">
        <f>_xlfn.RANK.EQ('Hitter Rates'!T73,'Hitter Rates'!T:T)</f>
        <v>287</v>
      </c>
      <c r="K73">
        <f>_xlfn.RANK.EQ('Hitter Rates'!U73,'Hitter Rates'!U:U)</f>
        <v>274</v>
      </c>
      <c r="L73">
        <f>_xlfn.RANK.EQ('Hitter Rates'!V73,'Hitter Rates'!V:V)</f>
        <v>68</v>
      </c>
      <c r="M73">
        <f>_xlfn.RANK.EQ('Hitter Rates'!W73,'Hitter Rates'!W:W)</f>
        <v>197</v>
      </c>
      <c r="N73">
        <f>_xlfn.RANK.EQ('Hitter Rates'!X73,'Hitter Rates'!X:X)</f>
        <v>202</v>
      </c>
      <c r="O73">
        <f>_xlfn.RANK.EQ('Hitter Rates'!Y73,'Hitter Rates'!Y:Y)</f>
        <v>62</v>
      </c>
      <c r="P73">
        <f>_xlfn.RANK.EQ('Hitter Rates'!Z73,'Hitter Rates'!Z:Z)</f>
        <v>24</v>
      </c>
      <c r="Q73">
        <f>_xlfn.RANK.EQ('Hitter Rates'!AA73,'Hitter Rates'!AA:AA)</f>
        <v>280</v>
      </c>
      <c r="R73">
        <f>_xlfn.RANK.EQ('Hitter Rates'!AB73,'Hitter Rates'!AB:AB)</f>
        <v>273</v>
      </c>
      <c r="S73">
        <f>_xlfn.RANK.EQ('Hitter Rates'!AC73,'Hitter Rates'!AC:AC)</f>
        <v>169</v>
      </c>
      <c r="T73">
        <f>_xlfn.RANK.EQ('Hitter Rates'!AD73,'Hitter Rates'!AD:AD)</f>
        <v>16</v>
      </c>
      <c r="U73">
        <f>_xlfn.RANK.EQ('Hitter Rates'!AE73,'Hitter Rates'!AE:AE)</f>
        <v>281</v>
      </c>
      <c r="V73">
        <f>_xlfn.RANK.EQ('Hitter Rates'!AF73,'Hitter Rates'!AF:AF)</f>
        <v>16</v>
      </c>
      <c r="W73">
        <f>_xlfn.RANK.EQ('Hitter Rates'!AG73,'Hitter Rates'!AG:AG)</f>
        <v>160</v>
      </c>
    </row>
    <row r="74" spans="1:23">
      <c r="A74">
        <f>_xlfn.RANK.EQ('Hitter Rates'!K74,'Hitter Rates'!K:K)</f>
        <v>38</v>
      </c>
      <c r="B74">
        <f>_xlfn.RANK.EQ('Hitter Rates'!L74,'Hitter Rates'!L:L)</f>
        <v>32</v>
      </c>
      <c r="C74">
        <f>_xlfn.RANK.EQ('Hitter Rates'!M74,'Hitter Rates'!M:M)</f>
        <v>131</v>
      </c>
      <c r="D74">
        <f>_xlfn.RANK.EQ('Hitter Rates'!N74,'Hitter Rates'!N:N)</f>
        <v>202</v>
      </c>
      <c r="E74">
        <f>_xlfn.RANK.EQ('Hitter Rates'!O74,'Hitter Rates'!O:O)</f>
        <v>28</v>
      </c>
      <c r="F74">
        <f>_xlfn.RANK.EQ('Hitter Rates'!P74,'Hitter Rates'!P:P)</f>
        <v>40</v>
      </c>
      <c r="G74">
        <f>_xlfn.RANK.EQ('Hitter Rates'!Q74,'Hitter Rates'!Q:Q)</f>
        <v>37</v>
      </c>
      <c r="H74">
        <f>_xlfn.RANK.EQ('Hitter Rates'!R74,'Hitter Rates'!R:R)</f>
        <v>44</v>
      </c>
      <c r="I74">
        <f>_xlfn.RANK.EQ('Hitter Rates'!S74,'Hitter Rates'!S:S)</f>
        <v>13</v>
      </c>
      <c r="J74">
        <f>_xlfn.RANK.EQ('Hitter Rates'!T74,'Hitter Rates'!T:T)</f>
        <v>16</v>
      </c>
      <c r="K74">
        <f>_xlfn.RANK.EQ('Hitter Rates'!U74,'Hitter Rates'!U:U)</f>
        <v>26</v>
      </c>
      <c r="L74">
        <f>_xlfn.RANK.EQ('Hitter Rates'!V74,'Hitter Rates'!V:V)</f>
        <v>25</v>
      </c>
      <c r="M74">
        <f>_xlfn.RANK.EQ('Hitter Rates'!W74,'Hitter Rates'!W:W)</f>
        <v>25</v>
      </c>
      <c r="N74">
        <f>_xlfn.RANK.EQ('Hitter Rates'!X74,'Hitter Rates'!X:X)</f>
        <v>268</v>
      </c>
      <c r="O74">
        <f>_xlfn.RANK.EQ('Hitter Rates'!Y74,'Hitter Rates'!Y:Y)</f>
        <v>69</v>
      </c>
      <c r="P74">
        <f>_xlfn.RANK.EQ('Hitter Rates'!Z74,'Hitter Rates'!Z:Z)</f>
        <v>87</v>
      </c>
      <c r="Q74">
        <f>_xlfn.RANK.EQ('Hitter Rates'!AA74,'Hitter Rates'!AA:AA)</f>
        <v>266</v>
      </c>
      <c r="R74">
        <f>_xlfn.RANK.EQ('Hitter Rates'!AB74,'Hitter Rates'!AB:AB)</f>
        <v>115</v>
      </c>
      <c r="S74">
        <f>_xlfn.RANK.EQ('Hitter Rates'!AC74,'Hitter Rates'!AC:AC)</f>
        <v>224</v>
      </c>
      <c r="T74">
        <f>_xlfn.RANK.EQ('Hitter Rates'!AD74,'Hitter Rates'!AD:AD)</f>
        <v>217</v>
      </c>
      <c r="U74">
        <f>_xlfn.RANK.EQ('Hitter Rates'!AE74,'Hitter Rates'!AE:AE)</f>
        <v>133</v>
      </c>
      <c r="V74">
        <f>_xlfn.RANK.EQ('Hitter Rates'!AF74,'Hitter Rates'!AF:AF)</f>
        <v>173</v>
      </c>
      <c r="W74">
        <f>_xlfn.RANK.EQ('Hitter Rates'!AG74,'Hitter Rates'!AG:AG)</f>
        <v>121</v>
      </c>
    </row>
    <row r="75" spans="1:23">
      <c r="A75">
        <f>_xlfn.RANK.EQ('Hitter Rates'!K75,'Hitter Rates'!K:K)</f>
        <v>153</v>
      </c>
      <c r="B75">
        <f>_xlfn.RANK.EQ('Hitter Rates'!L75,'Hitter Rates'!L:L)</f>
        <v>256</v>
      </c>
      <c r="C75">
        <f>_xlfn.RANK.EQ('Hitter Rates'!M75,'Hitter Rates'!M:M)</f>
        <v>65</v>
      </c>
      <c r="D75">
        <f>_xlfn.RANK.EQ('Hitter Rates'!N75,'Hitter Rates'!N:N)</f>
        <v>228</v>
      </c>
      <c r="E75">
        <f>_xlfn.RANK.EQ('Hitter Rates'!O75,'Hitter Rates'!O:O)</f>
        <v>143</v>
      </c>
      <c r="F75">
        <f>_xlfn.RANK.EQ('Hitter Rates'!P75,'Hitter Rates'!P:P)</f>
        <v>196</v>
      </c>
      <c r="G75">
        <f>_xlfn.RANK.EQ('Hitter Rates'!Q75,'Hitter Rates'!Q:Q)</f>
        <v>80</v>
      </c>
      <c r="H75">
        <f>_xlfn.RANK.EQ('Hitter Rates'!R75,'Hitter Rates'!R:R)</f>
        <v>31</v>
      </c>
      <c r="I75">
        <f>_xlfn.RANK.EQ('Hitter Rates'!S75,'Hitter Rates'!S:S)</f>
        <v>41</v>
      </c>
      <c r="J75">
        <f>_xlfn.RANK.EQ('Hitter Rates'!T75,'Hitter Rates'!T:T)</f>
        <v>97</v>
      </c>
      <c r="K75">
        <f>_xlfn.RANK.EQ('Hitter Rates'!U75,'Hitter Rates'!U:U)</f>
        <v>81</v>
      </c>
      <c r="L75">
        <f>_xlfn.RANK.EQ('Hitter Rates'!V75,'Hitter Rates'!V:V)</f>
        <v>30</v>
      </c>
      <c r="M75">
        <f>_xlfn.RANK.EQ('Hitter Rates'!W75,'Hitter Rates'!W:W)</f>
        <v>54</v>
      </c>
      <c r="N75">
        <f>_xlfn.RANK.EQ('Hitter Rates'!X75,'Hitter Rates'!X:X)</f>
        <v>263</v>
      </c>
      <c r="O75">
        <f>_xlfn.RANK.EQ('Hitter Rates'!Y75,'Hitter Rates'!Y:Y)</f>
        <v>60</v>
      </c>
      <c r="P75">
        <f>_xlfn.RANK.EQ('Hitter Rates'!Z75,'Hitter Rates'!Z:Z)</f>
        <v>233</v>
      </c>
      <c r="Q75">
        <f>_xlfn.RANK.EQ('Hitter Rates'!AA75,'Hitter Rates'!AA:AA)</f>
        <v>240</v>
      </c>
      <c r="R75">
        <f>_xlfn.RANK.EQ('Hitter Rates'!AB75,'Hitter Rates'!AB:AB)</f>
        <v>41</v>
      </c>
      <c r="S75">
        <f>_xlfn.RANK.EQ('Hitter Rates'!AC75,'Hitter Rates'!AC:AC)</f>
        <v>51</v>
      </c>
      <c r="T75">
        <f>_xlfn.RANK.EQ('Hitter Rates'!AD75,'Hitter Rates'!AD:AD)</f>
        <v>123</v>
      </c>
      <c r="U75">
        <f>_xlfn.RANK.EQ('Hitter Rates'!AE75,'Hitter Rates'!AE:AE)</f>
        <v>71</v>
      </c>
      <c r="V75">
        <f>_xlfn.RANK.EQ('Hitter Rates'!AF75,'Hitter Rates'!AF:AF)</f>
        <v>246</v>
      </c>
      <c r="W75">
        <f>_xlfn.RANK.EQ('Hitter Rates'!AG75,'Hitter Rates'!AG:AG)</f>
        <v>108</v>
      </c>
    </row>
    <row r="76" spans="1:23">
      <c r="A76">
        <f>_xlfn.RANK.EQ('Hitter Rates'!K76,'Hitter Rates'!K:K)</f>
        <v>283</v>
      </c>
      <c r="B76">
        <f>_xlfn.RANK.EQ('Hitter Rates'!L76,'Hitter Rates'!L:L)</f>
        <v>113</v>
      </c>
      <c r="C76">
        <f>_xlfn.RANK.EQ('Hitter Rates'!M76,'Hitter Rates'!M:M)</f>
        <v>277</v>
      </c>
      <c r="D76">
        <f>_xlfn.RANK.EQ('Hitter Rates'!N76,'Hitter Rates'!N:N)</f>
        <v>74</v>
      </c>
      <c r="E76">
        <f>_xlfn.RANK.EQ('Hitter Rates'!O76,'Hitter Rates'!O:O)</f>
        <v>81</v>
      </c>
      <c r="F76">
        <f>_xlfn.RANK.EQ('Hitter Rates'!P76,'Hitter Rates'!P:P)</f>
        <v>231</v>
      </c>
      <c r="G76">
        <f>_xlfn.RANK.EQ('Hitter Rates'!Q76,'Hitter Rates'!Q:Q)</f>
        <v>96</v>
      </c>
      <c r="H76">
        <f>_xlfn.RANK.EQ('Hitter Rates'!R76,'Hitter Rates'!R:R)</f>
        <v>284</v>
      </c>
      <c r="I76">
        <f>_xlfn.RANK.EQ('Hitter Rates'!S76,'Hitter Rates'!S:S)</f>
        <v>286</v>
      </c>
      <c r="J76">
        <f>_xlfn.RANK.EQ('Hitter Rates'!T76,'Hitter Rates'!T:T)</f>
        <v>288</v>
      </c>
      <c r="K76">
        <f>_xlfn.RANK.EQ('Hitter Rates'!U76,'Hitter Rates'!U:U)</f>
        <v>268</v>
      </c>
      <c r="L76">
        <f>_xlfn.RANK.EQ('Hitter Rates'!V76,'Hitter Rates'!V:V)</f>
        <v>205</v>
      </c>
      <c r="M76">
        <f>_xlfn.RANK.EQ('Hitter Rates'!W76,'Hitter Rates'!W:W)</f>
        <v>16</v>
      </c>
      <c r="N76">
        <f>_xlfn.RANK.EQ('Hitter Rates'!X76,'Hitter Rates'!X:X)</f>
        <v>86</v>
      </c>
      <c r="O76">
        <f>_xlfn.RANK.EQ('Hitter Rates'!Y76,'Hitter Rates'!Y:Y)</f>
        <v>248</v>
      </c>
      <c r="P76">
        <f>_xlfn.RANK.EQ('Hitter Rates'!Z76,'Hitter Rates'!Z:Z)</f>
        <v>101</v>
      </c>
      <c r="Q76">
        <f>_xlfn.RANK.EQ('Hitter Rates'!AA76,'Hitter Rates'!AA:AA)</f>
        <v>252</v>
      </c>
      <c r="R76">
        <f>_xlfn.RANK.EQ('Hitter Rates'!AB76,'Hitter Rates'!AB:AB)</f>
        <v>287</v>
      </c>
      <c r="S76">
        <f>_xlfn.RANK.EQ('Hitter Rates'!AC76,'Hitter Rates'!AC:AC)</f>
        <v>199</v>
      </c>
      <c r="T76">
        <f>_xlfn.RANK.EQ('Hitter Rates'!AD76,'Hitter Rates'!AD:AD)</f>
        <v>8</v>
      </c>
      <c r="U76">
        <f>_xlfn.RANK.EQ('Hitter Rates'!AE76,'Hitter Rates'!AE:AE)</f>
        <v>287</v>
      </c>
      <c r="V76">
        <f>_xlfn.RANK.EQ('Hitter Rates'!AF76,'Hitter Rates'!AF:AF)</f>
        <v>2</v>
      </c>
      <c r="W76">
        <f>_xlfn.RANK.EQ('Hitter Rates'!AG76,'Hitter Rates'!AG:AG)</f>
        <v>131</v>
      </c>
    </row>
    <row r="77" spans="1:23">
      <c r="A77">
        <f>_xlfn.RANK.EQ('Hitter Rates'!K77,'Hitter Rates'!K:K)</f>
        <v>231</v>
      </c>
      <c r="B77">
        <f>_xlfn.RANK.EQ('Hitter Rates'!L77,'Hitter Rates'!L:L)</f>
        <v>279</v>
      </c>
      <c r="C77">
        <f>_xlfn.RANK.EQ('Hitter Rates'!M77,'Hitter Rates'!M:M)</f>
        <v>74</v>
      </c>
      <c r="D77">
        <f>_xlfn.RANK.EQ('Hitter Rates'!N77,'Hitter Rates'!N:N)</f>
        <v>229</v>
      </c>
      <c r="E77">
        <f>_xlfn.RANK.EQ('Hitter Rates'!O77,'Hitter Rates'!O:O)</f>
        <v>257</v>
      </c>
      <c r="F77">
        <f>_xlfn.RANK.EQ('Hitter Rates'!P77,'Hitter Rates'!P:P)</f>
        <v>240</v>
      </c>
      <c r="G77">
        <f>_xlfn.RANK.EQ('Hitter Rates'!Q77,'Hitter Rates'!Q:Q)</f>
        <v>233</v>
      </c>
      <c r="H77">
        <f>_xlfn.RANK.EQ('Hitter Rates'!R77,'Hitter Rates'!R:R)</f>
        <v>48</v>
      </c>
      <c r="I77">
        <f>_xlfn.RANK.EQ('Hitter Rates'!S77,'Hitter Rates'!S:S)</f>
        <v>103</v>
      </c>
      <c r="J77">
        <f>_xlfn.RANK.EQ('Hitter Rates'!T77,'Hitter Rates'!T:T)</f>
        <v>178</v>
      </c>
      <c r="K77">
        <f>_xlfn.RANK.EQ('Hitter Rates'!U77,'Hitter Rates'!U:U)</f>
        <v>169</v>
      </c>
      <c r="L77">
        <f>_xlfn.RANK.EQ('Hitter Rates'!V77,'Hitter Rates'!V:V)</f>
        <v>218</v>
      </c>
      <c r="M77">
        <f>_xlfn.RANK.EQ('Hitter Rates'!W77,'Hitter Rates'!W:W)</f>
        <v>61</v>
      </c>
      <c r="N77">
        <f>_xlfn.RANK.EQ('Hitter Rates'!X77,'Hitter Rates'!X:X)</f>
        <v>114</v>
      </c>
      <c r="O77">
        <f>_xlfn.RANK.EQ('Hitter Rates'!Y77,'Hitter Rates'!Y:Y)</f>
        <v>203</v>
      </c>
      <c r="P77">
        <f>_xlfn.RANK.EQ('Hitter Rates'!Z77,'Hitter Rates'!Z:Z)</f>
        <v>166</v>
      </c>
      <c r="Q77">
        <f>_xlfn.RANK.EQ('Hitter Rates'!AA77,'Hitter Rates'!AA:AA)</f>
        <v>184</v>
      </c>
      <c r="R77">
        <f>_xlfn.RANK.EQ('Hitter Rates'!AB77,'Hitter Rates'!AB:AB)</f>
        <v>127</v>
      </c>
      <c r="S77">
        <f>_xlfn.RANK.EQ('Hitter Rates'!AC77,'Hitter Rates'!AC:AC)</f>
        <v>58</v>
      </c>
      <c r="T77">
        <f>_xlfn.RANK.EQ('Hitter Rates'!AD77,'Hitter Rates'!AD:AD)</f>
        <v>63</v>
      </c>
      <c r="U77">
        <f>_xlfn.RANK.EQ('Hitter Rates'!AE77,'Hitter Rates'!AE:AE)</f>
        <v>126</v>
      </c>
      <c r="V77">
        <f>_xlfn.RANK.EQ('Hitter Rates'!AF77,'Hitter Rates'!AF:AF)</f>
        <v>160</v>
      </c>
      <c r="W77">
        <f>_xlfn.RANK.EQ('Hitter Rates'!AG77,'Hitter Rates'!AG:AG)</f>
        <v>271</v>
      </c>
    </row>
    <row r="78" spans="1:23">
      <c r="A78">
        <f>_xlfn.RANK.EQ('Hitter Rates'!K78,'Hitter Rates'!K:K)</f>
        <v>45</v>
      </c>
      <c r="B78">
        <f>_xlfn.RANK.EQ('Hitter Rates'!L78,'Hitter Rates'!L:L)</f>
        <v>94</v>
      </c>
      <c r="C78">
        <f>_xlfn.RANK.EQ('Hitter Rates'!M78,'Hitter Rates'!M:M)</f>
        <v>30</v>
      </c>
      <c r="D78">
        <f>_xlfn.RANK.EQ('Hitter Rates'!N78,'Hitter Rates'!N:N)</f>
        <v>128</v>
      </c>
      <c r="E78">
        <f>_xlfn.RANK.EQ('Hitter Rates'!O78,'Hitter Rates'!O:O)</f>
        <v>119</v>
      </c>
      <c r="F78">
        <f>_xlfn.RANK.EQ('Hitter Rates'!P78,'Hitter Rates'!P:P)</f>
        <v>115</v>
      </c>
      <c r="G78">
        <f>_xlfn.RANK.EQ('Hitter Rates'!Q78,'Hitter Rates'!Q:Q)</f>
        <v>49</v>
      </c>
      <c r="H78">
        <f>_xlfn.RANK.EQ('Hitter Rates'!R78,'Hitter Rates'!R:R)</f>
        <v>63</v>
      </c>
      <c r="I78">
        <f>_xlfn.RANK.EQ('Hitter Rates'!S78,'Hitter Rates'!S:S)</f>
        <v>83</v>
      </c>
      <c r="J78">
        <f>_xlfn.RANK.EQ('Hitter Rates'!T78,'Hitter Rates'!T:T)</f>
        <v>47</v>
      </c>
      <c r="K78">
        <f>_xlfn.RANK.EQ('Hitter Rates'!U78,'Hitter Rates'!U:U)</f>
        <v>44</v>
      </c>
      <c r="L78">
        <f>_xlfn.RANK.EQ('Hitter Rates'!V78,'Hitter Rates'!V:V)</f>
        <v>75</v>
      </c>
      <c r="M78">
        <f>_xlfn.RANK.EQ('Hitter Rates'!W78,'Hitter Rates'!W:W)</f>
        <v>277</v>
      </c>
      <c r="N78">
        <f>_xlfn.RANK.EQ('Hitter Rates'!X78,'Hitter Rates'!X:X)</f>
        <v>171</v>
      </c>
      <c r="O78">
        <f>_xlfn.RANK.EQ('Hitter Rates'!Y78,'Hitter Rates'!Y:Y)</f>
        <v>43</v>
      </c>
      <c r="P78">
        <f>_xlfn.RANK.EQ('Hitter Rates'!Z78,'Hitter Rates'!Z:Z)</f>
        <v>99</v>
      </c>
      <c r="Q78">
        <f>_xlfn.RANK.EQ('Hitter Rates'!AA78,'Hitter Rates'!AA:AA)</f>
        <v>104</v>
      </c>
      <c r="R78">
        <f>_xlfn.RANK.EQ('Hitter Rates'!AB78,'Hitter Rates'!AB:AB)</f>
        <v>45</v>
      </c>
      <c r="S78">
        <f>_xlfn.RANK.EQ('Hitter Rates'!AC78,'Hitter Rates'!AC:AC)</f>
        <v>161</v>
      </c>
      <c r="T78">
        <f>_xlfn.RANK.EQ('Hitter Rates'!AD78,'Hitter Rates'!AD:AD)</f>
        <v>270</v>
      </c>
      <c r="U78">
        <f>_xlfn.RANK.EQ('Hitter Rates'!AE78,'Hitter Rates'!AE:AE)</f>
        <v>32</v>
      </c>
      <c r="V78">
        <f>_xlfn.RANK.EQ('Hitter Rates'!AF78,'Hitter Rates'!AF:AF)</f>
        <v>243</v>
      </c>
      <c r="W78">
        <f>_xlfn.RANK.EQ('Hitter Rates'!AG78,'Hitter Rates'!AG:AG)</f>
        <v>109</v>
      </c>
    </row>
    <row r="79" spans="1:23">
      <c r="A79">
        <f>_xlfn.RANK.EQ('Hitter Rates'!K79,'Hitter Rates'!K:K)</f>
        <v>11</v>
      </c>
      <c r="B79">
        <f>_xlfn.RANK.EQ('Hitter Rates'!L79,'Hitter Rates'!L:L)</f>
        <v>100</v>
      </c>
      <c r="C79">
        <f>_xlfn.RANK.EQ('Hitter Rates'!M79,'Hitter Rates'!M:M)</f>
        <v>45</v>
      </c>
      <c r="D79">
        <f>_xlfn.RANK.EQ('Hitter Rates'!N79,'Hitter Rates'!N:N)</f>
        <v>243</v>
      </c>
      <c r="E79">
        <f>_xlfn.RANK.EQ('Hitter Rates'!O79,'Hitter Rates'!O:O)</f>
        <v>193</v>
      </c>
      <c r="F79">
        <f>_xlfn.RANK.EQ('Hitter Rates'!P79,'Hitter Rates'!P:P)</f>
        <v>19</v>
      </c>
      <c r="G79">
        <f>_xlfn.RANK.EQ('Hitter Rates'!Q79,'Hitter Rates'!Q:Q)</f>
        <v>233</v>
      </c>
      <c r="H79">
        <f>_xlfn.RANK.EQ('Hitter Rates'!R79,'Hitter Rates'!R:R)</f>
        <v>59</v>
      </c>
      <c r="I79">
        <f>_xlfn.RANK.EQ('Hitter Rates'!S79,'Hitter Rates'!S:S)</f>
        <v>7</v>
      </c>
      <c r="J79">
        <f>_xlfn.RANK.EQ('Hitter Rates'!T79,'Hitter Rates'!T:T)</f>
        <v>28</v>
      </c>
      <c r="K79">
        <f>_xlfn.RANK.EQ('Hitter Rates'!U79,'Hitter Rates'!U:U)</f>
        <v>26</v>
      </c>
      <c r="L79">
        <f>_xlfn.RANK.EQ('Hitter Rates'!V79,'Hitter Rates'!V:V)</f>
        <v>171</v>
      </c>
      <c r="M79">
        <f>_xlfn.RANK.EQ('Hitter Rates'!W79,'Hitter Rates'!W:W)</f>
        <v>210</v>
      </c>
      <c r="N79">
        <f>_xlfn.RANK.EQ('Hitter Rates'!X79,'Hitter Rates'!X:X)</f>
        <v>123</v>
      </c>
      <c r="O79">
        <f>_xlfn.RANK.EQ('Hitter Rates'!Y79,'Hitter Rates'!Y:Y)</f>
        <v>133</v>
      </c>
      <c r="P79">
        <f>_xlfn.RANK.EQ('Hitter Rates'!Z79,'Hitter Rates'!Z:Z)</f>
        <v>109</v>
      </c>
      <c r="Q79">
        <f>_xlfn.RANK.EQ('Hitter Rates'!AA79,'Hitter Rates'!AA:AA)</f>
        <v>18</v>
      </c>
      <c r="R79">
        <f>_xlfn.RANK.EQ('Hitter Rates'!AB79,'Hitter Rates'!AB:AB)</f>
        <v>26</v>
      </c>
      <c r="S79">
        <f>_xlfn.RANK.EQ('Hitter Rates'!AC79,'Hitter Rates'!AC:AC)</f>
        <v>42</v>
      </c>
      <c r="T79">
        <f>_xlfn.RANK.EQ('Hitter Rates'!AD79,'Hitter Rates'!AD:AD)</f>
        <v>252</v>
      </c>
      <c r="U79">
        <f>_xlfn.RANK.EQ('Hitter Rates'!AE79,'Hitter Rates'!AE:AE)</f>
        <v>14</v>
      </c>
      <c r="V79">
        <f>_xlfn.RANK.EQ('Hitter Rates'!AF79,'Hitter Rates'!AF:AF)</f>
        <v>263</v>
      </c>
      <c r="W79">
        <f>_xlfn.RANK.EQ('Hitter Rates'!AG79,'Hitter Rates'!AG:AG)</f>
        <v>60</v>
      </c>
    </row>
    <row r="80" spans="1:23">
      <c r="A80">
        <f>_xlfn.RANK.EQ('Hitter Rates'!K80,'Hitter Rates'!K:K)</f>
        <v>68</v>
      </c>
      <c r="B80">
        <f>_xlfn.RANK.EQ('Hitter Rates'!L80,'Hitter Rates'!L:L)</f>
        <v>36</v>
      </c>
      <c r="C80">
        <f>_xlfn.RANK.EQ('Hitter Rates'!M80,'Hitter Rates'!M:M)</f>
        <v>115</v>
      </c>
      <c r="D80">
        <f>_xlfn.RANK.EQ('Hitter Rates'!N80,'Hitter Rates'!N:N)</f>
        <v>72</v>
      </c>
      <c r="E80">
        <f>_xlfn.RANK.EQ('Hitter Rates'!O80,'Hitter Rates'!O:O)</f>
        <v>169</v>
      </c>
      <c r="F80">
        <f>_xlfn.RANK.EQ('Hitter Rates'!P80,'Hitter Rates'!P:P)</f>
        <v>73</v>
      </c>
      <c r="G80">
        <f>_xlfn.RANK.EQ('Hitter Rates'!Q80,'Hitter Rates'!Q:Q)</f>
        <v>254</v>
      </c>
      <c r="H80">
        <f>_xlfn.RANK.EQ('Hitter Rates'!R80,'Hitter Rates'!R:R)</f>
        <v>77</v>
      </c>
      <c r="I80">
        <f>_xlfn.RANK.EQ('Hitter Rates'!S80,'Hitter Rates'!S:S)</f>
        <v>108</v>
      </c>
      <c r="J80">
        <f>_xlfn.RANK.EQ('Hitter Rates'!T80,'Hitter Rates'!T:T)</f>
        <v>138</v>
      </c>
      <c r="K80">
        <f>_xlfn.RANK.EQ('Hitter Rates'!U80,'Hitter Rates'!U:U)</f>
        <v>180</v>
      </c>
      <c r="L80">
        <f>_xlfn.RANK.EQ('Hitter Rates'!V80,'Hitter Rates'!V:V)</f>
        <v>199</v>
      </c>
      <c r="M80">
        <f>_xlfn.RANK.EQ('Hitter Rates'!W80,'Hitter Rates'!W:W)</f>
        <v>197</v>
      </c>
      <c r="N80">
        <f>_xlfn.RANK.EQ('Hitter Rates'!X80,'Hitter Rates'!X:X)</f>
        <v>102</v>
      </c>
      <c r="O80">
        <f>_xlfn.RANK.EQ('Hitter Rates'!Y80,'Hitter Rates'!Y:Y)</f>
        <v>156</v>
      </c>
      <c r="P80">
        <f>_xlfn.RANK.EQ('Hitter Rates'!Z80,'Hitter Rates'!Z:Z)</f>
        <v>18</v>
      </c>
      <c r="Q80">
        <f>_xlfn.RANK.EQ('Hitter Rates'!AA80,'Hitter Rates'!AA:AA)</f>
        <v>162</v>
      </c>
      <c r="R80">
        <f>_xlfn.RANK.EQ('Hitter Rates'!AB80,'Hitter Rates'!AB:AB)</f>
        <v>182</v>
      </c>
      <c r="S80">
        <f>_xlfn.RANK.EQ('Hitter Rates'!AC80,'Hitter Rates'!AC:AC)</f>
        <v>86</v>
      </c>
      <c r="T80">
        <f>_xlfn.RANK.EQ('Hitter Rates'!AD80,'Hitter Rates'!AD:AD)</f>
        <v>39</v>
      </c>
      <c r="U80">
        <f>_xlfn.RANK.EQ('Hitter Rates'!AE80,'Hitter Rates'!AE:AE)</f>
        <v>201</v>
      </c>
      <c r="V80">
        <f>_xlfn.RANK.EQ('Hitter Rates'!AF80,'Hitter Rates'!AF:AF)</f>
        <v>106</v>
      </c>
      <c r="W80">
        <f>_xlfn.RANK.EQ('Hitter Rates'!AG80,'Hitter Rates'!AG:AG)</f>
        <v>35</v>
      </c>
    </row>
    <row r="81" spans="1:23">
      <c r="A81">
        <f>_xlfn.RANK.EQ('Hitter Rates'!K81,'Hitter Rates'!K:K)</f>
        <v>64</v>
      </c>
      <c r="B81">
        <f>_xlfn.RANK.EQ('Hitter Rates'!L81,'Hitter Rates'!L:L)</f>
        <v>148</v>
      </c>
      <c r="C81">
        <f>_xlfn.RANK.EQ('Hitter Rates'!M81,'Hitter Rates'!M:M)</f>
        <v>49</v>
      </c>
      <c r="D81">
        <f>_xlfn.RANK.EQ('Hitter Rates'!N81,'Hitter Rates'!N:N)</f>
        <v>182</v>
      </c>
      <c r="E81">
        <f>_xlfn.RANK.EQ('Hitter Rates'!O81,'Hitter Rates'!O:O)</f>
        <v>135</v>
      </c>
      <c r="F81">
        <f>_xlfn.RANK.EQ('Hitter Rates'!P81,'Hitter Rates'!P:P)</f>
        <v>68</v>
      </c>
      <c r="G81">
        <f>_xlfn.RANK.EQ('Hitter Rates'!Q81,'Hitter Rates'!Q:Q)</f>
        <v>137</v>
      </c>
      <c r="H81">
        <f>_xlfn.RANK.EQ('Hitter Rates'!R81,'Hitter Rates'!R:R)</f>
        <v>116</v>
      </c>
      <c r="I81">
        <f>_xlfn.RANK.EQ('Hitter Rates'!S81,'Hitter Rates'!S:S)</f>
        <v>95</v>
      </c>
      <c r="J81">
        <f>_xlfn.RANK.EQ('Hitter Rates'!T81,'Hitter Rates'!T:T)</f>
        <v>59</v>
      </c>
      <c r="K81">
        <f>_xlfn.RANK.EQ('Hitter Rates'!U81,'Hitter Rates'!U:U)</f>
        <v>71</v>
      </c>
      <c r="L81">
        <f>_xlfn.RANK.EQ('Hitter Rates'!V81,'Hitter Rates'!V:V)</f>
        <v>16</v>
      </c>
      <c r="M81">
        <f>_xlfn.RANK.EQ('Hitter Rates'!W81,'Hitter Rates'!W:W)</f>
        <v>271</v>
      </c>
      <c r="N81">
        <f>_xlfn.RANK.EQ('Hitter Rates'!X81,'Hitter Rates'!X:X)</f>
        <v>255</v>
      </c>
      <c r="O81">
        <f>_xlfn.RANK.EQ('Hitter Rates'!Y81,'Hitter Rates'!Y:Y)</f>
        <v>7</v>
      </c>
      <c r="P81">
        <f>_xlfn.RANK.EQ('Hitter Rates'!Z81,'Hitter Rates'!Z:Z)</f>
        <v>141</v>
      </c>
      <c r="Q81">
        <f>_xlfn.RANK.EQ('Hitter Rates'!AA81,'Hitter Rates'!AA:AA)</f>
        <v>45</v>
      </c>
      <c r="R81">
        <f>_xlfn.RANK.EQ('Hitter Rates'!AB81,'Hitter Rates'!AB:AB)</f>
        <v>175</v>
      </c>
      <c r="S81">
        <f>_xlfn.RANK.EQ('Hitter Rates'!AC81,'Hitter Rates'!AC:AC)</f>
        <v>182</v>
      </c>
      <c r="T81">
        <f>_xlfn.RANK.EQ('Hitter Rates'!AD81,'Hitter Rates'!AD:AD)</f>
        <v>146</v>
      </c>
      <c r="U81">
        <f>_xlfn.RANK.EQ('Hitter Rates'!AE81,'Hitter Rates'!AE:AE)</f>
        <v>159</v>
      </c>
      <c r="V81">
        <f>_xlfn.RANK.EQ('Hitter Rates'!AF81,'Hitter Rates'!AF:AF)</f>
        <v>112</v>
      </c>
      <c r="W81">
        <f>_xlfn.RANK.EQ('Hitter Rates'!AG81,'Hitter Rates'!AG:AG)</f>
        <v>50</v>
      </c>
    </row>
    <row r="82" spans="1:23">
      <c r="A82">
        <f>_xlfn.RANK.EQ('Hitter Rates'!K82,'Hitter Rates'!K:K)</f>
        <v>6</v>
      </c>
      <c r="B82">
        <f>_xlfn.RANK.EQ('Hitter Rates'!L82,'Hitter Rates'!L:L)</f>
        <v>21</v>
      </c>
      <c r="C82">
        <f>_xlfn.RANK.EQ('Hitter Rates'!M82,'Hitter Rates'!M:M)</f>
        <v>35</v>
      </c>
      <c r="D82">
        <f>_xlfn.RANK.EQ('Hitter Rates'!N82,'Hitter Rates'!N:N)</f>
        <v>64</v>
      </c>
      <c r="E82">
        <f>_xlfn.RANK.EQ('Hitter Rates'!O82,'Hitter Rates'!O:O)</f>
        <v>278</v>
      </c>
      <c r="F82">
        <f>_xlfn.RANK.EQ('Hitter Rates'!P82,'Hitter Rates'!P:P)</f>
        <v>39</v>
      </c>
      <c r="G82">
        <f>_xlfn.RANK.EQ('Hitter Rates'!Q82,'Hitter Rates'!Q:Q)</f>
        <v>247</v>
      </c>
      <c r="H82">
        <f>_xlfn.RANK.EQ('Hitter Rates'!R82,'Hitter Rates'!R:R)</f>
        <v>3</v>
      </c>
      <c r="I82">
        <f>_xlfn.RANK.EQ('Hitter Rates'!S82,'Hitter Rates'!S:S)</f>
        <v>41</v>
      </c>
      <c r="J82">
        <f>_xlfn.RANK.EQ('Hitter Rates'!T82,'Hitter Rates'!T:T)</f>
        <v>197</v>
      </c>
      <c r="K82">
        <f>_xlfn.RANK.EQ('Hitter Rates'!U82,'Hitter Rates'!U:U)</f>
        <v>189</v>
      </c>
      <c r="L82">
        <f>_xlfn.RANK.EQ('Hitter Rates'!V82,'Hitter Rates'!V:V)</f>
        <v>115</v>
      </c>
      <c r="M82">
        <f>_xlfn.RANK.EQ('Hitter Rates'!W82,'Hitter Rates'!W:W)</f>
        <v>263</v>
      </c>
      <c r="N82">
        <f>_xlfn.RANK.EQ('Hitter Rates'!X82,'Hitter Rates'!X:X)</f>
        <v>189</v>
      </c>
      <c r="O82">
        <f>_xlfn.RANK.EQ('Hitter Rates'!Y82,'Hitter Rates'!Y:Y)</f>
        <v>39</v>
      </c>
      <c r="P82">
        <f>_xlfn.RANK.EQ('Hitter Rates'!Z82,'Hitter Rates'!Z:Z)</f>
        <v>34</v>
      </c>
      <c r="Q82">
        <f>_xlfn.RANK.EQ('Hitter Rates'!AA82,'Hitter Rates'!AA:AA)</f>
        <v>26</v>
      </c>
      <c r="R82">
        <f>_xlfn.RANK.EQ('Hitter Rates'!AB82,'Hitter Rates'!AB:AB)</f>
        <v>2</v>
      </c>
      <c r="S82">
        <f>_xlfn.RANK.EQ('Hitter Rates'!AC82,'Hitter Rates'!AC:AC)</f>
        <v>2</v>
      </c>
      <c r="T82">
        <f>_xlfn.RANK.EQ('Hitter Rates'!AD82,'Hitter Rates'!AD:AD)</f>
        <v>176</v>
      </c>
      <c r="U82">
        <f>_xlfn.RANK.EQ('Hitter Rates'!AE82,'Hitter Rates'!AE:AE)</f>
        <v>2</v>
      </c>
      <c r="V82">
        <f>_xlfn.RANK.EQ('Hitter Rates'!AF82,'Hitter Rates'!AF:AF)</f>
        <v>287</v>
      </c>
      <c r="W82">
        <f>_xlfn.RANK.EQ('Hitter Rates'!AG82,'Hitter Rates'!AG:AG)</f>
        <v>116</v>
      </c>
    </row>
    <row r="83" spans="1:23">
      <c r="A83">
        <f>_xlfn.RANK.EQ('Hitter Rates'!K83,'Hitter Rates'!K:K)</f>
        <v>65</v>
      </c>
      <c r="B83">
        <f>_xlfn.RANK.EQ('Hitter Rates'!L83,'Hitter Rates'!L:L)</f>
        <v>179</v>
      </c>
      <c r="C83">
        <f>_xlfn.RANK.EQ('Hitter Rates'!M83,'Hitter Rates'!M:M)</f>
        <v>39</v>
      </c>
      <c r="D83">
        <f>_xlfn.RANK.EQ('Hitter Rates'!N83,'Hitter Rates'!N:N)</f>
        <v>209</v>
      </c>
      <c r="E83">
        <f>_xlfn.RANK.EQ('Hitter Rates'!O83,'Hitter Rates'!O:O)</f>
        <v>169</v>
      </c>
      <c r="F83">
        <f>_xlfn.RANK.EQ('Hitter Rates'!P83,'Hitter Rates'!P:P)</f>
        <v>83</v>
      </c>
      <c r="G83">
        <f>_xlfn.RANK.EQ('Hitter Rates'!Q83,'Hitter Rates'!Q:Q)</f>
        <v>202</v>
      </c>
      <c r="H83">
        <f>_xlfn.RANK.EQ('Hitter Rates'!R83,'Hitter Rates'!R:R)</f>
        <v>242</v>
      </c>
      <c r="I83">
        <f>_xlfn.RANK.EQ('Hitter Rates'!S83,'Hitter Rates'!S:S)</f>
        <v>172</v>
      </c>
      <c r="J83">
        <f>_xlfn.RANK.EQ('Hitter Rates'!T83,'Hitter Rates'!T:T)</f>
        <v>186</v>
      </c>
      <c r="K83">
        <f>_xlfn.RANK.EQ('Hitter Rates'!U83,'Hitter Rates'!U:U)</f>
        <v>164</v>
      </c>
      <c r="L83">
        <f>_xlfn.RANK.EQ('Hitter Rates'!V83,'Hitter Rates'!V:V)</f>
        <v>57</v>
      </c>
      <c r="M83">
        <f>_xlfn.RANK.EQ('Hitter Rates'!W83,'Hitter Rates'!W:W)</f>
        <v>117</v>
      </c>
      <c r="N83">
        <f>_xlfn.RANK.EQ('Hitter Rates'!X83,'Hitter Rates'!X:X)</f>
        <v>195</v>
      </c>
      <c r="O83">
        <f>_xlfn.RANK.EQ('Hitter Rates'!Y83,'Hitter Rates'!Y:Y)</f>
        <v>98</v>
      </c>
      <c r="P83">
        <f>_xlfn.RANK.EQ('Hitter Rates'!Z83,'Hitter Rates'!Z:Z)</f>
        <v>237</v>
      </c>
      <c r="Q83">
        <f>_xlfn.RANK.EQ('Hitter Rates'!AA83,'Hitter Rates'!AA:AA)</f>
        <v>58</v>
      </c>
      <c r="R83">
        <f>_xlfn.RANK.EQ('Hitter Rates'!AB83,'Hitter Rates'!AB:AB)</f>
        <v>213</v>
      </c>
      <c r="S83">
        <f>_xlfn.RANK.EQ('Hitter Rates'!AC83,'Hitter Rates'!AC:AC)</f>
        <v>206</v>
      </c>
      <c r="T83">
        <f>_xlfn.RANK.EQ('Hitter Rates'!AD83,'Hitter Rates'!AD:AD)</f>
        <v>121</v>
      </c>
      <c r="U83">
        <f>_xlfn.RANK.EQ('Hitter Rates'!AE83,'Hitter Rates'!AE:AE)</f>
        <v>198</v>
      </c>
      <c r="V83">
        <f>_xlfn.RANK.EQ('Hitter Rates'!AF83,'Hitter Rates'!AF:AF)</f>
        <v>73</v>
      </c>
      <c r="W83">
        <f>_xlfn.RANK.EQ('Hitter Rates'!AG83,'Hitter Rates'!AG:AG)</f>
        <v>79</v>
      </c>
    </row>
    <row r="84" spans="1:23">
      <c r="A84">
        <f>_xlfn.RANK.EQ('Hitter Rates'!K84,'Hitter Rates'!K:K)</f>
        <v>257</v>
      </c>
      <c r="B84">
        <f>_xlfn.RANK.EQ('Hitter Rates'!L84,'Hitter Rates'!L:L)</f>
        <v>122</v>
      </c>
      <c r="C84">
        <f>_xlfn.RANK.EQ('Hitter Rates'!M84,'Hitter Rates'!M:M)</f>
        <v>269</v>
      </c>
      <c r="D84">
        <f>_xlfn.RANK.EQ('Hitter Rates'!N84,'Hitter Rates'!N:N)</f>
        <v>102</v>
      </c>
      <c r="E84">
        <f>_xlfn.RANK.EQ('Hitter Rates'!O84,'Hitter Rates'!O:O)</f>
        <v>140</v>
      </c>
      <c r="F84">
        <f>_xlfn.RANK.EQ('Hitter Rates'!P84,'Hitter Rates'!P:P)</f>
        <v>211</v>
      </c>
      <c r="G84">
        <f>_xlfn.RANK.EQ('Hitter Rates'!Q84,'Hitter Rates'!Q:Q)</f>
        <v>196</v>
      </c>
      <c r="H84">
        <f>_xlfn.RANK.EQ('Hitter Rates'!R84,'Hitter Rates'!R:R)</f>
        <v>177</v>
      </c>
      <c r="I84">
        <f>_xlfn.RANK.EQ('Hitter Rates'!S84,'Hitter Rates'!S:S)</f>
        <v>250</v>
      </c>
      <c r="J84">
        <f>_xlfn.RANK.EQ('Hitter Rates'!T84,'Hitter Rates'!T:T)</f>
        <v>225</v>
      </c>
      <c r="K84">
        <f>_xlfn.RANK.EQ('Hitter Rates'!U84,'Hitter Rates'!U:U)</f>
        <v>211</v>
      </c>
      <c r="L84">
        <f>_xlfn.RANK.EQ('Hitter Rates'!V84,'Hitter Rates'!V:V)</f>
        <v>272</v>
      </c>
      <c r="M84">
        <f>_xlfn.RANK.EQ('Hitter Rates'!W84,'Hitter Rates'!W:W)</f>
        <v>179</v>
      </c>
      <c r="N84">
        <f>_xlfn.RANK.EQ('Hitter Rates'!X84,'Hitter Rates'!X:X)</f>
        <v>14</v>
      </c>
      <c r="O84">
        <f>_xlfn.RANK.EQ('Hitter Rates'!Y84,'Hitter Rates'!Y:Y)</f>
        <v>272</v>
      </c>
      <c r="P84">
        <f>_xlfn.RANK.EQ('Hitter Rates'!Z84,'Hitter Rates'!Z:Z)</f>
        <v>141</v>
      </c>
      <c r="Q84">
        <f>_xlfn.RANK.EQ('Hitter Rates'!AA84,'Hitter Rates'!AA:AA)</f>
        <v>40</v>
      </c>
      <c r="R84">
        <f>_xlfn.RANK.EQ('Hitter Rates'!AB84,'Hitter Rates'!AB:AB)</f>
        <v>87</v>
      </c>
      <c r="S84">
        <f>_xlfn.RANK.EQ('Hitter Rates'!AC84,'Hitter Rates'!AC:AC)</f>
        <v>186</v>
      </c>
      <c r="T84">
        <f>_xlfn.RANK.EQ('Hitter Rates'!AD84,'Hitter Rates'!AD:AD)</f>
        <v>261</v>
      </c>
      <c r="U84">
        <f>_xlfn.RANK.EQ('Hitter Rates'!AE84,'Hitter Rates'!AE:AE)</f>
        <v>58</v>
      </c>
      <c r="V84">
        <f>_xlfn.RANK.EQ('Hitter Rates'!AF84,'Hitter Rates'!AF:AF)</f>
        <v>200</v>
      </c>
      <c r="W84">
        <f>_xlfn.RANK.EQ('Hitter Rates'!AG84,'Hitter Rates'!AG:AG)</f>
        <v>161</v>
      </c>
    </row>
    <row r="85" spans="1:23">
      <c r="A85">
        <f>_xlfn.RANK.EQ('Hitter Rates'!K85,'Hitter Rates'!K:K)</f>
        <v>44</v>
      </c>
      <c r="B85">
        <f>_xlfn.RANK.EQ('Hitter Rates'!L85,'Hitter Rates'!L:L)</f>
        <v>172</v>
      </c>
      <c r="C85">
        <f>_xlfn.RANK.EQ('Hitter Rates'!M85,'Hitter Rates'!M:M)</f>
        <v>63</v>
      </c>
      <c r="D85">
        <f>_xlfn.RANK.EQ('Hitter Rates'!N85,'Hitter Rates'!N:N)</f>
        <v>88</v>
      </c>
      <c r="E85">
        <f>_xlfn.RANK.EQ('Hitter Rates'!O85,'Hitter Rates'!O:O)</f>
        <v>86</v>
      </c>
      <c r="F85">
        <f>_xlfn.RANK.EQ('Hitter Rates'!P85,'Hitter Rates'!P:P)</f>
        <v>92</v>
      </c>
      <c r="G85">
        <f>_xlfn.RANK.EQ('Hitter Rates'!Q85,'Hitter Rates'!Q:Q)</f>
        <v>17</v>
      </c>
      <c r="H85">
        <f>_xlfn.RANK.EQ('Hitter Rates'!R85,'Hitter Rates'!R:R)</f>
        <v>17</v>
      </c>
      <c r="I85">
        <f>_xlfn.RANK.EQ('Hitter Rates'!S85,'Hitter Rates'!S:S)</f>
        <v>15</v>
      </c>
      <c r="J85">
        <f>_xlfn.RANK.EQ('Hitter Rates'!T85,'Hitter Rates'!T:T)</f>
        <v>92</v>
      </c>
      <c r="K85">
        <f>_xlfn.RANK.EQ('Hitter Rates'!U85,'Hitter Rates'!U:U)</f>
        <v>74</v>
      </c>
      <c r="L85">
        <f>_xlfn.RANK.EQ('Hitter Rates'!V85,'Hitter Rates'!V:V)</f>
        <v>3</v>
      </c>
      <c r="M85">
        <f>_xlfn.RANK.EQ('Hitter Rates'!W85,'Hitter Rates'!W:W)</f>
        <v>200</v>
      </c>
      <c r="N85">
        <f>_xlfn.RANK.EQ('Hitter Rates'!X85,'Hitter Rates'!X:X)</f>
        <v>286</v>
      </c>
      <c r="O85">
        <f>_xlfn.RANK.EQ('Hitter Rates'!Y85,'Hitter Rates'!Y:Y)</f>
        <v>4</v>
      </c>
      <c r="P85">
        <f>_xlfn.RANK.EQ('Hitter Rates'!Z85,'Hitter Rates'!Z:Z)</f>
        <v>24</v>
      </c>
      <c r="Q85">
        <f>_xlfn.RANK.EQ('Hitter Rates'!AA85,'Hitter Rates'!AA:AA)</f>
        <v>275</v>
      </c>
      <c r="R85">
        <f>_xlfn.RANK.EQ('Hitter Rates'!AB85,'Hitter Rates'!AB:AB)</f>
        <v>62</v>
      </c>
      <c r="S85">
        <f>_xlfn.RANK.EQ('Hitter Rates'!AC85,'Hitter Rates'!AC:AC)</f>
        <v>35</v>
      </c>
      <c r="T85">
        <f>_xlfn.RANK.EQ('Hitter Rates'!AD85,'Hitter Rates'!AD:AD)</f>
        <v>48</v>
      </c>
      <c r="U85">
        <f>_xlfn.RANK.EQ('Hitter Rates'!AE85,'Hitter Rates'!AE:AE)</f>
        <v>133</v>
      </c>
      <c r="V85">
        <f>_xlfn.RANK.EQ('Hitter Rates'!AF85,'Hitter Rates'!AF:AF)</f>
        <v>225</v>
      </c>
      <c r="W85">
        <f>_xlfn.RANK.EQ('Hitter Rates'!AG85,'Hitter Rates'!AG:AG)</f>
        <v>70</v>
      </c>
    </row>
    <row r="86" spans="1:23">
      <c r="A86">
        <f>_xlfn.RANK.EQ('Hitter Rates'!K86,'Hitter Rates'!K:K)</f>
        <v>58</v>
      </c>
      <c r="B86">
        <f>_xlfn.RANK.EQ('Hitter Rates'!L86,'Hitter Rates'!L:L)</f>
        <v>46</v>
      </c>
      <c r="C86">
        <f>_xlfn.RANK.EQ('Hitter Rates'!M86,'Hitter Rates'!M:M)</f>
        <v>75</v>
      </c>
      <c r="D86">
        <f>_xlfn.RANK.EQ('Hitter Rates'!N86,'Hitter Rates'!N:N)</f>
        <v>239</v>
      </c>
      <c r="E86">
        <f>_xlfn.RANK.EQ('Hitter Rates'!O86,'Hitter Rates'!O:O)</f>
        <v>169</v>
      </c>
      <c r="F86">
        <f>_xlfn.RANK.EQ('Hitter Rates'!P86,'Hitter Rates'!P:P)</f>
        <v>74</v>
      </c>
      <c r="G86">
        <f>_xlfn.RANK.EQ('Hitter Rates'!Q86,'Hitter Rates'!Q:Q)</f>
        <v>237</v>
      </c>
      <c r="H86">
        <f>_xlfn.RANK.EQ('Hitter Rates'!R86,'Hitter Rates'!R:R)</f>
        <v>40</v>
      </c>
      <c r="I86">
        <f>_xlfn.RANK.EQ('Hitter Rates'!S86,'Hitter Rates'!S:S)</f>
        <v>59</v>
      </c>
      <c r="J86">
        <f>_xlfn.RANK.EQ('Hitter Rates'!T86,'Hitter Rates'!T:T)</f>
        <v>48</v>
      </c>
      <c r="K86">
        <f>_xlfn.RANK.EQ('Hitter Rates'!U86,'Hitter Rates'!U:U)</f>
        <v>31</v>
      </c>
      <c r="L86">
        <f>_xlfn.RANK.EQ('Hitter Rates'!V86,'Hitter Rates'!V:V)</f>
        <v>100</v>
      </c>
      <c r="M86">
        <f>_xlfn.RANK.EQ('Hitter Rates'!W86,'Hitter Rates'!W:W)</f>
        <v>25</v>
      </c>
      <c r="N86">
        <f>_xlfn.RANK.EQ('Hitter Rates'!X86,'Hitter Rates'!X:X)</f>
        <v>229</v>
      </c>
      <c r="O86">
        <f>_xlfn.RANK.EQ('Hitter Rates'!Y86,'Hitter Rates'!Y:Y)</f>
        <v>121</v>
      </c>
      <c r="P86">
        <f>_xlfn.RANK.EQ('Hitter Rates'!Z86,'Hitter Rates'!Z:Z)</f>
        <v>226</v>
      </c>
      <c r="Q86">
        <f>_xlfn.RANK.EQ('Hitter Rates'!AA86,'Hitter Rates'!AA:AA)</f>
        <v>64</v>
      </c>
      <c r="R86">
        <f>_xlfn.RANK.EQ('Hitter Rates'!AB86,'Hitter Rates'!AB:AB)</f>
        <v>85</v>
      </c>
      <c r="S86">
        <f>_xlfn.RANK.EQ('Hitter Rates'!AC86,'Hitter Rates'!AC:AC)</f>
        <v>93</v>
      </c>
      <c r="T86">
        <f>_xlfn.RANK.EQ('Hitter Rates'!AD86,'Hitter Rates'!AD:AD)</f>
        <v>187</v>
      </c>
      <c r="U86">
        <f>_xlfn.RANK.EQ('Hitter Rates'!AE86,'Hitter Rates'!AE:AE)</f>
        <v>63</v>
      </c>
      <c r="V86">
        <f>_xlfn.RANK.EQ('Hitter Rates'!AF86,'Hitter Rates'!AF:AF)</f>
        <v>204</v>
      </c>
      <c r="W86">
        <f>_xlfn.RANK.EQ('Hitter Rates'!AG86,'Hitter Rates'!AG:AG)</f>
        <v>97</v>
      </c>
    </row>
    <row r="87" spans="1:23">
      <c r="A87">
        <f>_xlfn.RANK.EQ('Hitter Rates'!K87,'Hitter Rates'!K:K)</f>
        <v>4</v>
      </c>
      <c r="B87">
        <f>_xlfn.RANK.EQ('Hitter Rates'!L87,'Hitter Rates'!L:L)</f>
        <v>70</v>
      </c>
      <c r="C87">
        <f>_xlfn.RANK.EQ('Hitter Rates'!M87,'Hitter Rates'!M:M)</f>
        <v>7</v>
      </c>
      <c r="D87">
        <f>_xlfn.RANK.EQ('Hitter Rates'!N87,'Hitter Rates'!N:N)</f>
        <v>199</v>
      </c>
      <c r="E87">
        <f>_xlfn.RANK.EQ('Hitter Rates'!O87,'Hitter Rates'!O:O)</f>
        <v>159</v>
      </c>
      <c r="F87">
        <f>_xlfn.RANK.EQ('Hitter Rates'!P87,'Hitter Rates'!P:P)</f>
        <v>29</v>
      </c>
      <c r="G87">
        <f>_xlfn.RANK.EQ('Hitter Rates'!Q87,'Hitter Rates'!Q:Q)</f>
        <v>87</v>
      </c>
      <c r="H87">
        <f>_xlfn.RANK.EQ('Hitter Rates'!R87,'Hitter Rates'!R:R)</f>
        <v>123</v>
      </c>
      <c r="I87">
        <f>_xlfn.RANK.EQ('Hitter Rates'!S87,'Hitter Rates'!S:S)</f>
        <v>26</v>
      </c>
      <c r="J87">
        <f>_xlfn.RANK.EQ('Hitter Rates'!T87,'Hitter Rates'!T:T)</f>
        <v>147</v>
      </c>
      <c r="K87">
        <f>_xlfn.RANK.EQ('Hitter Rates'!U87,'Hitter Rates'!U:U)</f>
        <v>118</v>
      </c>
      <c r="L87">
        <f>_xlfn.RANK.EQ('Hitter Rates'!V87,'Hitter Rates'!V:V)</f>
        <v>33</v>
      </c>
      <c r="M87">
        <f>_xlfn.RANK.EQ('Hitter Rates'!W87,'Hitter Rates'!W:W)</f>
        <v>264</v>
      </c>
      <c r="N87">
        <f>_xlfn.RANK.EQ('Hitter Rates'!X87,'Hitter Rates'!X:X)</f>
        <v>227</v>
      </c>
      <c r="O87">
        <f>_xlfn.RANK.EQ('Hitter Rates'!Y87,'Hitter Rates'!Y:Y)</f>
        <v>18</v>
      </c>
      <c r="P87">
        <f>_xlfn.RANK.EQ('Hitter Rates'!Z87,'Hitter Rates'!Z:Z)</f>
        <v>199</v>
      </c>
      <c r="Q87">
        <f>_xlfn.RANK.EQ('Hitter Rates'!AA87,'Hitter Rates'!AA:AA)</f>
        <v>172</v>
      </c>
      <c r="R87">
        <f>_xlfn.RANK.EQ('Hitter Rates'!AB87,'Hitter Rates'!AB:AB)</f>
        <v>127</v>
      </c>
      <c r="S87">
        <f>_xlfn.RANK.EQ('Hitter Rates'!AC87,'Hitter Rates'!AC:AC)</f>
        <v>103</v>
      </c>
      <c r="T87">
        <f>_xlfn.RANK.EQ('Hitter Rates'!AD87,'Hitter Rates'!AD:AD)</f>
        <v>78</v>
      </c>
      <c r="U87">
        <f>_xlfn.RANK.EQ('Hitter Rates'!AE87,'Hitter Rates'!AE:AE)</f>
        <v>166</v>
      </c>
      <c r="V87">
        <f>_xlfn.RANK.EQ('Hitter Rates'!AF87,'Hitter Rates'!AF:AF)</f>
        <v>160</v>
      </c>
      <c r="W87">
        <f>_xlfn.RANK.EQ('Hitter Rates'!AG87,'Hitter Rates'!AG:AG)</f>
        <v>18</v>
      </c>
    </row>
    <row r="88" spans="1:23">
      <c r="A88">
        <f>_xlfn.RANK.EQ('Hitter Rates'!K88,'Hitter Rates'!K:K)</f>
        <v>51</v>
      </c>
      <c r="B88">
        <f>_xlfn.RANK.EQ('Hitter Rates'!L88,'Hitter Rates'!L:L)</f>
        <v>75</v>
      </c>
      <c r="C88">
        <f>_xlfn.RANK.EQ('Hitter Rates'!M88,'Hitter Rates'!M:M)</f>
        <v>136</v>
      </c>
      <c r="D88">
        <f>_xlfn.RANK.EQ('Hitter Rates'!N88,'Hitter Rates'!N:N)</f>
        <v>56</v>
      </c>
      <c r="E88">
        <f>_xlfn.RANK.EQ('Hitter Rates'!O88,'Hitter Rates'!O:O)</f>
        <v>105</v>
      </c>
      <c r="F88">
        <f>_xlfn.RANK.EQ('Hitter Rates'!P88,'Hitter Rates'!P:P)</f>
        <v>40</v>
      </c>
      <c r="G88">
        <f>_xlfn.RANK.EQ('Hitter Rates'!Q88,'Hitter Rates'!Q:Q)</f>
        <v>193</v>
      </c>
      <c r="H88">
        <f>_xlfn.RANK.EQ('Hitter Rates'!R88,'Hitter Rates'!R:R)</f>
        <v>23</v>
      </c>
      <c r="I88">
        <f>_xlfn.RANK.EQ('Hitter Rates'!S88,'Hitter Rates'!S:S)</f>
        <v>40</v>
      </c>
      <c r="J88">
        <f>_xlfn.RANK.EQ('Hitter Rates'!T88,'Hitter Rates'!T:T)</f>
        <v>66</v>
      </c>
      <c r="K88">
        <f>_xlfn.RANK.EQ('Hitter Rates'!U88,'Hitter Rates'!U:U)</f>
        <v>57</v>
      </c>
      <c r="L88">
        <f>_xlfn.RANK.EQ('Hitter Rates'!V88,'Hitter Rates'!V:V)</f>
        <v>47</v>
      </c>
      <c r="M88">
        <f>_xlfn.RANK.EQ('Hitter Rates'!W88,'Hitter Rates'!W:W)</f>
        <v>284</v>
      </c>
      <c r="N88">
        <f>_xlfn.RANK.EQ('Hitter Rates'!X88,'Hitter Rates'!X:X)</f>
        <v>147</v>
      </c>
      <c r="O88">
        <f>_xlfn.RANK.EQ('Hitter Rates'!Y88,'Hitter Rates'!Y:Y)</f>
        <v>44</v>
      </c>
      <c r="P88">
        <f>_xlfn.RANK.EQ('Hitter Rates'!Z88,'Hitter Rates'!Z:Z)</f>
        <v>42</v>
      </c>
      <c r="Q88">
        <f>_xlfn.RANK.EQ('Hitter Rates'!AA88,'Hitter Rates'!AA:AA)</f>
        <v>79</v>
      </c>
      <c r="R88">
        <f>_xlfn.RANK.EQ('Hitter Rates'!AB88,'Hitter Rates'!AB:AB)</f>
        <v>3</v>
      </c>
      <c r="S88">
        <f>_xlfn.RANK.EQ('Hitter Rates'!AC88,'Hitter Rates'!AC:AC)</f>
        <v>28</v>
      </c>
      <c r="T88">
        <f>_xlfn.RANK.EQ('Hitter Rates'!AD88,'Hitter Rates'!AD:AD)</f>
        <v>268</v>
      </c>
      <c r="U88">
        <f>_xlfn.RANK.EQ('Hitter Rates'!AE88,'Hitter Rates'!AE:AE)</f>
        <v>6</v>
      </c>
      <c r="V88">
        <f>_xlfn.RANK.EQ('Hitter Rates'!AF88,'Hitter Rates'!AF:AF)</f>
        <v>286</v>
      </c>
      <c r="W88">
        <f>_xlfn.RANK.EQ('Hitter Rates'!AG88,'Hitter Rates'!AG:AG)</f>
        <v>106</v>
      </c>
    </row>
    <row r="89" spans="1:23">
      <c r="A89">
        <f>_xlfn.RANK.EQ('Hitter Rates'!K89,'Hitter Rates'!K:K)</f>
        <v>7</v>
      </c>
      <c r="B89">
        <f>_xlfn.RANK.EQ('Hitter Rates'!L89,'Hitter Rates'!L:L)</f>
        <v>62</v>
      </c>
      <c r="C89">
        <f>_xlfn.RANK.EQ('Hitter Rates'!M89,'Hitter Rates'!M:M)</f>
        <v>14</v>
      </c>
      <c r="D89">
        <f>_xlfn.RANK.EQ('Hitter Rates'!N89,'Hitter Rates'!N:N)</f>
        <v>254</v>
      </c>
      <c r="E89">
        <f>_xlfn.RANK.EQ('Hitter Rates'!O89,'Hitter Rates'!O:O)</f>
        <v>70</v>
      </c>
      <c r="F89">
        <f>_xlfn.RANK.EQ('Hitter Rates'!P89,'Hitter Rates'!P:P)</f>
        <v>10</v>
      </c>
      <c r="G89">
        <f>_xlfn.RANK.EQ('Hitter Rates'!Q89,'Hitter Rates'!Q:Q)</f>
        <v>99</v>
      </c>
      <c r="H89">
        <f>_xlfn.RANK.EQ('Hitter Rates'!R89,'Hitter Rates'!R:R)</f>
        <v>129</v>
      </c>
      <c r="I89">
        <f>_xlfn.RANK.EQ('Hitter Rates'!S89,'Hitter Rates'!S:S)</f>
        <v>8</v>
      </c>
      <c r="J89">
        <f>_xlfn.RANK.EQ('Hitter Rates'!T89,'Hitter Rates'!T:T)</f>
        <v>30</v>
      </c>
      <c r="K89">
        <f>_xlfn.RANK.EQ('Hitter Rates'!U89,'Hitter Rates'!U:U)</f>
        <v>31</v>
      </c>
      <c r="L89">
        <f>_xlfn.RANK.EQ('Hitter Rates'!V89,'Hitter Rates'!V:V)</f>
        <v>83</v>
      </c>
      <c r="M89">
        <f>_xlfn.RANK.EQ('Hitter Rates'!W89,'Hitter Rates'!W:W)</f>
        <v>155</v>
      </c>
      <c r="N89">
        <f>_xlfn.RANK.EQ('Hitter Rates'!X89,'Hitter Rates'!X:X)</f>
        <v>181</v>
      </c>
      <c r="O89">
        <f>_xlfn.RANK.EQ('Hitter Rates'!Y89,'Hitter Rates'!Y:Y)</f>
        <v>95</v>
      </c>
      <c r="P89">
        <f>_xlfn.RANK.EQ('Hitter Rates'!Z89,'Hitter Rates'!Z:Z)</f>
        <v>156</v>
      </c>
      <c r="Q89">
        <f>_xlfn.RANK.EQ('Hitter Rates'!AA89,'Hitter Rates'!AA:AA)</f>
        <v>121</v>
      </c>
      <c r="R89">
        <f>_xlfn.RANK.EQ('Hitter Rates'!AB89,'Hitter Rates'!AB:AB)</f>
        <v>106</v>
      </c>
      <c r="S89">
        <f>_xlfn.RANK.EQ('Hitter Rates'!AC89,'Hitter Rates'!AC:AC)</f>
        <v>173</v>
      </c>
      <c r="T89">
        <f>_xlfn.RANK.EQ('Hitter Rates'!AD89,'Hitter Rates'!AD:AD)</f>
        <v>216</v>
      </c>
      <c r="U89">
        <f>_xlfn.RANK.EQ('Hitter Rates'!AE89,'Hitter Rates'!AE:AE)</f>
        <v>99</v>
      </c>
      <c r="V89">
        <f>_xlfn.RANK.EQ('Hitter Rates'!AF89,'Hitter Rates'!AF:AF)</f>
        <v>182</v>
      </c>
      <c r="W89">
        <f>_xlfn.RANK.EQ('Hitter Rates'!AG89,'Hitter Rates'!AG:AG)</f>
        <v>21</v>
      </c>
    </row>
    <row r="90" spans="1:23">
      <c r="A90">
        <f>_xlfn.RANK.EQ('Hitter Rates'!K90,'Hitter Rates'!K:K)</f>
        <v>20</v>
      </c>
      <c r="B90">
        <f>_xlfn.RANK.EQ('Hitter Rates'!L90,'Hitter Rates'!L:L)</f>
        <v>165</v>
      </c>
      <c r="C90">
        <f>_xlfn.RANK.EQ('Hitter Rates'!M90,'Hitter Rates'!M:M)</f>
        <v>44</v>
      </c>
      <c r="D90">
        <f>_xlfn.RANK.EQ('Hitter Rates'!N90,'Hitter Rates'!N:N)</f>
        <v>211</v>
      </c>
      <c r="E90">
        <f>_xlfn.RANK.EQ('Hitter Rates'!O90,'Hitter Rates'!O:O)</f>
        <v>260</v>
      </c>
      <c r="F90">
        <f>_xlfn.RANK.EQ('Hitter Rates'!P90,'Hitter Rates'!P:P)</f>
        <v>128</v>
      </c>
      <c r="G90">
        <f>_xlfn.RANK.EQ('Hitter Rates'!Q90,'Hitter Rates'!Q:Q)</f>
        <v>159</v>
      </c>
      <c r="H90">
        <f>_xlfn.RANK.EQ('Hitter Rates'!R90,'Hitter Rates'!R:R)</f>
        <v>72</v>
      </c>
      <c r="I90">
        <f>_xlfn.RANK.EQ('Hitter Rates'!S90,'Hitter Rates'!S:S)</f>
        <v>47</v>
      </c>
      <c r="J90">
        <f>_xlfn.RANK.EQ('Hitter Rates'!T90,'Hitter Rates'!T:T)</f>
        <v>76</v>
      </c>
      <c r="K90">
        <f>_xlfn.RANK.EQ('Hitter Rates'!U90,'Hitter Rates'!U:U)</f>
        <v>88</v>
      </c>
      <c r="L90">
        <f>_xlfn.RANK.EQ('Hitter Rates'!V90,'Hitter Rates'!V:V)</f>
        <v>164</v>
      </c>
      <c r="M90">
        <f>_xlfn.RANK.EQ('Hitter Rates'!W90,'Hitter Rates'!W:W)</f>
        <v>285</v>
      </c>
      <c r="N90">
        <f>_xlfn.RANK.EQ('Hitter Rates'!X90,'Hitter Rates'!X:X)</f>
        <v>102</v>
      </c>
      <c r="O90">
        <f>_xlfn.RANK.EQ('Hitter Rates'!Y90,'Hitter Rates'!Y:Y)</f>
        <v>66</v>
      </c>
      <c r="P90">
        <f>_xlfn.RANK.EQ('Hitter Rates'!Z90,'Hitter Rates'!Z:Z)</f>
        <v>249</v>
      </c>
      <c r="Q90">
        <f>_xlfn.RANK.EQ('Hitter Rates'!AA90,'Hitter Rates'!AA:AA)</f>
        <v>200</v>
      </c>
      <c r="R90">
        <f>_xlfn.RANK.EQ('Hitter Rates'!AB90,'Hitter Rates'!AB:AB)</f>
        <v>48</v>
      </c>
      <c r="S90">
        <f>_xlfn.RANK.EQ('Hitter Rates'!AC90,'Hitter Rates'!AC:AC)</f>
        <v>51</v>
      </c>
      <c r="T90">
        <f>_xlfn.RANK.EQ('Hitter Rates'!AD90,'Hitter Rates'!AD:AD)</f>
        <v>114</v>
      </c>
      <c r="U90">
        <f>_xlfn.RANK.EQ('Hitter Rates'!AE90,'Hitter Rates'!AE:AE)</f>
        <v>76</v>
      </c>
      <c r="V90">
        <f>_xlfn.RANK.EQ('Hitter Rates'!AF90,'Hitter Rates'!AF:AF)</f>
        <v>239</v>
      </c>
      <c r="W90">
        <f>_xlfn.RANK.EQ('Hitter Rates'!AG90,'Hitter Rates'!AG:AG)</f>
        <v>157</v>
      </c>
    </row>
    <row r="91" spans="1:23">
      <c r="A91">
        <f>_xlfn.RANK.EQ('Hitter Rates'!K91,'Hitter Rates'!K:K)</f>
        <v>21</v>
      </c>
      <c r="B91">
        <f>_xlfn.RANK.EQ('Hitter Rates'!L91,'Hitter Rates'!L:L)</f>
        <v>128</v>
      </c>
      <c r="C91">
        <f>_xlfn.RANK.EQ('Hitter Rates'!M91,'Hitter Rates'!M:M)</f>
        <v>19</v>
      </c>
      <c r="D91">
        <f>_xlfn.RANK.EQ('Hitter Rates'!N91,'Hitter Rates'!N:N)</f>
        <v>134</v>
      </c>
      <c r="E91">
        <f>_xlfn.RANK.EQ('Hitter Rates'!O91,'Hitter Rates'!O:O)</f>
        <v>119</v>
      </c>
      <c r="F91">
        <f>_xlfn.RANK.EQ('Hitter Rates'!P91,'Hitter Rates'!P:P)</f>
        <v>56</v>
      </c>
      <c r="G91">
        <f>_xlfn.RANK.EQ('Hitter Rates'!Q91,'Hitter Rates'!Q:Q)</f>
        <v>50</v>
      </c>
      <c r="H91">
        <f>_xlfn.RANK.EQ('Hitter Rates'!R91,'Hitter Rates'!R:R)</f>
        <v>18</v>
      </c>
      <c r="I91">
        <f>_xlfn.RANK.EQ('Hitter Rates'!S91,'Hitter Rates'!S:S)</f>
        <v>9</v>
      </c>
      <c r="J91">
        <f>_xlfn.RANK.EQ('Hitter Rates'!T91,'Hitter Rates'!T:T)</f>
        <v>35</v>
      </c>
      <c r="K91">
        <f>_xlfn.RANK.EQ('Hitter Rates'!U91,'Hitter Rates'!U:U)</f>
        <v>62</v>
      </c>
      <c r="L91">
        <f>_xlfn.RANK.EQ('Hitter Rates'!V91,'Hitter Rates'!V:V)</f>
        <v>4</v>
      </c>
      <c r="M91">
        <f>_xlfn.RANK.EQ('Hitter Rates'!W91,'Hitter Rates'!W:W)</f>
        <v>49</v>
      </c>
      <c r="N91">
        <f>_xlfn.RANK.EQ('Hitter Rates'!X91,'Hitter Rates'!X:X)</f>
        <v>284</v>
      </c>
      <c r="O91">
        <f>_xlfn.RANK.EQ('Hitter Rates'!Y91,'Hitter Rates'!Y:Y)</f>
        <v>16</v>
      </c>
      <c r="P91">
        <f>_xlfn.RANK.EQ('Hitter Rates'!Z91,'Hitter Rates'!Z:Z)</f>
        <v>65</v>
      </c>
      <c r="Q91">
        <f>_xlfn.RANK.EQ('Hitter Rates'!AA91,'Hitter Rates'!AA:AA)</f>
        <v>176</v>
      </c>
      <c r="R91">
        <f>_xlfn.RANK.EQ('Hitter Rates'!AB91,'Hitter Rates'!AB:AB)</f>
        <v>21</v>
      </c>
      <c r="S91">
        <f>_xlfn.RANK.EQ('Hitter Rates'!AC91,'Hitter Rates'!AC:AC)</f>
        <v>88</v>
      </c>
      <c r="T91">
        <f>_xlfn.RANK.EQ('Hitter Rates'!AD91,'Hitter Rates'!AD:AD)</f>
        <v>249</v>
      </c>
      <c r="U91">
        <f>_xlfn.RANK.EQ('Hitter Rates'!AE91,'Hitter Rates'!AE:AE)</f>
        <v>22</v>
      </c>
      <c r="V91">
        <f>_xlfn.RANK.EQ('Hitter Rates'!AF91,'Hitter Rates'!AF:AF)</f>
        <v>268</v>
      </c>
      <c r="W91">
        <f>_xlfn.RANK.EQ('Hitter Rates'!AG91,'Hitter Rates'!AG:AG)</f>
        <v>80</v>
      </c>
    </row>
    <row r="92" spans="1:23">
      <c r="A92">
        <f>_xlfn.RANK.EQ('Hitter Rates'!K92,'Hitter Rates'!K:K)</f>
        <v>258</v>
      </c>
      <c r="B92">
        <f>_xlfn.RANK.EQ('Hitter Rates'!L92,'Hitter Rates'!L:L)</f>
        <v>184</v>
      </c>
      <c r="C92">
        <f>_xlfn.RANK.EQ('Hitter Rates'!M92,'Hitter Rates'!M:M)</f>
        <v>263</v>
      </c>
      <c r="D92">
        <f>_xlfn.RANK.EQ('Hitter Rates'!N92,'Hitter Rates'!N:N)</f>
        <v>131</v>
      </c>
      <c r="E92">
        <f>_xlfn.RANK.EQ('Hitter Rates'!O92,'Hitter Rates'!O:O)</f>
        <v>105</v>
      </c>
      <c r="F92">
        <f>_xlfn.RANK.EQ('Hitter Rates'!P92,'Hitter Rates'!P:P)</f>
        <v>216</v>
      </c>
      <c r="G92">
        <f>_xlfn.RANK.EQ('Hitter Rates'!Q92,'Hitter Rates'!Q:Q)</f>
        <v>231</v>
      </c>
      <c r="H92">
        <f>_xlfn.RANK.EQ('Hitter Rates'!R92,'Hitter Rates'!R:R)</f>
        <v>286</v>
      </c>
      <c r="I92">
        <f>_xlfn.RANK.EQ('Hitter Rates'!S92,'Hitter Rates'!S:S)</f>
        <v>283</v>
      </c>
      <c r="J92">
        <f>_xlfn.RANK.EQ('Hitter Rates'!T92,'Hitter Rates'!T:T)</f>
        <v>274</v>
      </c>
      <c r="K92">
        <f>_xlfn.RANK.EQ('Hitter Rates'!U92,'Hitter Rates'!U:U)</f>
        <v>268</v>
      </c>
      <c r="L92">
        <f>_xlfn.RANK.EQ('Hitter Rates'!V92,'Hitter Rates'!V:V)</f>
        <v>115</v>
      </c>
      <c r="M92">
        <f>_xlfn.RANK.EQ('Hitter Rates'!W92,'Hitter Rates'!W:W)</f>
        <v>138</v>
      </c>
      <c r="N92">
        <f>_xlfn.RANK.EQ('Hitter Rates'!X92,'Hitter Rates'!X:X)</f>
        <v>152</v>
      </c>
      <c r="O92">
        <f>_xlfn.RANK.EQ('Hitter Rates'!Y92,'Hitter Rates'!Y:Y)</f>
        <v>141</v>
      </c>
      <c r="P92">
        <f>_xlfn.RANK.EQ('Hitter Rates'!Z92,'Hitter Rates'!Z:Z)</f>
        <v>94</v>
      </c>
      <c r="Q92">
        <f>_xlfn.RANK.EQ('Hitter Rates'!AA92,'Hitter Rates'!AA:AA)</f>
        <v>104</v>
      </c>
      <c r="R92">
        <f>_xlfn.RANK.EQ('Hitter Rates'!AB92,'Hitter Rates'!AB:AB)</f>
        <v>283</v>
      </c>
      <c r="S92">
        <f>_xlfn.RANK.EQ('Hitter Rates'!AC92,'Hitter Rates'!AC:AC)</f>
        <v>288</v>
      </c>
      <c r="T92">
        <f>_xlfn.RANK.EQ('Hitter Rates'!AD92,'Hitter Rates'!AD:AD)</f>
        <v>267</v>
      </c>
      <c r="U92">
        <f>_xlfn.RANK.EQ('Hitter Rates'!AE92,'Hitter Rates'!AE:AE)</f>
        <v>269</v>
      </c>
      <c r="V92">
        <f>_xlfn.RANK.EQ('Hitter Rates'!AF92,'Hitter Rates'!AF:AF)</f>
        <v>6</v>
      </c>
      <c r="W92">
        <f>_xlfn.RANK.EQ('Hitter Rates'!AG92,'Hitter Rates'!AG:AG)</f>
        <v>167</v>
      </c>
    </row>
    <row r="93" spans="1:23">
      <c r="A93">
        <f>_xlfn.RANK.EQ('Hitter Rates'!K93,'Hitter Rates'!K:K)</f>
        <v>76</v>
      </c>
      <c r="B93">
        <f>_xlfn.RANK.EQ('Hitter Rates'!L93,'Hitter Rates'!L:L)</f>
        <v>33</v>
      </c>
      <c r="C93">
        <f>_xlfn.RANK.EQ('Hitter Rates'!M93,'Hitter Rates'!M:M)</f>
        <v>187</v>
      </c>
      <c r="D93">
        <f>_xlfn.RANK.EQ('Hitter Rates'!N93,'Hitter Rates'!N:N)</f>
        <v>205</v>
      </c>
      <c r="E93">
        <f>_xlfn.RANK.EQ('Hitter Rates'!O93,'Hitter Rates'!O:O)</f>
        <v>81</v>
      </c>
      <c r="F93">
        <f>_xlfn.RANK.EQ('Hitter Rates'!P93,'Hitter Rates'!P:P)</f>
        <v>67</v>
      </c>
      <c r="G93">
        <f>_xlfn.RANK.EQ('Hitter Rates'!Q93,'Hitter Rates'!Q:Q)</f>
        <v>117</v>
      </c>
      <c r="H93">
        <f>_xlfn.RANK.EQ('Hitter Rates'!R93,'Hitter Rates'!R:R)</f>
        <v>237</v>
      </c>
      <c r="I93">
        <f>_xlfn.RANK.EQ('Hitter Rates'!S93,'Hitter Rates'!S:S)</f>
        <v>148</v>
      </c>
      <c r="J93">
        <f>_xlfn.RANK.EQ('Hitter Rates'!T93,'Hitter Rates'!T:T)</f>
        <v>197</v>
      </c>
      <c r="K93">
        <f>_xlfn.RANK.EQ('Hitter Rates'!U93,'Hitter Rates'!U:U)</f>
        <v>228</v>
      </c>
      <c r="L93">
        <f>_xlfn.RANK.EQ('Hitter Rates'!V93,'Hitter Rates'!V:V)</f>
        <v>86</v>
      </c>
      <c r="M93">
        <f>_xlfn.RANK.EQ('Hitter Rates'!W93,'Hitter Rates'!W:W)</f>
        <v>275</v>
      </c>
      <c r="N93">
        <f>_xlfn.RANK.EQ('Hitter Rates'!X93,'Hitter Rates'!X:X)</f>
        <v>156</v>
      </c>
      <c r="O93">
        <f>_xlfn.RANK.EQ('Hitter Rates'!Y93,'Hitter Rates'!Y:Y)</f>
        <v>53</v>
      </c>
      <c r="P93">
        <f>_xlfn.RANK.EQ('Hitter Rates'!Z93,'Hitter Rates'!Z:Z)</f>
        <v>170</v>
      </c>
      <c r="Q93">
        <f>_xlfn.RANK.EQ('Hitter Rates'!AA93,'Hitter Rates'!AA:AA)</f>
        <v>140</v>
      </c>
      <c r="R93">
        <f>_xlfn.RANK.EQ('Hitter Rates'!AB93,'Hitter Rates'!AB:AB)</f>
        <v>217</v>
      </c>
      <c r="S93">
        <f>_xlfn.RANK.EQ('Hitter Rates'!AC93,'Hitter Rates'!AC:AC)</f>
        <v>209</v>
      </c>
      <c r="T93">
        <f>_xlfn.RANK.EQ('Hitter Rates'!AD93,'Hitter Rates'!AD:AD)</f>
        <v>108</v>
      </c>
      <c r="U93">
        <f>_xlfn.RANK.EQ('Hitter Rates'!AE93,'Hitter Rates'!AE:AE)</f>
        <v>212</v>
      </c>
      <c r="V93">
        <f>_xlfn.RANK.EQ('Hitter Rates'!AF93,'Hitter Rates'!AF:AF)</f>
        <v>72</v>
      </c>
      <c r="W93">
        <f>_xlfn.RANK.EQ('Hitter Rates'!AG93,'Hitter Rates'!AG:AG)</f>
        <v>158</v>
      </c>
    </row>
    <row r="94" spans="1:23">
      <c r="A94">
        <f>_xlfn.RANK.EQ('Hitter Rates'!K94,'Hitter Rates'!K:K)</f>
        <v>66</v>
      </c>
      <c r="B94">
        <f>_xlfn.RANK.EQ('Hitter Rates'!L94,'Hitter Rates'!L:L)</f>
        <v>77</v>
      </c>
      <c r="C94">
        <f>_xlfn.RANK.EQ('Hitter Rates'!M94,'Hitter Rates'!M:M)</f>
        <v>106</v>
      </c>
      <c r="D94">
        <f>_xlfn.RANK.EQ('Hitter Rates'!N94,'Hitter Rates'!N:N)</f>
        <v>170</v>
      </c>
      <c r="E94">
        <f>_xlfn.RANK.EQ('Hitter Rates'!O94,'Hitter Rates'!O:O)</f>
        <v>23</v>
      </c>
      <c r="F94">
        <f>_xlfn.RANK.EQ('Hitter Rates'!P94,'Hitter Rates'!P:P)</f>
        <v>40</v>
      </c>
      <c r="G94">
        <f>_xlfn.RANK.EQ('Hitter Rates'!Q94,'Hitter Rates'!Q:Q)</f>
        <v>87</v>
      </c>
      <c r="H94">
        <f>_xlfn.RANK.EQ('Hitter Rates'!R94,'Hitter Rates'!R:R)</f>
        <v>53</v>
      </c>
      <c r="I94">
        <f>_xlfn.RANK.EQ('Hitter Rates'!S94,'Hitter Rates'!S:S)</f>
        <v>64</v>
      </c>
      <c r="J94">
        <f>_xlfn.RANK.EQ('Hitter Rates'!T94,'Hitter Rates'!T:T)</f>
        <v>102</v>
      </c>
      <c r="K94">
        <f>_xlfn.RANK.EQ('Hitter Rates'!U94,'Hitter Rates'!U:U)</f>
        <v>74</v>
      </c>
      <c r="L94">
        <f>_xlfn.RANK.EQ('Hitter Rates'!V94,'Hitter Rates'!V:V)</f>
        <v>49</v>
      </c>
      <c r="M94">
        <f>_xlfn.RANK.EQ('Hitter Rates'!W94,'Hitter Rates'!W:W)</f>
        <v>219</v>
      </c>
      <c r="N94">
        <f>_xlfn.RANK.EQ('Hitter Rates'!X94,'Hitter Rates'!X:X)</f>
        <v>188</v>
      </c>
      <c r="O94">
        <f>_xlfn.RANK.EQ('Hitter Rates'!Y94,'Hitter Rates'!Y:Y)</f>
        <v>73</v>
      </c>
      <c r="P94">
        <f>_xlfn.RANK.EQ('Hitter Rates'!Z94,'Hitter Rates'!Z:Z)</f>
        <v>199</v>
      </c>
      <c r="Q94">
        <f>_xlfn.RANK.EQ('Hitter Rates'!AA94,'Hitter Rates'!AA:AA)</f>
        <v>131</v>
      </c>
      <c r="R94">
        <f>_xlfn.RANK.EQ('Hitter Rates'!AB94,'Hitter Rates'!AB:AB)</f>
        <v>87</v>
      </c>
      <c r="S94">
        <f>_xlfn.RANK.EQ('Hitter Rates'!AC94,'Hitter Rates'!AC:AC)</f>
        <v>49</v>
      </c>
      <c r="T94">
        <f>_xlfn.RANK.EQ('Hitter Rates'!AD94,'Hitter Rates'!AD:AD)</f>
        <v>78</v>
      </c>
      <c r="U94">
        <f>_xlfn.RANK.EQ('Hitter Rates'!AE94,'Hitter Rates'!AE:AE)</f>
        <v>108</v>
      </c>
      <c r="V94">
        <f>_xlfn.RANK.EQ('Hitter Rates'!AF94,'Hitter Rates'!AF:AF)</f>
        <v>200</v>
      </c>
      <c r="W94">
        <f>_xlfn.RANK.EQ('Hitter Rates'!AG94,'Hitter Rates'!AG:AG)</f>
        <v>150</v>
      </c>
    </row>
    <row r="95" spans="1:23">
      <c r="A95">
        <f>_xlfn.RANK.EQ('Hitter Rates'!K95,'Hitter Rates'!K:K)</f>
        <v>150</v>
      </c>
      <c r="B95">
        <f>_xlfn.RANK.EQ('Hitter Rates'!L95,'Hitter Rates'!L:L)</f>
        <v>144</v>
      </c>
      <c r="C95">
        <f>_xlfn.RANK.EQ('Hitter Rates'!M95,'Hitter Rates'!M:M)</f>
        <v>129</v>
      </c>
      <c r="D95">
        <f>_xlfn.RANK.EQ('Hitter Rates'!N95,'Hitter Rates'!N:N)</f>
        <v>242</v>
      </c>
      <c r="E95">
        <f>_xlfn.RANK.EQ('Hitter Rates'!O95,'Hitter Rates'!O:O)</f>
        <v>150</v>
      </c>
      <c r="F95">
        <f>_xlfn.RANK.EQ('Hitter Rates'!P95,'Hitter Rates'!P:P)</f>
        <v>147</v>
      </c>
      <c r="G95">
        <f>_xlfn.RANK.EQ('Hitter Rates'!Q95,'Hitter Rates'!Q:Q)</f>
        <v>182</v>
      </c>
      <c r="H95">
        <f>_xlfn.RANK.EQ('Hitter Rates'!R95,'Hitter Rates'!R:R)</f>
        <v>203</v>
      </c>
      <c r="I95">
        <f>_xlfn.RANK.EQ('Hitter Rates'!S95,'Hitter Rates'!S:S)</f>
        <v>177</v>
      </c>
      <c r="J95">
        <f>_xlfn.RANK.EQ('Hitter Rates'!T95,'Hitter Rates'!T:T)</f>
        <v>128</v>
      </c>
      <c r="K95">
        <f>_xlfn.RANK.EQ('Hitter Rates'!U95,'Hitter Rates'!U:U)</f>
        <v>200</v>
      </c>
      <c r="L95">
        <f>_xlfn.RANK.EQ('Hitter Rates'!V95,'Hitter Rates'!V:V)</f>
        <v>274</v>
      </c>
      <c r="M95">
        <f>_xlfn.RANK.EQ('Hitter Rates'!W95,'Hitter Rates'!W:W)</f>
        <v>245</v>
      </c>
      <c r="N95">
        <f>_xlfn.RANK.EQ('Hitter Rates'!X95,'Hitter Rates'!X:X)</f>
        <v>17</v>
      </c>
      <c r="O95">
        <f>_xlfn.RANK.EQ('Hitter Rates'!Y95,'Hitter Rates'!Y:Y)</f>
        <v>249</v>
      </c>
      <c r="P95">
        <f>_xlfn.RANK.EQ('Hitter Rates'!Z95,'Hitter Rates'!Z:Z)</f>
        <v>207</v>
      </c>
      <c r="Q95">
        <f>_xlfn.RANK.EQ('Hitter Rates'!AA95,'Hitter Rates'!AA:AA)</f>
        <v>205</v>
      </c>
      <c r="R95">
        <f>_xlfn.RANK.EQ('Hitter Rates'!AB95,'Hitter Rates'!AB:AB)</f>
        <v>146</v>
      </c>
      <c r="S95">
        <f>_xlfn.RANK.EQ('Hitter Rates'!AC95,'Hitter Rates'!AC:AC)</f>
        <v>122</v>
      </c>
      <c r="T95">
        <f>_xlfn.RANK.EQ('Hitter Rates'!AD95,'Hitter Rates'!AD:AD)</f>
        <v>94</v>
      </c>
      <c r="U95">
        <f>_xlfn.RANK.EQ('Hitter Rates'!AE95,'Hitter Rates'!AE:AE)</f>
        <v>159</v>
      </c>
      <c r="V95">
        <f>_xlfn.RANK.EQ('Hitter Rates'!AF95,'Hitter Rates'!AF:AF)</f>
        <v>143</v>
      </c>
      <c r="W95">
        <f>_xlfn.RANK.EQ('Hitter Rates'!AG95,'Hitter Rates'!AG:AG)</f>
        <v>149</v>
      </c>
    </row>
    <row r="96" spans="1:23">
      <c r="A96">
        <f>_xlfn.RANK.EQ('Hitter Rates'!K96,'Hitter Rates'!K:K)</f>
        <v>98</v>
      </c>
      <c r="B96">
        <f>_xlfn.RANK.EQ('Hitter Rates'!L96,'Hitter Rates'!L:L)</f>
        <v>95</v>
      </c>
      <c r="C96">
        <f>_xlfn.RANK.EQ('Hitter Rates'!M96,'Hitter Rates'!M:M)</f>
        <v>94</v>
      </c>
      <c r="D96">
        <f>_xlfn.RANK.EQ('Hitter Rates'!N96,'Hitter Rates'!N:N)</f>
        <v>114</v>
      </c>
      <c r="E96">
        <f>_xlfn.RANK.EQ('Hitter Rates'!O96,'Hitter Rates'!O:O)</f>
        <v>112</v>
      </c>
      <c r="F96">
        <f>_xlfn.RANK.EQ('Hitter Rates'!P96,'Hitter Rates'!P:P)</f>
        <v>81</v>
      </c>
      <c r="G96">
        <f>_xlfn.RANK.EQ('Hitter Rates'!Q96,'Hitter Rates'!Q:Q)</f>
        <v>144</v>
      </c>
      <c r="H96">
        <f>_xlfn.RANK.EQ('Hitter Rates'!R96,'Hitter Rates'!R:R)</f>
        <v>156</v>
      </c>
      <c r="I96">
        <f>_xlfn.RANK.EQ('Hitter Rates'!S96,'Hitter Rates'!S:S)</f>
        <v>73</v>
      </c>
      <c r="J96">
        <f>_xlfn.RANK.EQ('Hitter Rates'!T96,'Hitter Rates'!T:T)</f>
        <v>48</v>
      </c>
      <c r="K96">
        <f>_xlfn.RANK.EQ('Hitter Rates'!U96,'Hitter Rates'!U:U)</f>
        <v>64</v>
      </c>
      <c r="L96">
        <f>_xlfn.RANK.EQ('Hitter Rates'!V96,'Hitter Rates'!V:V)</f>
        <v>198</v>
      </c>
      <c r="M96">
        <f>_xlfn.RANK.EQ('Hitter Rates'!W96,'Hitter Rates'!W:W)</f>
        <v>31</v>
      </c>
      <c r="N96">
        <f>_xlfn.RANK.EQ('Hitter Rates'!X96,'Hitter Rates'!X:X)</f>
        <v>120</v>
      </c>
      <c r="O96">
        <f>_xlfn.RANK.EQ('Hitter Rates'!Y96,'Hitter Rates'!Y:Y)</f>
        <v>223</v>
      </c>
      <c r="P96">
        <f>_xlfn.RANK.EQ('Hitter Rates'!Z96,'Hitter Rates'!Z:Z)</f>
        <v>83</v>
      </c>
      <c r="Q96">
        <f>_xlfn.RANK.EQ('Hitter Rates'!AA96,'Hitter Rates'!AA:AA)</f>
        <v>172</v>
      </c>
      <c r="R96">
        <f>_xlfn.RANK.EQ('Hitter Rates'!AB96,'Hitter Rates'!AB:AB)</f>
        <v>86</v>
      </c>
      <c r="S96">
        <f>_xlfn.RANK.EQ('Hitter Rates'!AC96,'Hitter Rates'!AC:AC)</f>
        <v>191</v>
      </c>
      <c r="T96">
        <f>_xlfn.RANK.EQ('Hitter Rates'!AD96,'Hitter Rates'!AD:AD)</f>
        <v>230</v>
      </c>
      <c r="U96">
        <f>_xlfn.RANK.EQ('Hitter Rates'!AE96,'Hitter Rates'!AE:AE)</f>
        <v>89</v>
      </c>
      <c r="V96">
        <f>_xlfn.RANK.EQ('Hitter Rates'!AF96,'Hitter Rates'!AF:AF)</f>
        <v>203</v>
      </c>
      <c r="W96">
        <f>_xlfn.RANK.EQ('Hitter Rates'!AG96,'Hitter Rates'!AG:AG)</f>
        <v>53</v>
      </c>
    </row>
    <row r="97" spans="1:23">
      <c r="A97">
        <f>_xlfn.RANK.EQ('Hitter Rates'!K97,'Hitter Rates'!K:K)</f>
        <v>74</v>
      </c>
      <c r="B97">
        <f>_xlfn.RANK.EQ('Hitter Rates'!L97,'Hitter Rates'!L:L)</f>
        <v>208</v>
      </c>
      <c r="C97">
        <f>_xlfn.RANK.EQ('Hitter Rates'!M97,'Hitter Rates'!M:M)</f>
        <v>79</v>
      </c>
      <c r="D97">
        <f>_xlfn.RANK.EQ('Hitter Rates'!N97,'Hitter Rates'!N:N)</f>
        <v>152</v>
      </c>
      <c r="E97">
        <f>_xlfn.RANK.EQ('Hitter Rates'!O97,'Hitter Rates'!O:O)</f>
        <v>45</v>
      </c>
      <c r="F97">
        <f>_xlfn.RANK.EQ('Hitter Rates'!P97,'Hitter Rates'!P:P)</f>
        <v>74</v>
      </c>
      <c r="G97">
        <f>_xlfn.RANK.EQ('Hitter Rates'!Q97,'Hitter Rates'!Q:Q)</f>
        <v>71</v>
      </c>
      <c r="H97">
        <f>_xlfn.RANK.EQ('Hitter Rates'!R97,'Hitter Rates'!R:R)</f>
        <v>133</v>
      </c>
      <c r="I97">
        <f>_xlfn.RANK.EQ('Hitter Rates'!S97,'Hitter Rates'!S:S)</f>
        <v>51</v>
      </c>
      <c r="J97">
        <f>_xlfn.RANK.EQ('Hitter Rates'!T97,'Hitter Rates'!T:T)</f>
        <v>54</v>
      </c>
      <c r="K97">
        <f>_xlfn.RANK.EQ('Hitter Rates'!U97,'Hitter Rates'!U:U)</f>
        <v>47</v>
      </c>
      <c r="L97">
        <f>_xlfn.RANK.EQ('Hitter Rates'!V97,'Hitter Rates'!V:V)</f>
        <v>222</v>
      </c>
      <c r="M97">
        <f>_xlfn.RANK.EQ('Hitter Rates'!W97,'Hitter Rates'!W:W)</f>
        <v>109</v>
      </c>
      <c r="N97">
        <f>_xlfn.RANK.EQ('Hitter Rates'!X97,'Hitter Rates'!X:X)</f>
        <v>74</v>
      </c>
      <c r="O97">
        <f>_xlfn.RANK.EQ('Hitter Rates'!Y97,'Hitter Rates'!Y:Y)</f>
        <v>224</v>
      </c>
      <c r="P97">
        <f>_xlfn.RANK.EQ('Hitter Rates'!Z97,'Hitter Rates'!Z:Z)</f>
        <v>263</v>
      </c>
      <c r="Q97">
        <f>_xlfn.RANK.EQ('Hitter Rates'!AA97,'Hitter Rates'!AA:AA)</f>
        <v>90</v>
      </c>
      <c r="R97">
        <f>_xlfn.RANK.EQ('Hitter Rates'!AB97,'Hitter Rates'!AB:AB)</f>
        <v>74</v>
      </c>
      <c r="S97">
        <f>_xlfn.RANK.EQ('Hitter Rates'!AC97,'Hitter Rates'!AC:AC)</f>
        <v>141</v>
      </c>
      <c r="T97">
        <f>_xlfn.RANK.EQ('Hitter Rates'!AD97,'Hitter Rates'!AD:AD)</f>
        <v>209</v>
      </c>
      <c r="U97">
        <f>_xlfn.RANK.EQ('Hitter Rates'!AE97,'Hitter Rates'!AE:AE)</f>
        <v>76</v>
      </c>
      <c r="V97">
        <f>_xlfn.RANK.EQ('Hitter Rates'!AF97,'Hitter Rates'!AF:AF)</f>
        <v>212</v>
      </c>
      <c r="W97">
        <f>_xlfn.RANK.EQ('Hitter Rates'!AG97,'Hitter Rates'!AG:AG)</f>
        <v>93</v>
      </c>
    </row>
    <row r="98" spans="1:23">
      <c r="A98">
        <f>_xlfn.RANK.EQ('Hitter Rates'!K98,'Hitter Rates'!K:K)</f>
        <v>84</v>
      </c>
      <c r="B98">
        <f>_xlfn.RANK.EQ('Hitter Rates'!L98,'Hitter Rates'!L:L)</f>
        <v>42</v>
      </c>
      <c r="C98">
        <f>_xlfn.RANK.EQ('Hitter Rates'!M98,'Hitter Rates'!M:M)</f>
        <v>240</v>
      </c>
      <c r="D98">
        <f>_xlfn.RANK.EQ('Hitter Rates'!N98,'Hitter Rates'!N:N)</f>
        <v>187</v>
      </c>
      <c r="E98">
        <f>_xlfn.RANK.EQ('Hitter Rates'!O98,'Hitter Rates'!O:O)</f>
        <v>15</v>
      </c>
      <c r="F98">
        <f>_xlfn.RANK.EQ('Hitter Rates'!P98,'Hitter Rates'!P:P)</f>
        <v>83</v>
      </c>
      <c r="G98">
        <f>_xlfn.RANK.EQ('Hitter Rates'!Q98,'Hitter Rates'!Q:Q)</f>
        <v>5</v>
      </c>
      <c r="H98">
        <f>_xlfn.RANK.EQ('Hitter Rates'!R98,'Hitter Rates'!R:R)</f>
        <v>24</v>
      </c>
      <c r="I98">
        <f>_xlfn.RANK.EQ('Hitter Rates'!S98,'Hitter Rates'!S:S)</f>
        <v>35</v>
      </c>
      <c r="J98">
        <f>_xlfn.RANK.EQ('Hitter Rates'!T98,'Hitter Rates'!T:T)</f>
        <v>73</v>
      </c>
      <c r="K98">
        <f>_xlfn.RANK.EQ('Hitter Rates'!U98,'Hitter Rates'!U:U)</f>
        <v>118</v>
      </c>
      <c r="L98">
        <f>_xlfn.RANK.EQ('Hitter Rates'!V98,'Hitter Rates'!V:V)</f>
        <v>245</v>
      </c>
      <c r="M98">
        <f>_xlfn.RANK.EQ('Hitter Rates'!W98,'Hitter Rates'!W:W)</f>
        <v>12</v>
      </c>
      <c r="N98">
        <f>_xlfn.RANK.EQ('Hitter Rates'!X98,'Hitter Rates'!X:X)</f>
        <v>30</v>
      </c>
      <c r="O98">
        <f>_xlfn.RANK.EQ('Hitter Rates'!Y98,'Hitter Rates'!Y:Y)</f>
        <v>283</v>
      </c>
      <c r="P98">
        <f>_xlfn.RANK.EQ('Hitter Rates'!Z98,'Hitter Rates'!Z:Z)</f>
        <v>136</v>
      </c>
      <c r="Q98">
        <f>_xlfn.RANK.EQ('Hitter Rates'!AA98,'Hitter Rates'!AA:AA)</f>
        <v>288</v>
      </c>
      <c r="R98">
        <f>_xlfn.RANK.EQ('Hitter Rates'!AB98,'Hitter Rates'!AB:AB)</f>
        <v>83</v>
      </c>
      <c r="S98">
        <f>_xlfn.RANK.EQ('Hitter Rates'!AC98,'Hitter Rates'!AC:AC)</f>
        <v>29</v>
      </c>
      <c r="T98">
        <f>_xlfn.RANK.EQ('Hitter Rates'!AD98,'Hitter Rates'!AD:AD)</f>
        <v>23</v>
      </c>
      <c r="U98">
        <f>_xlfn.RANK.EQ('Hitter Rates'!AE98,'Hitter Rates'!AE:AE)</f>
        <v>179</v>
      </c>
      <c r="V98">
        <f>_xlfn.RANK.EQ('Hitter Rates'!AF98,'Hitter Rates'!AF:AF)</f>
        <v>205</v>
      </c>
      <c r="W98">
        <f>_xlfn.RANK.EQ('Hitter Rates'!AG98,'Hitter Rates'!AG:AG)</f>
        <v>123</v>
      </c>
    </row>
    <row r="99" spans="1:23">
      <c r="A99">
        <f>_xlfn.RANK.EQ('Hitter Rates'!K99,'Hitter Rates'!K:K)</f>
        <v>28</v>
      </c>
      <c r="B99">
        <f>_xlfn.RANK.EQ('Hitter Rates'!L99,'Hitter Rates'!L:L)</f>
        <v>104</v>
      </c>
      <c r="C99">
        <f>_xlfn.RANK.EQ('Hitter Rates'!M99,'Hitter Rates'!M:M)</f>
        <v>48</v>
      </c>
      <c r="D99">
        <f>_xlfn.RANK.EQ('Hitter Rates'!N99,'Hitter Rates'!N:N)</f>
        <v>254</v>
      </c>
      <c r="E99">
        <f>_xlfn.RANK.EQ('Hitter Rates'!O99,'Hitter Rates'!O:O)</f>
        <v>21</v>
      </c>
      <c r="F99">
        <f>_xlfn.RANK.EQ('Hitter Rates'!P99,'Hitter Rates'!P:P)</f>
        <v>30</v>
      </c>
      <c r="G99">
        <f>_xlfn.RANK.EQ('Hitter Rates'!Q99,'Hitter Rates'!Q:Q)</f>
        <v>29</v>
      </c>
      <c r="H99">
        <f>_xlfn.RANK.EQ('Hitter Rates'!R99,'Hitter Rates'!R:R)</f>
        <v>105</v>
      </c>
      <c r="I99">
        <f>_xlfn.RANK.EQ('Hitter Rates'!S99,'Hitter Rates'!S:S)</f>
        <v>44</v>
      </c>
      <c r="J99">
        <f>_xlfn.RANK.EQ('Hitter Rates'!T99,'Hitter Rates'!T:T)</f>
        <v>121</v>
      </c>
      <c r="K99">
        <f>_xlfn.RANK.EQ('Hitter Rates'!U99,'Hitter Rates'!U:U)</f>
        <v>95</v>
      </c>
      <c r="L99">
        <f>_xlfn.RANK.EQ('Hitter Rates'!V99,'Hitter Rates'!V:V)</f>
        <v>12</v>
      </c>
      <c r="M99">
        <f>_xlfn.RANK.EQ('Hitter Rates'!W99,'Hitter Rates'!W:W)</f>
        <v>91</v>
      </c>
      <c r="N99">
        <f>_xlfn.RANK.EQ('Hitter Rates'!X99,'Hitter Rates'!X:X)</f>
        <v>279</v>
      </c>
      <c r="O99">
        <f>_xlfn.RANK.EQ('Hitter Rates'!Y99,'Hitter Rates'!Y:Y)</f>
        <v>16</v>
      </c>
      <c r="P99">
        <f>_xlfn.RANK.EQ('Hitter Rates'!Z99,'Hitter Rates'!Z:Z)</f>
        <v>187</v>
      </c>
      <c r="Q99">
        <f>_xlfn.RANK.EQ('Hitter Rates'!AA99,'Hitter Rates'!AA:AA)</f>
        <v>281</v>
      </c>
      <c r="R99">
        <f>_xlfn.RANK.EQ('Hitter Rates'!AB99,'Hitter Rates'!AB:AB)</f>
        <v>188</v>
      </c>
      <c r="S99">
        <f>_xlfn.RANK.EQ('Hitter Rates'!AC99,'Hitter Rates'!AC:AC)</f>
        <v>141</v>
      </c>
      <c r="T99">
        <f>_xlfn.RANK.EQ('Hitter Rates'!AD99,'Hitter Rates'!AD:AD)</f>
        <v>48</v>
      </c>
      <c r="U99">
        <f>_xlfn.RANK.EQ('Hitter Rates'!AE99,'Hitter Rates'!AE:AE)</f>
        <v>232</v>
      </c>
      <c r="V99">
        <f>_xlfn.RANK.EQ('Hitter Rates'!AF99,'Hitter Rates'!AF:AF)</f>
        <v>99</v>
      </c>
      <c r="W99">
        <f>_xlfn.RANK.EQ('Hitter Rates'!AG99,'Hitter Rates'!AG:AG)</f>
        <v>125</v>
      </c>
    </row>
    <row r="100" spans="1:23">
      <c r="A100">
        <f>_xlfn.RANK.EQ('Hitter Rates'!K100,'Hitter Rates'!K:K)</f>
        <v>198</v>
      </c>
      <c r="B100">
        <f>_xlfn.RANK.EQ('Hitter Rates'!L100,'Hitter Rates'!L:L)</f>
        <v>162</v>
      </c>
      <c r="C100">
        <f>_xlfn.RANK.EQ('Hitter Rates'!M100,'Hitter Rates'!M:M)</f>
        <v>135</v>
      </c>
      <c r="D100">
        <f>_xlfn.RANK.EQ('Hitter Rates'!N100,'Hitter Rates'!N:N)</f>
        <v>86</v>
      </c>
      <c r="E100">
        <f>_xlfn.RANK.EQ('Hitter Rates'!O100,'Hitter Rates'!O:O)</f>
        <v>182</v>
      </c>
      <c r="F100">
        <f>_xlfn.RANK.EQ('Hitter Rates'!P100,'Hitter Rates'!P:P)</f>
        <v>143</v>
      </c>
      <c r="G100">
        <f>_xlfn.RANK.EQ('Hitter Rates'!Q100,'Hitter Rates'!Q:Q)</f>
        <v>218</v>
      </c>
      <c r="H100">
        <f>_xlfn.RANK.EQ('Hitter Rates'!R100,'Hitter Rates'!R:R)</f>
        <v>163</v>
      </c>
      <c r="I100">
        <f>_xlfn.RANK.EQ('Hitter Rates'!S100,'Hitter Rates'!S:S)</f>
        <v>174</v>
      </c>
      <c r="J100">
        <f>_xlfn.RANK.EQ('Hitter Rates'!T100,'Hitter Rates'!T:T)</f>
        <v>107</v>
      </c>
      <c r="K100">
        <f>_xlfn.RANK.EQ('Hitter Rates'!U100,'Hitter Rates'!U:U)</f>
        <v>88</v>
      </c>
      <c r="L100">
        <f>_xlfn.RANK.EQ('Hitter Rates'!V100,'Hitter Rates'!V:V)</f>
        <v>218</v>
      </c>
      <c r="M100">
        <f>_xlfn.RANK.EQ('Hitter Rates'!W100,'Hitter Rates'!W:W)</f>
        <v>72</v>
      </c>
      <c r="N100">
        <f>_xlfn.RANK.EQ('Hitter Rates'!X100,'Hitter Rates'!X:X)</f>
        <v>99</v>
      </c>
      <c r="O100">
        <f>_xlfn.RANK.EQ('Hitter Rates'!Y100,'Hitter Rates'!Y:Y)</f>
        <v>217</v>
      </c>
      <c r="P100">
        <f>_xlfn.RANK.EQ('Hitter Rates'!Z100,'Hitter Rates'!Z:Z)</f>
        <v>44</v>
      </c>
      <c r="Q100">
        <f>_xlfn.RANK.EQ('Hitter Rates'!AA100,'Hitter Rates'!AA:AA)</f>
        <v>125</v>
      </c>
      <c r="R100">
        <f>_xlfn.RANK.EQ('Hitter Rates'!AB100,'Hitter Rates'!AB:AB)</f>
        <v>149</v>
      </c>
      <c r="S100">
        <f>_xlfn.RANK.EQ('Hitter Rates'!AC100,'Hitter Rates'!AC:AC)</f>
        <v>186</v>
      </c>
      <c r="T100">
        <f>_xlfn.RANK.EQ('Hitter Rates'!AD100,'Hitter Rates'!AD:AD)</f>
        <v>171</v>
      </c>
      <c r="U100">
        <f>_xlfn.RANK.EQ('Hitter Rates'!AE100,'Hitter Rates'!AE:AE)</f>
        <v>126</v>
      </c>
      <c r="V100">
        <f>_xlfn.RANK.EQ('Hitter Rates'!AF100,'Hitter Rates'!AF:AF)</f>
        <v>139</v>
      </c>
      <c r="W100">
        <f>_xlfn.RANK.EQ('Hitter Rates'!AG100,'Hitter Rates'!AG:AG)</f>
        <v>132</v>
      </c>
    </row>
    <row r="101" spans="1:23">
      <c r="A101">
        <f>_xlfn.RANK.EQ('Hitter Rates'!K101,'Hitter Rates'!K:K)</f>
        <v>129</v>
      </c>
      <c r="B101">
        <f>_xlfn.RANK.EQ('Hitter Rates'!L101,'Hitter Rates'!L:L)</f>
        <v>233</v>
      </c>
      <c r="C101">
        <f>_xlfn.RANK.EQ('Hitter Rates'!M101,'Hitter Rates'!M:M)</f>
        <v>2</v>
      </c>
      <c r="D101">
        <f>_xlfn.RANK.EQ('Hitter Rates'!N101,'Hitter Rates'!N:N)</f>
        <v>105</v>
      </c>
      <c r="E101">
        <f>_xlfn.RANK.EQ('Hitter Rates'!O101,'Hitter Rates'!O:O)</f>
        <v>54</v>
      </c>
      <c r="F101">
        <f>_xlfn.RANK.EQ('Hitter Rates'!P101,'Hitter Rates'!P:P)</f>
        <v>45</v>
      </c>
      <c r="G101">
        <f>_xlfn.RANK.EQ('Hitter Rates'!Q101,'Hitter Rates'!Q:Q)</f>
        <v>202</v>
      </c>
      <c r="H101">
        <f>_xlfn.RANK.EQ('Hitter Rates'!R101,'Hitter Rates'!R:R)</f>
        <v>271</v>
      </c>
      <c r="I101">
        <f>_xlfn.RANK.EQ('Hitter Rates'!S101,'Hitter Rates'!S:S)</f>
        <v>142</v>
      </c>
      <c r="J101">
        <f>_xlfn.RANK.EQ('Hitter Rates'!T101,'Hitter Rates'!T:T)</f>
        <v>128</v>
      </c>
      <c r="K101">
        <f>_xlfn.RANK.EQ('Hitter Rates'!U101,'Hitter Rates'!U:U)</f>
        <v>141</v>
      </c>
      <c r="L101">
        <f>_xlfn.RANK.EQ('Hitter Rates'!V101,'Hitter Rates'!V:V)</f>
        <v>171</v>
      </c>
      <c r="M101">
        <f>_xlfn.RANK.EQ('Hitter Rates'!W101,'Hitter Rates'!W:W)</f>
        <v>125</v>
      </c>
      <c r="N101">
        <f>_xlfn.RANK.EQ('Hitter Rates'!X101,'Hitter Rates'!X:X)</f>
        <v>128</v>
      </c>
      <c r="O101">
        <f>_xlfn.RANK.EQ('Hitter Rates'!Y101,'Hitter Rates'!Y:Y)</f>
        <v>167</v>
      </c>
      <c r="P101">
        <f>_xlfn.RANK.EQ('Hitter Rates'!Z101,'Hitter Rates'!Z:Z)</f>
        <v>246</v>
      </c>
      <c r="Q101">
        <f>_xlfn.RANK.EQ('Hitter Rates'!AA101,'Hitter Rates'!AA:AA)</f>
        <v>14</v>
      </c>
      <c r="R101">
        <f>_xlfn.RANK.EQ('Hitter Rates'!AB101,'Hitter Rates'!AB:AB)</f>
        <v>236</v>
      </c>
      <c r="S101">
        <f>_xlfn.RANK.EQ('Hitter Rates'!AC101,'Hitter Rates'!AC:AC)</f>
        <v>284</v>
      </c>
      <c r="T101">
        <f>_xlfn.RANK.EQ('Hitter Rates'!AD101,'Hitter Rates'!AD:AD)</f>
        <v>281</v>
      </c>
      <c r="U101">
        <f>_xlfn.RANK.EQ('Hitter Rates'!AE101,'Hitter Rates'!AE:AE)</f>
        <v>181</v>
      </c>
      <c r="V101">
        <f>_xlfn.RANK.EQ('Hitter Rates'!AF101,'Hitter Rates'!AF:AF)</f>
        <v>53</v>
      </c>
      <c r="W101">
        <f>_xlfn.RANK.EQ('Hitter Rates'!AG101,'Hitter Rates'!AG:AG)</f>
        <v>69</v>
      </c>
    </row>
    <row r="102" spans="1:23">
      <c r="A102">
        <f>_xlfn.RANK.EQ('Hitter Rates'!K102,'Hitter Rates'!K:K)</f>
        <v>59</v>
      </c>
      <c r="B102">
        <f>_xlfn.RANK.EQ('Hitter Rates'!L102,'Hitter Rates'!L:L)</f>
        <v>142</v>
      </c>
      <c r="C102">
        <f>_xlfn.RANK.EQ('Hitter Rates'!M102,'Hitter Rates'!M:M)</f>
        <v>60</v>
      </c>
      <c r="D102">
        <f>_xlfn.RANK.EQ('Hitter Rates'!N102,'Hitter Rates'!N:N)</f>
        <v>147</v>
      </c>
      <c r="E102">
        <f>_xlfn.RANK.EQ('Hitter Rates'!O102,'Hitter Rates'!O:O)</f>
        <v>81</v>
      </c>
      <c r="F102">
        <f>_xlfn.RANK.EQ('Hitter Rates'!P102,'Hitter Rates'!P:P)</f>
        <v>69</v>
      </c>
      <c r="G102">
        <f>_xlfn.RANK.EQ('Hitter Rates'!Q102,'Hitter Rates'!Q:Q)</f>
        <v>188</v>
      </c>
      <c r="H102">
        <f>_xlfn.RANK.EQ('Hitter Rates'!R102,'Hitter Rates'!R:R)</f>
        <v>87</v>
      </c>
      <c r="I102">
        <f>_xlfn.RANK.EQ('Hitter Rates'!S102,'Hitter Rates'!S:S)</f>
        <v>95</v>
      </c>
      <c r="J102">
        <f>_xlfn.RANK.EQ('Hitter Rates'!T102,'Hitter Rates'!T:T)</f>
        <v>95</v>
      </c>
      <c r="K102">
        <f>_xlfn.RANK.EQ('Hitter Rates'!U102,'Hitter Rates'!U:U)</f>
        <v>88</v>
      </c>
      <c r="L102">
        <f>_xlfn.RANK.EQ('Hitter Rates'!V102,'Hitter Rates'!V:V)</f>
        <v>144</v>
      </c>
      <c r="M102">
        <f>_xlfn.RANK.EQ('Hitter Rates'!W102,'Hitter Rates'!W:W)</f>
        <v>152</v>
      </c>
      <c r="N102">
        <f>_xlfn.RANK.EQ('Hitter Rates'!X102,'Hitter Rates'!X:X)</f>
        <v>92</v>
      </c>
      <c r="O102">
        <f>_xlfn.RANK.EQ('Hitter Rates'!Y102,'Hitter Rates'!Y:Y)</f>
        <v>189</v>
      </c>
      <c r="P102">
        <f>_xlfn.RANK.EQ('Hitter Rates'!Z102,'Hitter Rates'!Z:Z)</f>
        <v>148</v>
      </c>
      <c r="Q102">
        <f>_xlfn.RANK.EQ('Hitter Rates'!AA102,'Hitter Rates'!AA:AA)</f>
        <v>53</v>
      </c>
      <c r="R102">
        <f>_xlfn.RANK.EQ('Hitter Rates'!AB102,'Hitter Rates'!AB:AB)</f>
        <v>124</v>
      </c>
      <c r="S102">
        <f>_xlfn.RANK.EQ('Hitter Rates'!AC102,'Hitter Rates'!AC:AC)</f>
        <v>176</v>
      </c>
      <c r="T102">
        <f>_xlfn.RANK.EQ('Hitter Rates'!AD102,'Hitter Rates'!AD:AD)</f>
        <v>220</v>
      </c>
      <c r="U102">
        <f>_xlfn.RANK.EQ('Hitter Rates'!AE102,'Hitter Rates'!AE:AE)</f>
        <v>91</v>
      </c>
      <c r="V102">
        <f>_xlfn.RANK.EQ('Hitter Rates'!AF102,'Hitter Rates'!AF:AF)</f>
        <v>165</v>
      </c>
      <c r="W102">
        <f>_xlfn.RANK.EQ('Hitter Rates'!AG102,'Hitter Rates'!AG:AG)</f>
        <v>102</v>
      </c>
    </row>
    <row r="103" spans="1:23">
      <c r="A103">
        <f>_xlfn.RANK.EQ('Hitter Rates'!K103,'Hitter Rates'!K:K)</f>
        <v>219</v>
      </c>
      <c r="B103">
        <f>_xlfn.RANK.EQ('Hitter Rates'!L103,'Hitter Rates'!L:L)</f>
        <v>129</v>
      </c>
      <c r="C103">
        <f>_xlfn.RANK.EQ('Hitter Rates'!M103,'Hitter Rates'!M:M)</f>
        <v>175</v>
      </c>
      <c r="D103">
        <f>_xlfn.RANK.EQ('Hitter Rates'!N103,'Hitter Rates'!N:N)</f>
        <v>11</v>
      </c>
      <c r="E103">
        <f>_xlfn.RANK.EQ('Hitter Rates'!O103,'Hitter Rates'!O:O)</f>
        <v>70</v>
      </c>
      <c r="F103">
        <f>_xlfn.RANK.EQ('Hitter Rates'!P103,'Hitter Rates'!P:P)</f>
        <v>54</v>
      </c>
      <c r="G103">
        <f>_xlfn.RANK.EQ('Hitter Rates'!Q103,'Hitter Rates'!Q:Q)</f>
        <v>208</v>
      </c>
      <c r="H103">
        <f>_xlfn.RANK.EQ('Hitter Rates'!R103,'Hitter Rates'!R:R)</f>
        <v>91</v>
      </c>
      <c r="I103">
        <f>_xlfn.RANK.EQ('Hitter Rates'!S103,'Hitter Rates'!S:S)</f>
        <v>221</v>
      </c>
      <c r="J103">
        <f>_xlfn.RANK.EQ('Hitter Rates'!T103,'Hitter Rates'!T:T)</f>
        <v>66</v>
      </c>
      <c r="K103">
        <f>_xlfn.RANK.EQ('Hitter Rates'!U103,'Hitter Rates'!U:U)</f>
        <v>101</v>
      </c>
      <c r="L103">
        <f>_xlfn.RANK.EQ('Hitter Rates'!V103,'Hitter Rates'!V:V)</f>
        <v>205</v>
      </c>
      <c r="M103">
        <f>_xlfn.RANK.EQ('Hitter Rates'!W103,'Hitter Rates'!W:W)</f>
        <v>15</v>
      </c>
      <c r="N103">
        <f>_xlfn.RANK.EQ('Hitter Rates'!X103,'Hitter Rates'!X:X)</f>
        <v>157</v>
      </c>
      <c r="O103">
        <f>_xlfn.RANK.EQ('Hitter Rates'!Y103,'Hitter Rates'!Y:Y)</f>
        <v>222</v>
      </c>
      <c r="P103">
        <f>_xlfn.RANK.EQ('Hitter Rates'!Z103,'Hitter Rates'!Z:Z)</f>
        <v>17</v>
      </c>
      <c r="Q103">
        <f>_xlfn.RANK.EQ('Hitter Rates'!AA103,'Hitter Rates'!AA:AA)</f>
        <v>90</v>
      </c>
      <c r="R103">
        <f>_xlfn.RANK.EQ('Hitter Rates'!AB103,'Hitter Rates'!AB:AB)</f>
        <v>171</v>
      </c>
      <c r="S103">
        <f>_xlfn.RANK.EQ('Hitter Rates'!AC103,'Hitter Rates'!AC:AC)</f>
        <v>216</v>
      </c>
      <c r="T103">
        <f>_xlfn.RANK.EQ('Hitter Rates'!AD103,'Hitter Rates'!AD:AD)</f>
        <v>198</v>
      </c>
      <c r="U103">
        <f>_xlfn.RANK.EQ('Hitter Rates'!AE103,'Hitter Rates'!AE:AE)</f>
        <v>133</v>
      </c>
      <c r="V103">
        <f>_xlfn.RANK.EQ('Hitter Rates'!AF103,'Hitter Rates'!AF:AF)</f>
        <v>115</v>
      </c>
      <c r="W103">
        <f>_xlfn.RANK.EQ('Hitter Rates'!AG103,'Hitter Rates'!AG:AG)</f>
        <v>137</v>
      </c>
    </row>
    <row r="104" spans="1:23">
      <c r="A104">
        <f>_xlfn.RANK.EQ('Hitter Rates'!K104,'Hitter Rates'!K:K)</f>
        <v>33</v>
      </c>
      <c r="B104">
        <f>_xlfn.RANK.EQ('Hitter Rates'!L104,'Hitter Rates'!L:L)</f>
        <v>196</v>
      </c>
      <c r="C104">
        <f>_xlfn.RANK.EQ('Hitter Rates'!M104,'Hitter Rates'!M:M)</f>
        <v>87</v>
      </c>
      <c r="D104">
        <f>_xlfn.RANK.EQ('Hitter Rates'!N104,'Hitter Rates'!N:N)</f>
        <v>254</v>
      </c>
      <c r="E104">
        <f>_xlfn.RANK.EQ('Hitter Rates'!O104,'Hitter Rates'!O:O)</f>
        <v>52</v>
      </c>
      <c r="F104">
        <f>_xlfn.RANK.EQ('Hitter Rates'!P104,'Hitter Rates'!P:P)</f>
        <v>24</v>
      </c>
      <c r="G104">
        <f>_xlfn.RANK.EQ('Hitter Rates'!Q104,'Hitter Rates'!Q:Q)</f>
        <v>117</v>
      </c>
      <c r="H104">
        <f>_xlfn.RANK.EQ('Hitter Rates'!R104,'Hitter Rates'!R:R)</f>
        <v>270</v>
      </c>
      <c r="I104">
        <f>_xlfn.RANK.EQ('Hitter Rates'!S104,'Hitter Rates'!S:S)</f>
        <v>155</v>
      </c>
      <c r="J104">
        <f>_xlfn.RANK.EQ('Hitter Rates'!T104,'Hitter Rates'!T:T)</f>
        <v>244</v>
      </c>
      <c r="K104">
        <f>_xlfn.RANK.EQ('Hitter Rates'!U104,'Hitter Rates'!U:U)</f>
        <v>259</v>
      </c>
      <c r="L104">
        <f>_xlfn.RANK.EQ('Hitter Rates'!V104,'Hitter Rates'!V:V)</f>
        <v>6</v>
      </c>
      <c r="M104">
        <f>_xlfn.RANK.EQ('Hitter Rates'!W104,'Hitter Rates'!W:W)</f>
        <v>94</v>
      </c>
      <c r="N104">
        <f>_xlfn.RANK.EQ('Hitter Rates'!X104,'Hitter Rates'!X:X)</f>
        <v>272</v>
      </c>
      <c r="O104">
        <f>_xlfn.RANK.EQ('Hitter Rates'!Y104,'Hitter Rates'!Y:Y)</f>
        <v>29</v>
      </c>
      <c r="P104">
        <f>_xlfn.RANK.EQ('Hitter Rates'!Z104,'Hitter Rates'!Z:Z)</f>
        <v>213</v>
      </c>
      <c r="Q104">
        <f>_xlfn.RANK.EQ('Hitter Rates'!AA104,'Hitter Rates'!AA:AA)</f>
        <v>144</v>
      </c>
      <c r="R104">
        <f>_xlfn.RANK.EQ('Hitter Rates'!AB104,'Hitter Rates'!AB:AB)</f>
        <v>266</v>
      </c>
      <c r="S104">
        <f>_xlfn.RANK.EQ('Hitter Rates'!AC104,'Hitter Rates'!AC:AC)</f>
        <v>161</v>
      </c>
      <c r="T104">
        <f>_xlfn.RANK.EQ('Hitter Rates'!AD104,'Hitter Rates'!AD:AD)</f>
        <v>33</v>
      </c>
      <c r="U104">
        <f>_xlfn.RANK.EQ('Hitter Rates'!AE104,'Hitter Rates'!AE:AE)</f>
        <v>260</v>
      </c>
      <c r="V104">
        <f>_xlfn.RANK.EQ('Hitter Rates'!AF104,'Hitter Rates'!AF:AF)</f>
        <v>22</v>
      </c>
      <c r="W104">
        <f>_xlfn.RANK.EQ('Hitter Rates'!AG104,'Hitter Rates'!AG:AG)</f>
        <v>95</v>
      </c>
    </row>
    <row r="105" spans="1:23">
      <c r="A105">
        <f>_xlfn.RANK.EQ('Hitter Rates'!K105,'Hitter Rates'!K:K)</f>
        <v>43</v>
      </c>
      <c r="B105">
        <f>_xlfn.RANK.EQ('Hitter Rates'!L105,'Hitter Rates'!L:L)</f>
        <v>45</v>
      </c>
      <c r="C105">
        <f>_xlfn.RANK.EQ('Hitter Rates'!M105,'Hitter Rates'!M:M)</f>
        <v>81</v>
      </c>
      <c r="D105">
        <f>_xlfn.RANK.EQ('Hitter Rates'!N105,'Hitter Rates'!N:N)</f>
        <v>238</v>
      </c>
      <c r="E105">
        <f>_xlfn.RANK.EQ('Hitter Rates'!O105,'Hitter Rates'!O:O)</f>
        <v>110</v>
      </c>
      <c r="F105">
        <f>_xlfn.RANK.EQ('Hitter Rates'!P105,'Hitter Rates'!P:P)</f>
        <v>53</v>
      </c>
      <c r="G105">
        <f>_xlfn.RANK.EQ('Hitter Rates'!Q105,'Hitter Rates'!Q:Q)</f>
        <v>112</v>
      </c>
      <c r="H105">
        <f>_xlfn.RANK.EQ('Hitter Rates'!R105,'Hitter Rates'!R:R)</f>
        <v>156</v>
      </c>
      <c r="I105">
        <f>_xlfn.RANK.EQ('Hitter Rates'!S105,'Hitter Rates'!S:S)</f>
        <v>51</v>
      </c>
      <c r="J105">
        <f>_xlfn.RANK.EQ('Hitter Rates'!T105,'Hitter Rates'!T:T)</f>
        <v>46</v>
      </c>
      <c r="K105">
        <f>_xlfn.RANK.EQ('Hitter Rates'!U105,'Hitter Rates'!U:U)</f>
        <v>26</v>
      </c>
      <c r="L105">
        <f>_xlfn.RANK.EQ('Hitter Rates'!V105,'Hitter Rates'!V:V)</f>
        <v>106</v>
      </c>
      <c r="M105">
        <f>_xlfn.RANK.EQ('Hitter Rates'!W105,'Hitter Rates'!W:W)</f>
        <v>229</v>
      </c>
      <c r="N105">
        <f>_xlfn.RANK.EQ('Hitter Rates'!X105,'Hitter Rates'!X:X)</f>
        <v>209</v>
      </c>
      <c r="O105">
        <f>_xlfn.RANK.EQ('Hitter Rates'!Y105,'Hitter Rates'!Y:Y)</f>
        <v>50</v>
      </c>
      <c r="P105">
        <f>_xlfn.RANK.EQ('Hitter Rates'!Z105,'Hitter Rates'!Z:Z)</f>
        <v>240</v>
      </c>
      <c r="Q105">
        <f>_xlfn.RANK.EQ('Hitter Rates'!AA105,'Hitter Rates'!AA:AA)</f>
        <v>219</v>
      </c>
      <c r="R105">
        <f>_xlfn.RANK.EQ('Hitter Rates'!AB105,'Hitter Rates'!AB:AB)</f>
        <v>213</v>
      </c>
      <c r="S105">
        <f>_xlfn.RANK.EQ('Hitter Rates'!AC105,'Hitter Rates'!AC:AC)</f>
        <v>260</v>
      </c>
      <c r="T105">
        <f>_xlfn.RANK.EQ('Hitter Rates'!AD105,'Hitter Rates'!AD:AD)</f>
        <v>180</v>
      </c>
      <c r="U105">
        <f>_xlfn.RANK.EQ('Hitter Rates'!AE105,'Hitter Rates'!AE:AE)</f>
        <v>205</v>
      </c>
      <c r="V105">
        <f>_xlfn.RANK.EQ('Hitter Rates'!AF105,'Hitter Rates'!AF:AF)</f>
        <v>73</v>
      </c>
      <c r="W105">
        <f>_xlfn.RANK.EQ('Hitter Rates'!AG105,'Hitter Rates'!AG:AG)</f>
        <v>88</v>
      </c>
    </row>
    <row r="106" spans="1:23">
      <c r="A106">
        <f>_xlfn.RANK.EQ('Hitter Rates'!K106,'Hitter Rates'!K:K)</f>
        <v>191</v>
      </c>
      <c r="B106">
        <f>_xlfn.RANK.EQ('Hitter Rates'!L106,'Hitter Rates'!L:L)</f>
        <v>155</v>
      </c>
      <c r="C106">
        <f>_xlfn.RANK.EQ('Hitter Rates'!M106,'Hitter Rates'!M:M)</f>
        <v>248</v>
      </c>
      <c r="D106">
        <f>_xlfn.RANK.EQ('Hitter Rates'!N106,'Hitter Rates'!N:N)</f>
        <v>124</v>
      </c>
      <c r="E106">
        <f>_xlfn.RANK.EQ('Hitter Rates'!O106,'Hitter Rates'!O:O)</f>
        <v>65</v>
      </c>
      <c r="F106">
        <f>_xlfn.RANK.EQ('Hitter Rates'!P106,'Hitter Rates'!P:P)</f>
        <v>102</v>
      </c>
      <c r="G106">
        <f>_xlfn.RANK.EQ('Hitter Rates'!Q106,'Hitter Rates'!Q:Q)</f>
        <v>137</v>
      </c>
      <c r="H106">
        <f>_xlfn.RANK.EQ('Hitter Rates'!R106,'Hitter Rates'!R:R)</f>
        <v>61</v>
      </c>
      <c r="I106">
        <f>_xlfn.RANK.EQ('Hitter Rates'!S106,'Hitter Rates'!S:S)</f>
        <v>69</v>
      </c>
      <c r="J106">
        <f>_xlfn.RANK.EQ('Hitter Rates'!T106,'Hitter Rates'!T:T)</f>
        <v>51</v>
      </c>
      <c r="K106">
        <f>_xlfn.RANK.EQ('Hitter Rates'!U106,'Hitter Rates'!U:U)</f>
        <v>40</v>
      </c>
      <c r="L106">
        <f>_xlfn.RANK.EQ('Hitter Rates'!V106,'Hitter Rates'!V:V)</f>
        <v>260</v>
      </c>
      <c r="M106">
        <f>_xlfn.RANK.EQ('Hitter Rates'!W106,'Hitter Rates'!W:W)</f>
        <v>9</v>
      </c>
      <c r="N106">
        <f>_xlfn.RANK.EQ('Hitter Rates'!X106,'Hitter Rates'!X:X)</f>
        <v>39</v>
      </c>
      <c r="O106">
        <f>_xlfn.RANK.EQ('Hitter Rates'!Y106,'Hitter Rates'!Y:Y)</f>
        <v>282</v>
      </c>
      <c r="P106">
        <f>_xlfn.RANK.EQ('Hitter Rates'!Z106,'Hitter Rates'!Z:Z)</f>
        <v>104</v>
      </c>
      <c r="Q106">
        <f>_xlfn.RANK.EQ('Hitter Rates'!AA106,'Hitter Rates'!AA:AA)</f>
        <v>200</v>
      </c>
      <c r="R106">
        <f>_xlfn.RANK.EQ('Hitter Rates'!AB106,'Hitter Rates'!AB:AB)</f>
        <v>92</v>
      </c>
      <c r="S106">
        <f>_xlfn.RANK.EQ('Hitter Rates'!AC106,'Hitter Rates'!AC:AC)</f>
        <v>103</v>
      </c>
      <c r="T106">
        <f>_xlfn.RANK.EQ('Hitter Rates'!AD106,'Hitter Rates'!AD:AD)</f>
        <v>135</v>
      </c>
      <c r="U106">
        <f>_xlfn.RANK.EQ('Hitter Rates'!AE106,'Hitter Rates'!AE:AE)</f>
        <v>101</v>
      </c>
      <c r="V106">
        <f>_xlfn.RANK.EQ('Hitter Rates'!AF106,'Hitter Rates'!AF:AF)</f>
        <v>197</v>
      </c>
      <c r="W106">
        <f>_xlfn.RANK.EQ('Hitter Rates'!AG106,'Hitter Rates'!AG:AG)</f>
        <v>174</v>
      </c>
    </row>
    <row r="107" spans="1:23">
      <c r="A107">
        <f>_xlfn.RANK.EQ('Hitter Rates'!K107,'Hitter Rates'!K:K)</f>
        <v>207</v>
      </c>
      <c r="B107">
        <f>_xlfn.RANK.EQ('Hitter Rates'!L107,'Hitter Rates'!L:L)</f>
        <v>153</v>
      </c>
      <c r="C107">
        <f>_xlfn.RANK.EQ('Hitter Rates'!M107,'Hitter Rates'!M:M)</f>
        <v>165</v>
      </c>
      <c r="D107">
        <f>_xlfn.RANK.EQ('Hitter Rates'!N107,'Hitter Rates'!N:N)</f>
        <v>253</v>
      </c>
      <c r="E107">
        <f>_xlfn.RANK.EQ('Hitter Rates'!O107,'Hitter Rates'!O:O)</f>
        <v>42</v>
      </c>
      <c r="F107">
        <f>_xlfn.RANK.EQ('Hitter Rates'!P107,'Hitter Rates'!P:P)</f>
        <v>162</v>
      </c>
      <c r="G107">
        <f>_xlfn.RANK.EQ('Hitter Rates'!Q107,'Hitter Rates'!Q:Q)</f>
        <v>29</v>
      </c>
      <c r="H107">
        <f>_xlfn.RANK.EQ('Hitter Rates'!R107,'Hitter Rates'!R:R)</f>
        <v>125</v>
      </c>
      <c r="I107">
        <f>_xlfn.RANK.EQ('Hitter Rates'!S107,'Hitter Rates'!S:S)</f>
        <v>192</v>
      </c>
      <c r="J107">
        <f>_xlfn.RANK.EQ('Hitter Rates'!T107,'Hitter Rates'!T:T)</f>
        <v>121</v>
      </c>
      <c r="K107">
        <f>_xlfn.RANK.EQ('Hitter Rates'!U107,'Hitter Rates'!U:U)</f>
        <v>108</v>
      </c>
      <c r="L107">
        <f>_xlfn.RANK.EQ('Hitter Rates'!V107,'Hitter Rates'!V:V)</f>
        <v>255</v>
      </c>
      <c r="M107">
        <f>_xlfn.RANK.EQ('Hitter Rates'!W107,'Hitter Rates'!W:W)</f>
        <v>66</v>
      </c>
      <c r="N107">
        <f>_xlfn.RANK.EQ('Hitter Rates'!X107,'Hitter Rates'!X:X)</f>
        <v>52</v>
      </c>
      <c r="O107">
        <f>_xlfn.RANK.EQ('Hitter Rates'!Y107,'Hitter Rates'!Y:Y)</f>
        <v>246</v>
      </c>
      <c r="P107">
        <f>_xlfn.RANK.EQ('Hitter Rates'!Z107,'Hitter Rates'!Z:Z)</f>
        <v>285</v>
      </c>
      <c r="Q107">
        <f>_xlfn.RANK.EQ('Hitter Rates'!AA107,'Hitter Rates'!AA:AA)</f>
        <v>241</v>
      </c>
      <c r="R107">
        <f>_xlfn.RANK.EQ('Hitter Rates'!AB107,'Hitter Rates'!AB:AB)</f>
        <v>229</v>
      </c>
      <c r="S107">
        <f>_xlfn.RANK.EQ('Hitter Rates'!AC107,'Hitter Rates'!AC:AC)</f>
        <v>251</v>
      </c>
      <c r="T107">
        <f>_xlfn.RANK.EQ('Hitter Rates'!AD107,'Hitter Rates'!AD:AD)</f>
        <v>134</v>
      </c>
      <c r="U107">
        <f>_xlfn.RANK.EQ('Hitter Rates'!AE107,'Hitter Rates'!AE:AE)</f>
        <v>236</v>
      </c>
      <c r="V107">
        <f>_xlfn.RANK.EQ('Hitter Rates'!AF107,'Hitter Rates'!AF:AF)</f>
        <v>56</v>
      </c>
      <c r="W107">
        <f>_xlfn.RANK.EQ('Hitter Rates'!AG107,'Hitter Rates'!AG:AG)</f>
        <v>74</v>
      </c>
    </row>
    <row r="108" spans="1:23">
      <c r="A108">
        <f>_xlfn.RANK.EQ('Hitter Rates'!K108,'Hitter Rates'!K:K)</f>
        <v>159</v>
      </c>
      <c r="B108">
        <f>_xlfn.RANK.EQ('Hitter Rates'!L108,'Hitter Rates'!L:L)</f>
        <v>125</v>
      </c>
      <c r="C108">
        <f>_xlfn.RANK.EQ('Hitter Rates'!M108,'Hitter Rates'!M:M)</f>
        <v>190</v>
      </c>
      <c r="D108">
        <f>_xlfn.RANK.EQ('Hitter Rates'!N108,'Hitter Rates'!N:N)</f>
        <v>73</v>
      </c>
      <c r="E108">
        <f>_xlfn.RANK.EQ('Hitter Rates'!O108,'Hitter Rates'!O:O)</f>
        <v>127</v>
      </c>
      <c r="F108">
        <f>_xlfn.RANK.EQ('Hitter Rates'!P108,'Hitter Rates'!P:P)</f>
        <v>178</v>
      </c>
      <c r="G108">
        <f>_xlfn.RANK.EQ('Hitter Rates'!Q108,'Hitter Rates'!Q:Q)</f>
        <v>124</v>
      </c>
      <c r="H108">
        <f>_xlfn.RANK.EQ('Hitter Rates'!R108,'Hitter Rates'!R:R)</f>
        <v>214</v>
      </c>
      <c r="I108">
        <f>_xlfn.RANK.EQ('Hitter Rates'!S108,'Hitter Rates'!S:S)</f>
        <v>159</v>
      </c>
      <c r="J108">
        <f>_xlfn.RANK.EQ('Hitter Rates'!T108,'Hitter Rates'!T:T)</f>
        <v>159</v>
      </c>
      <c r="K108">
        <f>_xlfn.RANK.EQ('Hitter Rates'!U108,'Hitter Rates'!U:U)</f>
        <v>189</v>
      </c>
      <c r="L108">
        <f>_xlfn.RANK.EQ('Hitter Rates'!V108,'Hitter Rates'!V:V)</f>
        <v>178</v>
      </c>
      <c r="M108">
        <f>_xlfn.RANK.EQ('Hitter Rates'!W108,'Hitter Rates'!W:W)</f>
        <v>129</v>
      </c>
      <c r="N108">
        <f>_xlfn.RANK.EQ('Hitter Rates'!X108,'Hitter Rates'!X:X)</f>
        <v>99</v>
      </c>
      <c r="O108">
        <f>_xlfn.RANK.EQ('Hitter Rates'!Y108,'Hitter Rates'!Y:Y)</f>
        <v>191</v>
      </c>
      <c r="P108">
        <f>_xlfn.RANK.EQ('Hitter Rates'!Z108,'Hitter Rates'!Z:Z)</f>
        <v>193</v>
      </c>
      <c r="Q108">
        <f>_xlfn.RANK.EQ('Hitter Rates'!AA108,'Hitter Rates'!AA:AA)</f>
        <v>225</v>
      </c>
      <c r="R108">
        <f>_xlfn.RANK.EQ('Hitter Rates'!AB108,'Hitter Rates'!AB:AB)</f>
        <v>198</v>
      </c>
      <c r="S108">
        <f>_xlfn.RANK.EQ('Hitter Rates'!AC108,'Hitter Rates'!AC:AC)</f>
        <v>265</v>
      </c>
      <c r="T108">
        <f>_xlfn.RANK.EQ('Hitter Rates'!AD108,'Hitter Rates'!AD:AD)</f>
        <v>225</v>
      </c>
      <c r="U108">
        <f>_xlfn.RANK.EQ('Hitter Rates'!AE108,'Hitter Rates'!AE:AE)</f>
        <v>185</v>
      </c>
      <c r="V108">
        <f>_xlfn.RANK.EQ('Hitter Rates'!AF108,'Hitter Rates'!AF:AF)</f>
        <v>91</v>
      </c>
      <c r="W108">
        <f>_xlfn.RANK.EQ('Hitter Rates'!AG108,'Hitter Rates'!AG:AG)</f>
        <v>78</v>
      </c>
    </row>
    <row r="109" spans="1:23">
      <c r="A109">
        <f>_xlfn.RANK.EQ('Hitter Rates'!K109,'Hitter Rates'!K:K)</f>
        <v>39</v>
      </c>
      <c r="B109">
        <f>_xlfn.RANK.EQ('Hitter Rates'!L109,'Hitter Rates'!L:L)</f>
        <v>176</v>
      </c>
      <c r="C109">
        <f>_xlfn.RANK.EQ('Hitter Rates'!M109,'Hitter Rates'!M:M)</f>
        <v>26</v>
      </c>
      <c r="D109">
        <f>_xlfn.RANK.EQ('Hitter Rates'!N109,'Hitter Rates'!N:N)</f>
        <v>254</v>
      </c>
      <c r="E109">
        <f>_xlfn.RANK.EQ('Hitter Rates'!O109,'Hitter Rates'!O:O)</f>
        <v>206</v>
      </c>
      <c r="F109">
        <f>_xlfn.RANK.EQ('Hitter Rates'!P109,'Hitter Rates'!P:P)</f>
        <v>35</v>
      </c>
      <c r="G109">
        <f>_xlfn.RANK.EQ('Hitter Rates'!Q109,'Hitter Rates'!Q:Q)</f>
        <v>271</v>
      </c>
      <c r="H109">
        <f>_xlfn.RANK.EQ('Hitter Rates'!R109,'Hitter Rates'!R:R)</f>
        <v>72</v>
      </c>
      <c r="I109">
        <f>_xlfn.RANK.EQ('Hitter Rates'!S109,'Hitter Rates'!S:S)</f>
        <v>78</v>
      </c>
      <c r="J109">
        <f>_xlfn.RANK.EQ('Hitter Rates'!T109,'Hitter Rates'!T:T)</f>
        <v>54</v>
      </c>
      <c r="K109">
        <f>_xlfn.RANK.EQ('Hitter Rates'!U109,'Hitter Rates'!U:U)</f>
        <v>101</v>
      </c>
      <c r="L109">
        <f>_xlfn.RANK.EQ('Hitter Rates'!V109,'Hitter Rates'!V:V)</f>
        <v>182</v>
      </c>
      <c r="M109">
        <f>_xlfn.RANK.EQ('Hitter Rates'!W109,'Hitter Rates'!W:W)</f>
        <v>175</v>
      </c>
      <c r="N109">
        <f>_xlfn.RANK.EQ('Hitter Rates'!X109,'Hitter Rates'!X:X)</f>
        <v>138</v>
      </c>
      <c r="O109">
        <f>_xlfn.RANK.EQ('Hitter Rates'!Y109,'Hitter Rates'!Y:Y)</f>
        <v>139</v>
      </c>
      <c r="P109">
        <f>_xlfn.RANK.EQ('Hitter Rates'!Z109,'Hitter Rates'!Z:Z)</f>
        <v>256</v>
      </c>
      <c r="Q109">
        <f>_xlfn.RANK.EQ('Hitter Rates'!AA109,'Hitter Rates'!AA:AA)</f>
        <v>38</v>
      </c>
      <c r="R109">
        <f>_xlfn.RANK.EQ('Hitter Rates'!AB109,'Hitter Rates'!AB:AB)</f>
        <v>62</v>
      </c>
      <c r="S109">
        <f>_xlfn.RANK.EQ('Hitter Rates'!AC109,'Hitter Rates'!AC:AC)</f>
        <v>51</v>
      </c>
      <c r="T109">
        <f>_xlfn.RANK.EQ('Hitter Rates'!AD109,'Hitter Rates'!AD:AD)</f>
        <v>171</v>
      </c>
      <c r="U109">
        <f>_xlfn.RANK.EQ('Hitter Rates'!AE109,'Hitter Rates'!AE:AE)</f>
        <v>45</v>
      </c>
      <c r="V109">
        <f>_xlfn.RANK.EQ('Hitter Rates'!AF109,'Hitter Rates'!AF:AF)</f>
        <v>225</v>
      </c>
      <c r="W109">
        <f>_xlfn.RANK.EQ('Hitter Rates'!AG109,'Hitter Rates'!AG:AG)</f>
        <v>92</v>
      </c>
    </row>
    <row r="110" spans="1:23">
      <c r="A110">
        <f>_xlfn.RANK.EQ('Hitter Rates'!K110,'Hitter Rates'!K:K)</f>
        <v>170</v>
      </c>
      <c r="B110">
        <f>_xlfn.RANK.EQ('Hitter Rates'!L110,'Hitter Rates'!L:L)</f>
        <v>84</v>
      </c>
      <c r="C110">
        <f>_xlfn.RANK.EQ('Hitter Rates'!M110,'Hitter Rates'!M:M)</f>
        <v>194</v>
      </c>
      <c r="D110">
        <f>_xlfn.RANK.EQ('Hitter Rates'!N110,'Hitter Rates'!N:N)</f>
        <v>8</v>
      </c>
      <c r="E110">
        <f>_xlfn.RANK.EQ('Hitter Rates'!O110,'Hitter Rates'!O:O)</f>
        <v>233</v>
      </c>
      <c r="F110">
        <f>_xlfn.RANK.EQ('Hitter Rates'!P110,'Hitter Rates'!P:P)</f>
        <v>165</v>
      </c>
      <c r="G110">
        <f>_xlfn.RANK.EQ('Hitter Rates'!Q110,'Hitter Rates'!Q:Q)</f>
        <v>259</v>
      </c>
      <c r="H110">
        <f>_xlfn.RANK.EQ('Hitter Rates'!R110,'Hitter Rates'!R:R)</f>
        <v>197</v>
      </c>
      <c r="I110">
        <f>_xlfn.RANK.EQ('Hitter Rates'!S110,'Hitter Rates'!S:S)</f>
        <v>177</v>
      </c>
      <c r="J110">
        <f>_xlfn.RANK.EQ('Hitter Rates'!T110,'Hitter Rates'!T:T)</f>
        <v>220</v>
      </c>
      <c r="K110">
        <f>_xlfn.RANK.EQ('Hitter Rates'!U110,'Hitter Rates'!U:U)</f>
        <v>235</v>
      </c>
      <c r="L110">
        <f>_xlfn.RANK.EQ('Hitter Rates'!V110,'Hitter Rates'!V:V)</f>
        <v>134</v>
      </c>
      <c r="M110">
        <f>_xlfn.RANK.EQ('Hitter Rates'!W110,'Hitter Rates'!W:W)</f>
        <v>215</v>
      </c>
      <c r="N110">
        <f>_xlfn.RANK.EQ('Hitter Rates'!X110,'Hitter Rates'!X:X)</f>
        <v>107</v>
      </c>
      <c r="O110">
        <f>_xlfn.RANK.EQ('Hitter Rates'!Y110,'Hitter Rates'!Y:Y)</f>
        <v>143</v>
      </c>
      <c r="P110">
        <f>_xlfn.RANK.EQ('Hitter Rates'!Z110,'Hitter Rates'!Z:Z)</f>
        <v>3</v>
      </c>
      <c r="Q110">
        <f>_xlfn.RANK.EQ('Hitter Rates'!AA110,'Hitter Rates'!AA:AA)</f>
        <v>35</v>
      </c>
      <c r="R110">
        <f>_xlfn.RANK.EQ('Hitter Rates'!AB110,'Hitter Rates'!AB:AB)</f>
        <v>203</v>
      </c>
      <c r="S110">
        <f>_xlfn.RANK.EQ('Hitter Rates'!AC110,'Hitter Rates'!AC:AC)</f>
        <v>251</v>
      </c>
      <c r="T110">
        <f>_xlfn.RANK.EQ('Hitter Rates'!AD110,'Hitter Rates'!AD:AD)</f>
        <v>225</v>
      </c>
      <c r="U110">
        <f>_xlfn.RANK.EQ('Hitter Rates'!AE110,'Hitter Rates'!AE:AE)</f>
        <v>166</v>
      </c>
      <c r="V110">
        <f>_xlfn.RANK.EQ('Hitter Rates'!AF110,'Hitter Rates'!AF:AF)</f>
        <v>85</v>
      </c>
      <c r="W110">
        <f>_xlfn.RANK.EQ('Hitter Rates'!AG110,'Hitter Rates'!AG:AG)</f>
        <v>68</v>
      </c>
    </row>
    <row r="111" spans="1:23">
      <c r="A111">
        <f>_xlfn.RANK.EQ('Hitter Rates'!K111,'Hitter Rates'!K:K)</f>
        <v>224</v>
      </c>
      <c r="B111">
        <f>_xlfn.RANK.EQ('Hitter Rates'!L111,'Hitter Rates'!L:L)</f>
        <v>85</v>
      </c>
      <c r="C111">
        <f>_xlfn.RANK.EQ('Hitter Rates'!M111,'Hitter Rates'!M:M)</f>
        <v>244</v>
      </c>
      <c r="D111">
        <f>_xlfn.RANK.EQ('Hitter Rates'!N111,'Hitter Rates'!N:N)</f>
        <v>177</v>
      </c>
      <c r="E111">
        <f>_xlfn.RANK.EQ('Hitter Rates'!O111,'Hitter Rates'!O:O)</f>
        <v>140</v>
      </c>
      <c r="F111">
        <f>_xlfn.RANK.EQ('Hitter Rates'!P111,'Hitter Rates'!P:P)</f>
        <v>143</v>
      </c>
      <c r="G111">
        <f>_xlfn.RANK.EQ('Hitter Rates'!Q111,'Hitter Rates'!Q:Q)</f>
        <v>178</v>
      </c>
      <c r="H111">
        <f>_xlfn.RANK.EQ('Hitter Rates'!R111,'Hitter Rates'!R:R)</f>
        <v>256</v>
      </c>
      <c r="I111">
        <f>_xlfn.RANK.EQ('Hitter Rates'!S111,'Hitter Rates'!S:S)</f>
        <v>229</v>
      </c>
      <c r="J111">
        <f>_xlfn.RANK.EQ('Hitter Rates'!T111,'Hitter Rates'!T:T)</f>
        <v>193</v>
      </c>
      <c r="K111">
        <f>_xlfn.RANK.EQ('Hitter Rates'!U111,'Hitter Rates'!U:U)</f>
        <v>137</v>
      </c>
      <c r="L111">
        <f>_xlfn.RANK.EQ('Hitter Rates'!V111,'Hitter Rates'!V:V)</f>
        <v>241</v>
      </c>
      <c r="M111">
        <f>_xlfn.RANK.EQ('Hitter Rates'!W111,'Hitter Rates'!W:W)</f>
        <v>109</v>
      </c>
      <c r="N111">
        <f>_xlfn.RANK.EQ('Hitter Rates'!X111,'Hitter Rates'!X:X)</f>
        <v>82</v>
      </c>
      <c r="O111">
        <f>_xlfn.RANK.EQ('Hitter Rates'!Y111,'Hitter Rates'!Y:Y)</f>
        <v>214</v>
      </c>
      <c r="P111">
        <f>_xlfn.RANK.EQ('Hitter Rates'!Z111,'Hitter Rates'!Z:Z)</f>
        <v>204</v>
      </c>
      <c r="Q111">
        <f>_xlfn.RANK.EQ('Hitter Rates'!AA111,'Hitter Rates'!AA:AA)</f>
        <v>250</v>
      </c>
      <c r="R111">
        <f>_xlfn.RANK.EQ('Hitter Rates'!AB111,'Hitter Rates'!AB:AB)</f>
        <v>274</v>
      </c>
      <c r="S111">
        <f>_xlfn.RANK.EQ('Hitter Rates'!AC111,'Hitter Rates'!AC:AC)</f>
        <v>153</v>
      </c>
      <c r="T111">
        <f>_xlfn.RANK.EQ('Hitter Rates'!AD111,'Hitter Rates'!AD:AD)</f>
        <v>12</v>
      </c>
      <c r="U111">
        <f>_xlfn.RANK.EQ('Hitter Rates'!AE111,'Hitter Rates'!AE:AE)</f>
        <v>279</v>
      </c>
      <c r="V111">
        <f>_xlfn.RANK.EQ('Hitter Rates'!AF111,'Hitter Rates'!AF:AF)</f>
        <v>14</v>
      </c>
      <c r="W111">
        <f>_xlfn.RANK.EQ('Hitter Rates'!AG111,'Hitter Rates'!AG:AG)</f>
        <v>142</v>
      </c>
    </row>
    <row r="112" spans="1:23">
      <c r="A112">
        <f>_xlfn.RANK.EQ('Hitter Rates'!K112,'Hitter Rates'!K:K)</f>
        <v>140</v>
      </c>
      <c r="B112">
        <f>_xlfn.RANK.EQ('Hitter Rates'!L112,'Hitter Rates'!L:L)</f>
        <v>201</v>
      </c>
      <c r="C112">
        <f>_xlfn.RANK.EQ('Hitter Rates'!M112,'Hitter Rates'!M:M)</f>
        <v>113</v>
      </c>
      <c r="D112">
        <f>_xlfn.RANK.EQ('Hitter Rates'!N112,'Hitter Rates'!N:N)</f>
        <v>244</v>
      </c>
      <c r="E112">
        <f>_xlfn.RANK.EQ('Hitter Rates'!O112,'Hitter Rates'!O:O)</f>
        <v>135</v>
      </c>
      <c r="F112">
        <f>_xlfn.RANK.EQ('Hitter Rates'!P112,'Hitter Rates'!P:P)</f>
        <v>163</v>
      </c>
      <c r="G112">
        <f>_xlfn.RANK.EQ('Hitter Rates'!Q112,'Hitter Rates'!Q:Q)</f>
        <v>103</v>
      </c>
      <c r="H112">
        <f>_xlfn.RANK.EQ('Hitter Rates'!R112,'Hitter Rates'!R:R)</f>
        <v>53</v>
      </c>
      <c r="I112">
        <f>_xlfn.RANK.EQ('Hitter Rates'!S112,'Hitter Rates'!S:S)</f>
        <v>111</v>
      </c>
      <c r="J112">
        <f>_xlfn.RANK.EQ('Hitter Rates'!T112,'Hitter Rates'!T:T)</f>
        <v>81</v>
      </c>
      <c r="K112">
        <f>_xlfn.RANK.EQ('Hitter Rates'!U112,'Hitter Rates'!U:U)</f>
        <v>57</v>
      </c>
      <c r="L112">
        <f>_xlfn.RANK.EQ('Hitter Rates'!V112,'Hitter Rates'!V:V)</f>
        <v>248</v>
      </c>
      <c r="M112">
        <f>_xlfn.RANK.EQ('Hitter Rates'!W112,'Hitter Rates'!W:W)</f>
        <v>147</v>
      </c>
      <c r="N112">
        <f>_xlfn.RANK.EQ('Hitter Rates'!X112,'Hitter Rates'!X:X)</f>
        <v>21</v>
      </c>
      <c r="O112">
        <f>_xlfn.RANK.EQ('Hitter Rates'!Y112,'Hitter Rates'!Y:Y)</f>
        <v>267</v>
      </c>
      <c r="P112">
        <f>_xlfn.RANK.EQ('Hitter Rates'!Z112,'Hitter Rates'!Z:Z)</f>
        <v>211</v>
      </c>
      <c r="Q112">
        <f>_xlfn.RANK.EQ('Hitter Rates'!AA112,'Hitter Rates'!AA:AA)</f>
        <v>170</v>
      </c>
      <c r="R112">
        <f>_xlfn.RANK.EQ('Hitter Rates'!AB112,'Hitter Rates'!AB:AB)</f>
        <v>28</v>
      </c>
      <c r="S112">
        <f>_xlfn.RANK.EQ('Hitter Rates'!AC112,'Hitter Rates'!AC:AC)</f>
        <v>156</v>
      </c>
      <c r="T112">
        <f>_xlfn.RANK.EQ('Hitter Rates'!AD112,'Hitter Rates'!AD:AD)</f>
        <v>279</v>
      </c>
      <c r="U112">
        <f>_xlfn.RANK.EQ('Hitter Rates'!AE112,'Hitter Rates'!AE:AE)</f>
        <v>19</v>
      </c>
      <c r="V112">
        <f>_xlfn.RANK.EQ('Hitter Rates'!AF112,'Hitter Rates'!AF:AF)</f>
        <v>260</v>
      </c>
      <c r="W112">
        <f>_xlfn.RANK.EQ('Hitter Rates'!AG112,'Hitter Rates'!AG:AG)</f>
        <v>147</v>
      </c>
    </row>
    <row r="113" spans="1:23">
      <c r="A113">
        <f>_xlfn.RANK.EQ('Hitter Rates'!K113,'Hitter Rates'!K:K)</f>
        <v>5</v>
      </c>
      <c r="B113">
        <f>_xlfn.RANK.EQ('Hitter Rates'!L113,'Hitter Rates'!L:L)</f>
        <v>126</v>
      </c>
      <c r="C113">
        <f>_xlfn.RANK.EQ('Hitter Rates'!M113,'Hitter Rates'!M:M)</f>
        <v>1</v>
      </c>
      <c r="D113">
        <f>_xlfn.RANK.EQ('Hitter Rates'!N113,'Hitter Rates'!N:N)</f>
        <v>237</v>
      </c>
      <c r="E113">
        <f>_xlfn.RANK.EQ('Hitter Rates'!O113,'Hitter Rates'!O:O)</f>
        <v>150</v>
      </c>
      <c r="F113">
        <f>_xlfn.RANK.EQ('Hitter Rates'!P113,'Hitter Rates'!P:P)</f>
        <v>8</v>
      </c>
      <c r="G113">
        <f>_xlfn.RANK.EQ('Hitter Rates'!Q113,'Hitter Rates'!Q:Q)</f>
        <v>184</v>
      </c>
      <c r="H113">
        <f>_xlfn.RANK.EQ('Hitter Rates'!R113,'Hitter Rates'!R:R)</f>
        <v>28</v>
      </c>
      <c r="I113">
        <f>_xlfn.RANK.EQ('Hitter Rates'!S113,'Hitter Rates'!S:S)</f>
        <v>6</v>
      </c>
      <c r="J113">
        <f>_xlfn.RANK.EQ('Hitter Rates'!T113,'Hitter Rates'!T:T)</f>
        <v>6</v>
      </c>
      <c r="K113">
        <f>_xlfn.RANK.EQ('Hitter Rates'!U113,'Hitter Rates'!U:U)</f>
        <v>6</v>
      </c>
      <c r="L113">
        <f>_xlfn.RANK.EQ('Hitter Rates'!V113,'Hitter Rates'!V:V)</f>
        <v>60</v>
      </c>
      <c r="M113">
        <f>_xlfn.RANK.EQ('Hitter Rates'!W113,'Hitter Rates'!W:W)</f>
        <v>66</v>
      </c>
      <c r="N113">
        <f>_xlfn.RANK.EQ('Hitter Rates'!X113,'Hitter Rates'!X:X)</f>
        <v>240</v>
      </c>
      <c r="O113">
        <f>_xlfn.RANK.EQ('Hitter Rates'!Y113,'Hitter Rates'!Y:Y)</f>
        <v>80</v>
      </c>
      <c r="P113">
        <f>_xlfn.RANK.EQ('Hitter Rates'!Z113,'Hitter Rates'!Z:Z)</f>
        <v>244</v>
      </c>
      <c r="Q113">
        <f>_xlfn.RANK.EQ('Hitter Rates'!AA113,'Hitter Rates'!AA:AA)</f>
        <v>57</v>
      </c>
      <c r="R113">
        <f>_xlfn.RANK.EQ('Hitter Rates'!AB113,'Hitter Rates'!AB:AB)</f>
        <v>20</v>
      </c>
      <c r="S113">
        <f>_xlfn.RANK.EQ('Hitter Rates'!AC113,'Hitter Rates'!AC:AC)</f>
        <v>38</v>
      </c>
      <c r="T113">
        <f>_xlfn.RANK.EQ('Hitter Rates'!AD113,'Hitter Rates'!AD:AD)</f>
        <v>249</v>
      </c>
      <c r="U113">
        <f>_xlfn.RANK.EQ('Hitter Rates'!AE113,'Hitter Rates'!AE:AE)</f>
        <v>13</v>
      </c>
      <c r="V113">
        <f>_xlfn.RANK.EQ('Hitter Rates'!AF113,'Hitter Rates'!AF:AF)</f>
        <v>269</v>
      </c>
      <c r="W113">
        <f>_xlfn.RANK.EQ('Hitter Rates'!AG113,'Hitter Rates'!AG:AG)</f>
        <v>38</v>
      </c>
    </row>
    <row r="114" spans="1:23">
      <c r="A114">
        <f>_xlfn.RANK.EQ('Hitter Rates'!K114,'Hitter Rates'!K:K)</f>
        <v>234</v>
      </c>
      <c r="B114">
        <f>_xlfn.RANK.EQ('Hitter Rates'!L114,'Hitter Rates'!L:L)</f>
        <v>61</v>
      </c>
      <c r="C114">
        <f>_xlfn.RANK.EQ('Hitter Rates'!M114,'Hitter Rates'!M:M)</f>
        <v>251</v>
      </c>
      <c r="D114">
        <f>_xlfn.RANK.EQ('Hitter Rates'!N114,'Hitter Rates'!N:N)</f>
        <v>57</v>
      </c>
      <c r="E114">
        <f>_xlfn.RANK.EQ('Hitter Rates'!O114,'Hitter Rates'!O:O)</f>
        <v>145</v>
      </c>
      <c r="F114">
        <f>_xlfn.RANK.EQ('Hitter Rates'!P114,'Hitter Rates'!P:P)</f>
        <v>150</v>
      </c>
      <c r="G114">
        <f>_xlfn.RANK.EQ('Hitter Rates'!Q114,'Hitter Rates'!Q:Q)</f>
        <v>184</v>
      </c>
      <c r="H114">
        <f>_xlfn.RANK.EQ('Hitter Rates'!R114,'Hitter Rates'!R:R)</f>
        <v>163</v>
      </c>
      <c r="I114">
        <f>_xlfn.RANK.EQ('Hitter Rates'!S114,'Hitter Rates'!S:S)</f>
        <v>258</v>
      </c>
      <c r="J114">
        <f>_xlfn.RANK.EQ('Hitter Rates'!T114,'Hitter Rates'!T:T)</f>
        <v>241</v>
      </c>
      <c r="K114">
        <f>_xlfn.RANK.EQ('Hitter Rates'!U114,'Hitter Rates'!U:U)</f>
        <v>250</v>
      </c>
      <c r="L114">
        <f>_xlfn.RANK.EQ('Hitter Rates'!V114,'Hitter Rates'!V:V)</f>
        <v>270</v>
      </c>
      <c r="M114">
        <f>_xlfn.RANK.EQ('Hitter Rates'!W114,'Hitter Rates'!W:W)</f>
        <v>175</v>
      </c>
      <c r="N114">
        <f>_xlfn.RANK.EQ('Hitter Rates'!X114,'Hitter Rates'!X:X)</f>
        <v>5</v>
      </c>
      <c r="O114">
        <f>_xlfn.RANK.EQ('Hitter Rates'!Y114,'Hitter Rates'!Y:Y)</f>
        <v>281</v>
      </c>
      <c r="P114">
        <f>_xlfn.RANK.EQ('Hitter Rates'!Z114,'Hitter Rates'!Z:Z)</f>
        <v>221</v>
      </c>
      <c r="Q114">
        <f>_xlfn.RANK.EQ('Hitter Rates'!AA114,'Hitter Rates'!AA:AA)</f>
        <v>148</v>
      </c>
      <c r="R114">
        <f>_xlfn.RANK.EQ('Hitter Rates'!AB114,'Hitter Rates'!AB:AB)</f>
        <v>65</v>
      </c>
      <c r="S114">
        <f>_xlfn.RANK.EQ('Hitter Rates'!AC114,'Hitter Rates'!AC:AC)</f>
        <v>111</v>
      </c>
      <c r="T114">
        <f>_xlfn.RANK.EQ('Hitter Rates'!AD114,'Hitter Rates'!AD:AD)</f>
        <v>209</v>
      </c>
      <c r="U114">
        <f>_xlfn.RANK.EQ('Hitter Rates'!AE114,'Hitter Rates'!AE:AE)</f>
        <v>63</v>
      </c>
      <c r="V114">
        <f>_xlfn.RANK.EQ('Hitter Rates'!AF114,'Hitter Rates'!AF:AF)</f>
        <v>222</v>
      </c>
      <c r="W114">
        <f>_xlfn.RANK.EQ('Hitter Rates'!AG114,'Hitter Rates'!AG:AG)</f>
        <v>193</v>
      </c>
    </row>
    <row r="115" spans="1:23">
      <c r="A115">
        <f>_xlfn.RANK.EQ('Hitter Rates'!K115,'Hitter Rates'!K:K)</f>
        <v>181</v>
      </c>
      <c r="B115">
        <f>_xlfn.RANK.EQ('Hitter Rates'!L115,'Hitter Rates'!L:L)</f>
        <v>87</v>
      </c>
      <c r="C115">
        <f>_xlfn.RANK.EQ('Hitter Rates'!M115,'Hitter Rates'!M:M)</f>
        <v>148</v>
      </c>
      <c r="D115">
        <f>_xlfn.RANK.EQ('Hitter Rates'!N115,'Hitter Rates'!N:N)</f>
        <v>171</v>
      </c>
      <c r="E115">
        <f>_xlfn.RANK.EQ('Hitter Rates'!O115,'Hitter Rates'!O:O)</f>
        <v>135</v>
      </c>
      <c r="F115">
        <f>_xlfn.RANK.EQ('Hitter Rates'!P115,'Hitter Rates'!P:P)</f>
        <v>111</v>
      </c>
      <c r="G115">
        <f>_xlfn.RANK.EQ('Hitter Rates'!Q115,'Hitter Rates'!Q:Q)</f>
        <v>202</v>
      </c>
      <c r="H115">
        <f>_xlfn.RANK.EQ('Hitter Rates'!R115,'Hitter Rates'!R:R)</f>
        <v>91</v>
      </c>
      <c r="I115">
        <f>_xlfn.RANK.EQ('Hitter Rates'!S115,'Hitter Rates'!S:S)</f>
        <v>127</v>
      </c>
      <c r="J115">
        <f>_xlfn.RANK.EQ('Hitter Rates'!T115,'Hitter Rates'!T:T)</f>
        <v>142</v>
      </c>
      <c r="K115">
        <f>_xlfn.RANK.EQ('Hitter Rates'!U115,'Hitter Rates'!U:U)</f>
        <v>123</v>
      </c>
      <c r="L115">
        <f>_xlfn.RANK.EQ('Hitter Rates'!V115,'Hitter Rates'!V:V)</f>
        <v>215</v>
      </c>
      <c r="M115">
        <f>_xlfn.RANK.EQ('Hitter Rates'!W115,'Hitter Rates'!W:W)</f>
        <v>240</v>
      </c>
      <c r="N115">
        <f>_xlfn.RANK.EQ('Hitter Rates'!X115,'Hitter Rates'!X:X)</f>
        <v>85</v>
      </c>
      <c r="O115">
        <f>_xlfn.RANK.EQ('Hitter Rates'!Y115,'Hitter Rates'!Y:Y)</f>
        <v>145</v>
      </c>
      <c r="P115">
        <f>_xlfn.RANK.EQ('Hitter Rates'!Z115,'Hitter Rates'!Z:Z)</f>
        <v>253</v>
      </c>
      <c r="Q115">
        <f>_xlfn.RANK.EQ('Hitter Rates'!AA115,'Hitter Rates'!AA:AA)</f>
        <v>108</v>
      </c>
      <c r="R115">
        <f>_xlfn.RANK.EQ('Hitter Rates'!AB115,'Hitter Rates'!AB:AB)</f>
        <v>83</v>
      </c>
      <c r="S115">
        <f>_xlfn.RANK.EQ('Hitter Rates'!AC115,'Hitter Rates'!AC:AC)</f>
        <v>32</v>
      </c>
      <c r="T115">
        <f>_xlfn.RANK.EQ('Hitter Rates'!AD115,'Hitter Rates'!AD:AD)</f>
        <v>75</v>
      </c>
      <c r="U115">
        <f>_xlfn.RANK.EQ('Hitter Rates'!AE115,'Hitter Rates'!AE:AE)</f>
        <v>94</v>
      </c>
      <c r="V115">
        <f>_xlfn.RANK.EQ('Hitter Rates'!AF115,'Hitter Rates'!AF:AF)</f>
        <v>205</v>
      </c>
      <c r="W115">
        <f>_xlfn.RANK.EQ('Hitter Rates'!AG115,'Hitter Rates'!AG:AG)</f>
        <v>111</v>
      </c>
    </row>
    <row r="116" spans="1:23">
      <c r="A116">
        <f>_xlfn.RANK.EQ('Hitter Rates'!K116,'Hitter Rates'!K:K)</f>
        <v>142</v>
      </c>
      <c r="B116">
        <f>_xlfn.RANK.EQ('Hitter Rates'!L116,'Hitter Rates'!L:L)</f>
        <v>151</v>
      </c>
      <c r="C116">
        <f>_xlfn.RANK.EQ('Hitter Rates'!M116,'Hitter Rates'!M:M)</f>
        <v>256</v>
      </c>
      <c r="D116">
        <f>_xlfn.RANK.EQ('Hitter Rates'!N116,'Hitter Rates'!N:N)</f>
        <v>218</v>
      </c>
      <c r="E116">
        <f>_xlfn.RANK.EQ('Hitter Rates'!O116,'Hitter Rates'!O:O)</f>
        <v>19</v>
      </c>
      <c r="F116">
        <f>_xlfn.RANK.EQ('Hitter Rates'!P116,'Hitter Rates'!P:P)</f>
        <v>156</v>
      </c>
      <c r="G116">
        <f>_xlfn.RANK.EQ('Hitter Rates'!Q116,'Hitter Rates'!Q:Q)</f>
        <v>12</v>
      </c>
      <c r="H116">
        <f>_xlfn.RANK.EQ('Hitter Rates'!R116,'Hitter Rates'!R:R)</f>
        <v>214</v>
      </c>
      <c r="I116">
        <f>_xlfn.RANK.EQ('Hitter Rates'!S116,'Hitter Rates'!S:S)</f>
        <v>120</v>
      </c>
      <c r="J116">
        <f>_xlfn.RANK.EQ('Hitter Rates'!T116,'Hitter Rates'!T:T)</f>
        <v>150</v>
      </c>
      <c r="K116">
        <f>_xlfn.RANK.EQ('Hitter Rates'!U116,'Hitter Rates'!U:U)</f>
        <v>189</v>
      </c>
      <c r="L116">
        <f>_xlfn.RANK.EQ('Hitter Rates'!V116,'Hitter Rates'!V:V)</f>
        <v>46</v>
      </c>
      <c r="M116">
        <f>_xlfn.RANK.EQ('Hitter Rates'!W116,'Hitter Rates'!W:W)</f>
        <v>120</v>
      </c>
      <c r="N116">
        <f>_xlfn.RANK.EQ('Hitter Rates'!X116,'Hitter Rates'!X:X)</f>
        <v>205</v>
      </c>
      <c r="O116">
        <f>_xlfn.RANK.EQ('Hitter Rates'!Y116,'Hitter Rates'!Y:Y)</f>
        <v>87</v>
      </c>
      <c r="P116">
        <f>_xlfn.RANK.EQ('Hitter Rates'!Z116,'Hitter Rates'!Z:Z)</f>
        <v>150</v>
      </c>
      <c r="Q116">
        <f>_xlfn.RANK.EQ('Hitter Rates'!AA116,'Hitter Rates'!AA:AA)</f>
        <v>282</v>
      </c>
      <c r="R116">
        <f>_xlfn.RANK.EQ('Hitter Rates'!AB116,'Hitter Rates'!AB:AB)</f>
        <v>202</v>
      </c>
      <c r="S116">
        <f>_xlfn.RANK.EQ('Hitter Rates'!AC116,'Hitter Rates'!AC:AC)</f>
        <v>176</v>
      </c>
      <c r="T116">
        <f>_xlfn.RANK.EQ('Hitter Rates'!AD116,'Hitter Rates'!AD:AD)</f>
        <v>61</v>
      </c>
      <c r="U116">
        <f>_xlfn.RANK.EQ('Hitter Rates'!AE116,'Hitter Rates'!AE:AE)</f>
        <v>246</v>
      </c>
      <c r="V116">
        <f>_xlfn.RANK.EQ('Hitter Rates'!AF116,'Hitter Rates'!AF:AF)</f>
        <v>87</v>
      </c>
      <c r="W116">
        <f>_xlfn.RANK.EQ('Hitter Rates'!AG116,'Hitter Rates'!AG:AG)</f>
        <v>120</v>
      </c>
    </row>
    <row r="117" spans="1:23">
      <c r="A117">
        <f>_xlfn.RANK.EQ('Hitter Rates'!K117,'Hitter Rates'!K:K)</f>
        <v>146</v>
      </c>
      <c r="B117">
        <f>_xlfn.RANK.EQ('Hitter Rates'!L117,'Hitter Rates'!L:L)</f>
        <v>127</v>
      </c>
      <c r="C117">
        <f>_xlfn.RANK.EQ('Hitter Rates'!M117,'Hitter Rates'!M:M)</f>
        <v>179</v>
      </c>
      <c r="D117">
        <f>_xlfn.RANK.EQ('Hitter Rates'!N117,'Hitter Rates'!N:N)</f>
        <v>200</v>
      </c>
      <c r="E117">
        <f>_xlfn.RANK.EQ('Hitter Rates'!O117,'Hitter Rates'!O:O)</f>
        <v>34</v>
      </c>
      <c r="F117">
        <f>_xlfn.RANK.EQ('Hitter Rates'!P117,'Hitter Rates'!P:P)</f>
        <v>177</v>
      </c>
      <c r="G117">
        <f>_xlfn.RANK.EQ('Hitter Rates'!Q117,'Hitter Rates'!Q:Q)</f>
        <v>6</v>
      </c>
      <c r="H117">
        <f>_xlfn.RANK.EQ('Hitter Rates'!R117,'Hitter Rates'!R:R)</f>
        <v>7</v>
      </c>
      <c r="I117">
        <f>_xlfn.RANK.EQ('Hitter Rates'!S117,'Hitter Rates'!S:S)</f>
        <v>37</v>
      </c>
      <c r="J117">
        <f>_xlfn.RANK.EQ('Hitter Rates'!T117,'Hitter Rates'!T:T)</f>
        <v>71</v>
      </c>
      <c r="K117">
        <f>_xlfn.RANK.EQ('Hitter Rates'!U117,'Hitter Rates'!U:U)</f>
        <v>53</v>
      </c>
      <c r="L117">
        <f>_xlfn.RANK.EQ('Hitter Rates'!V117,'Hitter Rates'!V:V)</f>
        <v>75</v>
      </c>
      <c r="M117">
        <f>_xlfn.RANK.EQ('Hitter Rates'!W117,'Hitter Rates'!W:W)</f>
        <v>51</v>
      </c>
      <c r="N117">
        <f>_xlfn.RANK.EQ('Hitter Rates'!X117,'Hitter Rates'!X:X)</f>
        <v>216</v>
      </c>
      <c r="O117">
        <f>_xlfn.RANK.EQ('Hitter Rates'!Y117,'Hitter Rates'!Y:Y)</f>
        <v>111</v>
      </c>
      <c r="P117">
        <f>_xlfn.RANK.EQ('Hitter Rates'!Z117,'Hitter Rates'!Z:Z)</f>
        <v>153</v>
      </c>
      <c r="Q117">
        <f>_xlfn.RANK.EQ('Hitter Rates'!AA117,'Hitter Rates'!AA:AA)</f>
        <v>272</v>
      </c>
      <c r="R117">
        <f>_xlfn.RANK.EQ('Hitter Rates'!AB117,'Hitter Rates'!AB:AB)</f>
        <v>6</v>
      </c>
      <c r="S117">
        <f>_xlfn.RANK.EQ('Hitter Rates'!AC117,'Hitter Rates'!AC:AC)</f>
        <v>15</v>
      </c>
      <c r="T117">
        <f>_xlfn.RANK.EQ('Hitter Rates'!AD117,'Hitter Rates'!AD:AD)</f>
        <v>114</v>
      </c>
      <c r="U117">
        <f>_xlfn.RANK.EQ('Hitter Rates'!AE117,'Hitter Rates'!AE:AE)</f>
        <v>35</v>
      </c>
      <c r="V117">
        <f>_xlfn.RANK.EQ('Hitter Rates'!AF117,'Hitter Rates'!AF:AF)</f>
        <v>282</v>
      </c>
      <c r="W117">
        <f>_xlfn.RANK.EQ('Hitter Rates'!AG117,'Hitter Rates'!AG:AG)</f>
        <v>126</v>
      </c>
    </row>
    <row r="118" spans="1:23">
      <c r="A118">
        <f>_xlfn.RANK.EQ('Hitter Rates'!K118,'Hitter Rates'!K:K)</f>
        <v>220</v>
      </c>
      <c r="B118">
        <f>_xlfn.RANK.EQ('Hitter Rates'!L118,'Hitter Rates'!L:L)</f>
        <v>43</v>
      </c>
      <c r="C118">
        <f>_xlfn.RANK.EQ('Hitter Rates'!M118,'Hitter Rates'!M:M)</f>
        <v>265</v>
      </c>
      <c r="D118">
        <f>_xlfn.RANK.EQ('Hitter Rates'!N118,'Hitter Rates'!N:N)</f>
        <v>7</v>
      </c>
      <c r="E118">
        <f>_xlfn.RANK.EQ('Hitter Rates'!O118,'Hitter Rates'!O:O)</f>
        <v>86</v>
      </c>
      <c r="F118">
        <f>_xlfn.RANK.EQ('Hitter Rates'!P118,'Hitter Rates'!P:P)</f>
        <v>166</v>
      </c>
      <c r="G118">
        <f>_xlfn.RANK.EQ('Hitter Rates'!Q118,'Hitter Rates'!Q:Q)</f>
        <v>144</v>
      </c>
      <c r="H118">
        <f>_xlfn.RANK.EQ('Hitter Rates'!R118,'Hitter Rates'!R:R)</f>
        <v>100</v>
      </c>
      <c r="I118">
        <f>_xlfn.RANK.EQ('Hitter Rates'!S118,'Hitter Rates'!S:S)</f>
        <v>181</v>
      </c>
      <c r="J118">
        <f>_xlfn.RANK.EQ('Hitter Rates'!T118,'Hitter Rates'!T:T)</f>
        <v>249</v>
      </c>
      <c r="K118">
        <f>_xlfn.RANK.EQ('Hitter Rates'!U118,'Hitter Rates'!U:U)</f>
        <v>257</v>
      </c>
      <c r="L118">
        <f>_xlfn.RANK.EQ('Hitter Rates'!V118,'Hitter Rates'!V:V)</f>
        <v>96</v>
      </c>
      <c r="M118">
        <f>_xlfn.RANK.EQ('Hitter Rates'!W118,'Hitter Rates'!W:W)</f>
        <v>165</v>
      </c>
      <c r="N118">
        <f>_xlfn.RANK.EQ('Hitter Rates'!X118,'Hitter Rates'!X:X)</f>
        <v>191</v>
      </c>
      <c r="O118">
        <f>_xlfn.RANK.EQ('Hitter Rates'!Y118,'Hitter Rates'!Y:Y)</f>
        <v>83</v>
      </c>
      <c r="P118">
        <f>_xlfn.RANK.EQ('Hitter Rates'!Z118,'Hitter Rates'!Z:Z)</f>
        <v>16</v>
      </c>
      <c r="Q118">
        <f>_xlfn.RANK.EQ('Hitter Rates'!AA118,'Hitter Rates'!AA:AA)</f>
        <v>53</v>
      </c>
      <c r="R118">
        <f>_xlfn.RANK.EQ('Hitter Rates'!AB118,'Hitter Rates'!AB:AB)</f>
        <v>103</v>
      </c>
      <c r="S118">
        <f>_xlfn.RANK.EQ('Hitter Rates'!AC118,'Hitter Rates'!AC:AC)</f>
        <v>111</v>
      </c>
      <c r="T118">
        <f>_xlfn.RANK.EQ('Hitter Rates'!AD118,'Hitter Rates'!AD:AD)</f>
        <v>176</v>
      </c>
      <c r="U118">
        <f>_xlfn.RANK.EQ('Hitter Rates'!AE118,'Hitter Rates'!AE:AE)</f>
        <v>76</v>
      </c>
      <c r="V118">
        <f>_xlfn.RANK.EQ('Hitter Rates'!AF118,'Hitter Rates'!AF:AF)</f>
        <v>186</v>
      </c>
      <c r="W118">
        <f>_xlfn.RANK.EQ('Hitter Rates'!AG118,'Hitter Rates'!AG:AG)</f>
        <v>129</v>
      </c>
    </row>
    <row r="119" spans="1:23">
      <c r="A119">
        <f>_xlfn.RANK.EQ('Hitter Rates'!K119,'Hitter Rates'!K:K)</f>
        <v>73</v>
      </c>
      <c r="B119">
        <f>_xlfn.RANK.EQ('Hitter Rates'!L119,'Hitter Rates'!L:L)</f>
        <v>210</v>
      </c>
      <c r="C119">
        <f>_xlfn.RANK.EQ('Hitter Rates'!M119,'Hitter Rates'!M:M)</f>
        <v>64</v>
      </c>
      <c r="D119">
        <f>_xlfn.RANK.EQ('Hitter Rates'!N119,'Hitter Rates'!N:N)</f>
        <v>175</v>
      </c>
      <c r="E119">
        <f>_xlfn.RANK.EQ('Hitter Rates'!O119,'Hitter Rates'!O:O)</f>
        <v>193</v>
      </c>
      <c r="F119">
        <f>_xlfn.RANK.EQ('Hitter Rates'!P119,'Hitter Rates'!P:P)</f>
        <v>79</v>
      </c>
      <c r="G119">
        <f>_xlfn.RANK.EQ('Hitter Rates'!Q119,'Hitter Rates'!Q:Q)</f>
        <v>243</v>
      </c>
      <c r="H119">
        <f>_xlfn.RANK.EQ('Hitter Rates'!R119,'Hitter Rates'!R:R)</f>
        <v>229</v>
      </c>
      <c r="I119">
        <f>_xlfn.RANK.EQ('Hitter Rates'!S119,'Hitter Rates'!S:S)</f>
        <v>138</v>
      </c>
      <c r="J119">
        <f>_xlfn.RANK.EQ('Hitter Rates'!T119,'Hitter Rates'!T:T)</f>
        <v>61</v>
      </c>
      <c r="K119">
        <f>_xlfn.RANK.EQ('Hitter Rates'!U119,'Hitter Rates'!U:U)</f>
        <v>112</v>
      </c>
      <c r="L119">
        <f>_xlfn.RANK.EQ('Hitter Rates'!V119,'Hitter Rates'!V:V)</f>
        <v>208</v>
      </c>
      <c r="M119">
        <f>_xlfn.RANK.EQ('Hitter Rates'!W119,'Hitter Rates'!W:W)</f>
        <v>97</v>
      </c>
      <c r="N119">
        <f>_xlfn.RANK.EQ('Hitter Rates'!X119,'Hitter Rates'!X:X)</f>
        <v>117</v>
      </c>
      <c r="O119">
        <f>_xlfn.RANK.EQ('Hitter Rates'!Y119,'Hitter Rates'!Y:Y)</f>
        <v>188</v>
      </c>
      <c r="P119">
        <f>_xlfn.RANK.EQ('Hitter Rates'!Z119,'Hitter Rates'!Z:Z)</f>
        <v>233</v>
      </c>
      <c r="Q119">
        <f>_xlfn.RANK.EQ('Hitter Rates'!AA119,'Hitter Rates'!AA:AA)</f>
        <v>112</v>
      </c>
      <c r="R119">
        <f>_xlfn.RANK.EQ('Hitter Rates'!AB119,'Hitter Rates'!AB:AB)</f>
        <v>253</v>
      </c>
      <c r="S119">
        <f>_xlfn.RANK.EQ('Hitter Rates'!AC119,'Hitter Rates'!AC:AC)</f>
        <v>235</v>
      </c>
      <c r="T119">
        <f>_xlfn.RANK.EQ('Hitter Rates'!AD119,'Hitter Rates'!AD:AD)</f>
        <v>111</v>
      </c>
      <c r="U119">
        <f>_xlfn.RANK.EQ('Hitter Rates'!AE119,'Hitter Rates'!AE:AE)</f>
        <v>228</v>
      </c>
      <c r="V119">
        <f>_xlfn.RANK.EQ('Hitter Rates'!AF119,'Hitter Rates'!AF:AF)</f>
        <v>35</v>
      </c>
      <c r="W119">
        <f>_xlfn.RANK.EQ('Hitter Rates'!AG119,'Hitter Rates'!AG:AG)</f>
        <v>94</v>
      </c>
    </row>
    <row r="120" spans="1:23">
      <c r="A120">
        <f>_xlfn.RANK.EQ('Hitter Rates'!K120,'Hitter Rates'!K:K)</f>
        <v>168</v>
      </c>
      <c r="B120">
        <f>_xlfn.RANK.EQ('Hitter Rates'!L120,'Hitter Rates'!L:L)</f>
        <v>114</v>
      </c>
      <c r="C120">
        <f>_xlfn.RANK.EQ('Hitter Rates'!M120,'Hitter Rates'!M:M)</f>
        <v>237</v>
      </c>
      <c r="D120">
        <f>_xlfn.RANK.EQ('Hitter Rates'!N120,'Hitter Rates'!N:N)</f>
        <v>146</v>
      </c>
      <c r="E120">
        <f>_xlfn.RANK.EQ('Hitter Rates'!O120,'Hitter Rates'!O:O)</f>
        <v>31</v>
      </c>
      <c r="F120">
        <f>_xlfn.RANK.EQ('Hitter Rates'!P120,'Hitter Rates'!P:P)</f>
        <v>141</v>
      </c>
      <c r="G120">
        <f>_xlfn.RANK.EQ('Hitter Rates'!Q120,'Hitter Rates'!Q:Q)</f>
        <v>120</v>
      </c>
      <c r="H120">
        <f>_xlfn.RANK.EQ('Hitter Rates'!R120,'Hitter Rates'!R:R)</f>
        <v>265</v>
      </c>
      <c r="I120">
        <f>_xlfn.RANK.EQ('Hitter Rates'!S120,'Hitter Rates'!S:S)</f>
        <v>207</v>
      </c>
      <c r="J120">
        <f>_xlfn.RANK.EQ('Hitter Rates'!T120,'Hitter Rates'!T:T)</f>
        <v>135</v>
      </c>
      <c r="K120">
        <f>_xlfn.RANK.EQ('Hitter Rates'!U120,'Hitter Rates'!U:U)</f>
        <v>131</v>
      </c>
      <c r="L120">
        <f>_xlfn.RANK.EQ('Hitter Rates'!V120,'Hitter Rates'!V:V)</f>
        <v>208</v>
      </c>
      <c r="M120">
        <f>_xlfn.RANK.EQ('Hitter Rates'!W120,'Hitter Rates'!W:W)</f>
        <v>43</v>
      </c>
      <c r="N120">
        <f>_xlfn.RANK.EQ('Hitter Rates'!X120,'Hitter Rates'!X:X)</f>
        <v>68</v>
      </c>
      <c r="O120">
        <f>_xlfn.RANK.EQ('Hitter Rates'!Y120,'Hitter Rates'!Y:Y)</f>
        <v>243</v>
      </c>
      <c r="P120">
        <f>_xlfn.RANK.EQ('Hitter Rates'!Z120,'Hitter Rates'!Z:Z)</f>
        <v>54</v>
      </c>
      <c r="Q120">
        <f>_xlfn.RANK.EQ('Hitter Rates'!AA120,'Hitter Rates'!AA:AA)</f>
        <v>234</v>
      </c>
      <c r="R120">
        <f>_xlfn.RANK.EQ('Hitter Rates'!AB120,'Hitter Rates'!AB:AB)</f>
        <v>281</v>
      </c>
      <c r="S120">
        <f>_xlfn.RANK.EQ('Hitter Rates'!AC120,'Hitter Rates'!AC:AC)</f>
        <v>237</v>
      </c>
      <c r="T120">
        <f>_xlfn.RANK.EQ('Hitter Rates'!AD120,'Hitter Rates'!AD:AD)</f>
        <v>48</v>
      </c>
      <c r="U120">
        <f>_xlfn.RANK.EQ('Hitter Rates'!AE120,'Hitter Rates'!AE:AE)</f>
        <v>281</v>
      </c>
      <c r="V120">
        <f>_xlfn.RANK.EQ('Hitter Rates'!AF120,'Hitter Rates'!AF:AF)</f>
        <v>7</v>
      </c>
      <c r="W120">
        <f>_xlfn.RANK.EQ('Hitter Rates'!AG120,'Hitter Rates'!AG:AG)</f>
        <v>186</v>
      </c>
    </row>
    <row r="121" spans="1:23">
      <c r="A121">
        <f>_xlfn.RANK.EQ('Hitter Rates'!K121,'Hitter Rates'!K:K)</f>
        <v>17</v>
      </c>
      <c r="B121">
        <f>_xlfn.RANK.EQ('Hitter Rates'!L121,'Hitter Rates'!L:L)</f>
        <v>83</v>
      </c>
      <c r="C121">
        <f>_xlfn.RANK.EQ('Hitter Rates'!M121,'Hitter Rates'!M:M)</f>
        <v>24</v>
      </c>
      <c r="D121">
        <f>_xlfn.RANK.EQ('Hitter Rates'!N121,'Hitter Rates'!N:N)</f>
        <v>254</v>
      </c>
      <c r="E121">
        <f>_xlfn.RANK.EQ('Hitter Rates'!O121,'Hitter Rates'!O:O)</f>
        <v>199</v>
      </c>
      <c r="F121">
        <f>_xlfn.RANK.EQ('Hitter Rates'!P121,'Hitter Rates'!P:P)</f>
        <v>13</v>
      </c>
      <c r="G121">
        <f>_xlfn.RANK.EQ('Hitter Rates'!Q121,'Hitter Rates'!Q:Q)</f>
        <v>287</v>
      </c>
      <c r="H121">
        <f>_xlfn.RANK.EQ('Hitter Rates'!R121,'Hitter Rates'!R:R)</f>
        <v>190</v>
      </c>
      <c r="I121">
        <f>_xlfn.RANK.EQ('Hitter Rates'!S121,'Hitter Rates'!S:S)</f>
        <v>51</v>
      </c>
      <c r="J121">
        <f>_xlfn.RANK.EQ('Hitter Rates'!T121,'Hitter Rates'!T:T)</f>
        <v>85</v>
      </c>
      <c r="K121">
        <f>_xlfn.RANK.EQ('Hitter Rates'!U121,'Hitter Rates'!U:U)</f>
        <v>81</v>
      </c>
      <c r="L121">
        <f>_xlfn.RANK.EQ('Hitter Rates'!V121,'Hitter Rates'!V:V)</f>
        <v>185</v>
      </c>
      <c r="M121">
        <f>_xlfn.RANK.EQ('Hitter Rates'!W121,'Hitter Rates'!W:W)</f>
        <v>134</v>
      </c>
      <c r="N121">
        <f>_xlfn.RANK.EQ('Hitter Rates'!X121,'Hitter Rates'!X:X)</f>
        <v>114</v>
      </c>
      <c r="O121">
        <f>_xlfn.RANK.EQ('Hitter Rates'!Y121,'Hitter Rates'!Y:Y)</f>
        <v>173</v>
      </c>
      <c r="P121">
        <f>_xlfn.RANK.EQ('Hitter Rates'!Z121,'Hitter Rates'!Z:Z)</f>
        <v>261</v>
      </c>
      <c r="Q121">
        <f>_xlfn.RANK.EQ('Hitter Rates'!AA121,'Hitter Rates'!AA:AA)</f>
        <v>5</v>
      </c>
      <c r="R121">
        <f>_xlfn.RANK.EQ('Hitter Rates'!AB121,'Hitter Rates'!AB:AB)</f>
        <v>106</v>
      </c>
      <c r="S121">
        <f>_xlfn.RANK.EQ('Hitter Rates'!AC121,'Hitter Rates'!AC:AC)</f>
        <v>209</v>
      </c>
      <c r="T121">
        <f>_xlfn.RANK.EQ('Hitter Rates'!AD121,'Hitter Rates'!AD:AD)</f>
        <v>276</v>
      </c>
      <c r="U121">
        <f>_xlfn.RANK.EQ('Hitter Rates'!AE121,'Hitter Rates'!AE:AE)</f>
        <v>43</v>
      </c>
      <c r="V121">
        <f>_xlfn.RANK.EQ('Hitter Rates'!AF121,'Hitter Rates'!AF:AF)</f>
        <v>182</v>
      </c>
      <c r="W121">
        <f>_xlfn.RANK.EQ('Hitter Rates'!AG121,'Hitter Rates'!AG:AG)</f>
        <v>112</v>
      </c>
    </row>
    <row r="122" spans="1:23">
      <c r="A122">
        <f>_xlfn.RANK.EQ('Hitter Rates'!K122,'Hitter Rates'!K:K)</f>
        <v>282</v>
      </c>
      <c r="B122">
        <f>_xlfn.RANK.EQ('Hitter Rates'!L122,'Hitter Rates'!L:L)</f>
        <v>188</v>
      </c>
      <c r="C122">
        <f>_xlfn.RANK.EQ('Hitter Rates'!M122,'Hitter Rates'!M:M)</f>
        <v>216</v>
      </c>
      <c r="D122">
        <f>_xlfn.RANK.EQ('Hitter Rates'!N122,'Hitter Rates'!N:N)</f>
        <v>35</v>
      </c>
      <c r="E122">
        <f>_xlfn.RANK.EQ('Hitter Rates'!O122,'Hitter Rates'!O:O)</f>
        <v>143</v>
      </c>
      <c r="F122">
        <f>_xlfn.RANK.EQ('Hitter Rates'!P122,'Hitter Rates'!P:P)</f>
        <v>243</v>
      </c>
      <c r="G122">
        <f>_xlfn.RANK.EQ('Hitter Rates'!Q122,'Hitter Rates'!Q:Q)</f>
        <v>180</v>
      </c>
      <c r="H122">
        <f>_xlfn.RANK.EQ('Hitter Rates'!R122,'Hitter Rates'!R:R)</f>
        <v>138</v>
      </c>
      <c r="I122">
        <f>_xlfn.RANK.EQ('Hitter Rates'!S122,'Hitter Rates'!S:S)</f>
        <v>253</v>
      </c>
      <c r="J122">
        <f>_xlfn.RANK.EQ('Hitter Rates'!T122,'Hitter Rates'!T:T)</f>
        <v>19</v>
      </c>
      <c r="K122">
        <f>_xlfn.RANK.EQ('Hitter Rates'!U122,'Hitter Rates'!U:U)</f>
        <v>31</v>
      </c>
      <c r="L122">
        <f>_xlfn.RANK.EQ('Hitter Rates'!V122,'Hitter Rates'!V:V)</f>
        <v>264</v>
      </c>
      <c r="M122">
        <f>_xlfn.RANK.EQ('Hitter Rates'!W122,'Hitter Rates'!W:W)</f>
        <v>22</v>
      </c>
      <c r="N122">
        <f>_xlfn.RANK.EQ('Hitter Rates'!X122,'Hitter Rates'!X:X)</f>
        <v>49</v>
      </c>
      <c r="O122">
        <f>_xlfn.RANK.EQ('Hitter Rates'!Y122,'Hitter Rates'!Y:Y)</f>
        <v>268</v>
      </c>
      <c r="P122">
        <f>_xlfn.RANK.EQ('Hitter Rates'!Z122,'Hitter Rates'!Z:Z)</f>
        <v>170</v>
      </c>
      <c r="Q122">
        <f>_xlfn.RANK.EQ('Hitter Rates'!AA122,'Hitter Rates'!AA:AA)</f>
        <v>253</v>
      </c>
      <c r="R122">
        <f>_xlfn.RANK.EQ('Hitter Rates'!AB122,'Hitter Rates'!AB:AB)</f>
        <v>229</v>
      </c>
      <c r="S122">
        <f>_xlfn.RANK.EQ('Hitter Rates'!AC122,'Hitter Rates'!AC:AC)</f>
        <v>117</v>
      </c>
      <c r="T122">
        <f>_xlfn.RANK.EQ('Hitter Rates'!AD122,'Hitter Rates'!AD:AD)</f>
        <v>26</v>
      </c>
      <c r="U122">
        <f>_xlfn.RANK.EQ('Hitter Rates'!AE122,'Hitter Rates'!AE:AE)</f>
        <v>246</v>
      </c>
      <c r="V122">
        <f>_xlfn.RANK.EQ('Hitter Rates'!AF122,'Hitter Rates'!AF:AF)</f>
        <v>56</v>
      </c>
      <c r="W122">
        <f>_xlfn.RANK.EQ('Hitter Rates'!AG122,'Hitter Rates'!AG:AG)</f>
        <v>199</v>
      </c>
    </row>
    <row r="123" spans="1:23">
      <c r="A123">
        <f>_xlfn.RANK.EQ('Hitter Rates'!K123,'Hitter Rates'!K:K)</f>
        <v>90</v>
      </c>
      <c r="B123">
        <f>_xlfn.RANK.EQ('Hitter Rates'!L123,'Hitter Rates'!L:L)</f>
        <v>245</v>
      </c>
      <c r="C123">
        <f>_xlfn.RANK.EQ('Hitter Rates'!M123,'Hitter Rates'!M:M)</f>
        <v>72</v>
      </c>
      <c r="D123">
        <f>_xlfn.RANK.EQ('Hitter Rates'!N123,'Hitter Rates'!N:N)</f>
        <v>159</v>
      </c>
      <c r="E123">
        <f>_xlfn.RANK.EQ('Hitter Rates'!O123,'Hitter Rates'!O:O)</f>
        <v>209</v>
      </c>
      <c r="F123">
        <f>_xlfn.RANK.EQ('Hitter Rates'!P123,'Hitter Rates'!P:P)</f>
        <v>131</v>
      </c>
      <c r="G123">
        <f>_xlfn.RANK.EQ('Hitter Rates'!Q123,'Hitter Rates'!Q:Q)</f>
        <v>243</v>
      </c>
      <c r="H123">
        <f>_xlfn.RANK.EQ('Hitter Rates'!R123,'Hitter Rates'!R:R)</f>
        <v>28</v>
      </c>
      <c r="I123">
        <f>_xlfn.RANK.EQ('Hitter Rates'!S123,'Hitter Rates'!S:S)</f>
        <v>31</v>
      </c>
      <c r="J123">
        <f>_xlfn.RANK.EQ('Hitter Rates'!T123,'Hitter Rates'!T:T)</f>
        <v>27</v>
      </c>
      <c r="K123">
        <f>_xlfn.RANK.EQ('Hitter Rates'!U123,'Hitter Rates'!U:U)</f>
        <v>47</v>
      </c>
      <c r="L123">
        <f>_xlfn.RANK.EQ('Hitter Rates'!V123,'Hitter Rates'!V:V)</f>
        <v>171</v>
      </c>
      <c r="M123">
        <f>_xlfn.RANK.EQ('Hitter Rates'!W123,'Hitter Rates'!W:W)</f>
        <v>161</v>
      </c>
      <c r="N123">
        <f>_xlfn.RANK.EQ('Hitter Rates'!X123,'Hitter Rates'!X:X)</f>
        <v>114</v>
      </c>
      <c r="O123">
        <f>_xlfn.RANK.EQ('Hitter Rates'!Y123,'Hitter Rates'!Y:Y)</f>
        <v>156</v>
      </c>
      <c r="P123">
        <f>_xlfn.RANK.EQ('Hitter Rates'!Z123,'Hitter Rates'!Z:Z)</f>
        <v>226</v>
      </c>
      <c r="Q123">
        <f>_xlfn.RANK.EQ('Hitter Rates'!AA123,'Hitter Rates'!AA:AA)</f>
        <v>37</v>
      </c>
      <c r="R123">
        <f>_xlfn.RANK.EQ('Hitter Rates'!AB123,'Hitter Rates'!AB:AB)</f>
        <v>17</v>
      </c>
      <c r="S123">
        <f>_xlfn.RANK.EQ('Hitter Rates'!AC123,'Hitter Rates'!AC:AC)</f>
        <v>15</v>
      </c>
      <c r="T123">
        <f>_xlfn.RANK.EQ('Hitter Rates'!AD123,'Hitter Rates'!AD:AD)</f>
        <v>220</v>
      </c>
      <c r="U123">
        <f>_xlfn.RANK.EQ('Hitter Rates'!AE123,'Hitter Rates'!AE:AE)</f>
        <v>9</v>
      </c>
      <c r="V123">
        <f>_xlfn.RANK.EQ('Hitter Rates'!AF123,'Hitter Rates'!AF:AF)</f>
        <v>271</v>
      </c>
      <c r="W123">
        <f>_xlfn.RANK.EQ('Hitter Rates'!AG123,'Hitter Rates'!AG:AG)</f>
        <v>91</v>
      </c>
    </row>
    <row r="124" spans="1:23">
      <c r="A124">
        <f>_xlfn.RANK.EQ('Hitter Rates'!K124,'Hitter Rates'!K:K)</f>
        <v>23</v>
      </c>
      <c r="B124">
        <f>_xlfn.RANK.EQ('Hitter Rates'!L124,'Hitter Rates'!L:L)</f>
        <v>116</v>
      </c>
      <c r="C124">
        <f>_xlfn.RANK.EQ('Hitter Rates'!M124,'Hitter Rates'!M:M)</f>
        <v>82</v>
      </c>
      <c r="D124">
        <f>_xlfn.RANK.EQ('Hitter Rates'!N124,'Hitter Rates'!N:N)</f>
        <v>233</v>
      </c>
      <c r="E124">
        <f>_xlfn.RANK.EQ('Hitter Rates'!O124,'Hitter Rates'!O:O)</f>
        <v>254</v>
      </c>
      <c r="F124">
        <f>_xlfn.RANK.EQ('Hitter Rates'!P124,'Hitter Rates'!P:P)</f>
        <v>111</v>
      </c>
      <c r="G124">
        <f>_xlfn.RANK.EQ('Hitter Rates'!Q124,'Hitter Rates'!Q:Q)</f>
        <v>170</v>
      </c>
      <c r="H124">
        <f>_xlfn.RANK.EQ('Hitter Rates'!R124,'Hitter Rates'!R:R)</f>
        <v>16</v>
      </c>
      <c r="I124">
        <f>_xlfn.RANK.EQ('Hitter Rates'!S124,'Hitter Rates'!S:S)</f>
        <v>58</v>
      </c>
      <c r="J124">
        <f>_xlfn.RANK.EQ('Hitter Rates'!T124,'Hitter Rates'!T:T)</f>
        <v>73</v>
      </c>
      <c r="K124">
        <f>_xlfn.RANK.EQ('Hitter Rates'!U124,'Hitter Rates'!U:U)</f>
        <v>77</v>
      </c>
      <c r="L124">
        <f>_xlfn.RANK.EQ('Hitter Rates'!V124,'Hitter Rates'!V:V)</f>
        <v>106</v>
      </c>
      <c r="M124">
        <f>_xlfn.RANK.EQ('Hitter Rates'!W124,'Hitter Rates'!W:W)</f>
        <v>94</v>
      </c>
      <c r="N124">
        <f>_xlfn.RANK.EQ('Hitter Rates'!X124,'Hitter Rates'!X:X)</f>
        <v>225</v>
      </c>
      <c r="O124">
        <f>_xlfn.RANK.EQ('Hitter Rates'!Y124,'Hitter Rates'!Y:Y)</f>
        <v>78</v>
      </c>
      <c r="P124">
        <f>_xlfn.RANK.EQ('Hitter Rates'!Z124,'Hitter Rates'!Z:Z)</f>
        <v>138</v>
      </c>
      <c r="Q124">
        <f>_xlfn.RANK.EQ('Hitter Rates'!AA124,'Hitter Rates'!AA:AA)</f>
        <v>239</v>
      </c>
      <c r="R124">
        <f>_xlfn.RANK.EQ('Hitter Rates'!AB124,'Hitter Rates'!AB:AB)</f>
        <v>33</v>
      </c>
      <c r="S124">
        <f>_xlfn.RANK.EQ('Hitter Rates'!AC124,'Hitter Rates'!AC:AC)</f>
        <v>7</v>
      </c>
      <c r="T124">
        <f>_xlfn.RANK.EQ('Hitter Rates'!AD124,'Hitter Rates'!AD:AD)</f>
        <v>72</v>
      </c>
      <c r="U124">
        <f>_xlfn.RANK.EQ('Hitter Rates'!AE124,'Hitter Rates'!AE:AE)</f>
        <v>61</v>
      </c>
      <c r="V124">
        <f>_xlfn.RANK.EQ('Hitter Rates'!AF124,'Hitter Rates'!AF:AF)</f>
        <v>256</v>
      </c>
      <c r="W124">
        <f>_xlfn.RANK.EQ('Hitter Rates'!AG124,'Hitter Rates'!AG:AG)</f>
        <v>190</v>
      </c>
    </row>
    <row r="125" spans="1:23">
      <c r="A125">
        <f>_xlfn.RANK.EQ('Hitter Rates'!K125,'Hitter Rates'!K:K)</f>
        <v>127</v>
      </c>
      <c r="B125">
        <f>_xlfn.RANK.EQ('Hitter Rates'!L125,'Hitter Rates'!L:L)</f>
        <v>200</v>
      </c>
      <c r="C125">
        <f>_xlfn.RANK.EQ('Hitter Rates'!M125,'Hitter Rates'!M:M)</f>
        <v>192</v>
      </c>
      <c r="D125">
        <f>_xlfn.RANK.EQ('Hitter Rates'!N125,'Hitter Rates'!N:N)</f>
        <v>79</v>
      </c>
      <c r="E125">
        <f>_xlfn.RANK.EQ('Hitter Rates'!O125,'Hitter Rates'!O:O)</f>
        <v>257</v>
      </c>
      <c r="F125">
        <f>_xlfn.RANK.EQ('Hitter Rates'!P125,'Hitter Rates'!P:P)</f>
        <v>200</v>
      </c>
      <c r="G125">
        <f>_xlfn.RANK.EQ('Hitter Rates'!Q125,'Hitter Rates'!Q:Q)</f>
        <v>170</v>
      </c>
      <c r="H125">
        <f>_xlfn.RANK.EQ('Hitter Rates'!R125,'Hitter Rates'!R:R)</f>
        <v>116</v>
      </c>
      <c r="I125">
        <f>_xlfn.RANK.EQ('Hitter Rates'!S125,'Hitter Rates'!S:S)</f>
        <v>172</v>
      </c>
      <c r="J125">
        <f>_xlfn.RANK.EQ('Hitter Rates'!T125,'Hitter Rates'!T:T)</f>
        <v>217</v>
      </c>
      <c r="K125">
        <f>_xlfn.RANK.EQ('Hitter Rates'!U125,'Hitter Rates'!U:U)</f>
        <v>223</v>
      </c>
      <c r="L125">
        <f>_xlfn.RANK.EQ('Hitter Rates'!V125,'Hitter Rates'!V:V)</f>
        <v>12</v>
      </c>
      <c r="M125">
        <f>_xlfn.RANK.EQ('Hitter Rates'!W125,'Hitter Rates'!W:W)</f>
        <v>131</v>
      </c>
      <c r="N125">
        <f>_xlfn.RANK.EQ('Hitter Rates'!X125,'Hitter Rates'!X:X)</f>
        <v>270</v>
      </c>
      <c r="O125">
        <f>_xlfn.RANK.EQ('Hitter Rates'!Y125,'Hitter Rates'!Y:Y)</f>
        <v>20</v>
      </c>
      <c r="P125">
        <f>_xlfn.RANK.EQ('Hitter Rates'!Z125,'Hitter Rates'!Z:Z)</f>
        <v>63</v>
      </c>
      <c r="Q125">
        <f>_xlfn.RANK.EQ('Hitter Rates'!AA125,'Hitter Rates'!AA:AA)</f>
        <v>123</v>
      </c>
      <c r="R125">
        <f>_xlfn.RANK.EQ('Hitter Rates'!AB125,'Hitter Rates'!AB:AB)</f>
        <v>171</v>
      </c>
      <c r="S125">
        <f>_xlfn.RANK.EQ('Hitter Rates'!AC125,'Hitter Rates'!AC:AC)</f>
        <v>209</v>
      </c>
      <c r="T125">
        <f>_xlfn.RANK.EQ('Hitter Rates'!AD125,'Hitter Rates'!AD:AD)</f>
        <v>180</v>
      </c>
      <c r="U125">
        <f>_xlfn.RANK.EQ('Hitter Rates'!AE125,'Hitter Rates'!AE:AE)</f>
        <v>151</v>
      </c>
      <c r="V125">
        <f>_xlfn.RANK.EQ('Hitter Rates'!AF125,'Hitter Rates'!AF:AF)</f>
        <v>115</v>
      </c>
      <c r="W125">
        <f>_xlfn.RANK.EQ('Hitter Rates'!AG125,'Hitter Rates'!AG:AG)</f>
        <v>163</v>
      </c>
    </row>
    <row r="126" spans="1:23">
      <c r="A126">
        <f>_xlfn.RANK.EQ('Hitter Rates'!K126,'Hitter Rates'!K:K)</f>
        <v>50</v>
      </c>
      <c r="B126">
        <f>_xlfn.RANK.EQ('Hitter Rates'!L126,'Hitter Rates'!L:L)</f>
        <v>103</v>
      </c>
      <c r="C126">
        <f>_xlfn.RANK.EQ('Hitter Rates'!M126,'Hitter Rates'!M:M)</f>
        <v>185</v>
      </c>
      <c r="D126">
        <f>_xlfn.RANK.EQ('Hitter Rates'!N126,'Hitter Rates'!N:N)</f>
        <v>254</v>
      </c>
      <c r="E126">
        <f>_xlfn.RANK.EQ('Hitter Rates'!O126,'Hitter Rates'!O:O)</f>
        <v>23</v>
      </c>
      <c r="F126">
        <f>_xlfn.RANK.EQ('Hitter Rates'!P126,'Hitter Rates'!P:P)</f>
        <v>40</v>
      </c>
      <c r="G126">
        <f>_xlfn.RANK.EQ('Hitter Rates'!Q126,'Hitter Rates'!Q:Q)</f>
        <v>8</v>
      </c>
      <c r="H126">
        <f>_xlfn.RANK.EQ('Hitter Rates'!R126,'Hitter Rates'!R:R)</f>
        <v>6</v>
      </c>
      <c r="I126">
        <f>_xlfn.RANK.EQ('Hitter Rates'!S126,'Hitter Rates'!S:S)</f>
        <v>24</v>
      </c>
      <c r="J126">
        <f>_xlfn.RANK.EQ('Hitter Rates'!T126,'Hitter Rates'!T:T)</f>
        <v>155</v>
      </c>
      <c r="K126">
        <f>_xlfn.RANK.EQ('Hitter Rates'!U126,'Hitter Rates'!U:U)</f>
        <v>169</v>
      </c>
      <c r="L126">
        <f>_xlfn.RANK.EQ('Hitter Rates'!V126,'Hitter Rates'!V:V)</f>
        <v>19</v>
      </c>
      <c r="M126">
        <f>_xlfn.RANK.EQ('Hitter Rates'!W126,'Hitter Rates'!W:W)</f>
        <v>91</v>
      </c>
      <c r="N126">
        <f>_xlfn.RANK.EQ('Hitter Rates'!X126,'Hitter Rates'!X:X)</f>
        <v>282</v>
      </c>
      <c r="O126">
        <f>_xlfn.RANK.EQ('Hitter Rates'!Y126,'Hitter Rates'!Y:Y)</f>
        <v>15</v>
      </c>
      <c r="P126">
        <f>_xlfn.RANK.EQ('Hitter Rates'!Z126,'Hitter Rates'!Z:Z)</f>
        <v>163</v>
      </c>
      <c r="Q126">
        <f>_xlfn.RANK.EQ('Hitter Rates'!AA126,'Hitter Rates'!AA:AA)</f>
        <v>276</v>
      </c>
      <c r="R126">
        <f>_xlfn.RANK.EQ('Hitter Rates'!AB126,'Hitter Rates'!AB:AB)</f>
        <v>48</v>
      </c>
      <c r="S126">
        <f>_xlfn.RANK.EQ('Hitter Rates'!AC126,'Hitter Rates'!AC:AC)</f>
        <v>74</v>
      </c>
      <c r="T126">
        <f>_xlfn.RANK.EQ('Hitter Rates'!AD126,'Hitter Rates'!AD:AD)</f>
        <v>99</v>
      </c>
      <c r="U126">
        <f>_xlfn.RANK.EQ('Hitter Rates'!AE126,'Hitter Rates'!AE:AE)</f>
        <v>108</v>
      </c>
      <c r="V126">
        <f>_xlfn.RANK.EQ('Hitter Rates'!AF126,'Hitter Rates'!AF:AF)</f>
        <v>239</v>
      </c>
      <c r="W126">
        <f>_xlfn.RANK.EQ('Hitter Rates'!AG126,'Hitter Rates'!AG:AG)</f>
        <v>117</v>
      </c>
    </row>
    <row r="127" spans="1:23">
      <c r="A127">
        <f>_xlfn.RANK.EQ('Hitter Rates'!K127,'Hitter Rates'!K:K)</f>
        <v>85</v>
      </c>
      <c r="B127">
        <f>_xlfn.RANK.EQ('Hitter Rates'!L127,'Hitter Rates'!L:L)</f>
        <v>95</v>
      </c>
      <c r="C127">
        <f>_xlfn.RANK.EQ('Hitter Rates'!M127,'Hitter Rates'!M:M)</f>
        <v>47</v>
      </c>
      <c r="D127">
        <f>_xlfn.RANK.EQ('Hitter Rates'!N127,'Hitter Rates'!N:N)</f>
        <v>42</v>
      </c>
      <c r="E127">
        <f>_xlfn.RANK.EQ('Hitter Rates'!O127,'Hitter Rates'!O:O)</f>
        <v>132</v>
      </c>
      <c r="F127">
        <f>_xlfn.RANK.EQ('Hitter Rates'!P127,'Hitter Rates'!P:P)</f>
        <v>147</v>
      </c>
      <c r="G127">
        <f>_xlfn.RANK.EQ('Hitter Rates'!Q127,'Hitter Rates'!Q:Q)</f>
        <v>62</v>
      </c>
      <c r="H127">
        <f>_xlfn.RANK.EQ('Hitter Rates'!R127,'Hitter Rates'!R:R)</f>
        <v>15</v>
      </c>
      <c r="I127">
        <f>_xlfn.RANK.EQ('Hitter Rates'!S127,'Hitter Rates'!S:S)</f>
        <v>105</v>
      </c>
      <c r="J127">
        <f>_xlfn.RANK.EQ('Hitter Rates'!T127,'Hitter Rates'!T:T)</f>
        <v>196</v>
      </c>
      <c r="K127">
        <f>_xlfn.RANK.EQ('Hitter Rates'!U127,'Hitter Rates'!U:U)</f>
        <v>266</v>
      </c>
      <c r="L127">
        <f>_xlfn.RANK.EQ('Hitter Rates'!V127,'Hitter Rates'!V:V)</f>
        <v>10</v>
      </c>
      <c r="M127">
        <f>_xlfn.RANK.EQ('Hitter Rates'!W127,'Hitter Rates'!W:W)</f>
        <v>18</v>
      </c>
      <c r="N127">
        <f>_xlfn.RANK.EQ('Hitter Rates'!X127,'Hitter Rates'!X:X)</f>
        <v>278</v>
      </c>
      <c r="O127">
        <f>_xlfn.RANK.EQ('Hitter Rates'!Y127,'Hitter Rates'!Y:Y)</f>
        <v>46</v>
      </c>
      <c r="P127">
        <f>_xlfn.RANK.EQ('Hitter Rates'!Z127,'Hitter Rates'!Z:Z)</f>
        <v>50</v>
      </c>
      <c r="Q127">
        <f>_xlfn.RANK.EQ('Hitter Rates'!AA127,'Hitter Rates'!AA:AA)</f>
        <v>231</v>
      </c>
      <c r="R127">
        <f>_xlfn.RANK.EQ('Hitter Rates'!AB127,'Hitter Rates'!AB:AB)</f>
        <v>17</v>
      </c>
      <c r="S127">
        <f>_xlfn.RANK.EQ('Hitter Rates'!AC127,'Hitter Rates'!AC:AC)</f>
        <v>40</v>
      </c>
      <c r="T127">
        <f>_xlfn.RANK.EQ('Hitter Rates'!AD127,'Hitter Rates'!AD:AD)</f>
        <v>209</v>
      </c>
      <c r="U127">
        <f>_xlfn.RANK.EQ('Hitter Rates'!AE127,'Hitter Rates'!AE:AE)</f>
        <v>24</v>
      </c>
      <c r="V127">
        <f>_xlfn.RANK.EQ('Hitter Rates'!AF127,'Hitter Rates'!AF:AF)</f>
        <v>271</v>
      </c>
      <c r="W127">
        <f>_xlfn.RANK.EQ('Hitter Rates'!AG127,'Hitter Rates'!AG:AG)</f>
        <v>141</v>
      </c>
    </row>
    <row r="128" spans="1:23">
      <c r="A128">
        <f>_xlfn.RANK.EQ('Hitter Rates'!K128,'Hitter Rates'!K:K)</f>
        <v>25</v>
      </c>
      <c r="B128">
        <f>_xlfn.RANK.EQ('Hitter Rates'!L128,'Hitter Rates'!L:L)</f>
        <v>133</v>
      </c>
      <c r="C128">
        <f>_xlfn.RANK.EQ('Hitter Rates'!M128,'Hitter Rates'!M:M)</f>
        <v>9</v>
      </c>
      <c r="D128">
        <f>_xlfn.RANK.EQ('Hitter Rates'!N128,'Hitter Rates'!N:N)</f>
        <v>254</v>
      </c>
      <c r="E128">
        <f>_xlfn.RANK.EQ('Hitter Rates'!O128,'Hitter Rates'!O:O)</f>
        <v>182</v>
      </c>
      <c r="F128">
        <f>_xlfn.RANK.EQ('Hitter Rates'!P128,'Hitter Rates'!P:P)</f>
        <v>65</v>
      </c>
      <c r="G128">
        <f>_xlfn.RANK.EQ('Hitter Rates'!Q128,'Hitter Rates'!Q:Q)</f>
        <v>174</v>
      </c>
      <c r="H128">
        <f>_xlfn.RANK.EQ('Hitter Rates'!R128,'Hitter Rates'!R:R)</f>
        <v>173</v>
      </c>
      <c r="I128">
        <f>_xlfn.RANK.EQ('Hitter Rates'!S128,'Hitter Rates'!S:S)</f>
        <v>83</v>
      </c>
      <c r="J128">
        <f>_xlfn.RANK.EQ('Hitter Rates'!T128,'Hitter Rates'!T:T)</f>
        <v>204</v>
      </c>
      <c r="K128">
        <f>_xlfn.RANK.EQ('Hitter Rates'!U128,'Hitter Rates'!U:U)</f>
        <v>189</v>
      </c>
      <c r="L128">
        <f>_xlfn.RANK.EQ('Hitter Rates'!V128,'Hitter Rates'!V:V)</f>
        <v>20</v>
      </c>
      <c r="M128">
        <f>_xlfn.RANK.EQ('Hitter Rates'!W128,'Hitter Rates'!W:W)</f>
        <v>283</v>
      </c>
      <c r="N128">
        <f>_xlfn.RANK.EQ('Hitter Rates'!X128,'Hitter Rates'!X:X)</f>
        <v>261</v>
      </c>
      <c r="O128">
        <f>_xlfn.RANK.EQ('Hitter Rates'!Y128,'Hitter Rates'!Y:Y)</f>
        <v>5</v>
      </c>
      <c r="P128">
        <f>_xlfn.RANK.EQ('Hitter Rates'!Z128,'Hitter Rates'!Z:Z)</f>
        <v>122</v>
      </c>
      <c r="Q128">
        <f>_xlfn.RANK.EQ('Hitter Rates'!AA128,'Hitter Rates'!AA:AA)</f>
        <v>204</v>
      </c>
      <c r="R128">
        <f>_xlfn.RANK.EQ('Hitter Rates'!AB128,'Hitter Rates'!AB:AB)</f>
        <v>188</v>
      </c>
      <c r="S128">
        <f>_xlfn.RANK.EQ('Hitter Rates'!AC128,'Hitter Rates'!AC:AC)</f>
        <v>257</v>
      </c>
      <c r="T128">
        <f>_xlfn.RANK.EQ('Hitter Rates'!AD128,'Hitter Rates'!AD:AD)</f>
        <v>198</v>
      </c>
      <c r="U128">
        <f>_xlfn.RANK.EQ('Hitter Rates'!AE128,'Hitter Rates'!AE:AE)</f>
        <v>188</v>
      </c>
      <c r="V128">
        <f>_xlfn.RANK.EQ('Hitter Rates'!AF128,'Hitter Rates'!AF:AF)</f>
        <v>99</v>
      </c>
      <c r="W128">
        <f>_xlfn.RANK.EQ('Hitter Rates'!AG128,'Hitter Rates'!AG:AG)</f>
        <v>187</v>
      </c>
    </row>
    <row r="129" spans="1:23">
      <c r="A129">
        <f>_xlfn.RANK.EQ('Hitter Rates'!K129,'Hitter Rates'!K:K)</f>
        <v>19</v>
      </c>
      <c r="B129">
        <f>_xlfn.RANK.EQ('Hitter Rates'!L129,'Hitter Rates'!L:L)</f>
        <v>124</v>
      </c>
      <c r="C129">
        <f>_xlfn.RANK.EQ('Hitter Rates'!M129,'Hitter Rates'!M:M)</f>
        <v>18</v>
      </c>
      <c r="D129">
        <f>_xlfn.RANK.EQ('Hitter Rates'!N129,'Hitter Rates'!N:N)</f>
        <v>157</v>
      </c>
      <c r="E129">
        <f>_xlfn.RANK.EQ('Hitter Rates'!O129,'Hitter Rates'!O:O)</f>
        <v>224</v>
      </c>
      <c r="F129">
        <f>_xlfn.RANK.EQ('Hitter Rates'!P129,'Hitter Rates'!P:P)</f>
        <v>14</v>
      </c>
      <c r="G129">
        <f>_xlfn.RANK.EQ('Hitter Rates'!Q129,'Hitter Rates'!Q:Q)</f>
        <v>221</v>
      </c>
      <c r="H129">
        <f>_xlfn.RANK.EQ('Hitter Rates'!R129,'Hitter Rates'!R:R)</f>
        <v>27</v>
      </c>
      <c r="I129">
        <f>_xlfn.RANK.EQ('Hitter Rates'!S129,'Hitter Rates'!S:S)</f>
        <v>37</v>
      </c>
      <c r="J129">
        <f>_xlfn.RANK.EQ('Hitter Rates'!T129,'Hitter Rates'!T:T)</f>
        <v>163</v>
      </c>
      <c r="K129">
        <f>_xlfn.RANK.EQ('Hitter Rates'!U129,'Hitter Rates'!U:U)</f>
        <v>164</v>
      </c>
      <c r="L129">
        <f>_xlfn.RANK.EQ('Hitter Rates'!V129,'Hitter Rates'!V:V)</f>
        <v>1</v>
      </c>
      <c r="M129">
        <f>_xlfn.RANK.EQ('Hitter Rates'!W129,'Hitter Rates'!W:W)</f>
        <v>54</v>
      </c>
      <c r="N129">
        <f>_xlfn.RANK.EQ('Hitter Rates'!X129,'Hitter Rates'!X:X)</f>
        <v>288</v>
      </c>
      <c r="O129">
        <f>_xlfn.RANK.EQ('Hitter Rates'!Y129,'Hitter Rates'!Y:Y)</f>
        <v>2</v>
      </c>
      <c r="P129">
        <f>_xlfn.RANK.EQ('Hitter Rates'!Z129,'Hitter Rates'!Z:Z)</f>
        <v>58</v>
      </c>
      <c r="Q129">
        <f>_xlfn.RANK.EQ('Hitter Rates'!AA129,'Hitter Rates'!AA:AA)</f>
        <v>44</v>
      </c>
      <c r="R129">
        <f>_xlfn.RANK.EQ('Hitter Rates'!AB129,'Hitter Rates'!AB:AB)</f>
        <v>53</v>
      </c>
      <c r="S129">
        <f>_xlfn.RANK.EQ('Hitter Rates'!AC129,'Hitter Rates'!AC:AC)</f>
        <v>9</v>
      </c>
      <c r="T129">
        <f>_xlfn.RANK.EQ('Hitter Rates'!AD129,'Hitter Rates'!AD:AD)</f>
        <v>74</v>
      </c>
      <c r="U129">
        <f>_xlfn.RANK.EQ('Hitter Rates'!AE129,'Hitter Rates'!AE:AE)</f>
        <v>63</v>
      </c>
      <c r="V129">
        <f>_xlfn.RANK.EQ('Hitter Rates'!AF129,'Hitter Rates'!AF:AF)</f>
        <v>234</v>
      </c>
      <c r="W129">
        <f>_xlfn.RANK.EQ('Hitter Rates'!AG129,'Hitter Rates'!AG:AG)</f>
        <v>130</v>
      </c>
    </row>
    <row r="130" spans="1:23">
      <c r="A130">
        <f>_xlfn.RANK.EQ('Hitter Rates'!K130,'Hitter Rates'!K:K)</f>
        <v>140</v>
      </c>
      <c r="B130">
        <f>_xlfn.RANK.EQ('Hitter Rates'!L130,'Hitter Rates'!L:L)</f>
        <v>198</v>
      </c>
      <c r="C130">
        <f>_xlfn.RANK.EQ('Hitter Rates'!M130,'Hitter Rates'!M:M)</f>
        <v>23</v>
      </c>
      <c r="D130">
        <f>_xlfn.RANK.EQ('Hitter Rates'!N130,'Hitter Rates'!N:N)</f>
        <v>41</v>
      </c>
      <c r="E130">
        <f>_xlfn.RANK.EQ('Hitter Rates'!O130,'Hitter Rates'!O:O)</f>
        <v>209</v>
      </c>
      <c r="F130">
        <f>_xlfn.RANK.EQ('Hitter Rates'!P130,'Hitter Rates'!P:P)</f>
        <v>157</v>
      </c>
      <c r="G130">
        <f>_xlfn.RANK.EQ('Hitter Rates'!Q130,'Hitter Rates'!Q:Q)</f>
        <v>103</v>
      </c>
      <c r="H130">
        <f>_xlfn.RANK.EQ('Hitter Rates'!R130,'Hitter Rates'!R:R)</f>
        <v>141</v>
      </c>
      <c r="I130">
        <f>_xlfn.RANK.EQ('Hitter Rates'!S130,'Hitter Rates'!S:S)</f>
        <v>192</v>
      </c>
      <c r="J130">
        <f>_xlfn.RANK.EQ('Hitter Rates'!T130,'Hitter Rates'!T:T)</f>
        <v>206</v>
      </c>
      <c r="K130">
        <f>_xlfn.RANK.EQ('Hitter Rates'!U130,'Hitter Rates'!U:U)</f>
        <v>159</v>
      </c>
      <c r="L130">
        <f>_xlfn.RANK.EQ('Hitter Rates'!V130,'Hitter Rates'!V:V)</f>
        <v>8</v>
      </c>
      <c r="M130">
        <f>_xlfn.RANK.EQ('Hitter Rates'!W130,'Hitter Rates'!W:W)</f>
        <v>268</v>
      </c>
      <c r="N130">
        <f>_xlfn.RANK.EQ('Hitter Rates'!X130,'Hitter Rates'!X:X)</f>
        <v>247</v>
      </c>
      <c r="O130">
        <f>_xlfn.RANK.EQ('Hitter Rates'!Y130,'Hitter Rates'!Y:Y)</f>
        <v>11</v>
      </c>
      <c r="P130">
        <f>_xlfn.RANK.EQ('Hitter Rates'!Z130,'Hitter Rates'!Z:Z)</f>
        <v>50</v>
      </c>
      <c r="Q130">
        <f>_xlfn.RANK.EQ('Hitter Rates'!AA130,'Hitter Rates'!AA:AA)</f>
        <v>176</v>
      </c>
      <c r="R130">
        <f>_xlfn.RANK.EQ('Hitter Rates'!AB130,'Hitter Rates'!AB:AB)</f>
        <v>161</v>
      </c>
      <c r="S130">
        <f>_xlfn.RANK.EQ('Hitter Rates'!AC130,'Hitter Rates'!AC:AC)</f>
        <v>182</v>
      </c>
      <c r="T130">
        <f>_xlfn.RANK.EQ('Hitter Rates'!AD130,'Hitter Rates'!AD:AD)</f>
        <v>158</v>
      </c>
      <c r="U130">
        <f>_xlfn.RANK.EQ('Hitter Rates'!AE130,'Hitter Rates'!AE:AE)</f>
        <v>140</v>
      </c>
      <c r="V130">
        <f>_xlfn.RANK.EQ('Hitter Rates'!AF130,'Hitter Rates'!AF:AF)</f>
        <v>127</v>
      </c>
      <c r="W130">
        <f>_xlfn.RANK.EQ('Hitter Rates'!AG130,'Hitter Rates'!AG:AG)</f>
        <v>135</v>
      </c>
    </row>
    <row r="131" spans="1:23">
      <c r="A131">
        <f>_xlfn.RANK.EQ('Hitter Rates'!K131,'Hitter Rates'!K:K)</f>
        <v>112</v>
      </c>
      <c r="B131">
        <f>_xlfn.RANK.EQ('Hitter Rates'!L131,'Hitter Rates'!L:L)</f>
        <v>147</v>
      </c>
      <c r="C131">
        <f>_xlfn.RANK.EQ('Hitter Rates'!M131,'Hitter Rates'!M:M)</f>
        <v>163</v>
      </c>
      <c r="D131">
        <f>_xlfn.RANK.EQ('Hitter Rates'!N131,'Hitter Rates'!N:N)</f>
        <v>145</v>
      </c>
      <c r="E131">
        <f>_xlfn.RANK.EQ('Hitter Rates'!O131,'Hitter Rates'!O:O)</f>
        <v>86</v>
      </c>
      <c r="F131">
        <f>_xlfn.RANK.EQ('Hitter Rates'!P131,'Hitter Rates'!P:P)</f>
        <v>111</v>
      </c>
      <c r="G131">
        <f>_xlfn.RANK.EQ('Hitter Rates'!Q131,'Hitter Rates'!Q:Q)</f>
        <v>112</v>
      </c>
      <c r="H131">
        <f>_xlfn.RANK.EQ('Hitter Rates'!R131,'Hitter Rates'!R:R)</f>
        <v>213</v>
      </c>
      <c r="I131">
        <f>_xlfn.RANK.EQ('Hitter Rates'!S131,'Hitter Rates'!S:S)</f>
        <v>162</v>
      </c>
      <c r="J131">
        <f>_xlfn.RANK.EQ('Hitter Rates'!T131,'Hitter Rates'!T:T)</f>
        <v>215</v>
      </c>
      <c r="K131">
        <f>_xlfn.RANK.EQ('Hitter Rates'!U131,'Hitter Rates'!U:U)</f>
        <v>141</v>
      </c>
      <c r="L131">
        <f>_xlfn.RANK.EQ('Hitter Rates'!V131,'Hitter Rates'!V:V)</f>
        <v>194</v>
      </c>
      <c r="M131">
        <f>_xlfn.RANK.EQ('Hitter Rates'!W131,'Hitter Rates'!W:W)</f>
        <v>241</v>
      </c>
      <c r="N131">
        <f>_xlfn.RANK.EQ('Hitter Rates'!X131,'Hitter Rates'!X:X)</f>
        <v>65</v>
      </c>
      <c r="O131">
        <f>_xlfn.RANK.EQ('Hitter Rates'!Y131,'Hitter Rates'!Y:Y)</f>
        <v>178</v>
      </c>
      <c r="P131">
        <f>_xlfn.RANK.EQ('Hitter Rates'!Z131,'Hitter Rates'!Z:Z)</f>
        <v>141</v>
      </c>
      <c r="Q131">
        <f>_xlfn.RANK.EQ('Hitter Rates'!AA131,'Hitter Rates'!AA:AA)</f>
        <v>129</v>
      </c>
      <c r="R131">
        <f>_xlfn.RANK.EQ('Hitter Rates'!AB131,'Hitter Rates'!AB:AB)</f>
        <v>132</v>
      </c>
      <c r="S131">
        <f>_xlfn.RANK.EQ('Hitter Rates'!AC131,'Hitter Rates'!AC:AC)</f>
        <v>247</v>
      </c>
      <c r="T131">
        <f>_xlfn.RANK.EQ('Hitter Rates'!AD131,'Hitter Rates'!AD:AD)</f>
        <v>255</v>
      </c>
      <c r="U131">
        <f>_xlfn.RANK.EQ('Hitter Rates'!AE131,'Hitter Rates'!AE:AE)</f>
        <v>114</v>
      </c>
      <c r="V131">
        <f>_xlfn.RANK.EQ('Hitter Rates'!AF131,'Hitter Rates'!AF:AF)</f>
        <v>155</v>
      </c>
      <c r="W131">
        <f>_xlfn.RANK.EQ('Hitter Rates'!AG131,'Hitter Rates'!AG:AG)</f>
        <v>145</v>
      </c>
    </row>
    <row r="132" spans="1:23">
      <c r="A132">
        <f>_xlfn.RANK.EQ('Hitter Rates'!K132,'Hitter Rates'!K:K)</f>
        <v>14</v>
      </c>
      <c r="B132">
        <f>_xlfn.RANK.EQ('Hitter Rates'!L132,'Hitter Rates'!L:L)</f>
        <v>98</v>
      </c>
      <c r="C132">
        <f>_xlfn.RANK.EQ('Hitter Rates'!M132,'Hitter Rates'!M:M)</f>
        <v>103</v>
      </c>
      <c r="D132">
        <f>_xlfn.RANK.EQ('Hitter Rates'!N132,'Hitter Rates'!N:N)</f>
        <v>248</v>
      </c>
      <c r="E132">
        <f>_xlfn.RANK.EQ('Hitter Rates'!O132,'Hitter Rates'!O:O)</f>
        <v>80</v>
      </c>
      <c r="F132">
        <f>_xlfn.RANK.EQ('Hitter Rates'!P132,'Hitter Rates'!P:P)</f>
        <v>23</v>
      </c>
      <c r="G132">
        <f>_xlfn.RANK.EQ('Hitter Rates'!Q132,'Hitter Rates'!Q:Q)</f>
        <v>50</v>
      </c>
      <c r="H132">
        <f>_xlfn.RANK.EQ('Hitter Rates'!R132,'Hitter Rates'!R:R)</f>
        <v>99</v>
      </c>
      <c r="I132">
        <f>_xlfn.RANK.EQ('Hitter Rates'!S132,'Hitter Rates'!S:S)</f>
        <v>24</v>
      </c>
      <c r="J132">
        <f>_xlfn.RANK.EQ('Hitter Rates'!T132,'Hitter Rates'!T:T)</f>
        <v>41</v>
      </c>
      <c r="K132">
        <f>_xlfn.RANK.EQ('Hitter Rates'!U132,'Hitter Rates'!U:U)</f>
        <v>47</v>
      </c>
      <c r="L132">
        <f>_xlfn.RANK.EQ('Hitter Rates'!V132,'Hitter Rates'!V:V)</f>
        <v>39</v>
      </c>
      <c r="M132">
        <f>_xlfn.RANK.EQ('Hitter Rates'!W132,'Hitter Rates'!W:W)</f>
        <v>225</v>
      </c>
      <c r="N132">
        <f>_xlfn.RANK.EQ('Hitter Rates'!X132,'Hitter Rates'!X:X)</f>
        <v>245</v>
      </c>
      <c r="O132">
        <f>_xlfn.RANK.EQ('Hitter Rates'!Y132,'Hitter Rates'!Y:Y)</f>
        <v>33</v>
      </c>
      <c r="P132">
        <f>_xlfn.RANK.EQ('Hitter Rates'!Z132,'Hitter Rates'!Z:Z)</f>
        <v>246</v>
      </c>
      <c r="Q132">
        <f>_xlfn.RANK.EQ('Hitter Rates'!AA132,'Hitter Rates'!AA:AA)</f>
        <v>195</v>
      </c>
      <c r="R132">
        <f>_xlfn.RANK.EQ('Hitter Rates'!AB132,'Hitter Rates'!AB:AB)</f>
        <v>108</v>
      </c>
      <c r="S132">
        <f>_xlfn.RANK.EQ('Hitter Rates'!AC132,'Hitter Rates'!AC:AC)</f>
        <v>149</v>
      </c>
      <c r="T132">
        <f>_xlfn.RANK.EQ('Hitter Rates'!AD132,'Hitter Rates'!AD:AD)</f>
        <v>135</v>
      </c>
      <c r="U132">
        <f>_xlfn.RANK.EQ('Hitter Rates'!AE132,'Hitter Rates'!AE:AE)</f>
        <v>126</v>
      </c>
      <c r="V132">
        <f>_xlfn.RANK.EQ('Hitter Rates'!AF132,'Hitter Rates'!AF:AF)</f>
        <v>179</v>
      </c>
      <c r="W132">
        <f>_xlfn.RANK.EQ('Hitter Rates'!AG132,'Hitter Rates'!AG:AG)</f>
        <v>40</v>
      </c>
    </row>
    <row r="133" spans="1:23">
      <c r="A133">
        <f>_xlfn.RANK.EQ('Hitter Rates'!K133,'Hitter Rates'!K:K)</f>
        <v>241</v>
      </c>
      <c r="B133">
        <f>_xlfn.RANK.EQ('Hitter Rates'!L133,'Hitter Rates'!L:L)</f>
        <v>202</v>
      </c>
      <c r="C133">
        <f>_xlfn.RANK.EQ('Hitter Rates'!M133,'Hitter Rates'!M:M)</f>
        <v>166</v>
      </c>
      <c r="D133">
        <f>_xlfn.RANK.EQ('Hitter Rates'!N133,'Hitter Rates'!N:N)</f>
        <v>38</v>
      </c>
      <c r="E133">
        <f>_xlfn.RANK.EQ('Hitter Rates'!O133,'Hitter Rates'!O:O)</f>
        <v>159</v>
      </c>
      <c r="F133">
        <f>_xlfn.RANK.EQ('Hitter Rates'!P133,'Hitter Rates'!P:P)</f>
        <v>209</v>
      </c>
      <c r="G133">
        <f>_xlfn.RANK.EQ('Hitter Rates'!Q133,'Hitter Rates'!Q:Q)</f>
        <v>226</v>
      </c>
      <c r="H133">
        <f>_xlfn.RANK.EQ('Hitter Rates'!R133,'Hitter Rates'!R:R)</f>
        <v>235</v>
      </c>
      <c r="I133">
        <f>_xlfn.RANK.EQ('Hitter Rates'!S133,'Hitter Rates'!S:S)</f>
        <v>277</v>
      </c>
      <c r="J133">
        <f>_xlfn.RANK.EQ('Hitter Rates'!T133,'Hitter Rates'!T:T)</f>
        <v>281</v>
      </c>
      <c r="K133">
        <f>_xlfn.RANK.EQ('Hitter Rates'!U133,'Hitter Rates'!U:U)</f>
        <v>284</v>
      </c>
      <c r="L133">
        <f>_xlfn.RANK.EQ('Hitter Rates'!V133,'Hitter Rates'!V:V)</f>
        <v>115</v>
      </c>
      <c r="M133">
        <f>_xlfn.RANK.EQ('Hitter Rates'!W133,'Hitter Rates'!W:W)</f>
        <v>69</v>
      </c>
      <c r="N133">
        <f>_xlfn.RANK.EQ('Hitter Rates'!X133,'Hitter Rates'!X:X)</f>
        <v>173</v>
      </c>
      <c r="O133">
        <f>_xlfn.RANK.EQ('Hitter Rates'!Y133,'Hitter Rates'!Y:Y)</f>
        <v>152</v>
      </c>
      <c r="P133">
        <f>_xlfn.RANK.EQ('Hitter Rates'!Z133,'Hitter Rates'!Z:Z)</f>
        <v>113</v>
      </c>
      <c r="Q133">
        <f>_xlfn.RANK.EQ('Hitter Rates'!AA133,'Hitter Rates'!AA:AA)</f>
        <v>62</v>
      </c>
      <c r="R133">
        <f>_xlfn.RANK.EQ('Hitter Rates'!AB133,'Hitter Rates'!AB:AB)</f>
        <v>234</v>
      </c>
      <c r="S133">
        <f>_xlfn.RANK.EQ('Hitter Rates'!AC133,'Hitter Rates'!AC:AC)</f>
        <v>232</v>
      </c>
      <c r="T133">
        <f>_xlfn.RANK.EQ('Hitter Rates'!AD133,'Hitter Rates'!AD:AD)</f>
        <v>146</v>
      </c>
      <c r="U133">
        <f>_xlfn.RANK.EQ('Hitter Rates'!AE133,'Hitter Rates'!AE:AE)</f>
        <v>198</v>
      </c>
      <c r="V133">
        <f>_xlfn.RANK.EQ('Hitter Rates'!AF133,'Hitter Rates'!AF:AF)</f>
        <v>55</v>
      </c>
      <c r="W133">
        <f>_xlfn.RANK.EQ('Hitter Rates'!AG133,'Hitter Rates'!AG:AG)</f>
        <v>133</v>
      </c>
    </row>
    <row r="134" spans="1:23">
      <c r="A134">
        <f>_xlfn.RANK.EQ('Hitter Rates'!K134,'Hitter Rates'!K:K)</f>
        <v>119</v>
      </c>
      <c r="B134">
        <f>_xlfn.RANK.EQ('Hitter Rates'!L134,'Hitter Rates'!L:L)</f>
        <v>246</v>
      </c>
      <c r="C134">
        <f>_xlfn.RANK.EQ('Hitter Rates'!M134,'Hitter Rates'!M:M)</f>
        <v>210</v>
      </c>
      <c r="D134">
        <f>_xlfn.RANK.EQ('Hitter Rates'!N134,'Hitter Rates'!N:N)</f>
        <v>46</v>
      </c>
      <c r="E134">
        <f>_xlfn.RANK.EQ('Hitter Rates'!O134,'Hitter Rates'!O:O)</f>
        <v>261</v>
      </c>
      <c r="F134">
        <f>_xlfn.RANK.EQ('Hitter Rates'!P134,'Hitter Rates'!P:P)</f>
        <v>205</v>
      </c>
      <c r="G134">
        <f>_xlfn.RANK.EQ('Hitter Rates'!Q134,'Hitter Rates'!Q:Q)</f>
        <v>131</v>
      </c>
      <c r="H134">
        <f>_xlfn.RANK.EQ('Hitter Rates'!R134,'Hitter Rates'!R:R)</f>
        <v>53</v>
      </c>
      <c r="I134">
        <f>_xlfn.RANK.EQ('Hitter Rates'!S134,'Hitter Rates'!S:S)</f>
        <v>124</v>
      </c>
      <c r="J134">
        <f>_xlfn.RANK.EQ('Hitter Rates'!T134,'Hitter Rates'!T:T)</f>
        <v>102</v>
      </c>
      <c r="K134">
        <f>_xlfn.RANK.EQ('Hitter Rates'!U134,'Hitter Rates'!U:U)</f>
        <v>169</v>
      </c>
      <c r="L134">
        <f>_xlfn.RANK.EQ('Hitter Rates'!V134,'Hitter Rates'!V:V)</f>
        <v>124</v>
      </c>
      <c r="M134">
        <f>_xlfn.RANK.EQ('Hitter Rates'!W134,'Hitter Rates'!W:W)</f>
        <v>83</v>
      </c>
      <c r="N134">
        <f>_xlfn.RANK.EQ('Hitter Rates'!X134,'Hitter Rates'!X:X)</f>
        <v>161</v>
      </c>
      <c r="O134">
        <f>_xlfn.RANK.EQ('Hitter Rates'!Y134,'Hitter Rates'!Y:Y)</f>
        <v>161</v>
      </c>
      <c r="P134">
        <f>_xlfn.RANK.EQ('Hitter Rates'!Z134,'Hitter Rates'!Z:Z)</f>
        <v>46</v>
      </c>
      <c r="Q134">
        <f>_xlfn.RANK.EQ('Hitter Rates'!AA134,'Hitter Rates'!AA:AA)</f>
        <v>134</v>
      </c>
      <c r="R134">
        <f>_xlfn.RANK.EQ('Hitter Rates'!AB134,'Hitter Rates'!AB:AB)</f>
        <v>87</v>
      </c>
      <c r="S134">
        <f>_xlfn.RANK.EQ('Hitter Rates'!AC134,'Hitter Rates'!AC:AC)</f>
        <v>61</v>
      </c>
      <c r="T134">
        <f>_xlfn.RANK.EQ('Hitter Rates'!AD134,'Hitter Rates'!AD:AD)</f>
        <v>106</v>
      </c>
      <c r="U134">
        <f>_xlfn.RANK.EQ('Hitter Rates'!AE134,'Hitter Rates'!AE:AE)</f>
        <v>89</v>
      </c>
      <c r="V134">
        <f>_xlfn.RANK.EQ('Hitter Rates'!AF134,'Hitter Rates'!AF:AF)</f>
        <v>200</v>
      </c>
      <c r="W134">
        <f>_xlfn.RANK.EQ('Hitter Rates'!AG134,'Hitter Rates'!AG:AG)</f>
        <v>155</v>
      </c>
    </row>
    <row r="135" spans="1:23">
      <c r="A135">
        <f>_xlfn.RANK.EQ('Hitter Rates'!K135,'Hitter Rates'!K:K)</f>
        <v>201</v>
      </c>
      <c r="B135">
        <f>_xlfn.RANK.EQ('Hitter Rates'!L135,'Hitter Rates'!L:L)</f>
        <v>105</v>
      </c>
      <c r="C135">
        <f>_xlfn.RANK.EQ('Hitter Rates'!M135,'Hitter Rates'!M:M)</f>
        <v>246</v>
      </c>
      <c r="D135">
        <f>_xlfn.RANK.EQ('Hitter Rates'!N135,'Hitter Rates'!N:N)</f>
        <v>24</v>
      </c>
      <c r="E135">
        <f>_xlfn.RANK.EQ('Hitter Rates'!O135,'Hitter Rates'!O:O)</f>
        <v>202</v>
      </c>
      <c r="F135">
        <f>_xlfn.RANK.EQ('Hitter Rates'!P135,'Hitter Rates'!P:P)</f>
        <v>185</v>
      </c>
      <c r="G135">
        <f>_xlfn.RANK.EQ('Hitter Rates'!Q135,'Hitter Rates'!Q:Q)</f>
        <v>208</v>
      </c>
      <c r="H135">
        <f>_xlfn.RANK.EQ('Hitter Rates'!R135,'Hitter Rates'!R:R)</f>
        <v>249</v>
      </c>
      <c r="I135">
        <f>_xlfn.RANK.EQ('Hitter Rates'!S135,'Hitter Rates'!S:S)</f>
        <v>229</v>
      </c>
      <c r="J135">
        <f>_xlfn.RANK.EQ('Hitter Rates'!T135,'Hitter Rates'!T:T)</f>
        <v>175</v>
      </c>
      <c r="K135">
        <f>_xlfn.RANK.EQ('Hitter Rates'!U135,'Hitter Rates'!U:U)</f>
        <v>141</v>
      </c>
      <c r="L135">
        <f>_xlfn.RANK.EQ('Hitter Rates'!V135,'Hitter Rates'!V:V)</f>
        <v>251</v>
      </c>
      <c r="M135">
        <f>_xlfn.RANK.EQ('Hitter Rates'!W135,'Hitter Rates'!W:W)</f>
        <v>241</v>
      </c>
      <c r="N135">
        <f>_xlfn.RANK.EQ('Hitter Rates'!X135,'Hitter Rates'!X:X)</f>
        <v>26</v>
      </c>
      <c r="O135">
        <f>_xlfn.RANK.EQ('Hitter Rates'!Y135,'Hitter Rates'!Y:Y)</f>
        <v>231</v>
      </c>
      <c r="P135">
        <f>_xlfn.RANK.EQ('Hitter Rates'!Z135,'Hitter Rates'!Z:Z)</f>
        <v>87</v>
      </c>
      <c r="Q135">
        <f>_xlfn.RANK.EQ('Hitter Rates'!AA135,'Hitter Rates'!AA:AA)</f>
        <v>154</v>
      </c>
      <c r="R135">
        <f>_xlfn.RANK.EQ('Hitter Rates'!AB135,'Hitter Rates'!AB:AB)</f>
        <v>272</v>
      </c>
      <c r="S135">
        <f>_xlfn.RANK.EQ('Hitter Rates'!AC135,'Hitter Rates'!AC:AC)</f>
        <v>197</v>
      </c>
      <c r="T135">
        <f>_xlfn.RANK.EQ('Hitter Rates'!AD135,'Hitter Rates'!AD:AD)</f>
        <v>53</v>
      </c>
      <c r="U135">
        <f>_xlfn.RANK.EQ('Hitter Rates'!AE135,'Hitter Rates'!AE:AE)</f>
        <v>267</v>
      </c>
      <c r="V135">
        <f>_xlfn.RANK.EQ('Hitter Rates'!AF135,'Hitter Rates'!AF:AF)</f>
        <v>17</v>
      </c>
      <c r="W135">
        <f>_xlfn.RANK.EQ('Hitter Rates'!AG135,'Hitter Rates'!AG:AG)</f>
        <v>140</v>
      </c>
    </row>
    <row r="136" spans="1:23">
      <c r="A136">
        <f>_xlfn.RANK.EQ('Hitter Rates'!K136,'Hitter Rates'!K:K)</f>
        <v>82</v>
      </c>
      <c r="B136">
        <f>_xlfn.RANK.EQ('Hitter Rates'!L136,'Hitter Rates'!L:L)</f>
        <v>63</v>
      </c>
      <c r="C136">
        <f>_xlfn.RANK.EQ('Hitter Rates'!M136,'Hitter Rates'!M:M)</f>
        <v>168</v>
      </c>
      <c r="D136">
        <f>_xlfn.RANK.EQ('Hitter Rates'!N136,'Hitter Rates'!N:N)</f>
        <v>206</v>
      </c>
      <c r="E136">
        <f>_xlfn.RANK.EQ('Hitter Rates'!O136,'Hitter Rates'!O:O)</f>
        <v>112</v>
      </c>
      <c r="F136">
        <f>_xlfn.RANK.EQ('Hitter Rates'!P136,'Hitter Rates'!P:P)</f>
        <v>107</v>
      </c>
      <c r="G136">
        <f>_xlfn.RANK.EQ('Hitter Rates'!Q136,'Hitter Rates'!Q:Q)</f>
        <v>45</v>
      </c>
      <c r="H136">
        <f>_xlfn.RANK.EQ('Hitter Rates'!R136,'Hitter Rates'!R:R)</f>
        <v>72</v>
      </c>
      <c r="I136">
        <f>_xlfn.RANK.EQ('Hitter Rates'!S136,'Hitter Rates'!S:S)</f>
        <v>105</v>
      </c>
      <c r="J136">
        <f>_xlfn.RANK.EQ('Hitter Rates'!T136,'Hitter Rates'!T:T)</f>
        <v>84</v>
      </c>
      <c r="K136">
        <f>_xlfn.RANK.EQ('Hitter Rates'!U136,'Hitter Rates'!U:U)</f>
        <v>95</v>
      </c>
      <c r="L136">
        <f>_xlfn.RANK.EQ('Hitter Rates'!V136,'Hitter Rates'!V:V)</f>
        <v>23</v>
      </c>
      <c r="M136">
        <f>_xlfn.RANK.EQ('Hitter Rates'!W136,'Hitter Rates'!W:W)</f>
        <v>83</v>
      </c>
      <c r="N136">
        <f>_xlfn.RANK.EQ('Hitter Rates'!X136,'Hitter Rates'!X:X)</f>
        <v>271</v>
      </c>
      <c r="O136">
        <f>_xlfn.RANK.EQ('Hitter Rates'!Y136,'Hitter Rates'!Y:Y)</f>
        <v>36</v>
      </c>
      <c r="P136">
        <f>_xlfn.RANK.EQ('Hitter Rates'!Z136,'Hitter Rates'!Z:Z)</f>
        <v>138</v>
      </c>
      <c r="Q136">
        <f>_xlfn.RANK.EQ('Hitter Rates'!AA136,'Hitter Rates'!AA:AA)</f>
        <v>261</v>
      </c>
      <c r="R136">
        <f>_xlfn.RANK.EQ('Hitter Rates'!AB136,'Hitter Rates'!AB:AB)</f>
        <v>171</v>
      </c>
      <c r="S136">
        <f>_xlfn.RANK.EQ('Hitter Rates'!AC136,'Hitter Rates'!AC:AC)</f>
        <v>103</v>
      </c>
      <c r="T136">
        <f>_xlfn.RANK.EQ('Hitter Rates'!AD136,'Hitter Rates'!AD:AD)</f>
        <v>46</v>
      </c>
      <c r="U136">
        <f>_xlfn.RANK.EQ('Hitter Rates'!AE136,'Hitter Rates'!AE:AE)</f>
        <v>209</v>
      </c>
      <c r="V136">
        <f>_xlfn.RANK.EQ('Hitter Rates'!AF136,'Hitter Rates'!AF:AF)</f>
        <v>115</v>
      </c>
      <c r="W136">
        <f>_xlfn.RANK.EQ('Hitter Rates'!AG136,'Hitter Rates'!AG:AG)</f>
        <v>175</v>
      </c>
    </row>
    <row r="137" spans="1:23">
      <c r="A137">
        <f>_xlfn.RANK.EQ('Hitter Rates'!K137,'Hitter Rates'!K:K)</f>
        <v>202</v>
      </c>
      <c r="B137">
        <f>_xlfn.RANK.EQ('Hitter Rates'!L137,'Hitter Rates'!L:L)</f>
        <v>119</v>
      </c>
      <c r="C137">
        <f>_xlfn.RANK.EQ('Hitter Rates'!M137,'Hitter Rates'!M:M)</f>
        <v>147</v>
      </c>
      <c r="D137">
        <f>_xlfn.RANK.EQ('Hitter Rates'!N137,'Hitter Rates'!N:N)</f>
        <v>121</v>
      </c>
      <c r="E137">
        <f>_xlfn.RANK.EQ('Hitter Rates'!O137,'Hitter Rates'!O:O)</f>
        <v>253</v>
      </c>
      <c r="F137">
        <f>_xlfn.RANK.EQ('Hitter Rates'!P137,'Hitter Rates'!P:P)</f>
        <v>172</v>
      </c>
      <c r="G137">
        <f>_xlfn.RANK.EQ('Hitter Rates'!Q137,'Hitter Rates'!Q:Q)</f>
        <v>279</v>
      </c>
      <c r="H137">
        <f>_xlfn.RANK.EQ('Hitter Rates'!R137,'Hitter Rates'!R:R)</f>
        <v>65</v>
      </c>
      <c r="I137">
        <f>_xlfn.RANK.EQ('Hitter Rates'!S137,'Hitter Rates'!S:S)</f>
        <v>146</v>
      </c>
      <c r="J137">
        <f>_xlfn.RANK.EQ('Hitter Rates'!T137,'Hitter Rates'!T:T)</f>
        <v>220</v>
      </c>
      <c r="K137">
        <f>_xlfn.RANK.EQ('Hitter Rates'!U137,'Hitter Rates'!U:U)</f>
        <v>211</v>
      </c>
      <c r="L137">
        <f>_xlfn.RANK.EQ('Hitter Rates'!V137,'Hitter Rates'!V:V)</f>
        <v>160</v>
      </c>
      <c r="M137">
        <f>_xlfn.RANK.EQ('Hitter Rates'!W137,'Hitter Rates'!W:W)</f>
        <v>36</v>
      </c>
      <c r="N137">
        <f>_xlfn.RANK.EQ('Hitter Rates'!X137,'Hitter Rates'!X:X)</f>
        <v>128</v>
      </c>
      <c r="O137">
        <f>_xlfn.RANK.EQ('Hitter Rates'!Y137,'Hitter Rates'!Y:Y)</f>
        <v>214</v>
      </c>
      <c r="P137">
        <f>_xlfn.RANK.EQ('Hitter Rates'!Z137,'Hitter Rates'!Z:Z)</f>
        <v>163</v>
      </c>
      <c r="Q137">
        <f>_xlfn.RANK.EQ('Hitter Rates'!AA137,'Hitter Rates'!AA:AA)</f>
        <v>8</v>
      </c>
      <c r="R137">
        <f>_xlfn.RANK.EQ('Hitter Rates'!AB137,'Hitter Rates'!AB:AB)</f>
        <v>51</v>
      </c>
      <c r="S137">
        <f>_xlfn.RANK.EQ('Hitter Rates'!AC137,'Hitter Rates'!AC:AC)</f>
        <v>117</v>
      </c>
      <c r="T137">
        <f>_xlfn.RANK.EQ('Hitter Rates'!AD137,'Hitter Rates'!AD:AD)</f>
        <v>275</v>
      </c>
      <c r="U137">
        <f>_xlfn.RANK.EQ('Hitter Rates'!AE137,'Hitter Rates'!AE:AE)</f>
        <v>14</v>
      </c>
      <c r="V137">
        <f>_xlfn.RANK.EQ('Hitter Rates'!AF137,'Hitter Rates'!AF:AF)</f>
        <v>238</v>
      </c>
      <c r="W137">
        <f>_xlfn.RANK.EQ('Hitter Rates'!AG137,'Hitter Rates'!AG:AG)</f>
        <v>152</v>
      </c>
    </row>
    <row r="138" spans="1:23">
      <c r="A138">
        <f>_xlfn.RANK.EQ('Hitter Rates'!K138,'Hitter Rates'!K:K)</f>
        <v>123</v>
      </c>
      <c r="B138">
        <f>_xlfn.RANK.EQ('Hitter Rates'!L138,'Hitter Rates'!L:L)</f>
        <v>207</v>
      </c>
      <c r="C138">
        <f>_xlfn.RANK.EQ('Hitter Rates'!M138,'Hitter Rates'!M:M)</f>
        <v>102</v>
      </c>
      <c r="D138">
        <f>_xlfn.RANK.EQ('Hitter Rates'!N138,'Hitter Rates'!N:N)</f>
        <v>92</v>
      </c>
      <c r="E138">
        <f>_xlfn.RANK.EQ('Hitter Rates'!O138,'Hitter Rates'!O:O)</f>
        <v>49</v>
      </c>
      <c r="F138">
        <f>_xlfn.RANK.EQ('Hitter Rates'!P138,'Hitter Rates'!P:P)</f>
        <v>78</v>
      </c>
      <c r="G138">
        <f>_xlfn.RANK.EQ('Hitter Rates'!Q138,'Hitter Rates'!Q:Q)</f>
        <v>76</v>
      </c>
      <c r="H138">
        <f>_xlfn.RANK.EQ('Hitter Rates'!R138,'Hitter Rates'!R:R)</f>
        <v>171</v>
      </c>
      <c r="I138">
        <f>_xlfn.RANK.EQ('Hitter Rates'!S138,'Hitter Rates'!S:S)</f>
        <v>186</v>
      </c>
      <c r="J138">
        <f>_xlfn.RANK.EQ('Hitter Rates'!T138,'Hitter Rates'!T:T)</f>
        <v>201</v>
      </c>
      <c r="K138">
        <f>_xlfn.RANK.EQ('Hitter Rates'!U138,'Hitter Rates'!U:U)</f>
        <v>169</v>
      </c>
      <c r="L138">
        <f>_xlfn.RANK.EQ('Hitter Rates'!V138,'Hitter Rates'!V:V)</f>
        <v>88</v>
      </c>
      <c r="M138">
        <f>_xlfn.RANK.EQ('Hitter Rates'!W138,'Hitter Rates'!W:W)</f>
        <v>161</v>
      </c>
      <c r="N138">
        <f>_xlfn.RANK.EQ('Hitter Rates'!X138,'Hitter Rates'!X:X)</f>
        <v>213</v>
      </c>
      <c r="O138">
        <f>_xlfn.RANK.EQ('Hitter Rates'!Y138,'Hitter Rates'!Y:Y)</f>
        <v>62</v>
      </c>
      <c r="P138">
        <f>_xlfn.RANK.EQ('Hitter Rates'!Z138,'Hitter Rates'!Z:Z)</f>
        <v>94</v>
      </c>
      <c r="Q138">
        <f>_xlfn.RANK.EQ('Hitter Rates'!AA138,'Hitter Rates'!AA:AA)</f>
        <v>219</v>
      </c>
      <c r="R138">
        <f>_xlfn.RANK.EQ('Hitter Rates'!AB138,'Hitter Rates'!AB:AB)</f>
        <v>166</v>
      </c>
      <c r="S138">
        <f>_xlfn.RANK.EQ('Hitter Rates'!AC138,'Hitter Rates'!AC:AC)</f>
        <v>111</v>
      </c>
      <c r="T138">
        <f>_xlfn.RANK.EQ('Hitter Rates'!AD138,'Hitter Rates'!AD:AD)</f>
        <v>65</v>
      </c>
      <c r="U138">
        <f>_xlfn.RANK.EQ('Hitter Rates'!AE138,'Hitter Rates'!AE:AE)</f>
        <v>188</v>
      </c>
      <c r="V138">
        <f>_xlfn.RANK.EQ('Hitter Rates'!AF138,'Hitter Rates'!AF:AF)</f>
        <v>121</v>
      </c>
      <c r="W138">
        <f>_xlfn.RANK.EQ('Hitter Rates'!AG138,'Hitter Rates'!AG:AG)</f>
        <v>43</v>
      </c>
    </row>
    <row r="139" spans="1:23">
      <c r="A139">
        <f>_xlfn.RANK.EQ('Hitter Rates'!K139,'Hitter Rates'!K:K)</f>
        <v>138</v>
      </c>
      <c r="B139">
        <f>_xlfn.RANK.EQ('Hitter Rates'!L139,'Hitter Rates'!L:L)</f>
        <v>191</v>
      </c>
      <c r="C139">
        <f>_xlfn.RANK.EQ('Hitter Rates'!M139,'Hitter Rates'!M:M)</f>
        <v>57</v>
      </c>
      <c r="D139">
        <f>_xlfn.RANK.EQ('Hitter Rates'!N139,'Hitter Rates'!N:N)</f>
        <v>32</v>
      </c>
      <c r="E139">
        <f>_xlfn.RANK.EQ('Hitter Rates'!O139,'Hitter Rates'!O:O)</f>
        <v>119</v>
      </c>
      <c r="F139">
        <f>_xlfn.RANK.EQ('Hitter Rates'!P139,'Hitter Rates'!P:P)</f>
        <v>105</v>
      </c>
      <c r="G139">
        <f>_xlfn.RANK.EQ('Hitter Rates'!Q139,'Hitter Rates'!Q:Q)</f>
        <v>92</v>
      </c>
      <c r="H139">
        <f>_xlfn.RANK.EQ('Hitter Rates'!R139,'Hitter Rates'!R:R)</f>
        <v>148</v>
      </c>
      <c r="I139">
        <f>_xlfn.RANK.EQ('Hitter Rates'!S139,'Hitter Rates'!S:S)</f>
        <v>83</v>
      </c>
      <c r="J139">
        <f>_xlfn.RANK.EQ('Hitter Rates'!T139,'Hitter Rates'!T:T)</f>
        <v>32</v>
      </c>
      <c r="K139">
        <f>_xlfn.RANK.EQ('Hitter Rates'!U139,'Hitter Rates'!U:U)</f>
        <v>18</v>
      </c>
      <c r="L139">
        <f>_xlfn.RANK.EQ('Hitter Rates'!V139,'Hitter Rates'!V:V)</f>
        <v>267</v>
      </c>
      <c r="M139">
        <f>_xlfn.RANK.EQ('Hitter Rates'!W139,'Hitter Rates'!W:W)</f>
        <v>72</v>
      </c>
      <c r="N139">
        <f>_xlfn.RANK.EQ('Hitter Rates'!X139,'Hitter Rates'!X:X)</f>
        <v>40</v>
      </c>
      <c r="O139">
        <f>_xlfn.RANK.EQ('Hitter Rates'!Y139,'Hitter Rates'!Y:Y)</f>
        <v>255</v>
      </c>
      <c r="P139">
        <f>_xlfn.RANK.EQ('Hitter Rates'!Z139,'Hitter Rates'!Z:Z)</f>
        <v>54</v>
      </c>
      <c r="Q139">
        <f>_xlfn.RANK.EQ('Hitter Rates'!AA139,'Hitter Rates'!AA:AA)</f>
        <v>263</v>
      </c>
      <c r="R139">
        <f>_xlfn.RANK.EQ('Hitter Rates'!AB139,'Hitter Rates'!AB:AB)</f>
        <v>155</v>
      </c>
      <c r="S139">
        <f>_xlfn.RANK.EQ('Hitter Rates'!AC139,'Hitter Rates'!AC:AC)</f>
        <v>71</v>
      </c>
      <c r="T139">
        <f>_xlfn.RANK.EQ('Hitter Rates'!AD139,'Hitter Rates'!AD:AD)</f>
        <v>31</v>
      </c>
      <c r="U139">
        <f>_xlfn.RANK.EQ('Hitter Rates'!AE139,'Hitter Rates'!AE:AE)</f>
        <v>201</v>
      </c>
      <c r="V139">
        <f>_xlfn.RANK.EQ('Hitter Rates'!AF139,'Hitter Rates'!AF:AF)</f>
        <v>132</v>
      </c>
      <c r="W139">
        <f>_xlfn.RANK.EQ('Hitter Rates'!AG139,'Hitter Rates'!AG:AG)</f>
        <v>101</v>
      </c>
    </row>
    <row r="140" spans="1:23">
      <c r="A140">
        <f>_xlfn.RANK.EQ('Hitter Rates'!K140,'Hitter Rates'!K:K)</f>
        <v>24</v>
      </c>
      <c r="B140">
        <f>_xlfn.RANK.EQ('Hitter Rates'!L140,'Hitter Rates'!L:L)</f>
        <v>180</v>
      </c>
      <c r="C140">
        <f>_xlfn.RANK.EQ('Hitter Rates'!M140,'Hitter Rates'!M:M)</f>
        <v>95</v>
      </c>
      <c r="D140">
        <f>_xlfn.RANK.EQ('Hitter Rates'!N140,'Hitter Rates'!N:N)</f>
        <v>184</v>
      </c>
      <c r="E140">
        <f>_xlfn.RANK.EQ('Hitter Rates'!O140,'Hitter Rates'!O:O)</f>
        <v>116</v>
      </c>
      <c r="F140">
        <f>_xlfn.RANK.EQ('Hitter Rates'!P140,'Hitter Rates'!P:P)</f>
        <v>48</v>
      </c>
      <c r="G140">
        <f>_xlfn.RANK.EQ('Hitter Rates'!Q140,'Hitter Rates'!Q:Q)</f>
        <v>111</v>
      </c>
      <c r="H140">
        <f>_xlfn.RANK.EQ('Hitter Rates'!R140,'Hitter Rates'!R:R)</f>
        <v>14</v>
      </c>
      <c r="I140">
        <f>_xlfn.RANK.EQ('Hitter Rates'!S140,'Hitter Rates'!S:S)</f>
        <v>18</v>
      </c>
      <c r="J140">
        <f>_xlfn.RANK.EQ('Hitter Rates'!T140,'Hitter Rates'!T:T)</f>
        <v>25</v>
      </c>
      <c r="K140">
        <f>_xlfn.RANK.EQ('Hitter Rates'!U140,'Hitter Rates'!U:U)</f>
        <v>40</v>
      </c>
      <c r="L140">
        <f>_xlfn.RANK.EQ('Hitter Rates'!V140,'Hitter Rates'!V:V)</f>
        <v>44</v>
      </c>
      <c r="M140">
        <f>_xlfn.RANK.EQ('Hitter Rates'!W140,'Hitter Rates'!W:W)</f>
        <v>171</v>
      </c>
      <c r="N140">
        <f>_xlfn.RANK.EQ('Hitter Rates'!X140,'Hitter Rates'!X:X)</f>
        <v>265</v>
      </c>
      <c r="O140">
        <f>_xlfn.RANK.EQ('Hitter Rates'!Y140,'Hitter Rates'!Y:Y)</f>
        <v>21</v>
      </c>
      <c r="P140">
        <f>_xlfn.RANK.EQ('Hitter Rates'!Z140,'Hitter Rates'!Z:Z)</f>
        <v>146</v>
      </c>
      <c r="Q140">
        <f>_xlfn.RANK.EQ('Hitter Rates'!AA140,'Hitter Rates'!AA:AA)</f>
        <v>134</v>
      </c>
      <c r="R140">
        <f>_xlfn.RANK.EQ('Hitter Rates'!AB140,'Hitter Rates'!AB:AB)</f>
        <v>6</v>
      </c>
      <c r="S140">
        <f>_xlfn.RANK.EQ('Hitter Rates'!AC140,'Hitter Rates'!AC:AC)</f>
        <v>3</v>
      </c>
      <c r="T140">
        <f>_xlfn.RANK.EQ('Hitter Rates'!AD140,'Hitter Rates'!AD:AD)</f>
        <v>123</v>
      </c>
      <c r="U140">
        <f>_xlfn.RANK.EQ('Hitter Rates'!AE140,'Hitter Rates'!AE:AE)</f>
        <v>20</v>
      </c>
      <c r="V140">
        <f>_xlfn.RANK.EQ('Hitter Rates'!AF140,'Hitter Rates'!AF:AF)</f>
        <v>282</v>
      </c>
      <c r="W140">
        <f>_xlfn.RANK.EQ('Hitter Rates'!AG140,'Hitter Rates'!AG:AG)</f>
        <v>75</v>
      </c>
    </row>
    <row r="141" spans="1:23">
      <c r="A141">
        <f>_xlfn.RANK.EQ('Hitter Rates'!K141,'Hitter Rates'!K:K)</f>
        <v>48</v>
      </c>
      <c r="B141">
        <f>_xlfn.RANK.EQ('Hitter Rates'!L141,'Hitter Rates'!L:L)</f>
        <v>101</v>
      </c>
      <c r="C141">
        <f>_xlfn.RANK.EQ('Hitter Rates'!M141,'Hitter Rates'!M:M)</f>
        <v>100</v>
      </c>
      <c r="D141">
        <f>_xlfn.RANK.EQ('Hitter Rates'!N141,'Hitter Rates'!N:N)</f>
        <v>254</v>
      </c>
      <c r="E141">
        <f>_xlfn.RANK.EQ('Hitter Rates'!O141,'Hitter Rates'!O:O)</f>
        <v>28</v>
      </c>
      <c r="F141">
        <f>_xlfn.RANK.EQ('Hitter Rates'!P141,'Hitter Rates'!P:P)</f>
        <v>40</v>
      </c>
      <c r="G141">
        <f>_xlfn.RANK.EQ('Hitter Rates'!Q141,'Hitter Rates'!Q:Q)</f>
        <v>19</v>
      </c>
      <c r="H141">
        <f>_xlfn.RANK.EQ('Hitter Rates'!R141,'Hitter Rates'!R:R)</f>
        <v>87</v>
      </c>
      <c r="I141">
        <f>_xlfn.RANK.EQ('Hitter Rates'!S141,'Hitter Rates'!S:S)</f>
        <v>35</v>
      </c>
      <c r="J141">
        <f>_xlfn.RANK.EQ('Hitter Rates'!T141,'Hitter Rates'!T:T)</f>
        <v>58</v>
      </c>
      <c r="K141">
        <f>_xlfn.RANK.EQ('Hitter Rates'!U141,'Hitter Rates'!U:U)</f>
        <v>57</v>
      </c>
      <c r="L141">
        <f>_xlfn.RANK.EQ('Hitter Rates'!V141,'Hitter Rates'!V:V)</f>
        <v>78</v>
      </c>
      <c r="M141">
        <f>_xlfn.RANK.EQ('Hitter Rates'!W141,'Hitter Rates'!W:W)</f>
        <v>109</v>
      </c>
      <c r="N141">
        <f>_xlfn.RANK.EQ('Hitter Rates'!X141,'Hitter Rates'!X:X)</f>
        <v>225</v>
      </c>
      <c r="O141">
        <f>_xlfn.RANK.EQ('Hitter Rates'!Y141,'Hitter Rates'!Y:Y)</f>
        <v>77</v>
      </c>
      <c r="P141">
        <f>_xlfn.RANK.EQ('Hitter Rates'!Z141,'Hitter Rates'!Z:Z)</f>
        <v>207</v>
      </c>
      <c r="Q141">
        <f>_xlfn.RANK.EQ('Hitter Rates'!AA141,'Hitter Rates'!AA:AA)</f>
        <v>241</v>
      </c>
      <c r="R141">
        <f>_xlfn.RANK.EQ('Hitter Rates'!AB141,'Hitter Rates'!AB:AB)</f>
        <v>104</v>
      </c>
      <c r="S141">
        <f>_xlfn.RANK.EQ('Hitter Rates'!AC141,'Hitter Rates'!AC:AC)</f>
        <v>176</v>
      </c>
      <c r="T141">
        <f>_xlfn.RANK.EQ('Hitter Rates'!AD141,'Hitter Rates'!AD:AD)</f>
        <v>162</v>
      </c>
      <c r="U141">
        <f>_xlfn.RANK.EQ('Hitter Rates'!AE141,'Hitter Rates'!AE:AE)</f>
        <v>126</v>
      </c>
      <c r="V141">
        <f>_xlfn.RANK.EQ('Hitter Rates'!AF141,'Hitter Rates'!AF:AF)</f>
        <v>184</v>
      </c>
      <c r="W141">
        <f>_xlfn.RANK.EQ('Hitter Rates'!AG141,'Hitter Rates'!AG:AG)</f>
        <v>71</v>
      </c>
    </row>
    <row r="142" spans="1:23">
      <c r="A142">
        <f>_xlfn.RANK.EQ('Hitter Rates'!K142,'Hitter Rates'!K:K)</f>
        <v>227</v>
      </c>
      <c r="B142">
        <f>_xlfn.RANK.EQ('Hitter Rates'!L142,'Hitter Rates'!L:L)</f>
        <v>27</v>
      </c>
      <c r="C142">
        <f>_xlfn.RANK.EQ('Hitter Rates'!M142,'Hitter Rates'!M:M)</f>
        <v>229</v>
      </c>
      <c r="D142">
        <f>_xlfn.RANK.EQ('Hitter Rates'!N142,'Hitter Rates'!N:N)</f>
        <v>139</v>
      </c>
      <c r="E142">
        <f>_xlfn.RANK.EQ('Hitter Rates'!O142,'Hitter Rates'!O:O)</f>
        <v>193</v>
      </c>
      <c r="F142">
        <f>_xlfn.RANK.EQ('Hitter Rates'!P142,'Hitter Rates'!P:P)</f>
        <v>166</v>
      </c>
      <c r="G142">
        <f>_xlfn.RANK.EQ('Hitter Rates'!Q142,'Hitter Rates'!Q:Q)</f>
        <v>283</v>
      </c>
      <c r="H142">
        <f>_xlfn.RANK.EQ('Hitter Rates'!R142,'Hitter Rates'!R:R)</f>
        <v>267</v>
      </c>
      <c r="I142">
        <f>_xlfn.RANK.EQ('Hitter Rates'!S142,'Hitter Rates'!S:S)</f>
        <v>246</v>
      </c>
      <c r="J142">
        <f>_xlfn.RANK.EQ('Hitter Rates'!T142,'Hitter Rates'!T:T)</f>
        <v>265</v>
      </c>
      <c r="K142">
        <f>_xlfn.RANK.EQ('Hitter Rates'!U142,'Hitter Rates'!U:U)</f>
        <v>246</v>
      </c>
      <c r="L142">
        <f>_xlfn.RANK.EQ('Hitter Rates'!V142,'Hitter Rates'!V:V)</f>
        <v>230</v>
      </c>
      <c r="M142">
        <f>_xlfn.RANK.EQ('Hitter Rates'!W142,'Hitter Rates'!W:W)</f>
        <v>115</v>
      </c>
      <c r="N142">
        <f>_xlfn.RANK.EQ('Hitter Rates'!X142,'Hitter Rates'!X:X)</f>
        <v>82</v>
      </c>
      <c r="O142">
        <f>_xlfn.RANK.EQ('Hitter Rates'!Y142,'Hitter Rates'!Y:Y)</f>
        <v>210</v>
      </c>
      <c r="P142">
        <f>_xlfn.RANK.EQ('Hitter Rates'!Z142,'Hitter Rates'!Z:Z)</f>
        <v>141</v>
      </c>
      <c r="Q142">
        <f>_xlfn.RANK.EQ('Hitter Rates'!AA142,'Hitter Rates'!AA:AA)</f>
        <v>9</v>
      </c>
      <c r="R142">
        <f>_xlfn.RANK.EQ('Hitter Rates'!AB142,'Hitter Rates'!AB:AB)</f>
        <v>259</v>
      </c>
      <c r="S142">
        <f>_xlfn.RANK.EQ('Hitter Rates'!AC142,'Hitter Rates'!AC:AC)</f>
        <v>277</v>
      </c>
      <c r="T142">
        <f>_xlfn.RANK.EQ('Hitter Rates'!AD142,'Hitter Rates'!AD:AD)</f>
        <v>255</v>
      </c>
      <c r="U142">
        <f>_xlfn.RANK.EQ('Hitter Rates'!AE142,'Hitter Rates'!AE:AE)</f>
        <v>195</v>
      </c>
      <c r="V142">
        <f>_xlfn.RANK.EQ('Hitter Rates'!AF142,'Hitter Rates'!AF:AF)</f>
        <v>30</v>
      </c>
      <c r="W142">
        <f>_xlfn.RANK.EQ('Hitter Rates'!AG142,'Hitter Rates'!AG:AG)</f>
        <v>182</v>
      </c>
    </row>
    <row r="143" spans="1:23">
      <c r="A143">
        <f>_xlfn.RANK.EQ('Hitter Rates'!K143,'Hitter Rates'!K:K)</f>
        <v>230</v>
      </c>
      <c r="B143">
        <f>_xlfn.RANK.EQ('Hitter Rates'!L143,'Hitter Rates'!L:L)</f>
        <v>20</v>
      </c>
      <c r="C143">
        <f>_xlfn.RANK.EQ('Hitter Rates'!M143,'Hitter Rates'!M:M)</f>
        <v>142</v>
      </c>
      <c r="D143">
        <f>_xlfn.RANK.EQ('Hitter Rates'!N143,'Hitter Rates'!N:N)</f>
        <v>122</v>
      </c>
      <c r="E143">
        <f>_xlfn.RANK.EQ('Hitter Rates'!O143,'Hitter Rates'!O:O)</f>
        <v>36</v>
      </c>
      <c r="F143">
        <f>_xlfn.RANK.EQ('Hitter Rates'!P143,'Hitter Rates'!P:P)</f>
        <v>221</v>
      </c>
      <c r="G143">
        <f>_xlfn.RANK.EQ('Hitter Rates'!Q143,'Hitter Rates'!Q:Q)</f>
        <v>17</v>
      </c>
      <c r="H143">
        <f>_xlfn.RANK.EQ('Hitter Rates'!R143,'Hitter Rates'!R:R)</f>
        <v>159</v>
      </c>
      <c r="I143">
        <f>_xlfn.RANK.EQ('Hitter Rates'!S143,'Hitter Rates'!S:S)</f>
        <v>215</v>
      </c>
      <c r="J143">
        <f>_xlfn.RANK.EQ('Hitter Rates'!T143,'Hitter Rates'!T:T)</f>
        <v>144</v>
      </c>
      <c r="K143">
        <f>_xlfn.RANK.EQ('Hitter Rates'!U143,'Hitter Rates'!U:U)</f>
        <v>182</v>
      </c>
      <c r="L143">
        <f>_xlfn.RANK.EQ('Hitter Rates'!V143,'Hitter Rates'!V:V)</f>
        <v>244</v>
      </c>
      <c r="M143">
        <f>_xlfn.RANK.EQ('Hitter Rates'!W143,'Hitter Rates'!W:W)</f>
        <v>35</v>
      </c>
      <c r="N143">
        <f>_xlfn.RANK.EQ('Hitter Rates'!X143,'Hitter Rates'!X:X)</f>
        <v>57</v>
      </c>
      <c r="O143">
        <f>_xlfn.RANK.EQ('Hitter Rates'!Y143,'Hitter Rates'!Y:Y)</f>
        <v>255</v>
      </c>
      <c r="P143">
        <f>_xlfn.RANK.EQ('Hitter Rates'!Z143,'Hitter Rates'!Z:Z)</f>
        <v>70</v>
      </c>
      <c r="Q143">
        <f>_xlfn.RANK.EQ('Hitter Rates'!AA143,'Hitter Rates'!AA:AA)</f>
        <v>265</v>
      </c>
      <c r="R143">
        <f>_xlfn.RANK.EQ('Hitter Rates'!AB143,'Hitter Rates'!AB:AB)</f>
        <v>175</v>
      </c>
      <c r="S143">
        <f>_xlfn.RANK.EQ('Hitter Rates'!AC143,'Hitter Rates'!AC:AC)</f>
        <v>176</v>
      </c>
      <c r="T143">
        <f>_xlfn.RANK.EQ('Hitter Rates'!AD143,'Hitter Rates'!AD:AD)</f>
        <v>94</v>
      </c>
      <c r="U143">
        <f>_xlfn.RANK.EQ('Hitter Rates'!AE143,'Hitter Rates'!AE:AE)</f>
        <v>205</v>
      </c>
      <c r="V143">
        <f>_xlfn.RANK.EQ('Hitter Rates'!AF143,'Hitter Rates'!AF:AF)</f>
        <v>112</v>
      </c>
      <c r="W143">
        <f>_xlfn.RANK.EQ('Hitter Rates'!AG143,'Hitter Rates'!AG:AG)</f>
        <v>168</v>
      </c>
    </row>
    <row r="144" spans="1:23">
      <c r="A144">
        <f>_xlfn.RANK.EQ('Hitter Rates'!K144,'Hitter Rates'!K:K)</f>
        <v>166</v>
      </c>
      <c r="B144">
        <f>_xlfn.RANK.EQ('Hitter Rates'!L144,'Hitter Rates'!L:L)</f>
        <v>97</v>
      </c>
      <c r="C144">
        <f>_xlfn.RANK.EQ('Hitter Rates'!M144,'Hitter Rates'!M:M)</f>
        <v>119</v>
      </c>
      <c r="D144">
        <f>_xlfn.RANK.EQ('Hitter Rates'!N144,'Hitter Rates'!N:N)</f>
        <v>203</v>
      </c>
      <c r="E144">
        <f>_xlfn.RANK.EQ('Hitter Rates'!O144,'Hitter Rates'!O:O)</f>
        <v>176</v>
      </c>
      <c r="F144">
        <f>_xlfn.RANK.EQ('Hitter Rates'!P144,'Hitter Rates'!P:P)</f>
        <v>178</v>
      </c>
      <c r="G144">
        <f>_xlfn.RANK.EQ('Hitter Rates'!Q144,'Hitter Rates'!Q:Q)</f>
        <v>221</v>
      </c>
      <c r="H144">
        <f>_xlfn.RANK.EQ('Hitter Rates'!R144,'Hitter Rates'!R:R)</f>
        <v>111</v>
      </c>
      <c r="I144">
        <f>_xlfn.RANK.EQ('Hitter Rates'!S144,'Hitter Rates'!S:S)</f>
        <v>181</v>
      </c>
      <c r="J144">
        <f>_xlfn.RANK.EQ('Hitter Rates'!T144,'Hitter Rates'!T:T)</f>
        <v>241</v>
      </c>
      <c r="K144">
        <f>_xlfn.RANK.EQ('Hitter Rates'!U144,'Hitter Rates'!U:U)</f>
        <v>259</v>
      </c>
      <c r="L144">
        <f>_xlfn.RANK.EQ('Hitter Rates'!V144,'Hitter Rates'!V:V)</f>
        <v>140</v>
      </c>
      <c r="M144">
        <f>_xlfn.RANK.EQ('Hitter Rates'!W144,'Hitter Rates'!W:W)</f>
        <v>109</v>
      </c>
      <c r="N144">
        <f>_xlfn.RANK.EQ('Hitter Rates'!X144,'Hitter Rates'!X:X)</f>
        <v>133</v>
      </c>
      <c r="O144">
        <f>_xlfn.RANK.EQ('Hitter Rates'!Y144,'Hitter Rates'!Y:Y)</f>
        <v>176</v>
      </c>
      <c r="P144">
        <f>_xlfn.RANK.EQ('Hitter Rates'!Z144,'Hitter Rates'!Z:Z)</f>
        <v>132</v>
      </c>
      <c r="Q144">
        <f>_xlfn.RANK.EQ('Hitter Rates'!AA144,'Hitter Rates'!AA:AA)</f>
        <v>67</v>
      </c>
      <c r="R144">
        <f>_xlfn.RANK.EQ('Hitter Rates'!AB144,'Hitter Rates'!AB:AB)</f>
        <v>201</v>
      </c>
      <c r="S144">
        <f>_xlfn.RANK.EQ('Hitter Rates'!AC144,'Hitter Rates'!AC:AC)</f>
        <v>103</v>
      </c>
      <c r="T144">
        <f>_xlfn.RANK.EQ('Hitter Rates'!AD144,'Hitter Rates'!AD:AD)</f>
        <v>57</v>
      </c>
      <c r="U144">
        <f>_xlfn.RANK.EQ('Hitter Rates'!AE144,'Hitter Rates'!AE:AE)</f>
        <v>192</v>
      </c>
      <c r="V144">
        <f>_xlfn.RANK.EQ('Hitter Rates'!AF144,'Hitter Rates'!AF:AF)</f>
        <v>88</v>
      </c>
      <c r="W144">
        <f>_xlfn.RANK.EQ('Hitter Rates'!AG144,'Hitter Rates'!AG:AG)</f>
        <v>216</v>
      </c>
    </row>
    <row r="145" spans="1:23">
      <c r="A145">
        <f>_xlfn.RANK.EQ('Hitter Rates'!K145,'Hitter Rates'!K:K)</f>
        <v>169</v>
      </c>
      <c r="B145">
        <f>_xlfn.RANK.EQ('Hitter Rates'!L145,'Hitter Rates'!L:L)</f>
        <v>152</v>
      </c>
      <c r="C145">
        <f>_xlfn.RANK.EQ('Hitter Rates'!M145,'Hitter Rates'!M:M)</f>
        <v>220</v>
      </c>
      <c r="D145">
        <f>_xlfn.RANK.EQ('Hitter Rates'!N145,'Hitter Rates'!N:N)</f>
        <v>137</v>
      </c>
      <c r="E145">
        <f>_xlfn.RANK.EQ('Hitter Rates'!O145,'Hitter Rates'!O:O)</f>
        <v>242</v>
      </c>
      <c r="F145">
        <f>_xlfn.RANK.EQ('Hitter Rates'!P145,'Hitter Rates'!P:P)</f>
        <v>209</v>
      </c>
      <c r="G145">
        <f>_xlfn.RANK.EQ('Hitter Rates'!Q145,'Hitter Rates'!Q:Q)</f>
        <v>174</v>
      </c>
      <c r="H145">
        <f>_xlfn.RANK.EQ('Hitter Rates'!R145,'Hitter Rates'!R:R)</f>
        <v>77</v>
      </c>
      <c r="I145">
        <f>_xlfn.RANK.EQ('Hitter Rates'!S145,'Hitter Rates'!S:S)</f>
        <v>195</v>
      </c>
      <c r="J145">
        <f>_xlfn.RANK.EQ('Hitter Rates'!T145,'Hitter Rates'!T:T)</f>
        <v>272</v>
      </c>
      <c r="K145">
        <f>_xlfn.RANK.EQ('Hitter Rates'!U145,'Hitter Rates'!U:U)</f>
        <v>268</v>
      </c>
      <c r="L145">
        <f>_xlfn.RANK.EQ('Hitter Rates'!V145,'Hitter Rates'!V:V)</f>
        <v>129</v>
      </c>
      <c r="M145">
        <f>_xlfn.RANK.EQ('Hitter Rates'!W145,'Hitter Rates'!W:W)</f>
        <v>236</v>
      </c>
      <c r="N145">
        <f>_xlfn.RANK.EQ('Hitter Rates'!X145,'Hitter Rates'!X:X)</f>
        <v>140</v>
      </c>
      <c r="O145">
        <f>_xlfn.RANK.EQ('Hitter Rates'!Y145,'Hitter Rates'!Y:Y)</f>
        <v>98</v>
      </c>
      <c r="P145">
        <f>_xlfn.RANK.EQ('Hitter Rates'!Z145,'Hitter Rates'!Z:Z)</f>
        <v>68</v>
      </c>
      <c r="Q145">
        <f>_xlfn.RANK.EQ('Hitter Rates'!AA145,'Hitter Rates'!AA:AA)</f>
        <v>172</v>
      </c>
      <c r="R145">
        <f>_xlfn.RANK.EQ('Hitter Rates'!AB145,'Hitter Rates'!AB:AB)</f>
        <v>94</v>
      </c>
      <c r="S145">
        <f>_xlfn.RANK.EQ('Hitter Rates'!AC145,'Hitter Rates'!AC:AC)</f>
        <v>131</v>
      </c>
      <c r="T145">
        <f>_xlfn.RANK.EQ('Hitter Rates'!AD145,'Hitter Rates'!AD:AD)</f>
        <v>162</v>
      </c>
      <c r="U145">
        <f>_xlfn.RANK.EQ('Hitter Rates'!AE145,'Hitter Rates'!AE:AE)</f>
        <v>94</v>
      </c>
      <c r="V145">
        <f>_xlfn.RANK.EQ('Hitter Rates'!AF145,'Hitter Rates'!AF:AF)</f>
        <v>192</v>
      </c>
      <c r="W145">
        <f>_xlfn.RANK.EQ('Hitter Rates'!AG145,'Hitter Rates'!AG:AG)</f>
        <v>240</v>
      </c>
    </row>
    <row r="146" spans="1:23">
      <c r="A146">
        <f>_xlfn.RANK.EQ('Hitter Rates'!K146,'Hitter Rates'!K:K)</f>
        <v>244</v>
      </c>
      <c r="B146">
        <f>_xlfn.RANK.EQ('Hitter Rates'!L146,'Hitter Rates'!L:L)</f>
        <v>277</v>
      </c>
      <c r="C146">
        <f>_xlfn.RANK.EQ('Hitter Rates'!M146,'Hitter Rates'!M:M)</f>
        <v>92</v>
      </c>
      <c r="D146">
        <f>_xlfn.RANK.EQ('Hitter Rates'!N146,'Hitter Rates'!N:N)</f>
        <v>130</v>
      </c>
      <c r="E146">
        <f>_xlfn.RANK.EQ('Hitter Rates'!O146,'Hitter Rates'!O:O)</f>
        <v>86</v>
      </c>
      <c r="F146">
        <f>_xlfn.RANK.EQ('Hitter Rates'!P146,'Hitter Rates'!P:P)</f>
        <v>172</v>
      </c>
      <c r="G146">
        <f>_xlfn.RANK.EQ('Hitter Rates'!Q146,'Hitter Rates'!Q:Q)</f>
        <v>174</v>
      </c>
      <c r="H146">
        <f>_xlfn.RANK.EQ('Hitter Rates'!R146,'Hitter Rates'!R:R)</f>
        <v>188</v>
      </c>
      <c r="I146">
        <f>_xlfn.RANK.EQ('Hitter Rates'!S146,'Hitter Rates'!S:S)</f>
        <v>234</v>
      </c>
      <c r="J146">
        <f>_xlfn.RANK.EQ('Hitter Rates'!T146,'Hitter Rates'!T:T)</f>
        <v>114</v>
      </c>
      <c r="K146">
        <f>_xlfn.RANK.EQ('Hitter Rates'!U146,'Hitter Rates'!U:U)</f>
        <v>108</v>
      </c>
      <c r="L146">
        <f>_xlfn.RANK.EQ('Hitter Rates'!V146,'Hitter Rates'!V:V)</f>
        <v>277</v>
      </c>
      <c r="M146">
        <f>_xlfn.RANK.EQ('Hitter Rates'!W146,'Hitter Rates'!W:W)</f>
        <v>37</v>
      </c>
      <c r="N146">
        <f>_xlfn.RANK.EQ('Hitter Rates'!X146,'Hitter Rates'!X:X)</f>
        <v>11</v>
      </c>
      <c r="O146">
        <f>_xlfn.RANK.EQ('Hitter Rates'!Y146,'Hitter Rates'!Y:Y)</f>
        <v>285</v>
      </c>
      <c r="P146">
        <f>_xlfn.RANK.EQ('Hitter Rates'!Z146,'Hitter Rates'!Z:Z)</f>
        <v>284</v>
      </c>
      <c r="Q146">
        <f>_xlfn.RANK.EQ('Hitter Rates'!AA146,'Hitter Rates'!AA:AA)</f>
        <v>184</v>
      </c>
      <c r="R146">
        <f>_xlfn.RANK.EQ('Hitter Rates'!AB146,'Hitter Rates'!AB:AB)</f>
        <v>222</v>
      </c>
      <c r="S146">
        <f>_xlfn.RANK.EQ('Hitter Rates'!AC146,'Hitter Rates'!AC:AC)</f>
        <v>63</v>
      </c>
      <c r="T146">
        <f>_xlfn.RANK.EQ('Hitter Rates'!AD146,'Hitter Rates'!AD:AD)</f>
        <v>12</v>
      </c>
      <c r="U146">
        <f>_xlfn.RANK.EQ('Hitter Rates'!AE146,'Hitter Rates'!AE:AE)</f>
        <v>240</v>
      </c>
      <c r="V146">
        <f>_xlfn.RANK.EQ('Hitter Rates'!AF146,'Hitter Rates'!AF:AF)</f>
        <v>66</v>
      </c>
      <c r="W146">
        <f>_xlfn.RANK.EQ('Hitter Rates'!AG146,'Hitter Rates'!AG:AG)</f>
        <v>218</v>
      </c>
    </row>
    <row r="147" spans="1:23">
      <c r="A147">
        <f>_xlfn.RANK.EQ('Hitter Rates'!K147,'Hitter Rates'!K:K)</f>
        <v>94</v>
      </c>
      <c r="B147">
        <f>_xlfn.RANK.EQ('Hitter Rates'!L147,'Hitter Rates'!L:L)</f>
        <v>108</v>
      </c>
      <c r="C147">
        <f>_xlfn.RANK.EQ('Hitter Rates'!M147,'Hitter Rates'!M:M)</f>
        <v>22</v>
      </c>
      <c r="D147">
        <f>_xlfn.RANK.EQ('Hitter Rates'!N147,'Hitter Rates'!N:N)</f>
        <v>144</v>
      </c>
      <c r="E147">
        <f>_xlfn.RANK.EQ('Hitter Rates'!O147,'Hitter Rates'!O:O)</f>
        <v>145</v>
      </c>
      <c r="F147">
        <f>_xlfn.RANK.EQ('Hitter Rates'!P147,'Hitter Rates'!P:P)</f>
        <v>55</v>
      </c>
      <c r="G147">
        <f>_xlfn.RANK.EQ('Hitter Rates'!Q147,'Hitter Rates'!Q:Q)</f>
        <v>279</v>
      </c>
      <c r="H147">
        <f>_xlfn.RANK.EQ('Hitter Rates'!R147,'Hitter Rates'!R:R)</f>
        <v>138</v>
      </c>
      <c r="I147">
        <f>_xlfn.RANK.EQ('Hitter Rates'!S147,'Hitter Rates'!S:S)</f>
        <v>97</v>
      </c>
      <c r="J147">
        <f>_xlfn.RANK.EQ('Hitter Rates'!T147,'Hitter Rates'!T:T)</f>
        <v>16</v>
      </c>
      <c r="K147">
        <f>_xlfn.RANK.EQ('Hitter Rates'!U147,'Hitter Rates'!U:U)</f>
        <v>26</v>
      </c>
      <c r="L147">
        <f>_xlfn.RANK.EQ('Hitter Rates'!V147,'Hitter Rates'!V:V)</f>
        <v>178</v>
      </c>
      <c r="M147">
        <f>_xlfn.RANK.EQ('Hitter Rates'!W147,'Hitter Rates'!W:W)</f>
        <v>134</v>
      </c>
      <c r="N147">
        <f>_xlfn.RANK.EQ('Hitter Rates'!X147,'Hitter Rates'!X:X)</f>
        <v>110</v>
      </c>
      <c r="O147">
        <f>_xlfn.RANK.EQ('Hitter Rates'!Y147,'Hitter Rates'!Y:Y)</f>
        <v>179</v>
      </c>
      <c r="P147">
        <f>_xlfn.RANK.EQ('Hitter Rates'!Z147,'Hitter Rates'!Z:Z)</f>
        <v>156</v>
      </c>
      <c r="Q147">
        <f>_xlfn.RANK.EQ('Hitter Rates'!AA147,'Hitter Rates'!AA:AA)</f>
        <v>96</v>
      </c>
      <c r="R147">
        <f>_xlfn.RANK.EQ('Hitter Rates'!AB147,'Hitter Rates'!AB:AB)</f>
        <v>191</v>
      </c>
      <c r="S147">
        <f>_xlfn.RANK.EQ('Hitter Rates'!AC147,'Hitter Rates'!AC:AC)</f>
        <v>242</v>
      </c>
      <c r="T147">
        <f>_xlfn.RANK.EQ('Hitter Rates'!AD147,'Hitter Rates'!AD:AD)</f>
        <v>209</v>
      </c>
      <c r="U147">
        <f>_xlfn.RANK.EQ('Hitter Rates'!AE147,'Hitter Rates'!AE:AE)</f>
        <v>166</v>
      </c>
      <c r="V147">
        <f>_xlfn.RANK.EQ('Hitter Rates'!AF147,'Hitter Rates'!AF:AF)</f>
        <v>95</v>
      </c>
      <c r="W147">
        <f>_xlfn.RANK.EQ('Hitter Rates'!AG147,'Hitter Rates'!AG:AG)</f>
        <v>153</v>
      </c>
    </row>
    <row r="148" spans="1:23">
      <c r="A148">
        <f>_xlfn.RANK.EQ('Hitter Rates'!K148,'Hitter Rates'!K:K)</f>
        <v>40</v>
      </c>
      <c r="B148">
        <f>_xlfn.RANK.EQ('Hitter Rates'!L148,'Hitter Rates'!L:L)</f>
        <v>106</v>
      </c>
      <c r="C148">
        <f>_xlfn.RANK.EQ('Hitter Rates'!M148,'Hitter Rates'!M:M)</f>
        <v>85</v>
      </c>
      <c r="D148">
        <f>_xlfn.RANK.EQ('Hitter Rates'!N148,'Hitter Rates'!N:N)</f>
        <v>21</v>
      </c>
      <c r="E148">
        <f>_xlfn.RANK.EQ('Hitter Rates'!O148,'Hitter Rates'!O:O)</f>
        <v>216</v>
      </c>
      <c r="F148">
        <f>_xlfn.RANK.EQ('Hitter Rates'!P148,'Hitter Rates'!P:P)</f>
        <v>89</v>
      </c>
      <c r="G148">
        <f>_xlfn.RANK.EQ('Hitter Rates'!Q148,'Hitter Rates'!Q:Q)</f>
        <v>196</v>
      </c>
      <c r="H148">
        <f>_xlfn.RANK.EQ('Hitter Rates'!R148,'Hitter Rates'!R:R)</f>
        <v>31</v>
      </c>
      <c r="I148">
        <f>_xlfn.RANK.EQ('Hitter Rates'!S148,'Hitter Rates'!S:S)</f>
        <v>51</v>
      </c>
      <c r="J148">
        <f>_xlfn.RANK.EQ('Hitter Rates'!T148,'Hitter Rates'!T:T)</f>
        <v>114</v>
      </c>
      <c r="K148">
        <f>_xlfn.RANK.EQ('Hitter Rates'!U148,'Hitter Rates'!U:U)</f>
        <v>77</v>
      </c>
      <c r="L148">
        <f>_xlfn.RANK.EQ('Hitter Rates'!V148,'Hitter Rates'!V:V)</f>
        <v>215</v>
      </c>
      <c r="M148">
        <f>_xlfn.RANK.EQ('Hitter Rates'!W148,'Hitter Rates'!W:W)</f>
        <v>245</v>
      </c>
      <c r="N148">
        <f>_xlfn.RANK.EQ('Hitter Rates'!X148,'Hitter Rates'!X:X)</f>
        <v>50</v>
      </c>
      <c r="O148">
        <f>_xlfn.RANK.EQ('Hitter Rates'!Y148,'Hitter Rates'!Y:Y)</f>
        <v>189</v>
      </c>
      <c r="P148">
        <f>_xlfn.RANK.EQ('Hitter Rates'!Z148,'Hitter Rates'!Z:Z)</f>
        <v>42</v>
      </c>
      <c r="Q148">
        <f>_xlfn.RANK.EQ('Hitter Rates'!AA148,'Hitter Rates'!AA:AA)</f>
        <v>209</v>
      </c>
      <c r="R148">
        <f>_xlfn.RANK.EQ('Hitter Rates'!AB148,'Hitter Rates'!AB:AB)</f>
        <v>8</v>
      </c>
      <c r="S148">
        <f>_xlfn.RANK.EQ('Hitter Rates'!AC148,'Hitter Rates'!AC:AC)</f>
        <v>6</v>
      </c>
      <c r="T148">
        <f>_xlfn.RANK.EQ('Hitter Rates'!AD148,'Hitter Rates'!AD:AD)</f>
        <v>104</v>
      </c>
      <c r="U148">
        <f>_xlfn.RANK.EQ('Hitter Rates'!AE148,'Hitter Rates'!AE:AE)</f>
        <v>31</v>
      </c>
      <c r="V148">
        <f>_xlfn.RANK.EQ('Hitter Rates'!AF148,'Hitter Rates'!AF:AF)</f>
        <v>281</v>
      </c>
      <c r="W148">
        <f>_xlfn.RANK.EQ('Hitter Rates'!AG148,'Hitter Rates'!AG:AG)</f>
        <v>124</v>
      </c>
    </row>
    <row r="149" spans="1:23">
      <c r="A149">
        <f>_xlfn.RANK.EQ('Hitter Rates'!K149,'Hitter Rates'!K:K)</f>
        <v>222</v>
      </c>
      <c r="B149">
        <f>_xlfn.RANK.EQ('Hitter Rates'!L149,'Hitter Rates'!L:L)</f>
        <v>252</v>
      </c>
      <c r="C149">
        <f>_xlfn.RANK.EQ('Hitter Rates'!M149,'Hitter Rates'!M:M)</f>
        <v>128</v>
      </c>
      <c r="D149">
        <f>_xlfn.RANK.EQ('Hitter Rates'!N149,'Hitter Rates'!N:N)</f>
        <v>99</v>
      </c>
      <c r="E149">
        <f>_xlfn.RANK.EQ('Hitter Rates'!O149,'Hitter Rates'!O:O)</f>
        <v>52</v>
      </c>
      <c r="F149">
        <f>_xlfn.RANK.EQ('Hitter Rates'!P149,'Hitter Rates'!P:P)</f>
        <v>184</v>
      </c>
      <c r="G149">
        <f>_xlfn.RANK.EQ('Hitter Rates'!Q149,'Hitter Rates'!Q:Q)</f>
        <v>96</v>
      </c>
      <c r="H149">
        <f>_xlfn.RANK.EQ('Hitter Rates'!R149,'Hitter Rates'!R:R)</f>
        <v>252</v>
      </c>
      <c r="I149">
        <f>_xlfn.RANK.EQ('Hitter Rates'!S149,'Hitter Rates'!S:S)</f>
        <v>239</v>
      </c>
      <c r="J149">
        <f>_xlfn.RANK.EQ('Hitter Rates'!T149,'Hitter Rates'!T:T)</f>
        <v>209</v>
      </c>
      <c r="K149">
        <f>_xlfn.RANK.EQ('Hitter Rates'!U149,'Hitter Rates'!U:U)</f>
        <v>217</v>
      </c>
      <c r="L149">
        <f>_xlfn.RANK.EQ('Hitter Rates'!V149,'Hitter Rates'!V:V)</f>
        <v>144</v>
      </c>
      <c r="M149">
        <f>_xlfn.RANK.EQ('Hitter Rates'!W149,'Hitter Rates'!W:W)</f>
        <v>264</v>
      </c>
      <c r="N149">
        <f>_xlfn.RANK.EQ('Hitter Rates'!X149,'Hitter Rates'!X:X)</f>
        <v>95</v>
      </c>
      <c r="O149">
        <f>_xlfn.RANK.EQ('Hitter Rates'!Y149,'Hitter Rates'!Y:Y)</f>
        <v>108</v>
      </c>
      <c r="P149">
        <f>_xlfn.RANK.EQ('Hitter Rates'!Z149,'Hitter Rates'!Z:Z)</f>
        <v>116</v>
      </c>
      <c r="Q149">
        <f>_xlfn.RANK.EQ('Hitter Rates'!AA149,'Hitter Rates'!AA:AA)</f>
        <v>238</v>
      </c>
      <c r="R149">
        <f>_xlfn.RANK.EQ('Hitter Rates'!AB149,'Hitter Rates'!AB:AB)</f>
        <v>243</v>
      </c>
      <c r="S149">
        <f>_xlfn.RANK.EQ('Hitter Rates'!AC149,'Hitter Rates'!AC:AC)</f>
        <v>81</v>
      </c>
      <c r="T149">
        <f>_xlfn.RANK.EQ('Hitter Rates'!AD149,'Hitter Rates'!AD:AD)</f>
        <v>8</v>
      </c>
      <c r="U149">
        <f>_xlfn.RANK.EQ('Hitter Rates'!AE149,'Hitter Rates'!AE:AE)</f>
        <v>255</v>
      </c>
      <c r="V149">
        <f>_xlfn.RANK.EQ('Hitter Rates'!AF149,'Hitter Rates'!AF:AF)</f>
        <v>43</v>
      </c>
      <c r="W149">
        <f>_xlfn.RANK.EQ('Hitter Rates'!AG149,'Hitter Rates'!AG:AG)</f>
        <v>148</v>
      </c>
    </row>
    <row r="150" spans="1:23">
      <c r="A150">
        <f>_xlfn.RANK.EQ('Hitter Rates'!K150,'Hitter Rates'!K:K)</f>
        <v>252</v>
      </c>
      <c r="B150">
        <f>_xlfn.RANK.EQ('Hitter Rates'!L150,'Hitter Rates'!L:L)</f>
        <v>137</v>
      </c>
      <c r="C150">
        <f>_xlfn.RANK.EQ('Hitter Rates'!M150,'Hitter Rates'!M:M)</f>
        <v>274</v>
      </c>
      <c r="D150">
        <f>_xlfn.RANK.EQ('Hitter Rates'!N150,'Hitter Rates'!N:N)</f>
        <v>50</v>
      </c>
      <c r="E150">
        <f>_xlfn.RANK.EQ('Hitter Rates'!O150,'Hitter Rates'!O:O)</f>
        <v>76</v>
      </c>
      <c r="F150">
        <f>_xlfn.RANK.EQ('Hitter Rates'!P150,'Hitter Rates'!P:P)</f>
        <v>178</v>
      </c>
      <c r="G150">
        <f>_xlfn.RANK.EQ('Hitter Rates'!Q150,'Hitter Rates'!Q:Q)</f>
        <v>196</v>
      </c>
      <c r="H150">
        <f>_xlfn.RANK.EQ('Hitter Rates'!R150,'Hitter Rates'!R:R)</f>
        <v>217</v>
      </c>
      <c r="I150">
        <f>_xlfn.RANK.EQ('Hitter Rates'!S150,'Hitter Rates'!S:S)</f>
        <v>234</v>
      </c>
      <c r="J150">
        <f>_xlfn.RANK.EQ('Hitter Rates'!T150,'Hitter Rates'!T:T)</f>
        <v>256</v>
      </c>
      <c r="K150">
        <f>_xlfn.RANK.EQ('Hitter Rates'!U150,'Hitter Rates'!U:U)</f>
        <v>281</v>
      </c>
      <c r="L150">
        <f>_xlfn.RANK.EQ('Hitter Rates'!V150,'Hitter Rates'!V:V)</f>
        <v>285</v>
      </c>
      <c r="M150">
        <f>_xlfn.RANK.EQ('Hitter Rates'!W150,'Hitter Rates'!W:W)</f>
        <v>138</v>
      </c>
      <c r="N150">
        <f>_xlfn.RANK.EQ('Hitter Rates'!X150,'Hitter Rates'!X:X)</f>
        <v>16</v>
      </c>
      <c r="O150">
        <f>_xlfn.RANK.EQ('Hitter Rates'!Y150,'Hitter Rates'!Y:Y)</f>
        <v>277</v>
      </c>
      <c r="P150">
        <f>_xlfn.RANK.EQ('Hitter Rates'!Z150,'Hitter Rates'!Z:Z)</f>
        <v>128</v>
      </c>
      <c r="Q150">
        <f>_xlfn.RANK.EQ('Hitter Rates'!AA150,'Hitter Rates'!AA:AA)</f>
        <v>247</v>
      </c>
      <c r="R150">
        <f>_xlfn.RANK.EQ('Hitter Rates'!AB150,'Hitter Rates'!AB:AB)</f>
        <v>237</v>
      </c>
      <c r="S150">
        <f>_xlfn.RANK.EQ('Hitter Rates'!AC150,'Hitter Rates'!AC:AC)</f>
        <v>194</v>
      </c>
      <c r="T150">
        <f>_xlfn.RANK.EQ('Hitter Rates'!AD150,'Hitter Rates'!AD:AD)</f>
        <v>75</v>
      </c>
      <c r="U150">
        <f>_xlfn.RANK.EQ('Hitter Rates'!AE150,'Hitter Rates'!AE:AE)</f>
        <v>236</v>
      </c>
      <c r="V150">
        <f>_xlfn.RANK.EQ('Hitter Rates'!AF150,'Hitter Rates'!AF:AF)</f>
        <v>52</v>
      </c>
      <c r="W150">
        <f>_xlfn.RANK.EQ('Hitter Rates'!AG150,'Hitter Rates'!AG:AG)</f>
        <v>191</v>
      </c>
    </row>
    <row r="151" spans="1:23">
      <c r="A151">
        <f>_xlfn.RANK.EQ('Hitter Rates'!K151,'Hitter Rates'!K:K)</f>
        <v>71</v>
      </c>
      <c r="B151">
        <f>_xlfn.RANK.EQ('Hitter Rates'!L151,'Hitter Rates'!L:L)</f>
        <v>143</v>
      </c>
      <c r="C151">
        <f>_xlfn.RANK.EQ('Hitter Rates'!M151,'Hitter Rates'!M:M)</f>
        <v>55</v>
      </c>
      <c r="D151">
        <f>_xlfn.RANK.EQ('Hitter Rates'!N151,'Hitter Rates'!N:N)</f>
        <v>201</v>
      </c>
      <c r="E151">
        <f>_xlfn.RANK.EQ('Hitter Rates'!O151,'Hitter Rates'!O:O)</f>
        <v>209</v>
      </c>
      <c r="F151">
        <f>_xlfn.RANK.EQ('Hitter Rates'!P151,'Hitter Rates'!P:P)</f>
        <v>99</v>
      </c>
      <c r="G151">
        <f>_xlfn.RANK.EQ('Hitter Rates'!Q151,'Hitter Rates'!Q:Q)</f>
        <v>208</v>
      </c>
      <c r="H151">
        <f>_xlfn.RANK.EQ('Hitter Rates'!R151,'Hitter Rates'!R:R)</f>
        <v>106</v>
      </c>
      <c r="I151">
        <f>_xlfn.RANK.EQ('Hitter Rates'!S151,'Hitter Rates'!S:S)</f>
        <v>111</v>
      </c>
      <c r="J151">
        <f>_xlfn.RANK.EQ('Hitter Rates'!T151,'Hitter Rates'!T:T)</f>
        <v>225</v>
      </c>
      <c r="K151">
        <f>_xlfn.RANK.EQ('Hitter Rates'!U151,'Hitter Rates'!U:U)</f>
        <v>174</v>
      </c>
      <c r="L151">
        <f>_xlfn.RANK.EQ('Hitter Rates'!V151,'Hitter Rates'!V:V)</f>
        <v>111</v>
      </c>
      <c r="M151">
        <f>_xlfn.RANK.EQ('Hitter Rates'!W151,'Hitter Rates'!W:W)</f>
        <v>72</v>
      </c>
      <c r="N151">
        <f>_xlfn.RANK.EQ('Hitter Rates'!X151,'Hitter Rates'!X:X)</f>
        <v>177</v>
      </c>
      <c r="O151">
        <f>_xlfn.RANK.EQ('Hitter Rates'!Y151,'Hitter Rates'!Y:Y)</f>
        <v>148</v>
      </c>
      <c r="P151">
        <f>_xlfn.RANK.EQ('Hitter Rates'!Z151,'Hitter Rates'!Z:Z)</f>
        <v>192</v>
      </c>
      <c r="Q151">
        <f>_xlfn.RANK.EQ('Hitter Rates'!AA151,'Hitter Rates'!AA:AA)</f>
        <v>7</v>
      </c>
      <c r="R151">
        <f>_xlfn.RANK.EQ('Hitter Rates'!AB151,'Hitter Rates'!AB:AB)</f>
        <v>69</v>
      </c>
      <c r="S151">
        <f>_xlfn.RANK.EQ('Hitter Rates'!AC151,'Hitter Rates'!AC:AC)</f>
        <v>111</v>
      </c>
      <c r="T151">
        <f>_xlfn.RANK.EQ('Hitter Rates'!AD151,'Hitter Rates'!AD:AD)</f>
        <v>261</v>
      </c>
      <c r="U151">
        <f>_xlfn.RANK.EQ('Hitter Rates'!AE151,'Hitter Rates'!AE:AE)</f>
        <v>24</v>
      </c>
      <c r="V151">
        <f>_xlfn.RANK.EQ('Hitter Rates'!AF151,'Hitter Rates'!AF:AF)</f>
        <v>219</v>
      </c>
      <c r="W151">
        <f>_xlfn.RANK.EQ('Hitter Rates'!AG151,'Hitter Rates'!AG:AG)</f>
        <v>118</v>
      </c>
    </row>
    <row r="152" spans="1:23">
      <c r="A152">
        <f>_xlfn.RANK.EQ('Hitter Rates'!K152,'Hitter Rates'!K:K)</f>
        <v>69</v>
      </c>
      <c r="B152">
        <f>_xlfn.RANK.EQ('Hitter Rates'!L152,'Hitter Rates'!L:L)</f>
        <v>209</v>
      </c>
      <c r="C152">
        <f>_xlfn.RANK.EQ('Hitter Rates'!M152,'Hitter Rates'!M:M)</f>
        <v>58</v>
      </c>
      <c r="D152">
        <f>_xlfn.RANK.EQ('Hitter Rates'!N152,'Hitter Rates'!N:N)</f>
        <v>153</v>
      </c>
      <c r="E152">
        <f>_xlfn.RANK.EQ('Hitter Rates'!O152,'Hitter Rates'!O:O)</f>
        <v>100</v>
      </c>
      <c r="F152">
        <f>_xlfn.RANK.EQ('Hitter Rates'!P152,'Hitter Rates'!P:P)</f>
        <v>92</v>
      </c>
      <c r="G152">
        <f>_xlfn.RANK.EQ('Hitter Rates'!Q152,'Hitter Rates'!Q:Q)</f>
        <v>68</v>
      </c>
      <c r="H152">
        <f>_xlfn.RANK.EQ('Hitter Rates'!R152,'Hitter Rates'!R:R)</f>
        <v>79</v>
      </c>
      <c r="I152">
        <f>_xlfn.RANK.EQ('Hitter Rates'!S152,'Hitter Rates'!S:S)</f>
        <v>31</v>
      </c>
      <c r="J152">
        <f>_xlfn.RANK.EQ('Hitter Rates'!T152,'Hitter Rates'!T:T)</f>
        <v>135</v>
      </c>
      <c r="K152">
        <f>_xlfn.RANK.EQ('Hitter Rates'!U152,'Hitter Rates'!U:U)</f>
        <v>182</v>
      </c>
      <c r="L152">
        <f>_xlfn.RANK.EQ('Hitter Rates'!V152,'Hitter Rates'!V:V)</f>
        <v>8</v>
      </c>
      <c r="M152">
        <f>_xlfn.RANK.EQ('Hitter Rates'!W152,'Hitter Rates'!W:W)</f>
        <v>24</v>
      </c>
      <c r="N152">
        <f>_xlfn.RANK.EQ('Hitter Rates'!X152,'Hitter Rates'!X:X)</f>
        <v>285</v>
      </c>
      <c r="O152">
        <f>_xlfn.RANK.EQ('Hitter Rates'!Y152,'Hitter Rates'!Y:Y)</f>
        <v>25</v>
      </c>
      <c r="P152">
        <f>_xlfn.RANK.EQ('Hitter Rates'!Z152,'Hitter Rates'!Z:Z)</f>
        <v>94</v>
      </c>
      <c r="Q152">
        <f>_xlfn.RANK.EQ('Hitter Rates'!AA152,'Hitter Rates'!AA:AA)</f>
        <v>150</v>
      </c>
      <c r="R152">
        <f>_xlfn.RANK.EQ('Hitter Rates'!AB152,'Hitter Rates'!AB:AB)</f>
        <v>143</v>
      </c>
      <c r="S152">
        <f>_xlfn.RANK.EQ('Hitter Rates'!AC152,'Hitter Rates'!AC:AC)</f>
        <v>169</v>
      </c>
      <c r="T152">
        <f>_xlfn.RANK.EQ('Hitter Rates'!AD152,'Hitter Rates'!AD:AD)</f>
        <v>140</v>
      </c>
      <c r="U152">
        <f>_xlfn.RANK.EQ('Hitter Rates'!AE152,'Hitter Rates'!AE:AE)</f>
        <v>151</v>
      </c>
      <c r="V152">
        <f>_xlfn.RANK.EQ('Hitter Rates'!AF152,'Hitter Rates'!AF:AF)</f>
        <v>144</v>
      </c>
      <c r="W152">
        <f>_xlfn.RANK.EQ('Hitter Rates'!AG152,'Hitter Rates'!AG:AG)</f>
        <v>184</v>
      </c>
    </row>
    <row r="153" spans="1:23">
      <c r="A153">
        <f>_xlfn.RANK.EQ('Hitter Rates'!K153,'Hitter Rates'!K:K)</f>
        <v>80</v>
      </c>
      <c r="B153">
        <f>_xlfn.RANK.EQ('Hitter Rates'!L153,'Hitter Rates'!L:L)</f>
        <v>222</v>
      </c>
      <c r="C153">
        <f>_xlfn.RANK.EQ('Hitter Rates'!M153,'Hitter Rates'!M:M)</f>
        <v>12</v>
      </c>
      <c r="D153">
        <f>_xlfn.RANK.EQ('Hitter Rates'!N153,'Hitter Rates'!N:N)</f>
        <v>22</v>
      </c>
      <c r="E153">
        <f>_xlfn.RANK.EQ('Hitter Rates'!O153,'Hitter Rates'!O:O)</f>
        <v>86</v>
      </c>
      <c r="F153">
        <f>_xlfn.RANK.EQ('Hitter Rates'!P153,'Hitter Rates'!P:P)</f>
        <v>115</v>
      </c>
      <c r="G153">
        <f>_xlfn.RANK.EQ('Hitter Rates'!Q153,'Hitter Rates'!Q:Q)</f>
        <v>96</v>
      </c>
      <c r="H153">
        <f>_xlfn.RANK.EQ('Hitter Rates'!R153,'Hitter Rates'!R:R)</f>
        <v>208</v>
      </c>
      <c r="I153">
        <f>_xlfn.RANK.EQ('Hitter Rates'!S153,'Hitter Rates'!S:S)</f>
        <v>202</v>
      </c>
      <c r="J153">
        <f>_xlfn.RANK.EQ('Hitter Rates'!T153,'Hitter Rates'!T:T)</f>
        <v>262</v>
      </c>
      <c r="K153">
        <f>_xlfn.RANK.EQ('Hitter Rates'!U153,'Hitter Rates'!U:U)</f>
        <v>287</v>
      </c>
      <c r="L153">
        <f>_xlfn.RANK.EQ('Hitter Rates'!V153,'Hitter Rates'!V:V)</f>
        <v>68</v>
      </c>
      <c r="M153">
        <f>_xlfn.RANK.EQ('Hitter Rates'!W153,'Hitter Rates'!W:W)</f>
        <v>60</v>
      </c>
      <c r="N153">
        <f>_xlfn.RANK.EQ('Hitter Rates'!X153,'Hitter Rates'!X:X)</f>
        <v>202</v>
      </c>
      <c r="O153">
        <f>_xlfn.RANK.EQ('Hitter Rates'!Y153,'Hitter Rates'!Y:Y)</f>
        <v>125</v>
      </c>
      <c r="P153">
        <f>_xlfn.RANK.EQ('Hitter Rates'!Z153,'Hitter Rates'!Z:Z)</f>
        <v>83</v>
      </c>
      <c r="Q153">
        <f>_xlfn.RANK.EQ('Hitter Rates'!AA153,'Hitter Rates'!AA:AA)</f>
        <v>86</v>
      </c>
      <c r="R153">
        <f>_xlfn.RANK.EQ('Hitter Rates'!AB153,'Hitter Rates'!AB:AB)</f>
        <v>143</v>
      </c>
      <c r="S153">
        <f>_xlfn.RANK.EQ('Hitter Rates'!AC153,'Hitter Rates'!AC:AC)</f>
        <v>264</v>
      </c>
      <c r="T153">
        <f>_xlfn.RANK.EQ('Hitter Rates'!AD153,'Hitter Rates'!AD:AD)</f>
        <v>268</v>
      </c>
      <c r="U153">
        <f>_xlfn.RANK.EQ('Hitter Rates'!AE153,'Hitter Rates'!AE:AE)</f>
        <v>104</v>
      </c>
      <c r="V153">
        <f>_xlfn.RANK.EQ('Hitter Rates'!AF153,'Hitter Rates'!AF:AF)</f>
        <v>144</v>
      </c>
      <c r="W153">
        <f>_xlfn.RANK.EQ('Hitter Rates'!AG153,'Hitter Rates'!AG:AG)</f>
        <v>114</v>
      </c>
    </row>
    <row r="154" spans="1:23">
      <c r="A154">
        <f>_xlfn.RANK.EQ('Hitter Rates'!K154,'Hitter Rates'!K:K)</f>
        <v>132</v>
      </c>
      <c r="B154">
        <f>_xlfn.RANK.EQ('Hitter Rates'!L154,'Hitter Rates'!L:L)</f>
        <v>43</v>
      </c>
      <c r="C154">
        <f>_xlfn.RANK.EQ('Hitter Rates'!M154,'Hitter Rates'!M:M)</f>
        <v>162</v>
      </c>
      <c r="D154">
        <f>_xlfn.RANK.EQ('Hitter Rates'!N154,'Hitter Rates'!N:N)</f>
        <v>165</v>
      </c>
      <c r="E154">
        <f>_xlfn.RANK.EQ('Hitter Rates'!O154,'Hitter Rates'!O:O)</f>
        <v>100</v>
      </c>
      <c r="F154">
        <f>_xlfn.RANK.EQ('Hitter Rates'!P154,'Hitter Rates'!P:P)</f>
        <v>143</v>
      </c>
      <c r="G154">
        <f>_xlfn.RANK.EQ('Hitter Rates'!Q154,'Hitter Rates'!Q:Q)</f>
        <v>103</v>
      </c>
      <c r="H154">
        <f>_xlfn.RANK.EQ('Hitter Rates'!R154,'Hitter Rates'!R:R)</f>
        <v>190</v>
      </c>
      <c r="I154">
        <f>_xlfn.RANK.EQ('Hitter Rates'!S154,'Hitter Rates'!S:S)</f>
        <v>142</v>
      </c>
      <c r="J154">
        <f>_xlfn.RANK.EQ('Hitter Rates'!T154,'Hitter Rates'!T:T)</f>
        <v>90</v>
      </c>
      <c r="K154">
        <f>_xlfn.RANK.EQ('Hitter Rates'!U154,'Hitter Rates'!U:U)</f>
        <v>69</v>
      </c>
      <c r="L154">
        <f>_xlfn.RANK.EQ('Hitter Rates'!V154,'Hitter Rates'!V:V)</f>
        <v>122</v>
      </c>
      <c r="M154">
        <f>_xlfn.RANK.EQ('Hitter Rates'!W154,'Hitter Rates'!W:W)</f>
        <v>254</v>
      </c>
      <c r="N154">
        <f>_xlfn.RANK.EQ('Hitter Rates'!X154,'Hitter Rates'!X:X)</f>
        <v>166</v>
      </c>
      <c r="O154">
        <f>_xlfn.RANK.EQ('Hitter Rates'!Y154,'Hitter Rates'!Y:Y)</f>
        <v>69</v>
      </c>
      <c r="P154">
        <f>_xlfn.RANK.EQ('Hitter Rates'!Z154,'Hitter Rates'!Z:Z)</f>
        <v>180</v>
      </c>
      <c r="Q154">
        <f>_xlfn.RANK.EQ('Hitter Rates'!AA154,'Hitter Rates'!AA:AA)</f>
        <v>228</v>
      </c>
      <c r="R154">
        <f>_xlfn.RANK.EQ('Hitter Rates'!AB154,'Hitter Rates'!AB:AB)</f>
        <v>224</v>
      </c>
      <c r="S154">
        <f>_xlfn.RANK.EQ('Hitter Rates'!AC154,'Hitter Rates'!AC:AC)</f>
        <v>260</v>
      </c>
      <c r="T154">
        <f>_xlfn.RANK.EQ('Hitter Rates'!AD154,'Hitter Rates'!AD:AD)</f>
        <v>146</v>
      </c>
      <c r="U154">
        <f>_xlfn.RANK.EQ('Hitter Rates'!AE154,'Hitter Rates'!AE:AE)</f>
        <v>228</v>
      </c>
      <c r="V154">
        <f>_xlfn.RANK.EQ('Hitter Rates'!AF154,'Hitter Rates'!AF:AF)</f>
        <v>63</v>
      </c>
      <c r="W154">
        <f>_xlfn.RANK.EQ('Hitter Rates'!AG154,'Hitter Rates'!AG:AG)</f>
        <v>166</v>
      </c>
    </row>
    <row r="155" spans="1:23">
      <c r="A155">
        <f>_xlfn.RANK.EQ('Hitter Rates'!K155,'Hitter Rates'!K:K)</f>
        <v>91</v>
      </c>
      <c r="B155">
        <f>_xlfn.RANK.EQ('Hitter Rates'!L155,'Hitter Rates'!L:L)</f>
        <v>82</v>
      </c>
      <c r="C155">
        <f>_xlfn.RANK.EQ('Hitter Rates'!M155,'Hitter Rates'!M:M)</f>
        <v>50</v>
      </c>
      <c r="D155">
        <f>_xlfn.RANK.EQ('Hitter Rates'!N155,'Hitter Rates'!N:N)</f>
        <v>196</v>
      </c>
      <c r="E155">
        <f>_xlfn.RANK.EQ('Hitter Rates'!O155,'Hitter Rates'!O:O)</f>
        <v>119</v>
      </c>
      <c r="F155">
        <f>_xlfn.RANK.EQ('Hitter Rates'!P155,'Hitter Rates'!P:P)</f>
        <v>96</v>
      </c>
      <c r="G155">
        <f>_xlfn.RANK.EQ('Hitter Rates'!Q155,'Hitter Rates'!Q:Q)</f>
        <v>165</v>
      </c>
      <c r="H155">
        <f>_xlfn.RANK.EQ('Hitter Rates'!R155,'Hitter Rates'!R:R)</f>
        <v>125</v>
      </c>
      <c r="I155">
        <f>_xlfn.RANK.EQ('Hitter Rates'!S155,'Hitter Rates'!S:S)</f>
        <v>57</v>
      </c>
      <c r="J155">
        <f>_xlfn.RANK.EQ('Hitter Rates'!T155,'Hitter Rates'!T:T)</f>
        <v>78</v>
      </c>
      <c r="K155">
        <f>_xlfn.RANK.EQ('Hitter Rates'!U155,'Hitter Rates'!U:U)</f>
        <v>44</v>
      </c>
      <c r="L155">
        <f>_xlfn.RANK.EQ('Hitter Rates'!V155,'Hitter Rates'!V:V)</f>
        <v>178</v>
      </c>
      <c r="M155">
        <f>_xlfn.RANK.EQ('Hitter Rates'!W155,'Hitter Rates'!W:W)</f>
        <v>161</v>
      </c>
      <c r="N155">
        <f>_xlfn.RANK.EQ('Hitter Rates'!X155,'Hitter Rates'!X:X)</f>
        <v>107</v>
      </c>
      <c r="O155">
        <f>_xlfn.RANK.EQ('Hitter Rates'!Y155,'Hitter Rates'!Y:Y)</f>
        <v>167</v>
      </c>
      <c r="P155">
        <f>_xlfn.RANK.EQ('Hitter Rates'!Z155,'Hitter Rates'!Z:Z)</f>
        <v>116</v>
      </c>
      <c r="Q155">
        <f>_xlfn.RANK.EQ('Hitter Rates'!AA155,'Hitter Rates'!AA:AA)</f>
        <v>19</v>
      </c>
      <c r="R155">
        <f>_xlfn.RANK.EQ('Hitter Rates'!AB155,'Hitter Rates'!AB:AB)</f>
        <v>108</v>
      </c>
      <c r="S155">
        <f>_xlfn.RANK.EQ('Hitter Rates'!AC155,'Hitter Rates'!AC:AC)</f>
        <v>169</v>
      </c>
      <c r="T155">
        <f>_xlfn.RANK.EQ('Hitter Rates'!AD155,'Hitter Rates'!AD:AD)</f>
        <v>252</v>
      </c>
      <c r="U155">
        <f>_xlfn.RANK.EQ('Hitter Rates'!AE155,'Hitter Rates'!AE:AE)</f>
        <v>63</v>
      </c>
      <c r="V155">
        <f>_xlfn.RANK.EQ('Hitter Rates'!AF155,'Hitter Rates'!AF:AF)</f>
        <v>179</v>
      </c>
      <c r="W155">
        <f>_xlfn.RANK.EQ('Hitter Rates'!AG155,'Hitter Rates'!AG:AG)</f>
        <v>113</v>
      </c>
    </row>
    <row r="156" spans="1:23">
      <c r="A156">
        <f>_xlfn.RANK.EQ('Hitter Rates'!K156,'Hitter Rates'!K:K)</f>
        <v>30</v>
      </c>
      <c r="B156">
        <f>_xlfn.RANK.EQ('Hitter Rates'!L156,'Hitter Rates'!L:L)</f>
        <v>146</v>
      </c>
      <c r="C156">
        <f>_xlfn.RANK.EQ('Hitter Rates'!M156,'Hitter Rates'!M:M)</f>
        <v>93</v>
      </c>
      <c r="D156">
        <f>_xlfn.RANK.EQ('Hitter Rates'!N156,'Hitter Rates'!N:N)</f>
        <v>62</v>
      </c>
      <c r="E156">
        <f>_xlfn.RANK.EQ('Hitter Rates'!O156,'Hitter Rates'!O:O)</f>
        <v>266</v>
      </c>
      <c r="F156">
        <f>_xlfn.RANK.EQ('Hitter Rates'!P156,'Hitter Rates'!P:P)</f>
        <v>118</v>
      </c>
      <c r="G156">
        <f>_xlfn.RANK.EQ('Hitter Rates'!Q156,'Hitter Rates'!Q:Q)</f>
        <v>202</v>
      </c>
      <c r="H156">
        <f>_xlfn.RANK.EQ('Hitter Rates'!R156,'Hitter Rates'!R:R)</f>
        <v>11</v>
      </c>
      <c r="I156">
        <f>_xlfn.RANK.EQ('Hitter Rates'!S156,'Hitter Rates'!S:S)</f>
        <v>33</v>
      </c>
      <c r="J156">
        <f>_xlfn.RANK.EQ('Hitter Rates'!T156,'Hitter Rates'!T:T)</f>
        <v>188</v>
      </c>
      <c r="K156">
        <f>_xlfn.RANK.EQ('Hitter Rates'!U156,'Hitter Rates'!U:U)</f>
        <v>205</v>
      </c>
      <c r="L156">
        <f>_xlfn.RANK.EQ('Hitter Rates'!V156,'Hitter Rates'!V:V)</f>
        <v>136</v>
      </c>
      <c r="M156">
        <f>_xlfn.RANK.EQ('Hitter Rates'!W156,'Hitter Rates'!W:W)</f>
        <v>229</v>
      </c>
      <c r="N156">
        <f>_xlfn.RANK.EQ('Hitter Rates'!X156,'Hitter Rates'!X:X)</f>
        <v>144</v>
      </c>
      <c r="O156">
        <f>_xlfn.RANK.EQ('Hitter Rates'!Y156,'Hitter Rates'!Y:Y)</f>
        <v>107</v>
      </c>
      <c r="P156">
        <f>_xlfn.RANK.EQ('Hitter Rates'!Z156,'Hitter Rates'!Z:Z)</f>
        <v>70</v>
      </c>
      <c r="Q156">
        <f>_xlfn.RANK.EQ('Hitter Rates'!AA156,'Hitter Rates'!AA:AA)</f>
        <v>100</v>
      </c>
      <c r="R156">
        <f>_xlfn.RANK.EQ('Hitter Rates'!AB156,'Hitter Rates'!AB:AB)</f>
        <v>25</v>
      </c>
      <c r="S156">
        <f>_xlfn.RANK.EQ('Hitter Rates'!AC156,'Hitter Rates'!AC:AC)</f>
        <v>35</v>
      </c>
      <c r="T156">
        <f>_xlfn.RANK.EQ('Hitter Rates'!AD156,'Hitter Rates'!AD:AD)</f>
        <v>180</v>
      </c>
      <c r="U156">
        <f>_xlfn.RANK.EQ('Hitter Rates'!AE156,'Hitter Rates'!AE:AE)</f>
        <v>28</v>
      </c>
      <c r="V156">
        <f>_xlfn.RANK.EQ('Hitter Rates'!AF156,'Hitter Rates'!AF:AF)</f>
        <v>264</v>
      </c>
      <c r="W156">
        <f>_xlfn.RANK.EQ('Hitter Rates'!AG156,'Hitter Rates'!AG:AG)</f>
        <v>165</v>
      </c>
    </row>
    <row r="157" spans="1:23">
      <c r="A157">
        <f>_xlfn.RANK.EQ('Hitter Rates'!K157,'Hitter Rates'!K:K)</f>
        <v>238</v>
      </c>
      <c r="B157">
        <f>_xlfn.RANK.EQ('Hitter Rates'!L157,'Hitter Rates'!L:L)</f>
        <v>283</v>
      </c>
      <c r="C157">
        <f>_xlfn.RANK.EQ('Hitter Rates'!M157,'Hitter Rates'!M:M)</f>
        <v>203</v>
      </c>
      <c r="D157">
        <f>_xlfn.RANK.EQ('Hitter Rates'!N157,'Hitter Rates'!N:N)</f>
        <v>254</v>
      </c>
      <c r="E157">
        <f>_xlfn.RANK.EQ('Hitter Rates'!O157,'Hitter Rates'!O:O)</f>
        <v>103</v>
      </c>
      <c r="F157">
        <f>_xlfn.RANK.EQ('Hitter Rates'!P157,'Hitter Rates'!P:P)</f>
        <v>243</v>
      </c>
      <c r="G157">
        <f>_xlfn.RANK.EQ('Hitter Rates'!Q157,'Hitter Rates'!Q:Q)</f>
        <v>83</v>
      </c>
      <c r="H157">
        <f>_xlfn.RANK.EQ('Hitter Rates'!R157,'Hitter Rates'!R:R)</f>
        <v>282</v>
      </c>
      <c r="I157">
        <f>_xlfn.RANK.EQ('Hitter Rates'!S157,'Hitter Rates'!S:S)</f>
        <v>225</v>
      </c>
      <c r="J157">
        <f>_xlfn.RANK.EQ('Hitter Rates'!T157,'Hitter Rates'!T:T)</f>
        <v>184</v>
      </c>
      <c r="K157">
        <f>_xlfn.RANK.EQ('Hitter Rates'!U157,'Hitter Rates'!U:U)</f>
        <v>228</v>
      </c>
      <c r="L157">
        <f>_xlfn.RANK.EQ('Hitter Rates'!V157,'Hitter Rates'!V:V)</f>
        <v>262</v>
      </c>
      <c r="M157">
        <f>_xlfn.RANK.EQ('Hitter Rates'!W157,'Hitter Rates'!W:W)</f>
        <v>147</v>
      </c>
      <c r="N157">
        <f>_xlfn.RANK.EQ('Hitter Rates'!X157,'Hitter Rates'!X:X)</f>
        <v>30</v>
      </c>
      <c r="O157">
        <f>_xlfn.RANK.EQ('Hitter Rates'!Y157,'Hitter Rates'!Y:Y)</f>
        <v>244</v>
      </c>
      <c r="P157">
        <f>_xlfn.RANK.EQ('Hitter Rates'!Z157,'Hitter Rates'!Z:Z)</f>
        <v>288</v>
      </c>
      <c r="Q157">
        <f>_xlfn.RANK.EQ('Hitter Rates'!AA157,'Hitter Rates'!AA:AA)</f>
        <v>209</v>
      </c>
      <c r="R157">
        <f>_xlfn.RANK.EQ('Hitter Rates'!AB157,'Hitter Rates'!AB:AB)</f>
        <v>284</v>
      </c>
      <c r="S157">
        <f>_xlfn.RANK.EQ('Hitter Rates'!AC157,'Hitter Rates'!AC:AC)</f>
        <v>173</v>
      </c>
      <c r="T157">
        <f>_xlfn.RANK.EQ('Hitter Rates'!AD157,'Hitter Rates'!AD:AD)</f>
        <v>11</v>
      </c>
      <c r="U157">
        <f>_xlfn.RANK.EQ('Hitter Rates'!AE157,'Hitter Rates'!AE:AE)</f>
        <v>286</v>
      </c>
      <c r="V157">
        <f>_xlfn.RANK.EQ('Hitter Rates'!AF157,'Hitter Rates'!AF:AF)</f>
        <v>4</v>
      </c>
      <c r="W157">
        <f>_xlfn.RANK.EQ('Hitter Rates'!AG157,'Hitter Rates'!AG:AG)</f>
        <v>249</v>
      </c>
    </row>
    <row r="158" spans="1:23">
      <c r="A158">
        <f>_xlfn.RANK.EQ('Hitter Rates'!K158,'Hitter Rates'!K:K)</f>
        <v>184</v>
      </c>
      <c r="B158">
        <f>_xlfn.RANK.EQ('Hitter Rates'!L158,'Hitter Rates'!L:L)</f>
        <v>91</v>
      </c>
      <c r="C158">
        <f>_xlfn.RANK.EQ('Hitter Rates'!M158,'Hitter Rates'!M:M)</f>
        <v>29</v>
      </c>
      <c r="D158">
        <f>_xlfn.RANK.EQ('Hitter Rates'!N158,'Hitter Rates'!N:N)</f>
        <v>155</v>
      </c>
      <c r="E158">
        <f>_xlfn.RANK.EQ('Hitter Rates'!O158,'Hitter Rates'!O:O)</f>
        <v>55</v>
      </c>
      <c r="F158">
        <f>_xlfn.RANK.EQ('Hitter Rates'!P158,'Hitter Rates'!P:P)</f>
        <v>81</v>
      </c>
      <c r="G158">
        <f>_xlfn.RANK.EQ('Hitter Rates'!Q158,'Hitter Rates'!Q:Q)</f>
        <v>264</v>
      </c>
      <c r="H158">
        <f>_xlfn.RANK.EQ('Hitter Rates'!R158,'Hitter Rates'!R:R)</f>
        <v>217</v>
      </c>
      <c r="I158">
        <f>_xlfn.RANK.EQ('Hitter Rates'!S158,'Hitter Rates'!S:S)</f>
        <v>243</v>
      </c>
      <c r="J158">
        <f>_xlfn.RANK.EQ('Hitter Rates'!T158,'Hitter Rates'!T:T)</f>
        <v>132</v>
      </c>
      <c r="K158">
        <f>_xlfn.RANK.EQ('Hitter Rates'!U158,'Hitter Rates'!U:U)</f>
        <v>141</v>
      </c>
      <c r="L158">
        <f>_xlfn.RANK.EQ('Hitter Rates'!V158,'Hitter Rates'!V:V)</f>
        <v>264</v>
      </c>
      <c r="M158">
        <f>_xlfn.RANK.EQ('Hitter Rates'!W158,'Hitter Rates'!W:W)</f>
        <v>252</v>
      </c>
      <c r="N158">
        <f>_xlfn.RANK.EQ('Hitter Rates'!X158,'Hitter Rates'!X:X)</f>
        <v>10</v>
      </c>
      <c r="O158">
        <f>_xlfn.RANK.EQ('Hitter Rates'!Y158,'Hitter Rates'!Y:Y)</f>
        <v>258</v>
      </c>
      <c r="P158">
        <f>_xlfn.RANK.EQ('Hitter Rates'!Z158,'Hitter Rates'!Z:Z)</f>
        <v>101</v>
      </c>
      <c r="Q158">
        <f>_xlfn.RANK.EQ('Hitter Rates'!AA158,'Hitter Rates'!AA:AA)</f>
        <v>3</v>
      </c>
      <c r="R158">
        <f>_xlfn.RANK.EQ('Hitter Rates'!AB158,'Hitter Rates'!AB:AB)</f>
        <v>79</v>
      </c>
      <c r="S158">
        <f>_xlfn.RANK.EQ('Hitter Rates'!AC158,'Hitter Rates'!AC:AC)</f>
        <v>127</v>
      </c>
      <c r="T158">
        <f>_xlfn.RANK.EQ('Hitter Rates'!AD158,'Hitter Rates'!AD:AD)</f>
        <v>259</v>
      </c>
      <c r="U158">
        <f>_xlfn.RANK.EQ('Hitter Rates'!AE158,'Hitter Rates'!AE:AE)</f>
        <v>32</v>
      </c>
      <c r="V158">
        <f>_xlfn.RANK.EQ('Hitter Rates'!AF158,'Hitter Rates'!AF:AF)</f>
        <v>208</v>
      </c>
      <c r="W158">
        <f>_xlfn.RANK.EQ('Hitter Rates'!AG158,'Hitter Rates'!AG:AG)</f>
        <v>115</v>
      </c>
    </row>
    <row r="159" spans="1:23">
      <c r="A159">
        <f>_xlfn.RANK.EQ('Hitter Rates'!K159,'Hitter Rates'!K:K)</f>
        <v>135</v>
      </c>
      <c r="B159">
        <f>_xlfn.RANK.EQ('Hitter Rates'!L159,'Hitter Rates'!L:L)</f>
        <v>26</v>
      </c>
      <c r="C159">
        <f>_xlfn.RANK.EQ('Hitter Rates'!M159,'Hitter Rates'!M:M)</f>
        <v>227</v>
      </c>
      <c r="D159">
        <f>_xlfn.RANK.EQ('Hitter Rates'!N159,'Hitter Rates'!N:N)</f>
        <v>20</v>
      </c>
      <c r="E159">
        <f>_xlfn.RANK.EQ('Hitter Rates'!O159,'Hitter Rates'!O:O)</f>
        <v>31</v>
      </c>
      <c r="F159">
        <f>_xlfn.RANK.EQ('Hitter Rates'!P159,'Hitter Rates'!P:P)</f>
        <v>34</v>
      </c>
      <c r="G159">
        <f>_xlfn.RANK.EQ('Hitter Rates'!Q159,'Hitter Rates'!Q:Q)</f>
        <v>39</v>
      </c>
      <c r="H159">
        <f>_xlfn.RANK.EQ('Hitter Rates'!R159,'Hitter Rates'!R:R)</f>
        <v>26</v>
      </c>
      <c r="I159">
        <f>_xlfn.RANK.EQ('Hitter Rates'!S159,'Hitter Rates'!S:S)</f>
        <v>91</v>
      </c>
      <c r="J159">
        <f>_xlfn.RANK.EQ('Hitter Rates'!T159,'Hitter Rates'!T:T)</f>
        <v>125</v>
      </c>
      <c r="K159">
        <f>_xlfn.RANK.EQ('Hitter Rates'!U159,'Hitter Rates'!U:U)</f>
        <v>84</v>
      </c>
      <c r="L159">
        <f>_xlfn.RANK.EQ('Hitter Rates'!V159,'Hitter Rates'!V:V)</f>
        <v>108</v>
      </c>
      <c r="M159">
        <f>_xlfn.RANK.EQ('Hitter Rates'!W159,'Hitter Rates'!W:W)</f>
        <v>43</v>
      </c>
      <c r="N159">
        <f>_xlfn.RANK.EQ('Hitter Rates'!X159,'Hitter Rates'!X:X)</f>
        <v>219</v>
      </c>
      <c r="O159">
        <f>_xlfn.RANK.EQ('Hitter Rates'!Y159,'Hitter Rates'!Y:Y)</f>
        <v>113</v>
      </c>
      <c r="P159">
        <f>_xlfn.RANK.EQ('Hitter Rates'!Z159,'Hitter Rates'!Z:Z)</f>
        <v>83</v>
      </c>
      <c r="Q159">
        <f>_xlfn.RANK.EQ('Hitter Rates'!AA159,'Hitter Rates'!AA:AA)</f>
        <v>264</v>
      </c>
      <c r="R159">
        <f>_xlfn.RANK.EQ('Hitter Rates'!AB159,'Hitter Rates'!AB:AB)</f>
        <v>44</v>
      </c>
      <c r="S159">
        <f>_xlfn.RANK.EQ('Hitter Rates'!AC159,'Hitter Rates'!AC:AC)</f>
        <v>81</v>
      </c>
      <c r="T159">
        <f>_xlfn.RANK.EQ('Hitter Rates'!AD159,'Hitter Rates'!AD:AD)</f>
        <v>129</v>
      </c>
      <c r="U159">
        <f>_xlfn.RANK.EQ('Hitter Rates'!AE159,'Hitter Rates'!AE:AE)</f>
        <v>84</v>
      </c>
      <c r="V159">
        <f>_xlfn.RANK.EQ('Hitter Rates'!AF159,'Hitter Rates'!AF:AF)</f>
        <v>245</v>
      </c>
      <c r="W159">
        <f>_xlfn.RANK.EQ('Hitter Rates'!AG159,'Hitter Rates'!AG:AG)</f>
        <v>128</v>
      </c>
    </row>
    <row r="160" spans="1:23">
      <c r="A160">
        <f>_xlfn.RANK.EQ('Hitter Rates'!K160,'Hitter Rates'!K:K)</f>
        <v>101</v>
      </c>
      <c r="B160">
        <f>_xlfn.RANK.EQ('Hitter Rates'!L160,'Hitter Rates'!L:L)</f>
        <v>134</v>
      </c>
      <c r="C160">
        <f>_xlfn.RANK.EQ('Hitter Rates'!M160,'Hitter Rates'!M:M)</f>
        <v>62</v>
      </c>
      <c r="D160">
        <f>_xlfn.RANK.EQ('Hitter Rates'!N160,'Hitter Rates'!N:N)</f>
        <v>166</v>
      </c>
      <c r="E160">
        <f>_xlfn.RANK.EQ('Hitter Rates'!O160,'Hitter Rates'!O:O)</f>
        <v>159</v>
      </c>
      <c r="F160">
        <f>_xlfn.RANK.EQ('Hitter Rates'!P160,'Hitter Rates'!P:P)</f>
        <v>136</v>
      </c>
      <c r="G160">
        <f>_xlfn.RANK.EQ('Hitter Rates'!Q160,'Hitter Rates'!Q:Q)</f>
        <v>68</v>
      </c>
      <c r="H160">
        <f>_xlfn.RANK.EQ('Hitter Rates'!R160,'Hitter Rates'!R:R)</f>
        <v>238</v>
      </c>
      <c r="I160">
        <f>_xlfn.RANK.EQ('Hitter Rates'!S160,'Hitter Rates'!S:S)</f>
        <v>186</v>
      </c>
      <c r="J160">
        <f>_xlfn.RANK.EQ('Hitter Rates'!T160,'Hitter Rates'!T:T)</f>
        <v>213</v>
      </c>
      <c r="K160">
        <f>_xlfn.RANK.EQ('Hitter Rates'!U160,'Hitter Rates'!U:U)</f>
        <v>164</v>
      </c>
      <c r="L160">
        <f>_xlfn.RANK.EQ('Hitter Rates'!V160,'Hitter Rates'!V:V)</f>
        <v>156</v>
      </c>
      <c r="M160">
        <f>_xlfn.RANK.EQ('Hitter Rates'!W160,'Hitter Rates'!W:W)</f>
        <v>215</v>
      </c>
      <c r="N160">
        <f>_xlfn.RANK.EQ('Hitter Rates'!X160,'Hitter Rates'!X:X)</f>
        <v>105</v>
      </c>
      <c r="O160">
        <f>_xlfn.RANK.EQ('Hitter Rates'!Y160,'Hitter Rates'!Y:Y)</f>
        <v>145</v>
      </c>
      <c r="P160">
        <f>_xlfn.RANK.EQ('Hitter Rates'!Z160,'Hitter Rates'!Z:Z)</f>
        <v>75</v>
      </c>
      <c r="Q160">
        <f>_xlfn.RANK.EQ('Hitter Rates'!AA160,'Hitter Rates'!AA:AA)</f>
        <v>228</v>
      </c>
      <c r="R160">
        <f>_xlfn.RANK.EQ('Hitter Rates'!AB160,'Hitter Rates'!AB:AB)</f>
        <v>186</v>
      </c>
      <c r="S160">
        <f>_xlfn.RANK.EQ('Hitter Rates'!AC160,'Hitter Rates'!AC:AC)</f>
        <v>247</v>
      </c>
      <c r="T160">
        <f>_xlfn.RANK.EQ('Hitter Rates'!AD160,'Hitter Rates'!AD:AD)</f>
        <v>180</v>
      </c>
      <c r="U160">
        <f>_xlfn.RANK.EQ('Hitter Rates'!AE160,'Hitter Rates'!AE:AE)</f>
        <v>195</v>
      </c>
      <c r="V160">
        <f>_xlfn.RANK.EQ('Hitter Rates'!AF160,'Hitter Rates'!AF:AF)</f>
        <v>102</v>
      </c>
      <c r="W160">
        <f>_xlfn.RANK.EQ('Hitter Rates'!AG160,'Hitter Rates'!AG:AG)</f>
        <v>89</v>
      </c>
    </row>
    <row r="161" spans="1:23">
      <c r="A161">
        <f>_xlfn.RANK.EQ('Hitter Rates'!K161,'Hitter Rates'!K:K)</f>
        <v>209</v>
      </c>
      <c r="B161">
        <f>_xlfn.RANK.EQ('Hitter Rates'!L161,'Hitter Rates'!L:L)</f>
        <v>163</v>
      </c>
      <c r="C161">
        <f>_xlfn.RANK.EQ('Hitter Rates'!M161,'Hitter Rates'!M:M)</f>
        <v>243</v>
      </c>
      <c r="D161">
        <f>_xlfn.RANK.EQ('Hitter Rates'!N161,'Hitter Rates'!N:N)</f>
        <v>81</v>
      </c>
      <c r="E161">
        <f>_xlfn.RANK.EQ('Hitter Rates'!O161,'Hitter Rates'!O:O)</f>
        <v>169</v>
      </c>
      <c r="F161">
        <f>_xlfn.RANK.EQ('Hitter Rates'!P161,'Hitter Rates'!P:P)</f>
        <v>252</v>
      </c>
      <c r="G161">
        <f>_xlfn.RANK.EQ('Hitter Rates'!Q161,'Hitter Rates'!Q:Q)</f>
        <v>23</v>
      </c>
      <c r="H161">
        <f>_xlfn.RANK.EQ('Hitter Rates'!R161,'Hitter Rates'!R:R)</f>
        <v>57</v>
      </c>
      <c r="I161">
        <f>_xlfn.RANK.EQ('Hitter Rates'!S161,'Hitter Rates'!S:S)</f>
        <v>62</v>
      </c>
      <c r="J161">
        <f>_xlfn.RANK.EQ('Hitter Rates'!T161,'Hitter Rates'!T:T)</f>
        <v>147</v>
      </c>
      <c r="K161">
        <f>_xlfn.RANK.EQ('Hitter Rates'!U161,'Hitter Rates'!U:U)</f>
        <v>81</v>
      </c>
      <c r="L161">
        <f>_xlfn.RANK.EQ('Hitter Rates'!V161,'Hitter Rates'!V:V)</f>
        <v>32</v>
      </c>
      <c r="M161">
        <f>_xlfn.RANK.EQ('Hitter Rates'!W161,'Hitter Rates'!W:W)</f>
        <v>81</v>
      </c>
      <c r="N161">
        <f>_xlfn.RANK.EQ('Hitter Rates'!X161,'Hitter Rates'!X:X)</f>
        <v>249</v>
      </c>
      <c r="O161">
        <f>_xlfn.RANK.EQ('Hitter Rates'!Y161,'Hitter Rates'!Y:Y)</f>
        <v>67</v>
      </c>
      <c r="P161">
        <f>_xlfn.RANK.EQ('Hitter Rates'!Z161,'Hitter Rates'!Z:Z)</f>
        <v>39</v>
      </c>
      <c r="Q161">
        <f>_xlfn.RANK.EQ('Hitter Rates'!AA161,'Hitter Rates'!AA:AA)</f>
        <v>254</v>
      </c>
      <c r="R161">
        <f>_xlfn.RANK.EQ('Hitter Rates'!AB161,'Hitter Rates'!AB:AB)</f>
        <v>111</v>
      </c>
      <c r="S161">
        <f>_xlfn.RANK.EQ('Hitter Rates'!AC161,'Hitter Rates'!AC:AC)</f>
        <v>74</v>
      </c>
      <c r="T161">
        <f>_xlfn.RANK.EQ('Hitter Rates'!AD161,'Hitter Rates'!AD:AD)</f>
        <v>60</v>
      </c>
      <c r="U161">
        <f>_xlfn.RANK.EQ('Hitter Rates'!AE161,'Hitter Rates'!AE:AE)</f>
        <v>172</v>
      </c>
      <c r="V161">
        <f>_xlfn.RANK.EQ('Hitter Rates'!AF161,'Hitter Rates'!AF:AF)</f>
        <v>178</v>
      </c>
      <c r="W161">
        <f>_xlfn.RANK.EQ('Hitter Rates'!AG161,'Hitter Rates'!AG:AG)</f>
        <v>185</v>
      </c>
    </row>
    <row r="162" spans="1:23">
      <c r="A162">
        <f>_xlfn.RANK.EQ('Hitter Rates'!K162,'Hitter Rates'!K:K)</f>
        <v>160</v>
      </c>
      <c r="B162">
        <f>_xlfn.RANK.EQ('Hitter Rates'!L162,'Hitter Rates'!L:L)</f>
        <v>24</v>
      </c>
      <c r="C162">
        <f>_xlfn.RANK.EQ('Hitter Rates'!M162,'Hitter Rates'!M:M)</f>
        <v>199</v>
      </c>
      <c r="D162">
        <f>_xlfn.RANK.EQ('Hitter Rates'!N162,'Hitter Rates'!N:N)</f>
        <v>6</v>
      </c>
      <c r="E162">
        <f>_xlfn.RANK.EQ('Hitter Rates'!O162,'Hitter Rates'!O:O)</f>
        <v>233</v>
      </c>
      <c r="F162">
        <f>_xlfn.RANK.EQ('Hitter Rates'!P162,'Hitter Rates'!P:P)</f>
        <v>169</v>
      </c>
      <c r="G162">
        <f>_xlfn.RANK.EQ('Hitter Rates'!Q162,'Hitter Rates'!Q:Q)</f>
        <v>152</v>
      </c>
      <c r="H162">
        <f>_xlfn.RANK.EQ('Hitter Rates'!R162,'Hitter Rates'!R:R)</f>
        <v>10</v>
      </c>
      <c r="I162">
        <f>_xlfn.RANK.EQ('Hitter Rates'!S162,'Hitter Rates'!S:S)</f>
        <v>136</v>
      </c>
      <c r="J162">
        <f>_xlfn.RANK.EQ('Hitter Rates'!T162,'Hitter Rates'!T:T)</f>
        <v>63</v>
      </c>
      <c r="K162">
        <f>_xlfn.RANK.EQ('Hitter Rates'!U162,'Hitter Rates'!U:U)</f>
        <v>53</v>
      </c>
      <c r="L162">
        <f>_xlfn.RANK.EQ('Hitter Rates'!V162,'Hitter Rates'!V:V)</f>
        <v>282</v>
      </c>
      <c r="M162">
        <f>_xlfn.RANK.EQ('Hitter Rates'!W162,'Hitter Rates'!W:W)</f>
        <v>25</v>
      </c>
      <c r="N162">
        <f>_xlfn.RANK.EQ('Hitter Rates'!X162,'Hitter Rates'!X:X)</f>
        <v>15</v>
      </c>
      <c r="O162">
        <f>_xlfn.RANK.EQ('Hitter Rates'!Y162,'Hitter Rates'!Y:Y)</f>
        <v>287</v>
      </c>
      <c r="P162">
        <f>_xlfn.RANK.EQ('Hitter Rates'!Z162,'Hitter Rates'!Z:Z)</f>
        <v>24</v>
      </c>
      <c r="Q162">
        <f>_xlfn.RANK.EQ('Hitter Rates'!AA162,'Hitter Rates'!AA:AA)</f>
        <v>79</v>
      </c>
      <c r="R162">
        <f>_xlfn.RANK.EQ('Hitter Rates'!AB162,'Hitter Rates'!AB:AB)</f>
        <v>71</v>
      </c>
      <c r="S162">
        <f>_xlfn.RANK.EQ('Hitter Rates'!AC162,'Hitter Rates'!AC:AC)</f>
        <v>35</v>
      </c>
      <c r="T162">
        <f>_xlfn.RANK.EQ('Hitter Rates'!AD162,'Hitter Rates'!AD:AD)</f>
        <v>78</v>
      </c>
      <c r="U162">
        <f>_xlfn.RANK.EQ('Hitter Rates'!AE162,'Hitter Rates'!AE:AE)</f>
        <v>94</v>
      </c>
      <c r="V162">
        <f>_xlfn.RANK.EQ('Hitter Rates'!AF162,'Hitter Rates'!AF:AF)</f>
        <v>217</v>
      </c>
      <c r="W162">
        <f>_xlfn.RANK.EQ('Hitter Rates'!AG162,'Hitter Rates'!AG:AG)</f>
        <v>122</v>
      </c>
    </row>
    <row r="163" spans="1:23">
      <c r="A163">
        <f>_xlfn.RANK.EQ('Hitter Rates'!K163,'Hitter Rates'!K:K)</f>
        <v>102</v>
      </c>
      <c r="B163">
        <f>_xlfn.RANK.EQ('Hitter Rates'!L163,'Hitter Rates'!L:L)</f>
        <v>111</v>
      </c>
      <c r="C163">
        <f>_xlfn.RANK.EQ('Hitter Rates'!M163,'Hitter Rates'!M:M)</f>
        <v>153</v>
      </c>
      <c r="D163">
        <f>_xlfn.RANK.EQ('Hitter Rates'!N163,'Hitter Rates'!N:N)</f>
        <v>70</v>
      </c>
      <c r="E163">
        <f>_xlfn.RANK.EQ('Hitter Rates'!O163,'Hitter Rates'!O:O)</f>
        <v>188</v>
      </c>
      <c r="F163">
        <f>_xlfn.RANK.EQ('Hitter Rates'!P163,'Hitter Rates'!P:P)</f>
        <v>96</v>
      </c>
      <c r="G163">
        <f>_xlfn.RANK.EQ('Hitter Rates'!Q163,'Hitter Rates'!Q:Q)</f>
        <v>213</v>
      </c>
      <c r="H163">
        <f>_xlfn.RANK.EQ('Hitter Rates'!R163,'Hitter Rates'!R:R)</f>
        <v>80</v>
      </c>
      <c r="I163">
        <f>_xlfn.RANK.EQ('Hitter Rates'!S163,'Hitter Rates'!S:S)</f>
        <v>70</v>
      </c>
      <c r="J163">
        <f>_xlfn.RANK.EQ('Hitter Rates'!T163,'Hitter Rates'!T:T)</f>
        <v>102</v>
      </c>
      <c r="K163">
        <f>_xlfn.RANK.EQ('Hitter Rates'!U163,'Hitter Rates'!U:U)</f>
        <v>108</v>
      </c>
      <c r="L163">
        <f>_xlfn.RANK.EQ('Hitter Rates'!V163,'Hitter Rates'!V:V)</f>
        <v>63</v>
      </c>
      <c r="M163">
        <f>_xlfn.RANK.EQ('Hitter Rates'!W163,'Hitter Rates'!W:W)</f>
        <v>144</v>
      </c>
      <c r="N163">
        <f>_xlfn.RANK.EQ('Hitter Rates'!X163,'Hitter Rates'!X:X)</f>
        <v>213</v>
      </c>
      <c r="O163">
        <f>_xlfn.RANK.EQ('Hitter Rates'!Y163,'Hitter Rates'!Y:Y)</f>
        <v>76</v>
      </c>
      <c r="P163">
        <f>_xlfn.RANK.EQ('Hitter Rates'!Z163,'Hitter Rates'!Z:Z)</f>
        <v>188</v>
      </c>
      <c r="Q163">
        <f>_xlfn.RANK.EQ('Hitter Rates'!AA163,'Hitter Rates'!AA:AA)</f>
        <v>100</v>
      </c>
      <c r="R163">
        <f>_xlfn.RANK.EQ('Hitter Rates'!AB163,'Hitter Rates'!AB:AB)</f>
        <v>118</v>
      </c>
      <c r="S163">
        <f>_xlfn.RANK.EQ('Hitter Rates'!AC163,'Hitter Rates'!AC:AC)</f>
        <v>161</v>
      </c>
      <c r="T163">
        <f>_xlfn.RANK.EQ('Hitter Rates'!AD163,'Hitter Rates'!AD:AD)</f>
        <v>198</v>
      </c>
      <c r="U163">
        <f>_xlfn.RANK.EQ('Hitter Rates'!AE163,'Hitter Rates'!AE:AE)</f>
        <v>99</v>
      </c>
      <c r="V163">
        <f>_xlfn.RANK.EQ('Hitter Rates'!AF163,'Hitter Rates'!AF:AF)</f>
        <v>168</v>
      </c>
      <c r="W163">
        <f>_xlfn.RANK.EQ('Hitter Rates'!AG163,'Hitter Rates'!AG:AG)</f>
        <v>99</v>
      </c>
    </row>
    <row r="164" spans="1:23">
      <c r="A164">
        <f>_xlfn.RANK.EQ('Hitter Rates'!K164,'Hitter Rates'!K:K)</f>
        <v>60</v>
      </c>
      <c r="B164">
        <f>_xlfn.RANK.EQ('Hitter Rates'!L164,'Hitter Rates'!L:L)</f>
        <v>217</v>
      </c>
      <c r="C164">
        <f>_xlfn.RANK.EQ('Hitter Rates'!M164,'Hitter Rates'!M:M)</f>
        <v>61</v>
      </c>
      <c r="D164">
        <f>_xlfn.RANK.EQ('Hitter Rates'!N164,'Hitter Rates'!N:N)</f>
        <v>117</v>
      </c>
      <c r="E164">
        <f>_xlfn.RANK.EQ('Hitter Rates'!O164,'Hitter Rates'!O:O)</f>
        <v>202</v>
      </c>
      <c r="F164">
        <f>_xlfn.RANK.EQ('Hitter Rates'!P164,'Hitter Rates'!P:P)</f>
        <v>37</v>
      </c>
      <c r="G164">
        <f>_xlfn.RANK.EQ('Hitter Rates'!Q164,'Hitter Rates'!Q:Q)</f>
        <v>288</v>
      </c>
      <c r="H164">
        <f>_xlfn.RANK.EQ('Hitter Rates'!R164,'Hitter Rates'!R:R)</f>
        <v>4</v>
      </c>
      <c r="I164">
        <f>_xlfn.RANK.EQ('Hitter Rates'!S164,'Hitter Rates'!S:S)</f>
        <v>44</v>
      </c>
      <c r="J164">
        <f>_xlfn.RANK.EQ('Hitter Rates'!T164,'Hitter Rates'!T:T)</f>
        <v>204</v>
      </c>
      <c r="K164">
        <f>_xlfn.RANK.EQ('Hitter Rates'!U164,'Hitter Rates'!U:U)</f>
        <v>154</v>
      </c>
      <c r="L164">
        <f>_xlfn.RANK.EQ('Hitter Rates'!V164,'Hitter Rates'!V:V)</f>
        <v>20</v>
      </c>
      <c r="M164">
        <f>_xlfn.RANK.EQ('Hitter Rates'!W164,'Hitter Rates'!W:W)</f>
        <v>29</v>
      </c>
      <c r="N164">
        <f>_xlfn.RANK.EQ('Hitter Rates'!X164,'Hitter Rates'!X:X)</f>
        <v>277</v>
      </c>
      <c r="O164">
        <f>_xlfn.RANK.EQ('Hitter Rates'!Y164,'Hitter Rates'!Y:Y)</f>
        <v>46</v>
      </c>
      <c r="P164">
        <f>_xlfn.RANK.EQ('Hitter Rates'!Z164,'Hitter Rates'!Z:Z)</f>
        <v>146</v>
      </c>
      <c r="Q164">
        <f>_xlfn.RANK.EQ('Hitter Rates'!AA164,'Hitter Rates'!AA:AA)</f>
        <v>2</v>
      </c>
      <c r="R164">
        <f>_xlfn.RANK.EQ('Hitter Rates'!AB164,'Hitter Rates'!AB:AB)</f>
        <v>4</v>
      </c>
      <c r="S164">
        <f>_xlfn.RANK.EQ('Hitter Rates'!AC164,'Hitter Rates'!AC:AC)</f>
        <v>14</v>
      </c>
      <c r="T164">
        <f>_xlfn.RANK.EQ('Hitter Rates'!AD164,'Hitter Rates'!AD:AD)</f>
        <v>282</v>
      </c>
      <c r="U164">
        <f>_xlfn.RANK.EQ('Hitter Rates'!AE164,'Hitter Rates'!AE:AE)</f>
        <v>1</v>
      </c>
      <c r="V164">
        <f>_xlfn.RANK.EQ('Hitter Rates'!AF164,'Hitter Rates'!AF:AF)</f>
        <v>285</v>
      </c>
      <c r="W164">
        <f>_xlfn.RANK.EQ('Hitter Rates'!AG164,'Hitter Rates'!AG:AG)</f>
        <v>194</v>
      </c>
    </row>
    <row r="165" spans="1:23">
      <c r="A165">
        <f>_xlfn.RANK.EQ('Hitter Rates'!K165,'Hitter Rates'!K:K)</f>
        <v>108</v>
      </c>
      <c r="B165">
        <f>_xlfn.RANK.EQ('Hitter Rates'!L165,'Hitter Rates'!L:L)</f>
        <v>123</v>
      </c>
      <c r="C165">
        <f>_xlfn.RANK.EQ('Hitter Rates'!M165,'Hitter Rates'!M:M)</f>
        <v>172</v>
      </c>
      <c r="D165">
        <f>_xlfn.RANK.EQ('Hitter Rates'!N165,'Hitter Rates'!N:N)</f>
        <v>178</v>
      </c>
      <c r="E165">
        <f>_xlfn.RANK.EQ('Hitter Rates'!O165,'Hitter Rates'!O:O)</f>
        <v>145</v>
      </c>
      <c r="F165">
        <f>_xlfn.RANK.EQ('Hitter Rates'!P165,'Hitter Rates'!P:P)</f>
        <v>134</v>
      </c>
      <c r="G165">
        <f>_xlfn.RANK.EQ('Hitter Rates'!Q165,'Hitter Rates'!Q:Q)</f>
        <v>60</v>
      </c>
      <c r="H165">
        <f>_xlfn.RANK.EQ('Hitter Rates'!R165,'Hitter Rates'!R:R)</f>
        <v>22</v>
      </c>
      <c r="I165">
        <f>_xlfn.RANK.EQ('Hitter Rates'!S165,'Hitter Rates'!S:S)</f>
        <v>66</v>
      </c>
      <c r="J165">
        <f>_xlfn.RANK.EQ('Hitter Rates'!T165,'Hitter Rates'!T:T)</f>
        <v>82</v>
      </c>
      <c r="K165">
        <f>_xlfn.RANK.EQ('Hitter Rates'!U165,'Hitter Rates'!U:U)</f>
        <v>68</v>
      </c>
      <c r="L165">
        <f>_xlfn.RANK.EQ('Hitter Rates'!V165,'Hitter Rates'!V:V)</f>
        <v>229</v>
      </c>
      <c r="M165">
        <f>_xlfn.RANK.EQ('Hitter Rates'!W165,'Hitter Rates'!W:W)</f>
        <v>43</v>
      </c>
      <c r="N165">
        <f>_xlfn.RANK.EQ('Hitter Rates'!X165,'Hitter Rates'!X:X)</f>
        <v>112</v>
      </c>
      <c r="O165">
        <f>_xlfn.RANK.EQ('Hitter Rates'!Y165,'Hitter Rates'!Y:Y)</f>
        <v>219</v>
      </c>
      <c r="P165">
        <f>_xlfn.RANK.EQ('Hitter Rates'!Z165,'Hitter Rates'!Z:Z)</f>
        <v>276</v>
      </c>
      <c r="Q165">
        <f>_xlfn.RANK.EQ('Hitter Rates'!AA165,'Hitter Rates'!AA:AA)</f>
        <v>176</v>
      </c>
      <c r="R165">
        <f>_xlfn.RANK.EQ('Hitter Rates'!AB165,'Hitter Rates'!AB:AB)</f>
        <v>38</v>
      </c>
      <c r="S165">
        <f>_xlfn.RANK.EQ('Hitter Rates'!AC165,'Hitter Rates'!AC:AC)</f>
        <v>58</v>
      </c>
      <c r="T165">
        <f>_xlfn.RANK.EQ('Hitter Rates'!AD165,'Hitter Rates'!AD:AD)</f>
        <v>162</v>
      </c>
      <c r="U165">
        <f>_xlfn.RANK.EQ('Hitter Rates'!AE165,'Hitter Rates'!AE:AE)</f>
        <v>51</v>
      </c>
      <c r="V165">
        <f>_xlfn.RANK.EQ('Hitter Rates'!AF165,'Hitter Rates'!AF:AF)</f>
        <v>251</v>
      </c>
      <c r="W165">
        <f>_xlfn.RANK.EQ('Hitter Rates'!AG165,'Hitter Rates'!AG:AG)</f>
        <v>96</v>
      </c>
    </row>
    <row r="166" spans="1:23">
      <c r="A166">
        <f>_xlfn.RANK.EQ('Hitter Rates'!K166,'Hitter Rates'!K:K)</f>
        <v>191</v>
      </c>
      <c r="B166">
        <f>_xlfn.RANK.EQ('Hitter Rates'!L166,'Hitter Rates'!L:L)</f>
        <v>229</v>
      </c>
      <c r="C166">
        <f>_xlfn.RANK.EQ('Hitter Rates'!M166,'Hitter Rates'!M:M)</f>
        <v>152</v>
      </c>
      <c r="D166">
        <f>_xlfn.RANK.EQ('Hitter Rates'!N166,'Hitter Rates'!N:N)</f>
        <v>67</v>
      </c>
      <c r="E166">
        <f>_xlfn.RANK.EQ('Hitter Rates'!O166,'Hitter Rates'!O:O)</f>
        <v>127</v>
      </c>
      <c r="F166">
        <f>_xlfn.RANK.EQ('Hitter Rates'!P166,'Hitter Rates'!P:P)</f>
        <v>150</v>
      </c>
      <c r="G166">
        <f>_xlfn.RANK.EQ('Hitter Rates'!Q166,'Hitter Rates'!Q:Q)</f>
        <v>87</v>
      </c>
      <c r="H166">
        <f>_xlfn.RANK.EQ('Hitter Rates'!R166,'Hitter Rates'!R:R)</f>
        <v>21</v>
      </c>
      <c r="I166">
        <f>_xlfn.RANK.EQ('Hitter Rates'!S166,'Hitter Rates'!S:S)</f>
        <v>111</v>
      </c>
      <c r="J166">
        <f>_xlfn.RANK.EQ('Hitter Rates'!T166,'Hitter Rates'!T:T)</f>
        <v>69</v>
      </c>
      <c r="K166">
        <f>_xlfn.RANK.EQ('Hitter Rates'!U166,'Hitter Rates'!U:U)</f>
        <v>64</v>
      </c>
      <c r="L166">
        <f>_xlfn.RANK.EQ('Hitter Rates'!V166,'Hitter Rates'!V:V)</f>
        <v>222</v>
      </c>
      <c r="M166">
        <f>_xlfn.RANK.EQ('Hitter Rates'!W166,'Hitter Rates'!W:W)</f>
        <v>2</v>
      </c>
      <c r="N166">
        <f>_xlfn.RANK.EQ('Hitter Rates'!X166,'Hitter Rates'!X:X)</f>
        <v>120</v>
      </c>
      <c r="O166">
        <f>_xlfn.RANK.EQ('Hitter Rates'!Y166,'Hitter Rates'!Y:Y)</f>
        <v>265</v>
      </c>
      <c r="P166">
        <f>_xlfn.RANK.EQ('Hitter Rates'!Z166,'Hitter Rates'!Z:Z)</f>
        <v>135</v>
      </c>
      <c r="Q166">
        <f>_xlfn.RANK.EQ('Hitter Rates'!AA166,'Hitter Rates'!AA:AA)</f>
        <v>144</v>
      </c>
      <c r="R166">
        <f>_xlfn.RANK.EQ('Hitter Rates'!AB166,'Hitter Rates'!AB:AB)</f>
        <v>34</v>
      </c>
      <c r="S166">
        <f>_xlfn.RANK.EQ('Hitter Rates'!AC166,'Hitter Rates'!AC:AC)</f>
        <v>67</v>
      </c>
      <c r="T166">
        <f>_xlfn.RANK.EQ('Hitter Rates'!AD166,'Hitter Rates'!AD:AD)</f>
        <v>171</v>
      </c>
      <c r="U166">
        <f>_xlfn.RANK.EQ('Hitter Rates'!AE166,'Hitter Rates'!AE:AE)</f>
        <v>53</v>
      </c>
      <c r="V166">
        <f>_xlfn.RANK.EQ('Hitter Rates'!AF166,'Hitter Rates'!AF:AF)</f>
        <v>255</v>
      </c>
      <c r="W166">
        <f>_xlfn.RANK.EQ('Hitter Rates'!AG166,'Hitter Rates'!AG:AG)</f>
        <v>183</v>
      </c>
    </row>
    <row r="167" spans="1:23">
      <c r="A167">
        <f>_xlfn.RANK.EQ('Hitter Rates'!K167,'Hitter Rates'!K:K)</f>
        <v>210</v>
      </c>
      <c r="B167">
        <f>_xlfn.RANK.EQ('Hitter Rates'!L167,'Hitter Rates'!L:L)</f>
        <v>92</v>
      </c>
      <c r="C167">
        <f>_xlfn.RANK.EQ('Hitter Rates'!M167,'Hitter Rates'!M:M)</f>
        <v>247</v>
      </c>
      <c r="D167">
        <f>_xlfn.RANK.EQ('Hitter Rates'!N167,'Hitter Rates'!N:N)</f>
        <v>197</v>
      </c>
      <c r="E167">
        <f>_xlfn.RANK.EQ('Hitter Rates'!O167,'Hitter Rates'!O:O)</f>
        <v>86</v>
      </c>
      <c r="F167">
        <f>_xlfn.RANK.EQ('Hitter Rates'!P167,'Hitter Rates'!P:P)</f>
        <v>143</v>
      </c>
      <c r="G167">
        <f>_xlfn.RANK.EQ('Hitter Rates'!Q167,'Hitter Rates'!Q:Q)</f>
        <v>66</v>
      </c>
      <c r="H167">
        <f>_xlfn.RANK.EQ('Hitter Rates'!R167,'Hitter Rates'!R:R)</f>
        <v>111</v>
      </c>
      <c r="I167">
        <f>_xlfn.RANK.EQ('Hitter Rates'!S167,'Hitter Rates'!S:S)</f>
        <v>142</v>
      </c>
      <c r="J167">
        <f>_xlfn.RANK.EQ('Hitter Rates'!T167,'Hitter Rates'!T:T)</f>
        <v>121</v>
      </c>
      <c r="K167">
        <f>_xlfn.RANK.EQ('Hitter Rates'!U167,'Hitter Rates'!U:U)</f>
        <v>159</v>
      </c>
      <c r="L167">
        <f>_xlfn.RANK.EQ('Hitter Rates'!V167,'Hitter Rates'!V:V)</f>
        <v>62</v>
      </c>
      <c r="M167">
        <f>_xlfn.RANK.EQ('Hitter Rates'!W167,'Hitter Rates'!W:W)</f>
        <v>54</v>
      </c>
      <c r="N167">
        <f>_xlfn.RANK.EQ('Hitter Rates'!X167,'Hitter Rates'!X:X)</f>
        <v>239</v>
      </c>
      <c r="O167">
        <f>_xlfn.RANK.EQ('Hitter Rates'!Y167,'Hitter Rates'!Y:Y)</f>
        <v>88</v>
      </c>
      <c r="P167">
        <f>_xlfn.RANK.EQ('Hitter Rates'!Z167,'Hitter Rates'!Z:Z)</f>
        <v>128</v>
      </c>
      <c r="Q167">
        <f>_xlfn.RANK.EQ('Hitter Rates'!AA167,'Hitter Rates'!AA:AA)</f>
        <v>259</v>
      </c>
      <c r="R167">
        <f>_xlfn.RANK.EQ('Hitter Rates'!AB167,'Hitter Rates'!AB:AB)</f>
        <v>166</v>
      </c>
      <c r="S167">
        <f>_xlfn.RANK.EQ('Hitter Rates'!AC167,'Hitter Rates'!AC:AC)</f>
        <v>58</v>
      </c>
      <c r="T167">
        <f>_xlfn.RANK.EQ('Hitter Rates'!AD167,'Hitter Rates'!AD:AD)</f>
        <v>20</v>
      </c>
      <c r="U167">
        <f>_xlfn.RANK.EQ('Hitter Rates'!AE167,'Hitter Rates'!AE:AE)</f>
        <v>213</v>
      </c>
      <c r="V167">
        <f>_xlfn.RANK.EQ('Hitter Rates'!AF167,'Hitter Rates'!AF:AF)</f>
        <v>121</v>
      </c>
      <c r="W167">
        <f>_xlfn.RANK.EQ('Hitter Rates'!AG167,'Hitter Rates'!AG:AG)</f>
        <v>177</v>
      </c>
    </row>
    <row r="168" spans="1:23">
      <c r="A168">
        <f>_xlfn.RANK.EQ('Hitter Rates'!K168,'Hitter Rates'!K:K)</f>
        <v>120</v>
      </c>
      <c r="B168">
        <f>_xlfn.RANK.EQ('Hitter Rates'!L168,'Hitter Rates'!L:L)</f>
        <v>224</v>
      </c>
      <c r="C168">
        <f>_xlfn.RANK.EQ('Hitter Rates'!M168,'Hitter Rates'!M:M)</f>
        <v>101</v>
      </c>
      <c r="D168">
        <f>_xlfn.RANK.EQ('Hitter Rates'!N168,'Hitter Rates'!N:N)</f>
        <v>186</v>
      </c>
      <c r="E168">
        <f>_xlfn.RANK.EQ('Hitter Rates'!O168,'Hitter Rates'!O:O)</f>
        <v>127</v>
      </c>
      <c r="F168">
        <f>_xlfn.RANK.EQ('Hitter Rates'!P168,'Hitter Rates'!P:P)</f>
        <v>99</v>
      </c>
      <c r="G168">
        <f>_xlfn.RANK.EQ('Hitter Rates'!Q168,'Hitter Rates'!Q:Q)</f>
        <v>103</v>
      </c>
      <c r="H168">
        <f>_xlfn.RANK.EQ('Hitter Rates'!R168,'Hitter Rates'!R:R)</f>
        <v>68</v>
      </c>
      <c r="I168">
        <f>_xlfn.RANK.EQ('Hitter Rates'!S168,'Hitter Rates'!S:S)</f>
        <v>51</v>
      </c>
      <c r="J168">
        <f>_xlfn.RANK.EQ('Hitter Rates'!T168,'Hitter Rates'!T:T)</f>
        <v>54</v>
      </c>
      <c r="K168">
        <f>_xlfn.RANK.EQ('Hitter Rates'!U168,'Hitter Rates'!U:U)</f>
        <v>77</v>
      </c>
      <c r="L168">
        <f>_xlfn.RANK.EQ('Hitter Rates'!V168,'Hitter Rates'!V:V)</f>
        <v>270</v>
      </c>
      <c r="M168">
        <f>_xlfn.RANK.EQ('Hitter Rates'!W168,'Hitter Rates'!W:W)</f>
        <v>29</v>
      </c>
      <c r="N168">
        <f>_xlfn.RANK.EQ('Hitter Rates'!X168,'Hitter Rates'!X:X)</f>
        <v>37</v>
      </c>
      <c r="O168">
        <f>_xlfn.RANK.EQ('Hitter Rates'!Y168,'Hitter Rates'!Y:Y)</f>
        <v>273</v>
      </c>
      <c r="P168">
        <f>_xlfn.RANK.EQ('Hitter Rates'!Z168,'Hitter Rates'!Z:Z)</f>
        <v>204</v>
      </c>
      <c r="Q168">
        <f>_xlfn.RANK.EQ('Hitter Rates'!AA168,'Hitter Rates'!AA:AA)</f>
        <v>100</v>
      </c>
      <c r="R168">
        <f>_xlfn.RANK.EQ('Hitter Rates'!AB168,'Hitter Rates'!AB:AB)</f>
        <v>74</v>
      </c>
      <c r="S168">
        <f>_xlfn.RANK.EQ('Hitter Rates'!AC168,'Hitter Rates'!AC:AC)</f>
        <v>127</v>
      </c>
      <c r="T168">
        <f>_xlfn.RANK.EQ('Hitter Rates'!AD168,'Hitter Rates'!AD:AD)</f>
        <v>198</v>
      </c>
      <c r="U168">
        <f>_xlfn.RANK.EQ('Hitter Rates'!AE168,'Hitter Rates'!AE:AE)</f>
        <v>71</v>
      </c>
      <c r="V168">
        <f>_xlfn.RANK.EQ('Hitter Rates'!AF168,'Hitter Rates'!AF:AF)</f>
        <v>212</v>
      </c>
      <c r="W168">
        <f>_xlfn.RANK.EQ('Hitter Rates'!AG168,'Hitter Rates'!AG:AG)</f>
        <v>181</v>
      </c>
    </row>
    <row r="169" spans="1:23">
      <c r="A169">
        <f>_xlfn.RANK.EQ('Hitter Rates'!K169,'Hitter Rates'!K:K)</f>
        <v>176</v>
      </c>
      <c r="B169">
        <f>_xlfn.RANK.EQ('Hitter Rates'!L169,'Hitter Rates'!L:L)</f>
        <v>213</v>
      </c>
      <c r="C169">
        <f>_xlfn.RANK.EQ('Hitter Rates'!M169,'Hitter Rates'!M:M)</f>
        <v>184</v>
      </c>
      <c r="D169">
        <f>_xlfn.RANK.EQ('Hitter Rates'!N169,'Hitter Rates'!N:N)</f>
        <v>234</v>
      </c>
      <c r="E169">
        <f>_xlfn.RANK.EQ('Hitter Rates'!O169,'Hitter Rates'!O:O)</f>
        <v>182</v>
      </c>
      <c r="F169">
        <f>_xlfn.RANK.EQ('Hitter Rates'!P169,'Hitter Rates'!P:P)</f>
        <v>133</v>
      </c>
      <c r="G169">
        <f>_xlfn.RANK.EQ('Hitter Rates'!Q169,'Hitter Rates'!Q:Q)</f>
        <v>218</v>
      </c>
      <c r="H169">
        <f>_xlfn.RANK.EQ('Hitter Rates'!R169,'Hitter Rates'!R:R)</f>
        <v>224</v>
      </c>
      <c r="I169">
        <f>_xlfn.RANK.EQ('Hitter Rates'!S169,'Hitter Rates'!S:S)</f>
        <v>124</v>
      </c>
      <c r="J169">
        <f>_xlfn.RANK.EQ('Hitter Rates'!T169,'Hitter Rates'!T:T)</f>
        <v>105</v>
      </c>
      <c r="K169">
        <f>_xlfn.RANK.EQ('Hitter Rates'!U169,'Hitter Rates'!U:U)</f>
        <v>141</v>
      </c>
      <c r="L169">
        <f>_xlfn.RANK.EQ('Hitter Rates'!V169,'Hitter Rates'!V:V)</f>
        <v>152</v>
      </c>
      <c r="M169">
        <f>_xlfn.RANK.EQ('Hitter Rates'!W169,'Hitter Rates'!W:W)</f>
        <v>260</v>
      </c>
      <c r="N169">
        <f>_xlfn.RANK.EQ('Hitter Rates'!X169,'Hitter Rates'!X:X)</f>
        <v>105</v>
      </c>
      <c r="O169">
        <f>_xlfn.RANK.EQ('Hitter Rates'!Y169,'Hitter Rates'!Y:Y)</f>
        <v>101</v>
      </c>
      <c r="P169">
        <f>_xlfn.RANK.EQ('Hitter Rates'!Z169,'Hitter Rates'!Z:Z)</f>
        <v>150</v>
      </c>
      <c r="Q169">
        <f>_xlfn.RANK.EQ('Hitter Rates'!AA169,'Hitter Rates'!AA:AA)</f>
        <v>47</v>
      </c>
      <c r="R169">
        <f>_xlfn.RANK.EQ('Hitter Rates'!AB169,'Hitter Rates'!AB:AB)</f>
        <v>178</v>
      </c>
      <c r="S169">
        <f>_xlfn.RANK.EQ('Hitter Rates'!AC169,'Hitter Rates'!AC:AC)</f>
        <v>199</v>
      </c>
      <c r="T169">
        <f>_xlfn.RANK.EQ('Hitter Rates'!AD169,'Hitter Rates'!AD:AD)</f>
        <v>187</v>
      </c>
      <c r="U169">
        <f>_xlfn.RANK.EQ('Hitter Rates'!AE169,'Hitter Rates'!AE:AE)</f>
        <v>133</v>
      </c>
      <c r="V169">
        <f>_xlfn.RANK.EQ('Hitter Rates'!AF169,'Hitter Rates'!AF:AF)</f>
        <v>110</v>
      </c>
      <c r="W169">
        <f>_xlfn.RANK.EQ('Hitter Rates'!AG169,'Hitter Rates'!AG:AG)</f>
        <v>222</v>
      </c>
    </row>
    <row r="170" spans="1:23">
      <c r="A170">
        <f>_xlfn.RANK.EQ('Hitter Rates'!K170,'Hitter Rates'!K:K)</f>
        <v>278</v>
      </c>
      <c r="B170">
        <f>_xlfn.RANK.EQ('Hitter Rates'!L170,'Hitter Rates'!L:L)</f>
        <v>269</v>
      </c>
      <c r="C170">
        <f>_xlfn.RANK.EQ('Hitter Rates'!M170,'Hitter Rates'!M:M)</f>
        <v>226</v>
      </c>
      <c r="D170">
        <f>_xlfn.RANK.EQ('Hitter Rates'!N170,'Hitter Rates'!N:N)</f>
        <v>1</v>
      </c>
      <c r="E170">
        <f>_xlfn.RANK.EQ('Hitter Rates'!O170,'Hitter Rates'!O:O)</f>
        <v>193</v>
      </c>
      <c r="F170">
        <f>_xlfn.RANK.EQ('Hitter Rates'!P170,'Hitter Rates'!P:P)</f>
        <v>259</v>
      </c>
      <c r="G170">
        <f>_xlfn.RANK.EQ('Hitter Rates'!Q170,'Hitter Rates'!Q:Q)</f>
        <v>282</v>
      </c>
      <c r="H170">
        <f>_xlfn.RANK.EQ('Hitter Rates'!R170,'Hitter Rates'!R:R)</f>
        <v>182</v>
      </c>
      <c r="I170">
        <f>_xlfn.RANK.EQ('Hitter Rates'!S170,'Hitter Rates'!S:S)</f>
        <v>276</v>
      </c>
      <c r="J170">
        <f>_xlfn.RANK.EQ('Hitter Rates'!T170,'Hitter Rates'!T:T)</f>
        <v>286</v>
      </c>
      <c r="K170">
        <f>_xlfn.RANK.EQ('Hitter Rates'!U170,'Hitter Rates'!U:U)</f>
        <v>288</v>
      </c>
      <c r="L170">
        <f>_xlfn.RANK.EQ('Hitter Rates'!V170,'Hitter Rates'!V:V)</f>
        <v>226</v>
      </c>
      <c r="M170">
        <f>_xlfn.RANK.EQ('Hitter Rates'!W170,'Hitter Rates'!W:W)</f>
        <v>72</v>
      </c>
      <c r="N170">
        <f>_xlfn.RANK.EQ('Hitter Rates'!X170,'Hitter Rates'!X:X)</f>
        <v>48</v>
      </c>
      <c r="O170">
        <f>_xlfn.RANK.EQ('Hitter Rates'!Y170,'Hitter Rates'!Y:Y)</f>
        <v>247</v>
      </c>
      <c r="P170">
        <f>_xlfn.RANK.EQ('Hitter Rates'!Z170,'Hitter Rates'!Z:Z)</f>
        <v>4</v>
      </c>
      <c r="Q170">
        <f>_xlfn.RANK.EQ('Hitter Rates'!AA170,'Hitter Rates'!AA:AA)</f>
        <v>67</v>
      </c>
      <c r="R170">
        <f>_xlfn.RANK.EQ('Hitter Rates'!AB170,'Hitter Rates'!AB:AB)</f>
        <v>125</v>
      </c>
      <c r="S170">
        <f>_xlfn.RANK.EQ('Hitter Rates'!AC170,'Hitter Rates'!AC:AC)</f>
        <v>145</v>
      </c>
      <c r="T170">
        <f>_xlfn.RANK.EQ('Hitter Rates'!AD170,'Hitter Rates'!AD:AD)</f>
        <v>158</v>
      </c>
      <c r="U170">
        <f>_xlfn.RANK.EQ('Hitter Rates'!AE170,'Hitter Rates'!AE:AE)</f>
        <v>108</v>
      </c>
      <c r="V170">
        <f>_xlfn.RANK.EQ('Hitter Rates'!AF170,'Hitter Rates'!AF:AF)</f>
        <v>163</v>
      </c>
      <c r="W170">
        <f>_xlfn.RANK.EQ('Hitter Rates'!AG170,'Hitter Rates'!AG:AG)</f>
        <v>127</v>
      </c>
    </row>
    <row r="171" spans="1:23">
      <c r="A171">
        <f>_xlfn.RANK.EQ('Hitter Rates'!K171,'Hitter Rates'!K:K)</f>
        <v>8</v>
      </c>
      <c r="B171">
        <f>_xlfn.RANK.EQ('Hitter Rates'!L171,'Hitter Rates'!L:L)</f>
        <v>31</v>
      </c>
      <c r="C171">
        <f>_xlfn.RANK.EQ('Hitter Rates'!M171,'Hitter Rates'!M:M)</f>
        <v>52</v>
      </c>
      <c r="D171">
        <f>_xlfn.RANK.EQ('Hitter Rates'!N171,'Hitter Rates'!N:N)</f>
        <v>254</v>
      </c>
      <c r="E171">
        <f>_xlfn.RANK.EQ('Hitter Rates'!O171,'Hitter Rates'!O:O)</f>
        <v>78</v>
      </c>
      <c r="F171">
        <f>_xlfn.RANK.EQ('Hitter Rates'!P171,'Hitter Rates'!P:P)</f>
        <v>65</v>
      </c>
      <c r="G171">
        <f>_xlfn.RANK.EQ('Hitter Rates'!Q171,'Hitter Rates'!Q:Q)</f>
        <v>3</v>
      </c>
      <c r="H171">
        <f>_xlfn.RANK.EQ('Hitter Rates'!R171,'Hitter Rates'!R:R)</f>
        <v>36</v>
      </c>
      <c r="I171">
        <f>_xlfn.RANK.EQ('Hitter Rates'!S171,'Hitter Rates'!S:S)</f>
        <v>10</v>
      </c>
      <c r="J171">
        <f>_xlfn.RANK.EQ('Hitter Rates'!T171,'Hitter Rates'!T:T)</f>
        <v>35</v>
      </c>
      <c r="K171">
        <f>_xlfn.RANK.EQ('Hitter Rates'!U171,'Hitter Rates'!U:U)</f>
        <v>16</v>
      </c>
      <c r="L171">
        <f>_xlfn.RANK.EQ('Hitter Rates'!V171,'Hitter Rates'!V:V)</f>
        <v>29</v>
      </c>
      <c r="M171">
        <f>_xlfn.RANK.EQ('Hitter Rates'!W171,'Hitter Rates'!W:W)</f>
        <v>257</v>
      </c>
      <c r="N171">
        <f>_xlfn.RANK.EQ('Hitter Rates'!X171,'Hitter Rates'!X:X)</f>
        <v>259</v>
      </c>
      <c r="O171">
        <f>_xlfn.RANK.EQ('Hitter Rates'!Y171,'Hitter Rates'!Y:Y)</f>
        <v>8</v>
      </c>
      <c r="P171">
        <f>_xlfn.RANK.EQ('Hitter Rates'!Z171,'Hitter Rates'!Z:Z)</f>
        <v>170</v>
      </c>
      <c r="Q171">
        <f>_xlfn.RANK.EQ('Hitter Rates'!AA171,'Hitter Rates'!AA:AA)</f>
        <v>256</v>
      </c>
      <c r="R171">
        <f>_xlfn.RANK.EQ('Hitter Rates'!AB171,'Hitter Rates'!AB:AB)</f>
        <v>39</v>
      </c>
      <c r="S171">
        <f>_xlfn.RANK.EQ('Hitter Rates'!AC171,'Hitter Rates'!AC:AC)</f>
        <v>17</v>
      </c>
      <c r="T171">
        <f>_xlfn.RANK.EQ('Hitter Rates'!AD171,'Hitter Rates'!AD:AD)</f>
        <v>28</v>
      </c>
      <c r="U171">
        <f>_xlfn.RANK.EQ('Hitter Rates'!AE171,'Hitter Rates'!AE:AE)</f>
        <v>123</v>
      </c>
      <c r="V171">
        <f>_xlfn.RANK.EQ('Hitter Rates'!AF171,'Hitter Rates'!AF:AF)</f>
        <v>250</v>
      </c>
      <c r="W171">
        <f>_xlfn.RANK.EQ('Hitter Rates'!AG171,'Hitter Rates'!AG:AG)</f>
        <v>13</v>
      </c>
    </row>
    <row r="172" spans="1:23">
      <c r="A172">
        <f>_xlfn.RANK.EQ('Hitter Rates'!K172,'Hitter Rates'!K:K)</f>
        <v>107</v>
      </c>
      <c r="B172">
        <f>_xlfn.RANK.EQ('Hitter Rates'!L172,'Hitter Rates'!L:L)</f>
        <v>76</v>
      </c>
      <c r="C172">
        <f>_xlfn.RANK.EQ('Hitter Rates'!M172,'Hitter Rates'!M:M)</f>
        <v>36</v>
      </c>
      <c r="D172">
        <f>_xlfn.RANK.EQ('Hitter Rates'!N172,'Hitter Rates'!N:N)</f>
        <v>194</v>
      </c>
      <c r="E172">
        <f>_xlfn.RANK.EQ('Hitter Rates'!O172,'Hitter Rates'!O:O)</f>
        <v>73</v>
      </c>
      <c r="F172">
        <f>_xlfn.RANK.EQ('Hitter Rates'!P172,'Hitter Rates'!P:P)</f>
        <v>91</v>
      </c>
      <c r="G172">
        <f>_xlfn.RANK.EQ('Hitter Rates'!Q172,'Hitter Rates'!Q:Q)</f>
        <v>154</v>
      </c>
      <c r="H172">
        <f>_xlfn.RANK.EQ('Hitter Rates'!R172,'Hitter Rates'!R:R)</f>
        <v>226</v>
      </c>
      <c r="I172">
        <f>_xlfn.RANK.EQ('Hitter Rates'!S172,'Hitter Rates'!S:S)</f>
        <v>211</v>
      </c>
      <c r="J172">
        <f>_xlfn.RANK.EQ('Hitter Rates'!T172,'Hitter Rates'!T:T)</f>
        <v>165</v>
      </c>
      <c r="K172">
        <f>_xlfn.RANK.EQ('Hitter Rates'!U172,'Hitter Rates'!U:U)</f>
        <v>118</v>
      </c>
      <c r="L172">
        <f>_xlfn.RANK.EQ('Hitter Rates'!V172,'Hitter Rates'!V:V)</f>
        <v>65</v>
      </c>
      <c r="M172">
        <f>_xlfn.RANK.EQ('Hitter Rates'!W172,'Hitter Rates'!W:W)</f>
        <v>52</v>
      </c>
      <c r="N172">
        <f>_xlfn.RANK.EQ('Hitter Rates'!X172,'Hitter Rates'!X:X)</f>
        <v>245</v>
      </c>
      <c r="O172">
        <f>_xlfn.RANK.EQ('Hitter Rates'!Y172,'Hitter Rates'!Y:Y)</f>
        <v>86</v>
      </c>
      <c r="P172">
        <f>_xlfn.RANK.EQ('Hitter Rates'!Z172,'Hitter Rates'!Z:Z)</f>
        <v>240</v>
      </c>
      <c r="Q172">
        <f>_xlfn.RANK.EQ('Hitter Rates'!AA172,'Hitter Rates'!AA:AA)</f>
        <v>190</v>
      </c>
      <c r="R172">
        <f>_xlfn.RANK.EQ('Hitter Rates'!AB172,'Hitter Rates'!AB:AB)</f>
        <v>262</v>
      </c>
      <c r="S172">
        <f>_xlfn.RANK.EQ('Hitter Rates'!AC172,'Hitter Rates'!AC:AC)</f>
        <v>224</v>
      </c>
      <c r="T172">
        <f>_xlfn.RANK.EQ('Hitter Rates'!AD172,'Hitter Rates'!AD:AD)</f>
        <v>75</v>
      </c>
      <c r="U172">
        <f>_xlfn.RANK.EQ('Hitter Rates'!AE172,'Hitter Rates'!AE:AE)</f>
        <v>257</v>
      </c>
      <c r="V172">
        <f>_xlfn.RANK.EQ('Hitter Rates'!AF172,'Hitter Rates'!AF:AF)</f>
        <v>26</v>
      </c>
      <c r="W172">
        <f>_xlfn.RANK.EQ('Hitter Rates'!AG172,'Hitter Rates'!AG:AG)</f>
        <v>49</v>
      </c>
    </row>
    <row r="173" spans="1:23">
      <c r="A173">
        <f>_xlfn.RANK.EQ('Hitter Rates'!K173,'Hitter Rates'!K:K)</f>
        <v>195</v>
      </c>
      <c r="B173">
        <f>_xlfn.RANK.EQ('Hitter Rates'!L173,'Hitter Rates'!L:L)</f>
        <v>67</v>
      </c>
      <c r="C173">
        <f>_xlfn.RANK.EQ('Hitter Rates'!M173,'Hitter Rates'!M:M)</f>
        <v>160</v>
      </c>
      <c r="D173">
        <f>_xlfn.RANK.EQ('Hitter Rates'!N173,'Hitter Rates'!N:N)</f>
        <v>111</v>
      </c>
      <c r="E173">
        <f>_xlfn.RANK.EQ('Hitter Rates'!O173,'Hitter Rates'!O:O)</f>
        <v>55</v>
      </c>
      <c r="F173">
        <f>_xlfn.RANK.EQ('Hitter Rates'!P173,'Hitter Rates'!P:P)</f>
        <v>205</v>
      </c>
      <c r="G173">
        <f>_xlfn.RANK.EQ('Hitter Rates'!Q173,'Hitter Rates'!Q:Q)</f>
        <v>23</v>
      </c>
      <c r="H173">
        <f>_xlfn.RANK.EQ('Hitter Rates'!R173,'Hitter Rates'!R:R)</f>
        <v>146</v>
      </c>
      <c r="I173">
        <f>_xlfn.RANK.EQ('Hitter Rates'!S173,'Hitter Rates'!S:S)</f>
        <v>250</v>
      </c>
      <c r="J173">
        <f>_xlfn.RANK.EQ('Hitter Rates'!T173,'Hitter Rates'!T:T)</f>
        <v>266</v>
      </c>
      <c r="K173">
        <f>_xlfn.RANK.EQ('Hitter Rates'!U173,'Hitter Rates'!U:U)</f>
        <v>282</v>
      </c>
      <c r="L173">
        <f>_xlfn.RANK.EQ('Hitter Rates'!V173,'Hitter Rates'!V:V)</f>
        <v>160</v>
      </c>
      <c r="M173">
        <f>_xlfn.RANK.EQ('Hitter Rates'!W173,'Hitter Rates'!W:W)</f>
        <v>277</v>
      </c>
      <c r="N173">
        <f>_xlfn.RANK.EQ('Hitter Rates'!X173,'Hitter Rates'!X:X)</f>
        <v>70</v>
      </c>
      <c r="O173">
        <f>_xlfn.RANK.EQ('Hitter Rates'!Y173,'Hitter Rates'!Y:Y)</f>
        <v>121</v>
      </c>
      <c r="P173">
        <f>_xlfn.RANK.EQ('Hitter Rates'!Z173,'Hitter Rates'!Z:Z)</f>
        <v>52</v>
      </c>
      <c r="Q173">
        <f>_xlfn.RANK.EQ('Hitter Rates'!AA173,'Hitter Rates'!AA:AA)</f>
        <v>251</v>
      </c>
      <c r="R173">
        <f>_xlfn.RANK.EQ('Hitter Rates'!AB173,'Hitter Rates'!AB:AB)</f>
        <v>160</v>
      </c>
      <c r="S173">
        <f>_xlfn.RANK.EQ('Hitter Rates'!AC173,'Hitter Rates'!AC:AC)</f>
        <v>103</v>
      </c>
      <c r="T173">
        <f>_xlfn.RANK.EQ('Hitter Rates'!AD173,'Hitter Rates'!AD:AD)</f>
        <v>47</v>
      </c>
      <c r="U173">
        <f>_xlfn.RANK.EQ('Hitter Rates'!AE173,'Hitter Rates'!AE:AE)</f>
        <v>209</v>
      </c>
      <c r="V173">
        <f>_xlfn.RANK.EQ('Hitter Rates'!AF173,'Hitter Rates'!AF:AF)</f>
        <v>129</v>
      </c>
      <c r="W173">
        <f>_xlfn.RANK.EQ('Hitter Rates'!AG173,'Hitter Rates'!AG:AG)</f>
        <v>215</v>
      </c>
    </row>
    <row r="174" spans="1:23">
      <c r="A174">
        <f>_xlfn.RANK.EQ('Hitter Rates'!K174,'Hitter Rates'!K:K)</f>
        <v>260</v>
      </c>
      <c r="B174">
        <f>_xlfn.RANK.EQ('Hitter Rates'!L174,'Hitter Rates'!L:L)</f>
        <v>264</v>
      </c>
      <c r="C174">
        <f>_xlfn.RANK.EQ('Hitter Rates'!M174,'Hitter Rates'!M:M)</f>
        <v>181</v>
      </c>
      <c r="D174">
        <f>_xlfn.RANK.EQ('Hitter Rates'!N174,'Hitter Rates'!N:N)</f>
        <v>71</v>
      </c>
      <c r="E174">
        <f>_xlfn.RANK.EQ('Hitter Rates'!O174,'Hitter Rates'!O:O)</f>
        <v>216</v>
      </c>
      <c r="F174">
        <f>_xlfn.RANK.EQ('Hitter Rates'!P174,'Hitter Rates'!P:P)</f>
        <v>243</v>
      </c>
      <c r="G174">
        <f>_xlfn.RANK.EQ('Hitter Rates'!Q174,'Hitter Rates'!Q:Q)</f>
        <v>221</v>
      </c>
      <c r="H174">
        <f>_xlfn.RANK.EQ('Hitter Rates'!R174,'Hitter Rates'!R:R)</f>
        <v>228</v>
      </c>
      <c r="I174">
        <f>_xlfn.RANK.EQ('Hitter Rates'!S174,'Hitter Rates'!S:S)</f>
        <v>275</v>
      </c>
      <c r="J174">
        <f>_xlfn.RANK.EQ('Hitter Rates'!T174,'Hitter Rates'!T:T)</f>
        <v>259</v>
      </c>
      <c r="K174">
        <f>_xlfn.RANK.EQ('Hitter Rates'!U174,'Hitter Rates'!U:U)</f>
        <v>232</v>
      </c>
      <c r="L174">
        <f>_xlfn.RANK.EQ('Hitter Rates'!V174,'Hitter Rates'!V:V)</f>
        <v>272</v>
      </c>
      <c r="M174">
        <f>_xlfn.RANK.EQ('Hitter Rates'!W174,'Hitter Rates'!W:W)</f>
        <v>241</v>
      </c>
      <c r="N174">
        <f>_xlfn.RANK.EQ('Hitter Rates'!X174,'Hitter Rates'!X:X)</f>
        <v>7</v>
      </c>
      <c r="O174">
        <f>_xlfn.RANK.EQ('Hitter Rates'!Y174,'Hitter Rates'!Y:Y)</f>
        <v>265</v>
      </c>
      <c r="P174">
        <f>_xlfn.RANK.EQ('Hitter Rates'!Z174,'Hitter Rates'!Z:Z)</f>
        <v>116</v>
      </c>
      <c r="Q174">
        <f>_xlfn.RANK.EQ('Hitter Rates'!AA174,'Hitter Rates'!AA:AA)</f>
        <v>148</v>
      </c>
      <c r="R174">
        <f>_xlfn.RANK.EQ('Hitter Rates'!AB174,'Hitter Rates'!AB:AB)</f>
        <v>224</v>
      </c>
      <c r="S174">
        <f>_xlfn.RANK.EQ('Hitter Rates'!AC174,'Hitter Rates'!AC:AC)</f>
        <v>137</v>
      </c>
      <c r="T174">
        <f>_xlfn.RANK.EQ('Hitter Rates'!AD174,'Hitter Rates'!AD:AD)</f>
        <v>48</v>
      </c>
      <c r="U174">
        <f>_xlfn.RANK.EQ('Hitter Rates'!AE174,'Hitter Rates'!AE:AE)</f>
        <v>225</v>
      </c>
      <c r="V174">
        <f>_xlfn.RANK.EQ('Hitter Rates'!AF174,'Hitter Rates'!AF:AF)</f>
        <v>63</v>
      </c>
      <c r="W174">
        <f>_xlfn.RANK.EQ('Hitter Rates'!AG174,'Hitter Rates'!AG:AG)</f>
        <v>242</v>
      </c>
    </row>
    <row r="175" spans="1:23">
      <c r="A175">
        <f>_xlfn.RANK.EQ('Hitter Rates'!K175,'Hitter Rates'!K:K)</f>
        <v>53</v>
      </c>
      <c r="B175">
        <f>_xlfn.RANK.EQ('Hitter Rates'!L175,'Hitter Rates'!L:L)</f>
        <v>117</v>
      </c>
      <c r="C175">
        <f>_xlfn.RANK.EQ('Hitter Rates'!M175,'Hitter Rates'!M:M)</f>
        <v>70</v>
      </c>
      <c r="D175">
        <f>_xlfn.RANK.EQ('Hitter Rates'!N175,'Hitter Rates'!N:N)</f>
        <v>213</v>
      </c>
      <c r="E175">
        <f>_xlfn.RANK.EQ('Hitter Rates'!O175,'Hitter Rates'!O:O)</f>
        <v>179</v>
      </c>
      <c r="F175">
        <f>_xlfn.RANK.EQ('Hitter Rates'!P175,'Hitter Rates'!P:P)</f>
        <v>105</v>
      </c>
      <c r="G175">
        <f>_xlfn.RANK.EQ('Hitter Rates'!Q175,'Hitter Rates'!Q:Q)</f>
        <v>92</v>
      </c>
      <c r="H175">
        <f>_xlfn.RANK.EQ('Hitter Rates'!R175,'Hitter Rates'!R:R)</f>
        <v>90</v>
      </c>
      <c r="I175">
        <f>_xlfn.RANK.EQ('Hitter Rates'!S175,'Hitter Rates'!S:S)</f>
        <v>29</v>
      </c>
      <c r="J175">
        <f>_xlfn.RANK.EQ('Hitter Rates'!T175,'Hitter Rates'!T:T)</f>
        <v>20</v>
      </c>
      <c r="K175">
        <f>_xlfn.RANK.EQ('Hitter Rates'!U175,'Hitter Rates'!U:U)</f>
        <v>31</v>
      </c>
      <c r="L175">
        <f>_xlfn.RANK.EQ('Hitter Rates'!V175,'Hitter Rates'!V:V)</f>
        <v>52</v>
      </c>
      <c r="M175">
        <f>_xlfn.RANK.EQ('Hitter Rates'!W175,'Hitter Rates'!W:W)</f>
        <v>200</v>
      </c>
      <c r="N175">
        <f>_xlfn.RANK.EQ('Hitter Rates'!X175,'Hitter Rates'!X:X)</f>
        <v>258</v>
      </c>
      <c r="O175">
        <f>_xlfn.RANK.EQ('Hitter Rates'!Y175,'Hitter Rates'!Y:Y)</f>
        <v>25</v>
      </c>
      <c r="P175">
        <f>_xlfn.RANK.EQ('Hitter Rates'!Z175,'Hitter Rates'!Z:Z)</f>
        <v>125</v>
      </c>
      <c r="Q175">
        <f>_xlfn.RANK.EQ('Hitter Rates'!AA175,'Hitter Rates'!AA:AA)</f>
        <v>219</v>
      </c>
      <c r="R175">
        <f>_xlfn.RANK.EQ('Hitter Rates'!AB175,'Hitter Rates'!AB:AB)</f>
        <v>151</v>
      </c>
      <c r="S175">
        <f>_xlfn.RANK.EQ('Hitter Rates'!AC175,'Hitter Rates'!AC:AC)</f>
        <v>161</v>
      </c>
      <c r="T175">
        <f>_xlfn.RANK.EQ('Hitter Rates'!AD175,'Hitter Rates'!AD:AD)</f>
        <v>123</v>
      </c>
      <c r="U175">
        <f>_xlfn.RANK.EQ('Hitter Rates'!AE175,'Hitter Rates'!AE:AE)</f>
        <v>166</v>
      </c>
      <c r="V175">
        <f>_xlfn.RANK.EQ('Hitter Rates'!AF175,'Hitter Rates'!AF:AF)</f>
        <v>135</v>
      </c>
      <c r="W175">
        <f>_xlfn.RANK.EQ('Hitter Rates'!AG175,'Hitter Rates'!AG:AG)</f>
        <v>61</v>
      </c>
    </row>
    <row r="176" spans="1:23">
      <c r="A176">
        <f>_xlfn.RANK.EQ('Hitter Rates'!K176,'Hitter Rates'!K:K)</f>
        <v>273</v>
      </c>
      <c r="B176">
        <f>_xlfn.RANK.EQ('Hitter Rates'!L176,'Hitter Rates'!L:L)</f>
        <v>268</v>
      </c>
      <c r="C176">
        <f>_xlfn.RANK.EQ('Hitter Rates'!M176,'Hitter Rates'!M:M)</f>
        <v>264</v>
      </c>
      <c r="D176">
        <f>_xlfn.RANK.EQ('Hitter Rates'!N176,'Hitter Rates'!N:N)</f>
        <v>254</v>
      </c>
      <c r="E176">
        <f>_xlfn.RANK.EQ('Hitter Rates'!O176,'Hitter Rates'!O:O)</f>
        <v>23</v>
      </c>
      <c r="F176">
        <f>_xlfn.RANK.EQ('Hitter Rates'!P176,'Hitter Rates'!P:P)</f>
        <v>196</v>
      </c>
      <c r="G176">
        <f>_xlfn.RANK.EQ('Hitter Rates'!Q176,'Hitter Rates'!Q:Q)</f>
        <v>120</v>
      </c>
      <c r="H176">
        <f>_xlfn.RANK.EQ('Hitter Rates'!R176,'Hitter Rates'!R:R)</f>
        <v>141</v>
      </c>
      <c r="I176">
        <f>_xlfn.RANK.EQ('Hitter Rates'!S176,'Hitter Rates'!S:S)</f>
        <v>198</v>
      </c>
      <c r="J176">
        <f>_xlfn.RANK.EQ('Hitter Rates'!T176,'Hitter Rates'!T:T)</f>
        <v>92</v>
      </c>
      <c r="K176">
        <f>_xlfn.RANK.EQ('Hitter Rates'!U176,'Hitter Rates'!U:U)</f>
        <v>84</v>
      </c>
      <c r="L176">
        <f>_xlfn.RANK.EQ('Hitter Rates'!V176,'Hitter Rates'!V:V)</f>
        <v>144</v>
      </c>
      <c r="M176">
        <f>_xlfn.RANK.EQ('Hitter Rates'!W176,'Hitter Rates'!W:W)</f>
        <v>6</v>
      </c>
      <c r="N176">
        <f>_xlfn.RANK.EQ('Hitter Rates'!X176,'Hitter Rates'!X:X)</f>
        <v>169</v>
      </c>
      <c r="O176">
        <f>_xlfn.RANK.EQ('Hitter Rates'!Y176,'Hitter Rates'!Y:Y)</f>
        <v>228</v>
      </c>
      <c r="P176">
        <f>_xlfn.RANK.EQ('Hitter Rates'!Z176,'Hitter Rates'!Z:Z)</f>
        <v>221</v>
      </c>
      <c r="Q176">
        <f>_xlfn.RANK.EQ('Hitter Rates'!AA176,'Hitter Rates'!AA:AA)</f>
        <v>108</v>
      </c>
      <c r="R176">
        <f>_xlfn.RANK.EQ('Hitter Rates'!AB176,'Hitter Rates'!AB:AB)</f>
        <v>149</v>
      </c>
      <c r="S176">
        <f>_xlfn.RANK.EQ('Hitter Rates'!AC176,'Hitter Rates'!AC:AC)</f>
        <v>96</v>
      </c>
      <c r="T176">
        <f>_xlfn.RANK.EQ('Hitter Rates'!AD176,'Hitter Rates'!AD:AD)</f>
        <v>84</v>
      </c>
      <c r="U176">
        <f>_xlfn.RANK.EQ('Hitter Rates'!AE176,'Hitter Rates'!AE:AE)</f>
        <v>144</v>
      </c>
      <c r="V176">
        <f>_xlfn.RANK.EQ('Hitter Rates'!AF176,'Hitter Rates'!AF:AF)</f>
        <v>139</v>
      </c>
      <c r="W176">
        <f>_xlfn.RANK.EQ('Hitter Rates'!AG176,'Hitter Rates'!AG:AG)</f>
        <v>221</v>
      </c>
    </row>
    <row r="177" spans="1:23">
      <c r="A177">
        <f>_xlfn.RANK.EQ('Hitter Rates'!K177,'Hitter Rates'!K:K)</f>
        <v>143</v>
      </c>
      <c r="B177">
        <f>_xlfn.RANK.EQ('Hitter Rates'!L177,'Hitter Rates'!L:L)</f>
        <v>161</v>
      </c>
      <c r="C177">
        <f>_xlfn.RANK.EQ('Hitter Rates'!M177,'Hitter Rates'!M:M)</f>
        <v>25</v>
      </c>
      <c r="D177">
        <f>_xlfn.RANK.EQ('Hitter Rates'!N177,'Hitter Rates'!N:N)</f>
        <v>191</v>
      </c>
      <c r="E177">
        <f>_xlfn.RANK.EQ('Hitter Rates'!O177,'Hitter Rates'!O:O)</f>
        <v>127</v>
      </c>
      <c r="F177">
        <f>_xlfn.RANK.EQ('Hitter Rates'!P177,'Hitter Rates'!P:P)</f>
        <v>128</v>
      </c>
      <c r="G177">
        <f>_xlfn.RANK.EQ('Hitter Rates'!Q177,'Hitter Rates'!Q:Q)</f>
        <v>193</v>
      </c>
      <c r="H177">
        <f>_xlfn.RANK.EQ('Hitter Rates'!R177,'Hitter Rates'!R:R)</f>
        <v>256</v>
      </c>
      <c r="I177">
        <f>_xlfn.RANK.EQ('Hitter Rates'!S177,'Hitter Rates'!S:S)</f>
        <v>211</v>
      </c>
      <c r="J177">
        <f>_xlfn.RANK.EQ('Hitter Rates'!T177,'Hitter Rates'!T:T)</f>
        <v>117</v>
      </c>
      <c r="K177">
        <f>_xlfn.RANK.EQ('Hitter Rates'!U177,'Hitter Rates'!U:U)</f>
        <v>123</v>
      </c>
      <c r="L177">
        <f>_xlfn.RANK.EQ('Hitter Rates'!V177,'Hitter Rates'!V:V)</f>
        <v>193</v>
      </c>
      <c r="M177">
        <f>_xlfn.RANK.EQ('Hitter Rates'!W177,'Hitter Rates'!W:W)</f>
        <v>33</v>
      </c>
      <c r="N177">
        <f>_xlfn.RANK.EQ('Hitter Rates'!X177,'Hitter Rates'!X:X)</f>
        <v>140</v>
      </c>
      <c r="O177">
        <f>_xlfn.RANK.EQ('Hitter Rates'!Y177,'Hitter Rates'!Y:Y)</f>
        <v>214</v>
      </c>
      <c r="P177">
        <f>_xlfn.RANK.EQ('Hitter Rates'!Z177,'Hitter Rates'!Z:Z)</f>
        <v>282</v>
      </c>
      <c r="Q177">
        <f>_xlfn.RANK.EQ('Hitter Rates'!AA177,'Hitter Rates'!AA:AA)</f>
        <v>96</v>
      </c>
      <c r="R177">
        <f>_xlfn.RANK.EQ('Hitter Rates'!AB177,'Hitter Rates'!AB:AB)</f>
        <v>262</v>
      </c>
      <c r="S177">
        <f>_xlfn.RANK.EQ('Hitter Rates'!AC177,'Hitter Rates'!AC:AC)</f>
        <v>271</v>
      </c>
      <c r="T177">
        <f>_xlfn.RANK.EQ('Hitter Rates'!AD177,'Hitter Rates'!AD:AD)</f>
        <v>176</v>
      </c>
      <c r="U177">
        <f>_xlfn.RANK.EQ('Hitter Rates'!AE177,'Hitter Rates'!AE:AE)</f>
        <v>240</v>
      </c>
      <c r="V177">
        <f>_xlfn.RANK.EQ('Hitter Rates'!AF177,'Hitter Rates'!AF:AF)</f>
        <v>26</v>
      </c>
      <c r="W177">
        <f>_xlfn.RANK.EQ('Hitter Rates'!AG177,'Hitter Rates'!AG:AG)</f>
        <v>83</v>
      </c>
    </row>
    <row r="178" spans="1:23">
      <c r="A178">
        <f>_xlfn.RANK.EQ('Hitter Rates'!K178,'Hitter Rates'!K:K)</f>
        <v>197</v>
      </c>
      <c r="B178">
        <f>_xlfn.RANK.EQ('Hitter Rates'!L178,'Hitter Rates'!L:L)</f>
        <v>177</v>
      </c>
      <c r="C178">
        <f>_xlfn.RANK.EQ('Hitter Rates'!M178,'Hitter Rates'!M:M)</f>
        <v>239</v>
      </c>
      <c r="D178">
        <f>_xlfn.RANK.EQ('Hitter Rates'!N178,'Hitter Rates'!N:N)</f>
        <v>91</v>
      </c>
      <c r="E178">
        <f>_xlfn.RANK.EQ('Hitter Rates'!O178,'Hitter Rates'!O:O)</f>
        <v>17</v>
      </c>
      <c r="F178">
        <f>_xlfn.RANK.EQ('Hitter Rates'!P178,'Hitter Rates'!P:P)</f>
        <v>191</v>
      </c>
      <c r="G178">
        <f>_xlfn.RANK.EQ('Hitter Rates'!Q178,'Hitter Rates'!Q:Q)</f>
        <v>4</v>
      </c>
      <c r="H178">
        <f>_xlfn.RANK.EQ('Hitter Rates'!R178,'Hitter Rates'!R:R)</f>
        <v>163</v>
      </c>
      <c r="I178">
        <f>_xlfn.RANK.EQ('Hitter Rates'!S178,'Hitter Rates'!S:S)</f>
        <v>181</v>
      </c>
      <c r="J178">
        <f>_xlfn.RANK.EQ('Hitter Rates'!T178,'Hitter Rates'!T:T)</f>
        <v>78</v>
      </c>
      <c r="K178">
        <f>_xlfn.RANK.EQ('Hitter Rates'!U178,'Hitter Rates'!U:U)</f>
        <v>115</v>
      </c>
      <c r="L178">
        <f>_xlfn.RANK.EQ('Hitter Rates'!V178,'Hitter Rates'!V:V)</f>
        <v>171</v>
      </c>
      <c r="M178">
        <f>_xlfn.RANK.EQ('Hitter Rates'!W178,'Hitter Rates'!W:W)</f>
        <v>83</v>
      </c>
      <c r="N178">
        <f>_xlfn.RANK.EQ('Hitter Rates'!X178,'Hitter Rates'!X:X)</f>
        <v>133</v>
      </c>
      <c r="O178">
        <f>_xlfn.RANK.EQ('Hitter Rates'!Y178,'Hitter Rates'!Y:Y)</f>
        <v>186</v>
      </c>
      <c r="P178">
        <f>_xlfn.RANK.EQ('Hitter Rates'!Z178,'Hitter Rates'!Z:Z)</f>
        <v>193</v>
      </c>
      <c r="Q178">
        <f>_xlfn.RANK.EQ('Hitter Rates'!AA178,'Hitter Rates'!AA:AA)</f>
        <v>278</v>
      </c>
      <c r="R178">
        <f>_xlfn.RANK.EQ('Hitter Rates'!AB178,'Hitter Rates'!AB:AB)</f>
        <v>100</v>
      </c>
      <c r="S178">
        <f>_xlfn.RANK.EQ('Hitter Rates'!AC178,'Hitter Rates'!AC:AC)</f>
        <v>111</v>
      </c>
      <c r="T178">
        <f>_xlfn.RANK.EQ('Hitter Rates'!AD178,'Hitter Rates'!AD:AD)</f>
        <v>89</v>
      </c>
      <c r="U178">
        <f>_xlfn.RANK.EQ('Hitter Rates'!AE178,'Hitter Rates'!AE:AE)</f>
        <v>151</v>
      </c>
      <c r="V178">
        <f>_xlfn.RANK.EQ('Hitter Rates'!AF178,'Hitter Rates'!AF:AF)</f>
        <v>187</v>
      </c>
      <c r="W178">
        <f>_xlfn.RANK.EQ('Hitter Rates'!AG178,'Hitter Rates'!AG:AG)</f>
        <v>139</v>
      </c>
    </row>
    <row r="179" spans="1:23">
      <c r="A179">
        <f>_xlfn.RANK.EQ('Hitter Rates'!K179,'Hitter Rates'!K:K)</f>
        <v>149</v>
      </c>
      <c r="B179">
        <f>_xlfn.RANK.EQ('Hitter Rates'!L179,'Hitter Rates'!L:L)</f>
        <v>149</v>
      </c>
      <c r="C179">
        <f>_xlfn.RANK.EQ('Hitter Rates'!M179,'Hitter Rates'!M:M)</f>
        <v>126</v>
      </c>
      <c r="D179">
        <f>_xlfn.RANK.EQ('Hitter Rates'!N179,'Hitter Rates'!N:N)</f>
        <v>174</v>
      </c>
      <c r="E179">
        <f>_xlfn.RANK.EQ('Hitter Rates'!O179,'Hitter Rates'!O:O)</f>
        <v>103</v>
      </c>
      <c r="F179">
        <f>_xlfn.RANK.EQ('Hitter Rates'!P179,'Hitter Rates'!P:P)</f>
        <v>204</v>
      </c>
      <c r="G179">
        <f>_xlfn.RANK.EQ('Hitter Rates'!Q179,'Hitter Rates'!Q:Q)</f>
        <v>53</v>
      </c>
      <c r="H179">
        <f>_xlfn.RANK.EQ('Hitter Rates'!R179,'Hitter Rates'!R:R)</f>
        <v>129</v>
      </c>
      <c r="I179">
        <f>_xlfn.RANK.EQ('Hitter Rates'!S179,'Hitter Rates'!S:S)</f>
        <v>151</v>
      </c>
      <c r="J179">
        <f>_xlfn.RANK.EQ('Hitter Rates'!T179,'Hitter Rates'!T:T)</f>
        <v>150</v>
      </c>
      <c r="K179">
        <f>_xlfn.RANK.EQ('Hitter Rates'!U179,'Hitter Rates'!U:U)</f>
        <v>159</v>
      </c>
      <c r="L179">
        <f>_xlfn.RANK.EQ('Hitter Rates'!V179,'Hitter Rates'!V:V)</f>
        <v>181</v>
      </c>
      <c r="M179">
        <f>_xlfn.RANK.EQ('Hitter Rates'!W179,'Hitter Rates'!W:W)</f>
        <v>254</v>
      </c>
      <c r="N179">
        <f>_xlfn.RANK.EQ('Hitter Rates'!X179,'Hitter Rates'!X:X)</f>
        <v>79</v>
      </c>
      <c r="O179">
        <f>_xlfn.RANK.EQ('Hitter Rates'!Y179,'Hitter Rates'!Y:Y)</f>
        <v>141</v>
      </c>
      <c r="P179">
        <f>_xlfn.RANK.EQ('Hitter Rates'!Z179,'Hitter Rates'!Z:Z)</f>
        <v>128</v>
      </c>
      <c r="Q179">
        <f>_xlfn.RANK.EQ('Hitter Rates'!AA179,'Hitter Rates'!AA:AA)</f>
        <v>207</v>
      </c>
      <c r="R179">
        <f>_xlfn.RANK.EQ('Hitter Rates'!AB179,'Hitter Rates'!AB:AB)</f>
        <v>139</v>
      </c>
      <c r="S179">
        <f>_xlfn.RANK.EQ('Hitter Rates'!AC179,'Hitter Rates'!AC:AC)</f>
        <v>173</v>
      </c>
      <c r="T179">
        <f>_xlfn.RANK.EQ('Hitter Rates'!AD179,'Hitter Rates'!AD:AD)</f>
        <v>140</v>
      </c>
      <c r="U179">
        <f>_xlfn.RANK.EQ('Hitter Rates'!AE179,'Hitter Rates'!AE:AE)</f>
        <v>159</v>
      </c>
      <c r="V179">
        <f>_xlfn.RANK.EQ('Hitter Rates'!AF179,'Hitter Rates'!AF:AF)</f>
        <v>147</v>
      </c>
      <c r="W179">
        <f>_xlfn.RANK.EQ('Hitter Rates'!AG179,'Hitter Rates'!AG:AG)</f>
        <v>169</v>
      </c>
    </row>
    <row r="180" spans="1:23">
      <c r="A180">
        <f>_xlfn.RANK.EQ('Hitter Rates'!K180,'Hitter Rates'!K:K)</f>
        <v>156</v>
      </c>
      <c r="B180">
        <f>_xlfn.RANK.EQ('Hitter Rates'!L180,'Hitter Rates'!L:L)</f>
        <v>242</v>
      </c>
      <c r="C180">
        <f>_xlfn.RANK.EQ('Hitter Rates'!M180,'Hitter Rates'!M:M)</f>
        <v>169</v>
      </c>
      <c r="D180">
        <f>_xlfn.RANK.EQ('Hitter Rates'!N180,'Hitter Rates'!N:N)</f>
        <v>254</v>
      </c>
      <c r="E180">
        <f>_xlfn.RANK.EQ('Hitter Rates'!O180,'Hitter Rates'!O:O)</f>
        <v>182</v>
      </c>
      <c r="F180">
        <f>_xlfn.RANK.EQ('Hitter Rates'!P180,'Hitter Rates'!P:P)</f>
        <v>185</v>
      </c>
      <c r="G180">
        <f>_xlfn.RANK.EQ('Hitter Rates'!Q180,'Hitter Rates'!Q:Q)</f>
        <v>76</v>
      </c>
      <c r="H180">
        <f>_xlfn.RANK.EQ('Hitter Rates'!R180,'Hitter Rates'!R:R)</f>
        <v>129</v>
      </c>
      <c r="I180">
        <f>_xlfn.RANK.EQ('Hitter Rates'!S180,'Hitter Rates'!S:S)</f>
        <v>108</v>
      </c>
      <c r="J180">
        <f>_xlfn.RANK.EQ('Hitter Rates'!T180,'Hitter Rates'!T:T)</f>
        <v>63</v>
      </c>
      <c r="K180">
        <f>_xlfn.RANK.EQ('Hitter Rates'!U180,'Hitter Rates'!U:U)</f>
        <v>77</v>
      </c>
      <c r="L180">
        <f>_xlfn.RANK.EQ('Hitter Rates'!V180,'Hitter Rates'!V:V)</f>
        <v>208</v>
      </c>
      <c r="M180">
        <f>_xlfn.RANK.EQ('Hitter Rates'!W180,'Hitter Rates'!W:W)</f>
        <v>134</v>
      </c>
      <c r="N180">
        <f>_xlfn.RANK.EQ('Hitter Rates'!X180,'Hitter Rates'!X:X)</f>
        <v>76</v>
      </c>
      <c r="O180">
        <f>_xlfn.RANK.EQ('Hitter Rates'!Y180,'Hitter Rates'!Y:Y)</f>
        <v>210</v>
      </c>
      <c r="P180">
        <f>_xlfn.RANK.EQ('Hitter Rates'!Z180,'Hitter Rates'!Z:Z)</f>
        <v>286</v>
      </c>
      <c r="Q180">
        <f>_xlfn.RANK.EQ('Hitter Rates'!AA180,'Hitter Rates'!AA:AA)</f>
        <v>176</v>
      </c>
      <c r="R180">
        <f>_xlfn.RANK.EQ('Hitter Rates'!AB180,'Hitter Rates'!AB:AB)</f>
        <v>147</v>
      </c>
      <c r="S180">
        <f>_xlfn.RANK.EQ('Hitter Rates'!AC180,'Hitter Rates'!AC:AC)</f>
        <v>74</v>
      </c>
      <c r="T180">
        <f>_xlfn.RANK.EQ('Hitter Rates'!AD180,'Hitter Rates'!AD:AD)</f>
        <v>55</v>
      </c>
      <c r="U180">
        <f>_xlfn.RANK.EQ('Hitter Rates'!AE180,'Hitter Rates'!AE:AE)</f>
        <v>181</v>
      </c>
      <c r="V180">
        <f>_xlfn.RANK.EQ('Hitter Rates'!AF180,'Hitter Rates'!AF:AF)</f>
        <v>141</v>
      </c>
      <c r="W180">
        <f>_xlfn.RANK.EQ('Hitter Rates'!AG180,'Hitter Rates'!AG:AG)</f>
        <v>176</v>
      </c>
    </row>
    <row r="181" spans="1:23">
      <c r="A181">
        <f>_xlfn.RANK.EQ('Hitter Rates'!K181,'Hitter Rates'!K:K)</f>
        <v>152</v>
      </c>
      <c r="B181">
        <f>_xlfn.RANK.EQ('Hitter Rates'!L181,'Hitter Rates'!L:L)</f>
        <v>175</v>
      </c>
      <c r="C181">
        <f>_xlfn.RANK.EQ('Hitter Rates'!M181,'Hitter Rates'!M:M)</f>
        <v>201</v>
      </c>
      <c r="D181">
        <f>_xlfn.RANK.EQ('Hitter Rates'!N181,'Hitter Rates'!N:N)</f>
        <v>82</v>
      </c>
      <c r="E181">
        <f>_xlfn.RANK.EQ('Hitter Rates'!O181,'Hitter Rates'!O:O)</f>
        <v>261</v>
      </c>
      <c r="F181">
        <f>_xlfn.RANK.EQ('Hitter Rates'!P181,'Hitter Rates'!P:P)</f>
        <v>239</v>
      </c>
      <c r="G181">
        <f>_xlfn.RANK.EQ('Hitter Rates'!Q181,'Hitter Rates'!Q:Q)</f>
        <v>124</v>
      </c>
      <c r="H181">
        <f>_xlfn.RANK.EQ('Hitter Rates'!R181,'Hitter Rates'!R:R)</f>
        <v>48</v>
      </c>
      <c r="I181">
        <f>_xlfn.RANK.EQ('Hitter Rates'!S181,'Hitter Rates'!S:S)</f>
        <v>120</v>
      </c>
      <c r="J181">
        <f>_xlfn.RANK.EQ('Hitter Rates'!T181,'Hitter Rates'!T:T)</f>
        <v>174</v>
      </c>
      <c r="K181">
        <f>_xlfn.RANK.EQ('Hitter Rates'!U181,'Hitter Rates'!U:U)</f>
        <v>131</v>
      </c>
      <c r="L181">
        <f>_xlfn.RANK.EQ('Hitter Rates'!V181,'Hitter Rates'!V:V)</f>
        <v>211</v>
      </c>
      <c r="M181">
        <f>_xlfn.RANK.EQ('Hitter Rates'!W181,'Hitter Rates'!W:W)</f>
        <v>281</v>
      </c>
      <c r="N181">
        <f>_xlfn.RANK.EQ('Hitter Rates'!X181,'Hitter Rates'!X:X)</f>
        <v>67</v>
      </c>
      <c r="O181">
        <f>_xlfn.RANK.EQ('Hitter Rates'!Y181,'Hitter Rates'!Y:Y)</f>
        <v>113</v>
      </c>
      <c r="P181">
        <f>_xlfn.RANK.EQ('Hitter Rates'!Z181,'Hitter Rates'!Z:Z)</f>
        <v>116</v>
      </c>
      <c r="Q181">
        <f>_xlfn.RANK.EQ('Hitter Rates'!AA181,'Hitter Rates'!AA:AA)</f>
        <v>107</v>
      </c>
      <c r="R181">
        <f>_xlfn.RANK.EQ('Hitter Rates'!AB181,'Hitter Rates'!AB:AB)</f>
        <v>24</v>
      </c>
      <c r="S181">
        <f>_xlfn.RANK.EQ('Hitter Rates'!AC181,'Hitter Rates'!AC:AC)</f>
        <v>9</v>
      </c>
      <c r="T181">
        <f>_xlfn.RANK.EQ('Hitter Rates'!AD181,'Hitter Rates'!AD:AD)</f>
        <v>108</v>
      </c>
      <c r="U181">
        <f>_xlfn.RANK.EQ('Hitter Rates'!AE181,'Hitter Rates'!AE:AE)</f>
        <v>35</v>
      </c>
      <c r="V181">
        <f>_xlfn.RANK.EQ('Hitter Rates'!AF181,'Hitter Rates'!AF:AF)</f>
        <v>265</v>
      </c>
      <c r="W181">
        <f>_xlfn.RANK.EQ('Hitter Rates'!AG181,'Hitter Rates'!AG:AG)</f>
        <v>227</v>
      </c>
    </row>
    <row r="182" spans="1:23">
      <c r="A182">
        <f>_xlfn.RANK.EQ('Hitter Rates'!K182,'Hitter Rates'!K:K)</f>
        <v>247</v>
      </c>
      <c r="B182">
        <f>_xlfn.RANK.EQ('Hitter Rates'!L182,'Hitter Rates'!L:L)</f>
        <v>183</v>
      </c>
      <c r="C182">
        <f>_xlfn.RANK.EQ('Hitter Rates'!M182,'Hitter Rates'!M:M)</f>
        <v>281</v>
      </c>
      <c r="D182">
        <f>_xlfn.RANK.EQ('Hitter Rates'!N182,'Hitter Rates'!N:N)</f>
        <v>68</v>
      </c>
      <c r="E182">
        <f>_xlfn.RANK.EQ('Hitter Rates'!O182,'Hitter Rates'!O:O)</f>
        <v>228</v>
      </c>
      <c r="F182">
        <f>_xlfn.RANK.EQ('Hitter Rates'!P182,'Hitter Rates'!P:P)</f>
        <v>255</v>
      </c>
      <c r="G182">
        <f>_xlfn.RANK.EQ('Hitter Rates'!Q182,'Hitter Rates'!Q:Q)</f>
        <v>134</v>
      </c>
      <c r="H182">
        <f>_xlfn.RANK.EQ('Hitter Rates'!R182,'Hitter Rates'!R:R)</f>
        <v>151</v>
      </c>
      <c r="I182">
        <f>_xlfn.RANK.EQ('Hitter Rates'!S182,'Hitter Rates'!S:S)</f>
        <v>162</v>
      </c>
      <c r="J182">
        <f>_xlfn.RANK.EQ('Hitter Rates'!T182,'Hitter Rates'!T:T)</f>
        <v>236</v>
      </c>
      <c r="K182">
        <f>_xlfn.RANK.EQ('Hitter Rates'!U182,'Hitter Rates'!U:U)</f>
        <v>244</v>
      </c>
      <c r="L182">
        <f>_xlfn.RANK.EQ('Hitter Rates'!V182,'Hitter Rates'!V:V)</f>
        <v>39</v>
      </c>
      <c r="M182">
        <f>_xlfn.RANK.EQ('Hitter Rates'!W182,'Hitter Rates'!W:W)</f>
        <v>83</v>
      </c>
      <c r="N182">
        <f>_xlfn.RANK.EQ('Hitter Rates'!X182,'Hitter Rates'!X:X)</f>
        <v>254</v>
      </c>
      <c r="O182">
        <f>_xlfn.RANK.EQ('Hitter Rates'!Y182,'Hitter Rates'!Y:Y)</f>
        <v>61</v>
      </c>
      <c r="P182">
        <f>_xlfn.RANK.EQ('Hitter Rates'!Z182,'Hitter Rates'!Z:Z)</f>
        <v>94</v>
      </c>
      <c r="Q182">
        <f>_xlfn.RANK.EQ('Hitter Rates'!AA182,'Hitter Rates'!AA:AA)</f>
        <v>162</v>
      </c>
      <c r="R182">
        <f>_xlfn.RANK.EQ('Hitter Rates'!AB182,'Hitter Rates'!AB:AB)</f>
        <v>229</v>
      </c>
      <c r="S182">
        <f>_xlfn.RANK.EQ('Hitter Rates'!AC182,'Hitter Rates'!AC:AC)</f>
        <v>232</v>
      </c>
      <c r="T182">
        <f>_xlfn.RANK.EQ('Hitter Rates'!AD182,'Hitter Rates'!AD:AD)</f>
        <v>129</v>
      </c>
      <c r="U182">
        <f>_xlfn.RANK.EQ('Hitter Rates'!AE182,'Hitter Rates'!AE:AE)</f>
        <v>218</v>
      </c>
      <c r="V182">
        <f>_xlfn.RANK.EQ('Hitter Rates'!AF182,'Hitter Rates'!AF:AF)</f>
        <v>56</v>
      </c>
      <c r="W182">
        <f>_xlfn.RANK.EQ('Hitter Rates'!AG182,'Hitter Rates'!AG:AG)</f>
        <v>225</v>
      </c>
    </row>
    <row r="183" spans="1:23">
      <c r="A183">
        <f>_xlfn.RANK.EQ('Hitter Rates'!K183,'Hitter Rates'!K:K)</f>
        <v>272</v>
      </c>
      <c r="B183">
        <f>_xlfn.RANK.EQ('Hitter Rates'!L183,'Hitter Rates'!L:L)</f>
        <v>86</v>
      </c>
      <c r="C183">
        <f>_xlfn.RANK.EQ('Hitter Rates'!M183,'Hitter Rates'!M:M)</f>
        <v>164</v>
      </c>
      <c r="D183">
        <f>_xlfn.RANK.EQ('Hitter Rates'!N183,'Hitter Rates'!N:N)</f>
        <v>58</v>
      </c>
      <c r="E183">
        <f>_xlfn.RANK.EQ('Hitter Rates'!O183,'Hitter Rates'!O:O)</f>
        <v>224</v>
      </c>
      <c r="F183">
        <f>_xlfn.RANK.EQ('Hitter Rates'!P183,'Hitter Rates'!P:P)</f>
        <v>266</v>
      </c>
      <c r="G183">
        <f>_xlfn.RANK.EQ('Hitter Rates'!Q183,'Hitter Rates'!Q:Q)</f>
        <v>170</v>
      </c>
      <c r="H183">
        <f>_xlfn.RANK.EQ('Hitter Rates'!R183,'Hitter Rates'!R:R)</f>
        <v>120</v>
      </c>
      <c r="I183">
        <f>_xlfn.RANK.EQ('Hitter Rates'!S183,'Hitter Rates'!S:S)</f>
        <v>257</v>
      </c>
      <c r="J183">
        <f>_xlfn.RANK.EQ('Hitter Rates'!T183,'Hitter Rates'!T:T)</f>
        <v>268</v>
      </c>
      <c r="K183">
        <f>_xlfn.RANK.EQ('Hitter Rates'!U183,'Hitter Rates'!U:U)</f>
        <v>245</v>
      </c>
      <c r="L183">
        <f>_xlfn.RANK.EQ('Hitter Rates'!V183,'Hitter Rates'!V:V)</f>
        <v>152</v>
      </c>
      <c r="M183">
        <f>_xlfn.RANK.EQ('Hitter Rates'!W183,'Hitter Rates'!W:W)</f>
        <v>49</v>
      </c>
      <c r="N183">
        <f>_xlfn.RANK.EQ('Hitter Rates'!X183,'Hitter Rates'!X:X)</f>
        <v>175</v>
      </c>
      <c r="O183">
        <f>_xlfn.RANK.EQ('Hitter Rates'!Y183,'Hitter Rates'!Y:Y)</f>
        <v>167</v>
      </c>
      <c r="P183">
        <f>_xlfn.RANK.EQ('Hitter Rates'!Z183,'Hitter Rates'!Z:Z)</f>
        <v>24</v>
      </c>
      <c r="Q183">
        <f>_xlfn.RANK.EQ('Hitter Rates'!AA183,'Hitter Rates'!AA:AA)</f>
        <v>197</v>
      </c>
      <c r="R183">
        <f>_xlfn.RANK.EQ('Hitter Rates'!AB183,'Hitter Rates'!AB:AB)</f>
        <v>165</v>
      </c>
      <c r="S183">
        <f>_xlfn.RANK.EQ('Hitter Rates'!AC183,'Hitter Rates'!AC:AC)</f>
        <v>63</v>
      </c>
      <c r="T183">
        <f>_xlfn.RANK.EQ('Hitter Rates'!AD183,'Hitter Rates'!AD:AD)</f>
        <v>39</v>
      </c>
      <c r="U183">
        <f>_xlfn.RANK.EQ('Hitter Rates'!AE183,'Hitter Rates'!AE:AE)</f>
        <v>188</v>
      </c>
      <c r="V183">
        <f>_xlfn.RANK.EQ('Hitter Rates'!AF183,'Hitter Rates'!AF:AF)</f>
        <v>124</v>
      </c>
      <c r="W183">
        <f>_xlfn.RANK.EQ('Hitter Rates'!AG183,'Hitter Rates'!AG:AG)</f>
        <v>243</v>
      </c>
    </row>
    <row r="184" spans="1:23">
      <c r="A184">
        <f>_xlfn.RANK.EQ('Hitter Rates'!K184,'Hitter Rates'!K:K)</f>
        <v>226</v>
      </c>
      <c r="B184">
        <f>_xlfn.RANK.EQ('Hitter Rates'!L184,'Hitter Rates'!L:L)</f>
        <v>121</v>
      </c>
      <c r="C184">
        <f>_xlfn.RANK.EQ('Hitter Rates'!M184,'Hitter Rates'!M:M)</f>
        <v>157</v>
      </c>
      <c r="D184">
        <f>_xlfn.RANK.EQ('Hitter Rates'!N184,'Hitter Rates'!N:N)</f>
        <v>18</v>
      </c>
      <c r="E184">
        <f>_xlfn.RANK.EQ('Hitter Rates'!O184,'Hitter Rates'!O:O)</f>
        <v>272</v>
      </c>
      <c r="F184">
        <f>_xlfn.RANK.EQ('Hitter Rates'!P184,'Hitter Rates'!P:P)</f>
        <v>256</v>
      </c>
      <c r="G184">
        <f>_xlfn.RANK.EQ('Hitter Rates'!Q184,'Hitter Rates'!Q:Q)</f>
        <v>269</v>
      </c>
      <c r="H184">
        <f>_xlfn.RANK.EQ('Hitter Rates'!R184,'Hitter Rates'!R:R)</f>
        <v>234</v>
      </c>
      <c r="I184">
        <f>_xlfn.RANK.EQ('Hitter Rates'!S184,'Hitter Rates'!S:S)</f>
        <v>221</v>
      </c>
      <c r="J184">
        <f>_xlfn.RANK.EQ('Hitter Rates'!T184,'Hitter Rates'!T:T)</f>
        <v>256</v>
      </c>
      <c r="K184">
        <f>_xlfn.RANK.EQ('Hitter Rates'!U184,'Hitter Rates'!U:U)</f>
        <v>272</v>
      </c>
      <c r="L184">
        <f>_xlfn.RANK.EQ('Hitter Rates'!V184,'Hitter Rates'!V:V)</f>
        <v>39</v>
      </c>
      <c r="M184">
        <f>_xlfn.RANK.EQ('Hitter Rates'!W184,'Hitter Rates'!W:W)</f>
        <v>245</v>
      </c>
      <c r="N184">
        <f>_xlfn.RANK.EQ('Hitter Rates'!X184,'Hitter Rates'!X:X)</f>
        <v>229</v>
      </c>
      <c r="O184">
        <f>_xlfn.RANK.EQ('Hitter Rates'!Y184,'Hitter Rates'!Y:Y)</f>
        <v>25</v>
      </c>
      <c r="P184">
        <f>_xlfn.RANK.EQ('Hitter Rates'!Z184,'Hitter Rates'!Z:Z)</f>
        <v>31</v>
      </c>
      <c r="Q184">
        <f>_xlfn.RANK.EQ('Hitter Rates'!AA184,'Hitter Rates'!AA:AA)</f>
        <v>51</v>
      </c>
      <c r="R184">
        <f>_xlfn.RANK.EQ('Hitter Rates'!AB184,'Hitter Rates'!AB:AB)</f>
        <v>132</v>
      </c>
      <c r="S184">
        <f>_xlfn.RANK.EQ('Hitter Rates'!AC184,'Hitter Rates'!AC:AC)</f>
        <v>97</v>
      </c>
      <c r="T184">
        <f>_xlfn.RANK.EQ('Hitter Rates'!AD184,'Hitter Rates'!AD:AD)</f>
        <v>104</v>
      </c>
      <c r="U184">
        <f>_xlfn.RANK.EQ('Hitter Rates'!AE184,'Hitter Rates'!AE:AE)</f>
        <v>120</v>
      </c>
      <c r="V184">
        <f>_xlfn.RANK.EQ('Hitter Rates'!AF184,'Hitter Rates'!AF:AF)</f>
        <v>155</v>
      </c>
      <c r="W184">
        <f>_xlfn.RANK.EQ('Hitter Rates'!AG184,'Hitter Rates'!AG:AG)</f>
        <v>235</v>
      </c>
    </row>
    <row r="185" spans="1:23">
      <c r="A185">
        <f>_xlfn.RANK.EQ('Hitter Rates'!K185,'Hitter Rates'!K:K)</f>
        <v>215</v>
      </c>
      <c r="B185">
        <f>_xlfn.RANK.EQ('Hitter Rates'!L185,'Hitter Rates'!L:L)</f>
        <v>57</v>
      </c>
      <c r="C185">
        <f>_xlfn.RANK.EQ('Hitter Rates'!M185,'Hitter Rates'!M:M)</f>
        <v>198</v>
      </c>
      <c r="D185">
        <f>_xlfn.RANK.EQ('Hitter Rates'!N185,'Hitter Rates'!N:N)</f>
        <v>14</v>
      </c>
      <c r="E185">
        <f>_xlfn.RANK.EQ('Hitter Rates'!O185,'Hitter Rates'!O:O)</f>
        <v>209</v>
      </c>
      <c r="F185">
        <f>_xlfn.RANK.EQ('Hitter Rates'!P185,'Hitter Rates'!P:P)</f>
        <v>268</v>
      </c>
      <c r="G185">
        <f>_xlfn.RANK.EQ('Hitter Rates'!Q185,'Hitter Rates'!Q:Q)</f>
        <v>33</v>
      </c>
      <c r="H185">
        <f>_xlfn.RANK.EQ('Hitter Rates'!R185,'Hitter Rates'!R:R)</f>
        <v>69</v>
      </c>
      <c r="I185">
        <f>_xlfn.RANK.EQ('Hitter Rates'!S185,'Hitter Rates'!S:S)</f>
        <v>265</v>
      </c>
      <c r="J185">
        <f>_xlfn.RANK.EQ('Hitter Rates'!T185,'Hitter Rates'!T:T)</f>
        <v>269</v>
      </c>
      <c r="K185">
        <f>_xlfn.RANK.EQ('Hitter Rates'!U185,'Hitter Rates'!U:U)</f>
        <v>250</v>
      </c>
      <c r="L185">
        <f>_xlfn.RANK.EQ('Hitter Rates'!V185,'Hitter Rates'!V:V)</f>
        <v>27</v>
      </c>
      <c r="M185">
        <f>_xlfn.RANK.EQ('Hitter Rates'!W185,'Hitter Rates'!W:W)</f>
        <v>200</v>
      </c>
      <c r="N185">
        <f>_xlfn.RANK.EQ('Hitter Rates'!X185,'Hitter Rates'!X:X)</f>
        <v>251</v>
      </c>
      <c r="O185">
        <f>_xlfn.RANK.EQ('Hitter Rates'!Y185,'Hitter Rates'!Y:Y)</f>
        <v>34</v>
      </c>
      <c r="P185">
        <f>_xlfn.RANK.EQ('Hitter Rates'!Z185,'Hitter Rates'!Z:Z)</f>
        <v>15</v>
      </c>
      <c r="Q185">
        <f>_xlfn.RANK.EQ('Hitter Rates'!AA185,'Hitter Rates'!AA:AA)</f>
        <v>278</v>
      </c>
      <c r="R185">
        <f>_xlfn.RANK.EQ('Hitter Rates'!AB185,'Hitter Rates'!AB:AB)</f>
        <v>125</v>
      </c>
      <c r="S185">
        <f>_xlfn.RANK.EQ('Hitter Rates'!AC185,'Hitter Rates'!AC:AC)</f>
        <v>127</v>
      </c>
      <c r="T185">
        <f>_xlfn.RANK.EQ('Hitter Rates'!AD185,'Hitter Rates'!AD:AD)</f>
        <v>89</v>
      </c>
      <c r="U185">
        <f>_xlfn.RANK.EQ('Hitter Rates'!AE185,'Hitter Rates'!AE:AE)</f>
        <v>177</v>
      </c>
      <c r="V185">
        <f>_xlfn.RANK.EQ('Hitter Rates'!AF185,'Hitter Rates'!AF:AF)</f>
        <v>163</v>
      </c>
      <c r="W185">
        <f>_xlfn.RANK.EQ('Hitter Rates'!AG185,'Hitter Rates'!AG:AG)</f>
        <v>217</v>
      </c>
    </row>
    <row r="186" spans="1:23">
      <c r="A186">
        <f>_xlfn.RANK.EQ('Hitter Rates'!K186,'Hitter Rates'!K:K)</f>
        <v>237</v>
      </c>
      <c r="B186">
        <f>_xlfn.RANK.EQ('Hitter Rates'!L186,'Hitter Rates'!L:L)</f>
        <v>242</v>
      </c>
      <c r="C186">
        <f>_xlfn.RANK.EQ('Hitter Rates'!M186,'Hitter Rates'!M:M)</f>
        <v>235</v>
      </c>
      <c r="D186">
        <f>_xlfn.RANK.EQ('Hitter Rates'!N186,'Hitter Rates'!N:N)</f>
        <v>156</v>
      </c>
      <c r="E186">
        <f>_xlfn.RANK.EQ('Hitter Rates'!O186,'Hitter Rates'!O:O)</f>
        <v>182</v>
      </c>
      <c r="F186">
        <f>_xlfn.RANK.EQ('Hitter Rates'!P186,'Hitter Rates'!P:P)</f>
        <v>216</v>
      </c>
      <c r="G186">
        <f>_xlfn.RANK.EQ('Hitter Rates'!Q186,'Hitter Rates'!Q:Q)</f>
        <v>124</v>
      </c>
      <c r="H186">
        <f>_xlfn.RANK.EQ('Hitter Rates'!R186,'Hitter Rates'!R:R)</f>
        <v>211</v>
      </c>
      <c r="I186">
        <f>_xlfn.RANK.EQ('Hitter Rates'!S186,'Hitter Rates'!S:S)</f>
        <v>247</v>
      </c>
      <c r="J186">
        <f>_xlfn.RANK.EQ('Hitter Rates'!T186,'Hitter Rates'!T:T)</f>
        <v>236</v>
      </c>
      <c r="K186">
        <f>_xlfn.RANK.EQ('Hitter Rates'!U186,'Hitter Rates'!U:U)</f>
        <v>241</v>
      </c>
      <c r="L186">
        <f>_xlfn.RANK.EQ('Hitter Rates'!V186,'Hitter Rates'!V:V)</f>
        <v>100</v>
      </c>
      <c r="M186">
        <f>_xlfn.RANK.EQ('Hitter Rates'!W186,'Hitter Rates'!W:W)</f>
        <v>69</v>
      </c>
      <c r="N186">
        <f>_xlfn.RANK.EQ('Hitter Rates'!X186,'Hitter Rates'!X:X)</f>
        <v>221</v>
      </c>
      <c r="O186">
        <f>_xlfn.RANK.EQ('Hitter Rates'!Y186,'Hitter Rates'!Y:Y)</f>
        <v>96</v>
      </c>
      <c r="P186">
        <f>_xlfn.RANK.EQ('Hitter Rates'!Z186,'Hitter Rates'!Z:Z)</f>
        <v>52</v>
      </c>
      <c r="Q186">
        <f>_xlfn.RANK.EQ('Hitter Rates'!AA186,'Hitter Rates'!AA:AA)</f>
        <v>156</v>
      </c>
      <c r="R186">
        <f>_xlfn.RANK.EQ('Hitter Rates'!AB186,'Hitter Rates'!AB:AB)</f>
        <v>276</v>
      </c>
      <c r="S186">
        <f>_xlfn.RANK.EQ('Hitter Rates'!AC186,'Hitter Rates'!AC:AC)</f>
        <v>259</v>
      </c>
      <c r="T186">
        <f>_xlfn.RANK.EQ('Hitter Rates'!AD186,'Hitter Rates'!AD:AD)</f>
        <v>85</v>
      </c>
      <c r="U186">
        <f>_xlfn.RANK.EQ('Hitter Rates'!AE186,'Hitter Rates'!AE:AE)</f>
        <v>269</v>
      </c>
      <c r="V186">
        <f>_xlfn.RANK.EQ('Hitter Rates'!AF186,'Hitter Rates'!AF:AF)</f>
        <v>12</v>
      </c>
      <c r="W186">
        <f>_xlfn.RANK.EQ('Hitter Rates'!AG186,'Hitter Rates'!AG:AG)</f>
        <v>219</v>
      </c>
    </row>
    <row r="187" spans="1:23">
      <c r="A187">
        <f>_xlfn.RANK.EQ('Hitter Rates'!K187,'Hitter Rates'!K:K)</f>
        <v>62</v>
      </c>
      <c r="B187">
        <f>_xlfn.RANK.EQ('Hitter Rates'!L187,'Hitter Rates'!L:L)</f>
        <v>173</v>
      </c>
      <c r="C187">
        <f>_xlfn.RANK.EQ('Hitter Rates'!M187,'Hitter Rates'!M:M)</f>
        <v>28</v>
      </c>
      <c r="D187">
        <f>_xlfn.RANK.EQ('Hitter Rates'!N187,'Hitter Rates'!N:N)</f>
        <v>126</v>
      </c>
      <c r="E187">
        <f>_xlfn.RANK.EQ('Hitter Rates'!O187,'Hitter Rates'!O:O)</f>
        <v>187</v>
      </c>
      <c r="F187">
        <f>_xlfn.RANK.EQ('Hitter Rates'!P187,'Hitter Rates'!P:P)</f>
        <v>60</v>
      </c>
      <c r="G187">
        <f>_xlfn.RANK.EQ('Hitter Rates'!Q187,'Hitter Rates'!Q:Q)</f>
        <v>250</v>
      </c>
      <c r="H187">
        <f>_xlfn.RANK.EQ('Hitter Rates'!R187,'Hitter Rates'!R:R)</f>
        <v>59</v>
      </c>
      <c r="I187">
        <f>_xlfn.RANK.EQ('Hitter Rates'!S187,'Hitter Rates'!S:S)</f>
        <v>91</v>
      </c>
      <c r="J187">
        <f>_xlfn.RANK.EQ('Hitter Rates'!T187,'Hitter Rates'!T:T)</f>
        <v>97</v>
      </c>
      <c r="K187">
        <f>_xlfn.RANK.EQ('Hitter Rates'!U187,'Hitter Rates'!U:U)</f>
        <v>159</v>
      </c>
      <c r="L187">
        <f>_xlfn.RANK.EQ('Hitter Rates'!V187,'Hitter Rates'!V:V)</f>
        <v>115</v>
      </c>
      <c r="M187">
        <f>_xlfn.RANK.EQ('Hitter Rates'!W187,'Hitter Rates'!W:W)</f>
        <v>81</v>
      </c>
      <c r="N187">
        <f>_xlfn.RANK.EQ('Hitter Rates'!X187,'Hitter Rates'!X:X)</f>
        <v>159</v>
      </c>
      <c r="O187">
        <f>_xlfn.RANK.EQ('Hitter Rates'!Y187,'Hitter Rates'!Y:Y)</f>
        <v>166</v>
      </c>
      <c r="P187">
        <f>_xlfn.RANK.EQ('Hitter Rates'!Z187,'Hitter Rates'!Z:Z)</f>
        <v>265</v>
      </c>
      <c r="Q187">
        <f>_xlfn.RANK.EQ('Hitter Rates'!AA187,'Hitter Rates'!AA:AA)</f>
        <v>12</v>
      </c>
      <c r="R187">
        <f>_xlfn.RANK.EQ('Hitter Rates'!AB187,'Hitter Rates'!AB:AB)</f>
        <v>14</v>
      </c>
      <c r="S187">
        <f>_xlfn.RANK.EQ('Hitter Rates'!AC187,'Hitter Rates'!AC:AC)</f>
        <v>42</v>
      </c>
      <c r="T187">
        <f>_xlfn.RANK.EQ('Hitter Rates'!AD187,'Hitter Rates'!AD:AD)</f>
        <v>274</v>
      </c>
      <c r="U187">
        <f>_xlfn.RANK.EQ('Hitter Rates'!AE187,'Hitter Rates'!AE:AE)</f>
        <v>7</v>
      </c>
      <c r="V187">
        <f>_xlfn.RANK.EQ('Hitter Rates'!AF187,'Hitter Rates'!AF:AF)</f>
        <v>274</v>
      </c>
      <c r="W187">
        <f>_xlfn.RANK.EQ('Hitter Rates'!AG187,'Hitter Rates'!AG:AG)</f>
        <v>44</v>
      </c>
    </row>
    <row r="188" spans="1:23">
      <c r="A188">
        <f>_xlfn.RANK.EQ('Hitter Rates'!K188,'Hitter Rates'!K:K)</f>
        <v>187</v>
      </c>
      <c r="B188">
        <f>_xlfn.RANK.EQ('Hitter Rates'!L188,'Hitter Rates'!L:L)</f>
        <v>259</v>
      </c>
      <c r="C188">
        <f>_xlfn.RANK.EQ('Hitter Rates'!M188,'Hitter Rates'!M:M)</f>
        <v>273</v>
      </c>
      <c r="D188">
        <f>_xlfn.RANK.EQ('Hitter Rates'!N188,'Hitter Rates'!N:N)</f>
        <v>220</v>
      </c>
      <c r="E188">
        <f>_xlfn.RANK.EQ('Hitter Rates'!O188,'Hitter Rates'!O:O)</f>
        <v>127</v>
      </c>
      <c r="F188">
        <f>_xlfn.RANK.EQ('Hitter Rates'!P188,'Hitter Rates'!P:P)</f>
        <v>198</v>
      </c>
      <c r="G188">
        <f>_xlfn.RANK.EQ('Hitter Rates'!Q188,'Hitter Rates'!Q:Q)</f>
        <v>62</v>
      </c>
      <c r="H188">
        <f>_xlfn.RANK.EQ('Hitter Rates'!R188,'Hitter Rates'!R:R)</f>
        <v>141</v>
      </c>
      <c r="I188">
        <f>_xlfn.RANK.EQ('Hitter Rates'!S188,'Hitter Rates'!S:S)</f>
        <v>205</v>
      </c>
      <c r="J188">
        <f>_xlfn.RANK.EQ('Hitter Rates'!T188,'Hitter Rates'!T:T)</f>
        <v>95</v>
      </c>
      <c r="K188">
        <f>_xlfn.RANK.EQ('Hitter Rates'!U188,'Hitter Rates'!U:U)</f>
        <v>115</v>
      </c>
      <c r="L188">
        <f>_xlfn.RANK.EQ('Hitter Rates'!V188,'Hitter Rates'!V:V)</f>
        <v>279</v>
      </c>
      <c r="M188">
        <f>_xlfn.RANK.EQ('Hitter Rates'!W188,'Hitter Rates'!W:W)</f>
        <v>185</v>
      </c>
      <c r="N188">
        <f>_xlfn.RANK.EQ('Hitter Rates'!X188,'Hitter Rates'!X:X)</f>
        <v>8</v>
      </c>
      <c r="O188">
        <f>_xlfn.RANK.EQ('Hitter Rates'!Y188,'Hitter Rates'!Y:Y)</f>
        <v>278</v>
      </c>
      <c r="P188">
        <f>_xlfn.RANK.EQ('Hitter Rates'!Z188,'Hitter Rates'!Z:Z)</f>
        <v>279</v>
      </c>
      <c r="Q188">
        <f>_xlfn.RANK.EQ('Hitter Rates'!AA188,'Hitter Rates'!AA:AA)</f>
        <v>244</v>
      </c>
      <c r="R188">
        <f>_xlfn.RANK.EQ('Hitter Rates'!AB188,'Hitter Rates'!AB:AB)</f>
        <v>238</v>
      </c>
      <c r="S188">
        <f>_xlfn.RANK.EQ('Hitter Rates'!AC188,'Hitter Rates'!AC:AC)</f>
        <v>22</v>
      </c>
      <c r="T188">
        <f>_xlfn.RANK.EQ('Hitter Rates'!AD188,'Hitter Rates'!AD:AD)</f>
        <v>1</v>
      </c>
      <c r="U188">
        <f>_xlfn.RANK.EQ('Hitter Rates'!AE188,'Hitter Rates'!AE:AE)</f>
        <v>260</v>
      </c>
      <c r="V188">
        <f>_xlfn.RANK.EQ('Hitter Rates'!AF188,'Hitter Rates'!AF:AF)</f>
        <v>50</v>
      </c>
      <c r="W188">
        <f>_xlfn.RANK.EQ('Hitter Rates'!AG188,'Hitter Rates'!AG:AG)</f>
        <v>204</v>
      </c>
    </row>
    <row r="189" spans="1:23">
      <c r="A189">
        <f>_xlfn.RANK.EQ('Hitter Rates'!K189,'Hitter Rates'!K:K)</f>
        <v>93</v>
      </c>
      <c r="B189">
        <f>_xlfn.RANK.EQ('Hitter Rates'!L189,'Hitter Rates'!L:L)</f>
        <v>190</v>
      </c>
      <c r="C189">
        <f>_xlfn.RANK.EQ('Hitter Rates'!M189,'Hitter Rates'!M:M)</f>
        <v>68</v>
      </c>
      <c r="D189">
        <f>_xlfn.RANK.EQ('Hitter Rates'!N189,'Hitter Rates'!N:N)</f>
        <v>188</v>
      </c>
      <c r="E189">
        <f>_xlfn.RANK.EQ('Hitter Rates'!O189,'Hitter Rates'!O:O)</f>
        <v>73</v>
      </c>
      <c r="F189">
        <f>_xlfn.RANK.EQ('Hitter Rates'!P189,'Hitter Rates'!P:P)</f>
        <v>111</v>
      </c>
      <c r="G189">
        <f>_xlfn.RANK.EQ('Hitter Rates'!Q189,'Hitter Rates'!Q:Q)</f>
        <v>92</v>
      </c>
      <c r="H189">
        <f>_xlfn.RANK.EQ('Hitter Rates'!R189,'Hitter Rates'!R:R)</f>
        <v>260</v>
      </c>
      <c r="I189">
        <f>_xlfn.RANK.EQ('Hitter Rates'!S189,'Hitter Rates'!S:S)</f>
        <v>73</v>
      </c>
      <c r="J189">
        <f>_xlfn.RANK.EQ('Hitter Rates'!T189,'Hitter Rates'!T:T)</f>
        <v>29</v>
      </c>
      <c r="K189">
        <f>_xlfn.RANK.EQ('Hitter Rates'!U189,'Hitter Rates'!U:U)</f>
        <v>21</v>
      </c>
      <c r="L189">
        <f>_xlfn.RANK.EQ('Hitter Rates'!V189,'Hitter Rates'!V:V)</f>
        <v>211</v>
      </c>
      <c r="M189">
        <f>_xlfn.RANK.EQ('Hitter Rates'!W189,'Hitter Rates'!W:W)</f>
        <v>210</v>
      </c>
      <c r="N189">
        <f>_xlfn.RANK.EQ('Hitter Rates'!X189,'Hitter Rates'!X:X)</f>
        <v>70</v>
      </c>
      <c r="O189">
        <f>_xlfn.RANK.EQ('Hitter Rates'!Y189,'Hitter Rates'!Y:Y)</f>
        <v>191</v>
      </c>
      <c r="P189">
        <f>_xlfn.RANK.EQ('Hitter Rates'!Z189,'Hitter Rates'!Z:Z)</f>
        <v>281</v>
      </c>
      <c r="Q189">
        <f>_xlfn.RANK.EQ('Hitter Rates'!AA189,'Hitter Rates'!AA:AA)</f>
        <v>121</v>
      </c>
      <c r="R189">
        <f>_xlfn.RANK.EQ('Hitter Rates'!AB189,'Hitter Rates'!AB:AB)</f>
        <v>175</v>
      </c>
      <c r="S189">
        <f>_xlfn.RANK.EQ('Hitter Rates'!AC189,'Hitter Rates'!AC:AC)</f>
        <v>266</v>
      </c>
      <c r="T189">
        <f>_xlfn.RANK.EQ('Hitter Rates'!AD189,'Hitter Rates'!AD:AD)</f>
        <v>255</v>
      </c>
      <c r="U189">
        <f>_xlfn.RANK.EQ('Hitter Rates'!AE189,'Hitter Rates'!AE:AE)</f>
        <v>140</v>
      </c>
      <c r="V189">
        <f>_xlfn.RANK.EQ('Hitter Rates'!AF189,'Hitter Rates'!AF:AF)</f>
        <v>112</v>
      </c>
      <c r="W189">
        <f>_xlfn.RANK.EQ('Hitter Rates'!AG189,'Hitter Rates'!AG:AG)</f>
        <v>51</v>
      </c>
    </row>
    <row r="190" spans="1:23">
      <c r="A190">
        <f>_xlfn.RANK.EQ('Hitter Rates'!K190,'Hitter Rates'!K:K)</f>
        <v>18</v>
      </c>
      <c r="B190">
        <f>_xlfn.RANK.EQ('Hitter Rates'!L190,'Hitter Rates'!L:L)</f>
        <v>51</v>
      </c>
      <c r="C190">
        <f>_xlfn.RANK.EQ('Hitter Rates'!M190,'Hitter Rates'!M:M)</f>
        <v>21</v>
      </c>
      <c r="D190">
        <f>_xlfn.RANK.EQ('Hitter Rates'!N190,'Hitter Rates'!N:N)</f>
        <v>141</v>
      </c>
      <c r="E190">
        <f>_xlfn.RANK.EQ('Hitter Rates'!O190,'Hitter Rates'!O:O)</f>
        <v>179</v>
      </c>
      <c r="F190">
        <f>_xlfn.RANK.EQ('Hitter Rates'!P190,'Hitter Rates'!P:P)</f>
        <v>25</v>
      </c>
      <c r="G190">
        <f>_xlfn.RANK.EQ('Hitter Rates'!Q190,'Hitter Rates'!Q:Q)</f>
        <v>137</v>
      </c>
      <c r="H190">
        <f>_xlfn.RANK.EQ('Hitter Rates'!R190,'Hitter Rates'!R:R)</f>
        <v>30</v>
      </c>
      <c r="I190">
        <f>_xlfn.RANK.EQ('Hitter Rates'!S190,'Hitter Rates'!S:S)</f>
        <v>19</v>
      </c>
      <c r="J190">
        <f>_xlfn.RANK.EQ('Hitter Rates'!T190,'Hitter Rates'!T:T)</f>
        <v>21</v>
      </c>
      <c r="K190">
        <f>_xlfn.RANK.EQ('Hitter Rates'!U190,'Hitter Rates'!U:U)</f>
        <v>21</v>
      </c>
      <c r="L190">
        <f>_xlfn.RANK.EQ('Hitter Rates'!V190,'Hitter Rates'!V:V)</f>
        <v>166</v>
      </c>
      <c r="M190">
        <f>_xlfn.RANK.EQ('Hitter Rates'!W190,'Hitter Rates'!W:W)</f>
        <v>245</v>
      </c>
      <c r="N190">
        <f>_xlfn.RANK.EQ('Hitter Rates'!X190,'Hitter Rates'!X:X)</f>
        <v>138</v>
      </c>
      <c r="O190">
        <f>_xlfn.RANK.EQ('Hitter Rates'!Y190,'Hitter Rates'!Y:Y)</f>
        <v>92</v>
      </c>
      <c r="P190">
        <f>_xlfn.RANK.EQ('Hitter Rates'!Z190,'Hitter Rates'!Z:Z)</f>
        <v>70</v>
      </c>
      <c r="Q190">
        <f>_xlfn.RANK.EQ('Hitter Rates'!AA190,'Hitter Rates'!AA:AA)</f>
        <v>123</v>
      </c>
      <c r="R190">
        <f>_xlfn.RANK.EQ('Hitter Rates'!AB190,'Hitter Rates'!AB:AB)</f>
        <v>9</v>
      </c>
      <c r="S190">
        <f>_xlfn.RANK.EQ('Hitter Rates'!AC190,'Hitter Rates'!AC:AC)</f>
        <v>26</v>
      </c>
      <c r="T190">
        <f>_xlfn.RANK.EQ('Hitter Rates'!AD190,'Hitter Rates'!AD:AD)</f>
        <v>230</v>
      </c>
      <c r="U190">
        <f>_xlfn.RANK.EQ('Hitter Rates'!AE190,'Hitter Rates'!AE:AE)</f>
        <v>14</v>
      </c>
      <c r="V190">
        <f>_xlfn.RANK.EQ('Hitter Rates'!AF190,'Hitter Rates'!AF:AF)</f>
        <v>280</v>
      </c>
      <c r="W190">
        <f>_xlfn.RANK.EQ('Hitter Rates'!AG190,'Hitter Rates'!AG:AG)</f>
        <v>85</v>
      </c>
    </row>
    <row r="191" spans="1:23">
      <c r="A191">
        <f>_xlfn.RANK.EQ('Hitter Rates'!K191,'Hitter Rates'!K:K)</f>
        <v>255</v>
      </c>
      <c r="B191">
        <f>_xlfn.RANK.EQ('Hitter Rates'!L191,'Hitter Rates'!L:L)</f>
        <v>54</v>
      </c>
      <c r="C191">
        <f>_xlfn.RANK.EQ('Hitter Rates'!M191,'Hitter Rates'!M:M)</f>
        <v>180</v>
      </c>
      <c r="D191">
        <f>_xlfn.RANK.EQ('Hitter Rates'!N191,'Hitter Rates'!N:N)</f>
        <v>94</v>
      </c>
      <c r="E191">
        <f>_xlfn.RANK.EQ('Hitter Rates'!O191,'Hitter Rates'!O:O)</f>
        <v>263</v>
      </c>
      <c r="F191">
        <f>_xlfn.RANK.EQ('Hitter Rates'!P191,'Hitter Rates'!P:P)</f>
        <v>215</v>
      </c>
      <c r="G191">
        <f>_xlfn.RANK.EQ('Hitter Rates'!Q191,'Hitter Rates'!Q:Q)</f>
        <v>250</v>
      </c>
      <c r="H191">
        <f>_xlfn.RANK.EQ('Hitter Rates'!R191,'Hitter Rates'!R:R)</f>
        <v>207</v>
      </c>
      <c r="I191">
        <f>_xlfn.RANK.EQ('Hitter Rates'!S191,'Hitter Rates'!S:S)</f>
        <v>215</v>
      </c>
      <c r="J191">
        <f>_xlfn.RANK.EQ('Hitter Rates'!T191,'Hitter Rates'!T:T)</f>
        <v>150</v>
      </c>
      <c r="K191">
        <f>_xlfn.RANK.EQ('Hitter Rates'!U191,'Hitter Rates'!U:U)</f>
        <v>123</v>
      </c>
      <c r="L191">
        <f>_xlfn.RANK.EQ('Hitter Rates'!V191,'Hitter Rates'!V:V)</f>
        <v>108</v>
      </c>
      <c r="M191">
        <f>_xlfn.RANK.EQ('Hitter Rates'!W191,'Hitter Rates'!W:W)</f>
        <v>252</v>
      </c>
      <c r="N191">
        <f>_xlfn.RANK.EQ('Hitter Rates'!X191,'Hitter Rates'!X:X)</f>
        <v>173</v>
      </c>
      <c r="O191">
        <f>_xlfn.RANK.EQ('Hitter Rates'!Y191,'Hitter Rates'!Y:Y)</f>
        <v>62</v>
      </c>
      <c r="P191">
        <f>_xlfn.RANK.EQ('Hitter Rates'!Z191,'Hitter Rates'!Z:Z)</f>
        <v>34</v>
      </c>
      <c r="Q191">
        <f>_xlfn.RANK.EQ('Hitter Rates'!AA191,'Hitter Rates'!AA:AA)</f>
        <v>144</v>
      </c>
      <c r="R191">
        <f>_xlfn.RANK.EQ('Hitter Rates'!AB191,'Hitter Rates'!AB:AB)</f>
        <v>220</v>
      </c>
      <c r="S191">
        <f>_xlfn.RANK.EQ('Hitter Rates'!AC191,'Hitter Rates'!AC:AC)</f>
        <v>135</v>
      </c>
      <c r="T191">
        <f>_xlfn.RANK.EQ('Hitter Rates'!AD191,'Hitter Rates'!AD:AD)</f>
        <v>56</v>
      </c>
      <c r="U191">
        <f>_xlfn.RANK.EQ('Hitter Rates'!AE191,'Hitter Rates'!AE:AE)</f>
        <v>218</v>
      </c>
      <c r="V191">
        <f>_xlfn.RANK.EQ('Hitter Rates'!AF191,'Hitter Rates'!AF:AF)</f>
        <v>68</v>
      </c>
      <c r="W191">
        <f>_xlfn.RANK.EQ('Hitter Rates'!AG191,'Hitter Rates'!AG:AG)</f>
        <v>254</v>
      </c>
    </row>
    <row r="192" spans="1:23">
      <c r="A192">
        <f>_xlfn.RANK.EQ('Hitter Rates'!K192,'Hitter Rates'!K:K)</f>
        <v>277</v>
      </c>
      <c r="B192">
        <f>_xlfn.RANK.EQ('Hitter Rates'!L192,'Hitter Rates'!L:L)</f>
        <v>194</v>
      </c>
      <c r="C192">
        <f>_xlfn.RANK.EQ('Hitter Rates'!M192,'Hitter Rates'!M:M)</f>
        <v>188</v>
      </c>
      <c r="D192">
        <f>_xlfn.RANK.EQ('Hitter Rates'!N192,'Hitter Rates'!N:N)</f>
        <v>185</v>
      </c>
      <c r="E192">
        <f>_xlfn.RANK.EQ('Hitter Rates'!O192,'Hitter Rates'!O:O)</f>
        <v>119</v>
      </c>
      <c r="F192">
        <f>_xlfn.RANK.EQ('Hitter Rates'!P192,'Hitter Rates'!P:P)</f>
        <v>226</v>
      </c>
      <c r="G192">
        <f>_xlfn.RANK.EQ('Hitter Rates'!Q192,'Hitter Rates'!Q:Q)</f>
        <v>196</v>
      </c>
      <c r="H192">
        <f>_xlfn.RANK.EQ('Hitter Rates'!R192,'Hitter Rates'!R:R)</f>
        <v>83</v>
      </c>
      <c r="I192">
        <f>_xlfn.RANK.EQ('Hitter Rates'!S192,'Hitter Rates'!S:S)</f>
        <v>177</v>
      </c>
      <c r="J192">
        <f>_xlfn.RANK.EQ('Hitter Rates'!T192,'Hitter Rates'!T:T)</f>
        <v>186</v>
      </c>
      <c r="K192">
        <f>_xlfn.RANK.EQ('Hitter Rates'!U192,'Hitter Rates'!U:U)</f>
        <v>137</v>
      </c>
      <c r="L192">
        <f>_xlfn.RANK.EQ('Hitter Rates'!V192,'Hitter Rates'!V:V)</f>
        <v>246</v>
      </c>
      <c r="M192">
        <f>_xlfn.RANK.EQ('Hitter Rates'!W192,'Hitter Rates'!W:W)</f>
        <v>205</v>
      </c>
      <c r="N192">
        <f>_xlfn.RANK.EQ('Hitter Rates'!X192,'Hitter Rates'!X:X)</f>
        <v>20</v>
      </c>
      <c r="O192">
        <f>_xlfn.RANK.EQ('Hitter Rates'!Y192,'Hitter Rates'!Y:Y)</f>
        <v>262</v>
      </c>
      <c r="P192">
        <f>_xlfn.RANK.EQ('Hitter Rates'!Z192,'Hitter Rates'!Z:Z)</f>
        <v>125</v>
      </c>
      <c r="Q192">
        <f>_xlfn.RANK.EQ('Hitter Rates'!AA192,'Hitter Rates'!AA:AA)</f>
        <v>125</v>
      </c>
      <c r="R192">
        <f>_xlfn.RANK.EQ('Hitter Rates'!AB192,'Hitter Rates'!AB:AB)</f>
        <v>98</v>
      </c>
      <c r="S192">
        <f>_xlfn.RANK.EQ('Hitter Rates'!AC192,'Hitter Rates'!AC:AC)</f>
        <v>88</v>
      </c>
      <c r="T192">
        <f>_xlfn.RANK.EQ('Hitter Rates'!AD192,'Hitter Rates'!AD:AD)</f>
        <v>135</v>
      </c>
      <c r="U192">
        <f>_xlfn.RANK.EQ('Hitter Rates'!AE192,'Hitter Rates'!AE:AE)</f>
        <v>84</v>
      </c>
      <c r="V192">
        <f>_xlfn.RANK.EQ('Hitter Rates'!AF192,'Hitter Rates'!AF:AF)</f>
        <v>190</v>
      </c>
      <c r="W192">
        <f>_xlfn.RANK.EQ('Hitter Rates'!AG192,'Hitter Rates'!AG:AG)</f>
        <v>238</v>
      </c>
    </row>
    <row r="193" spans="1:23">
      <c r="A193">
        <f>_xlfn.RANK.EQ('Hitter Rates'!K193,'Hitter Rates'!K:K)</f>
        <v>151</v>
      </c>
      <c r="B193">
        <f>_xlfn.RANK.EQ('Hitter Rates'!L193,'Hitter Rates'!L:L)</f>
        <v>136</v>
      </c>
      <c r="C193">
        <f>_xlfn.RANK.EQ('Hitter Rates'!M193,'Hitter Rates'!M:M)</f>
        <v>193</v>
      </c>
      <c r="D193">
        <f>_xlfn.RANK.EQ('Hitter Rates'!N193,'Hitter Rates'!N:N)</f>
        <v>119</v>
      </c>
      <c r="E193">
        <f>_xlfn.RANK.EQ('Hitter Rates'!O193,'Hitter Rates'!O:O)</f>
        <v>140</v>
      </c>
      <c r="F193">
        <f>_xlfn.RANK.EQ('Hitter Rates'!P193,'Hitter Rates'!P:P)</f>
        <v>115</v>
      </c>
      <c r="G193">
        <f>_xlfn.RANK.EQ('Hitter Rates'!Q193,'Hitter Rates'!Q:Q)</f>
        <v>259</v>
      </c>
      <c r="H193">
        <f>_xlfn.RANK.EQ('Hitter Rates'!R193,'Hitter Rates'!R:R)</f>
        <v>63</v>
      </c>
      <c r="I193">
        <f>_xlfn.RANK.EQ('Hitter Rates'!S193,'Hitter Rates'!S:S)</f>
        <v>134</v>
      </c>
      <c r="J193">
        <f>_xlfn.RANK.EQ('Hitter Rates'!T193,'Hitter Rates'!T:T)</f>
        <v>85</v>
      </c>
      <c r="K193">
        <f>_xlfn.RANK.EQ('Hitter Rates'!U193,'Hitter Rates'!U:U)</f>
        <v>88</v>
      </c>
      <c r="L193">
        <f>_xlfn.RANK.EQ('Hitter Rates'!V193,'Hitter Rates'!V:V)</f>
        <v>127</v>
      </c>
      <c r="M193">
        <f>_xlfn.RANK.EQ('Hitter Rates'!W193,'Hitter Rates'!W:W)</f>
        <v>79</v>
      </c>
      <c r="N193">
        <f>_xlfn.RANK.EQ('Hitter Rates'!X193,'Hitter Rates'!X:X)</f>
        <v>185</v>
      </c>
      <c r="O193">
        <f>_xlfn.RANK.EQ('Hitter Rates'!Y193,'Hitter Rates'!Y:Y)</f>
        <v>136</v>
      </c>
      <c r="P193">
        <f>_xlfn.RANK.EQ('Hitter Rates'!Z193,'Hitter Rates'!Z:Z)</f>
        <v>249</v>
      </c>
      <c r="Q193">
        <f>_xlfn.RANK.EQ('Hitter Rates'!AA193,'Hitter Rates'!AA:AA)</f>
        <v>21</v>
      </c>
      <c r="R193">
        <f>_xlfn.RANK.EQ('Hitter Rates'!AB193,'Hitter Rates'!AB:AB)</f>
        <v>91</v>
      </c>
      <c r="S193">
        <f>_xlfn.RANK.EQ('Hitter Rates'!AC193,'Hitter Rates'!AC:AC)</f>
        <v>137</v>
      </c>
      <c r="T193">
        <f>_xlfn.RANK.EQ('Hitter Rates'!AD193,'Hitter Rates'!AD:AD)</f>
        <v>237</v>
      </c>
      <c r="U193">
        <f>_xlfn.RANK.EQ('Hitter Rates'!AE193,'Hitter Rates'!AE:AE)</f>
        <v>55</v>
      </c>
      <c r="V193">
        <f>_xlfn.RANK.EQ('Hitter Rates'!AF193,'Hitter Rates'!AF:AF)</f>
        <v>198</v>
      </c>
      <c r="W193">
        <f>_xlfn.RANK.EQ('Hitter Rates'!AG193,'Hitter Rates'!AG:AG)</f>
        <v>164</v>
      </c>
    </row>
    <row r="194" spans="1:23">
      <c r="A194">
        <f>_xlfn.RANK.EQ('Hitter Rates'!K194,'Hitter Rates'!K:K)</f>
        <v>256</v>
      </c>
      <c r="B194">
        <f>_xlfn.RANK.EQ('Hitter Rates'!L194,'Hitter Rates'!L:L)</f>
        <v>270</v>
      </c>
      <c r="C194">
        <f>_xlfn.RANK.EQ('Hitter Rates'!M194,'Hitter Rates'!M:M)</f>
        <v>261</v>
      </c>
      <c r="D194">
        <f>_xlfn.RANK.EQ('Hitter Rates'!N194,'Hitter Rates'!N:N)</f>
        <v>44</v>
      </c>
      <c r="E194">
        <f>_xlfn.RANK.EQ('Hitter Rates'!O194,'Hitter Rates'!O:O)</f>
        <v>224</v>
      </c>
      <c r="F194">
        <f>_xlfn.RANK.EQ('Hitter Rates'!P194,'Hitter Rates'!P:P)</f>
        <v>229</v>
      </c>
      <c r="G194">
        <f>_xlfn.RANK.EQ('Hitter Rates'!Q194,'Hitter Rates'!Q:Q)</f>
        <v>250</v>
      </c>
      <c r="H194">
        <f>_xlfn.RANK.EQ('Hitter Rates'!R194,'Hitter Rates'!R:R)</f>
        <v>193</v>
      </c>
      <c r="I194">
        <f>_xlfn.RANK.EQ('Hitter Rates'!S194,'Hitter Rates'!S:S)</f>
        <v>262</v>
      </c>
      <c r="J194">
        <f>_xlfn.RANK.EQ('Hitter Rates'!T194,'Hitter Rates'!T:T)</f>
        <v>260</v>
      </c>
      <c r="K194">
        <f>_xlfn.RANK.EQ('Hitter Rates'!U194,'Hitter Rates'!U:U)</f>
        <v>262</v>
      </c>
      <c r="L194">
        <f>_xlfn.RANK.EQ('Hitter Rates'!V194,'Hitter Rates'!V:V)</f>
        <v>152</v>
      </c>
      <c r="M194">
        <f>_xlfn.RANK.EQ('Hitter Rates'!W194,'Hitter Rates'!W:W)</f>
        <v>125</v>
      </c>
      <c r="N194">
        <f>_xlfn.RANK.EQ('Hitter Rates'!X194,'Hitter Rates'!X:X)</f>
        <v>149</v>
      </c>
      <c r="O194">
        <f>_xlfn.RANK.EQ('Hitter Rates'!Y194,'Hitter Rates'!Y:Y)</f>
        <v>150</v>
      </c>
      <c r="P194">
        <f>_xlfn.RANK.EQ('Hitter Rates'!Z194,'Hitter Rates'!Z:Z)</f>
        <v>87</v>
      </c>
      <c r="Q194">
        <f>_xlfn.RANK.EQ('Hitter Rates'!AA194,'Hitter Rates'!AA:AA)</f>
        <v>82</v>
      </c>
      <c r="R194">
        <f>_xlfn.RANK.EQ('Hitter Rates'!AB194,'Hitter Rates'!AB:AB)</f>
        <v>247</v>
      </c>
      <c r="S194">
        <f>_xlfn.RANK.EQ('Hitter Rates'!AC194,'Hitter Rates'!AC:AC)</f>
        <v>166</v>
      </c>
      <c r="T194">
        <f>_xlfn.RANK.EQ('Hitter Rates'!AD194,'Hitter Rates'!AD:AD)</f>
        <v>65</v>
      </c>
      <c r="U194">
        <f>_xlfn.RANK.EQ('Hitter Rates'!AE194,'Hitter Rates'!AE:AE)</f>
        <v>225</v>
      </c>
      <c r="V194">
        <f>_xlfn.RANK.EQ('Hitter Rates'!AF194,'Hitter Rates'!AF:AF)</f>
        <v>41</v>
      </c>
      <c r="W194">
        <f>_xlfn.RANK.EQ('Hitter Rates'!AG194,'Hitter Rates'!AG:AG)</f>
        <v>264</v>
      </c>
    </row>
    <row r="195" spans="1:23">
      <c r="A195">
        <f>_xlfn.RANK.EQ('Hitter Rates'!K195,'Hitter Rates'!K:K)</f>
        <v>180</v>
      </c>
      <c r="B195">
        <f>_xlfn.RANK.EQ('Hitter Rates'!L195,'Hitter Rates'!L:L)</f>
        <v>225</v>
      </c>
      <c r="C195">
        <f>_xlfn.RANK.EQ('Hitter Rates'!M195,'Hitter Rates'!M:M)</f>
        <v>214</v>
      </c>
      <c r="D195">
        <f>_xlfn.RANK.EQ('Hitter Rates'!N195,'Hitter Rates'!N:N)</f>
        <v>254</v>
      </c>
      <c r="E195">
        <f>_xlfn.RANK.EQ('Hitter Rates'!O195,'Hitter Rates'!O:O)</f>
        <v>119</v>
      </c>
      <c r="F195">
        <f>_xlfn.RANK.EQ('Hitter Rates'!P195,'Hitter Rates'!P:P)</f>
        <v>216</v>
      </c>
      <c r="G195">
        <f>_xlfn.RANK.EQ('Hitter Rates'!Q195,'Hitter Rates'!Q:Q)</f>
        <v>144</v>
      </c>
      <c r="H195">
        <f>_xlfn.RANK.EQ('Hitter Rates'!R195,'Hitter Rates'!R:R)</f>
        <v>122</v>
      </c>
      <c r="I195">
        <f>_xlfn.RANK.EQ('Hitter Rates'!S195,'Hitter Rates'!S:S)</f>
        <v>177</v>
      </c>
      <c r="J195">
        <f>_xlfn.RANK.EQ('Hitter Rates'!T195,'Hitter Rates'!T:T)</f>
        <v>200</v>
      </c>
      <c r="K195">
        <f>_xlfn.RANK.EQ('Hitter Rates'!U195,'Hitter Rates'!U:U)</f>
        <v>95</v>
      </c>
      <c r="L195">
        <f>_xlfn.RANK.EQ('Hitter Rates'!V195,'Hitter Rates'!V:V)</f>
        <v>39</v>
      </c>
      <c r="M195">
        <f>_xlfn.RANK.EQ('Hitter Rates'!W195,'Hitter Rates'!W:W)</f>
        <v>14</v>
      </c>
      <c r="N195">
        <f>_xlfn.RANK.EQ('Hitter Rates'!X195,'Hitter Rates'!X:X)</f>
        <v>267</v>
      </c>
      <c r="O195">
        <f>_xlfn.RANK.EQ('Hitter Rates'!Y195,'Hitter Rates'!Y:Y)</f>
        <v>92</v>
      </c>
      <c r="P195">
        <f>_xlfn.RANK.EQ('Hitter Rates'!Z195,'Hitter Rates'!Z:Z)</f>
        <v>244</v>
      </c>
      <c r="Q195">
        <f>_xlfn.RANK.EQ('Hitter Rates'!AA195,'Hitter Rates'!AA:AA)</f>
        <v>72</v>
      </c>
      <c r="R195">
        <f>_xlfn.RANK.EQ('Hitter Rates'!AB195,'Hitter Rates'!AB:AB)</f>
        <v>138</v>
      </c>
      <c r="S195">
        <f>_xlfn.RANK.EQ('Hitter Rates'!AC195,'Hitter Rates'!AC:AC)</f>
        <v>88</v>
      </c>
      <c r="T195">
        <f>_xlfn.RANK.EQ('Hitter Rates'!AD195,'Hitter Rates'!AD:AD)</f>
        <v>85</v>
      </c>
      <c r="U195">
        <f>_xlfn.RANK.EQ('Hitter Rates'!AE195,'Hitter Rates'!AE:AE)</f>
        <v>124</v>
      </c>
      <c r="V195">
        <f>_xlfn.RANK.EQ('Hitter Rates'!AF195,'Hitter Rates'!AF:AF)</f>
        <v>151</v>
      </c>
      <c r="W195">
        <f>_xlfn.RANK.EQ('Hitter Rates'!AG195,'Hitter Rates'!AG:AG)</f>
        <v>224</v>
      </c>
    </row>
    <row r="196" spans="1:23">
      <c r="A196">
        <f>_xlfn.RANK.EQ('Hitter Rates'!K196,'Hitter Rates'!K:K)</f>
        <v>218</v>
      </c>
      <c r="B196">
        <f>_xlfn.RANK.EQ('Hitter Rates'!L196,'Hitter Rates'!L:L)</f>
        <v>193</v>
      </c>
      <c r="C196">
        <f>_xlfn.RANK.EQ('Hitter Rates'!M196,'Hitter Rates'!M:M)</f>
        <v>257</v>
      </c>
      <c r="D196">
        <f>_xlfn.RANK.EQ('Hitter Rates'!N196,'Hitter Rates'!N:N)</f>
        <v>69</v>
      </c>
      <c r="E196">
        <f>_xlfn.RANK.EQ('Hitter Rates'!O196,'Hitter Rates'!O:O)</f>
        <v>216</v>
      </c>
      <c r="F196">
        <f>_xlfn.RANK.EQ('Hitter Rates'!P196,'Hitter Rates'!P:P)</f>
        <v>229</v>
      </c>
      <c r="G196">
        <f>_xlfn.RANK.EQ('Hitter Rates'!Q196,'Hitter Rates'!Q:Q)</f>
        <v>152</v>
      </c>
      <c r="H196">
        <f>_xlfn.RANK.EQ('Hitter Rates'!R196,'Hitter Rates'!R:R)</f>
        <v>50</v>
      </c>
      <c r="I196">
        <f>_xlfn.RANK.EQ('Hitter Rates'!S196,'Hitter Rates'!S:S)</f>
        <v>107</v>
      </c>
      <c r="J196">
        <f>_xlfn.RANK.EQ('Hitter Rates'!T196,'Hitter Rates'!T:T)</f>
        <v>218</v>
      </c>
      <c r="K196">
        <f>_xlfn.RANK.EQ('Hitter Rates'!U196,'Hitter Rates'!U:U)</f>
        <v>200</v>
      </c>
      <c r="L196">
        <f>_xlfn.RANK.EQ('Hitter Rates'!V196,'Hitter Rates'!V:V)</f>
        <v>152</v>
      </c>
      <c r="M196">
        <f>_xlfn.RANK.EQ('Hitter Rates'!W196,'Hitter Rates'!W:W)</f>
        <v>165</v>
      </c>
      <c r="N196">
        <f>_xlfn.RANK.EQ('Hitter Rates'!X196,'Hitter Rates'!X:X)</f>
        <v>95</v>
      </c>
      <c r="O196">
        <f>_xlfn.RANK.EQ('Hitter Rates'!Y196,'Hitter Rates'!Y:Y)</f>
        <v>182</v>
      </c>
      <c r="P196">
        <f>_xlfn.RANK.EQ('Hitter Rates'!Z196,'Hitter Rates'!Z:Z)</f>
        <v>177</v>
      </c>
      <c r="Q196">
        <f>_xlfn.RANK.EQ('Hitter Rates'!AA196,'Hitter Rates'!AA:AA)</f>
        <v>156</v>
      </c>
      <c r="R196">
        <f>_xlfn.RANK.EQ('Hitter Rates'!AB196,'Hitter Rates'!AB:AB)</f>
        <v>73</v>
      </c>
      <c r="S196">
        <f>_xlfn.RANK.EQ('Hitter Rates'!AC196,'Hitter Rates'!AC:AC)</f>
        <v>71</v>
      </c>
      <c r="T196">
        <f>_xlfn.RANK.EQ('Hitter Rates'!AD196,'Hitter Rates'!AD:AD)</f>
        <v>123</v>
      </c>
      <c r="U196">
        <f>_xlfn.RANK.EQ('Hitter Rates'!AE196,'Hitter Rates'!AE:AE)</f>
        <v>84</v>
      </c>
      <c r="V196">
        <f>_xlfn.RANK.EQ('Hitter Rates'!AF196,'Hitter Rates'!AF:AF)</f>
        <v>216</v>
      </c>
      <c r="W196">
        <f>_xlfn.RANK.EQ('Hitter Rates'!AG196,'Hitter Rates'!AG:AG)</f>
        <v>231</v>
      </c>
    </row>
    <row r="197" spans="1:23">
      <c r="A197">
        <f>_xlfn.RANK.EQ('Hitter Rates'!K197,'Hitter Rates'!K:K)</f>
        <v>134</v>
      </c>
      <c r="B197">
        <f>_xlfn.RANK.EQ('Hitter Rates'!L197,'Hitter Rates'!L:L)</f>
        <v>74</v>
      </c>
      <c r="C197">
        <f>_xlfn.RANK.EQ('Hitter Rates'!M197,'Hitter Rates'!M:M)</f>
        <v>230</v>
      </c>
      <c r="D197">
        <f>_xlfn.RANK.EQ('Hitter Rates'!N197,'Hitter Rates'!N:N)</f>
        <v>214</v>
      </c>
      <c r="E197">
        <f>_xlfn.RANK.EQ('Hitter Rates'!O197,'Hitter Rates'!O:O)</f>
        <v>150</v>
      </c>
      <c r="F197">
        <f>_xlfn.RANK.EQ('Hitter Rates'!P197,'Hitter Rates'!P:P)</f>
        <v>83</v>
      </c>
      <c r="G197">
        <f>_xlfn.RANK.EQ('Hitter Rates'!Q197,'Hitter Rates'!Q:Q)</f>
        <v>221</v>
      </c>
      <c r="H197">
        <f>_xlfn.RANK.EQ('Hitter Rates'!R197,'Hitter Rates'!R:R)</f>
        <v>176</v>
      </c>
      <c r="I197">
        <f>_xlfn.RANK.EQ('Hitter Rates'!S197,'Hitter Rates'!S:S)</f>
        <v>175</v>
      </c>
      <c r="J197">
        <f>_xlfn.RANK.EQ('Hitter Rates'!T197,'Hitter Rates'!T:T)</f>
        <v>71</v>
      </c>
      <c r="K197">
        <f>_xlfn.RANK.EQ('Hitter Rates'!U197,'Hitter Rates'!U:U)</f>
        <v>112</v>
      </c>
      <c r="L197">
        <f>_xlfn.RANK.EQ('Hitter Rates'!V197,'Hitter Rates'!V:V)</f>
        <v>124</v>
      </c>
      <c r="M197">
        <f>_xlfn.RANK.EQ('Hitter Rates'!W197,'Hitter Rates'!W:W)</f>
        <v>122</v>
      </c>
      <c r="N197">
        <f>_xlfn.RANK.EQ('Hitter Rates'!X197,'Hitter Rates'!X:X)</f>
        <v>166</v>
      </c>
      <c r="O197">
        <f>_xlfn.RANK.EQ('Hitter Rates'!Y197,'Hitter Rates'!Y:Y)</f>
        <v>136</v>
      </c>
      <c r="P197">
        <f>_xlfn.RANK.EQ('Hitter Rates'!Z197,'Hitter Rates'!Z:Z)</f>
        <v>226</v>
      </c>
      <c r="Q197">
        <f>_xlfn.RANK.EQ('Hitter Rates'!AA197,'Hitter Rates'!AA:AA)</f>
        <v>51</v>
      </c>
      <c r="R197">
        <f>_xlfn.RANK.EQ('Hitter Rates'!AB197,'Hitter Rates'!AB:AB)</f>
        <v>100</v>
      </c>
      <c r="S197">
        <f>_xlfn.RANK.EQ('Hitter Rates'!AC197,'Hitter Rates'!AC:AC)</f>
        <v>122</v>
      </c>
      <c r="T197">
        <f>_xlfn.RANK.EQ('Hitter Rates'!AD197,'Hitter Rates'!AD:AD)</f>
        <v>171</v>
      </c>
      <c r="U197">
        <f>_xlfn.RANK.EQ('Hitter Rates'!AE197,'Hitter Rates'!AE:AE)</f>
        <v>82</v>
      </c>
      <c r="V197">
        <f>_xlfn.RANK.EQ('Hitter Rates'!AF197,'Hitter Rates'!AF:AF)</f>
        <v>187</v>
      </c>
      <c r="W197">
        <f>_xlfn.RANK.EQ('Hitter Rates'!AG197,'Hitter Rates'!AG:AG)</f>
        <v>156</v>
      </c>
    </row>
    <row r="198" spans="1:23">
      <c r="A198">
        <f>_xlfn.RANK.EQ('Hitter Rates'!K198,'Hitter Rates'!K:K)</f>
        <v>147</v>
      </c>
      <c r="B198">
        <f>_xlfn.RANK.EQ('Hitter Rates'!L198,'Hitter Rates'!L:L)</f>
        <v>39</v>
      </c>
      <c r="C198">
        <f>_xlfn.RANK.EQ('Hitter Rates'!M198,'Hitter Rates'!M:M)</f>
        <v>161</v>
      </c>
      <c r="D198">
        <f>_xlfn.RANK.EQ('Hitter Rates'!N198,'Hitter Rates'!N:N)</f>
        <v>84</v>
      </c>
      <c r="E198">
        <f>_xlfn.RANK.EQ('Hitter Rates'!O198,'Hitter Rates'!O:O)</f>
        <v>94</v>
      </c>
      <c r="F198">
        <f>_xlfn.RANK.EQ('Hitter Rates'!P198,'Hitter Rates'!P:P)</f>
        <v>175</v>
      </c>
      <c r="G198">
        <f>_xlfn.RANK.EQ('Hitter Rates'!Q198,'Hitter Rates'!Q:Q)</f>
        <v>92</v>
      </c>
      <c r="H198">
        <f>_xlfn.RANK.EQ('Hitter Rates'!R198,'Hitter Rates'!R:R)</f>
        <v>173</v>
      </c>
      <c r="I198">
        <f>_xlfn.RANK.EQ('Hitter Rates'!S198,'Hitter Rates'!S:S)</f>
        <v>159</v>
      </c>
      <c r="J198">
        <f>_xlfn.RANK.EQ('Hitter Rates'!T198,'Hitter Rates'!T:T)</f>
        <v>178</v>
      </c>
      <c r="K198">
        <f>_xlfn.RANK.EQ('Hitter Rates'!U198,'Hitter Rates'!U:U)</f>
        <v>118</v>
      </c>
      <c r="L198">
        <f>_xlfn.RANK.EQ('Hitter Rates'!V198,'Hitter Rates'!V:V)</f>
        <v>88</v>
      </c>
      <c r="M198">
        <f>_xlfn.RANK.EQ('Hitter Rates'!W198,'Hitter Rates'!W:W)</f>
        <v>88</v>
      </c>
      <c r="N198">
        <f>_xlfn.RANK.EQ('Hitter Rates'!X198,'Hitter Rates'!X:X)</f>
        <v>194</v>
      </c>
      <c r="O198">
        <f>_xlfn.RANK.EQ('Hitter Rates'!Y198,'Hitter Rates'!Y:Y)</f>
        <v>113</v>
      </c>
      <c r="P198">
        <f>_xlfn.RANK.EQ('Hitter Rates'!Z198,'Hitter Rates'!Z:Z)</f>
        <v>156</v>
      </c>
      <c r="Q198">
        <f>_xlfn.RANK.EQ('Hitter Rates'!AA198,'Hitter Rates'!AA:AA)</f>
        <v>274</v>
      </c>
      <c r="R198">
        <f>_xlfn.RANK.EQ('Hitter Rates'!AB198,'Hitter Rates'!AB:AB)</f>
        <v>191</v>
      </c>
      <c r="S198">
        <f>_xlfn.RANK.EQ('Hitter Rates'!AC198,'Hitter Rates'!AC:AC)</f>
        <v>63</v>
      </c>
      <c r="T198">
        <f>_xlfn.RANK.EQ('Hitter Rates'!AD198,'Hitter Rates'!AD:AD)</f>
        <v>12</v>
      </c>
      <c r="U198">
        <f>_xlfn.RANK.EQ('Hitter Rates'!AE198,'Hitter Rates'!AE:AE)</f>
        <v>240</v>
      </c>
      <c r="V198">
        <f>_xlfn.RANK.EQ('Hitter Rates'!AF198,'Hitter Rates'!AF:AF)</f>
        <v>95</v>
      </c>
      <c r="W198">
        <f>_xlfn.RANK.EQ('Hitter Rates'!AG198,'Hitter Rates'!AG:AG)</f>
        <v>100</v>
      </c>
    </row>
    <row r="199" spans="1:23">
      <c r="A199">
        <f>_xlfn.RANK.EQ('Hitter Rates'!K199,'Hitter Rates'!K:K)</f>
        <v>249</v>
      </c>
      <c r="B199">
        <f>_xlfn.RANK.EQ('Hitter Rates'!L199,'Hitter Rates'!L:L)</f>
        <v>266</v>
      </c>
      <c r="C199">
        <f>_xlfn.RANK.EQ('Hitter Rates'!M199,'Hitter Rates'!M:M)</f>
        <v>241</v>
      </c>
      <c r="D199">
        <f>_xlfn.RANK.EQ('Hitter Rates'!N199,'Hitter Rates'!N:N)</f>
        <v>230</v>
      </c>
      <c r="E199">
        <f>_xlfn.RANK.EQ('Hitter Rates'!O199,'Hitter Rates'!O:O)</f>
        <v>264</v>
      </c>
      <c r="F199">
        <f>_xlfn.RANK.EQ('Hitter Rates'!P199,'Hitter Rates'!P:P)</f>
        <v>275</v>
      </c>
      <c r="G199">
        <f>_xlfn.RANK.EQ('Hitter Rates'!Q199,'Hitter Rates'!Q:Q)</f>
        <v>188</v>
      </c>
      <c r="H199">
        <f>_xlfn.RANK.EQ('Hitter Rates'!R199,'Hitter Rates'!R:R)</f>
        <v>120</v>
      </c>
      <c r="I199">
        <f>_xlfn.RANK.EQ('Hitter Rates'!S199,'Hitter Rates'!S:S)</f>
        <v>266</v>
      </c>
      <c r="J199">
        <f>_xlfn.RANK.EQ('Hitter Rates'!T199,'Hitter Rates'!T:T)</f>
        <v>243</v>
      </c>
      <c r="K199">
        <f>_xlfn.RANK.EQ('Hitter Rates'!U199,'Hitter Rates'!U:U)</f>
        <v>250</v>
      </c>
      <c r="L199">
        <f>_xlfn.RANK.EQ('Hitter Rates'!V199,'Hitter Rates'!V:V)</f>
        <v>224</v>
      </c>
      <c r="M199">
        <f>_xlfn.RANK.EQ('Hitter Rates'!W199,'Hitter Rates'!W:W)</f>
        <v>40</v>
      </c>
      <c r="N199">
        <f>_xlfn.RANK.EQ('Hitter Rates'!X199,'Hitter Rates'!X:X)</f>
        <v>123</v>
      </c>
      <c r="O199">
        <f>_xlfn.RANK.EQ('Hitter Rates'!Y199,'Hitter Rates'!Y:Y)</f>
        <v>210</v>
      </c>
      <c r="P199">
        <f>_xlfn.RANK.EQ('Hitter Rates'!Z199,'Hitter Rates'!Z:Z)</f>
        <v>263</v>
      </c>
      <c r="Q199">
        <f>_xlfn.RANK.EQ('Hitter Rates'!AA199,'Hitter Rates'!AA:AA)</f>
        <v>45</v>
      </c>
      <c r="R199">
        <f>_xlfn.RANK.EQ('Hitter Rates'!AB199,'Hitter Rates'!AB:AB)</f>
        <v>122</v>
      </c>
      <c r="S199">
        <f>_xlfn.RANK.EQ('Hitter Rates'!AC199,'Hitter Rates'!AC:AC)</f>
        <v>97</v>
      </c>
      <c r="T199">
        <f>_xlfn.RANK.EQ('Hitter Rates'!AD199,'Hitter Rates'!AD:AD)</f>
        <v>114</v>
      </c>
      <c r="U199">
        <f>_xlfn.RANK.EQ('Hitter Rates'!AE199,'Hitter Rates'!AE:AE)</f>
        <v>112</v>
      </c>
      <c r="V199">
        <f>_xlfn.RANK.EQ('Hitter Rates'!AF199,'Hitter Rates'!AF:AF)</f>
        <v>167</v>
      </c>
      <c r="W199">
        <f>_xlfn.RANK.EQ('Hitter Rates'!AG199,'Hitter Rates'!AG:AG)</f>
        <v>283</v>
      </c>
    </row>
    <row r="200" spans="1:23">
      <c r="A200">
        <f>_xlfn.RANK.EQ('Hitter Rates'!K200,'Hitter Rates'!K:K)</f>
        <v>206</v>
      </c>
      <c r="B200">
        <f>_xlfn.RANK.EQ('Hitter Rates'!L200,'Hitter Rates'!L:L)</f>
        <v>169</v>
      </c>
      <c r="C200">
        <f>_xlfn.RANK.EQ('Hitter Rates'!M200,'Hitter Rates'!M:M)</f>
        <v>224</v>
      </c>
      <c r="D200">
        <f>_xlfn.RANK.EQ('Hitter Rates'!N200,'Hitter Rates'!N:N)</f>
        <v>29</v>
      </c>
      <c r="E200">
        <f>_xlfn.RANK.EQ('Hitter Rates'!O200,'Hitter Rates'!O:O)</f>
        <v>233</v>
      </c>
      <c r="F200">
        <f>_xlfn.RANK.EQ('Hitter Rates'!P200,'Hitter Rates'!P:P)</f>
        <v>221</v>
      </c>
      <c r="G200">
        <f>_xlfn.RANK.EQ('Hitter Rates'!Q200,'Hitter Rates'!Q:Q)</f>
        <v>159</v>
      </c>
      <c r="H200">
        <f>_xlfn.RANK.EQ('Hitter Rates'!R200,'Hitter Rates'!R:R)</f>
        <v>20</v>
      </c>
      <c r="I200">
        <f>_xlfn.RANK.EQ('Hitter Rates'!S200,'Hitter Rates'!S:S)</f>
        <v>97</v>
      </c>
      <c r="J200">
        <f>_xlfn.RANK.EQ('Hitter Rates'!T200,'Hitter Rates'!T:T)</f>
        <v>218</v>
      </c>
      <c r="K200">
        <f>_xlfn.RANK.EQ('Hitter Rates'!U200,'Hitter Rates'!U:U)</f>
        <v>235</v>
      </c>
      <c r="L200">
        <f>_xlfn.RANK.EQ('Hitter Rates'!V200,'Hitter Rates'!V:V)</f>
        <v>49</v>
      </c>
      <c r="M200">
        <f>_xlfn.RANK.EQ('Hitter Rates'!W200,'Hitter Rates'!W:W)</f>
        <v>43</v>
      </c>
      <c r="N200">
        <f>_xlfn.RANK.EQ('Hitter Rates'!X200,'Hitter Rates'!X:X)</f>
        <v>234</v>
      </c>
      <c r="O200">
        <f>_xlfn.RANK.EQ('Hitter Rates'!Y200,'Hitter Rates'!Y:Y)</f>
        <v>100</v>
      </c>
      <c r="P200">
        <f>_xlfn.RANK.EQ('Hitter Rates'!Z200,'Hitter Rates'!Z:Z)</f>
        <v>87</v>
      </c>
      <c r="Q200">
        <f>_xlfn.RANK.EQ('Hitter Rates'!AA200,'Hitter Rates'!AA:AA)</f>
        <v>96</v>
      </c>
      <c r="R200">
        <f>_xlfn.RANK.EQ('Hitter Rates'!AB200,'Hitter Rates'!AB:AB)</f>
        <v>41</v>
      </c>
      <c r="S200">
        <f>_xlfn.RANK.EQ('Hitter Rates'!AC200,'Hitter Rates'!AC:AC)</f>
        <v>93</v>
      </c>
      <c r="T200">
        <f>_xlfn.RANK.EQ('Hitter Rates'!AD200,'Hitter Rates'!AD:AD)</f>
        <v>237</v>
      </c>
      <c r="U200">
        <f>_xlfn.RANK.EQ('Hitter Rates'!AE200,'Hitter Rates'!AE:AE)</f>
        <v>32</v>
      </c>
      <c r="V200">
        <f>_xlfn.RANK.EQ('Hitter Rates'!AF200,'Hitter Rates'!AF:AF)</f>
        <v>246</v>
      </c>
      <c r="W200">
        <f>_xlfn.RANK.EQ('Hitter Rates'!AG200,'Hitter Rates'!AG:AG)</f>
        <v>230</v>
      </c>
    </row>
    <row r="201" spans="1:23">
      <c r="A201">
        <f>_xlfn.RANK.EQ('Hitter Rates'!K201,'Hitter Rates'!K:K)</f>
        <v>204</v>
      </c>
      <c r="B201">
        <f>_xlfn.RANK.EQ('Hitter Rates'!L201,'Hitter Rates'!L:L)</f>
        <v>234</v>
      </c>
      <c r="C201">
        <f>_xlfn.RANK.EQ('Hitter Rates'!M201,'Hitter Rates'!M:M)</f>
        <v>43</v>
      </c>
      <c r="D201">
        <f>_xlfn.RANK.EQ('Hitter Rates'!N201,'Hitter Rates'!N:N)</f>
        <v>235</v>
      </c>
      <c r="E201">
        <f>_xlfn.RANK.EQ('Hitter Rates'!O201,'Hitter Rates'!O:O)</f>
        <v>169</v>
      </c>
      <c r="F201">
        <f>_xlfn.RANK.EQ('Hitter Rates'!P201,'Hitter Rates'!P:P)</f>
        <v>172</v>
      </c>
      <c r="G201">
        <f>_xlfn.RANK.EQ('Hitter Rates'!Q201,'Hitter Rates'!Q:Q)</f>
        <v>266</v>
      </c>
      <c r="H201">
        <f>_xlfn.RANK.EQ('Hitter Rates'!R201,'Hitter Rates'!R:R)</f>
        <v>196</v>
      </c>
      <c r="I201">
        <f>_xlfn.RANK.EQ('Hitter Rates'!S201,'Hitter Rates'!S:S)</f>
        <v>155</v>
      </c>
      <c r="J201">
        <f>_xlfn.RANK.EQ('Hitter Rates'!T201,'Hitter Rates'!T:T)</f>
        <v>210</v>
      </c>
      <c r="K201">
        <f>_xlfn.RANK.EQ('Hitter Rates'!U201,'Hitter Rates'!U:U)</f>
        <v>235</v>
      </c>
      <c r="L201">
        <f>_xlfn.RANK.EQ('Hitter Rates'!V201,'Hitter Rates'!V:V)</f>
        <v>96</v>
      </c>
      <c r="M201">
        <f>_xlfn.RANK.EQ('Hitter Rates'!W201,'Hitter Rates'!W:W)</f>
        <v>62</v>
      </c>
      <c r="N201">
        <f>_xlfn.RANK.EQ('Hitter Rates'!X201,'Hitter Rates'!X:X)</f>
        <v>219</v>
      </c>
      <c r="O201">
        <f>_xlfn.RANK.EQ('Hitter Rates'!Y201,'Hitter Rates'!Y:Y)</f>
        <v>101</v>
      </c>
      <c r="P201">
        <f>_xlfn.RANK.EQ('Hitter Rates'!Z201,'Hitter Rates'!Z:Z)</f>
        <v>193</v>
      </c>
      <c r="Q201">
        <f>_xlfn.RANK.EQ('Hitter Rates'!AA201,'Hitter Rates'!AA:AA)</f>
        <v>29</v>
      </c>
      <c r="R201">
        <f>_xlfn.RANK.EQ('Hitter Rates'!AB201,'Hitter Rates'!AB:AB)</f>
        <v>158</v>
      </c>
      <c r="S201">
        <f>_xlfn.RANK.EQ('Hitter Rates'!AC201,'Hitter Rates'!AC:AC)</f>
        <v>156</v>
      </c>
      <c r="T201">
        <f>_xlfn.RANK.EQ('Hitter Rates'!AD201,'Hitter Rates'!AD:AD)</f>
        <v>162</v>
      </c>
      <c r="U201">
        <f>_xlfn.RANK.EQ('Hitter Rates'!AE201,'Hitter Rates'!AE:AE)</f>
        <v>114</v>
      </c>
      <c r="V201">
        <f>_xlfn.RANK.EQ('Hitter Rates'!AF201,'Hitter Rates'!AF:AF)</f>
        <v>130</v>
      </c>
      <c r="W201">
        <f>_xlfn.RANK.EQ('Hitter Rates'!AG201,'Hitter Rates'!AG:AG)</f>
        <v>209</v>
      </c>
    </row>
    <row r="202" spans="1:23">
      <c r="A202">
        <f>_xlfn.RANK.EQ('Hitter Rates'!K202,'Hitter Rates'!K:K)</f>
        <v>157</v>
      </c>
      <c r="B202">
        <f>_xlfn.RANK.EQ('Hitter Rates'!L202,'Hitter Rates'!L:L)</f>
        <v>215</v>
      </c>
      <c r="C202">
        <f>_xlfn.RANK.EQ('Hitter Rates'!M202,'Hitter Rates'!M:M)</f>
        <v>170</v>
      </c>
      <c r="D202">
        <f>_xlfn.RANK.EQ('Hitter Rates'!N202,'Hitter Rates'!N:N)</f>
        <v>231</v>
      </c>
      <c r="E202">
        <f>_xlfn.RANK.EQ('Hitter Rates'!O202,'Hitter Rates'!O:O)</f>
        <v>209</v>
      </c>
      <c r="F202">
        <f>_xlfn.RANK.EQ('Hitter Rates'!P202,'Hitter Rates'!P:P)</f>
        <v>138</v>
      </c>
      <c r="G202">
        <f>_xlfn.RANK.EQ('Hitter Rates'!Q202,'Hitter Rates'!Q:Q)</f>
        <v>243</v>
      </c>
      <c r="H202">
        <f>_xlfn.RANK.EQ('Hitter Rates'!R202,'Hitter Rates'!R:R)</f>
        <v>35</v>
      </c>
      <c r="I202">
        <f>_xlfn.RANK.EQ('Hitter Rates'!S202,'Hitter Rates'!S:S)</f>
        <v>97</v>
      </c>
      <c r="J202">
        <f>_xlfn.RANK.EQ('Hitter Rates'!T202,'Hitter Rates'!T:T)</f>
        <v>165</v>
      </c>
      <c r="K202">
        <f>_xlfn.RANK.EQ('Hitter Rates'!U202,'Hitter Rates'!U:U)</f>
        <v>123</v>
      </c>
      <c r="L202">
        <f>_xlfn.RANK.EQ('Hitter Rates'!V202,'Hitter Rates'!V:V)</f>
        <v>171</v>
      </c>
      <c r="M202">
        <f>_xlfn.RANK.EQ('Hitter Rates'!W202,'Hitter Rates'!W:W)</f>
        <v>9</v>
      </c>
      <c r="N202">
        <f>_xlfn.RANK.EQ('Hitter Rates'!X202,'Hitter Rates'!X:X)</f>
        <v>145</v>
      </c>
      <c r="O202">
        <f>_xlfn.RANK.EQ('Hitter Rates'!Y202,'Hitter Rates'!Y:Y)</f>
        <v>233</v>
      </c>
      <c r="P202">
        <f>_xlfn.RANK.EQ('Hitter Rates'!Z202,'Hitter Rates'!Z:Z)</f>
        <v>148</v>
      </c>
      <c r="Q202">
        <f>_xlfn.RANK.EQ('Hitter Rates'!AA202,'Hitter Rates'!AA:AA)</f>
        <v>125</v>
      </c>
      <c r="R202">
        <f>_xlfn.RANK.EQ('Hitter Rates'!AB202,'Hitter Rates'!AB:AB)</f>
        <v>65</v>
      </c>
      <c r="S202">
        <f>_xlfn.RANK.EQ('Hitter Rates'!AC202,'Hitter Rates'!AC:AC)</f>
        <v>51</v>
      </c>
      <c r="T202">
        <f>_xlfn.RANK.EQ('Hitter Rates'!AD202,'Hitter Rates'!AD:AD)</f>
        <v>114</v>
      </c>
      <c r="U202">
        <f>_xlfn.RANK.EQ('Hitter Rates'!AE202,'Hitter Rates'!AE:AE)</f>
        <v>76</v>
      </c>
      <c r="V202">
        <f>_xlfn.RANK.EQ('Hitter Rates'!AF202,'Hitter Rates'!AF:AF)</f>
        <v>222</v>
      </c>
      <c r="W202">
        <f>_xlfn.RANK.EQ('Hitter Rates'!AG202,'Hitter Rates'!AG:AG)</f>
        <v>228</v>
      </c>
    </row>
    <row r="203" spans="1:23">
      <c r="A203">
        <f>_xlfn.RANK.EQ('Hitter Rates'!K203,'Hitter Rates'!K:K)</f>
        <v>125</v>
      </c>
      <c r="B203">
        <f>_xlfn.RANK.EQ('Hitter Rates'!L203,'Hitter Rates'!L:L)</f>
        <v>211</v>
      </c>
      <c r="C203">
        <f>_xlfn.RANK.EQ('Hitter Rates'!M203,'Hitter Rates'!M:M)</f>
        <v>105</v>
      </c>
      <c r="D203">
        <f>_xlfn.RANK.EQ('Hitter Rates'!N203,'Hitter Rates'!N:N)</f>
        <v>221</v>
      </c>
      <c r="E203">
        <f>_xlfn.RANK.EQ('Hitter Rates'!O203,'Hitter Rates'!O:O)</f>
        <v>66</v>
      </c>
      <c r="F203">
        <f>_xlfn.RANK.EQ('Hitter Rates'!P203,'Hitter Rates'!P:P)</f>
        <v>107</v>
      </c>
      <c r="G203">
        <f>_xlfn.RANK.EQ('Hitter Rates'!Q203,'Hitter Rates'!Q:Q)</f>
        <v>124</v>
      </c>
      <c r="H203">
        <f>_xlfn.RANK.EQ('Hitter Rates'!R203,'Hitter Rates'!R:R)</f>
        <v>87</v>
      </c>
      <c r="I203">
        <f>_xlfn.RANK.EQ('Hitter Rates'!S203,'Hitter Rates'!S:S)</f>
        <v>169</v>
      </c>
      <c r="J203">
        <f>_xlfn.RANK.EQ('Hitter Rates'!T203,'Hitter Rates'!T:T)</f>
        <v>189</v>
      </c>
      <c r="K203">
        <f>_xlfn.RANK.EQ('Hitter Rates'!U203,'Hitter Rates'!U:U)</f>
        <v>174</v>
      </c>
      <c r="L203">
        <f>_xlfn.RANK.EQ('Hitter Rates'!V203,'Hitter Rates'!V:V)</f>
        <v>166</v>
      </c>
      <c r="M203">
        <f>_xlfn.RANK.EQ('Hitter Rates'!W203,'Hitter Rates'!W:W)</f>
        <v>1</v>
      </c>
      <c r="N203">
        <f>_xlfn.RANK.EQ('Hitter Rates'!X203,'Hitter Rates'!X:X)</f>
        <v>181</v>
      </c>
      <c r="O203">
        <f>_xlfn.RANK.EQ('Hitter Rates'!Y203,'Hitter Rates'!Y:Y)</f>
        <v>252</v>
      </c>
      <c r="P203">
        <f>_xlfn.RANK.EQ('Hitter Rates'!Z203,'Hitter Rates'!Z:Z)</f>
        <v>122</v>
      </c>
      <c r="Q203">
        <f>_xlfn.RANK.EQ('Hitter Rates'!AA203,'Hitter Rates'!AA:AA)</f>
        <v>84</v>
      </c>
      <c r="R203">
        <f>_xlfn.RANK.EQ('Hitter Rates'!AB203,'Hitter Rates'!AB:AB)</f>
        <v>108</v>
      </c>
      <c r="S203">
        <f>_xlfn.RANK.EQ('Hitter Rates'!AC203,'Hitter Rates'!AC:AC)</f>
        <v>74</v>
      </c>
      <c r="T203">
        <f>_xlfn.RANK.EQ('Hitter Rates'!AD203,'Hitter Rates'!AD:AD)</f>
        <v>99</v>
      </c>
      <c r="U203">
        <f>_xlfn.RANK.EQ('Hitter Rates'!AE203,'Hitter Rates'!AE:AE)</f>
        <v>108</v>
      </c>
      <c r="V203">
        <f>_xlfn.RANK.EQ('Hitter Rates'!AF203,'Hitter Rates'!AF:AF)</f>
        <v>179</v>
      </c>
      <c r="W203">
        <f>_xlfn.RANK.EQ('Hitter Rates'!AG203,'Hitter Rates'!AG:AG)</f>
        <v>208</v>
      </c>
    </row>
    <row r="204" spans="1:23">
      <c r="A204">
        <f>_xlfn.RANK.EQ('Hitter Rates'!K204,'Hitter Rates'!K:K)</f>
        <v>95</v>
      </c>
      <c r="B204">
        <f>_xlfn.RANK.EQ('Hitter Rates'!L204,'Hitter Rates'!L:L)</f>
        <v>235</v>
      </c>
      <c r="C204">
        <f>_xlfn.RANK.EQ('Hitter Rates'!M204,'Hitter Rates'!M:M)</f>
        <v>107</v>
      </c>
      <c r="D204">
        <f>_xlfn.RANK.EQ('Hitter Rates'!N204,'Hitter Rates'!N:N)</f>
        <v>154</v>
      </c>
      <c r="E204">
        <f>_xlfn.RANK.EQ('Hitter Rates'!O204,'Hitter Rates'!O:O)</f>
        <v>229</v>
      </c>
      <c r="F204">
        <f>_xlfn.RANK.EQ('Hitter Rates'!P204,'Hitter Rates'!P:P)</f>
        <v>193</v>
      </c>
      <c r="G204">
        <f>_xlfn.RANK.EQ('Hitter Rates'!Q204,'Hitter Rates'!Q:Q)</f>
        <v>188</v>
      </c>
      <c r="H204">
        <f>_xlfn.RANK.EQ('Hitter Rates'!R204,'Hitter Rates'!R:R)</f>
        <v>9</v>
      </c>
      <c r="I204">
        <f>_xlfn.RANK.EQ('Hitter Rates'!S204,'Hitter Rates'!S:S)</f>
        <v>70</v>
      </c>
      <c r="J204">
        <f>_xlfn.RANK.EQ('Hitter Rates'!T204,'Hitter Rates'!T:T)</f>
        <v>175</v>
      </c>
      <c r="K204">
        <f>_xlfn.RANK.EQ('Hitter Rates'!U204,'Hitter Rates'!U:U)</f>
        <v>141</v>
      </c>
      <c r="L204">
        <f>_xlfn.RANK.EQ('Hitter Rates'!V204,'Hitter Rates'!V:V)</f>
        <v>71</v>
      </c>
      <c r="M204">
        <f>_xlfn.RANK.EQ('Hitter Rates'!W204,'Hitter Rates'!W:W)</f>
        <v>179</v>
      </c>
      <c r="N204">
        <f>_xlfn.RANK.EQ('Hitter Rates'!X204,'Hitter Rates'!X:X)</f>
        <v>130</v>
      </c>
      <c r="O204">
        <f>_xlfn.RANK.EQ('Hitter Rates'!Y204,'Hitter Rates'!Y:Y)</f>
        <v>140</v>
      </c>
      <c r="P204">
        <f>_xlfn.RANK.EQ('Hitter Rates'!Z204,'Hitter Rates'!Z:Z)</f>
        <v>109</v>
      </c>
      <c r="Q204">
        <f>_xlfn.RANK.EQ('Hitter Rates'!AA204,'Hitter Rates'!AA:AA)</f>
        <v>144</v>
      </c>
      <c r="R204">
        <f>_xlfn.RANK.EQ('Hitter Rates'!AB204,'Hitter Rates'!AB:AB)</f>
        <v>10</v>
      </c>
      <c r="S204">
        <f>_xlfn.RANK.EQ('Hitter Rates'!AC204,'Hitter Rates'!AC:AC)</f>
        <v>19</v>
      </c>
      <c r="T204">
        <f>_xlfn.RANK.EQ('Hitter Rates'!AD204,'Hitter Rates'!AD:AD)</f>
        <v>229</v>
      </c>
      <c r="U204">
        <f>_xlfn.RANK.EQ('Hitter Rates'!AE204,'Hitter Rates'!AE:AE)</f>
        <v>12</v>
      </c>
      <c r="V204">
        <f>_xlfn.RANK.EQ('Hitter Rates'!AF204,'Hitter Rates'!AF:AF)</f>
        <v>278</v>
      </c>
      <c r="W204">
        <f>_xlfn.RANK.EQ('Hitter Rates'!AG204,'Hitter Rates'!AG:AG)</f>
        <v>226</v>
      </c>
    </row>
    <row r="205" spans="1:23">
      <c r="A205">
        <f>_xlfn.RANK.EQ('Hitter Rates'!K205,'Hitter Rates'!K:K)</f>
        <v>188</v>
      </c>
      <c r="B205">
        <f>_xlfn.RANK.EQ('Hitter Rates'!L205,'Hitter Rates'!L:L)</f>
        <v>19</v>
      </c>
      <c r="C205">
        <f>_xlfn.RANK.EQ('Hitter Rates'!M205,'Hitter Rates'!M:M)</f>
        <v>149</v>
      </c>
      <c r="D205">
        <f>_xlfn.RANK.EQ('Hitter Rates'!N205,'Hitter Rates'!N:N)</f>
        <v>136</v>
      </c>
      <c r="E205">
        <f>_xlfn.RANK.EQ('Hitter Rates'!O205,'Hitter Rates'!O:O)</f>
        <v>81</v>
      </c>
      <c r="F205">
        <f>_xlfn.RANK.EQ('Hitter Rates'!P205,'Hitter Rates'!P:P)</f>
        <v>231</v>
      </c>
      <c r="G205">
        <f>_xlfn.RANK.EQ('Hitter Rates'!Q205,'Hitter Rates'!Q:Q)</f>
        <v>45</v>
      </c>
      <c r="H205">
        <f>_xlfn.RANK.EQ('Hitter Rates'!R205,'Hitter Rates'!R:R)</f>
        <v>72</v>
      </c>
      <c r="I205">
        <f>_xlfn.RANK.EQ('Hitter Rates'!S205,'Hitter Rates'!S:S)</f>
        <v>169</v>
      </c>
      <c r="J205">
        <f>_xlfn.RANK.EQ('Hitter Rates'!T205,'Hitter Rates'!T:T)</f>
        <v>238</v>
      </c>
      <c r="K205">
        <f>_xlfn.RANK.EQ('Hitter Rates'!U205,'Hitter Rates'!U:U)</f>
        <v>182</v>
      </c>
      <c r="L205">
        <f>_xlfn.RANK.EQ('Hitter Rates'!V205,'Hitter Rates'!V:V)</f>
        <v>78</v>
      </c>
      <c r="M205">
        <f>_xlfn.RANK.EQ('Hitter Rates'!W205,'Hitter Rates'!W:W)</f>
        <v>125</v>
      </c>
      <c r="N205">
        <f>_xlfn.RANK.EQ('Hitter Rates'!X205,'Hitter Rates'!X:X)</f>
        <v>205</v>
      </c>
      <c r="O205">
        <f>_xlfn.RANK.EQ('Hitter Rates'!Y205,'Hitter Rates'!Y:Y)</f>
        <v>83</v>
      </c>
      <c r="P205">
        <f>_xlfn.RANK.EQ('Hitter Rates'!Z205,'Hitter Rates'!Z:Z)</f>
        <v>75</v>
      </c>
      <c r="Q205">
        <f>_xlfn.RANK.EQ('Hitter Rates'!AA205,'Hitter Rates'!AA:AA)</f>
        <v>286</v>
      </c>
      <c r="R205">
        <f>_xlfn.RANK.EQ('Hitter Rates'!AB205,'Hitter Rates'!AB:AB)</f>
        <v>166</v>
      </c>
      <c r="S205">
        <f>_xlfn.RANK.EQ('Hitter Rates'!AC205,'Hitter Rates'!AC:AC)</f>
        <v>45</v>
      </c>
      <c r="T205">
        <f>_xlfn.RANK.EQ('Hitter Rates'!AD205,'Hitter Rates'!AD:AD)</f>
        <v>16</v>
      </c>
      <c r="U205">
        <f>_xlfn.RANK.EQ('Hitter Rates'!AE205,'Hitter Rates'!AE:AE)</f>
        <v>213</v>
      </c>
      <c r="V205">
        <f>_xlfn.RANK.EQ('Hitter Rates'!AF205,'Hitter Rates'!AF:AF)</f>
        <v>121</v>
      </c>
      <c r="W205">
        <f>_xlfn.RANK.EQ('Hitter Rates'!AG205,'Hitter Rates'!AG:AG)</f>
        <v>207</v>
      </c>
    </row>
    <row r="206" spans="1:23">
      <c r="A206">
        <f>_xlfn.RANK.EQ('Hitter Rates'!K206,'Hitter Rates'!K:K)</f>
        <v>115</v>
      </c>
      <c r="B206">
        <f>_xlfn.RANK.EQ('Hitter Rates'!L206,'Hitter Rates'!L:L)</f>
        <v>72</v>
      </c>
      <c r="C206">
        <f>_xlfn.RANK.EQ('Hitter Rates'!M206,'Hitter Rates'!M:M)</f>
        <v>140</v>
      </c>
      <c r="D206">
        <f>_xlfn.RANK.EQ('Hitter Rates'!N206,'Hitter Rates'!N:N)</f>
        <v>254</v>
      </c>
      <c r="E206">
        <f>_xlfn.RANK.EQ('Hitter Rates'!O206,'Hitter Rates'!O:O)</f>
        <v>66</v>
      </c>
      <c r="F206">
        <f>_xlfn.RANK.EQ('Hitter Rates'!P206,'Hitter Rates'!P:P)</f>
        <v>157</v>
      </c>
      <c r="G206">
        <f>_xlfn.RANK.EQ('Hitter Rates'!Q206,'Hitter Rates'!Q:Q)</f>
        <v>25</v>
      </c>
      <c r="H206">
        <f>_xlfn.RANK.EQ('Hitter Rates'!R206,'Hitter Rates'!R:R)</f>
        <v>171</v>
      </c>
      <c r="I206">
        <f>_xlfn.RANK.EQ('Hitter Rates'!S206,'Hitter Rates'!S:S)</f>
        <v>62</v>
      </c>
      <c r="J206">
        <f>_xlfn.RANK.EQ('Hitter Rates'!T206,'Hitter Rates'!T:T)</f>
        <v>12</v>
      </c>
      <c r="K206">
        <f>_xlfn.RANK.EQ('Hitter Rates'!U206,'Hitter Rates'!U:U)</f>
        <v>21</v>
      </c>
      <c r="L206">
        <f>_xlfn.RANK.EQ('Hitter Rates'!V206,'Hitter Rates'!V:V)</f>
        <v>90</v>
      </c>
      <c r="M206">
        <f>_xlfn.RANK.EQ('Hitter Rates'!W206,'Hitter Rates'!W:W)</f>
        <v>195</v>
      </c>
      <c r="N206">
        <f>_xlfn.RANK.EQ('Hitter Rates'!X206,'Hitter Rates'!X:X)</f>
        <v>185</v>
      </c>
      <c r="O206">
        <f>_xlfn.RANK.EQ('Hitter Rates'!Y206,'Hitter Rates'!Y:Y)</f>
        <v>81</v>
      </c>
      <c r="P206">
        <f>_xlfn.RANK.EQ('Hitter Rates'!Z206,'Hitter Rates'!Z:Z)</f>
        <v>182</v>
      </c>
      <c r="Q206">
        <f>_xlfn.RANK.EQ('Hitter Rates'!AA206,'Hitter Rates'!AA:AA)</f>
        <v>160</v>
      </c>
      <c r="R206">
        <f>_xlfn.RANK.EQ('Hitter Rates'!AB206,'Hitter Rates'!AB:AB)</f>
        <v>147</v>
      </c>
      <c r="S206">
        <f>_xlfn.RANK.EQ('Hitter Rates'!AC206,'Hitter Rates'!AC:AC)</f>
        <v>209</v>
      </c>
      <c r="T206">
        <f>_xlfn.RANK.EQ('Hitter Rates'!AD206,'Hitter Rates'!AD:AD)</f>
        <v>158</v>
      </c>
      <c r="U206">
        <f>_xlfn.RANK.EQ('Hitter Rates'!AE206,'Hitter Rates'!AE:AE)</f>
        <v>177</v>
      </c>
      <c r="V206">
        <f>_xlfn.RANK.EQ('Hitter Rates'!AF206,'Hitter Rates'!AF:AF)</f>
        <v>141</v>
      </c>
      <c r="W206">
        <f>_xlfn.RANK.EQ('Hitter Rates'!AG206,'Hitter Rates'!AG:AG)</f>
        <v>159</v>
      </c>
    </row>
    <row r="207" spans="1:23">
      <c r="A207">
        <f>_xlfn.RANK.EQ('Hitter Rates'!K207,'Hitter Rates'!K:K)</f>
        <v>185</v>
      </c>
      <c r="B207">
        <f>_xlfn.RANK.EQ('Hitter Rates'!L207,'Hitter Rates'!L:L)</f>
        <v>185</v>
      </c>
      <c r="C207">
        <f>_xlfn.RANK.EQ('Hitter Rates'!M207,'Hitter Rates'!M:M)</f>
        <v>197</v>
      </c>
      <c r="D207">
        <f>_xlfn.RANK.EQ('Hitter Rates'!N207,'Hitter Rates'!N:N)</f>
        <v>132</v>
      </c>
      <c r="E207">
        <f>_xlfn.RANK.EQ('Hitter Rates'!O207,'Hitter Rates'!O:O)</f>
        <v>199</v>
      </c>
      <c r="F207">
        <f>_xlfn.RANK.EQ('Hitter Rates'!P207,'Hitter Rates'!P:P)</f>
        <v>221</v>
      </c>
      <c r="G207">
        <f>_xlfn.RANK.EQ('Hitter Rates'!Q207,'Hitter Rates'!Q:Q)</f>
        <v>226</v>
      </c>
      <c r="H207">
        <f>_xlfn.RANK.EQ('Hitter Rates'!R207,'Hitter Rates'!R:R)</f>
        <v>108</v>
      </c>
      <c r="I207">
        <f>_xlfn.RANK.EQ('Hitter Rates'!S207,'Hitter Rates'!S:S)</f>
        <v>128</v>
      </c>
      <c r="J207">
        <f>_xlfn.RANK.EQ('Hitter Rates'!T207,'Hitter Rates'!T:T)</f>
        <v>150</v>
      </c>
      <c r="K207">
        <f>_xlfn.RANK.EQ('Hitter Rates'!U207,'Hitter Rates'!U:U)</f>
        <v>141</v>
      </c>
      <c r="L207">
        <f>_xlfn.RANK.EQ('Hitter Rates'!V207,'Hitter Rates'!V:V)</f>
        <v>111</v>
      </c>
      <c r="M207">
        <f>_xlfn.RANK.EQ('Hitter Rates'!W207,'Hitter Rates'!W:W)</f>
        <v>122</v>
      </c>
      <c r="N207">
        <f>_xlfn.RANK.EQ('Hitter Rates'!X207,'Hitter Rates'!X:X)</f>
        <v>208</v>
      </c>
      <c r="O207">
        <f>_xlfn.RANK.EQ('Hitter Rates'!Y207,'Hitter Rates'!Y:Y)</f>
        <v>82</v>
      </c>
      <c r="P207">
        <f>_xlfn.RANK.EQ('Hitter Rates'!Z207,'Hitter Rates'!Z:Z)</f>
        <v>156</v>
      </c>
      <c r="Q207">
        <f>_xlfn.RANK.EQ('Hitter Rates'!AA207,'Hitter Rates'!AA:AA)</f>
        <v>184</v>
      </c>
      <c r="R207">
        <f>_xlfn.RANK.EQ('Hitter Rates'!AB207,'Hitter Rates'!AB:AB)</f>
        <v>71</v>
      </c>
      <c r="S207">
        <f>_xlfn.RANK.EQ('Hitter Rates'!AC207,'Hitter Rates'!AC:AC)</f>
        <v>86</v>
      </c>
      <c r="T207">
        <f>_xlfn.RANK.EQ('Hitter Rates'!AD207,'Hitter Rates'!AD:AD)</f>
        <v>142</v>
      </c>
      <c r="U207">
        <f>_xlfn.RANK.EQ('Hitter Rates'!AE207,'Hitter Rates'!AE:AE)</f>
        <v>80</v>
      </c>
      <c r="V207">
        <f>_xlfn.RANK.EQ('Hitter Rates'!AF207,'Hitter Rates'!AF:AF)</f>
        <v>217</v>
      </c>
      <c r="W207">
        <f>_xlfn.RANK.EQ('Hitter Rates'!AG207,'Hitter Rates'!AG:AG)</f>
        <v>241</v>
      </c>
    </row>
    <row r="208" spans="1:23">
      <c r="A208">
        <f>_xlfn.RANK.EQ('Hitter Rates'!K208,'Hitter Rates'!K:K)</f>
        <v>253</v>
      </c>
      <c r="B208">
        <f>_xlfn.RANK.EQ('Hitter Rates'!L208,'Hitter Rates'!L:L)</f>
        <v>228</v>
      </c>
      <c r="C208">
        <f>_xlfn.RANK.EQ('Hitter Rates'!M208,'Hitter Rates'!M:M)</f>
        <v>183</v>
      </c>
      <c r="D208">
        <f>_xlfn.RANK.EQ('Hitter Rates'!N208,'Hitter Rates'!N:N)</f>
        <v>97</v>
      </c>
      <c r="E208">
        <f>_xlfn.RANK.EQ('Hitter Rates'!O208,'Hitter Rates'!O:O)</f>
        <v>278</v>
      </c>
      <c r="F208">
        <f>_xlfn.RANK.EQ('Hitter Rates'!P208,'Hitter Rates'!P:P)</f>
        <v>271</v>
      </c>
      <c r="G208">
        <f>_xlfn.RANK.EQ('Hitter Rates'!Q208,'Hitter Rates'!Q:Q)</f>
        <v>277</v>
      </c>
      <c r="H208">
        <f>_xlfn.RANK.EQ('Hitter Rates'!R208,'Hitter Rates'!R:R)</f>
        <v>123</v>
      </c>
      <c r="I208">
        <f>_xlfn.RANK.EQ('Hitter Rates'!S208,'Hitter Rates'!S:S)</f>
        <v>227</v>
      </c>
      <c r="J208">
        <f>_xlfn.RANK.EQ('Hitter Rates'!T208,'Hitter Rates'!T:T)</f>
        <v>170</v>
      </c>
      <c r="K208">
        <f>_xlfn.RANK.EQ('Hitter Rates'!U208,'Hitter Rates'!U:U)</f>
        <v>211</v>
      </c>
      <c r="L208">
        <f>_xlfn.RANK.EQ('Hitter Rates'!V208,'Hitter Rates'!V:V)</f>
        <v>234</v>
      </c>
      <c r="M208">
        <f>_xlfn.RANK.EQ('Hitter Rates'!W208,'Hitter Rates'!W:W)</f>
        <v>219</v>
      </c>
      <c r="N208">
        <f>_xlfn.RANK.EQ('Hitter Rates'!X208,'Hitter Rates'!X:X)</f>
        <v>34</v>
      </c>
      <c r="O208">
        <f>_xlfn.RANK.EQ('Hitter Rates'!Y208,'Hitter Rates'!Y:Y)</f>
        <v>232</v>
      </c>
      <c r="P208">
        <f>_xlfn.RANK.EQ('Hitter Rates'!Z208,'Hitter Rates'!Z:Z)</f>
        <v>70</v>
      </c>
      <c r="Q208">
        <f>_xlfn.RANK.EQ('Hitter Rates'!AA208,'Hitter Rates'!AA:AA)</f>
        <v>6</v>
      </c>
      <c r="R208">
        <f>_xlfn.RANK.EQ('Hitter Rates'!AB208,'Hitter Rates'!AB:AB)</f>
        <v>32</v>
      </c>
      <c r="S208">
        <f>_xlfn.RANK.EQ('Hitter Rates'!AC208,'Hitter Rates'!AC:AC)</f>
        <v>42</v>
      </c>
      <c r="T208">
        <f>_xlfn.RANK.EQ('Hitter Rates'!AD208,'Hitter Rates'!AD:AD)</f>
        <v>242</v>
      </c>
      <c r="U208">
        <f>_xlfn.RANK.EQ('Hitter Rates'!AE208,'Hitter Rates'!AE:AE)</f>
        <v>18</v>
      </c>
      <c r="V208">
        <f>_xlfn.RANK.EQ('Hitter Rates'!AF208,'Hitter Rates'!AF:AF)</f>
        <v>257</v>
      </c>
      <c r="W208">
        <f>_xlfn.RANK.EQ('Hitter Rates'!AG208,'Hitter Rates'!AG:AG)</f>
        <v>258</v>
      </c>
    </row>
    <row r="209" spans="1:23">
      <c r="A209">
        <f>_xlfn.RANK.EQ('Hitter Rates'!K209,'Hitter Rates'!K:K)</f>
        <v>236</v>
      </c>
      <c r="B209">
        <f>_xlfn.RANK.EQ('Hitter Rates'!L209,'Hitter Rates'!L:L)</f>
        <v>73</v>
      </c>
      <c r="C209">
        <f>_xlfn.RANK.EQ('Hitter Rates'!M209,'Hitter Rates'!M:M)</f>
        <v>219</v>
      </c>
      <c r="D209">
        <f>_xlfn.RANK.EQ('Hitter Rates'!N209,'Hitter Rates'!N:N)</f>
        <v>167</v>
      </c>
      <c r="E209">
        <f>_xlfn.RANK.EQ('Hitter Rates'!O209,'Hitter Rates'!O:O)</f>
        <v>36</v>
      </c>
      <c r="F209">
        <f>_xlfn.RANK.EQ('Hitter Rates'!P209,'Hitter Rates'!P:P)</f>
        <v>121</v>
      </c>
      <c r="G209">
        <f>_xlfn.RANK.EQ('Hitter Rates'!Q209,'Hitter Rates'!Q:Q)</f>
        <v>109</v>
      </c>
      <c r="H209">
        <f>_xlfn.RANK.EQ('Hitter Rates'!R209,'Hitter Rates'!R:R)</f>
        <v>274</v>
      </c>
      <c r="I209">
        <f>_xlfn.RANK.EQ('Hitter Rates'!S209,'Hitter Rates'!S:S)</f>
        <v>231</v>
      </c>
      <c r="J209">
        <f>_xlfn.RANK.EQ('Hitter Rates'!T209,'Hitter Rates'!T:T)</f>
        <v>252</v>
      </c>
      <c r="K209">
        <f>_xlfn.RANK.EQ('Hitter Rates'!U209,'Hitter Rates'!U:U)</f>
        <v>259</v>
      </c>
      <c r="L209">
        <f>_xlfn.RANK.EQ('Hitter Rates'!V209,'Hitter Rates'!V:V)</f>
        <v>35</v>
      </c>
      <c r="M209">
        <f>_xlfn.RANK.EQ('Hitter Rates'!W209,'Hitter Rates'!W:W)</f>
        <v>37</v>
      </c>
      <c r="N209">
        <f>_xlfn.RANK.EQ('Hitter Rates'!X209,'Hitter Rates'!X:X)</f>
        <v>234</v>
      </c>
      <c r="O209">
        <f>_xlfn.RANK.EQ('Hitter Rates'!Y209,'Hitter Rates'!Y:Y)</f>
        <v>101</v>
      </c>
      <c r="P209">
        <f>_xlfn.RANK.EQ('Hitter Rates'!Z209,'Hitter Rates'!Z:Z)</f>
        <v>199</v>
      </c>
      <c r="Q209">
        <f>_xlfn.RANK.EQ('Hitter Rates'!AA209,'Hitter Rates'!AA:AA)</f>
        <v>150</v>
      </c>
      <c r="R209">
        <f>_xlfn.RANK.EQ('Hitter Rates'!AB209,'Hitter Rates'!AB:AB)</f>
        <v>247</v>
      </c>
      <c r="S209">
        <f>_xlfn.RANK.EQ('Hitter Rates'!AC209,'Hitter Rates'!AC:AC)</f>
        <v>237</v>
      </c>
      <c r="T209">
        <f>_xlfn.RANK.EQ('Hitter Rates'!AD209,'Hitter Rates'!AD:AD)</f>
        <v>114</v>
      </c>
      <c r="U209">
        <f>_xlfn.RANK.EQ('Hitter Rates'!AE209,'Hitter Rates'!AE:AE)</f>
        <v>232</v>
      </c>
      <c r="V209">
        <f>_xlfn.RANK.EQ('Hitter Rates'!AF209,'Hitter Rates'!AF:AF)</f>
        <v>41</v>
      </c>
      <c r="W209">
        <f>_xlfn.RANK.EQ('Hitter Rates'!AG209,'Hitter Rates'!AG:AG)</f>
        <v>170</v>
      </c>
    </row>
    <row r="210" spans="1:23">
      <c r="A210">
        <f>_xlfn.RANK.EQ('Hitter Rates'!K210,'Hitter Rates'!K:K)</f>
        <v>157</v>
      </c>
      <c r="B210">
        <f>_xlfn.RANK.EQ('Hitter Rates'!L210,'Hitter Rates'!L:L)</f>
        <v>199</v>
      </c>
      <c r="C210">
        <f>_xlfn.RANK.EQ('Hitter Rates'!M210,'Hitter Rates'!M:M)</f>
        <v>222</v>
      </c>
      <c r="D210">
        <f>_xlfn.RANK.EQ('Hitter Rates'!N210,'Hitter Rates'!N:N)</f>
        <v>47</v>
      </c>
      <c r="E210">
        <f>_xlfn.RANK.EQ('Hitter Rates'!O210,'Hitter Rates'!O:O)</f>
        <v>188</v>
      </c>
      <c r="F210">
        <f>_xlfn.RANK.EQ('Hitter Rates'!P210,'Hitter Rates'!P:P)</f>
        <v>228</v>
      </c>
      <c r="G210">
        <f>_xlfn.RANK.EQ('Hitter Rates'!Q210,'Hitter Rates'!Q:Q)</f>
        <v>45</v>
      </c>
      <c r="H210">
        <f>_xlfn.RANK.EQ('Hitter Rates'!R210,'Hitter Rates'!R:R)</f>
        <v>91</v>
      </c>
      <c r="I210">
        <f>_xlfn.RANK.EQ('Hitter Rates'!S210,'Hitter Rates'!S:S)</f>
        <v>196</v>
      </c>
      <c r="J210">
        <f>_xlfn.RANK.EQ('Hitter Rates'!T210,'Hitter Rates'!T:T)</f>
        <v>211</v>
      </c>
      <c r="K210">
        <f>_xlfn.RANK.EQ('Hitter Rates'!U210,'Hitter Rates'!U:U)</f>
        <v>205</v>
      </c>
      <c r="L210">
        <f>_xlfn.RANK.EQ('Hitter Rates'!V210,'Hitter Rates'!V:V)</f>
        <v>199</v>
      </c>
      <c r="M210">
        <f>_xlfn.RANK.EQ('Hitter Rates'!W210,'Hitter Rates'!W:W)</f>
        <v>264</v>
      </c>
      <c r="N210">
        <f>_xlfn.RANK.EQ('Hitter Rates'!X210,'Hitter Rates'!X:X)</f>
        <v>70</v>
      </c>
      <c r="O210">
        <f>_xlfn.RANK.EQ('Hitter Rates'!Y210,'Hitter Rates'!Y:Y)</f>
        <v>143</v>
      </c>
      <c r="P210">
        <f>_xlfn.RANK.EQ('Hitter Rates'!Z210,'Hitter Rates'!Z:Z)</f>
        <v>61</v>
      </c>
      <c r="Q210">
        <f>_xlfn.RANK.EQ('Hitter Rates'!AA210,'Hitter Rates'!AA:AA)</f>
        <v>195</v>
      </c>
      <c r="R210">
        <f>_xlfn.RANK.EQ('Hitter Rates'!AB210,'Hitter Rates'!AB:AB)</f>
        <v>151</v>
      </c>
      <c r="S210">
        <f>_xlfn.RANK.EQ('Hitter Rates'!AC210,'Hitter Rates'!AC:AC)</f>
        <v>223</v>
      </c>
      <c r="T210">
        <f>_xlfn.RANK.EQ('Hitter Rates'!AD210,'Hitter Rates'!AD:AD)</f>
        <v>192</v>
      </c>
      <c r="U210">
        <f>_xlfn.RANK.EQ('Hitter Rates'!AE210,'Hitter Rates'!AE:AE)</f>
        <v>159</v>
      </c>
      <c r="V210">
        <f>_xlfn.RANK.EQ('Hitter Rates'!AF210,'Hitter Rates'!AF:AF)</f>
        <v>135</v>
      </c>
      <c r="W210">
        <f>_xlfn.RANK.EQ('Hitter Rates'!AG210,'Hitter Rates'!AG:AG)</f>
        <v>223</v>
      </c>
    </row>
    <row r="211" spans="1:23">
      <c r="A211">
        <f>_xlfn.RANK.EQ('Hitter Rates'!K211,'Hitter Rates'!K:K)</f>
        <v>216</v>
      </c>
      <c r="B211">
        <f>_xlfn.RANK.EQ('Hitter Rates'!L211,'Hitter Rates'!L:L)</f>
        <v>131</v>
      </c>
      <c r="C211">
        <f>_xlfn.RANK.EQ('Hitter Rates'!M211,'Hitter Rates'!M:M)</f>
        <v>217</v>
      </c>
      <c r="D211">
        <f>_xlfn.RANK.EQ('Hitter Rates'!N211,'Hitter Rates'!N:N)</f>
        <v>93</v>
      </c>
      <c r="E211">
        <f>_xlfn.RANK.EQ('Hitter Rates'!O211,'Hitter Rates'!O:O)</f>
        <v>274</v>
      </c>
      <c r="F211">
        <f>_xlfn.RANK.EQ('Hitter Rates'!P211,'Hitter Rates'!P:P)</f>
        <v>227</v>
      </c>
      <c r="G211">
        <f>_xlfn.RANK.EQ('Hitter Rates'!Q211,'Hitter Rates'!Q:Q)</f>
        <v>272</v>
      </c>
      <c r="H211">
        <f>_xlfn.RANK.EQ('Hitter Rates'!R211,'Hitter Rates'!R:R)</f>
        <v>159</v>
      </c>
      <c r="I211">
        <f>_xlfn.RANK.EQ('Hitter Rates'!S211,'Hitter Rates'!S:S)</f>
        <v>227</v>
      </c>
      <c r="J211">
        <f>_xlfn.RANK.EQ('Hitter Rates'!T211,'Hitter Rates'!T:T)</f>
        <v>127</v>
      </c>
      <c r="K211">
        <f>_xlfn.RANK.EQ('Hitter Rates'!U211,'Hitter Rates'!U:U)</f>
        <v>159</v>
      </c>
      <c r="L211">
        <f>_xlfn.RANK.EQ('Hitter Rates'!V211,'Hitter Rates'!V:V)</f>
        <v>286</v>
      </c>
      <c r="M211">
        <f>_xlfn.RANK.EQ('Hitter Rates'!W211,'Hitter Rates'!W:W)</f>
        <v>185</v>
      </c>
      <c r="N211">
        <f>_xlfn.RANK.EQ('Hitter Rates'!X211,'Hitter Rates'!X:X)</f>
        <v>6</v>
      </c>
      <c r="O211">
        <f>_xlfn.RANK.EQ('Hitter Rates'!Y211,'Hitter Rates'!Y:Y)</f>
        <v>280</v>
      </c>
      <c r="P211">
        <f>_xlfn.RANK.EQ('Hitter Rates'!Z211,'Hitter Rates'!Z:Z)</f>
        <v>44</v>
      </c>
      <c r="Q211">
        <f>_xlfn.RANK.EQ('Hitter Rates'!AA211,'Hitter Rates'!AA:AA)</f>
        <v>67</v>
      </c>
      <c r="R211">
        <f>_xlfn.RANK.EQ('Hitter Rates'!AB211,'Hitter Rates'!AB:AB)</f>
        <v>132</v>
      </c>
      <c r="S211">
        <f>_xlfn.RANK.EQ('Hitter Rates'!AC211,'Hitter Rates'!AC:AC)</f>
        <v>74</v>
      </c>
      <c r="T211">
        <f>_xlfn.RANK.EQ('Hitter Rates'!AD211,'Hitter Rates'!AD:AD)</f>
        <v>85</v>
      </c>
      <c r="U211">
        <f>_xlfn.RANK.EQ('Hitter Rates'!AE211,'Hitter Rates'!AE:AE)</f>
        <v>117</v>
      </c>
      <c r="V211">
        <f>_xlfn.RANK.EQ('Hitter Rates'!AF211,'Hitter Rates'!AF:AF)</f>
        <v>155</v>
      </c>
      <c r="W211">
        <f>_xlfn.RANK.EQ('Hitter Rates'!AG211,'Hitter Rates'!AG:AG)</f>
        <v>245</v>
      </c>
    </row>
    <row r="212" spans="1:23">
      <c r="A212">
        <f>_xlfn.RANK.EQ('Hitter Rates'!K212,'Hitter Rates'!K:K)</f>
        <v>10</v>
      </c>
      <c r="B212">
        <f>_xlfn.RANK.EQ('Hitter Rates'!L212,'Hitter Rates'!L:L)</f>
        <v>174</v>
      </c>
      <c r="C212">
        <f>_xlfn.RANK.EQ('Hitter Rates'!M212,'Hitter Rates'!M:M)</f>
        <v>137</v>
      </c>
      <c r="D212">
        <f>_xlfn.RANK.EQ('Hitter Rates'!N212,'Hitter Rates'!N:N)</f>
        <v>223</v>
      </c>
      <c r="E212">
        <f>_xlfn.RANK.EQ('Hitter Rates'!O212,'Hitter Rates'!O:O)</f>
        <v>229</v>
      </c>
      <c r="F212">
        <f>_xlfn.RANK.EQ('Hitter Rates'!P212,'Hitter Rates'!P:P)</f>
        <v>121</v>
      </c>
      <c r="G212">
        <f>_xlfn.RANK.EQ('Hitter Rates'!Q212,'Hitter Rates'!Q:Q)</f>
        <v>13</v>
      </c>
      <c r="H212">
        <f>_xlfn.RANK.EQ('Hitter Rates'!R212,'Hitter Rates'!R:R)</f>
        <v>1</v>
      </c>
      <c r="I212">
        <f>_xlfn.RANK.EQ('Hitter Rates'!S212,'Hitter Rates'!S:S)</f>
        <v>3</v>
      </c>
      <c r="J212">
        <f>_xlfn.RANK.EQ('Hitter Rates'!T212,'Hitter Rates'!T:T)</f>
        <v>11</v>
      </c>
      <c r="K212">
        <f>_xlfn.RANK.EQ('Hitter Rates'!U212,'Hitter Rates'!U:U)</f>
        <v>14</v>
      </c>
      <c r="L212">
        <f>_xlfn.RANK.EQ('Hitter Rates'!V212,'Hitter Rates'!V:V)</f>
        <v>2</v>
      </c>
      <c r="M212">
        <f>_xlfn.RANK.EQ('Hitter Rates'!W212,'Hitter Rates'!W:W)</f>
        <v>288</v>
      </c>
      <c r="N212">
        <f>_xlfn.RANK.EQ('Hitter Rates'!X212,'Hitter Rates'!X:X)</f>
        <v>283</v>
      </c>
      <c r="O212">
        <f>_xlfn.RANK.EQ('Hitter Rates'!Y212,'Hitter Rates'!Y:Y)</f>
        <v>1</v>
      </c>
      <c r="P212">
        <f>_xlfn.RANK.EQ('Hitter Rates'!Z212,'Hitter Rates'!Z:Z)</f>
        <v>113</v>
      </c>
      <c r="Q212">
        <f>_xlfn.RANK.EQ('Hitter Rates'!AA212,'Hitter Rates'!AA:AA)</f>
        <v>197</v>
      </c>
      <c r="R212">
        <f>_xlfn.RANK.EQ('Hitter Rates'!AB212,'Hitter Rates'!AB:AB)</f>
        <v>1</v>
      </c>
      <c r="S212">
        <f>_xlfn.RANK.EQ('Hitter Rates'!AC212,'Hitter Rates'!AC:AC)</f>
        <v>9</v>
      </c>
      <c r="T212">
        <f>_xlfn.RANK.EQ('Hitter Rates'!AD212,'Hitter Rates'!AD:AD)</f>
        <v>259</v>
      </c>
      <c r="U212">
        <f>_xlfn.RANK.EQ('Hitter Rates'!AE212,'Hitter Rates'!AE:AE)</f>
        <v>5</v>
      </c>
      <c r="V212">
        <f>_xlfn.RANK.EQ('Hitter Rates'!AF212,'Hitter Rates'!AF:AF)</f>
        <v>288</v>
      </c>
      <c r="W212">
        <f>_xlfn.RANK.EQ('Hitter Rates'!AG212,'Hitter Rates'!AG:AG)</f>
        <v>202</v>
      </c>
    </row>
    <row r="213" spans="1:23">
      <c r="A213">
        <f>_xlfn.RANK.EQ('Hitter Rates'!K213,'Hitter Rates'!K:K)</f>
        <v>42</v>
      </c>
      <c r="B213">
        <f>_xlfn.RANK.EQ('Hitter Rates'!L213,'Hitter Rates'!L:L)</f>
        <v>66</v>
      </c>
      <c r="C213">
        <f>_xlfn.RANK.EQ('Hitter Rates'!M213,'Hitter Rates'!M:M)</f>
        <v>134</v>
      </c>
      <c r="D213">
        <f>_xlfn.RANK.EQ('Hitter Rates'!N213,'Hitter Rates'!N:N)</f>
        <v>85</v>
      </c>
      <c r="E213">
        <f>_xlfn.RANK.EQ('Hitter Rates'!O213,'Hitter Rates'!O:O)</f>
        <v>245</v>
      </c>
      <c r="F213">
        <f>_xlfn.RANK.EQ('Hitter Rates'!P213,'Hitter Rates'!P:P)</f>
        <v>124</v>
      </c>
      <c r="G213">
        <f>_xlfn.RANK.EQ('Hitter Rates'!Q213,'Hitter Rates'!Q:Q)</f>
        <v>80</v>
      </c>
      <c r="H213">
        <f>_xlfn.RANK.EQ('Hitter Rates'!R213,'Hitter Rates'!R:R)</f>
        <v>24</v>
      </c>
      <c r="I213">
        <f>_xlfn.RANK.EQ('Hitter Rates'!S213,'Hitter Rates'!S:S)</f>
        <v>27</v>
      </c>
      <c r="J213">
        <f>_xlfn.RANK.EQ('Hitter Rates'!T213,'Hitter Rates'!T:T)</f>
        <v>66</v>
      </c>
      <c r="K213">
        <f>_xlfn.RANK.EQ('Hitter Rates'!U213,'Hitter Rates'!U:U)</f>
        <v>42</v>
      </c>
      <c r="L213">
        <f>_xlfn.RANK.EQ('Hitter Rates'!V213,'Hitter Rates'!V:V)</f>
        <v>18</v>
      </c>
      <c r="M213">
        <f>_xlfn.RANK.EQ('Hitter Rates'!W213,'Hitter Rates'!W:W)</f>
        <v>279</v>
      </c>
      <c r="N213">
        <f>_xlfn.RANK.EQ('Hitter Rates'!X213,'Hitter Rates'!X:X)</f>
        <v>275</v>
      </c>
      <c r="O213">
        <f>_xlfn.RANK.EQ('Hitter Rates'!Y213,'Hitter Rates'!Y:Y)</f>
        <v>3</v>
      </c>
      <c r="P213">
        <f>_xlfn.RANK.EQ('Hitter Rates'!Z213,'Hitter Rates'!Z:Z)</f>
        <v>28</v>
      </c>
      <c r="Q213">
        <f>_xlfn.RANK.EQ('Hitter Rates'!AA213,'Hitter Rates'!AA:AA)</f>
        <v>152</v>
      </c>
      <c r="R213">
        <f>_xlfn.RANK.EQ('Hitter Rates'!AB213,'Hitter Rates'!AB:AB)</f>
        <v>58</v>
      </c>
      <c r="S213">
        <f>_xlfn.RANK.EQ('Hitter Rates'!AC213,'Hitter Rates'!AC:AC)</f>
        <v>137</v>
      </c>
      <c r="T213">
        <f>_xlfn.RANK.EQ('Hitter Rates'!AD213,'Hitter Rates'!AD:AD)</f>
        <v>240</v>
      </c>
      <c r="U213">
        <f>_xlfn.RANK.EQ('Hitter Rates'!AE213,'Hitter Rates'!AE:AE)</f>
        <v>53</v>
      </c>
      <c r="V213">
        <f>_xlfn.RANK.EQ('Hitter Rates'!AF213,'Hitter Rates'!AF:AF)</f>
        <v>231</v>
      </c>
      <c r="W213">
        <f>_xlfn.RANK.EQ('Hitter Rates'!AG213,'Hitter Rates'!AG:AG)</f>
        <v>188</v>
      </c>
    </row>
    <row r="214" spans="1:23">
      <c r="A214">
        <f>_xlfn.RANK.EQ('Hitter Rates'!K214,'Hitter Rates'!K:K)</f>
        <v>239</v>
      </c>
      <c r="B214">
        <f>_xlfn.RANK.EQ('Hitter Rates'!L214,'Hitter Rates'!L:L)</f>
        <v>166</v>
      </c>
      <c r="C214">
        <f>_xlfn.RANK.EQ('Hitter Rates'!M214,'Hitter Rates'!M:M)</f>
        <v>266</v>
      </c>
      <c r="D214">
        <f>_xlfn.RANK.EQ('Hitter Rates'!N214,'Hitter Rates'!N:N)</f>
        <v>158</v>
      </c>
      <c r="E214">
        <f>_xlfn.RANK.EQ('Hitter Rates'!O214,'Hitter Rates'!O:O)</f>
        <v>116</v>
      </c>
      <c r="F214">
        <f>_xlfn.RANK.EQ('Hitter Rates'!P214,'Hitter Rates'!P:P)</f>
        <v>201</v>
      </c>
      <c r="G214">
        <f>_xlfn.RANK.EQ('Hitter Rates'!Q214,'Hitter Rates'!Q:Q)</f>
        <v>144</v>
      </c>
      <c r="H214">
        <f>_xlfn.RANK.EQ('Hitter Rates'!R214,'Hitter Rates'!R:R)</f>
        <v>163</v>
      </c>
      <c r="I214">
        <f>_xlfn.RANK.EQ('Hitter Rates'!S214,'Hitter Rates'!S:S)</f>
        <v>243</v>
      </c>
      <c r="J214">
        <f>_xlfn.RANK.EQ('Hitter Rates'!T214,'Hitter Rates'!T:T)</f>
        <v>111</v>
      </c>
      <c r="K214">
        <f>_xlfn.RANK.EQ('Hitter Rates'!U214,'Hitter Rates'!U:U)</f>
        <v>141</v>
      </c>
      <c r="L214">
        <f>_xlfn.RANK.EQ('Hitter Rates'!V214,'Hitter Rates'!V:V)</f>
        <v>237</v>
      </c>
      <c r="M214">
        <f>_xlfn.RANK.EQ('Hitter Rates'!W214,'Hitter Rates'!W:W)</f>
        <v>120</v>
      </c>
      <c r="N214">
        <f>_xlfn.RANK.EQ('Hitter Rates'!X214,'Hitter Rates'!X:X)</f>
        <v>44</v>
      </c>
      <c r="O214">
        <f>_xlfn.RANK.EQ('Hitter Rates'!Y214,'Hitter Rates'!Y:Y)</f>
        <v>238</v>
      </c>
      <c r="P214">
        <f>_xlfn.RANK.EQ('Hitter Rates'!Z214,'Hitter Rates'!Z:Z)</f>
        <v>166</v>
      </c>
      <c r="Q214">
        <f>_xlfn.RANK.EQ('Hitter Rates'!AA214,'Hitter Rates'!AA:AA)</f>
        <v>162</v>
      </c>
      <c r="R214">
        <f>_xlfn.RANK.EQ('Hitter Rates'!AB214,'Hitter Rates'!AB:AB)</f>
        <v>255</v>
      </c>
      <c r="S214">
        <f>_xlfn.RANK.EQ('Hitter Rates'!AC214,'Hitter Rates'!AC:AC)</f>
        <v>93</v>
      </c>
      <c r="T214">
        <f>_xlfn.RANK.EQ('Hitter Rates'!AD214,'Hitter Rates'!AD:AD)</f>
        <v>16</v>
      </c>
      <c r="U214">
        <f>_xlfn.RANK.EQ('Hitter Rates'!AE214,'Hitter Rates'!AE:AE)</f>
        <v>254</v>
      </c>
      <c r="V214">
        <f>_xlfn.RANK.EQ('Hitter Rates'!AF214,'Hitter Rates'!AF:AF)</f>
        <v>33</v>
      </c>
      <c r="W214">
        <f>_xlfn.RANK.EQ('Hitter Rates'!AG214,'Hitter Rates'!AG:AG)</f>
        <v>200</v>
      </c>
    </row>
    <row r="215" spans="1:23">
      <c r="A215">
        <f>_xlfn.RANK.EQ('Hitter Rates'!K215,'Hitter Rates'!K:K)</f>
        <v>275</v>
      </c>
      <c r="B215">
        <f>_xlfn.RANK.EQ('Hitter Rates'!L215,'Hitter Rates'!L:L)</f>
        <v>274</v>
      </c>
      <c r="C215">
        <f>_xlfn.RANK.EQ('Hitter Rates'!M215,'Hitter Rates'!M:M)</f>
        <v>242</v>
      </c>
      <c r="D215">
        <f>_xlfn.RANK.EQ('Hitter Rates'!N215,'Hitter Rates'!N:N)</f>
        <v>75</v>
      </c>
      <c r="E215">
        <f>_xlfn.RANK.EQ('Hitter Rates'!O215,'Hitter Rates'!O:O)</f>
        <v>238</v>
      </c>
      <c r="F215">
        <f>_xlfn.RANK.EQ('Hitter Rates'!P215,'Hitter Rates'!P:P)</f>
        <v>247</v>
      </c>
      <c r="G215">
        <f>_xlfn.RANK.EQ('Hitter Rates'!Q215,'Hitter Rates'!Q:Q)</f>
        <v>285</v>
      </c>
      <c r="H215">
        <f>_xlfn.RANK.EQ('Hitter Rates'!R215,'Hitter Rates'!R:R)</f>
        <v>276</v>
      </c>
      <c r="I215">
        <f>_xlfn.RANK.EQ('Hitter Rates'!S215,'Hitter Rates'!S:S)</f>
        <v>277</v>
      </c>
      <c r="J215">
        <f>_xlfn.RANK.EQ('Hitter Rates'!T215,'Hitter Rates'!T:T)</f>
        <v>267</v>
      </c>
      <c r="K215">
        <f>_xlfn.RANK.EQ('Hitter Rates'!U215,'Hitter Rates'!U:U)</f>
        <v>274</v>
      </c>
      <c r="L215">
        <f>_xlfn.RANK.EQ('Hitter Rates'!V215,'Hitter Rates'!V:V)</f>
        <v>231</v>
      </c>
      <c r="M215">
        <f>_xlfn.RANK.EQ('Hitter Rates'!W215,'Hitter Rates'!W:W)</f>
        <v>20</v>
      </c>
      <c r="N215">
        <f>_xlfn.RANK.EQ('Hitter Rates'!X215,'Hitter Rates'!X:X)</f>
        <v>70</v>
      </c>
      <c r="O215">
        <f>_xlfn.RANK.EQ('Hitter Rates'!Y215,'Hitter Rates'!Y:Y)</f>
        <v>254</v>
      </c>
      <c r="P215">
        <f>_xlfn.RANK.EQ('Hitter Rates'!Z215,'Hitter Rates'!Z:Z)</f>
        <v>109</v>
      </c>
      <c r="Q215">
        <f>_xlfn.RANK.EQ('Hitter Rates'!AA215,'Hitter Rates'!AA:AA)</f>
        <v>15</v>
      </c>
      <c r="R215">
        <f>_xlfn.RANK.EQ('Hitter Rates'!AB215,'Hitter Rates'!AB:AB)</f>
        <v>260</v>
      </c>
      <c r="S215">
        <f>_xlfn.RANK.EQ('Hitter Rates'!AC215,'Hitter Rates'!AC:AC)</f>
        <v>274</v>
      </c>
      <c r="T215">
        <f>_xlfn.RANK.EQ('Hitter Rates'!AD215,'Hitter Rates'!AD:AD)</f>
        <v>237</v>
      </c>
      <c r="U215">
        <f>_xlfn.RANK.EQ('Hitter Rates'!AE215,'Hitter Rates'!AE:AE)</f>
        <v>205</v>
      </c>
      <c r="V215">
        <f>_xlfn.RANK.EQ('Hitter Rates'!AF215,'Hitter Rates'!AF:AF)</f>
        <v>29</v>
      </c>
      <c r="W215">
        <f>_xlfn.RANK.EQ('Hitter Rates'!AG215,'Hitter Rates'!AG:AG)</f>
        <v>255</v>
      </c>
    </row>
    <row r="216" spans="1:23">
      <c r="A216">
        <f>_xlfn.RANK.EQ('Hitter Rates'!K216,'Hitter Rates'!K:K)</f>
        <v>269</v>
      </c>
      <c r="B216">
        <f>_xlfn.RANK.EQ('Hitter Rates'!L216,'Hitter Rates'!L:L)</f>
        <v>178</v>
      </c>
      <c r="C216">
        <f>_xlfn.RANK.EQ('Hitter Rates'!M216,'Hitter Rates'!M:M)</f>
        <v>167</v>
      </c>
      <c r="D216">
        <f>_xlfn.RANK.EQ('Hitter Rates'!N216,'Hitter Rates'!N:N)</f>
        <v>83</v>
      </c>
      <c r="E216">
        <f>_xlfn.RANK.EQ('Hitter Rates'!O216,'Hitter Rates'!O:O)</f>
        <v>188</v>
      </c>
      <c r="F216">
        <f>_xlfn.RANK.EQ('Hitter Rates'!P216,'Hitter Rates'!P:P)</f>
        <v>224</v>
      </c>
      <c r="G216">
        <f>_xlfn.RANK.EQ('Hitter Rates'!Q216,'Hitter Rates'!Q:Q)</f>
        <v>250</v>
      </c>
      <c r="H216">
        <f>_xlfn.RANK.EQ('Hitter Rates'!R216,'Hitter Rates'!R:R)</f>
        <v>244</v>
      </c>
      <c r="I216">
        <f>_xlfn.RANK.EQ('Hitter Rates'!S216,'Hitter Rates'!S:S)</f>
        <v>253</v>
      </c>
      <c r="J216">
        <f>_xlfn.RANK.EQ('Hitter Rates'!T216,'Hitter Rates'!T:T)</f>
        <v>195</v>
      </c>
      <c r="K216">
        <f>_xlfn.RANK.EQ('Hitter Rates'!U216,'Hitter Rates'!U:U)</f>
        <v>217</v>
      </c>
      <c r="L216">
        <f>_xlfn.RANK.EQ('Hitter Rates'!V216,'Hitter Rates'!V:V)</f>
        <v>211</v>
      </c>
      <c r="M216">
        <f>_xlfn.RANK.EQ('Hitter Rates'!W216,'Hitter Rates'!W:W)</f>
        <v>161</v>
      </c>
      <c r="N216">
        <f>_xlfn.RANK.EQ('Hitter Rates'!X216,'Hitter Rates'!X:X)</f>
        <v>78</v>
      </c>
      <c r="O216">
        <f>_xlfn.RANK.EQ('Hitter Rates'!Y216,'Hitter Rates'!Y:Y)</f>
        <v>198</v>
      </c>
      <c r="P216">
        <f>_xlfn.RANK.EQ('Hitter Rates'!Z216,'Hitter Rates'!Z:Z)</f>
        <v>193</v>
      </c>
      <c r="Q216">
        <f>_xlfn.RANK.EQ('Hitter Rates'!AA216,'Hitter Rates'!AA:AA)</f>
        <v>120</v>
      </c>
      <c r="R216">
        <f>_xlfn.RANK.EQ('Hitter Rates'!AB216,'Hitter Rates'!AB:AB)</f>
        <v>155</v>
      </c>
      <c r="S216">
        <f>_xlfn.RANK.EQ('Hitter Rates'!AC216,'Hitter Rates'!AC:AC)</f>
        <v>166</v>
      </c>
      <c r="T216">
        <f>_xlfn.RANK.EQ('Hitter Rates'!AD216,'Hitter Rates'!AD:AD)</f>
        <v>149</v>
      </c>
      <c r="U216">
        <f>_xlfn.RANK.EQ('Hitter Rates'!AE216,'Hitter Rates'!AE:AE)</f>
        <v>126</v>
      </c>
      <c r="V216">
        <f>_xlfn.RANK.EQ('Hitter Rates'!AF216,'Hitter Rates'!AF:AF)</f>
        <v>132</v>
      </c>
      <c r="W216">
        <f>_xlfn.RANK.EQ('Hitter Rates'!AG216,'Hitter Rates'!AG:AG)</f>
        <v>247</v>
      </c>
    </row>
    <row r="217" spans="1:23">
      <c r="A217">
        <f>_xlfn.RANK.EQ('Hitter Rates'!K217,'Hitter Rates'!K:K)</f>
        <v>217</v>
      </c>
      <c r="B217">
        <f>_xlfn.RANK.EQ('Hitter Rates'!L217,'Hitter Rates'!L:L)</f>
        <v>81</v>
      </c>
      <c r="C217">
        <f>_xlfn.RANK.EQ('Hitter Rates'!M217,'Hitter Rates'!M:M)</f>
        <v>245</v>
      </c>
      <c r="D217">
        <f>_xlfn.RANK.EQ('Hitter Rates'!N217,'Hitter Rates'!N:N)</f>
        <v>108</v>
      </c>
      <c r="E217">
        <f>_xlfn.RANK.EQ('Hitter Rates'!O217,'Hitter Rates'!O:O)</f>
        <v>252</v>
      </c>
      <c r="F217">
        <f>_xlfn.RANK.EQ('Hitter Rates'!P217,'Hitter Rates'!P:P)</f>
        <v>202</v>
      </c>
      <c r="G217">
        <f>_xlfn.RANK.EQ('Hitter Rates'!Q217,'Hitter Rates'!Q:Q)</f>
        <v>247</v>
      </c>
      <c r="H217">
        <f>_xlfn.RANK.EQ('Hitter Rates'!R217,'Hitter Rates'!R:R)</f>
        <v>12</v>
      </c>
      <c r="I217">
        <f>_xlfn.RANK.EQ('Hitter Rates'!S217,'Hitter Rates'!S:S)</f>
        <v>120</v>
      </c>
      <c r="J217">
        <f>_xlfn.RANK.EQ('Hitter Rates'!T217,'Hitter Rates'!T:T)</f>
        <v>189</v>
      </c>
      <c r="K217">
        <f>_xlfn.RANK.EQ('Hitter Rates'!U217,'Hitter Rates'!U:U)</f>
        <v>141</v>
      </c>
      <c r="L217">
        <f>_xlfn.RANK.EQ('Hitter Rates'!V217,'Hitter Rates'!V:V)</f>
        <v>86</v>
      </c>
      <c r="M217">
        <f>_xlfn.RANK.EQ('Hitter Rates'!W217,'Hitter Rates'!W:W)</f>
        <v>72</v>
      </c>
      <c r="N217">
        <f>_xlfn.RANK.EQ('Hitter Rates'!X217,'Hitter Rates'!X:X)</f>
        <v>130</v>
      </c>
      <c r="O217">
        <f>_xlfn.RANK.EQ('Hitter Rates'!Y217,'Hitter Rates'!Y:Y)</f>
        <v>193</v>
      </c>
      <c r="P217">
        <f>_xlfn.RANK.EQ('Hitter Rates'!Z217,'Hitter Rates'!Z:Z)</f>
        <v>109</v>
      </c>
      <c r="Q217">
        <f>_xlfn.RANK.EQ('Hitter Rates'!AA217,'Hitter Rates'!AA:AA)</f>
        <v>29</v>
      </c>
      <c r="R217">
        <f>_xlfn.RANK.EQ('Hitter Rates'!AB217,'Hitter Rates'!AB:AB)</f>
        <v>36</v>
      </c>
      <c r="S217">
        <f>_xlfn.RANK.EQ('Hitter Rates'!AC217,'Hitter Rates'!AC:AC)</f>
        <v>29</v>
      </c>
      <c r="T217">
        <f>_xlfn.RANK.EQ('Hitter Rates'!AD217,'Hitter Rates'!AD:AD)</f>
        <v>192</v>
      </c>
      <c r="U217">
        <f>_xlfn.RANK.EQ('Hitter Rates'!AE217,'Hitter Rates'!AE:AE)</f>
        <v>24</v>
      </c>
      <c r="V217">
        <f>_xlfn.RANK.EQ('Hitter Rates'!AF217,'Hitter Rates'!AF:AF)</f>
        <v>252</v>
      </c>
      <c r="W217">
        <f>_xlfn.RANK.EQ('Hitter Rates'!AG217,'Hitter Rates'!AG:AG)</f>
        <v>233</v>
      </c>
    </row>
    <row r="218" spans="1:23">
      <c r="A218">
        <f>_xlfn.RANK.EQ('Hitter Rates'!K218,'Hitter Rates'!K:K)</f>
        <v>56</v>
      </c>
      <c r="B218">
        <f>_xlfn.RANK.EQ('Hitter Rates'!L218,'Hitter Rates'!L:L)</f>
        <v>226</v>
      </c>
      <c r="C218">
        <f>_xlfn.RANK.EQ('Hitter Rates'!M218,'Hitter Rates'!M:M)</f>
        <v>104</v>
      </c>
      <c r="D218">
        <f>_xlfn.RANK.EQ('Hitter Rates'!N218,'Hitter Rates'!N:N)</f>
        <v>198</v>
      </c>
      <c r="E218">
        <f>_xlfn.RANK.EQ('Hitter Rates'!O218,'Hitter Rates'!O:O)</f>
        <v>277</v>
      </c>
      <c r="F218">
        <f>_xlfn.RANK.EQ('Hitter Rates'!P218,'Hitter Rates'!P:P)</f>
        <v>163</v>
      </c>
      <c r="G218">
        <f>_xlfn.RANK.EQ('Hitter Rates'!Q218,'Hitter Rates'!Q:Q)</f>
        <v>193</v>
      </c>
      <c r="H218">
        <f>_xlfn.RANK.EQ('Hitter Rates'!R218,'Hitter Rates'!R:R)</f>
        <v>41</v>
      </c>
      <c r="I218">
        <f>_xlfn.RANK.EQ('Hitter Rates'!S218,'Hitter Rates'!S:S)</f>
        <v>34</v>
      </c>
      <c r="J218">
        <f>_xlfn.RANK.EQ('Hitter Rates'!T218,'Hitter Rates'!T:T)</f>
        <v>82</v>
      </c>
      <c r="K218">
        <f>_xlfn.RANK.EQ('Hitter Rates'!U218,'Hitter Rates'!U:U)</f>
        <v>71</v>
      </c>
      <c r="L218">
        <f>_xlfn.RANK.EQ('Hitter Rates'!V218,'Hitter Rates'!V:V)</f>
        <v>23</v>
      </c>
      <c r="M218">
        <f>_xlfn.RANK.EQ('Hitter Rates'!W218,'Hitter Rates'!W:W)</f>
        <v>276</v>
      </c>
      <c r="N218">
        <f>_xlfn.RANK.EQ('Hitter Rates'!X218,'Hitter Rates'!X:X)</f>
        <v>229</v>
      </c>
      <c r="O218">
        <f>_xlfn.RANK.EQ('Hitter Rates'!Y218,'Hitter Rates'!Y:Y)</f>
        <v>12</v>
      </c>
      <c r="P218">
        <f>_xlfn.RANK.EQ('Hitter Rates'!Z218,'Hitter Rates'!Z:Z)</f>
        <v>211</v>
      </c>
      <c r="Q218">
        <f>_xlfn.RANK.EQ('Hitter Rates'!AA218,'Hitter Rates'!AA:AA)</f>
        <v>72</v>
      </c>
      <c r="R218">
        <f>_xlfn.RANK.EQ('Hitter Rates'!AB218,'Hitter Rates'!AB:AB)</f>
        <v>30</v>
      </c>
      <c r="S218">
        <f>_xlfn.RANK.EQ('Hitter Rates'!AC218,'Hitter Rates'!AC:AC)</f>
        <v>38</v>
      </c>
      <c r="T218">
        <f>_xlfn.RANK.EQ('Hitter Rates'!AD218,'Hitter Rates'!AD:AD)</f>
        <v>205</v>
      </c>
      <c r="U218">
        <f>_xlfn.RANK.EQ('Hitter Rates'!AE218,'Hitter Rates'!AE:AE)</f>
        <v>24</v>
      </c>
      <c r="V218">
        <f>_xlfn.RANK.EQ('Hitter Rates'!AF218,'Hitter Rates'!AF:AF)</f>
        <v>258</v>
      </c>
      <c r="W218">
        <f>_xlfn.RANK.EQ('Hitter Rates'!AG218,'Hitter Rates'!AG:AG)</f>
        <v>198</v>
      </c>
    </row>
    <row r="219" spans="1:23">
      <c r="A219">
        <f>_xlfn.RANK.EQ('Hitter Rates'!K219,'Hitter Rates'!K:K)</f>
        <v>211</v>
      </c>
      <c r="B219">
        <f>_xlfn.RANK.EQ('Hitter Rates'!L219,'Hitter Rates'!L:L)</f>
        <v>206</v>
      </c>
      <c r="C219">
        <f>_xlfn.RANK.EQ('Hitter Rates'!M219,'Hitter Rates'!M:M)</f>
        <v>173</v>
      </c>
      <c r="D219">
        <f>_xlfn.RANK.EQ('Hitter Rates'!N219,'Hitter Rates'!N:N)</f>
        <v>25</v>
      </c>
      <c r="E219">
        <f>_xlfn.RANK.EQ('Hitter Rates'!O219,'Hitter Rates'!O:O)</f>
        <v>287</v>
      </c>
      <c r="F219">
        <f>_xlfn.RANK.EQ('Hitter Rates'!P219,'Hitter Rates'!P:P)</f>
        <v>261</v>
      </c>
      <c r="G219">
        <f>_xlfn.RANK.EQ('Hitter Rates'!Q219,'Hitter Rates'!Q:Q)</f>
        <v>264</v>
      </c>
      <c r="H219">
        <f>_xlfn.RANK.EQ('Hitter Rates'!R219,'Hitter Rates'!R:R)</f>
        <v>4</v>
      </c>
      <c r="I219">
        <f>_xlfn.RANK.EQ('Hitter Rates'!S219,'Hitter Rates'!S:S)</f>
        <v>131</v>
      </c>
      <c r="J219">
        <f>_xlfn.RANK.EQ('Hitter Rates'!T219,'Hitter Rates'!T:T)</f>
        <v>227</v>
      </c>
      <c r="K219">
        <f>_xlfn.RANK.EQ('Hitter Rates'!U219,'Hitter Rates'!U:U)</f>
        <v>189</v>
      </c>
      <c r="L219">
        <f>_xlfn.RANK.EQ('Hitter Rates'!V219,'Hitter Rates'!V:V)</f>
        <v>184</v>
      </c>
      <c r="M219">
        <f>_xlfn.RANK.EQ('Hitter Rates'!W219,'Hitter Rates'!W:W)</f>
        <v>210</v>
      </c>
      <c r="N219">
        <f>_xlfn.RANK.EQ('Hitter Rates'!X219,'Hitter Rates'!X:X)</f>
        <v>62</v>
      </c>
      <c r="O219">
        <f>_xlfn.RANK.EQ('Hitter Rates'!Y219,'Hitter Rates'!Y:Y)</f>
        <v>200</v>
      </c>
      <c r="P219">
        <f>_xlfn.RANK.EQ('Hitter Rates'!Z219,'Hitter Rates'!Z:Z)</f>
        <v>58</v>
      </c>
      <c r="Q219">
        <f>_xlfn.RANK.EQ('Hitter Rates'!AA219,'Hitter Rates'!AA:AA)</f>
        <v>82</v>
      </c>
      <c r="R219">
        <f>_xlfn.RANK.EQ('Hitter Rates'!AB219,'Hitter Rates'!AB:AB)</f>
        <v>12</v>
      </c>
      <c r="S219">
        <f>_xlfn.RANK.EQ('Hitter Rates'!AC219,'Hitter Rates'!AC:AC)</f>
        <v>24</v>
      </c>
      <c r="T219">
        <f>_xlfn.RANK.EQ('Hitter Rates'!AD219,'Hitter Rates'!AD:AD)</f>
        <v>242</v>
      </c>
      <c r="U219">
        <f>_xlfn.RANK.EQ('Hitter Rates'!AE219,'Hitter Rates'!AE:AE)</f>
        <v>10</v>
      </c>
      <c r="V219">
        <f>_xlfn.RANK.EQ('Hitter Rates'!AF219,'Hitter Rates'!AF:AF)</f>
        <v>277</v>
      </c>
      <c r="W219">
        <f>_xlfn.RANK.EQ('Hitter Rates'!AG219,'Hitter Rates'!AG:AG)</f>
        <v>239</v>
      </c>
    </row>
    <row r="220" spans="1:23">
      <c r="A220">
        <f>_xlfn.RANK.EQ('Hitter Rates'!K220,'Hitter Rates'!K:K)</f>
        <v>110</v>
      </c>
      <c r="B220">
        <f>_xlfn.RANK.EQ('Hitter Rates'!L220,'Hitter Rates'!L:L)</f>
        <v>214</v>
      </c>
      <c r="C220">
        <f>_xlfn.RANK.EQ('Hitter Rates'!M220,'Hitter Rates'!M:M)</f>
        <v>178</v>
      </c>
      <c r="D220">
        <f>_xlfn.RANK.EQ('Hitter Rates'!N220,'Hitter Rates'!N:N)</f>
        <v>254</v>
      </c>
      <c r="E220">
        <f>_xlfn.RANK.EQ('Hitter Rates'!O220,'Hitter Rates'!O:O)</f>
        <v>239</v>
      </c>
      <c r="F220">
        <f>_xlfn.RANK.EQ('Hitter Rates'!P220,'Hitter Rates'!P:P)</f>
        <v>157</v>
      </c>
      <c r="G220">
        <f>_xlfn.RANK.EQ('Hitter Rates'!Q220,'Hitter Rates'!Q:Q)</f>
        <v>159</v>
      </c>
      <c r="H220">
        <f>_xlfn.RANK.EQ('Hitter Rates'!R220,'Hitter Rates'!R:R)</f>
        <v>125</v>
      </c>
      <c r="I220">
        <f>_xlfn.RANK.EQ('Hitter Rates'!S220,'Hitter Rates'!S:S)</f>
        <v>198</v>
      </c>
      <c r="J220">
        <f>_xlfn.RANK.EQ('Hitter Rates'!T220,'Hitter Rates'!T:T)</f>
        <v>170</v>
      </c>
      <c r="K220">
        <f>_xlfn.RANK.EQ('Hitter Rates'!U220,'Hitter Rates'!U:U)</f>
        <v>189</v>
      </c>
      <c r="L220">
        <f>_xlfn.RANK.EQ('Hitter Rates'!V220,'Hitter Rates'!V:V)</f>
        <v>100</v>
      </c>
      <c r="M220">
        <f>_xlfn.RANK.EQ('Hitter Rates'!W220,'Hitter Rates'!W:W)</f>
        <v>236</v>
      </c>
      <c r="N220">
        <f>_xlfn.RANK.EQ('Hitter Rates'!X220,'Hitter Rates'!X:X)</f>
        <v>130</v>
      </c>
      <c r="O220">
        <f>_xlfn.RANK.EQ('Hitter Rates'!Y220,'Hitter Rates'!Y:Y)</f>
        <v>104</v>
      </c>
      <c r="P220">
        <f>_xlfn.RANK.EQ('Hitter Rates'!Z220,'Hitter Rates'!Z:Z)</f>
        <v>188</v>
      </c>
      <c r="Q220">
        <f>_xlfn.RANK.EQ('Hitter Rates'!AA220,'Hitter Rates'!AA:AA)</f>
        <v>62</v>
      </c>
      <c r="R220">
        <f>_xlfn.RANK.EQ('Hitter Rates'!AB220,'Hitter Rates'!AB:AB)</f>
        <v>118</v>
      </c>
      <c r="S220">
        <f>_xlfn.RANK.EQ('Hitter Rates'!AC220,'Hitter Rates'!AC:AC)</f>
        <v>160</v>
      </c>
      <c r="T220">
        <f>_xlfn.RANK.EQ('Hitter Rates'!AD220,'Hitter Rates'!AD:AD)</f>
        <v>198</v>
      </c>
      <c r="U220">
        <f>_xlfn.RANK.EQ('Hitter Rates'!AE220,'Hitter Rates'!AE:AE)</f>
        <v>94</v>
      </c>
      <c r="V220">
        <f>_xlfn.RANK.EQ('Hitter Rates'!AF220,'Hitter Rates'!AF:AF)</f>
        <v>168</v>
      </c>
      <c r="W220">
        <f>_xlfn.RANK.EQ('Hitter Rates'!AG220,'Hitter Rates'!AG:AG)</f>
        <v>180</v>
      </c>
    </row>
    <row r="221" spans="1:23">
      <c r="A221">
        <f>_xlfn.RANK.EQ('Hitter Rates'!K221,'Hitter Rates'!K:K)</f>
        <v>139</v>
      </c>
      <c r="B221">
        <f>_xlfn.RANK.EQ('Hitter Rates'!L221,'Hitter Rates'!L:L)</f>
        <v>38</v>
      </c>
      <c r="C221">
        <f>_xlfn.RANK.EQ('Hitter Rates'!M221,'Hitter Rates'!M:M)</f>
        <v>212</v>
      </c>
      <c r="D221">
        <f>_xlfn.RANK.EQ('Hitter Rates'!N221,'Hitter Rates'!N:N)</f>
        <v>223</v>
      </c>
      <c r="E221">
        <f>_xlfn.RANK.EQ('Hitter Rates'!O221,'Hitter Rates'!O:O)</f>
        <v>286</v>
      </c>
      <c r="F221">
        <f>_xlfn.RANK.EQ('Hitter Rates'!P221,'Hitter Rates'!P:P)</f>
        <v>211</v>
      </c>
      <c r="G221">
        <f>_xlfn.RANK.EQ('Hitter Rates'!Q221,'Hitter Rates'!Q:Q)</f>
        <v>283</v>
      </c>
      <c r="H221">
        <f>_xlfn.RANK.EQ('Hitter Rates'!R221,'Hitter Rates'!R:R)</f>
        <v>61</v>
      </c>
      <c r="I221">
        <f>_xlfn.RANK.EQ('Hitter Rates'!S221,'Hitter Rates'!S:S)</f>
        <v>151</v>
      </c>
      <c r="J221">
        <f>_xlfn.RANK.EQ('Hitter Rates'!T221,'Hitter Rates'!T:T)</f>
        <v>139</v>
      </c>
      <c r="K221">
        <f>_xlfn.RANK.EQ('Hitter Rates'!U221,'Hitter Rates'!U:U)</f>
        <v>174</v>
      </c>
      <c r="L221">
        <f>_xlfn.RANK.EQ('Hitter Rates'!V221,'Hitter Rates'!V:V)</f>
        <v>189</v>
      </c>
      <c r="M221">
        <f>_xlfn.RANK.EQ('Hitter Rates'!W221,'Hitter Rates'!W:W)</f>
        <v>281</v>
      </c>
      <c r="N221">
        <f>_xlfn.RANK.EQ('Hitter Rates'!X221,'Hitter Rates'!X:X)</f>
        <v>41</v>
      </c>
      <c r="O221">
        <f>_xlfn.RANK.EQ('Hitter Rates'!Y221,'Hitter Rates'!Y:Y)</f>
        <v>152</v>
      </c>
      <c r="P221">
        <f>_xlfn.RANK.EQ('Hitter Rates'!Z221,'Hitter Rates'!Z:Z)</f>
        <v>174</v>
      </c>
      <c r="Q221">
        <f>_xlfn.RANK.EQ('Hitter Rates'!AA221,'Hitter Rates'!AA:AA)</f>
        <v>3</v>
      </c>
      <c r="R221">
        <f>_xlfn.RANK.EQ('Hitter Rates'!AB221,'Hitter Rates'!AB:AB)</f>
        <v>10</v>
      </c>
      <c r="S221">
        <f>_xlfn.RANK.EQ('Hitter Rates'!AC221,'Hitter Rates'!AC:AC)</f>
        <v>45</v>
      </c>
      <c r="T221">
        <f>_xlfn.RANK.EQ('Hitter Rates'!AD221,'Hitter Rates'!AD:AD)</f>
        <v>283</v>
      </c>
      <c r="U221">
        <f>_xlfn.RANK.EQ('Hitter Rates'!AE221,'Hitter Rates'!AE:AE)</f>
        <v>3</v>
      </c>
      <c r="V221">
        <f>_xlfn.RANK.EQ('Hitter Rates'!AF221,'Hitter Rates'!AF:AF)</f>
        <v>278</v>
      </c>
      <c r="W221">
        <f>_xlfn.RANK.EQ('Hitter Rates'!AG221,'Hitter Rates'!AG:AG)</f>
        <v>265</v>
      </c>
    </row>
    <row r="222" spans="1:23">
      <c r="A222">
        <f>_xlfn.RANK.EQ('Hitter Rates'!K222,'Hitter Rates'!K:K)</f>
        <v>221</v>
      </c>
      <c r="B222">
        <f>_xlfn.RANK.EQ('Hitter Rates'!L222,'Hitter Rates'!L:L)</f>
        <v>263</v>
      </c>
      <c r="C222">
        <f>_xlfn.RANK.EQ('Hitter Rates'!M222,'Hitter Rates'!M:M)</f>
        <v>145</v>
      </c>
      <c r="D222">
        <f>_xlfn.RANK.EQ('Hitter Rates'!N222,'Hitter Rates'!N:N)</f>
        <v>169</v>
      </c>
      <c r="E222">
        <f>_xlfn.RANK.EQ('Hitter Rates'!O222,'Hitter Rates'!O:O)</f>
        <v>274</v>
      </c>
      <c r="F222">
        <f>_xlfn.RANK.EQ('Hitter Rates'!P222,'Hitter Rates'!P:P)</f>
        <v>276</v>
      </c>
      <c r="G222">
        <f>_xlfn.RANK.EQ('Hitter Rates'!Q222,'Hitter Rates'!Q:Q)</f>
        <v>124</v>
      </c>
      <c r="H222">
        <f>_xlfn.RANK.EQ('Hitter Rates'!R222,'Hitter Rates'!R:R)</f>
        <v>85</v>
      </c>
      <c r="I222">
        <f>_xlfn.RANK.EQ('Hitter Rates'!S222,'Hitter Rates'!S:S)</f>
        <v>97</v>
      </c>
      <c r="J222">
        <f>_xlfn.RANK.EQ('Hitter Rates'!T222,'Hitter Rates'!T:T)</f>
        <v>97</v>
      </c>
      <c r="K222">
        <f>_xlfn.RANK.EQ('Hitter Rates'!U222,'Hitter Rates'!U:U)</f>
        <v>108</v>
      </c>
      <c r="L222">
        <f>_xlfn.RANK.EQ('Hitter Rates'!V222,'Hitter Rates'!V:V)</f>
        <v>127</v>
      </c>
      <c r="M222">
        <f>_xlfn.RANK.EQ('Hitter Rates'!W222,'Hitter Rates'!W:W)</f>
        <v>225</v>
      </c>
      <c r="N222">
        <f>_xlfn.RANK.EQ('Hitter Rates'!X222,'Hitter Rates'!X:X)</f>
        <v>147</v>
      </c>
      <c r="O222">
        <f>_xlfn.RANK.EQ('Hitter Rates'!Y222,'Hitter Rates'!Y:Y)</f>
        <v>106</v>
      </c>
      <c r="P222">
        <f>_xlfn.RANK.EQ('Hitter Rates'!Z222,'Hitter Rates'!Z:Z)</f>
        <v>116</v>
      </c>
      <c r="Q222">
        <f>_xlfn.RANK.EQ('Hitter Rates'!AA222,'Hitter Rates'!AA:AA)</f>
        <v>89</v>
      </c>
      <c r="R222">
        <f>_xlfn.RANK.EQ('Hitter Rates'!AB222,'Hitter Rates'!AB:AB)</f>
        <v>53</v>
      </c>
      <c r="S222">
        <f>_xlfn.RANK.EQ('Hitter Rates'!AC222,'Hitter Rates'!AC:AC)</f>
        <v>149</v>
      </c>
      <c r="T222">
        <f>_xlfn.RANK.EQ('Hitter Rates'!AD222,'Hitter Rates'!AD:AD)</f>
        <v>261</v>
      </c>
      <c r="U222">
        <f>_xlfn.RANK.EQ('Hitter Rates'!AE222,'Hitter Rates'!AE:AE)</f>
        <v>39</v>
      </c>
      <c r="V222">
        <f>_xlfn.RANK.EQ('Hitter Rates'!AF222,'Hitter Rates'!AF:AF)</f>
        <v>234</v>
      </c>
      <c r="W222">
        <f>_xlfn.RANK.EQ('Hitter Rates'!AG222,'Hitter Rates'!AG:AG)</f>
        <v>279</v>
      </c>
    </row>
    <row r="223" spans="1:23">
      <c r="A223">
        <f>_xlfn.RANK.EQ('Hitter Rates'!K223,'Hitter Rates'!K:K)</f>
        <v>279</v>
      </c>
      <c r="B223">
        <f>_xlfn.RANK.EQ('Hitter Rates'!L223,'Hitter Rates'!L:L)</f>
        <v>164</v>
      </c>
      <c r="C223">
        <f>_xlfn.RANK.EQ('Hitter Rates'!M223,'Hitter Rates'!M:M)</f>
        <v>262</v>
      </c>
      <c r="D223">
        <f>_xlfn.RANK.EQ('Hitter Rates'!N223,'Hitter Rates'!N:N)</f>
        <v>95</v>
      </c>
      <c r="E223">
        <f>_xlfn.RANK.EQ('Hitter Rates'!O223,'Hitter Rates'!O:O)</f>
        <v>112</v>
      </c>
      <c r="F223">
        <f>_xlfn.RANK.EQ('Hitter Rates'!P223,'Hitter Rates'!P:P)</f>
        <v>256</v>
      </c>
      <c r="G223">
        <f>_xlfn.RANK.EQ('Hitter Rates'!Q223,'Hitter Rates'!Q:Q)</f>
        <v>120</v>
      </c>
      <c r="H223">
        <f>_xlfn.RANK.EQ('Hitter Rates'!R223,'Hitter Rates'!R:R)</f>
        <v>168</v>
      </c>
      <c r="I223">
        <f>_xlfn.RANK.EQ('Hitter Rates'!S223,'Hitter Rates'!S:S)</f>
        <v>215</v>
      </c>
      <c r="J223">
        <f>_xlfn.RANK.EQ('Hitter Rates'!T223,'Hitter Rates'!T:T)</f>
        <v>238</v>
      </c>
      <c r="K223">
        <f>_xlfn.RANK.EQ('Hitter Rates'!U223,'Hitter Rates'!U:U)</f>
        <v>164</v>
      </c>
      <c r="L223">
        <f>_xlfn.RANK.EQ('Hitter Rates'!V223,'Hitter Rates'!V:V)</f>
        <v>43</v>
      </c>
      <c r="M223">
        <f>_xlfn.RANK.EQ('Hitter Rates'!W223,'Hitter Rates'!W:W)</f>
        <v>12</v>
      </c>
      <c r="N223">
        <f>_xlfn.RANK.EQ('Hitter Rates'!X223,'Hitter Rates'!X:X)</f>
        <v>269</v>
      </c>
      <c r="O223">
        <f>_xlfn.RANK.EQ('Hitter Rates'!Y223,'Hitter Rates'!Y:Y)</f>
        <v>83</v>
      </c>
      <c r="P223">
        <f>_xlfn.RANK.EQ('Hitter Rates'!Z223,'Hitter Rates'!Z:Z)</f>
        <v>233</v>
      </c>
      <c r="Q223">
        <f>_xlfn.RANK.EQ('Hitter Rates'!AA223,'Hitter Rates'!AA:AA)</f>
        <v>244</v>
      </c>
      <c r="R223">
        <f>_xlfn.RANK.EQ('Hitter Rates'!AB223,'Hitter Rates'!AB:AB)</f>
        <v>184</v>
      </c>
      <c r="S223">
        <f>_xlfn.RANK.EQ('Hitter Rates'!AC223,'Hitter Rates'!AC:AC)</f>
        <v>97</v>
      </c>
      <c r="T223">
        <f>_xlfn.RANK.EQ('Hitter Rates'!AD223,'Hitter Rates'!AD:AD)</f>
        <v>41</v>
      </c>
      <c r="U223">
        <f>_xlfn.RANK.EQ('Hitter Rates'!AE223,'Hitter Rates'!AE:AE)</f>
        <v>213</v>
      </c>
      <c r="V223">
        <f>_xlfn.RANK.EQ('Hitter Rates'!AF223,'Hitter Rates'!AF:AF)</f>
        <v>104</v>
      </c>
      <c r="W223">
        <f>_xlfn.RANK.EQ('Hitter Rates'!AG223,'Hitter Rates'!AG:AG)</f>
        <v>261</v>
      </c>
    </row>
    <row r="224" spans="1:23">
      <c r="A224">
        <f>_xlfn.RANK.EQ('Hitter Rates'!K224,'Hitter Rates'!K:K)</f>
        <v>106</v>
      </c>
      <c r="B224">
        <f>_xlfn.RANK.EQ('Hitter Rates'!L224,'Hitter Rates'!L:L)</f>
        <v>249</v>
      </c>
      <c r="C224">
        <f>_xlfn.RANK.EQ('Hitter Rates'!M224,'Hitter Rates'!M:M)</f>
        <v>96</v>
      </c>
      <c r="D224">
        <f>_xlfn.RANK.EQ('Hitter Rates'!N224,'Hitter Rates'!N:N)</f>
        <v>254</v>
      </c>
      <c r="E224">
        <f>_xlfn.RANK.EQ('Hitter Rates'!O224,'Hitter Rates'!O:O)</f>
        <v>163</v>
      </c>
      <c r="F224">
        <f>_xlfn.RANK.EQ('Hitter Rates'!P224,'Hitter Rates'!P:P)</f>
        <v>119</v>
      </c>
      <c r="G224">
        <f>_xlfn.RANK.EQ('Hitter Rates'!Q224,'Hitter Rates'!Q:Q)</f>
        <v>226</v>
      </c>
      <c r="H224">
        <f>_xlfn.RANK.EQ('Hitter Rates'!R224,'Hitter Rates'!R:R)</f>
        <v>206</v>
      </c>
      <c r="I224">
        <f>_xlfn.RANK.EQ('Hitter Rates'!S224,'Hitter Rates'!S:S)</f>
        <v>117</v>
      </c>
      <c r="J224">
        <f>_xlfn.RANK.EQ('Hitter Rates'!T224,'Hitter Rates'!T:T)</f>
        <v>51</v>
      </c>
      <c r="K224">
        <f>_xlfn.RANK.EQ('Hitter Rates'!U224,'Hitter Rates'!U:U)</f>
        <v>64</v>
      </c>
      <c r="L224">
        <f>_xlfn.RANK.EQ('Hitter Rates'!V224,'Hitter Rates'!V:V)</f>
        <v>267</v>
      </c>
      <c r="M224">
        <f>_xlfn.RANK.EQ('Hitter Rates'!W224,'Hitter Rates'!W:W)</f>
        <v>262</v>
      </c>
      <c r="N224">
        <f>_xlfn.RANK.EQ('Hitter Rates'!X224,'Hitter Rates'!X:X)</f>
        <v>19</v>
      </c>
      <c r="O224">
        <f>_xlfn.RANK.EQ('Hitter Rates'!Y224,'Hitter Rates'!Y:Y)</f>
        <v>237</v>
      </c>
      <c r="P224">
        <f>_xlfn.RANK.EQ('Hitter Rates'!Z224,'Hitter Rates'!Z:Z)</f>
        <v>221</v>
      </c>
      <c r="Q224">
        <f>_xlfn.RANK.EQ('Hitter Rates'!AA224,'Hitter Rates'!AA:AA)</f>
        <v>27</v>
      </c>
      <c r="R224">
        <f>_xlfn.RANK.EQ('Hitter Rates'!AB224,'Hitter Rates'!AB:AB)</f>
        <v>65</v>
      </c>
      <c r="S224">
        <f>_xlfn.RANK.EQ('Hitter Rates'!AC224,'Hitter Rates'!AC:AC)</f>
        <v>137</v>
      </c>
      <c r="T224">
        <f>_xlfn.RANK.EQ('Hitter Rates'!AD224,'Hitter Rates'!AD:AD)</f>
        <v>246</v>
      </c>
      <c r="U224">
        <f>_xlfn.RANK.EQ('Hitter Rates'!AE224,'Hitter Rates'!AE:AE)</f>
        <v>47</v>
      </c>
      <c r="V224">
        <f>_xlfn.RANK.EQ('Hitter Rates'!AF224,'Hitter Rates'!AF:AF)</f>
        <v>222</v>
      </c>
      <c r="W224">
        <f>_xlfn.RANK.EQ('Hitter Rates'!AG224,'Hitter Rates'!AG:AG)</f>
        <v>162</v>
      </c>
    </row>
    <row r="225" spans="1:23">
      <c r="A225">
        <f>_xlfn.RANK.EQ('Hitter Rates'!K225,'Hitter Rates'!K:K)</f>
        <v>194</v>
      </c>
      <c r="B225">
        <f>_xlfn.RANK.EQ('Hitter Rates'!L225,'Hitter Rates'!L:L)</f>
        <v>156</v>
      </c>
      <c r="C225">
        <f>_xlfn.RANK.EQ('Hitter Rates'!M225,'Hitter Rates'!M:M)</f>
        <v>123</v>
      </c>
      <c r="D225">
        <f>_xlfn.RANK.EQ('Hitter Rates'!N225,'Hitter Rates'!N:N)</f>
        <v>143</v>
      </c>
      <c r="E225">
        <f>_xlfn.RANK.EQ('Hitter Rates'!O225,'Hitter Rates'!O:O)</f>
        <v>94</v>
      </c>
      <c r="F225">
        <f>_xlfn.RANK.EQ('Hitter Rates'!P225,'Hitter Rates'!P:P)</f>
        <v>107</v>
      </c>
      <c r="G225">
        <f>_xlfn.RANK.EQ('Hitter Rates'!Q225,'Hitter Rates'!Q:Q)</f>
        <v>233</v>
      </c>
      <c r="H225">
        <f>_xlfn.RANK.EQ('Hitter Rates'!R225,'Hitter Rates'!R:R)</f>
        <v>269</v>
      </c>
      <c r="I225">
        <f>_xlfn.RANK.EQ('Hitter Rates'!S225,'Hitter Rates'!S:S)</f>
        <v>190</v>
      </c>
      <c r="J225">
        <f>_xlfn.RANK.EQ('Hitter Rates'!T225,'Hitter Rates'!T:T)</f>
        <v>135</v>
      </c>
      <c r="K225">
        <f>_xlfn.RANK.EQ('Hitter Rates'!U225,'Hitter Rates'!U:U)</f>
        <v>154</v>
      </c>
      <c r="L225">
        <f>_xlfn.RANK.EQ('Hitter Rates'!V225,'Hitter Rates'!V:V)</f>
        <v>278</v>
      </c>
      <c r="M225">
        <f>_xlfn.RANK.EQ('Hitter Rates'!W225,'Hitter Rates'!W:W)</f>
        <v>200</v>
      </c>
      <c r="N225">
        <f>_xlfn.RANK.EQ('Hitter Rates'!X225,'Hitter Rates'!X:X)</f>
        <v>11</v>
      </c>
      <c r="O225">
        <f>_xlfn.RANK.EQ('Hitter Rates'!Y225,'Hitter Rates'!Y:Y)</f>
        <v>271</v>
      </c>
      <c r="P225">
        <f>_xlfn.RANK.EQ('Hitter Rates'!Z225,'Hitter Rates'!Z:Z)</f>
        <v>270</v>
      </c>
      <c r="Q225">
        <f>_xlfn.RANK.EQ('Hitter Rates'!AA225,'Hitter Rates'!AA:AA)</f>
        <v>194</v>
      </c>
      <c r="R225">
        <f>_xlfn.RANK.EQ('Hitter Rates'!AB225,'Hitter Rates'!AB:AB)</f>
        <v>249</v>
      </c>
      <c r="S225">
        <f>_xlfn.RANK.EQ('Hitter Rates'!AC225,'Hitter Rates'!AC:AC)</f>
        <v>97</v>
      </c>
      <c r="T225">
        <f>_xlfn.RANK.EQ('Hitter Rates'!AD225,'Hitter Rates'!AD:AD)</f>
        <v>20</v>
      </c>
      <c r="U225">
        <f>_xlfn.RANK.EQ('Hitter Rates'!AE225,'Hitter Rates'!AE:AE)</f>
        <v>253</v>
      </c>
      <c r="V225">
        <f>_xlfn.RANK.EQ('Hitter Rates'!AF225,'Hitter Rates'!AF:AF)</f>
        <v>39</v>
      </c>
      <c r="W225">
        <f>_xlfn.RANK.EQ('Hitter Rates'!AG225,'Hitter Rates'!AG:AG)</f>
        <v>98</v>
      </c>
    </row>
    <row r="226" spans="1:23">
      <c r="A226">
        <f>_xlfn.RANK.EQ('Hitter Rates'!K226,'Hitter Rates'!K:K)</f>
        <v>205</v>
      </c>
      <c r="B226">
        <f>_xlfn.RANK.EQ('Hitter Rates'!L226,'Hitter Rates'!L:L)</f>
        <v>93</v>
      </c>
      <c r="C226">
        <f>_xlfn.RANK.EQ('Hitter Rates'!M226,'Hitter Rates'!M:M)</f>
        <v>153</v>
      </c>
      <c r="D226">
        <f>_xlfn.RANK.EQ('Hitter Rates'!N226,'Hitter Rates'!N:N)</f>
        <v>236</v>
      </c>
      <c r="E226">
        <f>_xlfn.RANK.EQ('Hitter Rates'!O226,'Hitter Rates'!O:O)</f>
        <v>81</v>
      </c>
      <c r="F226">
        <f>_xlfn.RANK.EQ('Hitter Rates'!P226,'Hitter Rates'!P:P)</f>
        <v>193</v>
      </c>
      <c r="G226">
        <f>_xlfn.RANK.EQ('Hitter Rates'!Q226,'Hitter Rates'!Q:Q)</f>
        <v>22</v>
      </c>
      <c r="H226">
        <f>_xlfn.RANK.EQ('Hitter Rates'!R226,'Hitter Rates'!R:R)</f>
        <v>111</v>
      </c>
      <c r="I226">
        <f>_xlfn.RANK.EQ('Hitter Rates'!S226,'Hitter Rates'!S:S)</f>
        <v>181</v>
      </c>
      <c r="J226">
        <f>_xlfn.RANK.EQ('Hitter Rates'!T226,'Hitter Rates'!T:T)</f>
        <v>197</v>
      </c>
      <c r="K226">
        <f>_xlfn.RANK.EQ('Hitter Rates'!U226,'Hitter Rates'!U:U)</f>
        <v>200</v>
      </c>
      <c r="L226">
        <f>_xlfn.RANK.EQ('Hitter Rates'!V226,'Hitter Rates'!V:V)</f>
        <v>16</v>
      </c>
      <c r="M226">
        <f>_xlfn.RANK.EQ('Hitter Rates'!W226,'Hitter Rates'!W:W)</f>
        <v>97</v>
      </c>
      <c r="N226">
        <f>_xlfn.RANK.EQ('Hitter Rates'!X226,'Hitter Rates'!X:X)</f>
        <v>272</v>
      </c>
      <c r="O226">
        <f>_xlfn.RANK.EQ('Hitter Rates'!Y226,'Hitter Rates'!Y:Y)</f>
        <v>25</v>
      </c>
      <c r="P226">
        <f>_xlfn.RANK.EQ('Hitter Rates'!Z226,'Hitter Rates'!Z:Z)</f>
        <v>107</v>
      </c>
      <c r="Q226">
        <f>_xlfn.RANK.EQ('Hitter Rates'!AA226,'Hitter Rates'!AA:AA)</f>
        <v>287</v>
      </c>
      <c r="R226">
        <f>_xlfn.RANK.EQ('Hitter Rates'!AB226,'Hitter Rates'!AB:AB)</f>
        <v>218</v>
      </c>
      <c r="S226">
        <f>_xlfn.RANK.EQ('Hitter Rates'!AC226,'Hitter Rates'!AC:AC)</f>
        <v>122</v>
      </c>
      <c r="T226">
        <f>_xlfn.RANK.EQ('Hitter Rates'!AD226,'Hitter Rates'!AD:AD)</f>
        <v>22</v>
      </c>
      <c r="U226">
        <f>_xlfn.RANK.EQ('Hitter Rates'!AE226,'Hitter Rates'!AE:AE)</f>
        <v>257</v>
      </c>
      <c r="V226">
        <f>_xlfn.RANK.EQ('Hitter Rates'!AF226,'Hitter Rates'!AF:AF)</f>
        <v>70</v>
      </c>
      <c r="W226">
        <f>_xlfn.RANK.EQ('Hitter Rates'!AG226,'Hitter Rates'!AG:AG)</f>
        <v>197</v>
      </c>
    </row>
    <row r="227" spans="1:23">
      <c r="A227">
        <f>_xlfn.RANK.EQ('Hitter Rates'!K227,'Hitter Rates'!K:K)</f>
        <v>229</v>
      </c>
      <c r="B227">
        <f>_xlfn.RANK.EQ('Hitter Rates'!L227,'Hitter Rates'!L:L)</f>
        <v>12</v>
      </c>
      <c r="C227">
        <f>_xlfn.RANK.EQ('Hitter Rates'!M227,'Hitter Rates'!M:M)</f>
        <v>215</v>
      </c>
      <c r="D227">
        <f>_xlfn.RANK.EQ('Hitter Rates'!N227,'Hitter Rates'!N:N)</f>
        <v>3</v>
      </c>
      <c r="E227">
        <f>_xlfn.RANK.EQ('Hitter Rates'!O227,'Hitter Rates'!O:O)</f>
        <v>278</v>
      </c>
      <c r="F227">
        <f>_xlfn.RANK.EQ('Hitter Rates'!P227,'Hitter Rates'!P:P)</f>
        <v>262</v>
      </c>
      <c r="G227">
        <f>_xlfn.RANK.EQ('Hitter Rates'!Q227,'Hitter Rates'!Q:Q)</f>
        <v>218</v>
      </c>
      <c r="H227">
        <f>_xlfn.RANK.EQ('Hitter Rates'!R227,'Hitter Rates'!R:R)</f>
        <v>108</v>
      </c>
      <c r="I227">
        <f>_xlfn.RANK.EQ('Hitter Rates'!S227,'Hitter Rates'!S:S)</f>
        <v>221</v>
      </c>
      <c r="J227">
        <f>_xlfn.RANK.EQ('Hitter Rates'!T227,'Hitter Rates'!T:T)</f>
        <v>178</v>
      </c>
      <c r="K227">
        <f>_xlfn.RANK.EQ('Hitter Rates'!U227,'Hitter Rates'!U:U)</f>
        <v>182</v>
      </c>
      <c r="L227">
        <f>_xlfn.RANK.EQ('Hitter Rates'!V227,'Hitter Rates'!V:V)</f>
        <v>215</v>
      </c>
      <c r="M227">
        <f>_xlfn.RANK.EQ('Hitter Rates'!W227,'Hitter Rates'!W:W)</f>
        <v>219</v>
      </c>
      <c r="N227">
        <f>_xlfn.RANK.EQ('Hitter Rates'!X227,'Hitter Rates'!X:X)</f>
        <v>98</v>
      </c>
      <c r="O227">
        <f>_xlfn.RANK.EQ('Hitter Rates'!Y227,'Hitter Rates'!Y:Y)</f>
        <v>150</v>
      </c>
      <c r="P227">
        <f>_xlfn.RANK.EQ('Hitter Rates'!Z227,'Hitter Rates'!Z:Z)</f>
        <v>33</v>
      </c>
      <c r="Q227">
        <f>_xlfn.RANK.EQ('Hitter Rates'!AA227,'Hitter Rates'!AA:AA)</f>
        <v>64</v>
      </c>
      <c r="R227">
        <f>_xlfn.RANK.EQ('Hitter Rates'!AB227,'Hitter Rates'!AB:AB)</f>
        <v>90</v>
      </c>
      <c r="S227">
        <f>_xlfn.RANK.EQ('Hitter Rates'!AC227,'Hitter Rates'!AC:AC)</f>
        <v>61</v>
      </c>
      <c r="T227">
        <f>_xlfn.RANK.EQ('Hitter Rates'!AD227,'Hitter Rates'!AD:AD)</f>
        <v>121</v>
      </c>
      <c r="U227">
        <f>_xlfn.RANK.EQ('Hitter Rates'!AE227,'Hitter Rates'!AE:AE)</f>
        <v>80</v>
      </c>
      <c r="V227">
        <f>_xlfn.RANK.EQ('Hitter Rates'!AF227,'Hitter Rates'!AF:AF)</f>
        <v>199</v>
      </c>
      <c r="W227">
        <f>_xlfn.RANK.EQ('Hitter Rates'!AG227,'Hitter Rates'!AG:AG)</f>
        <v>212</v>
      </c>
    </row>
    <row r="228" spans="1:23">
      <c r="A228">
        <f>_xlfn.RANK.EQ('Hitter Rates'!K228,'Hitter Rates'!K:K)</f>
        <v>144</v>
      </c>
      <c r="B228">
        <f>_xlfn.RANK.EQ('Hitter Rates'!L228,'Hitter Rates'!L:L)</f>
        <v>273</v>
      </c>
      <c r="C228">
        <f>_xlfn.RANK.EQ('Hitter Rates'!M228,'Hitter Rates'!M:M)</f>
        <v>143</v>
      </c>
      <c r="D228">
        <f>_xlfn.RANK.EQ('Hitter Rates'!N228,'Hitter Rates'!N:N)</f>
        <v>148</v>
      </c>
      <c r="E228">
        <f>_xlfn.RANK.EQ('Hitter Rates'!O228,'Hitter Rates'!O:O)</f>
        <v>272</v>
      </c>
      <c r="F228">
        <f>_xlfn.RANK.EQ('Hitter Rates'!P228,'Hitter Rates'!P:P)</f>
        <v>211</v>
      </c>
      <c r="G228">
        <f>_xlfn.RANK.EQ('Hitter Rates'!Q228,'Hitter Rates'!Q:Q)</f>
        <v>259</v>
      </c>
      <c r="H228">
        <f>_xlfn.RANK.EQ('Hitter Rates'!R228,'Hitter Rates'!R:R)</f>
        <v>158</v>
      </c>
      <c r="I228">
        <f>_xlfn.RANK.EQ('Hitter Rates'!S228,'Hitter Rates'!S:S)</f>
        <v>155</v>
      </c>
      <c r="J228">
        <f>_xlfn.RANK.EQ('Hitter Rates'!T228,'Hitter Rates'!T:T)</f>
        <v>162</v>
      </c>
      <c r="K228">
        <f>_xlfn.RANK.EQ('Hitter Rates'!U228,'Hitter Rates'!U:U)</f>
        <v>174</v>
      </c>
      <c r="L228">
        <f>_xlfn.RANK.EQ('Hitter Rates'!V228,'Hitter Rates'!V:V)</f>
        <v>20</v>
      </c>
      <c r="M228">
        <f>_xlfn.RANK.EQ('Hitter Rates'!W228,'Hitter Rates'!W:W)</f>
        <v>22</v>
      </c>
      <c r="N228">
        <f>_xlfn.RANK.EQ('Hitter Rates'!X228,'Hitter Rates'!X:X)</f>
        <v>279</v>
      </c>
      <c r="O228">
        <f>_xlfn.RANK.EQ('Hitter Rates'!Y228,'Hitter Rates'!Y:Y)</f>
        <v>39</v>
      </c>
      <c r="P228">
        <f>_xlfn.RANK.EQ('Hitter Rates'!Z228,'Hitter Rates'!Z:Z)</f>
        <v>79</v>
      </c>
      <c r="Q228">
        <f>_xlfn.RANK.EQ('Hitter Rates'!AA228,'Hitter Rates'!AA:AA)</f>
        <v>67</v>
      </c>
      <c r="R228">
        <f>_xlfn.RANK.EQ('Hitter Rates'!AB228,'Hitter Rates'!AB:AB)</f>
        <v>195</v>
      </c>
      <c r="S228">
        <f>_xlfn.RANK.EQ('Hitter Rates'!AC228,'Hitter Rates'!AC:AC)</f>
        <v>251</v>
      </c>
      <c r="T228">
        <f>_xlfn.RANK.EQ('Hitter Rates'!AD228,'Hitter Rates'!AD:AD)</f>
        <v>225</v>
      </c>
      <c r="U228">
        <f>_xlfn.RANK.EQ('Hitter Rates'!AE228,'Hitter Rates'!AE:AE)</f>
        <v>151</v>
      </c>
      <c r="V228">
        <f>_xlfn.RANK.EQ('Hitter Rates'!AF228,'Hitter Rates'!AF:AF)</f>
        <v>94</v>
      </c>
      <c r="W228">
        <f>_xlfn.RANK.EQ('Hitter Rates'!AG228,'Hitter Rates'!AG:AG)</f>
        <v>232</v>
      </c>
    </row>
    <row r="229" spans="1:23">
      <c r="A229">
        <f>_xlfn.RANK.EQ('Hitter Rates'!K229,'Hitter Rates'!K:K)</f>
        <v>114</v>
      </c>
      <c r="B229">
        <f>_xlfn.RANK.EQ('Hitter Rates'!L229,'Hitter Rates'!L:L)</f>
        <v>278</v>
      </c>
      <c r="C229">
        <f>_xlfn.RANK.EQ('Hitter Rates'!M229,'Hitter Rates'!M:M)</f>
        <v>141</v>
      </c>
      <c r="D229">
        <f>_xlfn.RANK.EQ('Hitter Rates'!N229,'Hitter Rates'!N:N)</f>
        <v>254</v>
      </c>
      <c r="E229">
        <f>_xlfn.RANK.EQ('Hitter Rates'!O229,'Hitter Rates'!O:O)</f>
        <v>135</v>
      </c>
      <c r="F229">
        <f>_xlfn.RANK.EQ('Hitter Rates'!P229,'Hitter Rates'!P:P)</f>
        <v>150</v>
      </c>
      <c r="G229">
        <f>_xlfn.RANK.EQ('Hitter Rates'!Q229,'Hitter Rates'!Q:Q)</f>
        <v>76</v>
      </c>
      <c r="H229">
        <f>_xlfn.RANK.EQ('Hitter Rates'!R229,'Hitter Rates'!R:R)</f>
        <v>154</v>
      </c>
      <c r="I229">
        <f>_xlfn.RANK.EQ('Hitter Rates'!S229,'Hitter Rates'!S:S)</f>
        <v>97</v>
      </c>
      <c r="J229">
        <f>_xlfn.RANK.EQ('Hitter Rates'!T229,'Hitter Rates'!T:T)</f>
        <v>105</v>
      </c>
      <c r="K229">
        <f>_xlfn.RANK.EQ('Hitter Rates'!U229,'Hitter Rates'!U:U)</f>
        <v>88</v>
      </c>
      <c r="L229">
        <f>_xlfn.RANK.EQ('Hitter Rates'!V229,'Hitter Rates'!V:V)</f>
        <v>234</v>
      </c>
      <c r="M229">
        <f>_xlfn.RANK.EQ('Hitter Rates'!W229,'Hitter Rates'!W:W)</f>
        <v>233</v>
      </c>
      <c r="N229">
        <f>_xlfn.RANK.EQ('Hitter Rates'!X229,'Hitter Rates'!X:X)</f>
        <v>45</v>
      </c>
      <c r="O229">
        <f>_xlfn.RANK.EQ('Hitter Rates'!Y229,'Hitter Rates'!Y:Y)</f>
        <v>206</v>
      </c>
      <c r="P229">
        <f>_xlfn.RANK.EQ('Hitter Rates'!Z229,'Hitter Rates'!Z:Z)</f>
        <v>270</v>
      </c>
      <c r="Q229">
        <f>_xlfn.RANK.EQ('Hitter Rates'!AA229,'Hitter Rates'!AA:AA)</f>
        <v>154</v>
      </c>
      <c r="R229">
        <f>_xlfn.RANK.EQ('Hitter Rates'!AB229,'Hitter Rates'!AB:AB)</f>
        <v>139</v>
      </c>
      <c r="S229">
        <f>_xlfn.RANK.EQ('Hitter Rates'!AC229,'Hitter Rates'!AC:AC)</f>
        <v>244</v>
      </c>
      <c r="T229">
        <f>_xlfn.RANK.EQ('Hitter Rates'!AD229,'Hitter Rates'!AD:AD)</f>
        <v>230</v>
      </c>
      <c r="U229">
        <f>_xlfn.RANK.EQ('Hitter Rates'!AE229,'Hitter Rates'!AE:AE)</f>
        <v>133</v>
      </c>
      <c r="V229">
        <f>_xlfn.RANK.EQ('Hitter Rates'!AF229,'Hitter Rates'!AF:AF)</f>
        <v>147</v>
      </c>
      <c r="W229">
        <f>_xlfn.RANK.EQ('Hitter Rates'!AG229,'Hitter Rates'!AG:AG)</f>
        <v>138</v>
      </c>
    </row>
    <row r="230" spans="1:23">
      <c r="A230">
        <f>_xlfn.RANK.EQ('Hitter Rates'!K230,'Hitter Rates'!K:K)</f>
        <v>246</v>
      </c>
      <c r="B230">
        <f>_xlfn.RANK.EQ('Hitter Rates'!L230,'Hitter Rates'!L:L)</f>
        <v>168</v>
      </c>
      <c r="C230">
        <f>_xlfn.RANK.EQ('Hitter Rates'!M230,'Hitter Rates'!M:M)</f>
        <v>254</v>
      </c>
      <c r="D230">
        <f>_xlfn.RANK.EQ('Hitter Rates'!N230,'Hitter Rates'!N:N)</f>
        <v>250</v>
      </c>
      <c r="E230">
        <f>_xlfn.RANK.EQ('Hitter Rates'!O230,'Hitter Rates'!O:O)</f>
        <v>96</v>
      </c>
      <c r="F230">
        <f>_xlfn.RANK.EQ('Hitter Rates'!P230,'Hitter Rates'!P:P)</f>
        <v>237</v>
      </c>
      <c r="G230">
        <f>_xlfn.RANK.EQ('Hitter Rates'!Q230,'Hitter Rates'!Q:Q)</f>
        <v>213</v>
      </c>
      <c r="H230">
        <f>_xlfn.RANK.EQ('Hitter Rates'!R230,'Hitter Rates'!R:R)</f>
        <v>226</v>
      </c>
      <c r="I230">
        <f>_xlfn.RANK.EQ('Hitter Rates'!S230,'Hitter Rates'!S:S)</f>
        <v>181</v>
      </c>
      <c r="J230">
        <f>_xlfn.RANK.EQ('Hitter Rates'!T230,'Hitter Rates'!T:T)</f>
        <v>178</v>
      </c>
      <c r="K230">
        <f>_xlfn.RANK.EQ('Hitter Rates'!U230,'Hitter Rates'!U:U)</f>
        <v>232</v>
      </c>
      <c r="L230">
        <f>_xlfn.RANK.EQ('Hitter Rates'!V230,'Hitter Rates'!V:V)</f>
        <v>132</v>
      </c>
      <c r="M230">
        <f>_xlfn.RANK.EQ('Hitter Rates'!W230,'Hitter Rates'!W:W)</f>
        <v>37</v>
      </c>
      <c r="N230">
        <f>_xlfn.RANK.EQ('Hitter Rates'!X230,'Hitter Rates'!X:X)</f>
        <v>150</v>
      </c>
      <c r="O230">
        <f>_xlfn.RANK.EQ('Hitter Rates'!Y230,'Hitter Rates'!Y:Y)</f>
        <v>198</v>
      </c>
      <c r="P230">
        <f>_xlfn.RANK.EQ('Hitter Rates'!Z230,'Hitter Rates'!Z:Z)</f>
        <v>287</v>
      </c>
      <c r="Q230">
        <f>_xlfn.RANK.EQ('Hitter Rates'!AA230,'Hitter Rates'!AA:AA)</f>
        <v>42</v>
      </c>
      <c r="R230">
        <f>_xlfn.RANK.EQ('Hitter Rates'!AB230,'Hitter Rates'!AB:AB)</f>
        <v>196</v>
      </c>
      <c r="S230">
        <f>_xlfn.RANK.EQ('Hitter Rates'!AC230,'Hitter Rates'!AC:AC)</f>
        <v>266</v>
      </c>
      <c r="T230">
        <f>_xlfn.RANK.EQ('Hitter Rates'!AD230,'Hitter Rates'!AD:AD)</f>
        <v>254</v>
      </c>
      <c r="U230">
        <f>_xlfn.RANK.EQ('Hitter Rates'!AE230,'Hitter Rates'!AE:AE)</f>
        <v>144</v>
      </c>
      <c r="V230">
        <f>_xlfn.RANK.EQ('Hitter Rates'!AF230,'Hitter Rates'!AF:AF)</f>
        <v>92</v>
      </c>
      <c r="W230">
        <f>_xlfn.RANK.EQ('Hitter Rates'!AG230,'Hitter Rates'!AG:AG)</f>
        <v>173</v>
      </c>
    </row>
    <row r="231" spans="1:23">
      <c r="A231">
        <f>_xlfn.RANK.EQ('Hitter Rates'!K231,'Hitter Rates'!K:K)</f>
        <v>200</v>
      </c>
      <c r="B231">
        <f>_xlfn.RANK.EQ('Hitter Rates'!L231,'Hitter Rates'!L:L)</f>
        <v>232</v>
      </c>
      <c r="C231">
        <f>_xlfn.RANK.EQ('Hitter Rates'!M231,'Hitter Rates'!M:M)</f>
        <v>174</v>
      </c>
      <c r="D231">
        <f>_xlfn.RANK.EQ('Hitter Rates'!N231,'Hitter Rates'!N:N)</f>
        <v>232</v>
      </c>
      <c r="E231">
        <f>_xlfn.RANK.EQ('Hitter Rates'!O231,'Hitter Rates'!O:O)</f>
        <v>188</v>
      </c>
      <c r="F231">
        <f>_xlfn.RANK.EQ('Hitter Rates'!P231,'Hitter Rates'!P:P)</f>
        <v>233</v>
      </c>
      <c r="G231">
        <f>_xlfn.RANK.EQ('Hitter Rates'!Q231,'Hitter Rates'!Q:Q)</f>
        <v>83</v>
      </c>
      <c r="H231">
        <f>_xlfn.RANK.EQ('Hitter Rates'!R231,'Hitter Rates'!R:R)</f>
        <v>36</v>
      </c>
      <c r="I231">
        <f>_xlfn.RANK.EQ('Hitter Rates'!S231,'Hitter Rates'!S:S)</f>
        <v>91</v>
      </c>
      <c r="J231">
        <f>_xlfn.RANK.EQ('Hitter Rates'!T231,'Hitter Rates'!T:T)</f>
        <v>201</v>
      </c>
      <c r="K231">
        <f>_xlfn.RANK.EQ('Hitter Rates'!U231,'Hitter Rates'!U:U)</f>
        <v>228</v>
      </c>
      <c r="L231">
        <f>_xlfn.RANK.EQ('Hitter Rates'!V231,'Hitter Rates'!V:V)</f>
        <v>226</v>
      </c>
      <c r="M231">
        <f>_xlfn.RANK.EQ('Hitter Rates'!W231,'Hitter Rates'!W:W)</f>
        <v>175</v>
      </c>
      <c r="N231">
        <f>_xlfn.RANK.EQ('Hitter Rates'!X231,'Hitter Rates'!X:X)</f>
        <v>55</v>
      </c>
      <c r="O231">
        <f>_xlfn.RANK.EQ('Hitter Rates'!Y231,'Hitter Rates'!Y:Y)</f>
        <v>221</v>
      </c>
      <c r="P231">
        <f>_xlfn.RANK.EQ('Hitter Rates'!Z231,'Hitter Rates'!Z:Z)</f>
        <v>225</v>
      </c>
      <c r="Q231">
        <f>_xlfn.RANK.EQ('Hitter Rates'!AA231,'Hitter Rates'!AA:AA)</f>
        <v>131</v>
      </c>
      <c r="R231">
        <f>_xlfn.RANK.EQ('Hitter Rates'!AB231,'Hitter Rates'!AB:AB)</f>
        <v>36</v>
      </c>
      <c r="S231">
        <f>_xlfn.RANK.EQ('Hitter Rates'!AC231,'Hitter Rates'!AC:AC)</f>
        <v>40</v>
      </c>
      <c r="T231">
        <f>_xlfn.RANK.EQ('Hitter Rates'!AD231,'Hitter Rates'!AD:AD)</f>
        <v>162</v>
      </c>
      <c r="U231">
        <f>_xlfn.RANK.EQ('Hitter Rates'!AE231,'Hitter Rates'!AE:AE)</f>
        <v>43</v>
      </c>
      <c r="V231">
        <f>_xlfn.RANK.EQ('Hitter Rates'!AF231,'Hitter Rates'!AF:AF)</f>
        <v>252</v>
      </c>
      <c r="W231">
        <f>_xlfn.RANK.EQ('Hitter Rates'!AG231,'Hitter Rates'!AG:AG)</f>
        <v>250</v>
      </c>
    </row>
    <row r="232" spans="1:23">
      <c r="A232">
        <f>_xlfn.RANK.EQ('Hitter Rates'!K232,'Hitter Rates'!K:K)</f>
        <v>270</v>
      </c>
      <c r="B232">
        <f>_xlfn.RANK.EQ('Hitter Rates'!L232,'Hitter Rates'!L:L)</f>
        <v>182</v>
      </c>
      <c r="C232">
        <f>_xlfn.RANK.EQ('Hitter Rates'!M232,'Hitter Rates'!M:M)</f>
        <v>278</v>
      </c>
      <c r="D232">
        <f>_xlfn.RANK.EQ('Hitter Rates'!N232,'Hitter Rates'!N:N)</f>
        <v>113</v>
      </c>
      <c r="E232">
        <f>_xlfn.RANK.EQ('Hitter Rates'!O232,'Hitter Rates'!O:O)</f>
        <v>250</v>
      </c>
      <c r="F232">
        <f>_xlfn.RANK.EQ('Hitter Rates'!P232,'Hitter Rates'!P:P)</f>
        <v>274</v>
      </c>
      <c r="G232">
        <f>_xlfn.RANK.EQ('Hitter Rates'!Q232,'Hitter Rates'!Q:Q)</f>
        <v>226</v>
      </c>
      <c r="H232">
        <f>_xlfn.RANK.EQ('Hitter Rates'!R232,'Hitter Rates'!R:R)</f>
        <v>281</v>
      </c>
      <c r="I232">
        <f>_xlfn.RANK.EQ('Hitter Rates'!S232,'Hitter Rates'!S:S)</f>
        <v>270</v>
      </c>
      <c r="J232">
        <f>_xlfn.RANK.EQ('Hitter Rates'!T232,'Hitter Rates'!T:T)</f>
        <v>248</v>
      </c>
      <c r="K232">
        <f>_xlfn.RANK.EQ('Hitter Rates'!U232,'Hitter Rates'!U:U)</f>
        <v>241</v>
      </c>
      <c r="L232">
        <f>_xlfn.RANK.EQ('Hitter Rates'!V232,'Hitter Rates'!V:V)</f>
        <v>194</v>
      </c>
      <c r="M232">
        <f>_xlfn.RANK.EQ('Hitter Rates'!W232,'Hitter Rates'!W:W)</f>
        <v>165</v>
      </c>
      <c r="N232">
        <f>_xlfn.RANK.EQ('Hitter Rates'!X232,'Hitter Rates'!X:X)</f>
        <v>80</v>
      </c>
      <c r="O232">
        <f>_xlfn.RANK.EQ('Hitter Rates'!Y232,'Hitter Rates'!Y:Y)</f>
        <v>193</v>
      </c>
      <c r="P232">
        <f>_xlfn.RANK.EQ('Hitter Rates'!Z232,'Hitter Rates'!Z:Z)</f>
        <v>203</v>
      </c>
      <c r="Q232">
        <f>_xlfn.RANK.EQ('Hitter Rates'!AA232,'Hitter Rates'!AA:AA)</f>
        <v>67</v>
      </c>
      <c r="R232">
        <f>_xlfn.RANK.EQ('Hitter Rates'!AB232,'Hitter Rates'!AB:AB)</f>
        <v>265</v>
      </c>
      <c r="S232">
        <f>_xlfn.RANK.EQ('Hitter Rates'!AC232,'Hitter Rates'!AC:AC)</f>
        <v>247</v>
      </c>
      <c r="T232">
        <f>_xlfn.RANK.EQ('Hitter Rates'!AD232,'Hitter Rates'!AD:AD)</f>
        <v>111</v>
      </c>
      <c r="U232">
        <f>_xlfn.RANK.EQ('Hitter Rates'!AE232,'Hitter Rates'!AE:AE)</f>
        <v>251</v>
      </c>
      <c r="V232">
        <f>_xlfn.RANK.EQ('Hitter Rates'!AF232,'Hitter Rates'!AF:AF)</f>
        <v>24</v>
      </c>
      <c r="W232">
        <f>_xlfn.RANK.EQ('Hitter Rates'!AG232,'Hitter Rates'!AG:AG)</f>
        <v>272</v>
      </c>
    </row>
    <row r="233" spans="1:23">
      <c r="A233">
        <f>_xlfn.RANK.EQ('Hitter Rates'!K233,'Hitter Rates'!K:K)</f>
        <v>263</v>
      </c>
      <c r="B233">
        <f>_xlfn.RANK.EQ('Hitter Rates'!L233,'Hitter Rates'!L:L)</f>
        <v>247</v>
      </c>
      <c r="C233">
        <f>_xlfn.RANK.EQ('Hitter Rates'!M233,'Hitter Rates'!M:M)</f>
        <v>275</v>
      </c>
      <c r="D233">
        <f>_xlfn.RANK.EQ('Hitter Rates'!N233,'Hitter Rates'!N:N)</f>
        <v>19</v>
      </c>
      <c r="E233">
        <f>_xlfn.RANK.EQ('Hitter Rates'!O233,'Hitter Rates'!O:O)</f>
        <v>257</v>
      </c>
      <c r="F233">
        <f>_xlfn.RANK.EQ('Hitter Rates'!P233,'Hitter Rates'!P:P)</f>
        <v>282</v>
      </c>
      <c r="G233">
        <f>_xlfn.RANK.EQ('Hitter Rates'!Q233,'Hitter Rates'!Q:Q)</f>
        <v>134</v>
      </c>
      <c r="H233">
        <f>_xlfn.RANK.EQ('Hitter Rates'!R233,'Hitter Rates'!R:R)</f>
        <v>168</v>
      </c>
      <c r="I233">
        <f>_xlfn.RANK.EQ('Hitter Rates'!S233,'Hitter Rates'!S:S)</f>
        <v>270</v>
      </c>
      <c r="J233">
        <f>_xlfn.RANK.EQ('Hitter Rates'!T233,'Hitter Rates'!T:T)</f>
        <v>279</v>
      </c>
      <c r="K233">
        <f>_xlfn.RANK.EQ('Hitter Rates'!U233,'Hitter Rates'!U:U)</f>
        <v>279</v>
      </c>
      <c r="L233">
        <f>_xlfn.RANK.EQ('Hitter Rates'!V233,'Hitter Rates'!V:V)</f>
        <v>160</v>
      </c>
      <c r="M233">
        <f>_xlfn.RANK.EQ('Hitter Rates'!W233,'Hitter Rates'!W:W)</f>
        <v>192</v>
      </c>
      <c r="N233">
        <f>_xlfn.RANK.EQ('Hitter Rates'!X233,'Hitter Rates'!X:X)</f>
        <v>152</v>
      </c>
      <c r="O233">
        <f>_xlfn.RANK.EQ('Hitter Rates'!Y233,'Hitter Rates'!Y:Y)</f>
        <v>118</v>
      </c>
      <c r="P233">
        <f>_xlfn.RANK.EQ('Hitter Rates'!Z233,'Hitter Rates'!Z:Z)</f>
        <v>40</v>
      </c>
      <c r="Q233">
        <f>_xlfn.RANK.EQ('Hitter Rates'!AA233,'Hitter Rates'!AA:AA)</f>
        <v>170</v>
      </c>
      <c r="R233">
        <f>_xlfn.RANK.EQ('Hitter Rates'!AB233,'Hitter Rates'!AB:AB)</f>
        <v>238</v>
      </c>
      <c r="S233">
        <f>_xlfn.RANK.EQ('Hitter Rates'!AC233,'Hitter Rates'!AC:AC)</f>
        <v>221</v>
      </c>
      <c r="T233">
        <f>_xlfn.RANK.EQ('Hitter Rates'!AD233,'Hitter Rates'!AD:AD)</f>
        <v>102</v>
      </c>
      <c r="U233">
        <f>_xlfn.RANK.EQ('Hitter Rates'!AE233,'Hitter Rates'!AE:AE)</f>
        <v>225</v>
      </c>
      <c r="V233">
        <f>_xlfn.RANK.EQ('Hitter Rates'!AF233,'Hitter Rates'!AF:AF)</f>
        <v>50</v>
      </c>
      <c r="W233">
        <f>_xlfn.RANK.EQ('Hitter Rates'!AG233,'Hitter Rates'!AG:AG)</f>
        <v>253</v>
      </c>
    </row>
    <row r="234" spans="1:23">
      <c r="A234">
        <f>_xlfn.RANK.EQ('Hitter Rates'!K234,'Hitter Rates'!K:K)</f>
        <v>175</v>
      </c>
      <c r="B234">
        <f>_xlfn.RANK.EQ('Hitter Rates'!L234,'Hitter Rates'!L:L)</f>
        <v>237</v>
      </c>
      <c r="C234">
        <f>_xlfn.RANK.EQ('Hitter Rates'!M234,'Hitter Rates'!M:M)</f>
        <v>276</v>
      </c>
      <c r="D234">
        <f>_xlfn.RANK.EQ('Hitter Rates'!N234,'Hitter Rates'!N:N)</f>
        <v>172</v>
      </c>
      <c r="E234">
        <f>_xlfn.RANK.EQ('Hitter Rates'!O234,'Hitter Rates'!O:O)</f>
        <v>268</v>
      </c>
      <c r="F234">
        <f>_xlfn.RANK.EQ('Hitter Rates'!P234,'Hitter Rates'!P:P)</f>
        <v>252</v>
      </c>
      <c r="G234">
        <f>_xlfn.RANK.EQ('Hitter Rates'!Q234,'Hitter Rates'!Q:Q)</f>
        <v>154</v>
      </c>
      <c r="H234">
        <f>_xlfn.RANK.EQ('Hitter Rates'!R234,'Hitter Rates'!R:R)</f>
        <v>13</v>
      </c>
      <c r="I234">
        <f>_xlfn.RANK.EQ('Hitter Rates'!S234,'Hitter Rates'!S:S)</f>
        <v>104</v>
      </c>
      <c r="J234">
        <f>_xlfn.RANK.EQ('Hitter Rates'!T234,'Hitter Rates'!T:T)</f>
        <v>54</v>
      </c>
      <c r="K234">
        <f>_xlfn.RANK.EQ('Hitter Rates'!U234,'Hitter Rates'!U:U)</f>
        <v>57</v>
      </c>
      <c r="L234">
        <f>_xlfn.RANK.EQ('Hitter Rates'!V234,'Hitter Rates'!V:V)</f>
        <v>281</v>
      </c>
      <c r="M234">
        <f>_xlfn.RANK.EQ('Hitter Rates'!W234,'Hitter Rates'!W:W)</f>
        <v>219</v>
      </c>
      <c r="N234">
        <f>_xlfn.RANK.EQ('Hitter Rates'!X234,'Hitter Rates'!X:X)</f>
        <v>23</v>
      </c>
      <c r="O234">
        <f>_xlfn.RANK.EQ('Hitter Rates'!Y234,'Hitter Rates'!Y:Y)</f>
        <v>249</v>
      </c>
      <c r="P234">
        <f>_xlfn.RANK.EQ('Hitter Rates'!Z234,'Hitter Rates'!Z:Z)</f>
        <v>193</v>
      </c>
      <c r="Q234">
        <f>_xlfn.RANK.EQ('Hitter Rates'!AA234,'Hitter Rates'!AA:AA)</f>
        <v>42</v>
      </c>
      <c r="R234">
        <f>_xlfn.RANK.EQ('Hitter Rates'!AB234,'Hitter Rates'!AB:AB)</f>
        <v>5</v>
      </c>
      <c r="S234">
        <f>_xlfn.RANK.EQ('Hitter Rates'!AC234,'Hitter Rates'!AC:AC)</f>
        <v>19</v>
      </c>
      <c r="T234">
        <f>_xlfn.RANK.EQ('Hitter Rates'!AD234,'Hitter Rates'!AD:AD)</f>
        <v>271</v>
      </c>
      <c r="U234">
        <f>_xlfn.RANK.EQ('Hitter Rates'!AE234,'Hitter Rates'!AE:AE)</f>
        <v>4</v>
      </c>
      <c r="V234">
        <f>_xlfn.RANK.EQ('Hitter Rates'!AF234,'Hitter Rates'!AF:AF)</f>
        <v>284</v>
      </c>
      <c r="W234">
        <f>_xlfn.RANK.EQ('Hitter Rates'!AG234,'Hitter Rates'!AG:AG)</f>
        <v>275</v>
      </c>
    </row>
    <row r="235" spans="1:23">
      <c r="A235">
        <f>_xlfn.RANK.EQ('Hitter Rates'!K235,'Hitter Rates'!K:K)</f>
        <v>100</v>
      </c>
      <c r="B235">
        <f>_xlfn.RANK.EQ('Hitter Rates'!L235,'Hitter Rates'!L:L)</f>
        <v>271</v>
      </c>
      <c r="C235">
        <f>_xlfn.RANK.EQ('Hitter Rates'!M235,'Hitter Rates'!M:M)</f>
        <v>84</v>
      </c>
      <c r="D235">
        <f>_xlfn.RANK.EQ('Hitter Rates'!N235,'Hitter Rates'!N:N)</f>
        <v>254</v>
      </c>
      <c r="E235">
        <f>_xlfn.RANK.EQ('Hitter Rates'!O235,'Hitter Rates'!O:O)</f>
        <v>216</v>
      </c>
      <c r="F235">
        <f>_xlfn.RANK.EQ('Hitter Rates'!P235,'Hitter Rates'!P:P)</f>
        <v>150</v>
      </c>
      <c r="G235">
        <f>_xlfn.RANK.EQ('Hitter Rates'!Q235,'Hitter Rates'!Q:Q)</f>
        <v>196</v>
      </c>
      <c r="H235">
        <f>_xlfn.RANK.EQ('Hitter Rates'!R235,'Hitter Rates'!R:R)</f>
        <v>42</v>
      </c>
      <c r="I235">
        <f>_xlfn.RANK.EQ('Hitter Rates'!S235,'Hitter Rates'!S:S)</f>
        <v>91</v>
      </c>
      <c r="J235">
        <f>_xlfn.RANK.EQ('Hitter Rates'!T235,'Hitter Rates'!T:T)</f>
        <v>125</v>
      </c>
      <c r="K235">
        <f>_xlfn.RANK.EQ('Hitter Rates'!U235,'Hitter Rates'!U:U)</f>
        <v>154</v>
      </c>
      <c r="L235">
        <f>_xlfn.RANK.EQ('Hitter Rates'!V235,'Hitter Rates'!V:V)</f>
        <v>139</v>
      </c>
      <c r="M235">
        <f>_xlfn.RANK.EQ('Hitter Rates'!W235,'Hitter Rates'!W:W)</f>
        <v>31</v>
      </c>
      <c r="N235">
        <f>_xlfn.RANK.EQ('Hitter Rates'!X235,'Hitter Rates'!X:X)</f>
        <v>109</v>
      </c>
      <c r="O235">
        <f>_xlfn.RANK.EQ('Hitter Rates'!Y235,'Hitter Rates'!Y:Y)</f>
        <v>228</v>
      </c>
      <c r="P235">
        <f>_xlfn.RANK.EQ('Hitter Rates'!Z235,'Hitter Rates'!Z:Z)</f>
        <v>256</v>
      </c>
      <c r="Q235">
        <f>_xlfn.RANK.EQ('Hitter Rates'!AA235,'Hitter Rates'!AA:AA)</f>
        <v>16</v>
      </c>
      <c r="R235">
        <f>_xlfn.RANK.EQ('Hitter Rates'!AB235,'Hitter Rates'!AB:AB)</f>
        <v>56</v>
      </c>
      <c r="S235">
        <f>_xlfn.RANK.EQ('Hitter Rates'!AC235,'Hitter Rates'!AC:AC)</f>
        <v>49</v>
      </c>
      <c r="T235">
        <f>_xlfn.RANK.EQ('Hitter Rates'!AD235,'Hitter Rates'!AD:AD)</f>
        <v>180</v>
      </c>
      <c r="U235">
        <f>_xlfn.RANK.EQ('Hitter Rates'!AE235,'Hitter Rates'!AE:AE)</f>
        <v>39</v>
      </c>
      <c r="V235">
        <f>_xlfn.RANK.EQ('Hitter Rates'!AF235,'Hitter Rates'!AF:AF)</f>
        <v>232</v>
      </c>
      <c r="W235">
        <f>_xlfn.RANK.EQ('Hitter Rates'!AG235,'Hitter Rates'!AG:AG)</f>
        <v>203</v>
      </c>
    </row>
    <row r="236" spans="1:23">
      <c r="A236">
        <f>_xlfn.RANK.EQ('Hitter Rates'!K236,'Hitter Rates'!K:K)</f>
        <v>245</v>
      </c>
      <c r="B236">
        <f>_xlfn.RANK.EQ('Hitter Rates'!L236,'Hitter Rates'!L:L)</f>
        <v>258</v>
      </c>
      <c r="C236">
        <f>_xlfn.RANK.EQ('Hitter Rates'!M236,'Hitter Rates'!M:M)</f>
        <v>258</v>
      </c>
      <c r="D236">
        <f>_xlfn.RANK.EQ('Hitter Rates'!N236,'Hitter Rates'!N:N)</f>
        <v>103</v>
      </c>
      <c r="E236">
        <f>_xlfn.RANK.EQ('Hitter Rates'!O236,'Hitter Rates'!O:O)</f>
        <v>202</v>
      </c>
      <c r="F236">
        <f>_xlfn.RANK.EQ('Hitter Rates'!P236,'Hitter Rates'!P:P)</f>
        <v>278</v>
      </c>
      <c r="G236">
        <f>_xlfn.RANK.EQ('Hitter Rates'!Q236,'Hitter Rates'!Q:Q)</f>
        <v>41</v>
      </c>
      <c r="H236">
        <f>_xlfn.RANK.EQ('Hitter Rates'!R236,'Hitter Rates'!R:R)</f>
        <v>225</v>
      </c>
      <c r="I236">
        <f>_xlfn.RANK.EQ('Hitter Rates'!S236,'Hitter Rates'!S:S)</f>
        <v>221</v>
      </c>
      <c r="J236">
        <f>_xlfn.RANK.EQ('Hitter Rates'!T236,'Hitter Rates'!T:T)</f>
        <v>264</v>
      </c>
      <c r="K236">
        <f>_xlfn.RANK.EQ('Hitter Rates'!U236,'Hitter Rates'!U:U)</f>
        <v>248</v>
      </c>
      <c r="L236">
        <f>_xlfn.RANK.EQ('Hitter Rates'!V236,'Hitter Rates'!V:V)</f>
        <v>54</v>
      </c>
      <c r="M236">
        <f>_xlfn.RANK.EQ('Hitter Rates'!W236,'Hitter Rates'!W:W)</f>
        <v>273</v>
      </c>
      <c r="N236">
        <f>_xlfn.RANK.EQ('Hitter Rates'!X236,'Hitter Rates'!X:X)</f>
        <v>209</v>
      </c>
      <c r="O236">
        <f>_xlfn.RANK.EQ('Hitter Rates'!Y236,'Hitter Rates'!Y:Y)</f>
        <v>21</v>
      </c>
      <c r="P236">
        <f>_xlfn.RANK.EQ('Hitter Rates'!Z236,'Hitter Rates'!Z:Z)</f>
        <v>136</v>
      </c>
      <c r="Q236">
        <f>_xlfn.RANK.EQ('Hitter Rates'!AA236,'Hitter Rates'!AA:AA)</f>
        <v>269</v>
      </c>
      <c r="R236">
        <f>_xlfn.RANK.EQ('Hitter Rates'!AB236,'Hitter Rates'!AB:AB)</f>
        <v>243</v>
      </c>
      <c r="S236">
        <f>_xlfn.RANK.EQ('Hitter Rates'!AC236,'Hitter Rates'!AC:AC)</f>
        <v>156</v>
      </c>
      <c r="T236">
        <f>_xlfn.RANK.EQ('Hitter Rates'!AD236,'Hitter Rates'!AD:AD)</f>
        <v>28</v>
      </c>
      <c r="U236">
        <f>_xlfn.RANK.EQ('Hitter Rates'!AE236,'Hitter Rates'!AE:AE)</f>
        <v>260</v>
      </c>
      <c r="V236">
        <f>_xlfn.RANK.EQ('Hitter Rates'!AF236,'Hitter Rates'!AF:AF)</f>
        <v>43</v>
      </c>
      <c r="W236">
        <f>_xlfn.RANK.EQ('Hitter Rates'!AG236,'Hitter Rates'!AG:AG)</f>
        <v>263</v>
      </c>
    </row>
    <row r="237" spans="1:23">
      <c r="A237">
        <f>_xlfn.RANK.EQ('Hitter Rates'!K237,'Hitter Rates'!K:K)</f>
        <v>128</v>
      </c>
      <c r="B237">
        <f>_xlfn.RANK.EQ('Hitter Rates'!L237,'Hitter Rates'!L:L)</f>
        <v>212</v>
      </c>
      <c r="C237">
        <f>_xlfn.RANK.EQ('Hitter Rates'!M237,'Hitter Rates'!M:M)</f>
        <v>177</v>
      </c>
      <c r="D237">
        <f>_xlfn.RANK.EQ('Hitter Rates'!N237,'Hitter Rates'!N:N)</f>
        <v>135</v>
      </c>
      <c r="E237">
        <f>_xlfn.RANK.EQ('Hitter Rates'!O237,'Hitter Rates'!O:O)</f>
        <v>79</v>
      </c>
      <c r="F237">
        <f>_xlfn.RANK.EQ('Hitter Rates'!P237,'Hitter Rates'!P:P)</f>
        <v>107</v>
      </c>
      <c r="G237">
        <f>_xlfn.RANK.EQ('Hitter Rates'!Q237,'Hitter Rates'!Q:Q)</f>
        <v>159</v>
      </c>
      <c r="H237">
        <f>_xlfn.RANK.EQ('Hitter Rates'!R237,'Hitter Rates'!R:R)</f>
        <v>133</v>
      </c>
      <c r="I237">
        <f>_xlfn.RANK.EQ('Hitter Rates'!S237,'Hitter Rates'!S:S)</f>
        <v>162</v>
      </c>
      <c r="J237">
        <f>_xlfn.RANK.EQ('Hitter Rates'!T237,'Hitter Rates'!T:T)</f>
        <v>107</v>
      </c>
      <c r="K237">
        <f>_xlfn.RANK.EQ('Hitter Rates'!U237,'Hitter Rates'!U:U)</f>
        <v>123</v>
      </c>
      <c r="L237">
        <f>_xlfn.RANK.EQ('Hitter Rates'!V237,'Hitter Rates'!V:V)</f>
        <v>218</v>
      </c>
      <c r="M237">
        <f>_xlfn.RANK.EQ('Hitter Rates'!W237,'Hitter Rates'!W:W)</f>
        <v>229</v>
      </c>
      <c r="N237">
        <f>_xlfn.RANK.EQ('Hitter Rates'!X237,'Hitter Rates'!X:X)</f>
        <v>62</v>
      </c>
      <c r="O237">
        <f>_xlfn.RANK.EQ('Hitter Rates'!Y237,'Hitter Rates'!Y:Y)</f>
        <v>195</v>
      </c>
      <c r="P237">
        <f>_xlfn.RANK.EQ('Hitter Rates'!Z237,'Hitter Rates'!Z:Z)</f>
        <v>182</v>
      </c>
      <c r="Q237">
        <f>_xlfn.RANK.EQ('Hitter Rates'!AA237,'Hitter Rates'!AA:AA)</f>
        <v>59</v>
      </c>
      <c r="R237">
        <f>_xlfn.RANK.EQ('Hitter Rates'!AB237,'Hitter Rates'!AB:AB)</f>
        <v>62</v>
      </c>
      <c r="S237">
        <f>_xlfn.RANK.EQ('Hitter Rates'!AC237,'Hitter Rates'!AC:AC)</f>
        <v>103</v>
      </c>
      <c r="T237">
        <f>_xlfn.RANK.EQ('Hitter Rates'!AD237,'Hitter Rates'!AD:AD)</f>
        <v>223</v>
      </c>
      <c r="U237">
        <f>_xlfn.RANK.EQ('Hitter Rates'!AE237,'Hitter Rates'!AE:AE)</f>
        <v>45</v>
      </c>
      <c r="V237">
        <f>_xlfn.RANK.EQ('Hitter Rates'!AF237,'Hitter Rates'!AF:AF)</f>
        <v>225</v>
      </c>
      <c r="W237">
        <f>_xlfn.RANK.EQ('Hitter Rates'!AG237,'Hitter Rates'!AG:AG)</f>
        <v>144</v>
      </c>
    </row>
    <row r="238" spans="1:23">
      <c r="A238">
        <f>_xlfn.RANK.EQ('Hitter Rates'!K238,'Hitter Rates'!K:K)</f>
        <v>162</v>
      </c>
      <c r="B238">
        <f>_xlfn.RANK.EQ('Hitter Rates'!L238,'Hitter Rates'!L:L)</f>
        <v>265</v>
      </c>
      <c r="C238">
        <f>_xlfn.RANK.EQ('Hitter Rates'!M238,'Hitter Rates'!M:M)</f>
        <v>120</v>
      </c>
      <c r="D238">
        <f>_xlfn.RANK.EQ('Hitter Rates'!N238,'Hitter Rates'!N:N)</f>
        <v>194</v>
      </c>
      <c r="E238">
        <f>_xlfn.RANK.EQ('Hitter Rates'!O238,'Hitter Rates'!O:O)</f>
        <v>216</v>
      </c>
      <c r="F238">
        <f>_xlfn.RANK.EQ('Hitter Rates'!P238,'Hitter Rates'!P:P)</f>
        <v>166</v>
      </c>
      <c r="G238">
        <f>_xlfn.RANK.EQ('Hitter Rates'!Q238,'Hitter Rates'!Q:Q)</f>
        <v>217</v>
      </c>
      <c r="H238">
        <f>_xlfn.RANK.EQ('Hitter Rates'!R238,'Hitter Rates'!R:R)</f>
        <v>128</v>
      </c>
      <c r="I238">
        <f>_xlfn.RANK.EQ('Hitter Rates'!S238,'Hitter Rates'!S:S)</f>
        <v>128</v>
      </c>
      <c r="J238">
        <f>_xlfn.RANK.EQ('Hitter Rates'!T238,'Hitter Rates'!T:T)</f>
        <v>107</v>
      </c>
      <c r="K238">
        <f>_xlfn.RANK.EQ('Hitter Rates'!U238,'Hitter Rates'!U:U)</f>
        <v>101</v>
      </c>
      <c r="L238">
        <f>_xlfn.RANK.EQ('Hitter Rates'!V238,'Hitter Rates'!V:V)</f>
        <v>182</v>
      </c>
      <c r="M238">
        <f>_xlfn.RANK.EQ('Hitter Rates'!W238,'Hitter Rates'!W:W)</f>
        <v>40</v>
      </c>
      <c r="N238">
        <f>_xlfn.RANK.EQ('Hitter Rates'!X238,'Hitter Rates'!X:X)</f>
        <v>163</v>
      </c>
      <c r="O238">
        <f>_xlfn.RANK.EQ('Hitter Rates'!Y238,'Hitter Rates'!Y:Y)</f>
        <v>186</v>
      </c>
      <c r="P238">
        <f>_xlfn.RANK.EQ('Hitter Rates'!Z238,'Hitter Rates'!Z:Z)</f>
        <v>221</v>
      </c>
      <c r="Q238">
        <f>_xlfn.RANK.EQ('Hitter Rates'!AA238,'Hitter Rates'!AA:AA)</f>
        <v>72</v>
      </c>
      <c r="R238">
        <f>_xlfn.RANK.EQ('Hitter Rates'!AB238,'Hitter Rates'!AB:AB)</f>
        <v>79</v>
      </c>
      <c r="S238">
        <f>_xlfn.RANK.EQ('Hitter Rates'!AC238,'Hitter Rates'!AC:AC)</f>
        <v>74</v>
      </c>
      <c r="T238">
        <f>_xlfn.RANK.EQ('Hitter Rates'!AD238,'Hitter Rates'!AD:AD)</f>
        <v>149</v>
      </c>
      <c r="U238">
        <f>_xlfn.RANK.EQ('Hitter Rates'!AE238,'Hitter Rates'!AE:AE)</f>
        <v>69</v>
      </c>
      <c r="V238">
        <f>_xlfn.RANK.EQ('Hitter Rates'!AF238,'Hitter Rates'!AF:AF)</f>
        <v>208</v>
      </c>
      <c r="W238">
        <f>_xlfn.RANK.EQ('Hitter Rates'!AG238,'Hitter Rates'!AG:AG)</f>
        <v>154</v>
      </c>
    </row>
    <row r="239" spans="1:23">
      <c r="A239">
        <f>_xlfn.RANK.EQ('Hitter Rates'!K239,'Hitter Rates'!K:K)</f>
        <v>118</v>
      </c>
      <c r="B239">
        <f>_xlfn.RANK.EQ('Hitter Rates'!L239,'Hitter Rates'!L:L)</f>
        <v>248</v>
      </c>
      <c r="C239">
        <f>_xlfn.RANK.EQ('Hitter Rates'!M239,'Hitter Rates'!M:M)</f>
        <v>223</v>
      </c>
      <c r="D239">
        <f>_xlfn.RANK.EQ('Hitter Rates'!N239,'Hitter Rates'!N:N)</f>
        <v>161</v>
      </c>
      <c r="E239">
        <f>_xlfn.RANK.EQ('Hitter Rates'!O239,'Hitter Rates'!O:O)</f>
        <v>284</v>
      </c>
      <c r="F239">
        <f>_xlfn.RANK.EQ('Hitter Rates'!P239,'Hitter Rates'!P:P)</f>
        <v>249</v>
      </c>
      <c r="G239">
        <f>_xlfn.RANK.EQ('Hitter Rates'!Q239,'Hitter Rates'!Q:Q)</f>
        <v>254</v>
      </c>
      <c r="H239">
        <f>_xlfn.RANK.EQ('Hitter Rates'!R239,'Hitter Rates'!R:R)</f>
        <v>34</v>
      </c>
      <c r="I239">
        <f>_xlfn.RANK.EQ('Hitter Rates'!S239,'Hitter Rates'!S:S)</f>
        <v>186</v>
      </c>
      <c r="J239">
        <f>_xlfn.RANK.EQ('Hitter Rates'!T239,'Hitter Rates'!T:T)</f>
        <v>247</v>
      </c>
      <c r="K239">
        <f>_xlfn.RANK.EQ('Hitter Rates'!U239,'Hitter Rates'!U:U)</f>
        <v>279</v>
      </c>
      <c r="L239">
        <f>_xlfn.RANK.EQ('Hitter Rates'!V239,'Hitter Rates'!V:V)</f>
        <v>60</v>
      </c>
      <c r="M239">
        <f>_xlfn.RANK.EQ('Hitter Rates'!W239,'Hitter Rates'!W:W)</f>
        <v>165</v>
      </c>
      <c r="N239">
        <f>_xlfn.RANK.EQ('Hitter Rates'!X239,'Hitter Rates'!X:X)</f>
        <v>185</v>
      </c>
      <c r="O239">
        <f>_xlfn.RANK.EQ('Hitter Rates'!Y239,'Hitter Rates'!Y:Y)</f>
        <v>88</v>
      </c>
      <c r="P239">
        <f>_xlfn.RANK.EQ('Hitter Rates'!Z239,'Hitter Rates'!Z:Z)</f>
        <v>249</v>
      </c>
      <c r="Q239">
        <f>_xlfn.RANK.EQ('Hitter Rates'!AA239,'Hitter Rates'!AA:AA)</f>
        <v>49</v>
      </c>
      <c r="R239">
        <f>_xlfn.RANK.EQ('Hitter Rates'!AB239,'Hitter Rates'!AB:AB)</f>
        <v>19</v>
      </c>
      <c r="S239">
        <f>_xlfn.RANK.EQ('Hitter Rates'!AC239,'Hitter Rates'!AC:AC)</f>
        <v>9</v>
      </c>
      <c r="T239">
        <f>_xlfn.RANK.EQ('Hitter Rates'!AD239,'Hitter Rates'!AD:AD)</f>
        <v>209</v>
      </c>
      <c r="U239">
        <f>_xlfn.RANK.EQ('Hitter Rates'!AE239,'Hitter Rates'!AE:AE)</f>
        <v>11</v>
      </c>
      <c r="V239">
        <f>_xlfn.RANK.EQ('Hitter Rates'!AF239,'Hitter Rates'!AF:AF)</f>
        <v>270</v>
      </c>
      <c r="W239">
        <f>_xlfn.RANK.EQ('Hitter Rates'!AG239,'Hitter Rates'!AG:AG)</f>
        <v>268</v>
      </c>
    </row>
    <row r="240" spans="1:23">
      <c r="A240">
        <f>_xlfn.RANK.EQ('Hitter Rates'!K240,'Hitter Rates'!K:K)</f>
        <v>170</v>
      </c>
      <c r="B240">
        <f>_xlfn.RANK.EQ('Hitter Rates'!L240,'Hitter Rates'!L:L)</f>
        <v>238</v>
      </c>
      <c r="C240">
        <f>_xlfn.RANK.EQ('Hitter Rates'!M240,'Hitter Rates'!M:M)</f>
        <v>207</v>
      </c>
      <c r="D240">
        <f>_xlfn.RANK.EQ('Hitter Rates'!N240,'Hitter Rates'!N:N)</f>
        <v>192</v>
      </c>
      <c r="E240">
        <f>_xlfn.RANK.EQ('Hitter Rates'!O240,'Hitter Rates'!O:O)</f>
        <v>156</v>
      </c>
      <c r="F240">
        <f>_xlfn.RANK.EQ('Hitter Rates'!P240,'Hitter Rates'!P:P)</f>
        <v>262</v>
      </c>
      <c r="G240">
        <f>_xlfn.RANK.EQ('Hitter Rates'!Q240,'Hitter Rates'!Q:Q)</f>
        <v>48</v>
      </c>
      <c r="H240">
        <f>_xlfn.RANK.EQ('Hitter Rates'!R240,'Hitter Rates'!R:R)</f>
        <v>65</v>
      </c>
      <c r="I240">
        <f>_xlfn.RANK.EQ('Hitter Rates'!S240,'Hitter Rates'!S:S)</f>
        <v>88</v>
      </c>
      <c r="J240">
        <f>_xlfn.RANK.EQ('Hitter Rates'!T240,'Hitter Rates'!T:T)</f>
        <v>132</v>
      </c>
      <c r="K240">
        <f>_xlfn.RANK.EQ('Hitter Rates'!U240,'Hitter Rates'!U:U)</f>
        <v>180</v>
      </c>
      <c r="L240">
        <f>_xlfn.RANK.EQ('Hitter Rates'!V240,'Hitter Rates'!V:V)</f>
        <v>236</v>
      </c>
      <c r="M240">
        <f>_xlfn.RANK.EQ('Hitter Rates'!W240,'Hitter Rates'!W:W)</f>
        <v>109</v>
      </c>
      <c r="N240">
        <f>_xlfn.RANK.EQ('Hitter Rates'!X240,'Hitter Rates'!X:X)</f>
        <v>133</v>
      </c>
      <c r="O240">
        <f>_xlfn.RANK.EQ('Hitter Rates'!Y240,'Hitter Rates'!Y:Y)</f>
        <v>176</v>
      </c>
      <c r="P240">
        <f>_xlfn.RANK.EQ('Hitter Rates'!Z240,'Hitter Rates'!Z:Z)</f>
        <v>182</v>
      </c>
      <c r="Q240">
        <f>_xlfn.RANK.EQ('Hitter Rates'!AA240,'Hitter Rates'!AA:AA)</f>
        <v>260</v>
      </c>
      <c r="R240">
        <f>_xlfn.RANK.EQ('Hitter Rates'!AB240,'Hitter Rates'!AB:AB)</f>
        <v>35</v>
      </c>
      <c r="S240">
        <f>_xlfn.RANK.EQ('Hitter Rates'!AC240,'Hitter Rates'!AC:AC)</f>
        <v>141</v>
      </c>
      <c r="T240">
        <f>_xlfn.RANK.EQ('Hitter Rates'!AD240,'Hitter Rates'!AD:AD)</f>
        <v>230</v>
      </c>
      <c r="U240">
        <f>_xlfn.RANK.EQ('Hitter Rates'!AE240,'Hitter Rates'!AE:AE)</f>
        <v>58</v>
      </c>
      <c r="V240">
        <f>_xlfn.RANK.EQ('Hitter Rates'!AF240,'Hitter Rates'!AF:AF)</f>
        <v>254</v>
      </c>
      <c r="W240">
        <f>_xlfn.RANK.EQ('Hitter Rates'!AG240,'Hitter Rates'!AG:AG)</f>
        <v>262</v>
      </c>
    </row>
    <row r="241" spans="1:23">
      <c r="A241">
        <f>_xlfn.RANK.EQ('Hitter Rates'!K241,'Hitter Rates'!K:K)</f>
        <v>284</v>
      </c>
      <c r="B241">
        <f>_xlfn.RANK.EQ('Hitter Rates'!L241,'Hitter Rates'!L:L)</f>
        <v>170</v>
      </c>
      <c r="C241">
        <f>_xlfn.RANK.EQ('Hitter Rates'!M241,'Hitter Rates'!M:M)</f>
        <v>287</v>
      </c>
      <c r="D241">
        <f>_xlfn.RANK.EQ('Hitter Rates'!N241,'Hitter Rates'!N:N)</f>
        <v>5</v>
      </c>
      <c r="E241">
        <f>_xlfn.RANK.EQ('Hitter Rates'!O241,'Hitter Rates'!O:O)</f>
        <v>159</v>
      </c>
      <c r="F241">
        <f>_xlfn.RANK.EQ('Hitter Rates'!P241,'Hitter Rates'!P:P)</f>
        <v>270</v>
      </c>
      <c r="G241">
        <f>_xlfn.RANK.EQ('Hitter Rates'!Q241,'Hitter Rates'!Q:Q)</f>
        <v>144</v>
      </c>
      <c r="H241">
        <f>_xlfn.RANK.EQ('Hitter Rates'!R241,'Hitter Rates'!R:R)</f>
        <v>182</v>
      </c>
      <c r="I241">
        <f>_xlfn.RANK.EQ('Hitter Rates'!S241,'Hitter Rates'!S:S)</f>
        <v>279</v>
      </c>
      <c r="J241">
        <f>_xlfn.RANK.EQ('Hitter Rates'!T241,'Hitter Rates'!T:T)</f>
        <v>282</v>
      </c>
      <c r="K241">
        <f>_xlfn.RANK.EQ('Hitter Rates'!U241,'Hitter Rates'!U:U)</f>
        <v>282</v>
      </c>
      <c r="L241">
        <f>_xlfn.RANK.EQ('Hitter Rates'!V241,'Hitter Rates'!V:V)</f>
        <v>251</v>
      </c>
      <c r="M241">
        <f>_xlfn.RANK.EQ('Hitter Rates'!W241,'Hitter Rates'!W:W)</f>
        <v>88</v>
      </c>
      <c r="N241">
        <f>_xlfn.RANK.EQ('Hitter Rates'!X241,'Hitter Rates'!X:X)</f>
        <v>26</v>
      </c>
      <c r="O241">
        <f>_xlfn.RANK.EQ('Hitter Rates'!Y241,'Hitter Rates'!Y:Y)</f>
        <v>268</v>
      </c>
      <c r="P241">
        <f>_xlfn.RANK.EQ('Hitter Rates'!Z241,'Hitter Rates'!Z:Z)</f>
        <v>37</v>
      </c>
      <c r="Q241">
        <f>_xlfn.RANK.EQ('Hitter Rates'!AA241,'Hitter Rates'!AA:AA)</f>
        <v>113</v>
      </c>
      <c r="R241">
        <f>_xlfn.RANK.EQ('Hitter Rates'!AB241,'Hitter Rates'!AB:AB)</f>
        <v>207</v>
      </c>
      <c r="S241">
        <f>_xlfn.RANK.EQ('Hitter Rates'!AC241,'Hitter Rates'!AC:AC)</f>
        <v>260</v>
      </c>
      <c r="T241">
        <f>_xlfn.RANK.EQ('Hitter Rates'!AD241,'Hitter Rates'!AD:AD)</f>
        <v>209</v>
      </c>
      <c r="U241">
        <f>_xlfn.RANK.EQ('Hitter Rates'!AE241,'Hitter Rates'!AE:AE)</f>
        <v>188</v>
      </c>
      <c r="V241">
        <f>_xlfn.RANK.EQ('Hitter Rates'!AF241,'Hitter Rates'!AF:AF)</f>
        <v>79</v>
      </c>
      <c r="W241">
        <f>_xlfn.RANK.EQ('Hitter Rates'!AG241,'Hitter Rates'!AG:AG)</f>
        <v>248</v>
      </c>
    </row>
    <row r="242" spans="1:23">
      <c r="A242">
        <f>_xlfn.RANK.EQ('Hitter Rates'!K242,'Hitter Rates'!K:K)</f>
        <v>242</v>
      </c>
      <c r="B242">
        <f>_xlfn.RANK.EQ('Hitter Rates'!L242,'Hitter Rates'!L:L)</f>
        <v>217</v>
      </c>
      <c r="C242">
        <f>_xlfn.RANK.EQ('Hitter Rates'!M242,'Hitter Rates'!M:M)</f>
        <v>202</v>
      </c>
      <c r="D242">
        <f>_xlfn.RANK.EQ('Hitter Rates'!N242,'Hitter Rates'!N:N)</f>
        <v>31</v>
      </c>
      <c r="E242">
        <f>_xlfn.RANK.EQ('Hitter Rates'!O242,'Hitter Rates'!O:O)</f>
        <v>239</v>
      </c>
      <c r="F242">
        <f>_xlfn.RANK.EQ('Hitter Rates'!P242,'Hitter Rates'!P:P)</f>
        <v>252</v>
      </c>
      <c r="G242">
        <f>_xlfn.RANK.EQ('Hitter Rates'!Q242,'Hitter Rates'!Q:Q)</f>
        <v>196</v>
      </c>
      <c r="H242">
        <f>_xlfn.RANK.EQ('Hitter Rates'!R242,'Hitter Rates'!R:R)</f>
        <v>116</v>
      </c>
      <c r="I242">
        <f>_xlfn.RANK.EQ('Hitter Rates'!S242,'Hitter Rates'!S:S)</f>
        <v>231</v>
      </c>
      <c r="J242">
        <f>_xlfn.RANK.EQ('Hitter Rates'!T242,'Hitter Rates'!T:T)</f>
        <v>223</v>
      </c>
      <c r="K242">
        <f>_xlfn.RANK.EQ('Hitter Rates'!U242,'Hitter Rates'!U:U)</f>
        <v>217</v>
      </c>
      <c r="L242">
        <f>_xlfn.RANK.EQ('Hitter Rates'!V242,'Hitter Rates'!V:V)</f>
        <v>54</v>
      </c>
      <c r="M242">
        <f>_xlfn.RANK.EQ('Hitter Rates'!W242,'Hitter Rates'!W:W)</f>
        <v>16</v>
      </c>
      <c r="N242">
        <f>_xlfn.RANK.EQ('Hitter Rates'!X242,'Hitter Rates'!X:X)</f>
        <v>240</v>
      </c>
      <c r="O242">
        <f>_xlfn.RANK.EQ('Hitter Rates'!Y242,'Hitter Rates'!Y:Y)</f>
        <v>131</v>
      </c>
      <c r="P242">
        <f>_xlfn.RANK.EQ('Hitter Rates'!Z242,'Hitter Rates'!Z:Z)</f>
        <v>125</v>
      </c>
      <c r="Q242">
        <f>_xlfn.RANK.EQ('Hitter Rates'!AA242,'Hitter Rates'!AA:AA)</f>
        <v>140</v>
      </c>
      <c r="R242">
        <f>_xlfn.RANK.EQ('Hitter Rates'!AB242,'Hitter Rates'!AB:AB)</f>
        <v>131</v>
      </c>
      <c r="S242">
        <f>_xlfn.RANK.EQ('Hitter Rates'!AC242,'Hitter Rates'!AC:AC)</f>
        <v>74</v>
      </c>
      <c r="T242">
        <f>_xlfn.RANK.EQ('Hitter Rates'!AD242,'Hitter Rates'!AD:AD)</f>
        <v>72</v>
      </c>
      <c r="U242">
        <f>_xlfn.RANK.EQ('Hitter Rates'!AE242,'Hitter Rates'!AE:AE)</f>
        <v>144</v>
      </c>
      <c r="V242">
        <f>_xlfn.RANK.EQ('Hitter Rates'!AF242,'Hitter Rates'!AF:AF)</f>
        <v>158</v>
      </c>
      <c r="W242">
        <f>_xlfn.RANK.EQ('Hitter Rates'!AG242,'Hitter Rates'!AG:AG)</f>
        <v>251</v>
      </c>
    </row>
    <row r="243" spans="1:23">
      <c r="A243">
        <f>_xlfn.RANK.EQ('Hitter Rates'!K243,'Hitter Rates'!K:K)</f>
        <v>242</v>
      </c>
      <c r="B243">
        <f>_xlfn.RANK.EQ('Hitter Rates'!L243,'Hitter Rates'!L:L)</f>
        <v>250</v>
      </c>
      <c r="C243">
        <f>_xlfn.RANK.EQ('Hitter Rates'!M243,'Hitter Rates'!M:M)</f>
        <v>271</v>
      </c>
      <c r="D243">
        <f>_xlfn.RANK.EQ('Hitter Rates'!N243,'Hitter Rates'!N:N)</f>
        <v>149</v>
      </c>
      <c r="E243">
        <f>_xlfn.RANK.EQ('Hitter Rates'!O243,'Hitter Rates'!O:O)</f>
        <v>282</v>
      </c>
      <c r="F243">
        <f>_xlfn.RANK.EQ('Hitter Rates'!P243,'Hitter Rates'!P:P)</f>
        <v>283</v>
      </c>
      <c r="G243">
        <f>_xlfn.RANK.EQ('Hitter Rates'!Q243,'Hitter Rates'!Q:Q)</f>
        <v>254</v>
      </c>
      <c r="H243">
        <f>_xlfn.RANK.EQ('Hitter Rates'!R243,'Hitter Rates'!R:R)</f>
        <v>214</v>
      </c>
      <c r="I243">
        <f>_xlfn.RANK.EQ('Hitter Rates'!S243,'Hitter Rates'!S:S)</f>
        <v>255</v>
      </c>
      <c r="J243">
        <f>_xlfn.RANK.EQ('Hitter Rates'!T243,'Hitter Rates'!T:T)</f>
        <v>227</v>
      </c>
      <c r="K243">
        <f>_xlfn.RANK.EQ('Hitter Rates'!U243,'Hitter Rates'!U:U)</f>
        <v>200</v>
      </c>
      <c r="L243">
        <f>_xlfn.RANK.EQ('Hitter Rates'!V243,'Hitter Rates'!V:V)</f>
        <v>129</v>
      </c>
      <c r="M243">
        <f>_xlfn.RANK.EQ('Hitter Rates'!W243,'Hitter Rates'!W:W)</f>
        <v>286</v>
      </c>
      <c r="N243">
        <f>_xlfn.RANK.EQ('Hitter Rates'!X243,'Hitter Rates'!X:X)</f>
        <v>77</v>
      </c>
      <c r="O243">
        <f>_xlfn.RANK.EQ('Hitter Rates'!Y243,'Hitter Rates'!Y:Y)</f>
        <v>88</v>
      </c>
      <c r="P243">
        <f>_xlfn.RANK.EQ('Hitter Rates'!Z243,'Hitter Rates'!Z:Z)</f>
        <v>188</v>
      </c>
      <c r="Q243">
        <f>_xlfn.RANK.EQ('Hitter Rates'!AA243,'Hitter Rates'!AA:AA)</f>
        <v>209</v>
      </c>
      <c r="R243">
        <f>_xlfn.RANK.EQ('Hitter Rates'!AB243,'Hitter Rates'!AB:AB)</f>
        <v>266</v>
      </c>
      <c r="S243">
        <f>_xlfn.RANK.EQ('Hitter Rates'!AC243,'Hitter Rates'!AC:AC)</f>
        <v>221</v>
      </c>
      <c r="T243">
        <f>_xlfn.RANK.EQ('Hitter Rates'!AD243,'Hitter Rates'!AD:AD)</f>
        <v>69</v>
      </c>
      <c r="U243">
        <f>_xlfn.RANK.EQ('Hitter Rates'!AE243,'Hitter Rates'!AE:AE)</f>
        <v>260</v>
      </c>
      <c r="V243">
        <f>_xlfn.RANK.EQ('Hitter Rates'!AF243,'Hitter Rates'!AF:AF)</f>
        <v>22</v>
      </c>
      <c r="W243">
        <f>_xlfn.RANK.EQ('Hitter Rates'!AG243,'Hitter Rates'!AG:AG)</f>
        <v>284</v>
      </c>
    </row>
    <row r="244" spans="1:23">
      <c r="A244">
        <f>_xlfn.RANK.EQ('Hitter Rates'!K244,'Hitter Rates'!K:K)</f>
        <v>262</v>
      </c>
      <c r="B244">
        <f>_xlfn.RANK.EQ('Hitter Rates'!L244,'Hitter Rates'!L:L)</f>
        <v>281</v>
      </c>
      <c r="C244">
        <f>_xlfn.RANK.EQ('Hitter Rates'!M244,'Hitter Rates'!M:M)</f>
        <v>260</v>
      </c>
      <c r="D244">
        <f>_xlfn.RANK.EQ('Hitter Rates'!N244,'Hitter Rates'!N:N)</f>
        <v>54</v>
      </c>
      <c r="E244">
        <f>_xlfn.RANK.EQ('Hitter Rates'!O244,'Hitter Rates'!O:O)</f>
        <v>216</v>
      </c>
      <c r="F244">
        <f>_xlfn.RANK.EQ('Hitter Rates'!P244,'Hitter Rates'!P:P)</f>
        <v>278</v>
      </c>
      <c r="G244">
        <f>_xlfn.RANK.EQ('Hitter Rates'!Q244,'Hitter Rates'!Q:Q)</f>
        <v>56</v>
      </c>
      <c r="H244">
        <f>_xlfn.RANK.EQ('Hitter Rates'!R244,'Hitter Rates'!R:R)</f>
        <v>107</v>
      </c>
      <c r="I244">
        <f>_xlfn.RANK.EQ('Hitter Rates'!S244,'Hitter Rates'!S:S)</f>
        <v>239</v>
      </c>
      <c r="J244">
        <f>_xlfn.RANK.EQ('Hitter Rates'!T244,'Hitter Rates'!T:T)</f>
        <v>271</v>
      </c>
      <c r="K244">
        <f>_xlfn.RANK.EQ('Hitter Rates'!U244,'Hitter Rates'!U:U)</f>
        <v>274</v>
      </c>
      <c r="L244">
        <f>_xlfn.RANK.EQ('Hitter Rates'!V244,'Hitter Rates'!V:V)</f>
        <v>115</v>
      </c>
      <c r="M244">
        <f>_xlfn.RANK.EQ('Hitter Rates'!W244,'Hitter Rates'!W:W)</f>
        <v>144</v>
      </c>
      <c r="N244">
        <f>_xlfn.RANK.EQ('Hitter Rates'!X244,'Hitter Rates'!X:X)</f>
        <v>155</v>
      </c>
      <c r="O244">
        <f>_xlfn.RANK.EQ('Hitter Rates'!Y244,'Hitter Rates'!Y:Y)</f>
        <v>133</v>
      </c>
      <c r="P244">
        <f>_xlfn.RANK.EQ('Hitter Rates'!Z244,'Hitter Rates'!Z:Z)</f>
        <v>87</v>
      </c>
      <c r="Q244">
        <f>_xlfn.RANK.EQ('Hitter Rates'!AA244,'Hitter Rates'!AA:AA)</f>
        <v>248</v>
      </c>
      <c r="R244">
        <f>_xlfn.RANK.EQ('Hitter Rates'!AB244,'Hitter Rates'!AB:AB)</f>
        <v>135</v>
      </c>
      <c r="S244">
        <f>_xlfn.RANK.EQ('Hitter Rates'!AC244,'Hitter Rates'!AC:AC)</f>
        <v>45</v>
      </c>
      <c r="T244">
        <f>_xlfn.RANK.EQ('Hitter Rates'!AD244,'Hitter Rates'!AD:AD)</f>
        <v>24</v>
      </c>
      <c r="U244">
        <f>_xlfn.RANK.EQ('Hitter Rates'!AE244,'Hitter Rates'!AE:AE)</f>
        <v>187</v>
      </c>
      <c r="V244">
        <f>_xlfn.RANK.EQ('Hitter Rates'!AF244,'Hitter Rates'!AF:AF)</f>
        <v>154</v>
      </c>
      <c r="W244">
        <f>_xlfn.RANK.EQ('Hitter Rates'!AG244,'Hitter Rates'!AG:AG)</f>
        <v>267</v>
      </c>
    </row>
    <row r="245" spans="1:23">
      <c r="A245">
        <f>_xlfn.RANK.EQ('Hitter Rates'!K245,'Hitter Rates'!K:K)</f>
        <v>154</v>
      </c>
      <c r="B245">
        <f>_xlfn.RANK.EQ('Hitter Rates'!L245,'Hitter Rates'!L:L)</f>
        <v>158</v>
      </c>
      <c r="C245">
        <f>_xlfn.RANK.EQ('Hitter Rates'!M245,'Hitter Rates'!M:M)</f>
        <v>228</v>
      </c>
      <c r="D245">
        <f>_xlfn.RANK.EQ('Hitter Rates'!N245,'Hitter Rates'!N:N)</f>
        <v>75</v>
      </c>
      <c r="E245">
        <f>_xlfn.RANK.EQ('Hitter Rates'!O245,'Hitter Rates'!O:O)</f>
        <v>163</v>
      </c>
      <c r="F245">
        <f>_xlfn.RANK.EQ('Hitter Rates'!P245,'Hitter Rates'!P:P)</f>
        <v>96</v>
      </c>
      <c r="G245">
        <f>_xlfn.RANK.EQ('Hitter Rates'!Q245,'Hitter Rates'!Q:Q)</f>
        <v>241</v>
      </c>
      <c r="H245">
        <f>_xlfn.RANK.EQ('Hitter Rates'!R245,'Hitter Rates'!R:R)</f>
        <v>240</v>
      </c>
      <c r="I245">
        <f>_xlfn.RANK.EQ('Hitter Rates'!S245,'Hitter Rates'!S:S)</f>
        <v>151</v>
      </c>
      <c r="J245">
        <f>_xlfn.RANK.EQ('Hitter Rates'!T245,'Hitter Rates'!T:T)</f>
        <v>192</v>
      </c>
      <c r="K245">
        <f>_xlfn.RANK.EQ('Hitter Rates'!U245,'Hitter Rates'!U:U)</f>
        <v>241</v>
      </c>
      <c r="L245">
        <f>_xlfn.RANK.EQ('Hitter Rates'!V245,'Hitter Rates'!V:V)</f>
        <v>176</v>
      </c>
      <c r="M245">
        <f>_xlfn.RANK.EQ('Hitter Rates'!W245,'Hitter Rates'!W:W)</f>
        <v>233</v>
      </c>
      <c r="N245">
        <f>_xlfn.RANK.EQ('Hitter Rates'!X245,'Hitter Rates'!X:X)</f>
        <v>126</v>
      </c>
      <c r="O245">
        <f>_xlfn.RANK.EQ('Hitter Rates'!Y245,'Hitter Rates'!Y:Y)</f>
        <v>109</v>
      </c>
      <c r="P245">
        <f>_xlfn.RANK.EQ('Hitter Rates'!Z245,'Hitter Rates'!Z:Z)</f>
        <v>163</v>
      </c>
      <c r="Q245">
        <f>_xlfn.RANK.EQ('Hitter Rates'!AA245,'Hitter Rates'!AA:AA)</f>
        <v>94</v>
      </c>
      <c r="R245">
        <f>_xlfn.RANK.EQ('Hitter Rates'!AB245,'Hitter Rates'!AB:AB)</f>
        <v>178</v>
      </c>
      <c r="S245">
        <f>_xlfn.RANK.EQ('Hitter Rates'!AC245,'Hitter Rates'!AC:AC)</f>
        <v>206</v>
      </c>
      <c r="T245">
        <f>_xlfn.RANK.EQ('Hitter Rates'!AD245,'Hitter Rates'!AD:AD)</f>
        <v>176</v>
      </c>
      <c r="U245">
        <f>_xlfn.RANK.EQ('Hitter Rates'!AE245,'Hitter Rates'!AE:AE)</f>
        <v>148</v>
      </c>
      <c r="V245">
        <f>_xlfn.RANK.EQ('Hitter Rates'!AF245,'Hitter Rates'!AF:AF)</f>
        <v>110</v>
      </c>
      <c r="W245">
        <f>_xlfn.RANK.EQ('Hitter Rates'!AG245,'Hitter Rates'!AG:AG)</f>
        <v>192</v>
      </c>
    </row>
    <row r="246" spans="1:23">
      <c r="A246">
        <f>_xlfn.RANK.EQ('Hitter Rates'!K246,'Hitter Rates'!K:K)</f>
        <v>177</v>
      </c>
      <c r="B246">
        <f>_xlfn.RANK.EQ('Hitter Rates'!L246,'Hitter Rates'!L:L)</f>
        <v>110</v>
      </c>
      <c r="C246">
        <f>_xlfn.RANK.EQ('Hitter Rates'!M246,'Hitter Rates'!M:M)</f>
        <v>88</v>
      </c>
      <c r="D246">
        <f>_xlfn.RANK.EQ('Hitter Rates'!N246,'Hitter Rates'!N:N)</f>
        <v>90</v>
      </c>
      <c r="E246">
        <f>_xlfn.RANK.EQ('Hitter Rates'!O246,'Hitter Rates'!O:O)</f>
        <v>233</v>
      </c>
      <c r="F246">
        <f>_xlfn.RANK.EQ('Hitter Rates'!P246,'Hitter Rates'!P:P)</f>
        <v>192</v>
      </c>
      <c r="G246">
        <f>_xlfn.RANK.EQ('Hitter Rates'!Q246,'Hitter Rates'!Q:Q)</f>
        <v>188</v>
      </c>
      <c r="H246">
        <f>_xlfn.RANK.EQ('Hitter Rates'!R246,'Hitter Rates'!R:R)</f>
        <v>259</v>
      </c>
      <c r="I246">
        <f>_xlfn.RANK.EQ('Hitter Rates'!S246,'Hitter Rates'!S:S)</f>
        <v>268</v>
      </c>
      <c r="J246">
        <f>_xlfn.RANK.EQ('Hitter Rates'!T246,'Hitter Rates'!T:T)</f>
        <v>284</v>
      </c>
      <c r="K246">
        <f>_xlfn.RANK.EQ('Hitter Rates'!U246,'Hitter Rates'!U:U)</f>
        <v>274</v>
      </c>
      <c r="L246">
        <f>_xlfn.RANK.EQ('Hitter Rates'!V246,'Hitter Rates'!V:V)</f>
        <v>90</v>
      </c>
      <c r="M246">
        <f>_xlfn.RANK.EQ('Hitter Rates'!W246,'Hitter Rates'!W:W)</f>
        <v>7</v>
      </c>
      <c r="N246">
        <f>_xlfn.RANK.EQ('Hitter Rates'!X246,'Hitter Rates'!X:X)</f>
        <v>229</v>
      </c>
      <c r="O246">
        <f>_xlfn.RANK.EQ('Hitter Rates'!Y246,'Hitter Rates'!Y:Y)</f>
        <v>167</v>
      </c>
      <c r="P246">
        <f>_xlfn.RANK.EQ('Hitter Rates'!Z246,'Hitter Rates'!Z:Z)</f>
        <v>79</v>
      </c>
      <c r="Q246">
        <f>_xlfn.RANK.EQ('Hitter Rates'!AA246,'Hitter Rates'!AA:AA)</f>
        <v>129</v>
      </c>
      <c r="R246">
        <f>_xlfn.RANK.EQ('Hitter Rates'!AB246,'Hitter Rates'!AB:AB)</f>
        <v>229</v>
      </c>
      <c r="S246">
        <f>_xlfn.RANK.EQ('Hitter Rates'!AC246,'Hitter Rates'!AC:AC)</f>
        <v>182</v>
      </c>
      <c r="T246">
        <f>_xlfn.RANK.EQ('Hitter Rates'!AD246,'Hitter Rates'!AD:AD)</f>
        <v>85</v>
      </c>
      <c r="U246">
        <f>_xlfn.RANK.EQ('Hitter Rates'!AE246,'Hitter Rates'!AE:AE)</f>
        <v>213</v>
      </c>
      <c r="V246">
        <f>_xlfn.RANK.EQ('Hitter Rates'!AF246,'Hitter Rates'!AF:AF)</f>
        <v>56</v>
      </c>
      <c r="W246">
        <f>_xlfn.RANK.EQ('Hitter Rates'!AG246,'Hitter Rates'!AG:AG)</f>
        <v>179</v>
      </c>
    </row>
    <row r="247" spans="1:23">
      <c r="A247">
        <f>_xlfn.RANK.EQ('Hitter Rates'!K247,'Hitter Rates'!K:K)</f>
        <v>274</v>
      </c>
      <c r="B247">
        <f>_xlfn.RANK.EQ('Hitter Rates'!L247,'Hitter Rates'!L:L)</f>
        <v>120</v>
      </c>
      <c r="C247">
        <f>_xlfn.RANK.EQ('Hitter Rates'!M247,'Hitter Rates'!M:M)</f>
        <v>186</v>
      </c>
      <c r="D247">
        <f>_xlfn.RANK.EQ('Hitter Rates'!N247,'Hitter Rates'!N:N)</f>
        <v>80</v>
      </c>
      <c r="E247">
        <f>_xlfn.RANK.EQ('Hitter Rates'!O247,'Hitter Rates'!O:O)</f>
        <v>209</v>
      </c>
      <c r="F247">
        <f>_xlfn.RANK.EQ('Hitter Rates'!P247,'Hitter Rates'!P:P)</f>
        <v>216</v>
      </c>
      <c r="G247">
        <f>_xlfn.RANK.EQ('Hitter Rates'!Q247,'Hitter Rates'!Q:Q)</f>
        <v>254</v>
      </c>
      <c r="H247">
        <f>_xlfn.RANK.EQ('Hitter Rates'!R247,'Hitter Rates'!R:R)</f>
        <v>217</v>
      </c>
      <c r="I247">
        <f>_xlfn.RANK.EQ('Hitter Rates'!S247,'Hitter Rates'!S:S)</f>
        <v>262</v>
      </c>
      <c r="J247">
        <f>_xlfn.RANK.EQ('Hitter Rates'!T247,'Hitter Rates'!T:T)</f>
        <v>159</v>
      </c>
      <c r="K247">
        <f>_xlfn.RANK.EQ('Hitter Rates'!U247,'Hitter Rates'!U:U)</f>
        <v>189</v>
      </c>
      <c r="L247">
        <f>_xlfn.RANK.EQ('Hitter Rates'!V247,'Hitter Rates'!V:V)</f>
        <v>249</v>
      </c>
      <c r="M247">
        <f>_xlfn.RANK.EQ('Hitter Rates'!W247,'Hitter Rates'!W:W)</f>
        <v>117</v>
      </c>
      <c r="N247">
        <f>_xlfn.RANK.EQ('Hitter Rates'!X247,'Hitter Rates'!X:X)</f>
        <v>50</v>
      </c>
      <c r="O247">
        <f>_xlfn.RANK.EQ('Hitter Rates'!Y247,'Hitter Rates'!Y:Y)</f>
        <v>234</v>
      </c>
      <c r="P247">
        <f>_xlfn.RANK.EQ('Hitter Rates'!Z247,'Hitter Rates'!Z:Z)</f>
        <v>204</v>
      </c>
      <c r="Q247">
        <f>_xlfn.RANK.EQ('Hitter Rates'!AA247,'Hitter Rates'!AA:AA)</f>
        <v>11</v>
      </c>
      <c r="R247">
        <f>_xlfn.RANK.EQ('Hitter Rates'!AB247,'Hitter Rates'!AB:AB)</f>
        <v>170</v>
      </c>
      <c r="S247">
        <f>_xlfn.RANK.EQ('Hitter Rates'!AC247,'Hitter Rates'!AC:AC)</f>
        <v>186</v>
      </c>
      <c r="T247">
        <f>_xlfn.RANK.EQ('Hitter Rates'!AD247,'Hitter Rates'!AD:AD)</f>
        <v>192</v>
      </c>
      <c r="U247">
        <f>_xlfn.RANK.EQ('Hitter Rates'!AE247,'Hitter Rates'!AE:AE)</f>
        <v>117</v>
      </c>
      <c r="V247">
        <f>_xlfn.RANK.EQ('Hitter Rates'!AF247,'Hitter Rates'!AF:AF)</f>
        <v>119</v>
      </c>
      <c r="W247">
        <f>_xlfn.RANK.EQ('Hitter Rates'!AG247,'Hitter Rates'!AG:AG)</f>
        <v>196</v>
      </c>
    </row>
    <row r="248" spans="1:23">
      <c r="A248">
        <f>_xlfn.RANK.EQ('Hitter Rates'!K248,'Hitter Rates'!K:K)</f>
        <v>133</v>
      </c>
      <c r="B248">
        <f>_xlfn.RANK.EQ('Hitter Rates'!L248,'Hitter Rates'!L:L)</f>
        <v>216</v>
      </c>
      <c r="C248">
        <f>_xlfn.RANK.EQ('Hitter Rates'!M248,'Hitter Rates'!M:M)</f>
        <v>98</v>
      </c>
      <c r="D248">
        <f>_xlfn.RANK.EQ('Hitter Rates'!N248,'Hitter Rates'!N:N)</f>
        <v>254</v>
      </c>
      <c r="E248">
        <f>_xlfn.RANK.EQ('Hitter Rates'!O248,'Hitter Rates'!O:O)</f>
        <v>176</v>
      </c>
      <c r="F248">
        <f>_xlfn.RANK.EQ('Hitter Rates'!P248,'Hitter Rates'!P:P)</f>
        <v>136</v>
      </c>
      <c r="G248">
        <f>_xlfn.RANK.EQ('Hitter Rates'!Q248,'Hitter Rates'!Q:Q)</f>
        <v>233</v>
      </c>
      <c r="H248">
        <f>_xlfn.RANK.EQ('Hitter Rates'!R248,'Hitter Rates'!R:R)</f>
        <v>168</v>
      </c>
      <c r="I248">
        <f>_xlfn.RANK.EQ('Hitter Rates'!S248,'Hitter Rates'!S:S)</f>
        <v>138</v>
      </c>
      <c r="J248">
        <f>_xlfn.RANK.EQ('Hitter Rates'!T248,'Hitter Rates'!T:T)</f>
        <v>53</v>
      </c>
      <c r="K248">
        <f>_xlfn.RANK.EQ('Hitter Rates'!U248,'Hitter Rates'!U:U)</f>
        <v>71</v>
      </c>
      <c r="L248">
        <f>_xlfn.RANK.EQ('Hitter Rates'!V248,'Hitter Rates'!V:V)</f>
        <v>192</v>
      </c>
      <c r="M248">
        <f>_xlfn.RANK.EQ('Hitter Rates'!W248,'Hitter Rates'!W:W)</f>
        <v>155</v>
      </c>
      <c r="N248">
        <f>_xlfn.RANK.EQ('Hitter Rates'!X248,'Hitter Rates'!X:X)</f>
        <v>97</v>
      </c>
      <c r="O248">
        <f>_xlfn.RANK.EQ('Hitter Rates'!Y248,'Hitter Rates'!Y:Y)</f>
        <v>182</v>
      </c>
      <c r="P248">
        <f>_xlfn.RANK.EQ('Hitter Rates'!Z248,'Hitter Rates'!Z:Z)</f>
        <v>277</v>
      </c>
      <c r="Q248">
        <f>_xlfn.RANK.EQ('Hitter Rates'!AA248,'Hitter Rates'!AA:AA)</f>
        <v>85</v>
      </c>
      <c r="R248">
        <f>_xlfn.RANK.EQ('Hitter Rates'!AB248,'Hitter Rates'!AB:AB)</f>
        <v>163</v>
      </c>
      <c r="S248">
        <f>_xlfn.RANK.EQ('Hitter Rates'!AC248,'Hitter Rates'!AC:AC)</f>
        <v>122</v>
      </c>
      <c r="T248">
        <f>_xlfn.RANK.EQ('Hitter Rates'!AD248,'Hitter Rates'!AD:AD)</f>
        <v>94</v>
      </c>
      <c r="U248">
        <f>_xlfn.RANK.EQ('Hitter Rates'!AE248,'Hitter Rates'!AE:AE)</f>
        <v>159</v>
      </c>
      <c r="V248">
        <f>_xlfn.RANK.EQ('Hitter Rates'!AF248,'Hitter Rates'!AF:AF)</f>
        <v>125</v>
      </c>
      <c r="W248">
        <f>_xlfn.RANK.EQ('Hitter Rates'!AG248,'Hitter Rates'!AG:AG)</f>
        <v>119</v>
      </c>
    </row>
    <row r="249" spans="1:23">
      <c r="A249">
        <f>_xlfn.RANK.EQ('Hitter Rates'!K249,'Hitter Rates'!K:K)</f>
        <v>287</v>
      </c>
      <c r="B249">
        <f>_xlfn.RANK.EQ('Hitter Rates'!L249,'Hitter Rates'!L:L)</f>
        <v>253</v>
      </c>
      <c r="C249">
        <f>_xlfn.RANK.EQ('Hitter Rates'!M249,'Hitter Rates'!M:M)</f>
        <v>286</v>
      </c>
      <c r="D249">
        <f>_xlfn.RANK.EQ('Hitter Rates'!N249,'Hitter Rates'!N:N)</f>
        <v>49</v>
      </c>
      <c r="E249">
        <f>_xlfn.RANK.EQ('Hitter Rates'!O249,'Hitter Rates'!O:O)</f>
        <v>229</v>
      </c>
      <c r="F249">
        <f>_xlfn.RANK.EQ('Hitter Rates'!P249,'Hitter Rates'!P:P)</f>
        <v>285</v>
      </c>
      <c r="G249">
        <f>_xlfn.RANK.EQ('Hitter Rates'!Q249,'Hitter Rates'!Q:Q)</f>
        <v>154</v>
      </c>
      <c r="H249">
        <f>_xlfn.RANK.EQ('Hitter Rates'!R249,'Hitter Rates'!R:R)</f>
        <v>208</v>
      </c>
      <c r="I249">
        <f>_xlfn.RANK.EQ('Hitter Rates'!S249,'Hitter Rates'!S:S)</f>
        <v>288</v>
      </c>
      <c r="J249">
        <f>_xlfn.RANK.EQ('Hitter Rates'!T249,'Hitter Rates'!T:T)</f>
        <v>283</v>
      </c>
      <c r="K249">
        <f>_xlfn.RANK.EQ('Hitter Rates'!U249,'Hitter Rates'!U:U)</f>
        <v>262</v>
      </c>
      <c r="L249">
        <f>_xlfn.RANK.EQ('Hitter Rates'!V249,'Hitter Rates'!V:V)</f>
        <v>231</v>
      </c>
      <c r="M249">
        <f>_xlfn.RANK.EQ('Hitter Rates'!W249,'Hitter Rates'!W:W)</f>
        <v>72</v>
      </c>
      <c r="N249">
        <f>_xlfn.RANK.EQ('Hitter Rates'!X249,'Hitter Rates'!X:X)</f>
        <v>56</v>
      </c>
      <c r="O249">
        <f>_xlfn.RANK.EQ('Hitter Rates'!Y249,'Hitter Rates'!Y:Y)</f>
        <v>239</v>
      </c>
      <c r="P249">
        <f>_xlfn.RANK.EQ('Hitter Rates'!Z249,'Hitter Rates'!Z:Z)</f>
        <v>34</v>
      </c>
      <c r="Q249">
        <f>_xlfn.RANK.EQ('Hitter Rates'!AA249,'Hitter Rates'!AA:AA)</f>
        <v>231</v>
      </c>
      <c r="R249">
        <f>_xlfn.RANK.EQ('Hitter Rates'!AB249,'Hitter Rates'!AB:AB)</f>
        <v>284</v>
      </c>
      <c r="S249">
        <f>_xlfn.RANK.EQ('Hitter Rates'!AC249,'Hitter Rates'!AC:AC)</f>
        <v>176</v>
      </c>
      <c r="T249">
        <f>_xlfn.RANK.EQ('Hitter Rates'!AD249,'Hitter Rates'!AD:AD)</f>
        <v>16</v>
      </c>
      <c r="U249">
        <f>_xlfn.RANK.EQ('Hitter Rates'!AE249,'Hitter Rates'!AE:AE)</f>
        <v>283</v>
      </c>
      <c r="V249">
        <f>_xlfn.RANK.EQ('Hitter Rates'!AF249,'Hitter Rates'!AF:AF)</f>
        <v>4</v>
      </c>
      <c r="W249">
        <f>_xlfn.RANK.EQ('Hitter Rates'!AG249,'Hitter Rates'!AG:AG)</f>
        <v>273</v>
      </c>
    </row>
    <row r="250" spans="1:23">
      <c r="A250">
        <f>_xlfn.RANK.EQ('Hitter Rates'!K250,'Hitter Rates'!K:K)</f>
        <v>240</v>
      </c>
      <c r="B250">
        <f>_xlfn.RANK.EQ('Hitter Rates'!L250,'Hitter Rates'!L:L)</f>
        <v>132</v>
      </c>
      <c r="C250">
        <f>_xlfn.RANK.EQ('Hitter Rates'!M250,'Hitter Rates'!M:M)</f>
        <v>196</v>
      </c>
      <c r="D250">
        <f>_xlfn.RANK.EQ('Hitter Rates'!N250,'Hitter Rates'!N:N)</f>
        <v>115</v>
      </c>
      <c r="E250">
        <f>_xlfn.RANK.EQ('Hitter Rates'!O250,'Hitter Rates'!O:O)</f>
        <v>216</v>
      </c>
      <c r="F250">
        <f>_xlfn.RANK.EQ('Hitter Rates'!P250,'Hitter Rates'!P:P)</f>
        <v>202</v>
      </c>
      <c r="G250">
        <f>_xlfn.RANK.EQ('Hitter Rates'!Q250,'Hitter Rates'!Q:Q)</f>
        <v>243</v>
      </c>
      <c r="H250">
        <f>_xlfn.RANK.EQ('Hitter Rates'!R250,'Hitter Rates'!R:R)</f>
        <v>277</v>
      </c>
      <c r="I250">
        <f>_xlfn.RANK.EQ('Hitter Rates'!S250,'Hitter Rates'!S:S)</f>
        <v>207</v>
      </c>
      <c r="J250">
        <f>_xlfn.RANK.EQ('Hitter Rates'!T250,'Hitter Rates'!T:T)</f>
        <v>220</v>
      </c>
      <c r="K250">
        <f>_xlfn.RANK.EQ('Hitter Rates'!U250,'Hitter Rates'!U:U)</f>
        <v>189</v>
      </c>
      <c r="L250">
        <f>_xlfn.RANK.EQ('Hitter Rates'!V250,'Hitter Rates'!V:V)</f>
        <v>276</v>
      </c>
      <c r="M250">
        <f>_xlfn.RANK.EQ('Hitter Rates'!W250,'Hitter Rates'!W:W)</f>
        <v>205</v>
      </c>
      <c r="N250">
        <f>_xlfn.RANK.EQ('Hitter Rates'!X250,'Hitter Rates'!X:X)</f>
        <v>18</v>
      </c>
      <c r="O250">
        <f>_xlfn.RANK.EQ('Hitter Rates'!Y250,'Hitter Rates'!Y:Y)</f>
        <v>264</v>
      </c>
      <c r="P250">
        <f>_xlfn.RANK.EQ('Hitter Rates'!Z250,'Hitter Rates'!Z:Z)</f>
        <v>215</v>
      </c>
      <c r="Q250">
        <f>_xlfn.RANK.EQ('Hitter Rates'!AA250,'Hitter Rates'!AA:AA)</f>
        <v>88</v>
      </c>
      <c r="R250">
        <f>_xlfn.RANK.EQ('Hitter Rates'!AB250,'Hitter Rates'!AB:AB)</f>
        <v>268</v>
      </c>
      <c r="S250">
        <f>_xlfn.RANK.EQ('Hitter Rates'!AC250,'Hitter Rates'!AC:AC)</f>
        <v>277</v>
      </c>
      <c r="T250">
        <f>_xlfn.RANK.EQ('Hitter Rates'!AD250,'Hitter Rates'!AD:AD)</f>
        <v>217</v>
      </c>
      <c r="U250">
        <f>_xlfn.RANK.EQ('Hitter Rates'!AE250,'Hitter Rates'!AE:AE)</f>
        <v>248</v>
      </c>
      <c r="V250">
        <f>_xlfn.RANK.EQ('Hitter Rates'!AF250,'Hitter Rates'!AF:AF)</f>
        <v>20</v>
      </c>
      <c r="W250">
        <f>_xlfn.RANK.EQ('Hitter Rates'!AG250,'Hitter Rates'!AG:AG)</f>
        <v>211</v>
      </c>
    </row>
    <row r="251" spans="1:23">
      <c r="A251">
        <f>_xlfn.RANK.EQ('Hitter Rates'!K251,'Hitter Rates'!K:K)</f>
        <v>70</v>
      </c>
      <c r="B251">
        <f>_xlfn.RANK.EQ('Hitter Rates'!L251,'Hitter Rates'!L:L)</f>
        <v>242</v>
      </c>
      <c r="C251">
        <f>_xlfn.RANK.EQ('Hitter Rates'!M251,'Hitter Rates'!M:M)</f>
        <v>42</v>
      </c>
      <c r="D251">
        <f>_xlfn.RANK.EQ('Hitter Rates'!N251,'Hitter Rates'!N:N)</f>
        <v>254</v>
      </c>
      <c r="E251">
        <f>_xlfn.RANK.EQ('Hitter Rates'!O251,'Hitter Rates'!O:O)</f>
        <v>86</v>
      </c>
      <c r="F251">
        <f>_xlfn.RANK.EQ('Hitter Rates'!P251,'Hitter Rates'!P:P)</f>
        <v>182</v>
      </c>
      <c r="G251">
        <f>_xlfn.RANK.EQ('Hitter Rates'!Q251,'Hitter Rates'!Q:Q)</f>
        <v>27</v>
      </c>
      <c r="H251">
        <f>_xlfn.RANK.EQ('Hitter Rates'!R251,'Hitter Rates'!R:R)</f>
        <v>84</v>
      </c>
      <c r="I251">
        <f>_xlfn.RANK.EQ('Hitter Rates'!S251,'Hitter Rates'!S:S)</f>
        <v>117</v>
      </c>
      <c r="J251">
        <f>_xlfn.RANK.EQ('Hitter Rates'!T251,'Hitter Rates'!T:T)</f>
        <v>25</v>
      </c>
      <c r="K251">
        <f>_xlfn.RANK.EQ('Hitter Rates'!U251,'Hitter Rates'!U:U)</f>
        <v>37</v>
      </c>
      <c r="L251">
        <f>_xlfn.RANK.EQ('Hitter Rates'!V251,'Hitter Rates'!V:V)</f>
        <v>111</v>
      </c>
      <c r="M251">
        <f>_xlfn.RANK.EQ('Hitter Rates'!W251,'Hitter Rates'!W:W)</f>
        <v>225</v>
      </c>
      <c r="N251">
        <f>_xlfn.RANK.EQ('Hitter Rates'!X251,'Hitter Rates'!X:X)</f>
        <v>112</v>
      </c>
      <c r="O251">
        <f>_xlfn.RANK.EQ('Hitter Rates'!Y251,'Hitter Rates'!Y:Y)</f>
        <v>131</v>
      </c>
      <c r="P251">
        <f>_xlfn.RANK.EQ('Hitter Rates'!Z251,'Hitter Rates'!Z:Z)</f>
        <v>246</v>
      </c>
      <c r="Q251">
        <f>_xlfn.RANK.EQ('Hitter Rates'!AA251,'Hitter Rates'!AA:AA)</f>
        <v>256</v>
      </c>
      <c r="R251">
        <f>_xlfn.RANK.EQ('Hitter Rates'!AB251,'Hitter Rates'!AB:AB)</f>
        <v>200</v>
      </c>
      <c r="S251">
        <f>_xlfn.RANK.EQ('Hitter Rates'!AC251,'Hitter Rates'!AC:AC)</f>
        <v>18</v>
      </c>
      <c r="T251">
        <f>_xlfn.RANK.EQ('Hitter Rates'!AD251,'Hitter Rates'!AD:AD)</f>
        <v>1</v>
      </c>
      <c r="U251">
        <f>_xlfn.RANK.EQ('Hitter Rates'!AE251,'Hitter Rates'!AE:AE)</f>
        <v>255</v>
      </c>
      <c r="V251">
        <f>_xlfn.RANK.EQ('Hitter Rates'!AF251,'Hitter Rates'!AF:AF)</f>
        <v>89</v>
      </c>
      <c r="W251">
        <f>_xlfn.RANK.EQ('Hitter Rates'!AG251,'Hitter Rates'!AG:AG)</f>
        <v>214</v>
      </c>
    </row>
    <row r="252" spans="1:23">
      <c r="A252">
        <f>_xlfn.RANK.EQ('Hitter Rates'!K252,'Hitter Rates'!K:K)</f>
        <v>250</v>
      </c>
      <c r="B252">
        <f>_xlfn.RANK.EQ('Hitter Rates'!L252,'Hitter Rates'!L:L)</f>
        <v>220</v>
      </c>
      <c r="C252">
        <f>_xlfn.RANK.EQ('Hitter Rates'!M252,'Hitter Rates'!M:M)</f>
        <v>200</v>
      </c>
      <c r="D252">
        <f>_xlfn.RANK.EQ('Hitter Rates'!N252,'Hitter Rates'!N:N)</f>
        <v>48</v>
      </c>
      <c r="E252">
        <f>_xlfn.RANK.EQ('Hitter Rates'!O252,'Hitter Rates'!O:O)</f>
        <v>206</v>
      </c>
      <c r="F252">
        <f>_xlfn.RANK.EQ('Hitter Rates'!P252,'Hitter Rates'!P:P)</f>
        <v>262</v>
      </c>
      <c r="G252">
        <f>_xlfn.RANK.EQ('Hitter Rates'!Q252,'Hitter Rates'!Q:Q)</f>
        <v>169</v>
      </c>
      <c r="H252">
        <f>_xlfn.RANK.EQ('Hitter Rates'!R252,'Hitter Rates'!R:R)</f>
        <v>193</v>
      </c>
      <c r="I252">
        <f>_xlfn.RANK.EQ('Hitter Rates'!S252,'Hitter Rates'!S:S)</f>
        <v>268</v>
      </c>
      <c r="J252">
        <f>_xlfn.RANK.EQ('Hitter Rates'!T252,'Hitter Rates'!T:T)</f>
        <v>168</v>
      </c>
      <c r="K252">
        <f>_xlfn.RANK.EQ('Hitter Rates'!U252,'Hitter Rates'!U:U)</f>
        <v>164</v>
      </c>
      <c r="L252">
        <f>_xlfn.RANK.EQ('Hitter Rates'!V252,'Hitter Rates'!V:V)</f>
        <v>255</v>
      </c>
      <c r="M252">
        <f>_xlfn.RANK.EQ('Hitter Rates'!W252,'Hitter Rates'!W:W)</f>
        <v>20</v>
      </c>
      <c r="N252">
        <f>_xlfn.RANK.EQ('Hitter Rates'!X252,'Hitter Rates'!X:X)</f>
        <v>37</v>
      </c>
      <c r="O252">
        <f>_xlfn.RANK.EQ('Hitter Rates'!Y252,'Hitter Rates'!Y:Y)</f>
        <v>279</v>
      </c>
      <c r="P252">
        <f>_xlfn.RANK.EQ('Hitter Rates'!Z252,'Hitter Rates'!Z:Z)</f>
        <v>215</v>
      </c>
      <c r="Q252">
        <f>_xlfn.RANK.EQ('Hitter Rates'!AA252,'Hitter Rates'!AA:AA)</f>
        <v>172</v>
      </c>
      <c r="R252">
        <f>_xlfn.RANK.EQ('Hitter Rates'!AB252,'Hitter Rates'!AB:AB)</f>
        <v>229</v>
      </c>
      <c r="S252">
        <f>_xlfn.RANK.EQ('Hitter Rates'!AC252,'Hitter Rates'!AC:AC)</f>
        <v>117</v>
      </c>
      <c r="T252">
        <f>_xlfn.RANK.EQ('Hitter Rates'!AD252,'Hitter Rates'!AD:AD)</f>
        <v>33</v>
      </c>
      <c r="U252">
        <f>_xlfn.RANK.EQ('Hitter Rates'!AE252,'Hitter Rates'!AE:AE)</f>
        <v>232</v>
      </c>
      <c r="V252">
        <f>_xlfn.RANK.EQ('Hitter Rates'!AF252,'Hitter Rates'!AF:AF)</f>
        <v>56</v>
      </c>
      <c r="W252">
        <f>_xlfn.RANK.EQ('Hitter Rates'!AG252,'Hitter Rates'!AG:AG)</f>
        <v>246</v>
      </c>
    </row>
    <row r="253" spans="1:23">
      <c r="A253">
        <f>_xlfn.RANK.EQ('Hitter Rates'!K253,'Hitter Rates'!K:K)</f>
        <v>268</v>
      </c>
      <c r="B253">
        <f>_xlfn.RANK.EQ('Hitter Rates'!L253,'Hitter Rates'!L:L)</f>
        <v>254</v>
      </c>
      <c r="C253">
        <f>_xlfn.RANK.EQ('Hitter Rates'!M253,'Hitter Rates'!M:M)</f>
        <v>282</v>
      </c>
      <c r="D253">
        <f>_xlfn.RANK.EQ('Hitter Rates'!N253,'Hitter Rates'!N:N)</f>
        <v>53</v>
      </c>
      <c r="E253">
        <f>_xlfn.RANK.EQ('Hitter Rates'!O253,'Hitter Rates'!O:O)</f>
        <v>224</v>
      </c>
      <c r="F253">
        <f>_xlfn.RANK.EQ('Hitter Rates'!P253,'Hitter Rates'!P:P)</f>
        <v>281</v>
      </c>
      <c r="G253">
        <f>_xlfn.RANK.EQ('Hitter Rates'!Q253,'Hitter Rates'!Q:Q)</f>
        <v>68</v>
      </c>
      <c r="H253">
        <f>_xlfn.RANK.EQ('Hitter Rates'!R253,'Hitter Rates'!R:R)</f>
        <v>287</v>
      </c>
      <c r="I253">
        <f>_xlfn.RANK.EQ('Hitter Rates'!S253,'Hitter Rates'!S:S)</f>
        <v>284</v>
      </c>
      <c r="J253">
        <f>_xlfn.RANK.EQ('Hitter Rates'!T253,'Hitter Rates'!T:T)</f>
        <v>285</v>
      </c>
      <c r="K253">
        <f>_xlfn.RANK.EQ('Hitter Rates'!U253,'Hitter Rates'!U:U)</f>
        <v>250</v>
      </c>
      <c r="L253">
        <f>_xlfn.RANK.EQ('Hitter Rates'!V253,'Hitter Rates'!V:V)</f>
        <v>224</v>
      </c>
      <c r="M253">
        <f>_xlfn.RANK.EQ('Hitter Rates'!W253,'Hitter Rates'!W:W)</f>
        <v>215</v>
      </c>
      <c r="N253">
        <f>_xlfn.RANK.EQ('Hitter Rates'!X253,'Hitter Rates'!X:X)</f>
        <v>53</v>
      </c>
      <c r="O253">
        <f>_xlfn.RANK.EQ('Hitter Rates'!Y253,'Hitter Rates'!Y:Y)</f>
        <v>205</v>
      </c>
      <c r="P253">
        <f>_xlfn.RANK.EQ('Hitter Rates'!Z253,'Hitter Rates'!Z:Z)</f>
        <v>180</v>
      </c>
      <c r="Q253">
        <f>_xlfn.RANK.EQ('Hitter Rates'!AA253,'Hitter Rates'!AA:AA)</f>
        <v>230</v>
      </c>
      <c r="R253">
        <f>_xlfn.RANK.EQ('Hitter Rates'!AB253,'Hitter Rates'!AB:AB)</f>
        <v>281</v>
      </c>
      <c r="S253">
        <f>_xlfn.RANK.EQ('Hitter Rates'!AC253,'Hitter Rates'!AC:AC)</f>
        <v>251</v>
      </c>
      <c r="T253">
        <f>_xlfn.RANK.EQ('Hitter Rates'!AD253,'Hitter Rates'!AD:AD)</f>
        <v>65</v>
      </c>
      <c r="U253">
        <f>_xlfn.RANK.EQ('Hitter Rates'!AE253,'Hitter Rates'!AE:AE)</f>
        <v>278</v>
      </c>
      <c r="V253">
        <f>_xlfn.RANK.EQ('Hitter Rates'!AF253,'Hitter Rates'!AF:AF)</f>
        <v>7</v>
      </c>
      <c r="W253">
        <f>_xlfn.RANK.EQ('Hitter Rates'!AG253,'Hitter Rates'!AG:AG)</f>
        <v>270</v>
      </c>
    </row>
    <row r="254" spans="1:23">
      <c r="A254">
        <f>_xlfn.RANK.EQ('Hitter Rates'!K254,'Hitter Rates'!K:K)</f>
        <v>214</v>
      </c>
      <c r="B254">
        <f>_xlfn.RANK.EQ('Hitter Rates'!L254,'Hitter Rates'!L:L)</f>
        <v>171</v>
      </c>
      <c r="C254">
        <f>_xlfn.RANK.EQ('Hitter Rates'!M254,'Hitter Rates'!M:M)</f>
        <v>191</v>
      </c>
      <c r="D254">
        <f>_xlfn.RANK.EQ('Hitter Rates'!N254,'Hitter Rates'!N:N)</f>
        <v>163</v>
      </c>
      <c r="E254">
        <f>_xlfn.RANK.EQ('Hitter Rates'!O254,'Hitter Rates'!O:O)</f>
        <v>209</v>
      </c>
      <c r="F254">
        <f>_xlfn.RANK.EQ('Hitter Rates'!P254,'Hitter Rates'!P:P)</f>
        <v>235</v>
      </c>
      <c r="G254">
        <f>_xlfn.RANK.EQ('Hitter Rates'!Q254,'Hitter Rates'!Q:Q)</f>
        <v>34</v>
      </c>
      <c r="H254">
        <f>_xlfn.RANK.EQ('Hitter Rates'!R254,'Hitter Rates'!R:R)</f>
        <v>180</v>
      </c>
      <c r="I254">
        <f>_xlfn.RANK.EQ('Hitter Rates'!S254,'Hitter Rates'!S:S)</f>
        <v>202</v>
      </c>
      <c r="J254">
        <f>_xlfn.RANK.EQ('Hitter Rates'!T254,'Hitter Rates'!T:T)</f>
        <v>256</v>
      </c>
      <c r="K254">
        <f>_xlfn.RANK.EQ('Hitter Rates'!U254,'Hitter Rates'!U:U)</f>
        <v>248</v>
      </c>
      <c r="L254">
        <f>_xlfn.RANK.EQ('Hitter Rates'!V254,'Hitter Rates'!V:V)</f>
        <v>63</v>
      </c>
      <c r="M254">
        <f>_xlfn.RANK.EQ('Hitter Rates'!W254,'Hitter Rates'!W:W)</f>
        <v>257</v>
      </c>
      <c r="N254">
        <f>_xlfn.RANK.EQ('Hitter Rates'!X254,'Hitter Rates'!X:X)</f>
        <v>221</v>
      </c>
      <c r="O254">
        <f>_xlfn.RANK.EQ('Hitter Rates'!Y254,'Hitter Rates'!Y:Y)</f>
        <v>29</v>
      </c>
      <c r="P254">
        <f>_xlfn.RANK.EQ('Hitter Rates'!Z254,'Hitter Rates'!Z:Z)</f>
        <v>132</v>
      </c>
      <c r="Q254">
        <f>_xlfn.RANK.EQ('Hitter Rates'!AA254,'Hitter Rates'!AA:AA)</f>
        <v>254</v>
      </c>
      <c r="R254">
        <f>_xlfn.RANK.EQ('Hitter Rates'!AB254,'Hitter Rates'!AB:AB)</f>
        <v>205</v>
      </c>
      <c r="S254">
        <f>_xlfn.RANK.EQ('Hitter Rates'!AC254,'Hitter Rates'!AC:AC)</f>
        <v>224</v>
      </c>
      <c r="T254">
        <f>_xlfn.RANK.EQ('Hitter Rates'!AD254,'Hitter Rates'!AD:AD)</f>
        <v>123</v>
      </c>
      <c r="U254">
        <f>_xlfn.RANK.EQ('Hitter Rates'!AE254,'Hitter Rates'!AE:AE)</f>
        <v>218</v>
      </c>
      <c r="V254">
        <f>_xlfn.RANK.EQ('Hitter Rates'!AF254,'Hitter Rates'!AF:AF)</f>
        <v>83</v>
      </c>
      <c r="W254">
        <f>_xlfn.RANK.EQ('Hitter Rates'!AG254,'Hitter Rates'!AG:AG)</f>
        <v>260</v>
      </c>
    </row>
    <row r="255" spans="1:23">
      <c r="A255">
        <f>_xlfn.RANK.EQ('Hitter Rates'!K255,'Hitter Rates'!K:K)</f>
        <v>102</v>
      </c>
      <c r="B255">
        <f>_xlfn.RANK.EQ('Hitter Rates'!L255,'Hitter Rates'!L:L)</f>
        <v>276</v>
      </c>
      <c r="C255">
        <f>_xlfn.RANK.EQ('Hitter Rates'!M255,'Hitter Rates'!M:M)</f>
        <v>69</v>
      </c>
      <c r="D255">
        <f>_xlfn.RANK.EQ('Hitter Rates'!N255,'Hitter Rates'!N:N)</f>
        <v>179</v>
      </c>
      <c r="E255">
        <f>_xlfn.RANK.EQ('Hitter Rates'!O255,'Hitter Rates'!O:O)</f>
        <v>254</v>
      </c>
      <c r="F255">
        <f>_xlfn.RANK.EQ('Hitter Rates'!P255,'Hitter Rates'!P:P)</f>
        <v>178</v>
      </c>
      <c r="G255">
        <f>_xlfn.RANK.EQ('Hitter Rates'!Q255,'Hitter Rates'!Q:Q)</f>
        <v>165</v>
      </c>
      <c r="H255">
        <f>_xlfn.RANK.EQ('Hitter Rates'!R255,'Hitter Rates'!R:R)</f>
        <v>67</v>
      </c>
      <c r="I255">
        <f>_xlfn.RANK.EQ('Hitter Rates'!S255,'Hitter Rates'!S:S)</f>
        <v>51</v>
      </c>
      <c r="J255">
        <f>_xlfn.RANK.EQ('Hitter Rates'!T255,'Hitter Rates'!T:T)</f>
        <v>59</v>
      </c>
      <c r="K255">
        <f>_xlfn.RANK.EQ('Hitter Rates'!U255,'Hitter Rates'!U:U)</f>
        <v>74</v>
      </c>
      <c r="L255">
        <f>_xlfn.RANK.EQ('Hitter Rates'!V255,'Hitter Rates'!V:V)</f>
        <v>68</v>
      </c>
      <c r="M255">
        <f>_xlfn.RANK.EQ('Hitter Rates'!W255,'Hitter Rates'!W:W)</f>
        <v>260</v>
      </c>
      <c r="N255">
        <f>_xlfn.RANK.EQ('Hitter Rates'!X255,'Hitter Rates'!X:X)</f>
        <v>229</v>
      </c>
      <c r="O255">
        <f>_xlfn.RANK.EQ('Hitter Rates'!Y255,'Hitter Rates'!Y:Y)</f>
        <v>19</v>
      </c>
      <c r="P255">
        <f>_xlfn.RANK.EQ('Hitter Rates'!Z255,'Hitter Rates'!Z:Z)</f>
        <v>199</v>
      </c>
      <c r="Q255">
        <f>_xlfn.RANK.EQ('Hitter Rates'!AA255,'Hitter Rates'!AA:AA)</f>
        <v>90</v>
      </c>
      <c r="R255">
        <f>_xlfn.RANK.EQ('Hitter Rates'!AB255,'Hitter Rates'!AB:AB)</f>
        <v>41</v>
      </c>
      <c r="S255">
        <f>_xlfn.RANK.EQ('Hitter Rates'!AC255,'Hitter Rates'!AC:AC)</f>
        <v>97</v>
      </c>
      <c r="T255">
        <f>_xlfn.RANK.EQ('Hitter Rates'!AD255,'Hitter Rates'!AD:AD)</f>
        <v>230</v>
      </c>
      <c r="U255">
        <f>_xlfn.RANK.EQ('Hitter Rates'!AE255,'Hitter Rates'!AE:AE)</f>
        <v>39</v>
      </c>
      <c r="V255">
        <f>_xlfn.RANK.EQ('Hitter Rates'!AF255,'Hitter Rates'!AF:AF)</f>
        <v>246</v>
      </c>
      <c r="W255">
        <f>_xlfn.RANK.EQ('Hitter Rates'!AG255,'Hitter Rates'!AG:AG)</f>
        <v>229</v>
      </c>
    </row>
    <row r="256" spans="1:23">
      <c r="A256">
        <f>_xlfn.RANK.EQ('Hitter Rates'!K256,'Hitter Rates'!K:K)</f>
        <v>233</v>
      </c>
      <c r="B256">
        <f>_xlfn.RANK.EQ('Hitter Rates'!L256,'Hitter Rates'!L:L)</f>
        <v>280</v>
      </c>
      <c r="C256">
        <f>_xlfn.RANK.EQ('Hitter Rates'!M256,'Hitter Rates'!M:M)</f>
        <v>270</v>
      </c>
      <c r="D256">
        <f>_xlfn.RANK.EQ('Hitter Rates'!N256,'Hitter Rates'!N:N)</f>
        <v>254</v>
      </c>
      <c r="E256">
        <f>_xlfn.RANK.EQ('Hitter Rates'!O256,'Hitter Rates'!O:O)</f>
        <v>193</v>
      </c>
      <c r="F256">
        <f>_xlfn.RANK.EQ('Hitter Rates'!P256,'Hitter Rates'!P:P)</f>
        <v>265</v>
      </c>
      <c r="G256">
        <f>_xlfn.RANK.EQ('Hitter Rates'!Q256,'Hitter Rates'!Q:Q)</f>
        <v>120</v>
      </c>
      <c r="H256">
        <f>_xlfn.RANK.EQ('Hitter Rates'!R256,'Hitter Rates'!R:R)</f>
        <v>162</v>
      </c>
      <c r="I256">
        <f>_xlfn.RANK.EQ('Hitter Rates'!S256,'Hitter Rates'!S:S)</f>
        <v>239</v>
      </c>
      <c r="J256">
        <f>_xlfn.RANK.EQ('Hitter Rates'!T256,'Hitter Rates'!T:T)</f>
        <v>230</v>
      </c>
      <c r="K256">
        <f>_xlfn.RANK.EQ('Hitter Rates'!U256,'Hitter Rates'!U:U)</f>
        <v>217</v>
      </c>
      <c r="L256">
        <f>_xlfn.RANK.EQ('Hitter Rates'!V256,'Hitter Rates'!V:V)</f>
        <v>199</v>
      </c>
      <c r="M256">
        <f>_xlfn.RANK.EQ('Hitter Rates'!W256,'Hitter Rates'!W:W)</f>
        <v>214</v>
      </c>
      <c r="N256">
        <f>_xlfn.RANK.EQ('Hitter Rates'!X256,'Hitter Rates'!X:X)</f>
        <v>82</v>
      </c>
      <c r="O256">
        <f>_xlfn.RANK.EQ('Hitter Rates'!Y256,'Hitter Rates'!Y:Y)</f>
        <v>173</v>
      </c>
      <c r="P256">
        <f>_xlfn.RANK.EQ('Hitter Rates'!Z256,'Hitter Rates'!Z:Z)</f>
        <v>277</v>
      </c>
      <c r="Q256">
        <f>_xlfn.RANK.EQ('Hitter Rates'!AA256,'Hitter Rates'!AA:AA)</f>
        <v>168</v>
      </c>
      <c r="R256">
        <f>_xlfn.RANK.EQ('Hitter Rates'!AB256,'Hitter Rates'!AB:AB)</f>
        <v>158</v>
      </c>
      <c r="S256">
        <f>_xlfn.RANK.EQ('Hitter Rates'!AC256,'Hitter Rates'!AC:AC)</f>
        <v>92</v>
      </c>
      <c r="T256">
        <f>_xlfn.RANK.EQ('Hitter Rates'!AD256,'Hitter Rates'!AD:AD)</f>
        <v>61</v>
      </c>
      <c r="U256">
        <f>_xlfn.RANK.EQ('Hitter Rates'!AE256,'Hitter Rates'!AE:AE)</f>
        <v>181</v>
      </c>
      <c r="V256">
        <f>_xlfn.RANK.EQ('Hitter Rates'!AF256,'Hitter Rates'!AF:AF)</f>
        <v>130</v>
      </c>
      <c r="W256">
        <f>_xlfn.RANK.EQ('Hitter Rates'!AG256,'Hitter Rates'!AG:AG)</f>
        <v>274</v>
      </c>
    </row>
    <row r="257" spans="1:23">
      <c r="A257">
        <f>_xlfn.RANK.EQ('Hitter Rates'!K257,'Hitter Rates'!K:K)</f>
        <v>281</v>
      </c>
      <c r="B257">
        <f>_xlfn.RANK.EQ('Hitter Rates'!L257,'Hitter Rates'!L:L)</f>
        <v>181</v>
      </c>
      <c r="C257">
        <f>_xlfn.RANK.EQ('Hitter Rates'!M257,'Hitter Rates'!M:M)</f>
        <v>279</v>
      </c>
      <c r="D257">
        <f>_xlfn.RANK.EQ('Hitter Rates'!N257,'Hitter Rates'!N:N)</f>
        <v>101</v>
      </c>
      <c r="E257">
        <f>_xlfn.RANK.EQ('Hitter Rates'!O257,'Hitter Rates'!O:O)</f>
        <v>132</v>
      </c>
      <c r="F257">
        <f>_xlfn.RANK.EQ('Hitter Rates'!P257,'Hitter Rates'!P:P)</f>
        <v>247</v>
      </c>
      <c r="G257">
        <f>_xlfn.RANK.EQ('Hitter Rates'!Q257,'Hitter Rates'!Q:Q)</f>
        <v>137</v>
      </c>
      <c r="H257">
        <f>_xlfn.RANK.EQ('Hitter Rates'!R257,'Hitter Rates'!R:R)</f>
        <v>265</v>
      </c>
      <c r="I257">
        <f>_xlfn.RANK.EQ('Hitter Rates'!S257,'Hitter Rates'!S:S)</f>
        <v>270</v>
      </c>
      <c r="J257">
        <f>_xlfn.RANK.EQ('Hitter Rates'!T257,'Hitter Rates'!T:T)</f>
        <v>276</v>
      </c>
      <c r="K257">
        <f>_xlfn.RANK.EQ('Hitter Rates'!U257,'Hitter Rates'!U:U)</f>
        <v>254</v>
      </c>
      <c r="L257">
        <f>_xlfn.RANK.EQ('Hitter Rates'!V257,'Hitter Rates'!V:V)</f>
        <v>111</v>
      </c>
      <c r="M257">
        <f>_xlfn.RANK.EQ('Hitter Rates'!W257,'Hitter Rates'!W:W)</f>
        <v>11</v>
      </c>
      <c r="N257">
        <f>_xlfn.RANK.EQ('Hitter Rates'!X257,'Hitter Rates'!X:X)</f>
        <v>191</v>
      </c>
      <c r="O257">
        <f>_xlfn.RANK.EQ('Hitter Rates'!Y257,'Hitter Rates'!Y:Y)</f>
        <v>200</v>
      </c>
      <c r="P257">
        <f>_xlfn.RANK.EQ('Hitter Rates'!Z257,'Hitter Rates'!Z:Z)</f>
        <v>70</v>
      </c>
      <c r="Q257">
        <f>_xlfn.RANK.EQ('Hitter Rates'!AA257,'Hitter Rates'!AA:AA)</f>
        <v>142</v>
      </c>
      <c r="R257">
        <f>_xlfn.RANK.EQ('Hitter Rates'!AB257,'Hitter Rates'!AB:AB)</f>
        <v>240</v>
      </c>
      <c r="S257">
        <f>_xlfn.RANK.EQ('Hitter Rates'!AC257,'Hitter Rates'!AC:AC)</f>
        <v>270</v>
      </c>
      <c r="T257">
        <f>_xlfn.RANK.EQ('Hitter Rates'!AD257,'Hitter Rates'!AD:AD)</f>
        <v>198</v>
      </c>
      <c r="U257">
        <f>_xlfn.RANK.EQ('Hitter Rates'!AE257,'Hitter Rates'!AE:AE)</f>
        <v>223</v>
      </c>
      <c r="V257">
        <f>_xlfn.RANK.EQ('Hitter Rates'!AF257,'Hitter Rates'!AF:AF)</f>
        <v>47</v>
      </c>
      <c r="W257">
        <f>_xlfn.RANK.EQ('Hitter Rates'!AG257,'Hitter Rates'!AG:AG)</f>
        <v>210</v>
      </c>
    </row>
    <row r="258" spans="1:23">
      <c r="A258">
        <f>_xlfn.RANK.EQ('Hitter Rates'!K258,'Hitter Rates'!K:K)</f>
        <v>189</v>
      </c>
      <c r="B258">
        <f>_xlfn.RANK.EQ('Hitter Rates'!L258,'Hitter Rates'!L:L)</f>
        <v>272</v>
      </c>
      <c r="C258">
        <f>_xlfn.RANK.EQ('Hitter Rates'!M258,'Hitter Rates'!M:M)</f>
        <v>73</v>
      </c>
      <c r="D258">
        <f>_xlfn.RANK.EQ('Hitter Rates'!N258,'Hitter Rates'!N:N)</f>
        <v>241</v>
      </c>
      <c r="E258">
        <f>_xlfn.RANK.EQ('Hitter Rates'!O258,'Hitter Rates'!O:O)</f>
        <v>167</v>
      </c>
      <c r="F258">
        <f>_xlfn.RANK.EQ('Hitter Rates'!P258,'Hitter Rates'!P:P)</f>
        <v>170</v>
      </c>
      <c r="G258">
        <f>_xlfn.RANK.EQ('Hitter Rates'!Q258,'Hitter Rates'!Q:Q)</f>
        <v>213</v>
      </c>
      <c r="H258">
        <f>_xlfn.RANK.EQ('Hitter Rates'!R258,'Hitter Rates'!R:R)</f>
        <v>133</v>
      </c>
      <c r="I258">
        <f>_xlfn.RANK.EQ('Hitter Rates'!S258,'Hitter Rates'!S:S)</f>
        <v>196</v>
      </c>
      <c r="J258">
        <f>_xlfn.RANK.EQ('Hitter Rates'!T258,'Hitter Rates'!T:T)</f>
        <v>178</v>
      </c>
      <c r="K258">
        <f>_xlfn.RANK.EQ('Hitter Rates'!U258,'Hitter Rates'!U:U)</f>
        <v>205</v>
      </c>
      <c r="L258">
        <f>_xlfn.RANK.EQ('Hitter Rates'!V258,'Hitter Rates'!V:V)</f>
        <v>159</v>
      </c>
      <c r="M258">
        <f>_xlfn.RANK.EQ('Hitter Rates'!W258,'Hitter Rates'!W:W)</f>
        <v>239</v>
      </c>
      <c r="N258">
        <f>_xlfn.RANK.EQ('Hitter Rates'!X258,'Hitter Rates'!X:X)</f>
        <v>65</v>
      </c>
      <c r="O258">
        <f>_xlfn.RANK.EQ('Hitter Rates'!Y258,'Hitter Rates'!Y:Y)</f>
        <v>182</v>
      </c>
      <c r="P258">
        <f>_xlfn.RANK.EQ('Hitter Rates'!Z258,'Hitter Rates'!Z:Z)</f>
        <v>161</v>
      </c>
      <c r="Q258">
        <f>_xlfn.RANK.EQ('Hitter Rates'!AA258,'Hitter Rates'!AA:AA)</f>
        <v>25</v>
      </c>
      <c r="R258">
        <f>_xlfn.RANK.EQ('Hitter Rates'!AB258,'Hitter Rates'!AB:AB)</f>
        <v>98</v>
      </c>
      <c r="S258">
        <f>_xlfn.RANK.EQ('Hitter Rates'!AC258,'Hitter Rates'!AC:AC)</f>
        <v>237</v>
      </c>
      <c r="T258">
        <f>_xlfn.RANK.EQ('Hitter Rates'!AD258,'Hitter Rates'!AD:AD)</f>
        <v>277</v>
      </c>
      <c r="U258">
        <f>_xlfn.RANK.EQ('Hitter Rates'!AE258,'Hitter Rates'!AE:AE)</f>
        <v>55</v>
      </c>
      <c r="V258">
        <f>_xlfn.RANK.EQ('Hitter Rates'!AF258,'Hitter Rates'!AF:AF)</f>
        <v>190</v>
      </c>
      <c r="W258">
        <f>_xlfn.RANK.EQ('Hitter Rates'!AG258,'Hitter Rates'!AG:AG)</f>
        <v>189</v>
      </c>
    </row>
    <row r="259" spans="1:23">
      <c r="A259">
        <f>_xlfn.RANK.EQ('Hitter Rates'!K259,'Hitter Rates'!K:K)</f>
        <v>286</v>
      </c>
      <c r="B259">
        <f>_xlfn.RANK.EQ('Hitter Rates'!L259,'Hitter Rates'!L:L)</f>
        <v>47</v>
      </c>
      <c r="C259">
        <f>_xlfn.RANK.EQ('Hitter Rates'!M259,'Hitter Rates'!M:M)</f>
        <v>259</v>
      </c>
      <c r="D259">
        <f>_xlfn.RANK.EQ('Hitter Rates'!N259,'Hitter Rates'!N:N)</f>
        <v>12</v>
      </c>
      <c r="E259">
        <f>_xlfn.RANK.EQ('Hitter Rates'!O259,'Hitter Rates'!O:O)</f>
        <v>242</v>
      </c>
      <c r="F259">
        <f>_xlfn.RANK.EQ('Hitter Rates'!P259,'Hitter Rates'!P:P)</f>
        <v>277</v>
      </c>
      <c r="G259">
        <f>_xlfn.RANK.EQ('Hitter Rates'!Q259,'Hitter Rates'!Q:Q)</f>
        <v>154</v>
      </c>
      <c r="H259">
        <f>_xlfn.RANK.EQ('Hitter Rates'!R259,'Hitter Rates'!R:R)</f>
        <v>94</v>
      </c>
      <c r="I259">
        <f>_xlfn.RANK.EQ('Hitter Rates'!S259,'Hitter Rates'!S:S)</f>
        <v>280</v>
      </c>
      <c r="J259">
        <f>_xlfn.RANK.EQ('Hitter Rates'!T259,'Hitter Rates'!T:T)</f>
        <v>206</v>
      </c>
      <c r="K259">
        <f>_xlfn.RANK.EQ('Hitter Rates'!U259,'Hitter Rates'!U:U)</f>
        <v>205</v>
      </c>
      <c r="L259">
        <f>_xlfn.RANK.EQ('Hitter Rates'!V259,'Hitter Rates'!V:V)</f>
        <v>288</v>
      </c>
      <c r="M259">
        <f>_xlfn.RANK.EQ('Hitter Rates'!W259,'Hitter Rates'!W:W)</f>
        <v>205</v>
      </c>
      <c r="N259">
        <f>_xlfn.RANK.EQ('Hitter Rates'!X259,'Hitter Rates'!X:X)</f>
        <v>2</v>
      </c>
      <c r="O259">
        <f>_xlfn.RANK.EQ('Hitter Rates'!Y259,'Hitter Rates'!Y:Y)</f>
        <v>286</v>
      </c>
      <c r="P259">
        <f>_xlfn.RANK.EQ('Hitter Rates'!Z259,'Hitter Rates'!Z:Z)</f>
        <v>61</v>
      </c>
      <c r="Q259">
        <f>_xlfn.RANK.EQ('Hitter Rates'!AA259,'Hitter Rates'!AA:AA)</f>
        <v>162</v>
      </c>
      <c r="R259">
        <f>_xlfn.RANK.EQ('Hitter Rates'!AB259,'Hitter Rates'!AB:AB)</f>
        <v>151</v>
      </c>
      <c r="S259">
        <f>_xlfn.RANK.EQ('Hitter Rates'!AC259,'Hitter Rates'!AC:AC)</f>
        <v>161</v>
      </c>
      <c r="T259">
        <f>_xlfn.RANK.EQ('Hitter Rates'!AD259,'Hitter Rates'!AD:AD)</f>
        <v>123</v>
      </c>
      <c r="U259">
        <f>_xlfn.RANK.EQ('Hitter Rates'!AE259,'Hitter Rates'!AE:AE)</f>
        <v>166</v>
      </c>
      <c r="V259">
        <f>_xlfn.RANK.EQ('Hitter Rates'!AF259,'Hitter Rates'!AF:AF)</f>
        <v>135</v>
      </c>
      <c r="W259">
        <f>_xlfn.RANK.EQ('Hitter Rates'!AG259,'Hitter Rates'!AG:AG)</f>
        <v>237</v>
      </c>
    </row>
    <row r="260" spans="1:23">
      <c r="A260">
        <f>_xlfn.RANK.EQ('Hitter Rates'!K260,'Hitter Rates'!K:K)</f>
        <v>232</v>
      </c>
      <c r="B260">
        <f>_xlfn.RANK.EQ('Hitter Rates'!L260,'Hitter Rates'!L:L)</f>
        <v>219</v>
      </c>
      <c r="C260">
        <f>_xlfn.RANK.EQ('Hitter Rates'!M260,'Hitter Rates'!M:M)</f>
        <v>77</v>
      </c>
      <c r="D260">
        <f>_xlfn.RANK.EQ('Hitter Rates'!N260,'Hitter Rates'!N:N)</f>
        <v>254</v>
      </c>
      <c r="E260">
        <f>_xlfn.RANK.EQ('Hitter Rates'!O260,'Hitter Rates'!O:O)</f>
        <v>150</v>
      </c>
      <c r="F260">
        <f>_xlfn.RANK.EQ('Hitter Rates'!P260,'Hitter Rates'!P:P)</f>
        <v>183</v>
      </c>
      <c r="G260">
        <f>_xlfn.RANK.EQ('Hitter Rates'!Q260,'Hitter Rates'!Q:Q)</f>
        <v>237</v>
      </c>
      <c r="H260">
        <f>_xlfn.RANK.EQ('Hitter Rates'!R260,'Hitter Rates'!R:R)</f>
        <v>185</v>
      </c>
      <c r="I260">
        <f>_xlfn.RANK.EQ('Hitter Rates'!S260,'Hitter Rates'!S:S)</f>
        <v>219</v>
      </c>
      <c r="J260">
        <f>_xlfn.RANK.EQ('Hitter Rates'!T260,'Hitter Rates'!T:T)</f>
        <v>117</v>
      </c>
      <c r="K260">
        <f>_xlfn.RANK.EQ('Hitter Rates'!U260,'Hitter Rates'!U:U)</f>
        <v>123</v>
      </c>
      <c r="L260">
        <f>_xlfn.RANK.EQ('Hitter Rates'!V260,'Hitter Rates'!V:V)</f>
        <v>231</v>
      </c>
      <c r="M260">
        <f>_xlfn.RANK.EQ('Hitter Rates'!W260,'Hitter Rates'!W:W)</f>
        <v>134</v>
      </c>
      <c r="N260">
        <f>_xlfn.RANK.EQ('Hitter Rates'!X260,'Hitter Rates'!X:X)</f>
        <v>42</v>
      </c>
      <c r="O260">
        <f>_xlfn.RANK.EQ('Hitter Rates'!Y260,'Hitter Rates'!Y:Y)</f>
        <v>236</v>
      </c>
      <c r="P260">
        <f>_xlfn.RANK.EQ('Hitter Rates'!Z260,'Hitter Rates'!Z:Z)</f>
        <v>260</v>
      </c>
      <c r="Q260">
        <f>_xlfn.RANK.EQ('Hitter Rates'!AA260,'Hitter Rates'!AA:AA)</f>
        <v>96</v>
      </c>
      <c r="R260">
        <f>_xlfn.RANK.EQ('Hitter Rates'!AB260,'Hitter Rates'!AB:AB)</f>
        <v>171</v>
      </c>
      <c r="S260">
        <f>_xlfn.RANK.EQ('Hitter Rates'!AC260,'Hitter Rates'!AC:AC)</f>
        <v>109</v>
      </c>
      <c r="T260">
        <f>_xlfn.RANK.EQ('Hitter Rates'!AD260,'Hitter Rates'!AD:AD)</f>
        <v>78</v>
      </c>
      <c r="U260">
        <f>_xlfn.RANK.EQ('Hitter Rates'!AE260,'Hitter Rates'!AE:AE)</f>
        <v>172</v>
      </c>
      <c r="V260">
        <f>_xlfn.RANK.EQ('Hitter Rates'!AF260,'Hitter Rates'!AF:AF)</f>
        <v>115</v>
      </c>
      <c r="W260">
        <f>_xlfn.RANK.EQ('Hitter Rates'!AG260,'Hitter Rates'!AG:AG)</f>
        <v>146</v>
      </c>
    </row>
    <row r="261" spans="1:23">
      <c r="A261">
        <f>_xlfn.RANK.EQ('Hitter Rates'!K261,'Hitter Rates'!K:K)</f>
        <v>251</v>
      </c>
      <c r="B261">
        <f>_xlfn.RANK.EQ('Hitter Rates'!L261,'Hitter Rates'!L:L)</f>
        <v>205</v>
      </c>
      <c r="C261">
        <f>_xlfn.RANK.EQ('Hitter Rates'!M261,'Hitter Rates'!M:M)</f>
        <v>97</v>
      </c>
      <c r="D261">
        <f>_xlfn.RANK.EQ('Hitter Rates'!N261,'Hitter Rates'!N:N)</f>
        <v>168</v>
      </c>
      <c r="E261">
        <f>_xlfn.RANK.EQ('Hitter Rates'!O261,'Hitter Rates'!O:O)</f>
        <v>245</v>
      </c>
      <c r="F261">
        <f>_xlfn.RANK.EQ('Hitter Rates'!P261,'Hitter Rates'!P:P)</f>
        <v>211</v>
      </c>
      <c r="G261">
        <f>_xlfn.RANK.EQ('Hitter Rates'!Q261,'Hitter Rates'!Q:Q)</f>
        <v>272</v>
      </c>
      <c r="H261">
        <f>_xlfn.RANK.EQ('Hitter Rates'!R261,'Hitter Rates'!R:R)</f>
        <v>235</v>
      </c>
      <c r="I261">
        <f>_xlfn.RANK.EQ('Hitter Rates'!S261,'Hitter Rates'!S:S)</f>
        <v>231</v>
      </c>
      <c r="J261">
        <f>_xlfn.RANK.EQ('Hitter Rates'!T261,'Hitter Rates'!T:T)</f>
        <v>85</v>
      </c>
      <c r="K261">
        <f>_xlfn.RANK.EQ('Hitter Rates'!U261,'Hitter Rates'!U:U)</f>
        <v>131</v>
      </c>
      <c r="L261">
        <f>_xlfn.RANK.EQ('Hitter Rates'!V261,'Hitter Rates'!V:V)</f>
        <v>243</v>
      </c>
      <c r="M261">
        <f>_xlfn.RANK.EQ('Hitter Rates'!W261,'Hitter Rates'!W:W)</f>
        <v>87</v>
      </c>
      <c r="N261">
        <f>_xlfn.RANK.EQ('Hitter Rates'!X261,'Hitter Rates'!X:X)</f>
        <v>45</v>
      </c>
      <c r="O261">
        <f>_xlfn.RANK.EQ('Hitter Rates'!Y261,'Hitter Rates'!Y:Y)</f>
        <v>245</v>
      </c>
      <c r="P261">
        <f>_xlfn.RANK.EQ('Hitter Rates'!Z261,'Hitter Rates'!Z:Z)</f>
        <v>256</v>
      </c>
      <c r="Q261">
        <f>_xlfn.RANK.EQ('Hitter Rates'!AA261,'Hitter Rates'!AA:AA)</f>
        <v>53</v>
      </c>
      <c r="R261">
        <f>_xlfn.RANK.EQ('Hitter Rates'!AB261,'Hitter Rates'!AB:AB)</f>
        <v>182</v>
      </c>
      <c r="S261">
        <f>_xlfn.RANK.EQ('Hitter Rates'!AC261,'Hitter Rates'!AC:AC)</f>
        <v>246</v>
      </c>
      <c r="T261">
        <f>_xlfn.RANK.EQ('Hitter Rates'!AD261,'Hitter Rates'!AD:AD)</f>
        <v>246</v>
      </c>
      <c r="U261">
        <f>_xlfn.RANK.EQ('Hitter Rates'!AE261,'Hitter Rates'!AE:AE)</f>
        <v>120</v>
      </c>
      <c r="V261">
        <f>_xlfn.RANK.EQ('Hitter Rates'!AF261,'Hitter Rates'!AF:AF)</f>
        <v>106</v>
      </c>
      <c r="W261">
        <f>_xlfn.RANK.EQ('Hitter Rates'!AG261,'Hitter Rates'!AG:AG)</f>
        <v>236</v>
      </c>
    </row>
    <row r="262" spans="1:23">
      <c r="A262">
        <f>_xlfn.RANK.EQ('Hitter Rates'!K262,'Hitter Rates'!K:K)</f>
        <v>225</v>
      </c>
      <c r="B262">
        <f>_xlfn.RANK.EQ('Hitter Rates'!L262,'Hitter Rates'!L:L)</f>
        <v>261</v>
      </c>
      <c r="C262">
        <f>_xlfn.RANK.EQ('Hitter Rates'!M262,'Hitter Rates'!M:M)</f>
        <v>272</v>
      </c>
      <c r="D262">
        <f>_xlfn.RANK.EQ('Hitter Rates'!N262,'Hitter Rates'!N:N)</f>
        <v>249</v>
      </c>
      <c r="E262">
        <f>_xlfn.RANK.EQ('Hitter Rates'!O262,'Hitter Rates'!O:O)</f>
        <v>132</v>
      </c>
      <c r="F262">
        <f>_xlfn.RANK.EQ('Hitter Rates'!P262,'Hitter Rates'!P:P)</f>
        <v>237</v>
      </c>
      <c r="G262">
        <f>_xlfn.RANK.EQ('Hitter Rates'!Q262,'Hitter Rates'!Q:Q)</f>
        <v>159</v>
      </c>
      <c r="H262">
        <f>_xlfn.RANK.EQ('Hitter Rates'!R262,'Hitter Rates'!R:R)</f>
        <v>255</v>
      </c>
      <c r="I262">
        <f>_xlfn.RANK.EQ('Hitter Rates'!S262,'Hitter Rates'!S:S)</f>
        <v>190</v>
      </c>
      <c r="J262">
        <f>_xlfn.RANK.EQ('Hitter Rates'!T262,'Hitter Rates'!T:T)</f>
        <v>260</v>
      </c>
      <c r="K262">
        <f>_xlfn.RANK.EQ('Hitter Rates'!U262,'Hitter Rates'!U:U)</f>
        <v>262</v>
      </c>
      <c r="L262">
        <f>_xlfn.RANK.EQ('Hitter Rates'!V262,'Hitter Rates'!V:V)</f>
        <v>156</v>
      </c>
      <c r="M262">
        <f>_xlfn.RANK.EQ('Hitter Rates'!W262,'Hitter Rates'!W:W)</f>
        <v>138</v>
      </c>
      <c r="N262">
        <f>_xlfn.RANK.EQ('Hitter Rates'!X262,'Hitter Rates'!X:X)</f>
        <v>133</v>
      </c>
      <c r="O262">
        <f>_xlfn.RANK.EQ('Hitter Rates'!Y262,'Hitter Rates'!Y:Y)</f>
        <v>155</v>
      </c>
      <c r="P262">
        <f>_xlfn.RANK.EQ('Hitter Rates'!Z262,'Hitter Rates'!Z:Z)</f>
        <v>253</v>
      </c>
      <c r="Q262">
        <f>_xlfn.RANK.EQ('Hitter Rates'!AA262,'Hitter Rates'!AA:AA)</f>
        <v>104</v>
      </c>
      <c r="R262">
        <f>_xlfn.RANK.EQ('Hitter Rates'!AB262,'Hitter Rates'!AB:AB)</f>
        <v>222</v>
      </c>
      <c r="S262">
        <f>_xlfn.RANK.EQ('Hitter Rates'!AC262,'Hitter Rates'!AC:AC)</f>
        <v>237</v>
      </c>
      <c r="T262">
        <f>_xlfn.RANK.EQ('Hitter Rates'!AD262,'Hitter Rates'!AD:AD)</f>
        <v>149</v>
      </c>
      <c r="U262">
        <f>_xlfn.RANK.EQ('Hitter Rates'!AE262,'Hitter Rates'!AE:AE)</f>
        <v>201</v>
      </c>
      <c r="V262">
        <f>_xlfn.RANK.EQ('Hitter Rates'!AF262,'Hitter Rates'!AF:AF)</f>
        <v>66</v>
      </c>
      <c r="W262">
        <f>_xlfn.RANK.EQ('Hitter Rates'!AG262,'Hitter Rates'!AG:AG)</f>
        <v>220</v>
      </c>
    </row>
    <row r="263" spans="1:23">
      <c r="A263">
        <f>_xlfn.RANK.EQ('Hitter Rates'!K263,'Hitter Rates'!K:K)</f>
        <v>155</v>
      </c>
      <c r="B263">
        <f>_xlfn.RANK.EQ('Hitter Rates'!L263,'Hitter Rates'!L:L)</f>
        <v>204</v>
      </c>
      <c r="C263">
        <f>_xlfn.RANK.EQ('Hitter Rates'!M263,'Hitter Rates'!M:M)</f>
        <v>122</v>
      </c>
      <c r="D263">
        <f>_xlfn.RANK.EQ('Hitter Rates'!N263,'Hitter Rates'!N:N)</f>
        <v>254</v>
      </c>
      <c r="E263">
        <f>_xlfn.RANK.EQ('Hitter Rates'!O263,'Hitter Rates'!O:O)</f>
        <v>247</v>
      </c>
      <c r="F263">
        <f>_xlfn.RANK.EQ('Hitter Rates'!P263,'Hitter Rates'!P:P)</f>
        <v>195</v>
      </c>
      <c r="G263">
        <f>_xlfn.RANK.EQ('Hitter Rates'!Q263,'Hitter Rates'!Q:Q)</f>
        <v>231</v>
      </c>
      <c r="H263">
        <f>_xlfn.RANK.EQ('Hitter Rates'!R263,'Hitter Rates'!R:R)</f>
        <v>96</v>
      </c>
      <c r="I263">
        <f>_xlfn.RANK.EQ('Hitter Rates'!S263,'Hitter Rates'!S:S)</f>
        <v>211</v>
      </c>
      <c r="J263">
        <f>_xlfn.RANK.EQ('Hitter Rates'!T263,'Hitter Rates'!T:T)</f>
        <v>203</v>
      </c>
      <c r="K263">
        <f>_xlfn.RANK.EQ('Hitter Rates'!U263,'Hitter Rates'!U:U)</f>
        <v>154</v>
      </c>
      <c r="L263">
        <f>_xlfn.RANK.EQ('Hitter Rates'!V263,'Hitter Rates'!V:V)</f>
        <v>37</v>
      </c>
      <c r="M263">
        <f>_xlfn.RANK.EQ('Hitter Rates'!W263,'Hitter Rates'!W:W)</f>
        <v>103</v>
      </c>
      <c r="N263">
        <f>_xlfn.RANK.EQ('Hitter Rates'!X263,'Hitter Rates'!X:X)</f>
        <v>261</v>
      </c>
      <c r="O263">
        <f>_xlfn.RANK.EQ('Hitter Rates'!Y263,'Hitter Rates'!Y:Y)</f>
        <v>41</v>
      </c>
      <c r="P263">
        <f>_xlfn.RANK.EQ('Hitter Rates'!Z263,'Hitter Rates'!Z:Z)</f>
        <v>186</v>
      </c>
      <c r="Q263">
        <f>_xlfn.RANK.EQ('Hitter Rates'!AA263,'Hitter Rates'!AA:AA)</f>
        <v>47</v>
      </c>
      <c r="R263">
        <f>_xlfn.RANK.EQ('Hitter Rates'!AB263,'Hitter Rates'!AB:AB)</f>
        <v>94</v>
      </c>
      <c r="S263">
        <f>_xlfn.RANK.EQ('Hitter Rates'!AC263,'Hitter Rates'!AC:AC)</f>
        <v>131</v>
      </c>
      <c r="T263">
        <f>_xlfn.RANK.EQ('Hitter Rates'!AD263,'Hitter Rates'!AD:AD)</f>
        <v>219</v>
      </c>
      <c r="U263">
        <f>_xlfn.RANK.EQ('Hitter Rates'!AE263,'Hitter Rates'!AE:AE)</f>
        <v>68</v>
      </c>
      <c r="V263">
        <f>_xlfn.RANK.EQ('Hitter Rates'!AF263,'Hitter Rates'!AF:AF)</f>
        <v>192</v>
      </c>
      <c r="W263">
        <f>_xlfn.RANK.EQ('Hitter Rates'!AG263,'Hitter Rates'!AG:AG)</f>
        <v>234</v>
      </c>
    </row>
    <row r="264" spans="1:23">
      <c r="A264">
        <f>_xlfn.RANK.EQ('Hitter Rates'!K264,'Hitter Rates'!K:K)</f>
        <v>79</v>
      </c>
      <c r="B264">
        <f>_xlfn.RANK.EQ('Hitter Rates'!L264,'Hitter Rates'!L:L)</f>
        <v>251</v>
      </c>
      <c r="C264">
        <f>_xlfn.RANK.EQ('Hitter Rates'!M264,'Hitter Rates'!M:M)</f>
        <v>67</v>
      </c>
      <c r="D264">
        <f>_xlfn.RANK.EQ('Hitter Rates'!N264,'Hitter Rates'!N:N)</f>
        <v>254</v>
      </c>
      <c r="E264">
        <f>_xlfn.RANK.EQ('Hitter Rates'!O264,'Hitter Rates'!O:O)</f>
        <v>248</v>
      </c>
      <c r="F264">
        <f>_xlfn.RANK.EQ('Hitter Rates'!P264,'Hitter Rates'!P:P)</f>
        <v>141</v>
      </c>
      <c r="G264">
        <f>_xlfn.RANK.EQ('Hitter Rates'!Q264,'Hitter Rates'!Q:Q)</f>
        <v>286</v>
      </c>
      <c r="H264">
        <f>_xlfn.RANK.EQ('Hitter Rates'!R264,'Hitter Rates'!R:R)</f>
        <v>111</v>
      </c>
      <c r="I264">
        <f>_xlfn.RANK.EQ('Hitter Rates'!S264,'Hitter Rates'!S:S)</f>
        <v>131</v>
      </c>
      <c r="J264">
        <f>_xlfn.RANK.EQ('Hitter Rates'!T264,'Hitter Rates'!T:T)</f>
        <v>90</v>
      </c>
      <c r="K264">
        <f>_xlfn.RANK.EQ('Hitter Rates'!U264,'Hitter Rates'!U:U)</f>
        <v>88</v>
      </c>
      <c r="L264">
        <f>_xlfn.RANK.EQ('Hitter Rates'!V264,'Hitter Rates'!V:V)</f>
        <v>83</v>
      </c>
      <c r="M264">
        <f>_xlfn.RANK.EQ('Hitter Rates'!W264,'Hitter Rates'!W:W)</f>
        <v>52</v>
      </c>
      <c r="N264">
        <f>_xlfn.RANK.EQ('Hitter Rates'!X264,'Hitter Rates'!X:X)</f>
        <v>237</v>
      </c>
      <c r="O264">
        <f>_xlfn.RANK.EQ('Hitter Rates'!Y264,'Hitter Rates'!Y:Y)</f>
        <v>92</v>
      </c>
      <c r="P264">
        <f>_xlfn.RANK.EQ('Hitter Rates'!Z264,'Hitter Rates'!Z:Z)</f>
        <v>240</v>
      </c>
      <c r="Q264">
        <f>_xlfn.RANK.EQ('Hitter Rates'!AA264,'Hitter Rates'!AA:AA)</f>
        <v>1</v>
      </c>
      <c r="R264">
        <f>_xlfn.RANK.EQ('Hitter Rates'!AB264,'Hitter Rates'!AB:AB)</f>
        <v>56</v>
      </c>
      <c r="S264">
        <f>_xlfn.RANK.EQ('Hitter Rates'!AC264,'Hitter Rates'!AC:AC)</f>
        <v>169</v>
      </c>
      <c r="T264">
        <f>_xlfn.RANK.EQ('Hitter Rates'!AD264,'Hitter Rates'!AD:AD)</f>
        <v>285</v>
      </c>
      <c r="U264">
        <f>_xlfn.RANK.EQ('Hitter Rates'!AE264,'Hitter Rates'!AE:AE)</f>
        <v>17</v>
      </c>
      <c r="V264">
        <f>_xlfn.RANK.EQ('Hitter Rates'!AF264,'Hitter Rates'!AF:AF)</f>
        <v>232</v>
      </c>
      <c r="W264">
        <f>_xlfn.RANK.EQ('Hitter Rates'!AG264,'Hitter Rates'!AG:AG)</f>
        <v>151</v>
      </c>
    </row>
    <row r="265" spans="1:23">
      <c r="A265">
        <f>_xlfn.RANK.EQ('Hitter Rates'!K265,'Hitter Rates'!K:K)</f>
        <v>265</v>
      </c>
      <c r="B265">
        <f>_xlfn.RANK.EQ('Hitter Rates'!L265,'Hitter Rates'!L:L)</f>
        <v>262</v>
      </c>
      <c r="C265">
        <f>_xlfn.RANK.EQ('Hitter Rates'!M265,'Hitter Rates'!M:M)</f>
        <v>268</v>
      </c>
      <c r="D265">
        <f>_xlfn.RANK.EQ('Hitter Rates'!N265,'Hitter Rates'!N:N)</f>
        <v>151</v>
      </c>
      <c r="E265">
        <f>_xlfn.RANK.EQ('Hitter Rates'!O265,'Hitter Rates'!O:O)</f>
        <v>216</v>
      </c>
      <c r="F265">
        <f>_xlfn.RANK.EQ('Hitter Rates'!P265,'Hitter Rates'!P:P)</f>
        <v>240</v>
      </c>
      <c r="G265">
        <f>_xlfn.RANK.EQ('Hitter Rates'!Q265,'Hitter Rates'!Q:Q)</f>
        <v>165</v>
      </c>
      <c r="H265">
        <f>_xlfn.RANK.EQ('Hitter Rates'!R265,'Hitter Rates'!R:R)</f>
        <v>273</v>
      </c>
      <c r="I265">
        <f>_xlfn.RANK.EQ('Hitter Rates'!S265,'Hitter Rates'!S:S)</f>
        <v>281</v>
      </c>
      <c r="J265">
        <f>_xlfn.RANK.EQ('Hitter Rates'!T265,'Hitter Rates'!T:T)</f>
        <v>229</v>
      </c>
      <c r="K265">
        <f>_xlfn.RANK.EQ('Hitter Rates'!U265,'Hitter Rates'!U:U)</f>
        <v>174</v>
      </c>
      <c r="L265">
        <f>_xlfn.RANK.EQ('Hitter Rates'!V265,'Hitter Rates'!V:V)</f>
        <v>65</v>
      </c>
      <c r="M265">
        <f>_xlfn.RANK.EQ('Hitter Rates'!W265,'Hitter Rates'!W:W)</f>
        <v>245</v>
      </c>
      <c r="N265">
        <f>_xlfn.RANK.EQ('Hitter Rates'!X265,'Hitter Rates'!X:X)</f>
        <v>169</v>
      </c>
      <c r="O265">
        <f>_xlfn.RANK.EQ('Hitter Rates'!Y265,'Hitter Rates'!Y:Y)</f>
        <v>71</v>
      </c>
      <c r="P265">
        <f>_xlfn.RANK.EQ('Hitter Rates'!Z265,'Hitter Rates'!Z:Z)</f>
        <v>156</v>
      </c>
      <c r="Q265">
        <f>_xlfn.RANK.EQ('Hitter Rates'!AA265,'Hitter Rates'!AA:AA)</f>
        <v>113</v>
      </c>
      <c r="R265">
        <f>_xlfn.RANK.EQ('Hitter Rates'!AB265,'Hitter Rates'!AB:AB)</f>
        <v>270</v>
      </c>
      <c r="S265">
        <f>_xlfn.RANK.EQ('Hitter Rates'!AC265,'Hitter Rates'!AC:AC)</f>
        <v>191</v>
      </c>
      <c r="T265">
        <f>_xlfn.RANK.EQ('Hitter Rates'!AD265,'Hitter Rates'!AD:AD)</f>
        <v>53</v>
      </c>
      <c r="U265">
        <f>_xlfn.RANK.EQ('Hitter Rates'!AE265,'Hitter Rates'!AE:AE)</f>
        <v>260</v>
      </c>
      <c r="V265">
        <f>_xlfn.RANK.EQ('Hitter Rates'!AF265,'Hitter Rates'!AF:AF)</f>
        <v>19</v>
      </c>
      <c r="W265">
        <f>_xlfn.RANK.EQ('Hitter Rates'!AG265,'Hitter Rates'!AG:AG)</f>
        <v>276</v>
      </c>
    </row>
    <row r="266" spans="1:23">
      <c r="A266">
        <f>_xlfn.RANK.EQ('Hitter Rates'!K266,'Hitter Rates'!K:K)</f>
        <v>190</v>
      </c>
      <c r="B266">
        <f>_xlfn.RANK.EQ('Hitter Rates'!L266,'Hitter Rates'!L:L)</f>
        <v>221</v>
      </c>
      <c r="C266">
        <f>_xlfn.RANK.EQ('Hitter Rates'!M266,'Hitter Rates'!M:M)</f>
        <v>231</v>
      </c>
      <c r="D266">
        <f>_xlfn.RANK.EQ('Hitter Rates'!N266,'Hitter Rates'!N:N)</f>
        <v>162</v>
      </c>
      <c r="E266">
        <f>_xlfn.RANK.EQ('Hitter Rates'!O266,'Hitter Rates'!O:O)</f>
        <v>167</v>
      </c>
      <c r="F266">
        <f>_xlfn.RANK.EQ('Hitter Rates'!P266,'Hitter Rates'!P:P)</f>
        <v>189</v>
      </c>
      <c r="G266">
        <f>_xlfn.RANK.EQ('Hitter Rates'!Q266,'Hitter Rates'!Q:Q)</f>
        <v>71</v>
      </c>
      <c r="H266">
        <f>_xlfn.RANK.EQ('Hitter Rates'!R266,'Hitter Rates'!R:R)</f>
        <v>50</v>
      </c>
      <c r="I266">
        <f>_xlfn.RANK.EQ('Hitter Rates'!S266,'Hitter Rates'!S:S)</f>
        <v>66</v>
      </c>
      <c r="J266">
        <f>_xlfn.RANK.EQ('Hitter Rates'!T266,'Hitter Rates'!T:T)</f>
        <v>24</v>
      </c>
      <c r="K266">
        <f>_xlfn.RANK.EQ('Hitter Rates'!U266,'Hitter Rates'!U:U)</f>
        <v>11</v>
      </c>
      <c r="L266">
        <f>_xlfn.RANK.EQ('Hitter Rates'!V266,'Hitter Rates'!V:V)</f>
        <v>57</v>
      </c>
      <c r="M266">
        <f>_xlfn.RANK.EQ('Hitter Rates'!W266,'Hitter Rates'!W:W)</f>
        <v>129</v>
      </c>
      <c r="N266">
        <f>_xlfn.RANK.EQ('Hitter Rates'!X266,'Hitter Rates'!X:X)</f>
        <v>240</v>
      </c>
      <c r="O266">
        <f>_xlfn.RANK.EQ('Hitter Rates'!Y266,'Hitter Rates'!Y:Y)</f>
        <v>53</v>
      </c>
      <c r="P266">
        <f>_xlfn.RANK.EQ('Hitter Rates'!Z266,'Hitter Rates'!Z:Z)</f>
        <v>174</v>
      </c>
      <c r="Q266">
        <f>_xlfn.RANK.EQ('Hitter Rates'!AA266,'Hitter Rates'!AA:AA)</f>
        <v>188</v>
      </c>
      <c r="R266">
        <f>_xlfn.RANK.EQ('Hitter Rates'!AB266,'Hitter Rates'!AB:AB)</f>
        <v>28</v>
      </c>
      <c r="S266">
        <f>_xlfn.RANK.EQ('Hitter Rates'!AC266,'Hitter Rates'!AC:AC)</f>
        <v>29</v>
      </c>
      <c r="T266">
        <f>_xlfn.RANK.EQ('Hitter Rates'!AD266,'Hitter Rates'!AD:AD)</f>
        <v>155</v>
      </c>
      <c r="U266">
        <f>_xlfn.RANK.EQ('Hitter Rates'!AE266,'Hitter Rates'!AE:AE)</f>
        <v>35</v>
      </c>
      <c r="V266">
        <f>_xlfn.RANK.EQ('Hitter Rates'!AF266,'Hitter Rates'!AF:AF)</f>
        <v>260</v>
      </c>
      <c r="W266">
        <f>_xlfn.RANK.EQ('Hitter Rates'!AG266,'Hitter Rates'!AG:AG)</f>
        <v>171</v>
      </c>
    </row>
    <row r="267" spans="1:23">
      <c r="A267">
        <f>_xlfn.RANK.EQ('Hitter Rates'!K267,'Hitter Rates'!K:K)</f>
        <v>261</v>
      </c>
      <c r="B267">
        <f>_xlfn.RANK.EQ('Hitter Rates'!L267,'Hitter Rates'!L:L)</f>
        <v>203</v>
      </c>
      <c r="C267">
        <f>_xlfn.RANK.EQ('Hitter Rates'!M267,'Hitter Rates'!M:M)</f>
        <v>267</v>
      </c>
      <c r="D267">
        <f>_xlfn.RANK.EQ('Hitter Rates'!N267,'Hitter Rates'!N:N)</f>
        <v>10</v>
      </c>
      <c r="E267">
        <f>_xlfn.RANK.EQ('Hitter Rates'!O267,'Hitter Rates'!O:O)</f>
        <v>229</v>
      </c>
      <c r="F267">
        <f>_xlfn.RANK.EQ('Hitter Rates'!P267,'Hitter Rates'!P:P)</f>
        <v>272</v>
      </c>
      <c r="G267">
        <f>_xlfn.RANK.EQ('Hitter Rates'!Q267,'Hitter Rates'!Q:Q)</f>
        <v>272</v>
      </c>
      <c r="H267">
        <f>_xlfn.RANK.EQ('Hitter Rates'!R267,'Hitter Rates'!R:R)</f>
        <v>179</v>
      </c>
      <c r="I267">
        <f>_xlfn.RANK.EQ('Hitter Rates'!S267,'Hitter Rates'!S:S)</f>
        <v>211</v>
      </c>
      <c r="J267">
        <f>_xlfn.RANK.EQ('Hitter Rates'!T267,'Hitter Rates'!T:T)</f>
        <v>155</v>
      </c>
      <c r="K267">
        <f>_xlfn.RANK.EQ('Hitter Rates'!U267,'Hitter Rates'!U:U)</f>
        <v>200</v>
      </c>
      <c r="L267">
        <f>_xlfn.RANK.EQ('Hitter Rates'!V267,'Hitter Rates'!V:V)</f>
        <v>262</v>
      </c>
      <c r="M267">
        <f>_xlfn.RANK.EQ('Hitter Rates'!W267,'Hitter Rates'!W:W)</f>
        <v>219</v>
      </c>
      <c r="N267">
        <f>_xlfn.RANK.EQ('Hitter Rates'!X267,'Hitter Rates'!X:X)</f>
        <v>23</v>
      </c>
      <c r="O267">
        <f>_xlfn.RANK.EQ('Hitter Rates'!Y267,'Hitter Rates'!Y:Y)</f>
        <v>249</v>
      </c>
      <c r="P267">
        <f>_xlfn.RANK.EQ('Hitter Rates'!Z267,'Hitter Rates'!Z:Z)</f>
        <v>37</v>
      </c>
      <c r="Q267">
        <f>_xlfn.RANK.EQ('Hitter Rates'!AA267,'Hitter Rates'!AA:AA)</f>
        <v>31</v>
      </c>
      <c r="R267">
        <f>_xlfn.RANK.EQ('Hitter Rates'!AB267,'Hitter Rates'!AB:AB)</f>
        <v>112</v>
      </c>
      <c r="S267">
        <f>_xlfn.RANK.EQ('Hitter Rates'!AC267,'Hitter Rates'!AC:AC)</f>
        <v>135</v>
      </c>
      <c r="T267">
        <f>_xlfn.RANK.EQ('Hitter Rates'!AD267,'Hitter Rates'!AD:AD)</f>
        <v>205</v>
      </c>
      <c r="U267">
        <f>_xlfn.RANK.EQ('Hitter Rates'!AE267,'Hitter Rates'!AE:AE)</f>
        <v>74</v>
      </c>
      <c r="V267">
        <f>_xlfn.RANK.EQ('Hitter Rates'!AF267,'Hitter Rates'!AF:AF)</f>
        <v>177</v>
      </c>
      <c r="W267">
        <f>_xlfn.RANK.EQ('Hitter Rates'!AG267,'Hitter Rates'!AG:AG)</f>
        <v>244</v>
      </c>
    </row>
    <row r="268" spans="1:23">
      <c r="A268">
        <f>_xlfn.RANK.EQ('Hitter Rates'!K268,'Hitter Rates'!K:K)</f>
        <v>212</v>
      </c>
      <c r="B268">
        <f>_xlfn.RANK.EQ('Hitter Rates'!L268,'Hitter Rates'!L:L)</f>
        <v>231</v>
      </c>
      <c r="C268">
        <f>_xlfn.RANK.EQ('Hitter Rates'!M268,'Hitter Rates'!M:M)</f>
        <v>253</v>
      </c>
      <c r="D268">
        <f>_xlfn.RANK.EQ('Hitter Rates'!N268,'Hitter Rates'!N:N)</f>
        <v>207</v>
      </c>
      <c r="E268">
        <f>_xlfn.RANK.EQ('Hitter Rates'!O268,'Hitter Rates'!O:O)</f>
        <v>268</v>
      </c>
      <c r="F268">
        <f>_xlfn.RANK.EQ('Hitter Rates'!P268,'Hitter Rates'!P:P)</f>
        <v>273</v>
      </c>
      <c r="G268">
        <f>_xlfn.RANK.EQ('Hitter Rates'!Q268,'Hitter Rates'!Q:Q)</f>
        <v>178</v>
      </c>
      <c r="H268">
        <f>_xlfn.RANK.EQ('Hitter Rates'!R268,'Hitter Rates'!R:R)</f>
        <v>52</v>
      </c>
      <c r="I268">
        <f>_xlfn.RANK.EQ('Hitter Rates'!S268,'Hitter Rates'!S:S)</f>
        <v>162</v>
      </c>
      <c r="J268">
        <f>_xlfn.RANK.EQ('Hitter Rates'!T268,'Hitter Rates'!T:T)</f>
        <v>89</v>
      </c>
      <c r="K268">
        <f>_xlfn.RANK.EQ('Hitter Rates'!U268,'Hitter Rates'!U:U)</f>
        <v>118</v>
      </c>
      <c r="L268">
        <f>_xlfn.RANK.EQ('Hitter Rates'!V268,'Hitter Rates'!V:V)</f>
        <v>260</v>
      </c>
      <c r="M268">
        <f>_xlfn.RANK.EQ('Hitter Rates'!W268,'Hitter Rates'!W:W)</f>
        <v>62</v>
      </c>
      <c r="N268">
        <f>_xlfn.RANK.EQ('Hitter Rates'!X268,'Hitter Rates'!X:X)</f>
        <v>30</v>
      </c>
      <c r="O268">
        <f>_xlfn.RANK.EQ('Hitter Rates'!Y268,'Hitter Rates'!Y:Y)</f>
        <v>270</v>
      </c>
      <c r="P268">
        <f>_xlfn.RANK.EQ('Hitter Rates'!Z268,'Hitter Rates'!Z:Z)</f>
        <v>166</v>
      </c>
      <c r="Q268">
        <f>_xlfn.RANK.EQ('Hitter Rates'!AA268,'Hitter Rates'!AA:AA)</f>
        <v>188</v>
      </c>
      <c r="R268">
        <f>_xlfn.RANK.EQ('Hitter Rates'!AB268,'Hitter Rates'!AB:AB)</f>
        <v>48</v>
      </c>
      <c r="S268">
        <f>_xlfn.RANK.EQ('Hitter Rates'!AC268,'Hitter Rates'!AC:AC)</f>
        <v>22</v>
      </c>
      <c r="T268">
        <f>_xlfn.RANK.EQ('Hitter Rates'!AD268,'Hitter Rates'!AD:AD)</f>
        <v>89</v>
      </c>
      <c r="U268">
        <f>_xlfn.RANK.EQ('Hitter Rates'!AE268,'Hitter Rates'!AE:AE)</f>
        <v>71</v>
      </c>
      <c r="V268">
        <f>_xlfn.RANK.EQ('Hitter Rates'!AF268,'Hitter Rates'!AF:AF)</f>
        <v>239</v>
      </c>
      <c r="W268">
        <f>_xlfn.RANK.EQ('Hitter Rates'!AG268,'Hitter Rates'!AG:AG)</f>
        <v>278</v>
      </c>
    </row>
    <row r="269" spans="1:23">
      <c r="A269">
        <f>_xlfn.RANK.EQ('Hitter Rates'!K269,'Hitter Rates'!K:K)</f>
        <v>81</v>
      </c>
      <c r="B269">
        <f>_xlfn.RANK.EQ('Hitter Rates'!L269,'Hitter Rates'!L:L)</f>
        <v>34</v>
      </c>
      <c r="C269">
        <f>_xlfn.RANK.EQ('Hitter Rates'!M269,'Hitter Rates'!M:M)</f>
        <v>109</v>
      </c>
      <c r="D269">
        <f>_xlfn.RANK.EQ('Hitter Rates'!N269,'Hitter Rates'!N:N)</f>
        <v>120</v>
      </c>
      <c r="E269">
        <f>_xlfn.RANK.EQ('Hitter Rates'!O269,'Hitter Rates'!O:O)</f>
        <v>239</v>
      </c>
      <c r="F269">
        <f>_xlfn.RANK.EQ('Hitter Rates'!P269,'Hitter Rates'!P:P)</f>
        <v>185</v>
      </c>
      <c r="G269">
        <f>_xlfn.RANK.EQ('Hitter Rates'!Q269,'Hitter Rates'!Q:Q)</f>
        <v>165</v>
      </c>
      <c r="H269">
        <f>_xlfn.RANK.EQ('Hitter Rates'!R269,'Hitter Rates'!R:R)</f>
        <v>133</v>
      </c>
      <c r="I269">
        <f>_xlfn.RANK.EQ('Hitter Rates'!S269,'Hitter Rates'!S:S)</f>
        <v>234</v>
      </c>
      <c r="J269">
        <f>_xlfn.RANK.EQ('Hitter Rates'!T269,'Hitter Rates'!T:T)</f>
        <v>232</v>
      </c>
      <c r="K269">
        <f>_xlfn.RANK.EQ('Hitter Rates'!U269,'Hitter Rates'!U:U)</f>
        <v>235</v>
      </c>
      <c r="L269">
        <f>_xlfn.RANK.EQ('Hitter Rates'!V269,'Hitter Rates'!V:V)</f>
        <v>90</v>
      </c>
      <c r="M269">
        <f>_xlfn.RANK.EQ('Hitter Rates'!W269,'Hitter Rates'!W:W)</f>
        <v>171</v>
      </c>
      <c r="N269">
        <f>_xlfn.RANK.EQ('Hitter Rates'!X269,'Hitter Rates'!X:X)</f>
        <v>145</v>
      </c>
      <c r="O269">
        <f>_xlfn.RANK.EQ('Hitter Rates'!Y269,'Hitter Rates'!Y:Y)</f>
        <v>133</v>
      </c>
      <c r="P269">
        <f>_xlfn.RANK.EQ('Hitter Rates'!Z269,'Hitter Rates'!Z:Z)</f>
        <v>104</v>
      </c>
      <c r="Q269">
        <f>_xlfn.RANK.EQ('Hitter Rates'!AA269,'Hitter Rates'!AA:AA)</f>
        <v>142</v>
      </c>
      <c r="R269">
        <f>_xlfn.RANK.EQ('Hitter Rates'!AB269,'Hitter Rates'!AB:AB)</f>
        <v>196</v>
      </c>
      <c r="S269">
        <f>_xlfn.RANK.EQ('Hitter Rates'!AC269,'Hitter Rates'!AC:AC)</f>
        <v>199</v>
      </c>
      <c r="T269">
        <f>_xlfn.RANK.EQ('Hitter Rates'!AD269,'Hitter Rates'!AD:AD)</f>
        <v>142</v>
      </c>
      <c r="U269">
        <f>_xlfn.RANK.EQ('Hitter Rates'!AE269,'Hitter Rates'!AE:AE)</f>
        <v>185</v>
      </c>
      <c r="V269">
        <f>_xlfn.RANK.EQ('Hitter Rates'!AF269,'Hitter Rates'!AF:AF)</f>
        <v>92</v>
      </c>
      <c r="W269">
        <f>_xlfn.RANK.EQ('Hitter Rates'!AG269,'Hitter Rates'!AG:AG)</f>
        <v>213</v>
      </c>
    </row>
    <row r="270" spans="1:23">
      <c r="A270">
        <f>_xlfn.RANK.EQ('Hitter Rates'!K270,'Hitter Rates'!K:K)</f>
        <v>148</v>
      </c>
      <c r="B270">
        <f>_xlfn.RANK.EQ('Hitter Rates'!L270,'Hitter Rates'!L:L)</f>
        <v>259</v>
      </c>
      <c r="C270">
        <f>_xlfn.RANK.EQ('Hitter Rates'!M270,'Hitter Rates'!M:M)</f>
        <v>144</v>
      </c>
      <c r="D270">
        <f>_xlfn.RANK.EQ('Hitter Rates'!N270,'Hitter Rates'!N:N)</f>
        <v>245</v>
      </c>
      <c r="E270">
        <f>_xlfn.RANK.EQ('Hitter Rates'!O270,'Hitter Rates'!O:O)</f>
        <v>199</v>
      </c>
      <c r="F270">
        <f>_xlfn.RANK.EQ('Hitter Rates'!P270,'Hitter Rates'!P:P)</f>
        <v>170</v>
      </c>
      <c r="G270">
        <f>_xlfn.RANK.EQ('Hitter Rates'!Q270,'Hitter Rates'!Q:Q)</f>
        <v>247</v>
      </c>
      <c r="H270">
        <f>_xlfn.RANK.EQ('Hitter Rates'!R270,'Hitter Rates'!R:R)</f>
        <v>285</v>
      </c>
      <c r="I270">
        <f>_xlfn.RANK.EQ('Hitter Rates'!S270,'Hitter Rates'!S:S)</f>
        <v>207</v>
      </c>
      <c r="J270">
        <f>_xlfn.RANK.EQ('Hitter Rates'!T270,'Hitter Rates'!T:T)</f>
        <v>250</v>
      </c>
      <c r="K270">
        <f>_xlfn.RANK.EQ('Hitter Rates'!U270,'Hitter Rates'!U:U)</f>
        <v>235</v>
      </c>
      <c r="L270">
        <f>_xlfn.RANK.EQ('Hitter Rates'!V270,'Hitter Rates'!V:V)</f>
        <v>90</v>
      </c>
      <c r="M270">
        <f>_xlfn.RANK.EQ('Hitter Rates'!W270,'Hitter Rates'!W:W)</f>
        <v>66</v>
      </c>
      <c r="N270">
        <f>_xlfn.RANK.EQ('Hitter Rates'!X270,'Hitter Rates'!X:X)</f>
        <v>198</v>
      </c>
      <c r="O270">
        <f>_xlfn.RANK.EQ('Hitter Rates'!Y270,'Hitter Rates'!Y:Y)</f>
        <v>121</v>
      </c>
      <c r="P270">
        <f>_xlfn.RANK.EQ('Hitter Rates'!Z270,'Hitter Rates'!Z:Z)</f>
        <v>283</v>
      </c>
      <c r="Q270">
        <f>_xlfn.RANK.EQ('Hitter Rates'!AA270,'Hitter Rates'!AA:AA)</f>
        <v>27</v>
      </c>
      <c r="R270">
        <f>_xlfn.RANK.EQ('Hitter Rates'!AB270,'Hitter Rates'!AB:AB)</f>
        <v>278</v>
      </c>
      <c r="S270">
        <f>_xlfn.RANK.EQ('Hitter Rates'!AC270,'Hitter Rates'!AC:AC)</f>
        <v>273</v>
      </c>
      <c r="T270">
        <f>_xlfn.RANK.EQ('Hitter Rates'!AD270,'Hitter Rates'!AD:AD)</f>
        <v>135</v>
      </c>
      <c r="U270">
        <f>_xlfn.RANK.EQ('Hitter Rates'!AE270,'Hitter Rates'!AE:AE)</f>
        <v>267</v>
      </c>
      <c r="V270">
        <f>_xlfn.RANK.EQ('Hitter Rates'!AF270,'Hitter Rates'!AF:AF)</f>
        <v>10</v>
      </c>
      <c r="W270">
        <f>_xlfn.RANK.EQ('Hitter Rates'!AG270,'Hitter Rates'!AG:AG)</f>
        <v>178</v>
      </c>
    </row>
    <row r="271" spans="1:23">
      <c r="A271">
        <f>_xlfn.RANK.EQ('Hitter Rates'!K271,'Hitter Rates'!K:K)</f>
        <v>265</v>
      </c>
      <c r="B271">
        <f>_xlfn.RANK.EQ('Hitter Rates'!L271,'Hitter Rates'!L:L)</f>
        <v>275</v>
      </c>
      <c r="C271">
        <f>_xlfn.RANK.EQ('Hitter Rates'!M271,'Hitter Rates'!M:M)</f>
        <v>285</v>
      </c>
      <c r="D271">
        <f>_xlfn.RANK.EQ('Hitter Rates'!N271,'Hitter Rates'!N:N)</f>
        <v>132</v>
      </c>
      <c r="E271">
        <f>_xlfn.RANK.EQ('Hitter Rates'!O271,'Hitter Rates'!O:O)</f>
        <v>282</v>
      </c>
      <c r="F271">
        <f>_xlfn.RANK.EQ('Hitter Rates'!P271,'Hitter Rates'!P:P)</f>
        <v>287</v>
      </c>
      <c r="G271">
        <f>_xlfn.RANK.EQ('Hitter Rates'!Q271,'Hitter Rates'!Q:Q)</f>
        <v>259</v>
      </c>
      <c r="H271">
        <f>_xlfn.RANK.EQ('Hitter Rates'!R271,'Hitter Rates'!R:R)</f>
        <v>250</v>
      </c>
      <c r="I271">
        <f>_xlfn.RANK.EQ('Hitter Rates'!S271,'Hitter Rates'!S:S)</f>
        <v>284</v>
      </c>
      <c r="J271">
        <f>_xlfn.RANK.EQ('Hitter Rates'!T271,'Hitter Rates'!T:T)</f>
        <v>277</v>
      </c>
      <c r="K271">
        <f>_xlfn.RANK.EQ('Hitter Rates'!U271,'Hitter Rates'!U:U)</f>
        <v>285</v>
      </c>
      <c r="L271">
        <f>_xlfn.RANK.EQ('Hitter Rates'!V271,'Hitter Rates'!V:V)</f>
        <v>258</v>
      </c>
      <c r="M271">
        <f>_xlfn.RANK.EQ('Hitter Rates'!W271,'Hitter Rates'!W:W)</f>
        <v>280</v>
      </c>
      <c r="N271">
        <f>_xlfn.RANK.EQ('Hitter Rates'!X271,'Hitter Rates'!X:X)</f>
        <v>21</v>
      </c>
      <c r="O271">
        <f>_xlfn.RANK.EQ('Hitter Rates'!Y271,'Hitter Rates'!Y:Y)</f>
        <v>219</v>
      </c>
      <c r="P271">
        <f>_xlfn.RANK.EQ('Hitter Rates'!Z271,'Hitter Rates'!Z:Z)</f>
        <v>150</v>
      </c>
      <c r="Q271">
        <f>_xlfn.RANK.EQ('Hitter Rates'!AA271,'Hitter Rates'!AA:AA)</f>
        <v>131</v>
      </c>
      <c r="R271">
        <f>_xlfn.RANK.EQ('Hitter Rates'!AB271,'Hitter Rates'!AB:AB)</f>
        <v>243</v>
      </c>
      <c r="S271">
        <f>_xlfn.RANK.EQ('Hitter Rates'!AC271,'Hitter Rates'!AC:AC)</f>
        <v>216</v>
      </c>
      <c r="T271">
        <f>_xlfn.RANK.EQ('Hitter Rates'!AD271,'Hitter Rates'!AD:AD)</f>
        <v>102</v>
      </c>
      <c r="U271">
        <f>_xlfn.RANK.EQ('Hitter Rates'!AE271,'Hitter Rates'!AE:AE)</f>
        <v>224</v>
      </c>
      <c r="V271">
        <f>_xlfn.RANK.EQ('Hitter Rates'!AF271,'Hitter Rates'!AF:AF)</f>
        <v>43</v>
      </c>
      <c r="W271">
        <f>_xlfn.RANK.EQ('Hitter Rates'!AG271,'Hitter Rates'!AG:AG)</f>
        <v>288</v>
      </c>
    </row>
    <row r="272" spans="1:23">
      <c r="A272">
        <f>_xlfn.RANK.EQ('Hitter Rates'!K272,'Hitter Rates'!K:K)</f>
        <v>259</v>
      </c>
      <c r="B272">
        <f>_xlfn.RANK.EQ('Hitter Rates'!L272,'Hitter Rates'!L:L)</f>
        <v>227</v>
      </c>
      <c r="C272">
        <f>_xlfn.RANK.EQ('Hitter Rates'!M272,'Hitter Rates'!M:M)</f>
        <v>252</v>
      </c>
      <c r="D272">
        <f>_xlfn.RANK.EQ('Hitter Rates'!N272,'Hitter Rates'!N:N)</f>
        <v>89</v>
      </c>
      <c r="E272">
        <f>_xlfn.RANK.EQ('Hitter Rates'!O272,'Hitter Rates'!O:O)</f>
        <v>268</v>
      </c>
      <c r="F272">
        <f>_xlfn.RANK.EQ('Hitter Rates'!P272,'Hitter Rates'!P:P)</f>
        <v>283</v>
      </c>
      <c r="G272">
        <f>_xlfn.RANK.EQ('Hitter Rates'!Q272,'Hitter Rates'!Q:Q)</f>
        <v>174</v>
      </c>
      <c r="H272">
        <f>_xlfn.RANK.EQ('Hitter Rates'!R272,'Hitter Rates'!R:R)</f>
        <v>151</v>
      </c>
      <c r="I272">
        <f>_xlfn.RANK.EQ('Hitter Rates'!S272,'Hitter Rates'!S:S)</f>
        <v>258</v>
      </c>
      <c r="J272">
        <f>_xlfn.RANK.EQ('Hitter Rates'!T272,'Hitter Rates'!T:T)</f>
        <v>244</v>
      </c>
      <c r="K272">
        <f>_xlfn.RANK.EQ('Hitter Rates'!U272,'Hitter Rates'!U:U)</f>
        <v>223</v>
      </c>
      <c r="L272">
        <f>_xlfn.RANK.EQ('Hitter Rates'!V272,'Hitter Rates'!V:V)</f>
        <v>136</v>
      </c>
      <c r="M272">
        <f>_xlfn.RANK.EQ('Hitter Rates'!W272,'Hitter Rates'!W:W)</f>
        <v>270</v>
      </c>
      <c r="N272">
        <f>_xlfn.RANK.EQ('Hitter Rates'!X272,'Hitter Rates'!X:X)</f>
        <v>86</v>
      </c>
      <c r="O272">
        <f>_xlfn.RANK.EQ('Hitter Rates'!Y272,'Hitter Rates'!Y:Y)</f>
        <v>113</v>
      </c>
      <c r="P272">
        <f>_xlfn.RANK.EQ('Hitter Rates'!Z272,'Hitter Rates'!Z:Z)</f>
        <v>104</v>
      </c>
      <c r="Q272">
        <f>_xlfn.RANK.EQ('Hitter Rates'!AA272,'Hitter Rates'!AA:AA)</f>
        <v>153</v>
      </c>
      <c r="R272">
        <f>_xlfn.RANK.EQ('Hitter Rates'!AB272,'Hitter Rates'!AB:AB)</f>
        <v>180</v>
      </c>
      <c r="S272">
        <f>_xlfn.RANK.EQ('Hitter Rates'!AC272,'Hitter Rates'!AC:AC)</f>
        <v>228</v>
      </c>
      <c r="T272">
        <f>_xlfn.RANK.EQ('Hitter Rates'!AD272,'Hitter Rates'!AD:AD)</f>
        <v>205</v>
      </c>
      <c r="U272">
        <f>_xlfn.RANK.EQ('Hitter Rates'!AE272,'Hitter Rates'!AE:AE)</f>
        <v>151</v>
      </c>
      <c r="V272">
        <f>_xlfn.RANK.EQ('Hitter Rates'!AF272,'Hitter Rates'!AF:AF)</f>
        <v>108</v>
      </c>
      <c r="W272">
        <f>_xlfn.RANK.EQ('Hitter Rates'!AG272,'Hitter Rates'!AG:AG)</f>
        <v>282</v>
      </c>
    </row>
    <row r="273" spans="1:23">
      <c r="A273">
        <f>_xlfn.RANK.EQ('Hitter Rates'!K273,'Hitter Rates'!K:K)</f>
        <v>271</v>
      </c>
      <c r="B273">
        <f>_xlfn.RANK.EQ('Hitter Rates'!L273,'Hitter Rates'!L:L)</f>
        <v>286</v>
      </c>
      <c r="C273">
        <f>_xlfn.RANK.EQ('Hitter Rates'!M273,'Hitter Rates'!M:M)</f>
        <v>280</v>
      </c>
      <c r="D273">
        <f>_xlfn.RANK.EQ('Hitter Rates'!N273,'Hitter Rates'!N:N)</f>
        <v>225</v>
      </c>
      <c r="E273">
        <f>_xlfn.RANK.EQ('Hitter Rates'!O273,'Hitter Rates'!O:O)</f>
        <v>264</v>
      </c>
      <c r="F273">
        <f>_xlfn.RANK.EQ('Hitter Rates'!P273,'Hitter Rates'!P:P)</f>
        <v>267</v>
      </c>
      <c r="G273">
        <f>_xlfn.RANK.EQ('Hitter Rates'!Q273,'Hitter Rates'!Q:Q)</f>
        <v>269</v>
      </c>
      <c r="H273">
        <f>_xlfn.RANK.EQ('Hitter Rates'!R273,'Hitter Rates'!R:R)</f>
        <v>197</v>
      </c>
      <c r="I273">
        <f>_xlfn.RANK.EQ('Hitter Rates'!S273,'Hitter Rates'!S:S)</f>
        <v>274</v>
      </c>
      <c r="J273">
        <f>_xlfn.RANK.EQ('Hitter Rates'!T273,'Hitter Rates'!T:T)</f>
        <v>234</v>
      </c>
      <c r="K273">
        <f>_xlfn.RANK.EQ('Hitter Rates'!U273,'Hitter Rates'!U:U)</f>
        <v>223</v>
      </c>
      <c r="L273">
        <f>_xlfn.RANK.EQ('Hitter Rates'!V273,'Hitter Rates'!V:V)</f>
        <v>189</v>
      </c>
      <c r="M273">
        <f>_xlfn.RANK.EQ('Hitter Rates'!W273,'Hitter Rates'!W:W)</f>
        <v>197</v>
      </c>
      <c r="N273">
        <f>_xlfn.RANK.EQ('Hitter Rates'!X273,'Hitter Rates'!X:X)</f>
        <v>57</v>
      </c>
      <c r="O273">
        <f>_xlfn.RANK.EQ('Hitter Rates'!Y273,'Hitter Rates'!Y:Y)</f>
        <v>206</v>
      </c>
      <c r="P273">
        <f>_xlfn.RANK.EQ('Hitter Rates'!Z273,'Hitter Rates'!Z:Z)</f>
        <v>231</v>
      </c>
      <c r="Q273">
        <f>_xlfn.RANK.EQ('Hitter Rates'!AA273,'Hitter Rates'!AA:AA)</f>
        <v>50</v>
      </c>
      <c r="R273">
        <f>_xlfn.RANK.EQ('Hitter Rates'!AB273,'Hitter Rates'!AB:AB)</f>
        <v>191</v>
      </c>
      <c r="S273">
        <f>_xlfn.RANK.EQ('Hitter Rates'!AC273,'Hitter Rates'!AC:AC)</f>
        <v>194</v>
      </c>
      <c r="T273">
        <f>_xlfn.RANK.EQ('Hitter Rates'!AD273,'Hitter Rates'!AD:AD)</f>
        <v>169</v>
      </c>
      <c r="U273">
        <f>_xlfn.RANK.EQ('Hitter Rates'!AE273,'Hitter Rates'!AE:AE)</f>
        <v>144</v>
      </c>
      <c r="V273">
        <f>_xlfn.RANK.EQ('Hitter Rates'!AF273,'Hitter Rates'!AF:AF)</f>
        <v>95</v>
      </c>
      <c r="W273">
        <f>_xlfn.RANK.EQ('Hitter Rates'!AG273,'Hitter Rates'!AG:AG)</f>
        <v>286</v>
      </c>
    </row>
    <row r="274" spans="1:23">
      <c r="A274">
        <f>_xlfn.RANK.EQ('Hitter Rates'!K274,'Hitter Rates'!K:K)</f>
        <v>228</v>
      </c>
      <c r="B274">
        <f>_xlfn.RANK.EQ('Hitter Rates'!L274,'Hitter Rates'!L:L)</f>
        <v>267</v>
      </c>
      <c r="C274">
        <f>_xlfn.RANK.EQ('Hitter Rates'!M274,'Hitter Rates'!M:M)</f>
        <v>205</v>
      </c>
      <c r="D274">
        <f>_xlfn.RANK.EQ('Hitter Rates'!N274,'Hitter Rates'!N:N)</f>
        <v>227</v>
      </c>
      <c r="E274">
        <f>_xlfn.RANK.EQ('Hitter Rates'!O274,'Hitter Rates'!O:O)</f>
        <v>202</v>
      </c>
      <c r="F274">
        <f>_xlfn.RANK.EQ('Hitter Rates'!P274,'Hitter Rates'!P:P)</f>
        <v>250</v>
      </c>
      <c r="G274">
        <f>_xlfn.RANK.EQ('Hitter Rates'!Q274,'Hitter Rates'!Q:Q)</f>
        <v>137</v>
      </c>
      <c r="H274">
        <f>_xlfn.RANK.EQ('Hitter Rates'!R274,'Hitter Rates'!R:R)</f>
        <v>2</v>
      </c>
      <c r="I274">
        <f>_xlfn.RANK.EQ('Hitter Rates'!S274,'Hitter Rates'!S:S)</f>
        <v>146</v>
      </c>
      <c r="J274">
        <f>_xlfn.RANK.EQ('Hitter Rates'!T274,'Hitter Rates'!T:T)</f>
        <v>113</v>
      </c>
      <c r="K274">
        <f>_xlfn.RANK.EQ('Hitter Rates'!U274,'Hitter Rates'!U:U)</f>
        <v>232</v>
      </c>
      <c r="L274">
        <f>_xlfn.RANK.EQ('Hitter Rates'!V274,'Hitter Rates'!V:V)</f>
        <v>136</v>
      </c>
      <c r="M274">
        <f>_xlfn.RANK.EQ('Hitter Rates'!W274,'Hitter Rates'!W:W)</f>
        <v>7</v>
      </c>
      <c r="N274">
        <f>_xlfn.RANK.EQ('Hitter Rates'!X274,'Hitter Rates'!X:X)</f>
        <v>227</v>
      </c>
      <c r="O274">
        <f>_xlfn.RANK.EQ('Hitter Rates'!Y274,'Hitter Rates'!Y:Y)</f>
        <v>173</v>
      </c>
      <c r="P274">
        <f>_xlfn.RANK.EQ('Hitter Rates'!Z274,'Hitter Rates'!Z:Z)</f>
        <v>161</v>
      </c>
      <c r="Q274">
        <f>_xlfn.RANK.EQ('Hitter Rates'!AA274,'Hitter Rates'!AA:AA)</f>
        <v>176</v>
      </c>
      <c r="R274">
        <f>_xlfn.RANK.EQ('Hitter Rates'!AB274,'Hitter Rates'!AB:AB)</f>
        <v>16</v>
      </c>
      <c r="S274">
        <f>_xlfn.RANK.EQ('Hitter Rates'!AC274,'Hitter Rates'!AC:AC)</f>
        <v>1</v>
      </c>
      <c r="T274">
        <f>_xlfn.RANK.EQ('Hitter Rates'!AD274,'Hitter Rates'!AD:AD)</f>
        <v>8</v>
      </c>
      <c r="U274">
        <f>_xlfn.RANK.EQ('Hitter Rates'!AE274,'Hitter Rates'!AE:AE)</f>
        <v>50</v>
      </c>
      <c r="V274">
        <f>_xlfn.RANK.EQ('Hitter Rates'!AF274,'Hitter Rates'!AF:AF)</f>
        <v>273</v>
      </c>
      <c r="W274">
        <f>_xlfn.RANK.EQ('Hitter Rates'!AG274,'Hitter Rates'!AG:AG)</f>
        <v>269</v>
      </c>
    </row>
    <row r="275" spans="1:23">
      <c r="A275">
        <f>_xlfn.RANK.EQ('Hitter Rates'!K275,'Hitter Rates'!K:K)</f>
        <v>288</v>
      </c>
      <c r="B275">
        <f>_xlfn.RANK.EQ('Hitter Rates'!L275,'Hitter Rates'!L:L)</f>
        <v>255</v>
      </c>
      <c r="C275">
        <f>_xlfn.RANK.EQ('Hitter Rates'!M275,'Hitter Rates'!M:M)</f>
        <v>288</v>
      </c>
      <c r="D275">
        <f>_xlfn.RANK.EQ('Hitter Rates'!N275,'Hitter Rates'!N:N)</f>
        <v>87</v>
      </c>
      <c r="E275">
        <f>_xlfn.RANK.EQ('Hitter Rates'!O275,'Hitter Rates'!O:O)</f>
        <v>254</v>
      </c>
      <c r="F275">
        <f>_xlfn.RANK.EQ('Hitter Rates'!P275,'Hitter Rates'!P:P)</f>
        <v>286</v>
      </c>
      <c r="G275">
        <f>_xlfn.RANK.EQ('Hitter Rates'!Q275,'Hitter Rates'!Q:Q)</f>
        <v>266</v>
      </c>
      <c r="H275">
        <f>_xlfn.RANK.EQ('Hitter Rates'!R275,'Hitter Rates'!R:R)</f>
        <v>111</v>
      </c>
      <c r="I275">
        <f>_xlfn.RANK.EQ('Hitter Rates'!S275,'Hitter Rates'!S:S)</f>
        <v>270</v>
      </c>
      <c r="J275">
        <f>_xlfn.RANK.EQ('Hitter Rates'!T275,'Hitter Rates'!T:T)</f>
        <v>163</v>
      </c>
      <c r="K275">
        <f>_xlfn.RANK.EQ('Hitter Rates'!U275,'Hitter Rates'!U:U)</f>
        <v>223</v>
      </c>
      <c r="L275">
        <f>_xlfn.RANK.EQ('Hitter Rates'!V275,'Hitter Rates'!V:V)</f>
        <v>287</v>
      </c>
      <c r="M275">
        <f>_xlfn.RANK.EQ('Hitter Rates'!W275,'Hitter Rates'!W:W)</f>
        <v>79</v>
      </c>
      <c r="N275">
        <f>_xlfn.RANK.EQ('Hitter Rates'!X275,'Hitter Rates'!X:X)</f>
        <v>1</v>
      </c>
      <c r="O275">
        <f>_xlfn.RANK.EQ('Hitter Rates'!Y275,'Hitter Rates'!Y:Y)</f>
        <v>288</v>
      </c>
      <c r="P275">
        <f>_xlfn.RANK.EQ('Hitter Rates'!Z275,'Hitter Rates'!Z:Z)</f>
        <v>177</v>
      </c>
      <c r="Q275">
        <f>_xlfn.RANK.EQ('Hitter Rates'!AA275,'Hitter Rates'!AA:AA)</f>
        <v>35</v>
      </c>
      <c r="R275">
        <f>_xlfn.RANK.EQ('Hitter Rates'!AB275,'Hitter Rates'!AB:AB)</f>
        <v>136</v>
      </c>
      <c r="S275">
        <f>_xlfn.RANK.EQ('Hitter Rates'!AC275,'Hitter Rates'!AC:AC)</f>
        <v>186</v>
      </c>
      <c r="T275">
        <f>_xlfn.RANK.EQ('Hitter Rates'!AD275,'Hitter Rates'!AD:AD)</f>
        <v>223</v>
      </c>
      <c r="U275">
        <f>_xlfn.RANK.EQ('Hitter Rates'!AE275,'Hitter Rates'!AE:AE)</f>
        <v>94</v>
      </c>
      <c r="V275">
        <f>_xlfn.RANK.EQ('Hitter Rates'!AF275,'Hitter Rates'!AF:AF)</f>
        <v>152</v>
      </c>
      <c r="W275">
        <f>_xlfn.RANK.EQ('Hitter Rates'!AG275,'Hitter Rates'!AG:AG)</f>
        <v>285</v>
      </c>
    </row>
    <row r="276" spans="1:23">
      <c r="A276">
        <f>_xlfn.RANK.EQ('Hitter Rates'!K276,'Hitter Rates'!K:K)</f>
        <v>199</v>
      </c>
      <c r="B276">
        <f>_xlfn.RANK.EQ('Hitter Rates'!L276,'Hitter Rates'!L:L)</f>
        <v>192</v>
      </c>
      <c r="C276">
        <f>_xlfn.RANK.EQ('Hitter Rates'!M276,'Hitter Rates'!M:M)</f>
        <v>182</v>
      </c>
      <c r="D276">
        <f>_xlfn.RANK.EQ('Hitter Rates'!N276,'Hitter Rates'!N:N)</f>
        <v>254</v>
      </c>
      <c r="E276">
        <f>_xlfn.RANK.EQ('Hitter Rates'!O276,'Hitter Rates'!O:O)</f>
        <v>163</v>
      </c>
      <c r="F276">
        <f>_xlfn.RANK.EQ('Hitter Rates'!P276,'Hitter Rates'!P:P)</f>
        <v>216</v>
      </c>
      <c r="G276">
        <f>_xlfn.RANK.EQ('Hitter Rates'!Q276,'Hitter Rates'!Q:Q)</f>
        <v>115</v>
      </c>
      <c r="H276">
        <f>_xlfn.RANK.EQ('Hitter Rates'!R276,'Hitter Rates'!R:R)</f>
        <v>71</v>
      </c>
      <c r="I276">
        <f>_xlfn.RANK.EQ('Hitter Rates'!S276,'Hitter Rates'!S:S)</f>
        <v>162</v>
      </c>
      <c r="J276">
        <f>_xlfn.RANK.EQ('Hitter Rates'!T276,'Hitter Rates'!T:T)</f>
        <v>94</v>
      </c>
      <c r="K276">
        <f>_xlfn.RANK.EQ('Hitter Rates'!U276,'Hitter Rates'!U:U)</f>
        <v>123</v>
      </c>
      <c r="L276">
        <f>_xlfn.RANK.EQ('Hitter Rates'!V276,'Hitter Rates'!V:V)</f>
        <v>239</v>
      </c>
      <c r="M276">
        <f>_xlfn.RANK.EQ('Hitter Rates'!W276,'Hitter Rates'!W:W)</f>
        <v>58</v>
      </c>
      <c r="N276">
        <f>_xlfn.RANK.EQ('Hitter Rates'!X276,'Hitter Rates'!X:X)</f>
        <v>42</v>
      </c>
      <c r="O276">
        <f>_xlfn.RANK.EQ('Hitter Rates'!Y276,'Hitter Rates'!Y:Y)</f>
        <v>258</v>
      </c>
      <c r="P276">
        <f>_xlfn.RANK.EQ('Hitter Rates'!Z276,'Hitter Rates'!Z:Z)</f>
        <v>275</v>
      </c>
      <c r="Q276">
        <f>_xlfn.RANK.EQ('Hitter Rates'!AA276,'Hitter Rates'!AA:AA)</f>
        <v>225</v>
      </c>
      <c r="R276">
        <f>_xlfn.RANK.EQ('Hitter Rates'!AB276,'Hitter Rates'!AB:AB)</f>
        <v>94</v>
      </c>
      <c r="S276">
        <f>_xlfn.RANK.EQ('Hitter Rates'!AC276,'Hitter Rates'!AC:AC)</f>
        <v>45</v>
      </c>
      <c r="T276">
        <f>_xlfn.RANK.EQ('Hitter Rates'!AD276,'Hitter Rates'!AD:AD)</f>
        <v>57</v>
      </c>
      <c r="U276">
        <f>_xlfn.RANK.EQ('Hitter Rates'!AE276,'Hitter Rates'!AE:AE)</f>
        <v>133</v>
      </c>
      <c r="V276">
        <f>_xlfn.RANK.EQ('Hitter Rates'!AF276,'Hitter Rates'!AF:AF)</f>
        <v>192</v>
      </c>
      <c r="W276">
        <f>_xlfn.RANK.EQ('Hitter Rates'!AG276,'Hitter Rates'!AG:AG)</f>
        <v>206</v>
      </c>
    </row>
    <row r="277" spans="1:23">
      <c r="A277">
        <f>_xlfn.RANK.EQ('Hitter Rates'!K277,'Hitter Rates'!K:K)</f>
        <v>285</v>
      </c>
      <c r="B277">
        <f>_xlfn.RANK.EQ('Hitter Rates'!L277,'Hitter Rates'!L:L)</f>
        <v>239</v>
      </c>
      <c r="C277">
        <f>_xlfn.RANK.EQ('Hitter Rates'!M277,'Hitter Rates'!M:M)</f>
        <v>284</v>
      </c>
      <c r="D277">
        <f>_xlfn.RANK.EQ('Hitter Rates'!N277,'Hitter Rates'!N:N)</f>
        <v>96</v>
      </c>
      <c r="E277">
        <f>_xlfn.RANK.EQ('Hitter Rates'!O277,'Hitter Rates'!O:O)</f>
        <v>288</v>
      </c>
      <c r="F277">
        <f>_xlfn.RANK.EQ('Hitter Rates'!P277,'Hitter Rates'!P:P)</f>
        <v>280</v>
      </c>
      <c r="G277">
        <f>_xlfn.RANK.EQ('Hitter Rates'!Q277,'Hitter Rates'!Q:Q)</f>
        <v>279</v>
      </c>
      <c r="H277">
        <f>_xlfn.RANK.EQ('Hitter Rates'!R277,'Hitter Rates'!R:R)</f>
        <v>163</v>
      </c>
      <c r="I277">
        <f>_xlfn.RANK.EQ('Hitter Rates'!S277,'Hitter Rates'!S:S)</f>
        <v>262</v>
      </c>
      <c r="J277">
        <f>_xlfn.RANK.EQ('Hitter Rates'!T277,'Hitter Rates'!T:T)</f>
        <v>159</v>
      </c>
      <c r="K277">
        <f>_xlfn.RANK.EQ('Hitter Rates'!U277,'Hitter Rates'!U:U)</f>
        <v>137</v>
      </c>
      <c r="L277">
        <f>_xlfn.RANK.EQ('Hitter Rates'!V277,'Hitter Rates'!V:V)</f>
        <v>279</v>
      </c>
      <c r="M277">
        <f>_xlfn.RANK.EQ('Hitter Rates'!W277,'Hitter Rates'!W:W)</f>
        <v>185</v>
      </c>
      <c r="N277">
        <f>_xlfn.RANK.EQ('Hitter Rates'!X277,'Hitter Rates'!X:X)</f>
        <v>13</v>
      </c>
      <c r="O277">
        <f>_xlfn.RANK.EQ('Hitter Rates'!Y277,'Hitter Rates'!Y:Y)</f>
        <v>275</v>
      </c>
      <c r="P277">
        <f>_xlfn.RANK.EQ('Hitter Rates'!Z277,'Hitter Rates'!Z:Z)</f>
        <v>138</v>
      </c>
      <c r="Q277">
        <f>_xlfn.RANK.EQ('Hitter Rates'!AA277,'Hitter Rates'!AA:AA)</f>
        <v>59</v>
      </c>
      <c r="R277">
        <f>_xlfn.RANK.EQ('Hitter Rates'!AB277,'Hitter Rates'!AB:AB)</f>
        <v>155</v>
      </c>
      <c r="S277">
        <f>_xlfn.RANK.EQ('Hitter Rates'!AC277,'Hitter Rates'!AC:AC)</f>
        <v>32</v>
      </c>
      <c r="T277">
        <f>_xlfn.RANK.EQ('Hitter Rates'!AD277,'Hitter Rates'!AD:AD)</f>
        <v>33</v>
      </c>
      <c r="U277">
        <f>_xlfn.RANK.EQ('Hitter Rates'!AE277,'Hitter Rates'!AE:AE)</f>
        <v>151</v>
      </c>
      <c r="V277">
        <f>_xlfn.RANK.EQ('Hitter Rates'!AF277,'Hitter Rates'!AF:AF)</f>
        <v>132</v>
      </c>
      <c r="W277">
        <f>_xlfn.RANK.EQ('Hitter Rates'!AG277,'Hitter Rates'!AG:AG)</f>
        <v>287</v>
      </c>
    </row>
    <row r="278" spans="1:23">
      <c r="A278">
        <f>_xlfn.RANK.EQ('Hitter Rates'!K278,'Hitter Rates'!K:K)</f>
        <v>22</v>
      </c>
      <c r="B278">
        <f>_xlfn.RANK.EQ('Hitter Rates'!L278,'Hitter Rates'!L:L)</f>
        <v>240</v>
      </c>
      <c r="C278">
        <f>_xlfn.RANK.EQ('Hitter Rates'!M278,'Hitter Rates'!M:M)</f>
        <v>51</v>
      </c>
      <c r="D278">
        <f>_xlfn.RANK.EQ('Hitter Rates'!N278,'Hitter Rates'!N:N)</f>
        <v>254</v>
      </c>
      <c r="E278">
        <f>_xlfn.RANK.EQ('Hitter Rates'!O278,'Hitter Rates'!O:O)</f>
        <v>268</v>
      </c>
      <c r="F278">
        <f>_xlfn.RANK.EQ('Hitter Rates'!P278,'Hitter Rates'!P:P)</f>
        <v>147</v>
      </c>
      <c r="G278">
        <f>_xlfn.RANK.EQ('Hitter Rates'!Q278,'Hitter Rates'!Q:Q)</f>
        <v>87</v>
      </c>
      <c r="H278">
        <f>_xlfn.RANK.EQ('Hitter Rates'!R278,'Hitter Rates'!R:R)</f>
        <v>36</v>
      </c>
      <c r="I278">
        <f>_xlfn.RANK.EQ('Hitter Rates'!S278,'Hitter Rates'!S:S)</f>
        <v>15</v>
      </c>
      <c r="J278">
        <f>_xlfn.RANK.EQ('Hitter Rates'!T278,'Hitter Rates'!T:T)</f>
        <v>41</v>
      </c>
      <c r="K278">
        <f>_xlfn.RANK.EQ('Hitter Rates'!U278,'Hitter Rates'!U:U)</f>
        <v>8</v>
      </c>
      <c r="L278">
        <f>_xlfn.RANK.EQ('Hitter Rates'!V278,'Hitter Rates'!V:V)</f>
        <v>164</v>
      </c>
      <c r="M278">
        <f>_xlfn.RANK.EQ('Hitter Rates'!W278,'Hitter Rates'!W:W)</f>
        <v>287</v>
      </c>
      <c r="N278">
        <f>_xlfn.RANK.EQ('Hitter Rates'!X278,'Hitter Rates'!X:X)</f>
        <v>117</v>
      </c>
      <c r="O278">
        <f>_xlfn.RANK.EQ('Hitter Rates'!Y278,'Hitter Rates'!Y:Y)</f>
        <v>49</v>
      </c>
      <c r="P278">
        <f>_xlfn.RANK.EQ('Hitter Rates'!Z278,'Hitter Rates'!Z:Z)</f>
        <v>273</v>
      </c>
      <c r="Q278">
        <f>_xlfn.RANK.EQ('Hitter Rates'!AA278,'Hitter Rates'!AA:AA)</f>
        <v>193</v>
      </c>
      <c r="R278">
        <f>_xlfn.RANK.EQ('Hitter Rates'!AB278,'Hitter Rates'!AB:AB)</f>
        <v>22</v>
      </c>
      <c r="S278">
        <f>_xlfn.RANK.EQ('Hitter Rates'!AC278,'Hitter Rates'!AC:AC)</f>
        <v>5</v>
      </c>
      <c r="T278">
        <f>_xlfn.RANK.EQ('Hitter Rates'!AD278,'Hitter Rates'!AD:AD)</f>
        <v>63</v>
      </c>
      <c r="U278">
        <f>_xlfn.RANK.EQ('Hitter Rates'!AE278,'Hitter Rates'!AE:AE)</f>
        <v>63</v>
      </c>
      <c r="V278">
        <f>_xlfn.RANK.EQ('Hitter Rates'!AF278,'Hitter Rates'!AF:AF)</f>
        <v>267</v>
      </c>
      <c r="W278">
        <f>_xlfn.RANK.EQ('Hitter Rates'!AG278,'Hitter Rates'!AG:AG)</f>
        <v>195</v>
      </c>
    </row>
    <row r="279" spans="1:23">
      <c r="A279">
        <f>_xlfn.RANK.EQ('Hitter Rates'!K279,'Hitter Rates'!K:K)</f>
        <v>213</v>
      </c>
      <c r="B279">
        <f>_xlfn.RANK.EQ('Hitter Rates'!L279,'Hitter Rates'!L:L)</f>
        <v>256</v>
      </c>
      <c r="C279">
        <f>_xlfn.RANK.EQ('Hitter Rates'!M279,'Hitter Rates'!M:M)</f>
        <v>195</v>
      </c>
      <c r="D279">
        <f>_xlfn.RANK.EQ('Hitter Rates'!N279,'Hitter Rates'!N:N)</f>
        <v>173</v>
      </c>
      <c r="E279">
        <f>_xlfn.RANK.EQ('Hitter Rates'!O279,'Hitter Rates'!O:O)</f>
        <v>233</v>
      </c>
      <c r="F279">
        <f>_xlfn.RANK.EQ('Hitter Rates'!P279,'Hitter Rates'!P:P)</f>
        <v>198</v>
      </c>
      <c r="G279">
        <f>_xlfn.RANK.EQ('Hitter Rates'!Q279,'Hitter Rates'!Q:Q)</f>
        <v>208</v>
      </c>
      <c r="H279">
        <f>_xlfn.RANK.EQ('Hitter Rates'!R279,'Hitter Rates'!R:R)</f>
        <v>275</v>
      </c>
      <c r="I279">
        <f>_xlfn.RANK.EQ('Hitter Rates'!S279,'Hitter Rates'!S:S)</f>
        <v>207</v>
      </c>
      <c r="J279">
        <f>_xlfn.RANK.EQ('Hitter Rates'!T279,'Hitter Rates'!T:T)</f>
        <v>147</v>
      </c>
      <c r="K279">
        <f>_xlfn.RANK.EQ('Hitter Rates'!U279,'Hitter Rates'!U:U)</f>
        <v>101</v>
      </c>
      <c r="L279">
        <f>_xlfn.RANK.EQ('Hitter Rates'!V279,'Hitter Rates'!V:V)</f>
        <v>166</v>
      </c>
      <c r="M279">
        <f>_xlfn.RANK.EQ('Hitter Rates'!W279,'Hitter Rates'!W:W)</f>
        <v>72</v>
      </c>
      <c r="N279">
        <f>_xlfn.RANK.EQ('Hitter Rates'!X279,'Hitter Rates'!X:X)</f>
        <v>159</v>
      </c>
      <c r="O279">
        <f>_xlfn.RANK.EQ('Hitter Rates'!Y279,'Hitter Rates'!Y:Y)</f>
        <v>172</v>
      </c>
      <c r="P279">
        <f>_xlfn.RANK.EQ('Hitter Rates'!Z279,'Hitter Rates'!Z:Z)</f>
        <v>265</v>
      </c>
      <c r="Q279">
        <f>_xlfn.RANK.EQ('Hitter Rates'!AA279,'Hitter Rates'!AA:AA)</f>
        <v>56</v>
      </c>
      <c r="R279">
        <f>_xlfn.RANK.EQ('Hitter Rates'!AB279,'Hitter Rates'!AB:AB)</f>
        <v>264</v>
      </c>
      <c r="S279">
        <f>_xlfn.RANK.EQ('Hitter Rates'!AC279,'Hitter Rates'!AC:AC)</f>
        <v>276</v>
      </c>
      <c r="T279">
        <f>_xlfn.RANK.EQ('Hitter Rates'!AD279,'Hitter Rates'!AD:AD)</f>
        <v>209</v>
      </c>
      <c r="U279">
        <f>_xlfn.RANK.EQ('Hitter Rates'!AE279,'Hitter Rates'!AE:AE)</f>
        <v>232</v>
      </c>
      <c r="V279">
        <f>_xlfn.RANK.EQ('Hitter Rates'!AF279,'Hitter Rates'!AF:AF)</f>
        <v>25</v>
      </c>
      <c r="W279">
        <f>_xlfn.RANK.EQ('Hitter Rates'!AG279,'Hitter Rates'!AG:AG)</f>
        <v>256</v>
      </c>
    </row>
    <row r="280" spans="1:23">
      <c r="A280">
        <f>_xlfn.RANK.EQ('Hitter Rates'!K280,'Hitter Rates'!K:K)</f>
        <v>235</v>
      </c>
      <c r="B280">
        <f>_xlfn.RANK.EQ('Hitter Rates'!L280,'Hitter Rates'!L:L)</f>
        <v>241</v>
      </c>
      <c r="C280">
        <f>_xlfn.RANK.EQ('Hitter Rates'!M280,'Hitter Rates'!M:M)</f>
        <v>209</v>
      </c>
      <c r="D280">
        <f>_xlfn.RANK.EQ('Hitter Rates'!N280,'Hitter Rates'!N:N)</f>
        <v>193</v>
      </c>
      <c r="E280">
        <f>_xlfn.RANK.EQ('Hitter Rates'!O280,'Hitter Rates'!O:O)</f>
        <v>276</v>
      </c>
      <c r="F280">
        <f>_xlfn.RANK.EQ('Hitter Rates'!P280,'Hitter Rates'!P:P)</f>
        <v>260</v>
      </c>
      <c r="G280">
        <f>_xlfn.RANK.EQ('Hitter Rates'!Q280,'Hitter Rates'!Q:Q)</f>
        <v>237</v>
      </c>
      <c r="H280">
        <f>_xlfn.RANK.EQ('Hitter Rates'!R280,'Hitter Rates'!R:R)</f>
        <v>86</v>
      </c>
      <c r="I280">
        <f>_xlfn.RANK.EQ('Hitter Rates'!S280,'Hitter Rates'!S:S)</f>
        <v>255</v>
      </c>
      <c r="J280">
        <f>_xlfn.RANK.EQ('Hitter Rates'!T280,'Hitter Rates'!T:T)</f>
        <v>263</v>
      </c>
      <c r="K280">
        <f>_xlfn.RANK.EQ('Hitter Rates'!U280,'Hitter Rates'!U:U)</f>
        <v>262</v>
      </c>
      <c r="L280">
        <f>_xlfn.RANK.EQ('Hitter Rates'!V280,'Hitter Rates'!V:V)</f>
        <v>115</v>
      </c>
      <c r="M280">
        <f>_xlfn.RANK.EQ('Hitter Rates'!W280,'Hitter Rates'!W:W)</f>
        <v>147</v>
      </c>
      <c r="N280">
        <f>_xlfn.RANK.EQ('Hitter Rates'!X280,'Hitter Rates'!X:X)</f>
        <v>110</v>
      </c>
      <c r="O280">
        <f>_xlfn.RANK.EQ('Hitter Rates'!Y280,'Hitter Rates'!Y:Y)</f>
        <v>167</v>
      </c>
      <c r="P280">
        <f>_xlfn.RANK.EQ('Hitter Rates'!Z280,'Hitter Rates'!Z:Z)</f>
        <v>182</v>
      </c>
      <c r="Q280">
        <f>_xlfn.RANK.EQ('Hitter Rates'!AA280,'Hitter Rates'!AA:AA)</f>
        <v>40</v>
      </c>
      <c r="R280">
        <f>_xlfn.RANK.EQ('Hitter Rates'!AB280,'Hitter Rates'!AB:AB)</f>
        <v>82</v>
      </c>
      <c r="S280">
        <f>_xlfn.RANK.EQ('Hitter Rates'!AC280,'Hitter Rates'!AC:AC)</f>
        <v>81</v>
      </c>
      <c r="T280">
        <f>_xlfn.RANK.EQ('Hitter Rates'!AD280,'Hitter Rates'!AD:AD)</f>
        <v>155</v>
      </c>
      <c r="U280">
        <f>_xlfn.RANK.EQ('Hitter Rates'!AE280,'Hitter Rates'!AE:AE)</f>
        <v>69</v>
      </c>
      <c r="V280">
        <f>_xlfn.RANK.EQ('Hitter Rates'!AF280,'Hitter Rates'!AF:AF)</f>
        <v>207</v>
      </c>
      <c r="W280">
        <f>_xlfn.RANK.EQ('Hitter Rates'!AG280,'Hitter Rates'!AG:AG)</f>
        <v>281</v>
      </c>
    </row>
    <row r="281" spans="1:23">
      <c r="A281">
        <f>_xlfn.RANK.EQ('Hitter Rates'!K281,'Hitter Rates'!K:K)</f>
        <v>163</v>
      </c>
      <c r="B281">
        <f>_xlfn.RANK.EQ('Hitter Rates'!L281,'Hitter Rates'!L:L)</f>
        <v>236</v>
      </c>
      <c r="C281">
        <f>_xlfn.RANK.EQ('Hitter Rates'!M281,'Hitter Rates'!M:M)</f>
        <v>40</v>
      </c>
      <c r="D281">
        <f>_xlfn.RANK.EQ('Hitter Rates'!N281,'Hitter Rates'!N:N)</f>
        <v>254</v>
      </c>
      <c r="E281">
        <f>_xlfn.RANK.EQ('Hitter Rates'!O281,'Hitter Rates'!O:O)</f>
        <v>242</v>
      </c>
      <c r="F281">
        <f>_xlfn.RANK.EQ('Hitter Rates'!P281,'Hitter Rates'!P:P)</f>
        <v>205</v>
      </c>
      <c r="G281">
        <f>_xlfn.RANK.EQ('Hitter Rates'!Q281,'Hitter Rates'!Q:Q)</f>
        <v>184</v>
      </c>
      <c r="H281">
        <f>_xlfn.RANK.EQ('Hitter Rates'!R281,'Hitter Rates'!R:R)</f>
        <v>150</v>
      </c>
      <c r="I281">
        <f>_xlfn.RANK.EQ('Hitter Rates'!S281,'Hitter Rates'!S:S)</f>
        <v>134</v>
      </c>
      <c r="J281">
        <f>_xlfn.RANK.EQ('Hitter Rates'!T281,'Hitter Rates'!T:T)</f>
        <v>120</v>
      </c>
      <c r="K281">
        <f>_xlfn.RANK.EQ('Hitter Rates'!U281,'Hitter Rates'!U:U)</f>
        <v>154</v>
      </c>
      <c r="L281">
        <f>_xlfn.RANK.EQ('Hitter Rates'!V281,'Hitter Rates'!V:V)</f>
        <v>199</v>
      </c>
      <c r="M281">
        <f>_xlfn.RANK.EQ('Hitter Rates'!W281,'Hitter Rates'!W:W)</f>
        <v>195</v>
      </c>
      <c r="N281">
        <f>_xlfn.RANK.EQ('Hitter Rates'!X281,'Hitter Rates'!X:X)</f>
        <v>86</v>
      </c>
      <c r="O281">
        <f>_xlfn.RANK.EQ('Hitter Rates'!Y281,'Hitter Rates'!Y:Y)</f>
        <v>179</v>
      </c>
      <c r="P281">
        <f>_xlfn.RANK.EQ('Hitter Rates'!Z281,'Hitter Rates'!Z:Z)</f>
        <v>256</v>
      </c>
      <c r="Q281">
        <f>_xlfn.RANK.EQ('Hitter Rates'!AA281,'Hitter Rates'!AA:AA)</f>
        <v>33</v>
      </c>
      <c r="R281">
        <f>_xlfn.RANK.EQ('Hitter Rates'!AB281,'Hitter Rates'!AB:AB)</f>
        <v>118</v>
      </c>
      <c r="S281">
        <f>_xlfn.RANK.EQ('Hitter Rates'!AC281,'Hitter Rates'!AC:AC)</f>
        <v>81</v>
      </c>
      <c r="T281">
        <f>_xlfn.RANK.EQ('Hitter Rates'!AD281,'Hitter Rates'!AD:AD)</f>
        <v>108</v>
      </c>
      <c r="U281">
        <f>_xlfn.RANK.EQ('Hitter Rates'!AE281,'Hitter Rates'!AE:AE)</f>
        <v>101</v>
      </c>
      <c r="V281">
        <f>_xlfn.RANK.EQ('Hitter Rates'!AF281,'Hitter Rates'!AF:AF)</f>
        <v>168</v>
      </c>
      <c r="W281">
        <f>_xlfn.RANK.EQ('Hitter Rates'!AG281,'Hitter Rates'!AG:AG)</f>
        <v>172</v>
      </c>
    </row>
    <row r="282" spans="1:23">
      <c r="A282">
        <f>_xlfn.RANK.EQ('Hitter Rates'!K282,'Hitter Rates'!K:K)</f>
        <v>165</v>
      </c>
      <c r="B282">
        <f>_xlfn.RANK.EQ('Hitter Rates'!L282,'Hitter Rates'!L:L)</f>
        <v>223</v>
      </c>
      <c r="C282">
        <f>_xlfn.RANK.EQ('Hitter Rates'!M282,'Hitter Rates'!M:M)</f>
        <v>233</v>
      </c>
      <c r="D282">
        <f>_xlfn.RANK.EQ('Hitter Rates'!N282,'Hitter Rates'!N:N)</f>
        <v>254</v>
      </c>
      <c r="E282">
        <f>_xlfn.RANK.EQ('Hitter Rates'!O282,'Hitter Rates'!O:O)</f>
        <v>179</v>
      </c>
      <c r="F282">
        <f>_xlfn.RANK.EQ('Hitter Rates'!P282,'Hitter Rates'!P:P)</f>
        <v>235</v>
      </c>
      <c r="G282">
        <f>_xlfn.RANK.EQ('Hitter Rates'!Q282,'Hitter Rates'!Q:Q)</f>
        <v>131</v>
      </c>
      <c r="H282">
        <f>_xlfn.RANK.EQ('Hitter Rates'!R282,'Hitter Rates'!R:R)</f>
        <v>177</v>
      </c>
      <c r="I282">
        <f>_xlfn.RANK.EQ('Hitter Rates'!S282,'Hitter Rates'!S:S)</f>
        <v>202</v>
      </c>
      <c r="J282">
        <f>_xlfn.RANK.EQ('Hitter Rates'!T282,'Hitter Rates'!T:T)</f>
        <v>252</v>
      </c>
      <c r="K282">
        <f>_xlfn.RANK.EQ('Hitter Rates'!U282,'Hitter Rates'!U:U)</f>
        <v>274</v>
      </c>
      <c r="L282">
        <f>_xlfn.RANK.EQ('Hitter Rates'!V282,'Hitter Rates'!V:V)</f>
        <v>115</v>
      </c>
      <c r="M282">
        <f>_xlfn.RANK.EQ('Hitter Rates'!W282,'Hitter Rates'!W:W)</f>
        <v>54</v>
      </c>
      <c r="N282">
        <f>_xlfn.RANK.EQ('Hitter Rates'!X282,'Hitter Rates'!X:X)</f>
        <v>200</v>
      </c>
      <c r="O282">
        <f>_xlfn.RANK.EQ('Hitter Rates'!Y282,'Hitter Rates'!Y:Y)</f>
        <v>129</v>
      </c>
      <c r="P282">
        <f>_xlfn.RANK.EQ('Hitter Rates'!Z282,'Hitter Rates'!Z:Z)</f>
        <v>209</v>
      </c>
      <c r="Q282">
        <f>_xlfn.RANK.EQ('Hitter Rates'!AA282,'Hitter Rates'!AA:AA)</f>
        <v>200</v>
      </c>
      <c r="R282">
        <f>_xlfn.RANK.EQ('Hitter Rates'!AB282,'Hitter Rates'!AB:AB)</f>
        <v>136</v>
      </c>
      <c r="S282">
        <f>_xlfn.RANK.EQ('Hitter Rates'!AC282,'Hitter Rates'!AC:AC)</f>
        <v>199</v>
      </c>
      <c r="T282">
        <f>_xlfn.RANK.EQ('Hitter Rates'!AD282,'Hitter Rates'!AD:AD)</f>
        <v>171</v>
      </c>
      <c r="U282">
        <f>_xlfn.RANK.EQ('Hitter Rates'!AE282,'Hitter Rates'!AE:AE)</f>
        <v>148</v>
      </c>
      <c r="V282">
        <f>_xlfn.RANK.EQ('Hitter Rates'!AF282,'Hitter Rates'!AF:AF)</f>
        <v>152</v>
      </c>
      <c r="W282">
        <f>_xlfn.RANK.EQ('Hitter Rates'!AG282,'Hitter Rates'!AG:AG)</f>
        <v>257</v>
      </c>
    </row>
    <row r="283" spans="1:23">
      <c r="A283">
        <f>_xlfn.RANK.EQ('Hitter Rates'!K283,'Hitter Rates'!K:K)</f>
        <v>102</v>
      </c>
      <c r="B283">
        <f>_xlfn.RANK.EQ('Hitter Rates'!L283,'Hitter Rates'!L:L)</f>
        <v>285</v>
      </c>
      <c r="C283">
        <f>_xlfn.RANK.EQ('Hitter Rates'!M283,'Hitter Rates'!M:M)</f>
        <v>83</v>
      </c>
      <c r="D283">
        <f>_xlfn.RANK.EQ('Hitter Rates'!N283,'Hitter Rates'!N:N)</f>
        <v>254</v>
      </c>
      <c r="E283">
        <f>_xlfn.RANK.EQ('Hitter Rates'!O283,'Hitter Rates'!O:O)</f>
        <v>249</v>
      </c>
      <c r="F283">
        <f>_xlfn.RANK.EQ('Hitter Rates'!P283,'Hitter Rates'!P:P)</f>
        <v>224</v>
      </c>
      <c r="G283">
        <f>_xlfn.RANK.EQ('Hitter Rates'!Q283,'Hitter Rates'!Q:Q)</f>
        <v>83</v>
      </c>
      <c r="H283">
        <f>_xlfn.RANK.EQ('Hitter Rates'!R283,'Hitter Rates'!R:R)</f>
        <v>97</v>
      </c>
      <c r="I283">
        <f>_xlfn.RANK.EQ('Hitter Rates'!S283,'Hitter Rates'!S:S)</f>
        <v>131</v>
      </c>
      <c r="J283">
        <f>_xlfn.RANK.EQ('Hitter Rates'!T283,'Hitter Rates'!T:T)</f>
        <v>144</v>
      </c>
      <c r="K283">
        <f>_xlfn.RANK.EQ('Hitter Rates'!U283,'Hitter Rates'!U:U)</f>
        <v>101</v>
      </c>
      <c r="L283">
        <f>_xlfn.RANK.EQ('Hitter Rates'!V283,'Hitter Rates'!V:V)</f>
        <v>90</v>
      </c>
      <c r="M283">
        <f>_xlfn.RANK.EQ('Hitter Rates'!W283,'Hitter Rates'!W:W)</f>
        <v>155</v>
      </c>
      <c r="N283">
        <f>_xlfn.RANK.EQ('Hitter Rates'!X283,'Hitter Rates'!X:X)</f>
        <v>216</v>
      </c>
      <c r="O283">
        <f>_xlfn.RANK.EQ('Hitter Rates'!Y283,'Hitter Rates'!Y:Y)</f>
        <v>62</v>
      </c>
      <c r="P283">
        <f>_xlfn.RANK.EQ('Hitter Rates'!Z283,'Hitter Rates'!Z:Z)</f>
        <v>255</v>
      </c>
      <c r="Q283">
        <f>_xlfn.RANK.EQ('Hitter Rates'!AA283,'Hitter Rates'!AA:AA)</f>
        <v>231</v>
      </c>
      <c r="R283">
        <f>_xlfn.RANK.EQ('Hitter Rates'!AB283,'Hitter Rates'!AB:AB)</f>
        <v>199</v>
      </c>
      <c r="S283">
        <f>_xlfn.RANK.EQ('Hitter Rates'!AC283,'Hitter Rates'!AC:AC)</f>
        <v>24</v>
      </c>
      <c r="T283">
        <f>_xlfn.RANK.EQ('Hitter Rates'!AD283,'Hitter Rates'!AD:AD)</f>
        <v>4</v>
      </c>
      <c r="U283">
        <f>_xlfn.RANK.EQ('Hitter Rates'!AE283,'Hitter Rates'!AE:AE)</f>
        <v>248</v>
      </c>
      <c r="V283">
        <f>_xlfn.RANK.EQ('Hitter Rates'!AF283,'Hitter Rates'!AF:AF)</f>
        <v>90</v>
      </c>
      <c r="W283">
        <f>_xlfn.RANK.EQ('Hitter Rates'!AG283,'Hitter Rates'!AG:AG)</f>
        <v>252</v>
      </c>
    </row>
    <row r="284" spans="1:23">
      <c r="A284">
        <f>_xlfn.RANK.EQ('Hitter Rates'!K284,'Hitter Rates'!K:K)</f>
        <v>105</v>
      </c>
      <c r="B284">
        <f>_xlfn.RANK.EQ('Hitter Rates'!L284,'Hitter Rates'!L:L)</f>
        <v>282</v>
      </c>
      <c r="C284">
        <f>_xlfn.RANK.EQ('Hitter Rates'!M284,'Hitter Rates'!M:M)</f>
        <v>249</v>
      </c>
      <c r="D284">
        <f>_xlfn.RANK.EQ('Hitter Rates'!N284,'Hitter Rates'!N:N)</f>
        <v>254</v>
      </c>
      <c r="E284">
        <f>_xlfn.RANK.EQ('Hitter Rates'!O284,'Hitter Rates'!O:O)</f>
        <v>284</v>
      </c>
      <c r="F284">
        <f>_xlfn.RANK.EQ('Hitter Rates'!P284,'Hitter Rates'!P:P)</f>
        <v>256</v>
      </c>
      <c r="G284">
        <f>_xlfn.RANK.EQ('Hitter Rates'!Q284,'Hitter Rates'!Q:Q)</f>
        <v>180</v>
      </c>
      <c r="H284">
        <f>_xlfn.RANK.EQ('Hitter Rates'!R284,'Hitter Rates'!R:R)</f>
        <v>8</v>
      </c>
      <c r="I284">
        <f>_xlfn.RANK.EQ('Hitter Rates'!S284,'Hitter Rates'!S:S)</f>
        <v>136</v>
      </c>
      <c r="J284">
        <f>_xlfn.RANK.EQ('Hitter Rates'!T284,'Hitter Rates'!T:T)</f>
        <v>144</v>
      </c>
      <c r="K284">
        <f>_xlfn.RANK.EQ('Hitter Rates'!U284,'Hitter Rates'!U:U)</f>
        <v>182</v>
      </c>
      <c r="L284">
        <f>_xlfn.RANK.EQ('Hitter Rates'!V284,'Hitter Rates'!V:V)</f>
        <v>35</v>
      </c>
      <c r="M284">
        <f>_xlfn.RANK.EQ('Hitter Rates'!W284,'Hitter Rates'!W:W)</f>
        <v>91</v>
      </c>
      <c r="N284">
        <f>_xlfn.RANK.EQ('Hitter Rates'!X284,'Hitter Rates'!X:X)</f>
        <v>251</v>
      </c>
      <c r="O284">
        <f>_xlfn.RANK.EQ('Hitter Rates'!Y284,'Hitter Rates'!Y:Y)</f>
        <v>58</v>
      </c>
      <c r="P284">
        <f>_xlfn.RANK.EQ('Hitter Rates'!Z284,'Hitter Rates'!Z:Z)</f>
        <v>215</v>
      </c>
      <c r="Q284">
        <f>_xlfn.RANK.EQ('Hitter Rates'!AA284,'Hitter Rates'!AA:AA)</f>
        <v>77</v>
      </c>
      <c r="R284">
        <f>_xlfn.RANK.EQ('Hitter Rates'!AB284,'Hitter Rates'!AB:AB)</f>
        <v>23</v>
      </c>
      <c r="S284">
        <f>_xlfn.RANK.EQ('Hitter Rates'!AC284,'Hitter Rates'!AC:AC)</f>
        <v>7</v>
      </c>
      <c r="T284">
        <f>_xlfn.RANK.EQ('Hitter Rates'!AD284,'Hitter Rates'!AD:AD)</f>
        <v>129</v>
      </c>
      <c r="U284">
        <f>_xlfn.RANK.EQ('Hitter Rates'!AE284,'Hitter Rates'!AE:AE)</f>
        <v>23</v>
      </c>
      <c r="V284">
        <f>_xlfn.RANK.EQ('Hitter Rates'!AF284,'Hitter Rates'!AF:AF)</f>
        <v>266</v>
      </c>
      <c r="W284">
        <f>_xlfn.RANK.EQ('Hitter Rates'!AG284,'Hitter Rates'!AG:AG)</f>
        <v>259</v>
      </c>
    </row>
    <row r="285" spans="1:23">
      <c r="A285">
        <f>_xlfn.RANK.EQ('Hitter Rates'!K285,'Hitter Rates'!K:K)</f>
        <v>276</v>
      </c>
      <c r="B285">
        <f>_xlfn.RANK.EQ('Hitter Rates'!L285,'Hitter Rates'!L:L)</f>
        <v>288</v>
      </c>
      <c r="C285">
        <f>_xlfn.RANK.EQ('Hitter Rates'!M285,'Hitter Rates'!M:M)</f>
        <v>236</v>
      </c>
      <c r="D285">
        <f>_xlfn.RANK.EQ('Hitter Rates'!N285,'Hitter Rates'!N:N)</f>
        <v>254</v>
      </c>
      <c r="E285">
        <f>_xlfn.RANK.EQ('Hitter Rates'!O285,'Hitter Rates'!O:O)</f>
        <v>145</v>
      </c>
      <c r="F285">
        <f>_xlfn.RANK.EQ('Hitter Rates'!P285,'Hitter Rates'!P:P)</f>
        <v>250</v>
      </c>
      <c r="G285">
        <f>_xlfn.RANK.EQ('Hitter Rates'!Q285,'Hitter Rates'!Q:Q)</f>
        <v>137</v>
      </c>
      <c r="H285">
        <f>_xlfn.RANK.EQ('Hitter Rates'!R285,'Hitter Rates'!R:R)</f>
        <v>181</v>
      </c>
      <c r="I285">
        <f>_xlfn.RANK.EQ('Hitter Rates'!S285,'Hitter Rates'!S:S)</f>
        <v>249</v>
      </c>
      <c r="J285">
        <f>_xlfn.RANK.EQ('Hitter Rates'!T285,'Hitter Rates'!T:T)</f>
        <v>193</v>
      </c>
      <c r="K285">
        <f>_xlfn.RANK.EQ('Hitter Rates'!U285,'Hitter Rates'!U:U)</f>
        <v>141</v>
      </c>
      <c r="L285">
        <f>_xlfn.RANK.EQ('Hitter Rates'!V285,'Hitter Rates'!V:V)</f>
        <v>253</v>
      </c>
      <c r="M285">
        <f>_xlfn.RANK.EQ('Hitter Rates'!W285,'Hitter Rates'!W:W)</f>
        <v>97</v>
      </c>
      <c r="N285">
        <f>_xlfn.RANK.EQ('Hitter Rates'!X285,'Hitter Rates'!X:X)</f>
        <v>30</v>
      </c>
      <c r="O285">
        <f>_xlfn.RANK.EQ('Hitter Rates'!Y285,'Hitter Rates'!Y:Y)</f>
        <v>262</v>
      </c>
      <c r="P285">
        <f>_xlfn.RANK.EQ('Hitter Rates'!Z285,'Hitter Rates'!Z:Z)</f>
        <v>268</v>
      </c>
      <c r="Q285">
        <f>_xlfn.RANK.EQ('Hitter Rates'!AA285,'Hitter Rates'!AA:AA)</f>
        <v>134</v>
      </c>
      <c r="R285">
        <f>_xlfn.RANK.EQ('Hitter Rates'!AB285,'Hitter Rates'!AB:AB)</f>
        <v>130</v>
      </c>
      <c r="S285">
        <f>_xlfn.RANK.EQ('Hitter Rates'!AC285,'Hitter Rates'!AC:AC)</f>
        <v>149</v>
      </c>
      <c r="T285">
        <f>_xlfn.RANK.EQ('Hitter Rates'!AD285,'Hitter Rates'!AD:AD)</f>
        <v>144</v>
      </c>
      <c r="U285">
        <f>_xlfn.RANK.EQ('Hitter Rates'!AE285,'Hitter Rates'!AE:AE)</f>
        <v>120</v>
      </c>
      <c r="V285">
        <f>_xlfn.RANK.EQ('Hitter Rates'!AF285,'Hitter Rates'!AF:AF)</f>
        <v>159</v>
      </c>
      <c r="W285">
        <f>_xlfn.RANK.EQ('Hitter Rates'!AG285,'Hitter Rates'!AG:AG)</f>
        <v>280</v>
      </c>
    </row>
    <row r="286" spans="1:23">
      <c r="A286">
        <f>_xlfn.RANK.EQ('Hitter Rates'!K286,'Hitter Rates'!K:K)</f>
        <v>174</v>
      </c>
      <c r="B286">
        <f>_xlfn.RANK.EQ('Hitter Rates'!L286,'Hitter Rates'!L:L)</f>
        <v>287</v>
      </c>
      <c r="C286">
        <f>_xlfn.RANK.EQ('Hitter Rates'!M286,'Hitter Rates'!M:M)</f>
        <v>118</v>
      </c>
      <c r="D286">
        <f>_xlfn.RANK.EQ('Hitter Rates'!N286,'Hitter Rates'!N:N)</f>
        <v>225</v>
      </c>
      <c r="E286">
        <f>_xlfn.RANK.EQ('Hitter Rates'!O286,'Hitter Rates'!O:O)</f>
        <v>278</v>
      </c>
      <c r="F286">
        <f>_xlfn.RANK.EQ('Hitter Rates'!P286,'Hitter Rates'!P:P)</f>
        <v>269</v>
      </c>
      <c r="G286">
        <f>_xlfn.RANK.EQ('Hitter Rates'!Q286,'Hitter Rates'!Q:Q)</f>
        <v>154</v>
      </c>
      <c r="H286">
        <f>_xlfn.RANK.EQ('Hitter Rates'!R286,'Hitter Rates'!R:R)</f>
        <v>197</v>
      </c>
      <c r="I286">
        <f>_xlfn.RANK.EQ('Hitter Rates'!S286,'Hitter Rates'!S:S)</f>
        <v>225</v>
      </c>
      <c r="J286">
        <f>_xlfn.RANK.EQ('Hitter Rates'!T286,'Hitter Rates'!T:T)</f>
        <v>244</v>
      </c>
      <c r="K286">
        <f>_xlfn.RANK.EQ('Hitter Rates'!U286,'Hitter Rates'!U:U)</f>
        <v>205</v>
      </c>
      <c r="L286">
        <f>_xlfn.RANK.EQ('Hitter Rates'!V286,'Hitter Rates'!V:V)</f>
        <v>57</v>
      </c>
      <c r="M286">
        <f>_xlfn.RANK.EQ('Hitter Rates'!W286,'Hitter Rates'!W:W)</f>
        <v>264</v>
      </c>
      <c r="N286">
        <f>_xlfn.RANK.EQ('Hitter Rates'!X286,'Hitter Rates'!X:X)</f>
        <v>209</v>
      </c>
      <c r="O286">
        <f>_xlfn.RANK.EQ('Hitter Rates'!Y286,'Hitter Rates'!Y:Y)</f>
        <v>31</v>
      </c>
      <c r="P286">
        <f>_xlfn.RANK.EQ('Hitter Rates'!Z286,'Hitter Rates'!Z:Z)</f>
        <v>153</v>
      </c>
      <c r="Q286">
        <f>_xlfn.RANK.EQ('Hitter Rates'!AA286,'Hitter Rates'!AA:AA)</f>
        <v>117</v>
      </c>
      <c r="R286">
        <f>_xlfn.RANK.EQ('Hitter Rates'!AB286,'Hitter Rates'!AB:AB)</f>
        <v>205</v>
      </c>
      <c r="S286">
        <f>_xlfn.RANK.EQ('Hitter Rates'!AC286,'Hitter Rates'!AC:AC)</f>
        <v>251</v>
      </c>
      <c r="T286">
        <f>_xlfn.RANK.EQ('Hitter Rates'!AD286,'Hitter Rates'!AD:AD)</f>
        <v>180</v>
      </c>
      <c r="U286">
        <f>_xlfn.RANK.EQ('Hitter Rates'!AE286,'Hitter Rates'!AE:AE)</f>
        <v>197</v>
      </c>
      <c r="V286">
        <f>_xlfn.RANK.EQ('Hitter Rates'!AF286,'Hitter Rates'!AF:AF)</f>
        <v>83</v>
      </c>
      <c r="W286">
        <f>_xlfn.RANK.EQ('Hitter Rates'!AG286,'Hitter Rates'!AG:AG)</f>
        <v>266</v>
      </c>
    </row>
    <row r="287" spans="1:23">
      <c r="A287">
        <f>_xlfn.RANK.EQ('Hitter Rates'!K287,'Hitter Rates'!K:K)</f>
        <v>280</v>
      </c>
      <c r="B287">
        <f>_xlfn.RANK.EQ('Hitter Rates'!L287,'Hitter Rates'!L:L)</f>
        <v>284</v>
      </c>
      <c r="C287">
        <f>_xlfn.RANK.EQ('Hitter Rates'!M287,'Hitter Rates'!M:M)</f>
        <v>283</v>
      </c>
      <c r="D287">
        <f>_xlfn.RANK.EQ('Hitter Rates'!N287,'Hitter Rates'!N:N)</f>
        <v>118</v>
      </c>
      <c r="E287">
        <f>_xlfn.RANK.EQ('Hitter Rates'!O287,'Hitter Rates'!O:O)</f>
        <v>267</v>
      </c>
      <c r="F287">
        <f>_xlfn.RANK.EQ('Hitter Rates'!P287,'Hitter Rates'!P:P)</f>
        <v>288</v>
      </c>
      <c r="G287">
        <f>_xlfn.RANK.EQ('Hitter Rates'!Q287,'Hitter Rates'!Q:Q)</f>
        <v>202</v>
      </c>
      <c r="H287">
        <f>_xlfn.RANK.EQ('Hitter Rates'!R287,'Hitter Rates'!R:R)</f>
        <v>264</v>
      </c>
      <c r="I287">
        <f>_xlfn.RANK.EQ('Hitter Rates'!S287,'Hitter Rates'!S:S)</f>
        <v>258</v>
      </c>
      <c r="J287">
        <f>_xlfn.RANK.EQ('Hitter Rates'!T287,'Hitter Rates'!T:T)</f>
        <v>170</v>
      </c>
      <c r="K287">
        <f>_xlfn.RANK.EQ('Hitter Rates'!U287,'Hitter Rates'!U:U)</f>
        <v>211</v>
      </c>
      <c r="L287">
        <f>_xlfn.RANK.EQ('Hitter Rates'!V287,'Hitter Rates'!V:V)</f>
        <v>284</v>
      </c>
      <c r="M287">
        <f>_xlfn.RANK.EQ('Hitter Rates'!W287,'Hitter Rates'!W:W)</f>
        <v>273</v>
      </c>
      <c r="N287">
        <f>_xlfn.RANK.EQ('Hitter Rates'!X287,'Hitter Rates'!X:X)</f>
        <v>3</v>
      </c>
      <c r="O287">
        <f>_xlfn.RANK.EQ('Hitter Rates'!Y287,'Hitter Rates'!Y:Y)</f>
        <v>276</v>
      </c>
      <c r="P287">
        <f>_xlfn.RANK.EQ('Hitter Rates'!Z287,'Hitter Rates'!Z:Z)</f>
        <v>209</v>
      </c>
      <c r="Q287">
        <f>_xlfn.RANK.EQ('Hitter Rates'!AA287,'Hitter Rates'!AA:AA)</f>
        <v>23</v>
      </c>
      <c r="R287">
        <f>_xlfn.RANK.EQ('Hitter Rates'!AB287,'Hitter Rates'!AB:AB)</f>
        <v>227</v>
      </c>
      <c r="S287">
        <f>_xlfn.RANK.EQ('Hitter Rates'!AC287,'Hitter Rates'!AC:AC)</f>
        <v>166</v>
      </c>
      <c r="T287">
        <f>_xlfn.RANK.EQ('Hitter Rates'!AD287,'Hitter Rates'!AD:AD)</f>
        <v>94</v>
      </c>
      <c r="U287">
        <f>_xlfn.RANK.EQ('Hitter Rates'!AE287,'Hitter Rates'!AE:AE)</f>
        <v>198</v>
      </c>
      <c r="V287">
        <f>_xlfn.RANK.EQ('Hitter Rates'!AF287,'Hitter Rates'!AF:AF)</f>
        <v>61</v>
      </c>
      <c r="W287">
        <f>_xlfn.RANK.EQ('Hitter Rates'!AG287,'Hitter Rates'!AG:AG)</f>
        <v>277</v>
      </c>
    </row>
    <row r="288" spans="1:23">
      <c r="A288">
        <f>_xlfn.RANK.EQ('Hitter Rates'!K288,'Hitter Rates'!K:K)</f>
        <v>223</v>
      </c>
      <c r="B288">
        <f>_xlfn.RANK.EQ('Hitter Rates'!L288,'Hitter Rates'!L:L)</f>
        <v>197</v>
      </c>
      <c r="C288">
        <f>_xlfn.RANK.EQ('Hitter Rates'!M288,'Hitter Rates'!M:M)</f>
        <v>139</v>
      </c>
      <c r="D288">
        <f>_xlfn.RANK.EQ('Hitter Rates'!N288,'Hitter Rates'!N:N)</f>
        <v>180</v>
      </c>
      <c r="E288">
        <f>_xlfn.RANK.EQ('Hitter Rates'!O288,'Hitter Rates'!O:O)</f>
        <v>251</v>
      </c>
      <c r="F288">
        <f>_xlfn.RANK.EQ('Hitter Rates'!P288,'Hitter Rates'!P:P)</f>
        <v>246</v>
      </c>
      <c r="G288">
        <f>_xlfn.RANK.EQ('Hitter Rates'!Q288,'Hitter Rates'!Q:Q)</f>
        <v>202</v>
      </c>
      <c r="H288">
        <f>_xlfn.RANK.EQ('Hitter Rates'!R288,'Hitter Rates'!R:R)</f>
        <v>203</v>
      </c>
      <c r="I288">
        <f>_xlfn.RANK.EQ('Hitter Rates'!S288,'Hitter Rates'!S:S)</f>
        <v>243</v>
      </c>
      <c r="J288">
        <f>_xlfn.RANK.EQ('Hitter Rates'!T288,'Hitter Rates'!T:T)</f>
        <v>235</v>
      </c>
      <c r="K288">
        <f>_xlfn.RANK.EQ('Hitter Rates'!U288,'Hitter Rates'!U:U)</f>
        <v>223</v>
      </c>
      <c r="L288">
        <f>_xlfn.RANK.EQ('Hitter Rates'!V288,'Hitter Rates'!V:V)</f>
        <v>54</v>
      </c>
      <c r="M288">
        <f>_xlfn.RANK.EQ('Hitter Rates'!W288,'Hitter Rates'!W:W)</f>
        <v>185</v>
      </c>
      <c r="N288">
        <f>_xlfn.RANK.EQ('Hitter Rates'!X288,'Hitter Rates'!X:X)</f>
        <v>216</v>
      </c>
      <c r="O288">
        <f>_xlfn.RANK.EQ('Hitter Rates'!Y288,'Hitter Rates'!Y:Y)</f>
        <v>53</v>
      </c>
      <c r="P288">
        <f>_xlfn.RANK.EQ('Hitter Rates'!Z288,'Hitter Rates'!Z:Z)</f>
        <v>231</v>
      </c>
      <c r="Q288">
        <f>_xlfn.RANK.EQ('Hitter Rates'!AA288,'Hitter Rates'!AA:AA)</f>
        <v>161</v>
      </c>
      <c r="R288">
        <f>_xlfn.RANK.EQ('Hitter Rates'!AB288,'Hitter Rates'!AB:AB)</f>
        <v>163</v>
      </c>
      <c r="S288">
        <f>_xlfn.RANK.EQ('Hitter Rates'!AC288,'Hitter Rates'!AC:AC)</f>
        <v>122</v>
      </c>
      <c r="T288">
        <f>_xlfn.RANK.EQ('Hitter Rates'!AD288,'Hitter Rates'!AD:AD)</f>
        <v>89</v>
      </c>
      <c r="U288">
        <f>_xlfn.RANK.EQ('Hitter Rates'!AE288,'Hitter Rates'!AE:AE)</f>
        <v>172</v>
      </c>
      <c r="V288">
        <f>_xlfn.RANK.EQ('Hitter Rates'!AF288,'Hitter Rates'!AF:AF)</f>
        <v>125</v>
      </c>
      <c r="W288">
        <f>_xlfn.RANK.EQ('Hitter Rates'!AG288,'Hitter Rates'!AG:AG)</f>
        <v>201</v>
      </c>
    </row>
    <row r="289" spans="1:23">
      <c r="A289">
        <f>_xlfn.RANK.EQ('Hitter Rates'!K289,'Hitter Rates'!K:K)</f>
        <v>248</v>
      </c>
      <c r="B289">
        <f>_xlfn.RANK.EQ('Hitter Rates'!L289,'Hitter Rates'!L:L)</f>
        <v>230</v>
      </c>
      <c r="C289">
        <f>_xlfn.RANK.EQ('Hitter Rates'!M289,'Hitter Rates'!M:M)</f>
        <v>250</v>
      </c>
      <c r="D289">
        <f>_xlfn.RANK.EQ('Hitter Rates'!N289,'Hitter Rates'!N:N)</f>
        <v>240</v>
      </c>
      <c r="E289">
        <f>_xlfn.RANK.EQ('Hitter Rates'!O289,'Hitter Rates'!O:O)</f>
        <v>150</v>
      </c>
      <c r="F289">
        <f>_xlfn.RANK.EQ('Hitter Rates'!P289,'Hitter Rates'!P:P)</f>
        <v>233</v>
      </c>
      <c r="G289">
        <f>_xlfn.RANK.EQ('Hitter Rates'!Q289,'Hitter Rates'!Q:Q)</f>
        <v>99</v>
      </c>
      <c r="H289">
        <f>_xlfn.RANK.EQ('Hitter Rates'!R289,'Hitter Rates'!R:R)</f>
        <v>232</v>
      </c>
      <c r="I289">
        <f>_xlfn.RANK.EQ('Hitter Rates'!S289,'Hitter Rates'!S:S)</f>
        <v>250</v>
      </c>
      <c r="J289">
        <f>_xlfn.RANK.EQ('Hitter Rates'!T289,'Hitter Rates'!T:T)</f>
        <v>250</v>
      </c>
      <c r="K289">
        <f>_xlfn.RANK.EQ('Hitter Rates'!U289,'Hitter Rates'!U:U)</f>
        <v>257</v>
      </c>
      <c r="L289">
        <f>_xlfn.RANK.EQ('Hitter Rates'!V289,'Hitter Rates'!V:V)</f>
        <v>104</v>
      </c>
      <c r="M289">
        <f>_xlfn.RANK.EQ('Hitter Rates'!W289,'Hitter Rates'!W:W)</f>
        <v>58</v>
      </c>
      <c r="N289">
        <f>_xlfn.RANK.EQ('Hitter Rates'!X289,'Hitter Rates'!X:X)</f>
        <v>177</v>
      </c>
      <c r="O289">
        <f>_xlfn.RANK.EQ('Hitter Rates'!Y289,'Hitter Rates'!Y:Y)</f>
        <v>159</v>
      </c>
      <c r="P289">
        <f>_xlfn.RANK.EQ('Hitter Rates'!Z289,'Hitter Rates'!Z:Z)</f>
        <v>229</v>
      </c>
      <c r="Q289">
        <f>_xlfn.RANK.EQ('Hitter Rates'!AA289,'Hitter Rates'!AA:AA)</f>
        <v>219</v>
      </c>
      <c r="R289">
        <f>_xlfn.RANK.EQ('Hitter Rates'!AB289,'Hitter Rates'!AB:AB)</f>
        <v>227</v>
      </c>
      <c r="S289">
        <f>_xlfn.RANK.EQ('Hitter Rates'!AC289,'Hitter Rates'!AC:AC)</f>
        <v>266</v>
      </c>
      <c r="T289">
        <f>_xlfn.RANK.EQ('Hitter Rates'!AD289,'Hitter Rates'!AD:AD)</f>
        <v>180</v>
      </c>
      <c r="U289">
        <f>_xlfn.RANK.EQ('Hitter Rates'!AE289,'Hitter Rates'!AE:AE)</f>
        <v>218</v>
      </c>
      <c r="V289">
        <f>_xlfn.RANK.EQ('Hitter Rates'!AF289,'Hitter Rates'!AF:AF)</f>
        <v>61</v>
      </c>
      <c r="W289">
        <f>_xlfn.RANK.EQ('Hitter Rates'!AG289,'Hitter Rates'!AG:AG)</f>
        <v>205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47B2B-4C28-40D1-9357-708A8EE6BB1C}">
  <dimension ref="A1:AS289"/>
  <sheetViews>
    <sheetView workbookViewId="0">
      <selection activeCell="A23" sqref="A23:V23"/>
    </sheetView>
  </sheetViews>
  <sheetFormatPr defaultRowHeight="14.4"/>
  <sheetData>
    <row r="1" spans="1:45" ht="19.2">
      <c r="B1" s="3" t="s">
        <v>354</v>
      </c>
      <c r="C1" s="3" t="s">
        <v>355</v>
      </c>
      <c r="D1" s="3" t="s">
        <v>356</v>
      </c>
      <c r="E1" s="3" t="s">
        <v>357</v>
      </c>
      <c r="F1" s="3" t="s">
        <v>14</v>
      </c>
      <c r="G1" s="3" t="s">
        <v>15</v>
      </c>
      <c r="H1" s="4" t="s">
        <v>9</v>
      </c>
      <c r="I1" s="3" t="s">
        <v>10</v>
      </c>
      <c r="J1" s="24" t="s">
        <v>349</v>
      </c>
      <c r="K1" s="3" t="s">
        <v>358</v>
      </c>
      <c r="L1" s="25" t="s">
        <v>345</v>
      </c>
      <c r="M1" s="25" t="s">
        <v>347</v>
      </c>
      <c r="N1" s="24" t="s">
        <v>359</v>
      </c>
      <c r="O1" s="3" t="s">
        <v>360</v>
      </c>
      <c r="P1" s="3" t="s">
        <v>361</v>
      </c>
      <c r="Q1" s="25" t="s">
        <v>1750</v>
      </c>
      <c r="R1" s="3" t="s">
        <v>363</v>
      </c>
      <c r="S1" s="3" t="s">
        <v>368</v>
      </c>
      <c r="T1" s="28" t="s">
        <v>365</v>
      </c>
      <c r="U1" s="3" t="s">
        <v>366</v>
      </c>
      <c r="V1" s="3" t="s">
        <v>367</v>
      </c>
      <c r="W1" s="51" t="s">
        <v>1667</v>
      </c>
      <c r="Y1" s="51" t="s">
        <v>1751</v>
      </c>
      <c r="Z1" s="51" t="s">
        <v>1752</v>
      </c>
      <c r="AA1" s="51" t="s">
        <v>1753</v>
      </c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 t="s">
        <v>1754</v>
      </c>
    </row>
    <row r="2" spans="1:45">
      <c r="A2" s="3" t="s">
        <v>354</v>
      </c>
      <c r="Y2">
        <f>(SPEARMAN!A2-SPEARMAN!$W2)^2</f>
        <v>484</v>
      </c>
      <c r="Z2">
        <f>(SPEARMAN!B2-SPEARMAN!$W2)^2</f>
        <v>1</v>
      </c>
      <c r="AA2">
        <f>(SPEARMAN!C2-SPEARMAN!$W2)^2</f>
        <v>841</v>
      </c>
      <c r="AB2">
        <f>(SPEARMAN!D2-SPEARMAN!$W2)^2</f>
        <v>10201</v>
      </c>
      <c r="AC2">
        <f>(SPEARMAN!E2-SPEARMAN!$W2)^2</f>
        <v>4</v>
      </c>
      <c r="AD2">
        <f>(SPEARMAN!F2-SPEARMAN!$W2)^2</f>
        <v>9</v>
      </c>
      <c r="AE2">
        <f>(SPEARMAN!G2-SPEARMAN!$W2)^2</f>
        <v>225</v>
      </c>
      <c r="AF2">
        <f>(SPEARMAN!H2-SPEARMAN!$W2)^2</f>
        <v>63504</v>
      </c>
      <c r="AG2">
        <f>(SPEARMAN!I2-SPEARMAN!$W2)^2</f>
        <v>1849</v>
      </c>
      <c r="AH2">
        <f>(SPEARMAN!J2-SPEARMAN!$W2)^2</f>
        <v>1296</v>
      </c>
      <c r="AI2">
        <f>(SPEARMAN!K2-SPEARMAN!$W2)^2</f>
        <v>144</v>
      </c>
      <c r="AJ2">
        <f>(SPEARMAN!L2-SPEARMAN!$W2)^2</f>
        <v>49</v>
      </c>
      <c r="AK2">
        <f>(SPEARMAN!M2-SPEARMAN!$W2)^2</f>
        <v>900</v>
      </c>
      <c r="AL2">
        <f>(SPEARMAN!N2-SPEARMAN!$W2)^2</f>
        <v>80089</v>
      </c>
      <c r="AM2">
        <f>(SPEARMAN!O2-SPEARMAN!$W2)^2</f>
        <v>100</v>
      </c>
      <c r="AN2">
        <f>(SPEARMAN!P2-SPEARMAN!$W2)^2</f>
        <v>1764</v>
      </c>
      <c r="AO2">
        <f>(SPEARMAN!Q2-SPEARMAN!$W2)^2</f>
        <v>78400</v>
      </c>
      <c r="AP2">
        <f>(SPEARMAN!R2-SPEARMAN!$W2)^2</f>
        <v>69696</v>
      </c>
      <c r="AQ2">
        <f>(SPEARMAN!S2-SPEARMAN!$W2)^2</f>
        <v>34969</v>
      </c>
      <c r="AR2">
        <f>(SPEARMAN!T2-SPEARMAN!$W2)^2</f>
        <v>400</v>
      </c>
      <c r="AS2">
        <f>(SPEARMAN!U2-SPEARMAN!$W2)^2</f>
        <v>73984</v>
      </c>
    </row>
    <row r="3" spans="1:45">
      <c r="A3" s="3" t="s">
        <v>355</v>
      </c>
      <c r="Y3">
        <f>(SPEARMAN!A3-SPEARMAN!$W3)^2</f>
        <v>676</v>
      </c>
      <c r="Z3">
        <f>(SPEARMAN!B3-SPEARMAN!$W3)^2</f>
        <v>0</v>
      </c>
      <c r="AA3">
        <f>(SPEARMAN!C3-SPEARMAN!$W3)^2</f>
        <v>2809</v>
      </c>
      <c r="AB3">
        <f>(SPEARMAN!D3-SPEARMAN!$W3)^2</f>
        <v>1</v>
      </c>
      <c r="AC3">
        <f>(SPEARMAN!E3-SPEARMAN!$W3)^2</f>
        <v>0</v>
      </c>
      <c r="AD3">
        <f>(SPEARMAN!F3-SPEARMAN!$W3)^2</f>
        <v>16</v>
      </c>
      <c r="AE3">
        <f>(SPEARMAN!G3-SPEARMAN!$W3)^2</f>
        <v>3025</v>
      </c>
      <c r="AF3">
        <f>(SPEARMAN!H3-SPEARMAN!$W3)^2</f>
        <v>77841</v>
      </c>
      <c r="AG3">
        <f>(SPEARMAN!I3-SPEARMAN!$W3)^2</f>
        <v>361</v>
      </c>
      <c r="AH3">
        <f>(SPEARMAN!J3-SPEARMAN!$W3)^2</f>
        <v>16</v>
      </c>
      <c r="AI3">
        <f>(SPEARMAN!K3-SPEARMAN!$W3)^2</f>
        <v>1</v>
      </c>
      <c r="AJ3">
        <f>(SPEARMAN!L3-SPEARMAN!$W3)^2</f>
        <v>63504</v>
      </c>
      <c r="AK3">
        <f>(SPEARMAN!M3-SPEARMAN!$W3)^2</f>
        <v>18769</v>
      </c>
      <c r="AL3">
        <f>(SPEARMAN!N3-SPEARMAN!$W3)^2</f>
        <v>1225</v>
      </c>
      <c r="AM3">
        <f>(SPEARMAN!O3-SPEARMAN!$W3)^2</f>
        <v>58081</v>
      </c>
      <c r="AN3">
        <f>(SPEARMAN!P3-SPEARMAN!$W3)^2</f>
        <v>36</v>
      </c>
      <c r="AO3">
        <f>(SPEARMAN!Q3-SPEARMAN!$W3)^2</f>
        <v>55225</v>
      </c>
      <c r="AP3">
        <f>(SPEARMAN!R3-SPEARMAN!$W3)^2</f>
        <v>61504</v>
      </c>
      <c r="AQ3">
        <f>(SPEARMAN!S3-SPEARMAN!$W3)^2</f>
        <v>78400</v>
      </c>
      <c r="AR3">
        <f>(SPEARMAN!T3-SPEARMAN!$W3)^2</f>
        <v>52441</v>
      </c>
      <c r="AS3">
        <f>(SPEARMAN!U3-SPEARMAN!$W3)^2</f>
        <v>57121</v>
      </c>
    </row>
    <row r="4" spans="1:45">
      <c r="A4" s="3" t="s">
        <v>356</v>
      </c>
      <c r="Y4">
        <f>(SPEARMAN!A4-SPEARMAN!$W4)^2</f>
        <v>5184</v>
      </c>
      <c r="Z4">
        <f>(SPEARMAN!B4-SPEARMAN!$W4)^2</f>
        <v>0</v>
      </c>
      <c r="AA4">
        <f>(SPEARMAN!C4-SPEARMAN!$W4)^2</f>
        <v>2916</v>
      </c>
      <c r="AB4">
        <f>(SPEARMAN!D4-SPEARMAN!$W4)^2</f>
        <v>3721</v>
      </c>
      <c r="AC4">
        <f>(SPEARMAN!E4-SPEARMAN!$W4)^2</f>
        <v>4</v>
      </c>
      <c r="AD4">
        <f>(SPEARMAN!F4-SPEARMAN!$W4)^2</f>
        <v>16</v>
      </c>
      <c r="AE4">
        <f>(SPEARMAN!G4-SPEARMAN!$W4)^2</f>
        <v>6724</v>
      </c>
      <c r="AF4">
        <f>(SPEARMAN!H4-SPEARMAN!$W4)^2</f>
        <v>55225</v>
      </c>
      <c r="AG4">
        <f>(SPEARMAN!I4-SPEARMAN!$W4)^2</f>
        <v>4624</v>
      </c>
      <c r="AH4">
        <f>(SPEARMAN!J4-SPEARMAN!$W4)^2</f>
        <v>11881</v>
      </c>
      <c r="AI4">
        <f>(SPEARMAN!K4-SPEARMAN!$W4)^2</f>
        <v>8100</v>
      </c>
      <c r="AJ4">
        <f>(SPEARMAN!L4-SPEARMAN!$W4)^2</f>
        <v>7225</v>
      </c>
      <c r="AK4">
        <f>(SPEARMAN!M4-SPEARMAN!$W4)^2</f>
        <v>1</v>
      </c>
      <c r="AL4">
        <f>(SPEARMAN!N4-SPEARMAN!$W4)^2</f>
        <v>59536</v>
      </c>
      <c r="AM4">
        <f>(SPEARMAN!O4-SPEARMAN!$W4)^2</f>
        <v>25281</v>
      </c>
      <c r="AN4">
        <f>(SPEARMAN!P4-SPEARMAN!$W4)^2</f>
        <v>289</v>
      </c>
      <c r="AO4">
        <f>(SPEARMAN!Q4-SPEARMAN!$W4)^2</f>
        <v>29241</v>
      </c>
      <c r="AP4">
        <f>(SPEARMAN!R4-SPEARMAN!$W4)^2</f>
        <v>45369</v>
      </c>
      <c r="AQ4">
        <f>(SPEARMAN!S4-SPEARMAN!$W4)^2</f>
        <v>76729</v>
      </c>
      <c r="AR4">
        <f>(SPEARMAN!T4-SPEARMAN!$W4)^2</f>
        <v>71289</v>
      </c>
      <c r="AS4">
        <f>(SPEARMAN!U4-SPEARMAN!$W4)^2</f>
        <v>34969</v>
      </c>
    </row>
    <row r="5" spans="1:45">
      <c r="A5" s="3" t="s">
        <v>357</v>
      </c>
      <c r="Y5">
        <f>(SPEARMAN!A5-SPEARMAN!$W5)^2</f>
        <v>0</v>
      </c>
      <c r="Z5">
        <f>(SPEARMAN!B5-SPEARMAN!$W5)^2</f>
        <v>49</v>
      </c>
      <c r="AA5">
        <f>(SPEARMAN!C5-SPEARMAN!$W5)^2</f>
        <v>576</v>
      </c>
      <c r="AB5">
        <f>(SPEARMAN!D5-SPEARMAN!$W5)^2</f>
        <v>3600</v>
      </c>
      <c r="AC5">
        <f>(SPEARMAN!E5-SPEARMAN!$W5)^2</f>
        <v>1</v>
      </c>
      <c r="AD5">
        <f>(SPEARMAN!F5-SPEARMAN!$W5)^2</f>
        <v>4</v>
      </c>
      <c r="AE5">
        <f>(SPEARMAN!G5-SPEARMAN!$W5)^2</f>
        <v>16</v>
      </c>
      <c r="AF5">
        <f>(SPEARMAN!H5-SPEARMAN!$W5)^2</f>
        <v>10000</v>
      </c>
      <c r="AG5">
        <f>(SPEARMAN!I5-SPEARMAN!$W5)^2</f>
        <v>1</v>
      </c>
      <c r="AH5">
        <f>(SPEARMAN!J5-SPEARMAN!$W5)^2</f>
        <v>36</v>
      </c>
      <c r="AI5">
        <f>(SPEARMAN!K5-SPEARMAN!$W5)^2</f>
        <v>0</v>
      </c>
      <c r="AJ5">
        <f>(SPEARMAN!L5-SPEARMAN!$W5)^2</f>
        <v>18769</v>
      </c>
      <c r="AK5">
        <f>(SPEARMAN!M5-SPEARMAN!$W5)^2</f>
        <v>44944</v>
      </c>
      <c r="AL5">
        <f>(SPEARMAN!N5-SPEARMAN!$W5)^2</f>
        <v>18769</v>
      </c>
      <c r="AM5">
        <f>(SPEARMAN!O5-SPEARMAN!$W5)^2</f>
        <v>12100</v>
      </c>
      <c r="AN5">
        <f>(SPEARMAN!P5-SPEARMAN!$W5)^2</f>
        <v>2116</v>
      </c>
      <c r="AO5">
        <f>(SPEARMAN!Q5-SPEARMAN!$W5)^2</f>
        <v>12100</v>
      </c>
      <c r="AP5">
        <f>(SPEARMAN!R5-SPEARMAN!$W5)^2</f>
        <v>1936</v>
      </c>
      <c r="AQ5">
        <f>(SPEARMAN!S5-SPEARMAN!$W5)^2</f>
        <v>29929</v>
      </c>
      <c r="AR5">
        <f>(SPEARMAN!T5-SPEARMAN!$W5)^2</f>
        <v>66564</v>
      </c>
      <c r="AS5">
        <f>(SPEARMAN!U5-SPEARMAN!$W5)^2</f>
        <v>3025</v>
      </c>
    </row>
    <row r="6" spans="1:45">
      <c r="A6" s="3" t="s">
        <v>14</v>
      </c>
      <c r="Y6">
        <f>(SPEARMAN!A6-SPEARMAN!$W6)^2</f>
        <v>0</v>
      </c>
      <c r="Z6">
        <f>(SPEARMAN!B6-SPEARMAN!$W6)^2</f>
        <v>16</v>
      </c>
      <c r="AA6">
        <f>(SPEARMAN!C6-SPEARMAN!$W6)^2</f>
        <v>4</v>
      </c>
      <c r="AB6">
        <f>(SPEARMAN!D6-SPEARMAN!$W6)^2</f>
        <v>62500</v>
      </c>
      <c r="AC6">
        <f>(SPEARMAN!E6-SPEARMAN!$W6)^2</f>
        <v>121</v>
      </c>
      <c r="AD6">
        <f>(SPEARMAN!F6-SPEARMAN!$W6)^2</f>
        <v>4</v>
      </c>
      <c r="AE6">
        <f>(SPEARMAN!G6-SPEARMAN!$W6)^2</f>
        <v>144</v>
      </c>
      <c r="AF6">
        <f>(SPEARMAN!H6-SPEARMAN!$W6)^2</f>
        <v>12996</v>
      </c>
      <c r="AG6">
        <f>(SPEARMAN!I6-SPEARMAN!$W6)^2</f>
        <v>64</v>
      </c>
      <c r="AH6">
        <f>(SPEARMAN!J6-SPEARMAN!$W6)^2</f>
        <v>4</v>
      </c>
      <c r="AI6">
        <f>(SPEARMAN!K6-SPEARMAN!$W6)^2</f>
        <v>4</v>
      </c>
      <c r="AJ6">
        <f>(SPEARMAN!L6-SPEARMAN!$W6)^2</f>
        <v>4761</v>
      </c>
      <c r="AK6">
        <f>(SPEARMAN!M6-SPEARMAN!$W6)^2</f>
        <v>52900</v>
      </c>
      <c r="AL6">
        <f>(SPEARMAN!N6-SPEARMAN!$W6)^2</f>
        <v>37636</v>
      </c>
      <c r="AM6">
        <f>(SPEARMAN!O6-SPEARMAN!$W6)^2</f>
        <v>2601</v>
      </c>
      <c r="AN6">
        <f>(SPEARMAN!P6-SPEARMAN!$W6)^2</f>
        <v>9801</v>
      </c>
      <c r="AO6">
        <f>(SPEARMAN!Q6-SPEARMAN!$W6)^2</f>
        <v>35721</v>
      </c>
      <c r="AP6">
        <f>(SPEARMAN!R6-SPEARMAN!$W6)^2</f>
        <v>9604</v>
      </c>
      <c r="AQ6">
        <f>(SPEARMAN!S6-SPEARMAN!$W6)^2</f>
        <v>54289</v>
      </c>
      <c r="AR6">
        <f>(SPEARMAN!T6-SPEARMAN!$W6)^2</f>
        <v>61009</v>
      </c>
      <c r="AS6">
        <f>(SPEARMAN!U6-SPEARMAN!$W6)^2</f>
        <v>10404</v>
      </c>
    </row>
    <row r="7" spans="1:45">
      <c r="A7" s="3" t="s">
        <v>15</v>
      </c>
      <c r="Y7">
        <f>(SPEARMAN!A7-SPEARMAN!$W7)^2</f>
        <v>49</v>
      </c>
      <c r="Z7">
        <f>(SPEARMAN!B7-SPEARMAN!$W7)^2</f>
        <v>16</v>
      </c>
      <c r="AA7">
        <f>(SPEARMAN!C7-SPEARMAN!$W7)^2</f>
        <v>1</v>
      </c>
      <c r="AB7">
        <f>(SPEARMAN!D7-SPEARMAN!$W7)^2</f>
        <v>44100</v>
      </c>
      <c r="AC7">
        <f>(SPEARMAN!E7-SPEARMAN!$W7)^2</f>
        <v>9</v>
      </c>
      <c r="AD7">
        <f>(SPEARMAN!F7-SPEARMAN!$W7)^2</f>
        <v>49</v>
      </c>
      <c r="AE7">
        <f>(SPEARMAN!G7-SPEARMAN!$W7)^2</f>
        <v>11236</v>
      </c>
      <c r="AF7">
        <f>(SPEARMAN!H7-SPEARMAN!$W7)^2</f>
        <v>55225</v>
      </c>
      <c r="AG7">
        <f>(SPEARMAN!I7-SPEARMAN!$W7)^2</f>
        <v>144</v>
      </c>
      <c r="AH7">
        <f>(SPEARMAN!J7-SPEARMAN!$W7)^2</f>
        <v>1</v>
      </c>
      <c r="AI7">
        <f>(SPEARMAN!K7-SPEARMAN!$W7)^2</f>
        <v>1</v>
      </c>
      <c r="AJ7">
        <f>(SPEARMAN!L7-SPEARMAN!$W7)^2</f>
        <v>19321</v>
      </c>
      <c r="AK7">
        <f>(SPEARMAN!M7-SPEARMAN!$W7)^2</f>
        <v>14884</v>
      </c>
      <c r="AL7">
        <f>(SPEARMAN!N7-SPEARMAN!$W7)^2</f>
        <v>29241</v>
      </c>
      <c r="AM7">
        <f>(SPEARMAN!O7-SPEARMAN!$W7)^2</f>
        <v>10000</v>
      </c>
      <c r="AN7">
        <f>(SPEARMAN!P7-SPEARMAN!$W7)^2</f>
        <v>70225</v>
      </c>
      <c r="AO7">
        <f>(SPEARMAN!Q7-SPEARMAN!$W7)^2</f>
        <v>9801</v>
      </c>
      <c r="AP7">
        <f>(SPEARMAN!R7-SPEARMAN!$W7)^2</f>
        <v>17956</v>
      </c>
      <c r="AQ7">
        <f>(SPEARMAN!S7-SPEARMAN!$W7)^2</f>
        <v>76176</v>
      </c>
      <c r="AR7">
        <f>(SPEARMAN!T7-SPEARMAN!$W7)^2</f>
        <v>77841</v>
      </c>
      <c r="AS7">
        <f>(SPEARMAN!U7-SPEARMAN!$W7)^2</f>
        <v>5625</v>
      </c>
    </row>
    <row r="8" spans="1:45">
      <c r="A8" s="4" t="s">
        <v>9</v>
      </c>
      <c r="Y8">
        <f>(SPEARMAN!A8-SPEARMAN!$W8)^2</f>
        <v>5041</v>
      </c>
      <c r="Z8">
        <f>(SPEARMAN!B8-SPEARMAN!$W8)^2</f>
        <v>0</v>
      </c>
      <c r="AA8">
        <f>(SPEARMAN!C8-SPEARMAN!$W8)^2</f>
        <v>4900</v>
      </c>
      <c r="AB8">
        <f>(SPEARMAN!D8-SPEARMAN!$W8)^2</f>
        <v>10000</v>
      </c>
      <c r="AC8">
        <f>(SPEARMAN!E8-SPEARMAN!$W8)^2</f>
        <v>2500</v>
      </c>
      <c r="AD8">
        <f>(SPEARMAN!F8-SPEARMAN!$W8)^2</f>
        <v>1600</v>
      </c>
      <c r="AE8">
        <f>(SPEARMAN!G8-SPEARMAN!$W8)^2</f>
        <v>6889</v>
      </c>
      <c r="AF8">
        <f>(SPEARMAN!H8-SPEARMAN!$W8)^2</f>
        <v>60516</v>
      </c>
      <c r="AG8">
        <f>(SPEARMAN!I8-SPEARMAN!$W8)^2</f>
        <v>30976</v>
      </c>
      <c r="AH8">
        <f>(SPEARMAN!J8-SPEARMAN!$W8)^2</f>
        <v>36100</v>
      </c>
      <c r="AI8">
        <f>(SPEARMAN!K8-SPEARMAN!$W8)^2</f>
        <v>27556</v>
      </c>
      <c r="AJ8">
        <f>(SPEARMAN!L8-SPEARMAN!$W8)^2</f>
        <v>121</v>
      </c>
      <c r="AK8">
        <f>(SPEARMAN!M8-SPEARMAN!$W8)^2</f>
        <v>19321</v>
      </c>
      <c r="AL8">
        <f>(SPEARMAN!N8-SPEARMAN!$W8)^2</f>
        <v>61504</v>
      </c>
      <c r="AM8">
        <f>(SPEARMAN!O8-SPEARMAN!$W8)^2</f>
        <v>256</v>
      </c>
      <c r="AN8">
        <f>(SPEARMAN!P8-SPEARMAN!$W8)^2</f>
        <v>2704</v>
      </c>
      <c r="AO8">
        <f>(SPEARMAN!Q8-SPEARMAN!$W8)^2</f>
        <v>53824</v>
      </c>
      <c r="AP8">
        <f>(SPEARMAN!R8-SPEARMAN!$W8)^2</f>
        <v>55225</v>
      </c>
      <c r="AQ8">
        <f>(SPEARMAN!S8-SPEARMAN!$W8)^2</f>
        <v>66564</v>
      </c>
      <c r="AR8">
        <f>(SPEARMAN!T8-SPEARMAN!$W8)^2</f>
        <v>35721</v>
      </c>
      <c r="AS8">
        <f>(SPEARMAN!U8-SPEARMAN!$W8)^2</f>
        <v>50176</v>
      </c>
    </row>
    <row r="9" spans="1:45">
      <c r="A9" s="3" t="s">
        <v>10</v>
      </c>
      <c r="Y9">
        <f>(SPEARMAN!A9-SPEARMAN!$W9)^2</f>
        <v>2209</v>
      </c>
      <c r="Z9">
        <f>(SPEARMAN!B9-SPEARMAN!$W9)^2</f>
        <v>2304</v>
      </c>
      <c r="AA9">
        <f>(SPEARMAN!C9-SPEARMAN!$W9)^2</f>
        <v>1849</v>
      </c>
      <c r="AB9">
        <f>(SPEARMAN!D9-SPEARMAN!$W9)^2</f>
        <v>169</v>
      </c>
      <c r="AC9">
        <f>(SPEARMAN!E9-SPEARMAN!$W9)^2</f>
        <v>9025</v>
      </c>
      <c r="AD9">
        <f>(SPEARMAN!F9-SPEARMAN!$W9)^2</f>
        <v>1600</v>
      </c>
      <c r="AE9">
        <f>(SPEARMAN!G9-SPEARMAN!$W9)^2</f>
        <v>39204</v>
      </c>
      <c r="AF9">
        <f>(SPEARMAN!H9-SPEARMAN!$W9)^2</f>
        <v>7569</v>
      </c>
      <c r="AG9">
        <f>(SPEARMAN!I9-SPEARMAN!$W9)^2</f>
        <v>2401</v>
      </c>
      <c r="AH9">
        <f>(SPEARMAN!J9-SPEARMAN!$W9)^2</f>
        <v>16</v>
      </c>
      <c r="AI9">
        <f>(SPEARMAN!K9-SPEARMAN!$W9)^2</f>
        <v>25</v>
      </c>
      <c r="AJ9">
        <f>(SPEARMAN!L9-SPEARMAN!$W9)^2</f>
        <v>53824</v>
      </c>
      <c r="AK9">
        <f>(SPEARMAN!M9-SPEARMAN!$W9)^2</f>
        <v>38025</v>
      </c>
      <c r="AL9">
        <f>(SPEARMAN!N9-SPEARMAN!$W9)^2</f>
        <v>1849</v>
      </c>
      <c r="AM9">
        <f>(SPEARMAN!O9-SPEARMAN!$W9)^2</f>
        <v>40000</v>
      </c>
      <c r="AN9">
        <f>(SPEARMAN!P9-SPEARMAN!$W9)^2</f>
        <v>0</v>
      </c>
      <c r="AO9">
        <f>(SPEARMAN!Q9-SPEARMAN!$W9)^2</f>
        <v>100</v>
      </c>
      <c r="AP9">
        <f>(SPEARMAN!R9-SPEARMAN!$W9)^2</f>
        <v>4761</v>
      </c>
      <c r="AQ9">
        <f>(SPEARMAN!S9-SPEARMAN!$W9)^2</f>
        <v>20449</v>
      </c>
      <c r="AR9">
        <f>(SPEARMAN!T9-SPEARMAN!$W9)^2</f>
        <v>60025</v>
      </c>
      <c r="AS9">
        <f>(SPEARMAN!U9-SPEARMAN!$W9)^2</f>
        <v>1369</v>
      </c>
    </row>
    <row r="10" spans="1:45">
      <c r="A10" s="24" t="s">
        <v>349</v>
      </c>
      <c r="Y10">
        <f>(SPEARMAN!A10-SPEARMAN!$W10)^2</f>
        <v>6241</v>
      </c>
      <c r="Z10">
        <f>(SPEARMAN!B10-SPEARMAN!$W10)^2</f>
        <v>9</v>
      </c>
      <c r="AA10">
        <f>(SPEARMAN!C10-SPEARMAN!$W10)^2</f>
        <v>20736</v>
      </c>
      <c r="AB10">
        <f>(SPEARMAN!D10-SPEARMAN!$W10)^2</f>
        <v>9</v>
      </c>
      <c r="AC10">
        <f>(SPEARMAN!E10-SPEARMAN!$W10)^2</f>
        <v>1156</v>
      </c>
      <c r="AD10">
        <f>(SPEARMAN!F10-SPEARMAN!$W10)^2</f>
        <v>441</v>
      </c>
      <c r="AE10">
        <f>(SPEARMAN!G10-SPEARMAN!$W10)^2</f>
        <v>13689</v>
      </c>
      <c r="AF10">
        <f>(SPEARMAN!H10-SPEARMAN!$W10)^2</f>
        <v>34596</v>
      </c>
      <c r="AG10">
        <f>(SPEARMAN!I10-SPEARMAN!$W10)^2</f>
        <v>24025</v>
      </c>
      <c r="AH10">
        <f>(SPEARMAN!J10-SPEARMAN!$W10)^2</f>
        <v>14641</v>
      </c>
      <c r="AI10">
        <f>(SPEARMAN!K10-SPEARMAN!$W10)^2</f>
        <v>7744</v>
      </c>
      <c r="AJ10">
        <f>(SPEARMAN!L10-SPEARMAN!$W10)^2</f>
        <v>34969</v>
      </c>
      <c r="AK10">
        <f>(SPEARMAN!M10-SPEARMAN!$W10)^2</f>
        <v>31684</v>
      </c>
      <c r="AL10">
        <f>(SPEARMAN!N10-SPEARMAN!$W10)^2</f>
        <v>9409</v>
      </c>
      <c r="AM10">
        <f>(SPEARMAN!O10-SPEARMAN!$W10)^2</f>
        <v>23716</v>
      </c>
      <c r="AN10">
        <f>(SPEARMAN!P10-SPEARMAN!$W10)^2</f>
        <v>36</v>
      </c>
      <c r="AO10">
        <f>(SPEARMAN!Q10-SPEARMAN!$W10)^2</f>
        <v>25281</v>
      </c>
      <c r="AP10">
        <f>(SPEARMAN!R10-SPEARMAN!$W10)^2</f>
        <v>38416</v>
      </c>
      <c r="AQ10">
        <f>(SPEARMAN!S10-SPEARMAN!$W10)^2</f>
        <v>40804</v>
      </c>
      <c r="AR10">
        <f>(SPEARMAN!T10-SPEARMAN!$W10)^2</f>
        <v>11449</v>
      </c>
      <c r="AS10">
        <f>(SPEARMAN!U10-SPEARMAN!$W10)^2</f>
        <v>39204</v>
      </c>
    </row>
    <row r="11" spans="1:45">
      <c r="A11" s="3" t="s">
        <v>358</v>
      </c>
      <c r="Y11">
        <f>(SPEARMAN!A11-SPEARMAN!$W11)^2</f>
        <v>2500</v>
      </c>
      <c r="Z11">
        <f>(SPEARMAN!B11-SPEARMAN!$W11)^2</f>
        <v>3600</v>
      </c>
      <c r="AA11">
        <f>(SPEARMAN!C11-SPEARMAN!$W11)^2</f>
        <v>2916</v>
      </c>
      <c r="AB11">
        <f>(SPEARMAN!D11-SPEARMAN!$W11)^2</f>
        <v>4</v>
      </c>
      <c r="AC11">
        <f>(SPEARMAN!E11-SPEARMAN!$W11)^2</f>
        <v>21025</v>
      </c>
      <c r="AD11">
        <f>(SPEARMAN!F11-SPEARMAN!$W11)^2</f>
        <v>676</v>
      </c>
      <c r="AE11">
        <f>(SPEARMAN!G11-SPEARMAN!$W11)^2</f>
        <v>51076</v>
      </c>
      <c r="AF11">
        <f>(SPEARMAN!H11-SPEARMAN!$W11)^2</f>
        <v>47524</v>
      </c>
      <c r="AG11">
        <f>(SPEARMAN!I11-SPEARMAN!$W11)^2</f>
        <v>2916</v>
      </c>
      <c r="AH11">
        <f>(SPEARMAN!J11-SPEARMAN!$W11)^2</f>
        <v>3481</v>
      </c>
      <c r="AI11">
        <f>(SPEARMAN!K11-SPEARMAN!$W11)^2</f>
        <v>3364</v>
      </c>
      <c r="AJ11">
        <f>(SPEARMAN!L11-SPEARMAN!$W11)^2</f>
        <v>4489</v>
      </c>
      <c r="AK11">
        <f>(SPEARMAN!M11-SPEARMAN!$W11)^2</f>
        <v>39601</v>
      </c>
      <c r="AL11">
        <f>(SPEARMAN!N11-SPEARMAN!$W11)^2</f>
        <v>37636</v>
      </c>
      <c r="AM11">
        <f>(SPEARMAN!O11-SPEARMAN!$W11)^2</f>
        <v>2116</v>
      </c>
      <c r="AN11">
        <f>(SPEARMAN!P11-SPEARMAN!$W11)^2</f>
        <v>1</v>
      </c>
      <c r="AO11">
        <f>(SPEARMAN!Q11-SPEARMAN!$W11)^2</f>
        <v>6889</v>
      </c>
      <c r="AP11">
        <f>(SPEARMAN!R11-SPEARMAN!$W11)^2</f>
        <v>28561</v>
      </c>
      <c r="AQ11">
        <f>(SPEARMAN!S11-SPEARMAN!$W11)^2</f>
        <v>43681</v>
      </c>
      <c r="AR11">
        <f>(SPEARMAN!T11-SPEARMAN!$W11)^2</f>
        <v>30976</v>
      </c>
      <c r="AS11">
        <f>(SPEARMAN!U11-SPEARMAN!$W11)^2</f>
        <v>19600</v>
      </c>
    </row>
    <row r="12" spans="1:45">
      <c r="A12" s="25" t="s">
        <v>345</v>
      </c>
      <c r="Y12">
        <f>(SPEARMAN!A12-SPEARMAN!$W12)^2</f>
        <v>1225</v>
      </c>
      <c r="Z12">
        <f>(SPEARMAN!B12-SPEARMAN!$W12)^2</f>
        <v>5476</v>
      </c>
      <c r="AA12">
        <f>(SPEARMAN!C12-SPEARMAN!$W12)^2</f>
        <v>784</v>
      </c>
      <c r="AB12">
        <f>(SPEARMAN!D12-SPEARMAN!$W12)^2</f>
        <v>13689</v>
      </c>
      <c r="AC12">
        <f>(SPEARMAN!E12-SPEARMAN!$W12)^2</f>
        <v>9</v>
      </c>
      <c r="AD12">
        <f>(SPEARMAN!F12-SPEARMAN!$W12)^2</f>
        <v>144</v>
      </c>
      <c r="AE12">
        <f>(SPEARMAN!G12-SPEARMAN!$W12)^2</f>
        <v>16</v>
      </c>
      <c r="AF12">
        <f>(SPEARMAN!H12-SPEARMAN!$W12)^2</f>
        <v>44521</v>
      </c>
      <c r="AG12">
        <f>(SPEARMAN!I12-SPEARMAN!$W12)^2</f>
        <v>961</v>
      </c>
      <c r="AH12">
        <f>(SPEARMAN!J12-SPEARMAN!$W12)^2</f>
        <v>9</v>
      </c>
      <c r="AI12">
        <f>(SPEARMAN!K12-SPEARMAN!$W12)^2</f>
        <v>25</v>
      </c>
      <c r="AJ12">
        <f>(SPEARMAN!L12-SPEARMAN!$W12)^2</f>
        <v>64009</v>
      </c>
      <c r="AK12">
        <f>(SPEARMAN!M12-SPEARMAN!$W12)^2</f>
        <v>60025</v>
      </c>
      <c r="AL12">
        <f>(SPEARMAN!N12-SPEARMAN!$W12)^2</f>
        <v>400</v>
      </c>
      <c r="AM12">
        <f>(SPEARMAN!O12-SPEARMAN!$W12)^2</f>
        <v>50176</v>
      </c>
      <c r="AN12">
        <f>(SPEARMAN!P12-SPEARMAN!$W12)^2</f>
        <v>65025</v>
      </c>
      <c r="AO12">
        <f>(SPEARMAN!Q12-SPEARMAN!$W12)^2</f>
        <v>77284</v>
      </c>
      <c r="AP12">
        <f>(SPEARMAN!R12-SPEARMAN!$W12)^2</f>
        <v>52441</v>
      </c>
      <c r="AQ12">
        <f>(SPEARMAN!S12-SPEARMAN!$W12)^2</f>
        <v>35344</v>
      </c>
      <c r="AR12">
        <f>(SPEARMAN!T12-SPEARMAN!$W12)^2</f>
        <v>1369</v>
      </c>
      <c r="AS12">
        <f>(SPEARMAN!U12-SPEARMAN!$W12)^2</f>
        <v>70225</v>
      </c>
    </row>
    <row r="13" spans="1:45">
      <c r="A13" s="25" t="s">
        <v>347</v>
      </c>
      <c r="Y13">
        <f>(SPEARMAN!A13-SPEARMAN!$W13)^2</f>
        <v>1600</v>
      </c>
      <c r="Z13">
        <f>(SPEARMAN!B13-SPEARMAN!$W13)^2</f>
        <v>81</v>
      </c>
      <c r="AA13">
        <f>(SPEARMAN!C13-SPEARMAN!$W13)^2</f>
        <v>1764</v>
      </c>
      <c r="AB13">
        <f>(SPEARMAN!D13-SPEARMAN!$W13)^2</f>
        <v>400</v>
      </c>
      <c r="AC13">
        <f>(SPEARMAN!E13-SPEARMAN!$W13)^2</f>
        <v>6889</v>
      </c>
      <c r="AD13">
        <f>(SPEARMAN!F13-SPEARMAN!$W13)^2</f>
        <v>3249</v>
      </c>
      <c r="AE13">
        <f>(SPEARMAN!G13-SPEARMAN!$W13)^2</f>
        <v>7225</v>
      </c>
      <c r="AF13">
        <f>(SPEARMAN!H13-SPEARMAN!$W13)^2</f>
        <v>28224</v>
      </c>
      <c r="AG13">
        <f>(SPEARMAN!I13-SPEARMAN!$W13)^2</f>
        <v>5476</v>
      </c>
      <c r="AH13">
        <f>(SPEARMAN!J13-SPEARMAN!$W13)^2</f>
        <v>5041</v>
      </c>
      <c r="AI13">
        <f>(SPEARMAN!K13-SPEARMAN!$W13)^2</f>
        <v>1521</v>
      </c>
      <c r="AJ13">
        <f>(SPEARMAN!L13-SPEARMAN!$W13)^2</f>
        <v>144</v>
      </c>
      <c r="AK13">
        <f>(SPEARMAN!M13-SPEARMAN!$W13)^2</f>
        <v>15376</v>
      </c>
      <c r="AL13">
        <f>(SPEARMAN!N13-SPEARMAN!$W13)^2</f>
        <v>60516</v>
      </c>
      <c r="AM13">
        <f>(SPEARMAN!O13-SPEARMAN!$W13)^2</f>
        <v>529</v>
      </c>
      <c r="AN13">
        <f>(SPEARMAN!P13-SPEARMAN!$W13)^2</f>
        <v>64</v>
      </c>
      <c r="AO13">
        <f>(SPEARMAN!Q13-SPEARMAN!$W13)^2</f>
        <v>23104</v>
      </c>
      <c r="AP13">
        <f>(SPEARMAN!R13-SPEARMAN!$W13)^2</f>
        <v>28900</v>
      </c>
      <c r="AQ13">
        <f>(SPEARMAN!S13-SPEARMAN!$W13)^2</f>
        <v>49729</v>
      </c>
      <c r="AR13">
        <f>(SPEARMAN!T13-SPEARMAN!$W13)^2</f>
        <v>31684</v>
      </c>
      <c r="AS13">
        <f>(SPEARMAN!U13-SPEARMAN!$W13)^2</f>
        <v>27889</v>
      </c>
    </row>
    <row r="14" spans="1:45">
      <c r="A14" s="24" t="s">
        <v>359</v>
      </c>
      <c r="Y14">
        <f>(SPEARMAN!A14-SPEARMAN!$W14)^2</f>
        <v>16384</v>
      </c>
      <c r="Z14">
        <f>(SPEARMAN!B14-SPEARMAN!$W14)^2</f>
        <v>196</v>
      </c>
      <c r="AA14">
        <f>(SPEARMAN!C14-SPEARMAN!$W14)^2</f>
        <v>2809</v>
      </c>
      <c r="AB14">
        <f>(SPEARMAN!D14-SPEARMAN!$W14)^2</f>
        <v>11881</v>
      </c>
      <c r="AC14">
        <f>(SPEARMAN!E14-SPEARMAN!$W14)^2</f>
        <v>1024</v>
      </c>
      <c r="AD14">
        <f>(SPEARMAN!F14-SPEARMAN!$W14)^2</f>
        <v>784</v>
      </c>
      <c r="AE14">
        <f>(SPEARMAN!G14-SPEARMAN!$W14)^2</f>
        <v>256</v>
      </c>
      <c r="AF14">
        <f>(SPEARMAN!H14-SPEARMAN!$W14)^2</f>
        <v>13924</v>
      </c>
      <c r="AG14">
        <f>(SPEARMAN!I14-SPEARMAN!$W14)^2</f>
        <v>3721</v>
      </c>
      <c r="AH14">
        <f>(SPEARMAN!J14-SPEARMAN!$W14)^2</f>
        <v>289</v>
      </c>
      <c r="AI14">
        <f>(SPEARMAN!K14-SPEARMAN!$W14)^2</f>
        <v>64</v>
      </c>
      <c r="AJ14">
        <f>(SPEARMAN!L14-SPEARMAN!$W14)^2</f>
        <v>48400</v>
      </c>
      <c r="AK14">
        <f>(SPEARMAN!M14-SPEARMAN!$W14)^2</f>
        <v>40804</v>
      </c>
      <c r="AL14">
        <f>(SPEARMAN!N14-SPEARMAN!$W14)^2</f>
        <v>2209</v>
      </c>
      <c r="AM14">
        <f>(SPEARMAN!O14-SPEARMAN!$W14)^2</f>
        <v>40804</v>
      </c>
      <c r="AN14">
        <f>(SPEARMAN!P14-SPEARMAN!$W14)^2</f>
        <v>33489</v>
      </c>
      <c r="AO14">
        <f>(SPEARMAN!Q14-SPEARMAN!$W14)^2</f>
        <v>26569</v>
      </c>
      <c r="AP14">
        <f>(SPEARMAN!R14-SPEARMAN!$W14)^2</f>
        <v>1444</v>
      </c>
      <c r="AQ14">
        <f>(SPEARMAN!S14-SPEARMAN!$W14)^2</f>
        <v>16</v>
      </c>
      <c r="AR14">
        <f>(SPEARMAN!T14-SPEARMAN!$W14)^2</f>
        <v>100</v>
      </c>
      <c r="AS14">
        <f>(SPEARMAN!U14-SPEARMAN!$W14)^2</f>
        <v>4761</v>
      </c>
    </row>
    <row r="15" spans="1:45">
      <c r="A15" s="3" t="s">
        <v>360</v>
      </c>
      <c r="Y15">
        <f>(SPEARMAN!A15-SPEARMAN!$W15)^2</f>
        <v>400</v>
      </c>
      <c r="Z15">
        <f>(SPEARMAN!B15-SPEARMAN!$W15)^2</f>
        <v>9</v>
      </c>
      <c r="AA15">
        <f>(SPEARMAN!C15-SPEARMAN!$W15)^2</f>
        <v>4096</v>
      </c>
      <c r="AB15">
        <f>(SPEARMAN!D15-SPEARMAN!$W15)^2</f>
        <v>41209</v>
      </c>
      <c r="AC15">
        <f>(SPEARMAN!E15-SPEARMAN!$W15)^2</f>
        <v>3721</v>
      </c>
      <c r="AD15">
        <f>(SPEARMAN!F15-SPEARMAN!$W15)^2</f>
        <v>81</v>
      </c>
      <c r="AE15">
        <f>(SPEARMAN!G15-SPEARMAN!$W15)^2</f>
        <v>17424</v>
      </c>
      <c r="AF15">
        <f>(SPEARMAN!H15-SPEARMAN!$W15)^2</f>
        <v>7921</v>
      </c>
      <c r="AG15">
        <f>(SPEARMAN!I15-SPEARMAN!$W15)^2</f>
        <v>324</v>
      </c>
      <c r="AH15">
        <f>(SPEARMAN!J15-SPEARMAN!$W15)^2</f>
        <v>400</v>
      </c>
      <c r="AI15">
        <f>(SPEARMAN!K15-SPEARMAN!$W15)^2</f>
        <v>36</v>
      </c>
      <c r="AJ15">
        <f>(SPEARMAN!L15-SPEARMAN!$W15)^2</f>
        <v>14884</v>
      </c>
      <c r="AK15">
        <f>(SPEARMAN!M15-SPEARMAN!$W15)^2</f>
        <v>37249</v>
      </c>
      <c r="AL15">
        <f>(SPEARMAN!N15-SPEARMAN!$W15)^2</f>
        <v>21025</v>
      </c>
      <c r="AM15">
        <f>(SPEARMAN!O15-SPEARMAN!$W15)^2</f>
        <v>8464</v>
      </c>
      <c r="AN15">
        <f>(SPEARMAN!P15-SPEARMAN!$W15)^2</f>
        <v>4489</v>
      </c>
      <c r="AO15">
        <f>(SPEARMAN!Q15-SPEARMAN!$W15)^2</f>
        <v>20736</v>
      </c>
      <c r="AP15">
        <f>(SPEARMAN!R15-SPEARMAN!$W15)^2</f>
        <v>6724</v>
      </c>
      <c r="AQ15">
        <f>(SPEARMAN!S15-SPEARMAN!$W15)^2</f>
        <v>17689</v>
      </c>
      <c r="AR15">
        <f>(SPEARMAN!T15-SPEARMAN!$W15)^2</f>
        <v>30625</v>
      </c>
      <c r="AS15">
        <f>(SPEARMAN!U15-SPEARMAN!$W15)^2</f>
        <v>6241</v>
      </c>
    </row>
    <row r="16" spans="1:45">
      <c r="A16" s="3" t="s">
        <v>361</v>
      </c>
      <c r="Y16">
        <f>(SPEARMAN!A16-SPEARMAN!$W16)^2</f>
        <v>8649</v>
      </c>
      <c r="Z16">
        <f>(SPEARMAN!B16-SPEARMAN!$W16)^2</f>
        <v>11449</v>
      </c>
      <c r="AA16">
        <f>(SPEARMAN!C16-SPEARMAN!$W16)^2</f>
        <v>17161</v>
      </c>
      <c r="AB16">
        <f>(SPEARMAN!D16-SPEARMAN!$W16)^2</f>
        <v>289</v>
      </c>
      <c r="AC16">
        <f>(SPEARMAN!E16-SPEARMAN!$W16)^2</f>
        <v>441</v>
      </c>
      <c r="AD16">
        <f>(SPEARMAN!F16-SPEARMAN!$W16)^2</f>
        <v>1089</v>
      </c>
      <c r="AE16">
        <f>(SPEARMAN!G16-SPEARMAN!$W16)^2</f>
        <v>1444</v>
      </c>
      <c r="AF16">
        <f>(SPEARMAN!H16-SPEARMAN!$W16)^2</f>
        <v>65025</v>
      </c>
      <c r="AG16">
        <f>(SPEARMAN!I16-SPEARMAN!$W16)^2</f>
        <v>21904</v>
      </c>
      <c r="AH16">
        <f>(SPEARMAN!J16-SPEARMAN!$W16)^2</f>
        <v>12544</v>
      </c>
      <c r="AI16">
        <f>(SPEARMAN!K16-SPEARMAN!$W16)^2</f>
        <v>4489</v>
      </c>
      <c r="AJ16">
        <f>(SPEARMAN!L16-SPEARMAN!$W16)^2</f>
        <v>81</v>
      </c>
      <c r="AK16">
        <f>(SPEARMAN!M16-SPEARMAN!$W16)^2</f>
        <v>1156</v>
      </c>
      <c r="AL16">
        <f>(SPEARMAN!N16-SPEARMAN!$W16)^2</f>
        <v>52441</v>
      </c>
      <c r="AM16">
        <f>(SPEARMAN!O16-SPEARMAN!$W16)^2</f>
        <v>1521</v>
      </c>
      <c r="AN16">
        <f>(SPEARMAN!P16-SPEARMAN!$W16)^2</f>
        <v>324</v>
      </c>
      <c r="AO16">
        <f>(SPEARMAN!Q16-SPEARMAN!$W16)^2</f>
        <v>17161</v>
      </c>
      <c r="AP16">
        <f>(SPEARMAN!R16-SPEARMAN!$W16)^2</f>
        <v>59049</v>
      </c>
      <c r="AQ16">
        <f>(SPEARMAN!S16-SPEARMAN!$W16)^2</f>
        <v>63001</v>
      </c>
      <c r="AR16">
        <f>(SPEARMAN!T16-SPEARMAN!$W16)^2</f>
        <v>25281</v>
      </c>
      <c r="AS16">
        <f>(SPEARMAN!U16-SPEARMAN!$W16)^2</f>
        <v>56644</v>
      </c>
    </row>
    <row r="17" spans="1:45">
      <c r="A17" s="25" t="s">
        <v>1750</v>
      </c>
      <c r="Y17">
        <f>(SPEARMAN!A17-SPEARMAN!$W17)^2</f>
        <v>196</v>
      </c>
      <c r="Z17">
        <f>(SPEARMAN!B17-SPEARMAN!$W17)^2</f>
        <v>49</v>
      </c>
      <c r="AA17">
        <f>(SPEARMAN!C17-SPEARMAN!$W17)^2</f>
        <v>3249</v>
      </c>
      <c r="AB17">
        <f>(SPEARMAN!D17-SPEARMAN!$W17)^2</f>
        <v>1444</v>
      </c>
      <c r="AC17">
        <f>(SPEARMAN!E17-SPEARMAN!$W17)^2</f>
        <v>21316</v>
      </c>
      <c r="AD17">
        <f>(SPEARMAN!F17-SPEARMAN!$W17)^2</f>
        <v>144</v>
      </c>
      <c r="AE17">
        <f>(SPEARMAN!G17-SPEARMAN!$W17)^2</f>
        <v>59049</v>
      </c>
      <c r="AF17">
        <f>(SPEARMAN!H17-SPEARMAN!$W17)^2</f>
        <v>361</v>
      </c>
      <c r="AG17">
        <f>(SPEARMAN!I17-SPEARMAN!$W17)^2</f>
        <v>4</v>
      </c>
      <c r="AH17">
        <f>(SPEARMAN!J17-SPEARMAN!$W17)^2</f>
        <v>8836</v>
      </c>
      <c r="AI17">
        <f>(SPEARMAN!K17-SPEARMAN!$W17)^2</f>
        <v>13924</v>
      </c>
      <c r="AJ17">
        <f>(SPEARMAN!L17-SPEARMAN!$W17)^2</f>
        <v>2304</v>
      </c>
      <c r="AK17">
        <f>(SPEARMAN!M17-SPEARMAN!$W17)^2</f>
        <v>16641</v>
      </c>
      <c r="AL17">
        <f>(SPEARMAN!N17-SPEARMAN!$W17)^2</f>
        <v>44521</v>
      </c>
      <c r="AM17">
        <f>(SPEARMAN!O17-SPEARMAN!$W17)^2</f>
        <v>784</v>
      </c>
      <c r="AN17">
        <f>(SPEARMAN!P17-SPEARMAN!$W17)^2</f>
        <v>3481</v>
      </c>
      <c r="AO17">
        <f>(SPEARMAN!Q17-SPEARMAN!$W17)^2</f>
        <v>169</v>
      </c>
      <c r="AP17">
        <f>(SPEARMAN!R17-SPEARMAN!$W17)^2</f>
        <v>16</v>
      </c>
      <c r="AQ17">
        <f>(SPEARMAN!S17-SPEARMAN!$W17)^2</f>
        <v>3364</v>
      </c>
      <c r="AR17">
        <f>(SPEARMAN!T17-SPEARMAN!$W17)^2</f>
        <v>64516</v>
      </c>
      <c r="AS17">
        <f>(SPEARMAN!U17-SPEARMAN!$W17)^2</f>
        <v>225</v>
      </c>
    </row>
    <row r="18" spans="1:45">
      <c r="A18" s="3" t="s">
        <v>363</v>
      </c>
      <c r="Y18">
        <f>(SPEARMAN!A18-SPEARMAN!$W18)^2</f>
        <v>3025</v>
      </c>
      <c r="Z18">
        <f>(SPEARMAN!B18-SPEARMAN!$W18)^2</f>
        <v>2025</v>
      </c>
      <c r="AA18">
        <f>(SPEARMAN!C18-SPEARMAN!$W18)^2</f>
        <v>49</v>
      </c>
      <c r="AB18">
        <f>(SPEARMAN!D18-SPEARMAN!$W18)^2</f>
        <v>784</v>
      </c>
      <c r="AC18">
        <f>(SPEARMAN!E18-SPEARMAN!$W18)^2</f>
        <v>225</v>
      </c>
      <c r="AD18">
        <f>(SPEARMAN!F18-SPEARMAN!$W18)^2</f>
        <v>144</v>
      </c>
      <c r="AE18">
        <f>(SPEARMAN!G18-SPEARMAN!$W18)^2</f>
        <v>1296</v>
      </c>
      <c r="AF18">
        <f>(SPEARMAN!H18-SPEARMAN!$W18)^2</f>
        <v>69696</v>
      </c>
      <c r="AG18">
        <f>(SPEARMAN!I18-SPEARMAN!$W18)^2</f>
        <v>6400</v>
      </c>
      <c r="AH18">
        <f>(SPEARMAN!J18-SPEARMAN!$W18)^2</f>
        <v>5184</v>
      </c>
      <c r="AI18">
        <f>(SPEARMAN!K18-SPEARMAN!$W18)^2</f>
        <v>5776</v>
      </c>
      <c r="AJ18">
        <f>(SPEARMAN!L18-SPEARMAN!$W18)^2</f>
        <v>9216</v>
      </c>
      <c r="AK18">
        <f>(SPEARMAN!M18-SPEARMAN!$W18)^2</f>
        <v>29241</v>
      </c>
      <c r="AL18">
        <f>(SPEARMAN!N18-SPEARMAN!$W18)^2</f>
        <v>36864</v>
      </c>
      <c r="AM18">
        <f>(SPEARMAN!O18-SPEARMAN!$W18)^2</f>
        <v>4225</v>
      </c>
      <c r="AN18">
        <f>(SPEARMAN!P18-SPEARMAN!$W18)^2</f>
        <v>36</v>
      </c>
      <c r="AO18">
        <f>(SPEARMAN!Q18-SPEARMAN!$W18)^2</f>
        <v>55696</v>
      </c>
      <c r="AP18">
        <f>(SPEARMAN!R18-SPEARMAN!$W18)^2</f>
        <v>62500</v>
      </c>
      <c r="AQ18">
        <f>(SPEARMAN!S18-SPEARMAN!$W18)^2</f>
        <v>75076</v>
      </c>
      <c r="AR18">
        <f>(SPEARMAN!T18-SPEARMAN!$W18)^2</f>
        <v>56169</v>
      </c>
      <c r="AS18">
        <f>(SPEARMAN!U18-SPEARMAN!$W18)^2</f>
        <v>59049</v>
      </c>
    </row>
    <row r="19" spans="1:45">
      <c r="A19" s="3" t="s">
        <v>368</v>
      </c>
      <c r="Y19">
        <f>(SPEARMAN!A19-SPEARMAN!$W19)^2</f>
        <v>256</v>
      </c>
      <c r="Z19">
        <f>(SPEARMAN!B19-SPEARMAN!$W19)^2</f>
        <v>100</v>
      </c>
      <c r="AA19">
        <f>(SPEARMAN!C19-SPEARMAN!$W19)^2</f>
        <v>9</v>
      </c>
      <c r="AB19">
        <f>(SPEARMAN!D19-SPEARMAN!$W19)^2</f>
        <v>29929</v>
      </c>
      <c r="AC19">
        <f>(SPEARMAN!E19-SPEARMAN!$W19)^2</f>
        <v>81</v>
      </c>
      <c r="AD19">
        <f>(SPEARMAN!F19-SPEARMAN!$W19)^2</f>
        <v>196</v>
      </c>
      <c r="AE19">
        <f>(SPEARMAN!G19-SPEARMAN!$W19)^2</f>
        <v>256</v>
      </c>
      <c r="AF19">
        <f>(SPEARMAN!H19-SPEARMAN!$W19)^2</f>
        <v>841</v>
      </c>
      <c r="AG19">
        <f>(SPEARMAN!I19-SPEARMAN!$W19)^2</f>
        <v>256</v>
      </c>
      <c r="AH19">
        <f>(SPEARMAN!J19-SPEARMAN!$W19)^2</f>
        <v>256</v>
      </c>
      <c r="AI19">
        <f>(SPEARMAN!K19-SPEARMAN!$W19)^2</f>
        <v>256</v>
      </c>
      <c r="AJ19">
        <f>(SPEARMAN!L19-SPEARMAN!$W19)^2</f>
        <v>9</v>
      </c>
      <c r="AK19">
        <f>(SPEARMAN!M19-SPEARMAN!$W19)^2</f>
        <v>19044</v>
      </c>
      <c r="AL19">
        <f>(SPEARMAN!N19-SPEARMAN!$W19)^2</f>
        <v>68644</v>
      </c>
      <c r="AM19">
        <f>(SPEARMAN!O19-SPEARMAN!$W19)^2</f>
        <v>121</v>
      </c>
      <c r="AN19">
        <f>(SPEARMAN!P19-SPEARMAN!$W19)^2</f>
        <v>9216</v>
      </c>
      <c r="AO19">
        <f>(SPEARMAN!Q19-SPEARMAN!$W19)^2</f>
        <v>64009</v>
      </c>
      <c r="AP19">
        <f>(SPEARMAN!R19-SPEARMAN!$W19)^2</f>
        <v>16</v>
      </c>
      <c r="AQ19">
        <f>(SPEARMAN!S19-SPEARMAN!$W19)^2</f>
        <v>1156</v>
      </c>
      <c r="AR19">
        <f>(SPEARMAN!T19-SPEARMAN!$W19)^2</f>
        <v>16129</v>
      </c>
      <c r="AS19">
        <f>(SPEARMAN!U19-SPEARMAN!$W19)^2</f>
        <v>1936</v>
      </c>
    </row>
    <row r="20" spans="1:45">
      <c r="A20" s="28" t="s">
        <v>365</v>
      </c>
      <c r="Y20">
        <f>(SPEARMAN!A20-SPEARMAN!$W20)^2</f>
        <v>1681</v>
      </c>
      <c r="Z20">
        <f>(SPEARMAN!B20-SPEARMAN!$W20)^2</f>
        <v>2116</v>
      </c>
      <c r="AA20">
        <f>(SPEARMAN!C20-SPEARMAN!$W20)^2</f>
        <v>1024</v>
      </c>
      <c r="AB20">
        <f>(SPEARMAN!D20-SPEARMAN!$W20)^2</f>
        <v>3136</v>
      </c>
      <c r="AC20">
        <f>(SPEARMAN!E20-SPEARMAN!$W20)^2</f>
        <v>1225</v>
      </c>
      <c r="AD20">
        <f>(SPEARMAN!F20-SPEARMAN!$W20)^2</f>
        <v>5329</v>
      </c>
      <c r="AE20">
        <f>(SPEARMAN!G20-SPEARMAN!$W20)^2</f>
        <v>169</v>
      </c>
      <c r="AF20">
        <f>(SPEARMAN!H20-SPEARMAN!$W20)^2</f>
        <v>289</v>
      </c>
      <c r="AG20">
        <f>(SPEARMAN!I20-SPEARMAN!$W20)^2</f>
        <v>9</v>
      </c>
      <c r="AH20">
        <f>(SPEARMAN!J20-SPEARMAN!$W20)^2</f>
        <v>5041</v>
      </c>
      <c r="AI20">
        <f>(SPEARMAN!K20-SPEARMAN!$W20)^2</f>
        <v>2209</v>
      </c>
      <c r="AJ20">
        <f>(SPEARMAN!L20-SPEARMAN!$W20)^2</f>
        <v>4096</v>
      </c>
      <c r="AK20">
        <f>(SPEARMAN!M20-SPEARMAN!$W20)^2</f>
        <v>2209</v>
      </c>
      <c r="AL20">
        <f>(SPEARMAN!N20-SPEARMAN!$W20)^2</f>
        <v>100</v>
      </c>
      <c r="AM20">
        <f>(SPEARMAN!O20-SPEARMAN!$W20)^2</f>
        <v>12544</v>
      </c>
      <c r="AN20">
        <f>(SPEARMAN!P20-SPEARMAN!$W20)^2</f>
        <v>2916</v>
      </c>
      <c r="AO20">
        <f>(SPEARMAN!Q20-SPEARMAN!$W20)^2</f>
        <v>16384</v>
      </c>
      <c r="AP20">
        <f>(SPEARMAN!R20-SPEARMAN!$W20)^2</f>
        <v>36</v>
      </c>
      <c r="AQ20">
        <f>(SPEARMAN!S20-SPEARMAN!$W20)^2</f>
        <v>3249</v>
      </c>
      <c r="AR20">
        <f>(SPEARMAN!T20-SPEARMAN!$W20)^2</f>
        <v>12544</v>
      </c>
      <c r="AS20">
        <f>(SPEARMAN!U20-SPEARMAN!$W20)^2</f>
        <v>4</v>
      </c>
    </row>
    <row r="21" spans="1:45">
      <c r="A21" s="3" t="s">
        <v>366</v>
      </c>
      <c r="Y21">
        <f>(SPEARMAN!A21-SPEARMAN!$W21)^2</f>
        <v>361</v>
      </c>
      <c r="Z21">
        <f>(SPEARMAN!B21-SPEARMAN!$W21)^2</f>
        <v>324</v>
      </c>
      <c r="AA21">
        <f>(SPEARMAN!C21-SPEARMAN!$W21)^2</f>
        <v>2916</v>
      </c>
      <c r="AB21">
        <f>(SPEARMAN!D21-SPEARMAN!$W21)^2</f>
        <v>8281</v>
      </c>
      <c r="AC21">
        <f>(SPEARMAN!E21-SPEARMAN!$W21)^2</f>
        <v>9801</v>
      </c>
      <c r="AD21">
        <f>(SPEARMAN!F21-SPEARMAN!$W21)^2</f>
        <v>81</v>
      </c>
      <c r="AE21">
        <f>(SPEARMAN!G21-SPEARMAN!$W21)^2</f>
        <v>6561</v>
      </c>
      <c r="AF21">
        <f>(SPEARMAN!H21-SPEARMAN!$W21)^2</f>
        <v>1936</v>
      </c>
      <c r="AG21">
        <f>(SPEARMAN!I21-SPEARMAN!$W21)^2</f>
        <v>900</v>
      </c>
      <c r="AH21">
        <f>(SPEARMAN!J21-SPEARMAN!$W21)^2</f>
        <v>441</v>
      </c>
      <c r="AI21">
        <f>(SPEARMAN!K21-SPEARMAN!$W21)^2</f>
        <v>121</v>
      </c>
      <c r="AJ21">
        <f>(SPEARMAN!L21-SPEARMAN!$W21)^2</f>
        <v>22801</v>
      </c>
      <c r="AK21">
        <f>(SPEARMAN!M21-SPEARMAN!$W21)^2</f>
        <v>20449</v>
      </c>
      <c r="AL21">
        <f>(SPEARMAN!N21-SPEARMAN!$W21)^2</f>
        <v>2500</v>
      </c>
      <c r="AM21">
        <f>(SPEARMAN!O21-SPEARMAN!$W21)^2</f>
        <v>22201</v>
      </c>
      <c r="AN21">
        <f>(SPEARMAN!P21-SPEARMAN!$W21)^2</f>
        <v>225</v>
      </c>
      <c r="AO21">
        <f>(SPEARMAN!Q21-SPEARMAN!$W21)^2</f>
        <v>26896</v>
      </c>
      <c r="AP21">
        <f>(SPEARMAN!R21-SPEARMAN!$W21)^2</f>
        <v>6561</v>
      </c>
      <c r="AQ21">
        <f>(SPEARMAN!S21-SPEARMAN!$W21)^2</f>
        <v>6561</v>
      </c>
      <c r="AR21">
        <f>(SPEARMAN!T21-SPEARMAN!$W21)^2</f>
        <v>6084</v>
      </c>
      <c r="AS21">
        <f>(SPEARMAN!U21-SPEARMAN!$W21)^2</f>
        <v>6561</v>
      </c>
    </row>
    <row r="22" spans="1:45">
      <c r="A22" s="3" t="s">
        <v>367</v>
      </c>
      <c r="Y22">
        <f>(SPEARMAN!A22-SPEARMAN!$W22)^2</f>
        <v>40804</v>
      </c>
      <c r="Z22">
        <f>(SPEARMAN!B22-SPEARMAN!$W22)^2</f>
        <v>9</v>
      </c>
      <c r="AA22">
        <f>(SPEARMAN!C22-SPEARMAN!$W22)^2</f>
        <v>22801</v>
      </c>
      <c r="AB22">
        <f>(SPEARMAN!D22-SPEARMAN!$W22)^2</f>
        <v>2209</v>
      </c>
      <c r="AC22">
        <f>(SPEARMAN!E22-SPEARMAN!$W22)^2</f>
        <v>64</v>
      </c>
      <c r="AD22">
        <f>(SPEARMAN!F22-SPEARMAN!$W22)^2</f>
        <v>20449</v>
      </c>
      <c r="AE22">
        <f>(SPEARMAN!G22-SPEARMAN!$W22)^2</f>
        <v>14884</v>
      </c>
      <c r="AF22">
        <f>(SPEARMAN!H22-SPEARMAN!$W22)^2</f>
        <v>46656</v>
      </c>
      <c r="AG22">
        <f>(SPEARMAN!I22-SPEARMAN!$W22)^2</f>
        <v>48400</v>
      </c>
      <c r="AH22">
        <f>(SPEARMAN!J22-SPEARMAN!$W22)^2</f>
        <v>30976</v>
      </c>
      <c r="AI22">
        <f>(SPEARMAN!K22-SPEARMAN!$W22)^2</f>
        <v>36864</v>
      </c>
      <c r="AJ22">
        <f>(SPEARMAN!L22-SPEARMAN!$W22)^2</f>
        <v>22201</v>
      </c>
      <c r="AK22">
        <f>(SPEARMAN!M22-SPEARMAN!$W22)^2</f>
        <v>13689</v>
      </c>
      <c r="AL22">
        <f>(SPEARMAN!N22-SPEARMAN!$W22)^2</f>
        <v>0</v>
      </c>
      <c r="AM22">
        <f>(SPEARMAN!O22-SPEARMAN!$W22)^2</f>
        <v>20736</v>
      </c>
      <c r="AN22">
        <f>(SPEARMAN!P22-SPEARMAN!$W22)^2</f>
        <v>3600</v>
      </c>
      <c r="AO22">
        <f>(SPEARMAN!Q22-SPEARMAN!$W22)^2</f>
        <v>2401</v>
      </c>
      <c r="AP22">
        <f>(SPEARMAN!R22-SPEARMAN!$W22)^2</f>
        <v>50176</v>
      </c>
      <c r="AQ22">
        <f>(SPEARMAN!S22-SPEARMAN!$W22)^2</f>
        <v>26244</v>
      </c>
      <c r="AR22">
        <f>(SPEARMAN!T22-SPEARMAN!$W22)^2</f>
        <v>841</v>
      </c>
      <c r="AS22">
        <f>(SPEARMAN!U22-SPEARMAN!$W22)^2</f>
        <v>48841</v>
      </c>
    </row>
    <row r="23" spans="1:45">
      <c r="A23" s="51" t="s">
        <v>1667</v>
      </c>
      <c r="B23" s="18">
        <f>1-(6*SUM(Y:Y))/(COUNT(Y:Y)*(COUNT(Y:Y)^2-1))</f>
        <v>0.67396309312821256</v>
      </c>
      <c r="C23" s="18">
        <f t="shared" ref="C23:V23" si="0">1-(6*SUM(Z:Z))/(COUNT(Z:Z)*(COUNT(Z:Z)^2-1))</f>
        <v>0.65074584353109965</v>
      </c>
      <c r="D23" s="18">
        <f t="shared" si="0"/>
        <v>0.61460430657198317</v>
      </c>
      <c r="E23" s="18">
        <f t="shared" si="0"/>
        <v>0.10503975621812567</v>
      </c>
      <c r="F23" s="18">
        <f t="shared" si="0"/>
        <v>0.67321483830260942</v>
      </c>
      <c r="G23" s="18">
        <f t="shared" si="0"/>
        <v>0.84344645318672662</v>
      </c>
      <c r="H23" s="18">
        <f t="shared" si="0"/>
        <v>0.3326677155797757</v>
      </c>
      <c r="I23" s="18">
        <f t="shared" si="0"/>
        <v>-8.0443547576849905E-2</v>
      </c>
      <c r="J23" s="18">
        <f t="shared" si="0"/>
        <v>0.51952194077056935</v>
      </c>
      <c r="K23" s="18">
        <f t="shared" si="0"/>
        <v>0.46578674511411455</v>
      </c>
      <c r="L23" s="18">
        <f t="shared" si="0"/>
        <v>0.48529889000076354</v>
      </c>
      <c r="M23" s="18">
        <f t="shared" si="0"/>
        <v>0.16327126259399027</v>
      </c>
      <c r="N23" s="18">
        <f t="shared" si="0"/>
        <v>1.7296014532067749E-3</v>
      </c>
      <c r="O23" s="18">
        <f t="shared" si="0"/>
        <v>-0.20914965699335686</v>
      </c>
      <c r="P23" s="18">
        <f t="shared" si="0"/>
        <v>0.1970421956443984</v>
      </c>
      <c r="Q23" s="18">
        <f t="shared" si="0"/>
        <v>0.14972028983759933</v>
      </c>
      <c r="R23" s="18">
        <f t="shared" si="0"/>
        <v>-0.13547456285240056</v>
      </c>
      <c r="S23" s="18">
        <f t="shared" si="0"/>
        <v>6.2023015806035309E-3</v>
      </c>
      <c r="T23" s="18">
        <f t="shared" si="0"/>
        <v>-0.17884872743932578</v>
      </c>
      <c r="U23" s="18">
        <f t="shared" si="0"/>
        <v>-0.13286659714100857</v>
      </c>
      <c r="V23" s="18">
        <f t="shared" si="0"/>
        <v>-1.6686660316924451E-2</v>
      </c>
      <c r="Y23">
        <f>(SPEARMAN!A23-SPEARMAN!$W23)^2</f>
        <v>3136</v>
      </c>
      <c r="Z23">
        <f>(SPEARMAN!B23-SPEARMAN!$W23)^2</f>
        <v>64</v>
      </c>
      <c r="AA23">
        <f>(SPEARMAN!C23-SPEARMAN!$W23)^2</f>
        <v>16</v>
      </c>
      <c r="AB23">
        <f>(SPEARMAN!D23-SPEARMAN!$W23)^2</f>
        <v>27889</v>
      </c>
      <c r="AC23">
        <f>(SPEARMAN!E23-SPEARMAN!$W23)^2</f>
        <v>14161</v>
      </c>
      <c r="AD23">
        <f>(SPEARMAN!F23-SPEARMAN!$W23)^2</f>
        <v>9</v>
      </c>
      <c r="AE23">
        <f>(SPEARMAN!G23-SPEARMAN!$W23)^2</f>
        <v>256</v>
      </c>
      <c r="AF23">
        <f>(SPEARMAN!H23-SPEARMAN!$W23)^2</f>
        <v>1156</v>
      </c>
      <c r="AG23">
        <f>(SPEARMAN!I23-SPEARMAN!$W23)^2</f>
        <v>1849</v>
      </c>
      <c r="AH23">
        <f>(SPEARMAN!J23-SPEARMAN!$W23)^2</f>
        <v>2025</v>
      </c>
      <c r="AI23">
        <f>(SPEARMAN!K23-SPEARMAN!$W23)^2</f>
        <v>784</v>
      </c>
      <c r="AJ23">
        <f>(SPEARMAN!L23-SPEARMAN!$W23)^2</f>
        <v>5184</v>
      </c>
      <c r="AK23">
        <f>(SPEARMAN!M23-SPEARMAN!$W23)^2</f>
        <v>3249</v>
      </c>
      <c r="AL23">
        <f>(SPEARMAN!N23-SPEARMAN!$W23)^2</f>
        <v>35721</v>
      </c>
      <c r="AM23">
        <f>(SPEARMAN!O23-SPEARMAN!$W23)^2</f>
        <v>5476</v>
      </c>
      <c r="AN23">
        <f>(SPEARMAN!P23-SPEARMAN!$W23)^2</f>
        <v>6889</v>
      </c>
      <c r="AO23">
        <f>(SPEARMAN!Q23-SPEARMAN!$W23)^2</f>
        <v>9</v>
      </c>
      <c r="AP23">
        <f>(SPEARMAN!R23-SPEARMAN!$W23)^2</f>
        <v>784</v>
      </c>
      <c r="AQ23">
        <f>(SPEARMAN!S23-SPEARMAN!$W23)^2</f>
        <v>4761</v>
      </c>
      <c r="AR23">
        <f>(SPEARMAN!T23-SPEARMAN!$W23)^2</f>
        <v>25281</v>
      </c>
      <c r="AS23">
        <f>(SPEARMAN!U23-SPEARMAN!$W23)^2</f>
        <v>1024</v>
      </c>
    </row>
    <row r="24" spans="1:45">
      <c r="Y24">
        <f>(SPEARMAN!A24-SPEARMAN!$W24)^2</f>
        <v>0</v>
      </c>
      <c r="Z24">
        <f>(SPEARMAN!B24-SPEARMAN!$W24)^2</f>
        <v>49</v>
      </c>
      <c r="AA24">
        <f>(SPEARMAN!C24-SPEARMAN!$W24)^2</f>
        <v>4</v>
      </c>
      <c r="AB24">
        <f>(SPEARMAN!D24-SPEARMAN!$W24)^2</f>
        <v>15129</v>
      </c>
      <c r="AC24">
        <f>(SPEARMAN!E24-SPEARMAN!$W24)^2</f>
        <v>10816</v>
      </c>
      <c r="AD24">
        <f>(SPEARMAN!F24-SPEARMAN!$W24)^2</f>
        <v>100</v>
      </c>
      <c r="AE24">
        <f>(SPEARMAN!G24-SPEARMAN!$W24)^2</f>
        <v>3136</v>
      </c>
      <c r="AF24">
        <f>(SPEARMAN!H24-SPEARMAN!$W24)^2</f>
        <v>1764</v>
      </c>
      <c r="AG24">
        <f>(SPEARMAN!I24-SPEARMAN!$W24)^2</f>
        <v>9</v>
      </c>
      <c r="AH24">
        <f>(SPEARMAN!J24-SPEARMAN!$W24)^2</f>
        <v>64</v>
      </c>
      <c r="AI24">
        <f>(SPEARMAN!K24-SPEARMAN!$W24)^2</f>
        <v>36</v>
      </c>
      <c r="AJ24">
        <f>(SPEARMAN!L24-SPEARMAN!$W24)^2</f>
        <v>3969</v>
      </c>
      <c r="AK24">
        <f>(SPEARMAN!M24-SPEARMAN!$W24)^2</f>
        <v>58081</v>
      </c>
      <c r="AL24">
        <f>(SPEARMAN!N24-SPEARMAN!$W24)^2</f>
        <v>43681</v>
      </c>
      <c r="AM24">
        <f>(SPEARMAN!O24-SPEARMAN!$W24)^2</f>
        <v>81</v>
      </c>
      <c r="AN24">
        <f>(SPEARMAN!P24-SPEARMAN!$W24)^2</f>
        <v>961</v>
      </c>
      <c r="AO24">
        <f>(SPEARMAN!Q24-SPEARMAN!$W24)^2</f>
        <v>10609</v>
      </c>
      <c r="AP24">
        <f>(SPEARMAN!R24-SPEARMAN!$W24)^2</f>
        <v>625</v>
      </c>
      <c r="AQ24">
        <f>(SPEARMAN!S24-SPEARMAN!$W24)^2</f>
        <v>6724</v>
      </c>
      <c r="AR24">
        <f>(SPEARMAN!T24-SPEARMAN!$W24)^2</f>
        <v>42025</v>
      </c>
      <c r="AS24">
        <f>(SPEARMAN!U24-SPEARMAN!$W24)^2</f>
        <v>1024</v>
      </c>
    </row>
    <row r="25" spans="1:45">
      <c r="Y25">
        <f>(SPEARMAN!A25-SPEARMAN!$W25)^2</f>
        <v>12996</v>
      </c>
      <c r="Z25">
        <f>(SPEARMAN!B25-SPEARMAN!$W25)^2</f>
        <v>9604</v>
      </c>
      <c r="AA25">
        <f>(SPEARMAN!C25-SPEARMAN!$W25)^2</f>
        <v>9216</v>
      </c>
      <c r="AB25">
        <f>(SPEARMAN!D25-SPEARMAN!$W25)^2</f>
        <v>36864</v>
      </c>
      <c r="AC25">
        <f>(SPEARMAN!E25-SPEARMAN!$W25)^2</f>
        <v>1681</v>
      </c>
      <c r="AD25">
        <f>(SPEARMAN!F25-SPEARMAN!$W25)^2</f>
        <v>5184</v>
      </c>
      <c r="AE25">
        <f>(SPEARMAN!G25-SPEARMAN!$W25)^2</f>
        <v>1156</v>
      </c>
      <c r="AF25">
        <f>(SPEARMAN!H25-SPEARMAN!$W25)^2</f>
        <v>40401</v>
      </c>
      <c r="AG25">
        <f>(SPEARMAN!I25-SPEARMAN!$W25)^2</f>
        <v>11881</v>
      </c>
      <c r="AH25">
        <f>(SPEARMAN!J25-SPEARMAN!$W25)^2</f>
        <v>14161</v>
      </c>
      <c r="AI25">
        <f>(SPEARMAN!K25-SPEARMAN!$W25)^2</f>
        <v>15129</v>
      </c>
      <c r="AJ25">
        <f>(SPEARMAN!L25-SPEARMAN!$W25)^2</f>
        <v>10201</v>
      </c>
      <c r="AK25">
        <f>(SPEARMAN!M25-SPEARMAN!$W25)^2</f>
        <v>256</v>
      </c>
      <c r="AL25">
        <f>(SPEARMAN!N25-SPEARMAN!$W25)^2</f>
        <v>6561</v>
      </c>
      <c r="AM25">
        <f>(SPEARMAN!O25-SPEARMAN!$W25)^2</f>
        <v>20449</v>
      </c>
      <c r="AN25">
        <f>(SPEARMAN!P25-SPEARMAN!$W25)^2</f>
        <v>28900</v>
      </c>
      <c r="AO25">
        <f>(SPEARMAN!Q25-SPEARMAN!$W25)^2</f>
        <v>30625</v>
      </c>
      <c r="AP25">
        <f>(SPEARMAN!R25-SPEARMAN!$W25)^2</f>
        <v>46225</v>
      </c>
      <c r="AQ25">
        <f>(SPEARMAN!S25-SPEARMAN!$W25)^2</f>
        <v>22500</v>
      </c>
      <c r="AR25">
        <f>(SPEARMAN!T25-SPEARMAN!$W25)^2</f>
        <v>676</v>
      </c>
      <c r="AS25">
        <f>(SPEARMAN!U25-SPEARMAN!$W25)^2</f>
        <v>48400</v>
      </c>
    </row>
    <row r="26" spans="1:45">
      <c r="Y26">
        <f>(SPEARMAN!A26-SPEARMAN!$W26)^2</f>
        <v>3025</v>
      </c>
      <c r="Z26">
        <f>(SPEARMAN!B26-SPEARMAN!$W26)^2</f>
        <v>1024</v>
      </c>
      <c r="AA26">
        <f>(SPEARMAN!C26-SPEARMAN!$W26)^2</f>
        <v>6889</v>
      </c>
      <c r="AB26">
        <f>(SPEARMAN!D26-SPEARMAN!$W26)^2</f>
        <v>2601</v>
      </c>
      <c r="AC26">
        <f>(SPEARMAN!E26-SPEARMAN!$W26)^2</f>
        <v>81</v>
      </c>
      <c r="AD26">
        <f>(SPEARMAN!F26-SPEARMAN!$W26)^2</f>
        <v>36</v>
      </c>
      <c r="AE26">
        <f>(SPEARMAN!G26-SPEARMAN!$W26)^2</f>
        <v>4356</v>
      </c>
      <c r="AF26">
        <f>(SPEARMAN!H26-SPEARMAN!$W26)^2</f>
        <v>40401</v>
      </c>
      <c r="AG26">
        <f>(SPEARMAN!I26-SPEARMAN!$W26)^2</f>
        <v>8464</v>
      </c>
      <c r="AH26">
        <f>(SPEARMAN!J26-SPEARMAN!$W26)^2</f>
        <v>900</v>
      </c>
      <c r="AI26">
        <f>(SPEARMAN!K26-SPEARMAN!$W26)^2</f>
        <v>3136</v>
      </c>
      <c r="AJ26">
        <f>(SPEARMAN!L26-SPEARMAN!$W26)^2</f>
        <v>29584</v>
      </c>
      <c r="AK26">
        <f>(SPEARMAN!M26-SPEARMAN!$W26)^2</f>
        <v>729</v>
      </c>
      <c r="AL26">
        <f>(SPEARMAN!N26-SPEARMAN!$W26)^2</f>
        <v>100</v>
      </c>
      <c r="AM26">
        <f>(SPEARMAN!O26-SPEARMAN!$W26)^2</f>
        <v>34225</v>
      </c>
      <c r="AN26">
        <f>(SPEARMAN!P26-SPEARMAN!$W26)^2</f>
        <v>5476</v>
      </c>
      <c r="AO26">
        <f>(SPEARMAN!Q26-SPEARMAN!$W26)^2</f>
        <v>13225</v>
      </c>
      <c r="AP26">
        <f>(SPEARMAN!R26-SPEARMAN!$W26)^2</f>
        <v>44521</v>
      </c>
      <c r="AQ26">
        <f>(SPEARMAN!S26-SPEARMAN!$W26)^2</f>
        <v>40804</v>
      </c>
      <c r="AR26">
        <f>(SPEARMAN!T26-SPEARMAN!$W26)^2</f>
        <v>729</v>
      </c>
      <c r="AS26">
        <f>(SPEARMAN!U26-SPEARMAN!$W26)^2</f>
        <v>43264</v>
      </c>
    </row>
    <row r="27" spans="1:45">
      <c r="Y27">
        <f>(SPEARMAN!A27-SPEARMAN!$W27)^2</f>
        <v>7225</v>
      </c>
      <c r="Z27">
        <f>(SPEARMAN!B27-SPEARMAN!$W27)^2</f>
        <v>4</v>
      </c>
      <c r="AA27">
        <f>(SPEARMAN!C27-SPEARMAN!$W27)^2</f>
        <v>5625</v>
      </c>
      <c r="AB27">
        <f>(SPEARMAN!D27-SPEARMAN!$W27)^2</f>
        <v>52900</v>
      </c>
      <c r="AC27">
        <f>(SPEARMAN!E27-SPEARMAN!$W27)^2</f>
        <v>441</v>
      </c>
      <c r="AD27">
        <f>(SPEARMAN!F27-SPEARMAN!$W27)^2</f>
        <v>64</v>
      </c>
      <c r="AE27">
        <f>(SPEARMAN!G27-SPEARMAN!$W27)^2</f>
        <v>1296</v>
      </c>
      <c r="AF27">
        <f>(SPEARMAN!H27-SPEARMAN!$W27)^2</f>
        <v>51529</v>
      </c>
      <c r="AG27">
        <f>(SPEARMAN!I27-SPEARMAN!$W27)^2</f>
        <v>7569</v>
      </c>
      <c r="AH27">
        <f>(SPEARMAN!J27-SPEARMAN!$W27)^2</f>
        <v>256</v>
      </c>
      <c r="AI27">
        <f>(SPEARMAN!K27-SPEARMAN!$W27)^2</f>
        <v>324</v>
      </c>
      <c r="AJ27">
        <f>(SPEARMAN!L27-SPEARMAN!$W27)^2</f>
        <v>59049</v>
      </c>
      <c r="AK27">
        <f>(SPEARMAN!M27-SPEARMAN!$W27)^2</f>
        <v>19881</v>
      </c>
      <c r="AL27">
        <f>(SPEARMAN!N27-SPEARMAN!$W27)^2</f>
        <v>1</v>
      </c>
      <c r="AM27">
        <f>(SPEARMAN!O27-SPEARMAN!$W27)^2</f>
        <v>56169</v>
      </c>
      <c r="AN27">
        <f>(SPEARMAN!P27-SPEARMAN!$W27)^2</f>
        <v>65025</v>
      </c>
      <c r="AO27">
        <f>(SPEARMAN!Q27-SPEARMAN!$W27)^2</f>
        <v>59536</v>
      </c>
      <c r="AP27">
        <f>(SPEARMAN!R27-SPEARMAN!$W27)^2</f>
        <v>52441</v>
      </c>
      <c r="AQ27">
        <f>(SPEARMAN!S27-SPEARMAN!$W27)^2</f>
        <v>41616</v>
      </c>
      <c r="AR27">
        <f>(SPEARMAN!T27-SPEARMAN!$W27)^2</f>
        <v>2916</v>
      </c>
      <c r="AS27">
        <f>(SPEARMAN!U27-SPEARMAN!$W27)^2</f>
        <v>54289</v>
      </c>
    </row>
    <row r="28" spans="1:45">
      <c r="Y28">
        <f>(SPEARMAN!A28-SPEARMAN!$W28)^2</f>
        <v>1600</v>
      </c>
      <c r="Z28">
        <f>(SPEARMAN!B28-SPEARMAN!$W28)^2</f>
        <v>196</v>
      </c>
      <c r="AA28">
        <f>(SPEARMAN!C28-SPEARMAN!$W28)^2</f>
        <v>7225</v>
      </c>
      <c r="AB28">
        <f>(SPEARMAN!D28-SPEARMAN!$W28)^2</f>
        <v>81</v>
      </c>
      <c r="AC28">
        <f>(SPEARMAN!E28-SPEARMAN!$W28)^2</f>
        <v>10609</v>
      </c>
      <c r="AD28">
        <f>(SPEARMAN!F28-SPEARMAN!$W28)^2</f>
        <v>3481</v>
      </c>
      <c r="AE28">
        <f>(SPEARMAN!G28-SPEARMAN!$W28)^2</f>
        <v>10404</v>
      </c>
      <c r="AF28">
        <f>(SPEARMAN!H28-SPEARMAN!$W28)^2</f>
        <v>9801</v>
      </c>
      <c r="AG28">
        <f>(SPEARMAN!I28-SPEARMAN!$W28)^2</f>
        <v>1296</v>
      </c>
      <c r="AH28">
        <f>(SPEARMAN!J28-SPEARMAN!$W28)^2</f>
        <v>121</v>
      </c>
      <c r="AI28">
        <f>(SPEARMAN!K28-SPEARMAN!$W28)^2</f>
        <v>256</v>
      </c>
      <c r="AJ28">
        <f>(SPEARMAN!L28-SPEARMAN!$W28)^2</f>
        <v>23104</v>
      </c>
      <c r="AK28">
        <f>(SPEARMAN!M28-SPEARMAN!$W28)^2</f>
        <v>17689</v>
      </c>
      <c r="AL28">
        <f>(SPEARMAN!N28-SPEARMAN!$W28)^2</f>
        <v>361</v>
      </c>
      <c r="AM28">
        <f>(SPEARMAN!O28-SPEARMAN!$W28)^2</f>
        <v>30976</v>
      </c>
      <c r="AN28">
        <f>(SPEARMAN!P28-SPEARMAN!$W28)^2</f>
        <v>144</v>
      </c>
      <c r="AO28">
        <f>(SPEARMAN!Q28-SPEARMAN!$W28)^2</f>
        <v>1089</v>
      </c>
      <c r="AP28">
        <f>(SPEARMAN!R28-SPEARMAN!$W28)^2</f>
        <v>121</v>
      </c>
      <c r="AQ28">
        <f>(SPEARMAN!S28-SPEARMAN!$W28)^2</f>
        <v>40000</v>
      </c>
      <c r="AR28">
        <f>(SPEARMAN!T28-SPEARMAN!$W28)^2</f>
        <v>59536</v>
      </c>
      <c r="AS28">
        <f>(SPEARMAN!U28-SPEARMAN!$W28)^2</f>
        <v>196</v>
      </c>
    </row>
    <row r="29" spans="1:45">
      <c r="Y29">
        <f>(SPEARMAN!A29-SPEARMAN!$W29)^2</f>
        <v>49</v>
      </c>
      <c r="Z29">
        <f>(SPEARMAN!B29-SPEARMAN!$W29)^2</f>
        <v>36</v>
      </c>
      <c r="AA29">
        <f>(SPEARMAN!C29-SPEARMAN!$W29)^2</f>
        <v>256</v>
      </c>
      <c r="AB29">
        <f>(SPEARMAN!D29-SPEARMAN!$W29)^2</f>
        <v>55225</v>
      </c>
      <c r="AC29">
        <f>(SPEARMAN!E29-SPEARMAN!$W29)^2</f>
        <v>144</v>
      </c>
      <c r="AD29">
        <f>(SPEARMAN!F29-SPEARMAN!$W29)^2</f>
        <v>169</v>
      </c>
      <c r="AE29">
        <f>(SPEARMAN!G29-SPEARMAN!$W29)^2</f>
        <v>0</v>
      </c>
      <c r="AF29">
        <f>(SPEARMAN!H29-SPEARMAN!$W29)^2</f>
        <v>37249</v>
      </c>
      <c r="AG29">
        <f>(SPEARMAN!I29-SPEARMAN!$W29)^2</f>
        <v>225</v>
      </c>
      <c r="AH29">
        <f>(SPEARMAN!J29-SPEARMAN!$W29)^2</f>
        <v>49</v>
      </c>
      <c r="AI29">
        <f>(SPEARMAN!K29-SPEARMAN!$W29)^2</f>
        <v>121</v>
      </c>
      <c r="AJ29">
        <f>(SPEARMAN!L29-SPEARMAN!$W29)^2</f>
        <v>1089</v>
      </c>
      <c r="AK29">
        <f>(SPEARMAN!M29-SPEARMAN!$W29)^2</f>
        <v>23104</v>
      </c>
      <c r="AL29">
        <f>(SPEARMAN!N29-SPEARMAN!$W29)^2</f>
        <v>53824</v>
      </c>
      <c r="AM29">
        <f>(SPEARMAN!O29-SPEARMAN!$W29)^2</f>
        <v>361</v>
      </c>
      <c r="AN29">
        <f>(SPEARMAN!P29-SPEARMAN!$W29)^2</f>
        <v>38416</v>
      </c>
      <c r="AO29">
        <f>(SPEARMAN!Q29-SPEARMAN!$W29)^2</f>
        <v>27225</v>
      </c>
      <c r="AP29">
        <f>(SPEARMAN!R29-SPEARMAN!$W29)^2</f>
        <v>29584</v>
      </c>
      <c r="AQ29">
        <f>(SPEARMAN!S29-SPEARMAN!$W29)^2</f>
        <v>43681</v>
      </c>
      <c r="AR29">
        <f>(SPEARMAN!T29-SPEARMAN!$W29)^2</f>
        <v>13456</v>
      </c>
      <c r="AS29">
        <f>(SPEARMAN!U29-SPEARMAN!$W29)^2</f>
        <v>36100</v>
      </c>
    </row>
    <row r="30" spans="1:45">
      <c r="Y30">
        <f>(SPEARMAN!A30-SPEARMAN!$W30)^2</f>
        <v>11881</v>
      </c>
      <c r="Z30">
        <f>(SPEARMAN!B30-SPEARMAN!$W30)^2</f>
        <v>324</v>
      </c>
      <c r="AA30">
        <f>(SPEARMAN!C30-SPEARMAN!$W30)^2</f>
        <v>21316</v>
      </c>
      <c r="AB30">
        <f>(SPEARMAN!D30-SPEARMAN!$W30)^2</f>
        <v>26569</v>
      </c>
      <c r="AC30">
        <f>(SPEARMAN!E30-SPEARMAN!$W30)^2</f>
        <v>1764</v>
      </c>
      <c r="AD30">
        <f>(SPEARMAN!F30-SPEARMAN!$W30)^2</f>
        <v>4356</v>
      </c>
      <c r="AE30">
        <f>(SPEARMAN!G30-SPEARMAN!$W30)^2</f>
        <v>2401</v>
      </c>
      <c r="AF30">
        <f>(SPEARMAN!H30-SPEARMAN!$W30)^2</f>
        <v>17424</v>
      </c>
      <c r="AG30">
        <f>(SPEARMAN!I30-SPEARMAN!$W30)^2</f>
        <v>30976</v>
      </c>
      <c r="AH30">
        <f>(SPEARMAN!J30-SPEARMAN!$W30)^2</f>
        <v>24025</v>
      </c>
      <c r="AI30">
        <f>(SPEARMAN!K30-SPEARMAN!$W30)^2</f>
        <v>17161</v>
      </c>
      <c r="AJ30">
        <f>(SPEARMAN!L30-SPEARMAN!$W30)^2</f>
        <v>1444</v>
      </c>
      <c r="AK30">
        <f>(SPEARMAN!M30-SPEARMAN!$W30)^2</f>
        <v>225</v>
      </c>
      <c r="AL30">
        <f>(SPEARMAN!N30-SPEARMAN!$W30)^2</f>
        <v>17689</v>
      </c>
      <c r="AM30">
        <f>(SPEARMAN!O30-SPEARMAN!$W30)^2</f>
        <v>8281</v>
      </c>
      <c r="AN30">
        <f>(SPEARMAN!P30-SPEARMAN!$W30)^2</f>
        <v>1681</v>
      </c>
      <c r="AO30">
        <f>(SPEARMAN!Q30-SPEARMAN!$W30)^2</f>
        <v>47524</v>
      </c>
      <c r="AP30">
        <f>(SPEARMAN!R30-SPEARMAN!$W30)^2</f>
        <v>39601</v>
      </c>
      <c r="AQ30">
        <f>(SPEARMAN!S30-SPEARMAN!$W30)^2</f>
        <v>19321</v>
      </c>
      <c r="AR30">
        <f>(SPEARMAN!T30-SPEARMAN!$W30)^2</f>
        <v>225</v>
      </c>
      <c r="AS30">
        <f>(SPEARMAN!U30-SPEARMAN!$W30)^2</f>
        <v>45369</v>
      </c>
    </row>
    <row r="31" spans="1:45">
      <c r="Y31">
        <f>(SPEARMAN!A31-SPEARMAN!$W31)^2</f>
        <v>12321</v>
      </c>
      <c r="Z31">
        <f>(SPEARMAN!B31-SPEARMAN!$W31)^2</f>
        <v>5184</v>
      </c>
      <c r="AA31">
        <f>(SPEARMAN!C31-SPEARMAN!$W31)^2</f>
        <v>35344</v>
      </c>
      <c r="AB31">
        <f>(SPEARMAN!D31-SPEARMAN!$W31)^2</f>
        <v>81</v>
      </c>
      <c r="AC31">
        <f>(SPEARMAN!E31-SPEARMAN!$W31)^2</f>
        <v>4</v>
      </c>
      <c r="AD31">
        <f>(SPEARMAN!F31-SPEARMAN!$W31)^2</f>
        <v>3025</v>
      </c>
      <c r="AE31">
        <f>(SPEARMAN!G31-SPEARMAN!$W31)^2</f>
        <v>5041</v>
      </c>
      <c r="AF31">
        <f>(SPEARMAN!H31-SPEARMAN!$W31)^2</f>
        <v>30976</v>
      </c>
      <c r="AG31">
        <f>(SPEARMAN!I31-SPEARMAN!$W31)^2</f>
        <v>17424</v>
      </c>
      <c r="AH31">
        <f>(SPEARMAN!J31-SPEARMAN!$W31)^2</f>
        <v>26896</v>
      </c>
      <c r="AI31">
        <f>(SPEARMAN!K31-SPEARMAN!$W31)^2</f>
        <v>26244</v>
      </c>
      <c r="AJ31">
        <f>(SPEARMAN!L31-SPEARMAN!$W31)^2</f>
        <v>32400</v>
      </c>
      <c r="AK31">
        <f>(SPEARMAN!M31-SPEARMAN!$W31)^2</f>
        <v>32041</v>
      </c>
      <c r="AL31">
        <f>(SPEARMAN!N31-SPEARMAN!$W31)^2</f>
        <v>1369</v>
      </c>
      <c r="AM31">
        <f>(SPEARMAN!O31-SPEARMAN!$W31)^2</f>
        <v>24964</v>
      </c>
      <c r="AN31">
        <f>(SPEARMAN!P31-SPEARMAN!$W31)^2</f>
        <v>11664</v>
      </c>
      <c r="AO31">
        <f>(SPEARMAN!Q31-SPEARMAN!$W31)^2</f>
        <v>19881</v>
      </c>
      <c r="AP31">
        <f>(SPEARMAN!R31-SPEARMAN!$W31)^2</f>
        <v>21025</v>
      </c>
      <c r="AQ31">
        <f>(SPEARMAN!S31-SPEARMAN!$W31)^2</f>
        <v>225</v>
      </c>
      <c r="AR31">
        <f>(SPEARMAN!T31-SPEARMAN!$W31)^2</f>
        <v>2916</v>
      </c>
      <c r="AS31">
        <f>(SPEARMAN!U31-SPEARMAN!$W31)^2</f>
        <v>26244</v>
      </c>
    </row>
    <row r="32" spans="1:45">
      <c r="Y32">
        <f>(SPEARMAN!A32-SPEARMAN!$W32)^2</f>
        <v>2916</v>
      </c>
      <c r="Z32">
        <f>(SPEARMAN!B32-SPEARMAN!$W32)^2</f>
        <v>256</v>
      </c>
      <c r="AA32">
        <f>(SPEARMAN!C32-SPEARMAN!$W32)^2</f>
        <v>6400</v>
      </c>
      <c r="AB32">
        <f>(SPEARMAN!D32-SPEARMAN!$W32)^2</f>
        <v>13456</v>
      </c>
      <c r="AC32">
        <f>(SPEARMAN!E32-SPEARMAN!$W32)^2</f>
        <v>121</v>
      </c>
      <c r="AD32">
        <f>(SPEARMAN!F32-SPEARMAN!$W32)^2</f>
        <v>256</v>
      </c>
      <c r="AE32">
        <f>(SPEARMAN!G32-SPEARMAN!$W32)^2</f>
        <v>484</v>
      </c>
      <c r="AF32">
        <f>(SPEARMAN!H32-SPEARMAN!$W32)^2</f>
        <v>41616</v>
      </c>
      <c r="AG32">
        <f>(SPEARMAN!I32-SPEARMAN!$W32)^2</f>
        <v>12996</v>
      </c>
      <c r="AH32">
        <f>(SPEARMAN!J32-SPEARMAN!$W32)^2</f>
        <v>4489</v>
      </c>
      <c r="AI32">
        <f>(SPEARMAN!K32-SPEARMAN!$W32)^2</f>
        <v>529</v>
      </c>
      <c r="AJ32">
        <f>(SPEARMAN!L32-SPEARMAN!$W32)^2</f>
        <v>29241</v>
      </c>
      <c r="AK32">
        <f>(SPEARMAN!M32-SPEARMAN!$W32)^2</f>
        <v>22801</v>
      </c>
      <c r="AL32">
        <f>(SPEARMAN!N32-SPEARMAN!$W32)^2</f>
        <v>3136</v>
      </c>
      <c r="AM32">
        <f>(SPEARMAN!O32-SPEARMAN!$W32)^2</f>
        <v>21609</v>
      </c>
      <c r="AN32">
        <f>(SPEARMAN!P32-SPEARMAN!$W32)^2</f>
        <v>39601</v>
      </c>
      <c r="AO32">
        <f>(SPEARMAN!Q32-SPEARMAN!$W32)^2</f>
        <v>34225</v>
      </c>
      <c r="AP32">
        <f>(SPEARMAN!R32-SPEARMAN!$W32)^2</f>
        <v>32041</v>
      </c>
      <c r="AQ32">
        <f>(SPEARMAN!S32-SPEARMAN!$W32)^2</f>
        <v>49729</v>
      </c>
      <c r="AR32">
        <f>(SPEARMAN!T32-SPEARMAN!$W32)^2</f>
        <v>14641</v>
      </c>
      <c r="AS32">
        <f>(SPEARMAN!U32-SPEARMAN!$W32)^2</f>
        <v>33856</v>
      </c>
    </row>
    <row r="33" spans="25:45">
      <c r="Y33">
        <f>(SPEARMAN!A33-SPEARMAN!$W33)^2</f>
        <v>1521</v>
      </c>
      <c r="Z33">
        <f>(SPEARMAN!B33-SPEARMAN!$W33)^2</f>
        <v>2601</v>
      </c>
      <c r="AA33">
        <f>(SPEARMAN!C33-SPEARMAN!$W33)^2</f>
        <v>2916</v>
      </c>
      <c r="AB33">
        <f>(SPEARMAN!D33-SPEARMAN!$W33)^2</f>
        <v>28224</v>
      </c>
      <c r="AC33">
        <f>(SPEARMAN!E33-SPEARMAN!$W33)^2</f>
        <v>3025</v>
      </c>
      <c r="AD33">
        <f>(SPEARMAN!F33-SPEARMAN!$W33)^2</f>
        <v>900</v>
      </c>
      <c r="AE33">
        <f>(SPEARMAN!G33-SPEARMAN!$W33)^2</f>
        <v>1024</v>
      </c>
      <c r="AF33">
        <f>(SPEARMAN!H33-SPEARMAN!$W33)^2</f>
        <v>2209</v>
      </c>
      <c r="AG33">
        <f>(SPEARMAN!I33-SPEARMAN!$W33)^2</f>
        <v>5184</v>
      </c>
      <c r="AH33">
        <f>(SPEARMAN!J33-SPEARMAN!$W33)^2</f>
        <v>100</v>
      </c>
      <c r="AI33">
        <f>(SPEARMAN!K33-SPEARMAN!$W33)^2</f>
        <v>1936</v>
      </c>
      <c r="AJ33">
        <f>(SPEARMAN!L33-SPEARMAN!$W33)^2</f>
        <v>2916</v>
      </c>
      <c r="AK33">
        <f>(SPEARMAN!M33-SPEARMAN!$W33)^2</f>
        <v>1521</v>
      </c>
      <c r="AL33">
        <f>(SPEARMAN!N33-SPEARMAN!$W33)^2</f>
        <v>5929</v>
      </c>
      <c r="AM33">
        <f>(SPEARMAN!O33-SPEARMAN!$W33)^2</f>
        <v>2500</v>
      </c>
      <c r="AN33">
        <f>(SPEARMAN!P33-SPEARMAN!$W33)^2</f>
        <v>33124</v>
      </c>
      <c r="AO33">
        <f>(SPEARMAN!Q33-SPEARMAN!$W33)^2</f>
        <v>19321</v>
      </c>
      <c r="AP33">
        <f>(SPEARMAN!R33-SPEARMAN!$W33)^2</f>
        <v>1681</v>
      </c>
      <c r="AQ33">
        <f>(SPEARMAN!S33-SPEARMAN!$W33)^2</f>
        <v>10000</v>
      </c>
      <c r="AR33">
        <f>(SPEARMAN!T33-SPEARMAN!$W33)^2</f>
        <v>5776</v>
      </c>
      <c r="AS33">
        <f>(SPEARMAN!U33-SPEARMAN!$W33)^2</f>
        <v>2916</v>
      </c>
    </row>
    <row r="34" spans="25:45">
      <c r="Y34">
        <f>(SPEARMAN!A34-SPEARMAN!$W34)^2</f>
        <v>4624</v>
      </c>
      <c r="Z34">
        <f>(SPEARMAN!B34-SPEARMAN!$W34)^2</f>
        <v>3481</v>
      </c>
      <c r="AA34">
        <f>(SPEARMAN!C34-SPEARMAN!$W34)^2</f>
        <v>26569</v>
      </c>
      <c r="AB34">
        <f>(SPEARMAN!D34-SPEARMAN!$W34)^2</f>
        <v>26896</v>
      </c>
      <c r="AC34">
        <f>(SPEARMAN!E34-SPEARMAN!$W34)^2</f>
        <v>144</v>
      </c>
      <c r="AD34">
        <f>(SPEARMAN!F34-SPEARMAN!$W34)^2</f>
        <v>841</v>
      </c>
      <c r="AE34">
        <f>(SPEARMAN!G34-SPEARMAN!$W34)^2</f>
        <v>64</v>
      </c>
      <c r="AF34">
        <f>(SPEARMAN!H34-SPEARMAN!$W34)^2</f>
        <v>12321</v>
      </c>
      <c r="AG34">
        <f>(SPEARMAN!I34-SPEARMAN!$W34)^2</f>
        <v>3969</v>
      </c>
      <c r="AH34">
        <f>(SPEARMAN!J34-SPEARMAN!$W34)^2</f>
        <v>9</v>
      </c>
      <c r="AI34">
        <f>(SPEARMAN!K34-SPEARMAN!$W34)^2</f>
        <v>289</v>
      </c>
      <c r="AJ34">
        <f>(SPEARMAN!L34-SPEARMAN!$W34)^2</f>
        <v>16384</v>
      </c>
      <c r="AK34">
        <f>(SPEARMAN!M34-SPEARMAN!$W34)^2</f>
        <v>9801</v>
      </c>
      <c r="AL34">
        <f>(SPEARMAN!N34-SPEARMAN!$W34)^2</f>
        <v>13225</v>
      </c>
      <c r="AM34">
        <f>(SPEARMAN!O34-SPEARMAN!$W34)^2</f>
        <v>5329</v>
      </c>
      <c r="AN34">
        <f>(SPEARMAN!P34-SPEARMAN!$W34)^2</f>
        <v>27889</v>
      </c>
      <c r="AO34">
        <f>(SPEARMAN!Q34-SPEARMAN!$W34)^2</f>
        <v>44100</v>
      </c>
      <c r="AP34">
        <f>(SPEARMAN!R34-SPEARMAN!$W34)^2</f>
        <v>25281</v>
      </c>
      <c r="AQ34">
        <f>(SPEARMAN!S34-SPEARMAN!$W34)^2</f>
        <v>3969</v>
      </c>
      <c r="AR34">
        <f>(SPEARMAN!T34-SPEARMAN!$W34)^2</f>
        <v>225</v>
      </c>
      <c r="AS34">
        <f>(SPEARMAN!U34-SPEARMAN!$W34)^2</f>
        <v>32400</v>
      </c>
    </row>
    <row r="35" spans="25:45">
      <c r="Y35">
        <f>(SPEARMAN!A35-SPEARMAN!$W35)^2</f>
        <v>8281</v>
      </c>
      <c r="Z35">
        <f>(SPEARMAN!B35-SPEARMAN!$W35)^2</f>
        <v>2304</v>
      </c>
      <c r="AA35">
        <f>(SPEARMAN!C35-SPEARMAN!$W35)^2</f>
        <v>8464</v>
      </c>
      <c r="AB35">
        <f>(SPEARMAN!D35-SPEARMAN!$W35)^2</f>
        <v>729</v>
      </c>
      <c r="AC35">
        <f>(SPEARMAN!E35-SPEARMAN!$W35)^2</f>
        <v>36</v>
      </c>
      <c r="AD35">
        <f>(SPEARMAN!F35-SPEARMAN!$W35)^2</f>
        <v>400</v>
      </c>
      <c r="AE35">
        <f>(SPEARMAN!G35-SPEARMAN!$W35)^2</f>
        <v>6400</v>
      </c>
      <c r="AF35">
        <f>(SPEARMAN!H35-SPEARMAN!$W35)^2</f>
        <v>36864</v>
      </c>
      <c r="AG35">
        <f>(SPEARMAN!I35-SPEARMAN!$W35)^2</f>
        <v>44944</v>
      </c>
      <c r="AH35">
        <f>(SPEARMAN!J35-SPEARMAN!$W35)^2</f>
        <v>47961</v>
      </c>
      <c r="AI35">
        <f>(SPEARMAN!K35-SPEARMAN!$W35)^2</f>
        <v>40000</v>
      </c>
      <c r="AJ35">
        <f>(SPEARMAN!L35-SPEARMAN!$W35)^2</f>
        <v>289</v>
      </c>
      <c r="AK35">
        <f>(SPEARMAN!M35-SPEARMAN!$W35)^2</f>
        <v>10201</v>
      </c>
      <c r="AL35">
        <f>(SPEARMAN!N35-SPEARMAN!$W35)^2</f>
        <v>20736</v>
      </c>
      <c r="AM35">
        <f>(SPEARMAN!O35-SPEARMAN!$W35)^2</f>
        <v>576</v>
      </c>
      <c r="AN35">
        <f>(SPEARMAN!P35-SPEARMAN!$W35)^2</f>
        <v>2401</v>
      </c>
      <c r="AO35">
        <f>(SPEARMAN!Q35-SPEARMAN!$W35)^2</f>
        <v>27225</v>
      </c>
      <c r="AP35">
        <f>(SPEARMAN!R35-SPEARMAN!$W35)^2</f>
        <v>38809</v>
      </c>
      <c r="AQ35">
        <f>(SPEARMAN!S35-SPEARMAN!$W35)^2</f>
        <v>9801</v>
      </c>
      <c r="AR35">
        <f>(SPEARMAN!T35-SPEARMAN!$W35)^2</f>
        <v>676</v>
      </c>
      <c r="AS35">
        <f>(SPEARMAN!U35-SPEARMAN!$W35)^2</f>
        <v>42436</v>
      </c>
    </row>
    <row r="36" spans="25:45">
      <c r="Y36">
        <f>(SPEARMAN!A36-SPEARMAN!$W36)^2</f>
        <v>16641</v>
      </c>
      <c r="Z36">
        <f>(SPEARMAN!B36-SPEARMAN!$W36)^2</f>
        <v>961</v>
      </c>
      <c r="AA36">
        <f>(SPEARMAN!C36-SPEARMAN!$W36)^2</f>
        <v>26896</v>
      </c>
      <c r="AB36">
        <f>(SPEARMAN!D36-SPEARMAN!$W36)^2</f>
        <v>1600</v>
      </c>
      <c r="AC36">
        <f>(SPEARMAN!E36-SPEARMAN!$W36)^2</f>
        <v>25</v>
      </c>
      <c r="AD36">
        <f>(SPEARMAN!F36-SPEARMAN!$W36)^2</f>
        <v>17424</v>
      </c>
      <c r="AE36">
        <f>(SPEARMAN!G36-SPEARMAN!$W36)^2</f>
        <v>225</v>
      </c>
      <c r="AF36">
        <f>(SPEARMAN!H36-SPEARMAN!$W36)^2</f>
        <v>16384</v>
      </c>
      <c r="AG36">
        <f>(SPEARMAN!I36-SPEARMAN!$W36)^2</f>
        <v>36481</v>
      </c>
      <c r="AH36">
        <f>(SPEARMAN!J36-SPEARMAN!$W36)^2</f>
        <v>48841</v>
      </c>
      <c r="AI36">
        <f>(SPEARMAN!K36-SPEARMAN!$W36)^2</f>
        <v>43681</v>
      </c>
      <c r="AJ36">
        <f>(SPEARMAN!L36-SPEARMAN!$W36)^2</f>
        <v>5776</v>
      </c>
      <c r="AK36">
        <f>(SPEARMAN!M36-SPEARMAN!$W36)^2</f>
        <v>4225</v>
      </c>
      <c r="AL36">
        <f>(SPEARMAN!N36-SPEARMAN!$W36)^2</f>
        <v>13225</v>
      </c>
      <c r="AM36">
        <f>(SPEARMAN!O36-SPEARMAN!$W36)^2</f>
        <v>5184</v>
      </c>
      <c r="AN36">
        <f>(SPEARMAN!P36-SPEARMAN!$W36)^2</f>
        <v>1225</v>
      </c>
      <c r="AO36">
        <f>(SPEARMAN!Q36-SPEARMAN!$W36)^2</f>
        <v>43681</v>
      </c>
      <c r="AP36">
        <f>(SPEARMAN!R36-SPEARMAN!$W36)^2</f>
        <v>41616</v>
      </c>
      <c r="AQ36">
        <f>(SPEARMAN!S36-SPEARMAN!$W36)^2</f>
        <v>196</v>
      </c>
      <c r="AR36">
        <f>(SPEARMAN!T36-SPEARMAN!$W36)^2</f>
        <v>2809</v>
      </c>
      <c r="AS36">
        <f>(SPEARMAN!U36-SPEARMAN!$W36)^2</f>
        <v>46656</v>
      </c>
    </row>
    <row r="37" spans="25:45">
      <c r="Y37">
        <f>(SPEARMAN!A37-SPEARMAN!$W37)^2</f>
        <v>144</v>
      </c>
      <c r="Z37">
        <f>(SPEARMAN!B37-SPEARMAN!$W37)^2</f>
        <v>10000</v>
      </c>
      <c r="AA37">
        <f>(SPEARMAN!C37-SPEARMAN!$W37)^2</f>
        <v>900</v>
      </c>
      <c r="AB37">
        <f>(SPEARMAN!D37-SPEARMAN!$W37)^2</f>
        <v>42025</v>
      </c>
      <c r="AC37">
        <f>(SPEARMAN!E37-SPEARMAN!$W37)^2</f>
        <v>361</v>
      </c>
      <c r="AD37">
        <f>(SPEARMAN!F37-SPEARMAN!$W37)^2</f>
        <v>49</v>
      </c>
      <c r="AE37">
        <f>(SPEARMAN!G37-SPEARMAN!$W37)^2</f>
        <v>1225</v>
      </c>
      <c r="AF37">
        <f>(SPEARMAN!H37-SPEARMAN!$W37)^2</f>
        <v>30976</v>
      </c>
      <c r="AG37">
        <f>(SPEARMAN!I37-SPEARMAN!$W37)^2</f>
        <v>26896</v>
      </c>
      <c r="AH37">
        <f>(SPEARMAN!J37-SPEARMAN!$W37)^2</f>
        <v>51984</v>
      </c>
      <c r="AI37">
        <f>(SPEARMAN!K37-SPEARMAN!$W37)^2</f>
        <v>42436</v>
      </c>
      <c r="AJ37">
        <f>(SPEARMAN!L37-SPEARMAN!$W37)^2</f>
        <v>1369</v>
      </c>
      <c r="AK37">
        <f>(SPEARMAN!M37-SPEARMAN!$W37)^2</f>
        <v>3844</v>
      </c>
      <c r="AL37">
        <f>(SPEARMAN!N37-SPEARMAN!$W37)^2</f>
        <v>53361</v>
      </c>
      <c r="AM37">
        <f>(SPEARMAN!O37-SPEARMAN!$W37)^2</f>
        <v>324</v>
      </c>
      <c r="AN37">
        <f>(SPEARMAN!P37-SPEARMAN!$W37)^2</f>
        <v>18496</v>
      </c>
      <c r="AO37">
        <f>(SPEARMAN!Q37-SPEARMAN!$W37)^2</f>
        <v>8649</v>
      </c>
      <c r="AP37">
        <f>(SPEARMAN!R37-SPEARMAN!$W37)^2</f>
        <v>39601</v>
      </c>
      <c r="AQ37">
        <f>(SPEARMAN!S37-SPEARMAN!$W37)^2</f>
        <v>36481</v>
      </c>
      <c r="AR37">
        <f>(SPEARMAN!T37-SPEARMAN!$W37)^2</f>
        <v>4225</v>
      </c>
      <c r="AS37">
        <f>(SPEARMAN!U37-SPEARMAN!$W37)^2</f>
        <v>38025</v>
      </c>
    </row>
    <row r="38" spans="25:45">
      <c r="Y38">
        <f>(SPEARMAN!A38-SPEARMAN!$W38)^2</f>
        <v>900</v>
      </c>
      <c r="Z38">
        <f>(SPEARMAN!B38-SPEARMAN!$W38)^2</f>
        <v>169</v>
      </c>
      <c r="AA38">
        <f>(SPEARMAN!C38-SPEARMAN!$W38)^2</f>
        <v>144</v>
      </c>
      <c r="AB38">
        <f>(SPEARMAN!D38-SPEARMAN!$W38)^2</f>
        <v>900</v>
      </c>
      <c r="AC38">
        <f>(SPEARMAN!E38-SPEARMAN!$W38)^2</f>
        <v>729</v>
      </c>
      <c r="AD38">
        <f>(SPEARMAN!F38-SPEARMAN!$W38)^2</f>
        <v>49</v>
      </c>
      <c r="AE38">
        <f>(SPEARMAN!G38-SPEARMAN!$W38)^2</f>
        <v>25921</v>
      </c>
      <c r="AF38">
        <f>(SPEARMAN!H38-SPEARMAN!$W38)^2</f>
        <v>52900</v>
      </c>
      <c r="AG38">
        <f>(SPEARMAN!I38-SPEARMAN!$W38)^2</f>
        <v>30976</v>
      </c>
      <c r="AH38">
        <f>(SPEARMAN!J38-SPEARMAN!$W38)^2</f>
        <v>53824</v>
      </c>
      <c r="AI38">
        <f>(SPEARMAN!K38-SPEARMAN!$W38)^2</f>
        <v>38025</v>
      </c>
      <c r="AJ38">
        <f>(SPEARMAN!L38-SPEARMAN!$W38)^2</f>
        <v>729</v>
      </c>
      <c r="AK38">
        <f>(SPEARMAN!M38-SPEARMAN!$W38)^2</f>
        <v>9025</v>
      </c>
      <c r="AL38">
        <f>(SPEARMAN!N38-SPEARMAN!$W38)^2</f>
        <v>49284</v>
      </c>
      <c r="AM38">
        <f>(SPEARMAN!O38-SPEARMAN!$W38)^2</f>
        <v>1296</v>
      </c>
      <c r="AN38">
        <f>(SPEARMAN!P38-SPEARMAN!$W38)^2</f>
        <v>1764</v>
      </c>
      <c r="AO38">
        <f>(SPEARMAN!Q38-SPEARMAN!$W38)^2</f>
        <v>3249</v>
      </c>
      <c r="AP38">
        <f>(SPEARMAN!R38-SPEARMAN!$W38)^2</f>
        <v>36481</v>
      </c>
      <c r="AQ38">
        <f>(SPEARMAN!S38-SPEARMAN!$W38)^2</f>
        <v>31329</v>
      </c>
      <c r="AR38">
        <f>(SPEARMAN!T38-SPEARMAN!$W38)^2</f>
        <v>11449</v>
      </c>
      <c r="AS38">
        <f>(SPEARMAN!U38-SPEARMAN!$W38)^2</f>
        <v>28900</v>
      </c>
    </row>
    <row r="39" spans="25:45">
      <c r="Y39">
        <f>(SPEARMAN!A39-SPEARMAN!$W39)^2</f>
        <v>100</v>
      </c>
      <c r="Z39">
        <f>(SPEARMAN!B39-SPEARMAN!$W39)^2</f>
        <v>6889</v>
      </c>
      <c r="AA39">
        <f>(SPEARMAN!C39-SPEARMAN!$W39)^2</f>
        <v>25</v>
      </c>
      <c r="AB39">
        <f>(SPEARMAN!D39-SPEARMAN!$W39)^2</f>
        <v>9801</v>
      </c>
      <c r="AC39">
        <f>(SPEARMAN!E39-SPEARMAN!$W39)^2</f>
        <v>6241</v>
      </c>
      <c r="AD39">
        <f>(SPEARMAN!F39-SPEARMAN!$W39)^2</f>
        <v>81</v>
      </c>
      <c r="AE39">
        <f>(SPEARMAN!G39-SPEARMAN!$W39)^2</f>
        <v>6889</v>
      </c>
      <c r="AF39">
        <f>(SPEARMAN!H39-SPEARMAN!$W39)^2</f>
        <v>29241</v>
      </c>
      <c r="AG39">
        <f>(SPEARMAN!I39-SPEARMAN!$W39)^2</f>
        <v>1936</v>
      </c>
      <c r="AH39">
        <f>(SPEARMAN!J39-SPEARMAN!$W39)^2</f>
        <v>13456</v>
      </c>
      <c r="AI39">
        <f>(SPEARMAN!K39-SPEARMAN!$W39)^2</f>
        <v>34225</v>
      </c>
      <c r="AJ39">
        <f>(SPEARMAN!L39-SPEARMAN!$W39)^2</f>
        <v>2601</v>
      </c>
      <c r="AK39">
        <f>(SPEARMAN!M39-SPEARMAN!$W39)^2</f>
        <v>46225</v>
      </c>
      <c r="AL39">
        <f>(SPEARMAN!N39-SPEARMAN!$W39)^2</f>
        <v>31684</v>
      </c>
      <c r="AM39">
        <f>(SPEARMAN!O39-SPEARMAN!$W39)^2</f>
        <v>225</v>
      </c>
      <c r="AN39">
        <f>(SPEARMAN!P39-SPEARMAN!$W39)^2</f>
        <v>10404</v>
      </c>
      <c r="AO39">
        <f>(SPEARMAN!Q39-SPEARMAN!$W39)^2</f>
        <v>20164</v>
      </c>
      <c r="AP39">
        <f>(SPEARMAN!R39-SPEARMAN!$W39)^2</f>
        <v>7921</v>
      </c>
      <c r="AQ39">
        <f>(SPEARMAN!S39-SPEARMAN!$W39)^2</f>
        <v>32400</v>
      </c>
      <c r="AR39">
        <f>(SPEARMAN!T39-SPEARMAN!$W39)^2</f>
        <v>39601</v>
      </c>
      <c r="AS39">
        <f>(SPEARMAN!U39-SPEARMAN!$W39)^2</f>
        <v>6084</v>
      </c>
    </row>
    <row r="40" spans="25:45">
      <c r="Y40">
        <f>(SPEARMAN!A40-SPEARMAN!$W40)^2</f>
        <v>36</v>
      </c>
      <c r="Z40">
        <f>(SPEARMAN!B40-SPEARMAN!$W40)^2</f>
        <v>2809</v>
      </c>
      <c r="AA40">
        <f>(SPEARMAN!C40-SPEARMAN!$W40)^2</f>
        <v>10404</v>
      </c>
      <c r="AB40">
        <f>(SPEARMAN!D40-SPEARMAN!$W40)^2</f>
        <v>12100</v>
      </c>
      <c r="AC40">
        <f>(SPEARMAN!E40-SPEARMAN!$W40)^2</f>
        <v>3136</v>
      </c>
      <c r="AD40">
        <f>(SPEARMAN!F40-SPEARMAN!$W40)^2</f>
        <v>289</v>
      </c>
      <c r="AE40">
        <f>(SPEARMAN!G40-SPEARMAN!$W40)^2</f>
        <v>2704</v>
      </c>
      <c r="AF40">
        <f>(SPEARMAN!H40-SPEARMAN!$W40)^2</f>
        <v>8100</v>
      </c>
      <c r="AG40">
        <f>(SPEARMAN!I40-SPEARMAN!$W40)^2</f>
        <v>1681</v>
      </c>
      <c r="AH40">
        <f>(SPEARMAN!J40-SPEARMAN!$W40)^2</f>
        <v>4900</v>
      </c>
      <c r="AI40">
        <f>(SPEARMAN!K40-SPEARMAN!$W40)^2</f>
        <v>900</v>
      </c>
      <c r="AJ40">
        <f>(SPEARMAN!L40-SPEARMAN!$W40)^2</f>
        <v>3600</v>
      </c>
      <c r="AK40">
        <f>(SPEARMAN!M40-SPEARMAN!$W40)^2</f>
        <v>25</v>
      </c>
      <c r="AL40">
        <f>(SPEARMAN!N40-SPEARMAN!$W40)^2</f>
        <v>16900</v>
      </c>
      <c r="AM40">
        <f>(SPEARMAN!O40-SPEARMAN!$W40)^2</f>
        <v>1296</v>
      </c>
      <c r="AN40">
        <f>(SPEARMAN!P40-SPEARMAN!$W40)^2</f>
        <v>625</v>
      </c>
      <c r="AO40">
        <f>(SPEARMAN!Q40-SPEARMAN!$W40)^2</f>
        <v>16</v>
      </c>
      <c r="AP40">
        <f>(SPEARMAN!R40-SPEARMAN!$W40)^2</f>
        <v>6241</v>
      </c>
      <c r="AQ40">
        <f>(SPEARMAN!S40-SPEARMAN!$W40)^2</f>
        <v>23409</v>
      </c>
      <c r="AR40">
        <f>(SPEARMAN!T40-SPEARMAN!$W40)^2</f>
        <v>18225</v>
      </c>
      <c r="AS40">
        <f>(SPEARMAN!U40-SPEARMAN!$W40)^2</f>
        <v>1681</v>
      </c>
    </row>
    <row r="41" spans="25:45">
      <c r="Y41">
        <f>(SPEARMAN!A41-SPEARMAN!$W41)^2</f>
        <v>121</v>
      </c>
      <c r="Z41">
        <f>(SPEARMAN!B41-SPEARMAN!$W41)^2</f>
        <v>2916</v>
      </c>
      <c r="AA41">
        <f>(SPEARMAN!C41-SPEARMAN!$W41)^2</f>
        <v>4225</v>
      </c>
      <c r="AB41">
        <f>(SPEARMAN!D41-SPEARMAN!$W41)^2</f>
        <v>9</v>
      </c>
      <c r="AC41">
        <f>(SPEARMAN!E41-SPEARMAN!$W41)^2</f>
        <v>2116</v>
      </c>
      <c r="AD41">
        <f>(SPEARMAN!F41-SPEARMAN!$W41)^2</f>
        <v>1600</v>
      </c>
      <c r="AE41">
        <f>(SPEARMAN!G41-SPEARMAN!$W41)^2</f>
        <v>36</v>
      </c>
      <c r="AF41">
        <f>(SPEARMAN!H41-SPEARMAN!$W41)^2</f>
        <v>30976</v>
      </c>
      <c r="AG41">
        <f>(SPEARMAN!I41-SPEARMAN!$W41)^2</f>
        <v>7225</v>
      </c>
      <c r="AH41">
        <f>(SPEARMAN!J41-SPEARMAN!$W41)^2</f>
        <v>39204</v>
      </c>
      <c r="AI41">
        <f>(SPEARMAN!K41-SPEARMAN!$W41)^2</f>
        <v>44944</v>
      </c>
      <c r="AJ41">
        <f>(SPEARMAN!L41-SPEARMAN!$W41)^2</f>
        <v>17161</v>
      </c>
      <c r="AK41">
        <f>(SPEARMAN!M41-SPEARMAN!$W41)^2</f>
        <v>16641</v>
      </c>
      <c r="AL41">
        <f>(SPEARMAN!N41-SPEARMAN!$W41)^2</f>
        <v>81</v>
      </c>
      <c r="AM41">
        <f>(SPEARMAN!O41-SPEARMAN!$W41)^2</f>
        <v>28900</v>
      </c>
      <c r="AN41">
        <f>(SPEARMAN!P41-SPEARMAN!$W41)^2</f>
        <v>12100</v>
      </c>
      <c r="AO41">
        <f>(SPEARMAN!Q41-SPEARMAN!$W41)^2</f>
        <v>900</v>
      </c>
      <c r="AP41">
        <f>(SPEARMAN!R41-SPEARMAN!$W41)^2</f>
        <v>34969</v>
      </c>
      <c r="AQ41">
        <f>(SPEARMAN!S41-SPEARMAN!$W41)^2</f>
        <v>25600</v>
      </c>
      <c r="AR41">
        <f>(SPEARMAN!T41-SPEARMAN!$W41)^2</f>
        <v>729</v>
      </c>
      <c r="AS41">
        <f>(SPEARMAN!U41-SPEARMAN!$W41)^2</f>
        <v>36864</v>
      </c>
    </row>
    <row r="42" spans="25:45">
      <c r="Y42">
        <f>(SPEARMAN!A42-SPEARMAN!$W42)^2</f>
        <v>8649</v>
      </c>
      <c r="Z42">
        <f>(SPEARMAN!B42-SPEARMAN!$W42)^2</f>
        <v>841</v>
      </c>
      <c r="AA42">
        <f>(SPEARMAN!C42-SPEARMAN!$W42)^2</f>
        <v>2209</v>
      </c>
      <c r="AB42">
        <f>(SPEARMAN!D42-SPEARMAN!$W42)^2</f>
        <v>34225</v>
      </c>
      <c r="AC42">
        <f>(SPEARMAN!E42-SPEARMAN!$W42)^2</f>
        <v>25</v>
      </c>
      <c r="AD42">
        <f>(SPEARMAN!F42-SPEARMAN!$W42)^2</f>
        <v>7744</v>
      </c>
      <c r="AE42">
        <f>(SPEARMAN!G42-SPEARMAN!$W42)^2</f>
        <v>0</v>
      </c>
      <c r="AF42">
        <f>(SPEARMAN!H42-SPEARMAN!$W42)^2</f>
        <v>61504</v>
      </c>
      <c r="AG42">
        <f>(SPEARMAN!I42-SPEARMAN!$W42)^2</f>
        <v>35344</v>
      </c>
      <c r="AH42">
        <f>(SPEARMAN!J42-SPEARMAN!$W42)^2</f>
        <v>23716</v>
      </c>
      <c r="AI42">
        <f>(SPEARMAN!K42-SPEARMAN!$W42)^2</f>
        <v>20449</v>
      </c>
      <c r="AJ42">
        <f>(SPEARMAN!L42-SPEARMAN!$W42)^2</f>
        <v>169</v>
      </c>
      <c r="AK42">
        <f>(SPEARMAN!M42-SPEARMAN!$W42)^2</f>
        <v>28561</v>
      </c>
      <c r="AL42">
        <f>(SPEARMAN!N42-SPEARMAN!$W42)^2</f>
        <v>46656</v>
      </c>
      <c r="AM42">
        <f>(SPEARMAN!O42-SPEARMAN!$W42)^2</f>
        <v>16</v>
      </c>
      <c r="AN42">
        <f>(SPEARMAN!P42-SPEARMAN!$W42)^2</f>
        <v>58081</v>
      </c>
      <c r="AO42">
        <f>(SPEARMAN!Q42-SPEARMAN!$W42)^2</f>
        <v>58081</v>
      </c>
      <c r="AP42">
        <f>(SPEARMAN!R42-SPEARMAN!$W42)^2</f>
        <v>62001</v>
      </c>
      <c r="AQ42">
        <f>(SPEARMAN!S42-SPEARMAN!$W42)^2</f>
        <v>46656</v>
      </c>
      <c r="AR42">
        <f>(SPEARMAN!T42-SPEARMAN!$W42)^2</f>
        <v>289</v>
      </c>
      <c r="AS42">
        <f>(SPEARMAN!U42-SPEARMAN!$W42)^2</f>
        <v>64516</v>
      </c>
    </row>
    <row r="43" spans="25:45">
      <c r="Y43">
        <f>(SPEARMAN!A43-SPEARMAN!$W43)^2</f>
        <v>400</v>
      </c>
      <c r="Z43">
        <f>(SPEARMAN!B43-SPEARMAN!$W43)^2</f>
        <v>529</v>
      </c>
      <c r="AA43">
        <f>(SPEARMAN!C43-SPEARMAN!$W43)^2</f>
        <v>5329</v>
      </c>
      <c r="AB43">
        <f>(SPEARMAN!D43-SPEARMAN!$W43)^2</f>
        <v>676</v>
      </c>
      <c r="AC43">
        <f>(SPEARMAN!E43-SPEARMAN!$W43)^2</f>
        <v>9</v>
      </c>
      <c r="AD43">
        <f>(SPEARMAN!F43-SPEARMAN!$W43)^2</f>
        <v>5776</v>
      </c>
      <c r="AE43">
        <f>(SPEARMAN!G43-SPEARMAN!$W43)^2</f>
        <v>100</v>
      </c>
      <c r="AF43">
        <f>(SPEARMAN!H43-SPEARMAN!$W43)^2</f>
        <v>1156</v>
      </c>
      <c r="AG43">
        <f>(SPEARMAN!I43-SPEARMAN!$W43)^2</f>
        <v>441</v>
      </c>
      <c r="AH43">
        <f>(SPEARMAN!J43-SPEARMAN!$W43)^2</f>
        <v>10609</v>
      </c>
      <c r="AI43">
        <f>(SPEARMAN!K43-SPEARMAN!$W43)^2</f>
        <v>27225</v>
      </c>
      <c r="AJ43">
        <f>(SPEARMAN!L43-SPEARMAN!$W43)^2</f>
        <v>676</v>
      </c>
      <c r="AK43">
        <f>(SPEARMAN!M43-SPEARMAN!$W43)^2</f>
        <v>1764</v>
      </c>
      <c r="AL43">
        <f>(SPEARMAN!N43-SPEARMAN!$W43)^2</f>
        <v>26569</v>
      </c>
      <c r="AM43">
        <f>(SPEARMAN!O43-SPEARMAN!$W43)^2</f>
        <v>1296</v>
      </c>
      <c r="AN43">
        <f>(SPEARMAN!P43-SPEARMAN!$W43)^2</f>
        <v>1089</v>
      </c>
      <c r="AO43">
        <f>(SPEARMAN!Q43-SPEARMAN!$W43)^2</f>
        <v>26896</v>
      </c>
      <c r="AP43">
        <f>(SPEARMAN!R43-SPEARMAN!$W43)^2</f>
        <v>1444</v>
      </c>
      <c r="AQ43">
        <f>(SPEARMAN!S43-SPEARMAN!$W43)^2</f>
        <v>1089</v>
      </c>
      <c r="AR43">
        <f>(SPEARMAN!T43-SPEARMAN!$W43)^2</f>
        <v>9409</v>
      </c>
      <c r="AS43">
        <f>(SPEARMAN!U43-SPEARMAN!$W43)^2</f>
        <v>576</v>
      </c>
    </row>
    <row r="44" spans="25:45">
      <c r="Y44">
        <f>(SPEARMAN!A44-SPEARMAN!$W44)^2</f>
        <v>324</v>
      </c>
      <c r="Z44">
        <f>(SPEARMAN!B44-SPEARMAN!$W44)^2</f>
        <v>2601</v>
      </c>
      <c r="AA44">
        <f>(SPEARMAN!C44-SPEARMAN!$W44)^2</f>
        <v>729</v>
      </c>
      <c r="AB44">
        <f>(SPEARMAN!D44-SPEARMAN!$W44)^2</f>
        <v>441</v>
      </c>
      <c r="AC44">
        <f>(SPEARMAN!E44-SPEARMAN!$W44)^2</f>
        <v>81</v>
      </c>
      <c r="AD44">
        <f>(SPEARMAN!F44-SPEARMAN!$W44)^2</f>
        <v>361</v>
      </c>
      <c r="AE44">
        <f>(SPEARMAN!G44-SPEARMAN!$W44)^2</f>
        <v>3600</v>
      </c>
      <c r="AF44">
        <f>(SPEARMAN!H44-SPEARMAN!$W44)^2</f>
        <v>256</v>
      </c>
      <c r="AG44">
        <f>(SPEARMAN!I44-SPEARMAN!$W44)^2</f>
        <v>81</v>
      </c>
      <c r="AH44">
        <f>(SPEARMAN!J44-SPEARMAN!$W44)^2</f>
        <v>11236</v>
      </c>
      <c r="AI44">
        <f>(SPEARMAN!K44-SPEARMAN!$W44)^2</f>
        <v>21609</v>
      </c>
      <c r="AJ44">
        <f>(SPEARMAN!L44-SPEARMAN!$W44)^2</f>
        <v>1936</v>
      </c>
      <c r="AK44">
        <f>(SPEARMAN!M44-SPEARMAN!$W44)^2</f>
        <v>1521</v>
      </c>
      <c r="AL44">
        <f>(SPEARMAN!N44-SPEARMAN!$W44)^2</f>
        <v>10816</v>
      </c>
      <c r="AM44">
        <f>(SPEARMAN!O44-SPEARMAN!$W44)^2</f>
        <v>6561</v>
      </c>
      <c r="AN44">
        <f>(SPEARMAN!P44-SPEARMAN!$W44)^2</f>
        <v>900</v>
      </c>
      <c r="AO44">
        <f>(SPEARMAN!Q44-SPEARMAN!$W44)^2</f>
        <v>2916</v>
      </c>
      <c r="AP44">
        <f>(SPEARMAN!R44-SPEARMAN!$W44)^2</f>
        <v>100</v>
      </c>
      <c r="AQ44">
        <f>(SPEARMAN!S44-SPEARMAN!$W44)^2</f>
        <v>3969</v>
      </c>
      <c r="AR44">
        <f>(SPEARMAN!T44-SPEARMAN!$W44)^2</f>
        <v>17424</v>
      </c>
      <c r="AS44">
        <f>(SPEARMAN!U44-SPEARMAN!$W44)^2</f>
        <v>100</v>
      </c>
    </row>
    <row r="45" spans="25:45">
      <c r="Y45">
        <f>(SPEARMAN!A45-SPEARMAN!$W45)^2</f>
        <v>3025</v>
      </c>
      <c r="Z45">
        <f>(SPEARMAN!B45-SPEARMAN!$W45)^2</f>
        <v>576</v>
      </c>
      <c r="AA45">
        <f>(SPEARMAN!C45-SPEARMAN!$W45)^2</f>
        <v>25</v>
      </c>
      <c r="AB45">
        <f>(SPEARMAN!D45-SPEARMAN!$W45)^2</f>
        <v>16384</v>
      </c>
      <c r="AC45">
        <f>(SPEARMAN!E45-SPEARMAN!$W45)^2</f>
        <v>1024</v>
      </c>
      <c r="AD45">
        <f>(SPEARMAN!F45-SPEARMAN!$W45)^2</f>
        <v>2304</v>
      </c>
      <c r="AE45">
        <f>(SPEARMAN!G45-SPEARMAN!$W45)^2</f>
        <v>676</v>
      </c>
      <c r="AF45">
        <f>(SPEARMAN!H45-SPEARMAN!$W45)^2</f>
        <v>29584</v>
      </c>
      <c r="AG45">
        <f>(SPEARMAN!I45-SPEARMAN!$W45)^2</f>
        <v>12100</v>
      </c>
      <c r="AH45">
        <f>(SPEARMAN!J45-SPEARMAN!$W45)^2</f>
        <v>2304</v>
      </c>
      <c r="AI45">
        <f>(SPEARMAN!K45-SPEARMAN!$W45)^2</f>
        <v>3025</v>
      </c>
      <c r="AJ45">
        <f>(SPEARMAN!L45-SPEARMAN!$W45)^2</f>
        <v>49</v>
      </c>
      <c r="AK45">
        <f>(SPEARMAN!M45-SPEARMAN!$W45)^2</f>
        <v>13456</v>
      </c>
      <c r="AL45">
        <f>(SPEARMAN!N45-SPEARMAN!$W45)^2</f>
        <v>21025</v>
      </c>
      <c r="AM45">
        <f>(SPEARMAN!O45-SPEARMAN!$W45)^2</f>
        <v>625</v>
      </c>
      <c r="AN45">
        <f>(SPEARMAN!P45-SPEARMAN!$W45)^2</f>
        <v>49</v>
      </c>
      <c r="AO45">
        <f>(SPEARMAN!Q45-SPEARMAN!$W45)^2</f>
        <v>18496</v>
      </c>
      <c r="AP45">
        <f>(SPEARMAN!R45-SPEARMAN!$W45)^2</f>
        <v>26896</v>
      </c>
      <c r="AQ45">
        <f>(SPEARMAN!S45-SPEARMAN!$W45)^2</f>
        <v>30625</v>
      </c>
      <c r="AR45">
        <f>(SPEARMAN!T45-SPEARMAN!$W45)^2</f>
        <v>2809</v>
      </c>
      <c r="AS45">
        <f>(SPEARMAN!U45-SPEARMAN!$W45)^2</f>
        <v>26896</v>
      </c>
    </row>
    <row r="46" spans="25:45">
      <c r="Y46">
        <f>(SPEARMAN!A46-SPEARMAN!$W46)^2</f>
        <v>3249</v>
      </c>
      <c r="Z46">
        <f>(SPEARMAN!B46-SPEARMAN!$W46)^2</f>
        <v>900</v>
      </c>
      <c r="AA46">
        <f>(SPEARMAN!C46-SPEARMAN!$W46)^2</f>
        <v>9604</v>
      </c>
      <c r="AB46">
        <f>(SPEARMAN!D46-SPEARMAN!$W46)^2</f>
        <v>9216</v>
      </c>
      <c r="AC46">
        <f>(SPEARMAN!E46-SPEARMAN!$W46)^2</f>
        <v>1089</v>
      </c>
      <c r="AD46">
        <f>(SPEARMAN!F46-SPEARMAN!$W46)^2</f>
        <v>441</v>
      </c>
      <c r="AE46">
        <f>(SPEARMAN!G46-SPEARMAN!$W46)^2</f>
        <v>20164</v>
      </c>
      <c r="AF46">
        <f>(SPEARMAN!H46-SPEARMAN!$W46)^2</f>
        <v>49</v>
      </c>
      <c r="AG46">
        <f>(SPEARMAN!I46-SPEARMAN!$W46)^2</f>
        <v>9604</v>
      </c>
      <c r="AH46">
        <f>(SPEARMAN!J46-SPEARMAN!$W46)^2</f>
        <v>9409</v>
      </c>
      <c r="AI46">
        <f>(SPEARMAN!K46-SPEARMAN!$W46)^2</f>
        <v>18496</v>
      </c>
      <c r="AJ46">
        <f>(SPEARMAN!L46-SPEARMAN!$W46)^2</f>
        <v>3969</v>
      </c>
      <c r="AK46">
        <f>(SPEARMAN!M46-SPEARMAN!$W46)^2</f>
        <v>1089</v>
      </c>
      <c r="AL46">
        <f>(SPEARMAN!N46-SPEARMAN!$W46)^2</f>
        <v>1225</v>
      </c>
      <c r="AM46">
        <f>(SPEARMAN!O46-SPEARMAN!$W46)^2</f>
        <v>3721</v>
      </c>
      <c r="AN46">
        <f>(SPEARMAN!P46-SPEARMAN!$W46)^2</f>
        <v>11664</v>
      </c>
      <c r="AO46">
        <f>(SPEARMAN!Q46-SPEARMAN!$W46)^2</f>
        <v>12544</v>
      </c>
      <c r="AP46">
        <f>(SPEARMAN!R46-SPEARMAN!$W46)^2</f>
        <v>2704</v>
      </c>
      <c r="AQ46">
        <f>(SPEARMAN!S46-SPEARMAN!$W46)^2</f>
        <v>25</v>
      </c>
      <c r="AR46">
        <f>(SPEARMAN!T46-SPEARMAN!$W46)^2</f>
        <v>1369</v>
      </c>
      <c r="AS46">
        <f>(SPEARMAN!U46-SPEARMAN!$W46)^2</f>
        <v>529</v>
      </c>
    </row>
    <row r="47" spans="25:45">
      <c r="Y47">
        <f>(SPEARMAN!A47-SPEARMAN!$W47)^2</f>
        <v>18769</v>
      </c>
      <c r="Z47">
        <f>(SPEARMAN!B47-SPEARMAN!$W47)^2</f>
        <v>256</v>
      </c>
      <c r="AA47">
        <f>(SPEARMAN!C47-SPEARMAN!$W47)^2</f>
        <v>12321</v>
      </c>
      <c r="AB47">
        <f>(SPEARMAN!D47-SPEARMAN!$W47)^2</f>
        <v>100</v>
      </c>
      <c r="AC47">
        <f>(SPEARMAN!E47-SPEARMAN!$W47)^2</f>
        <v>36</v>
      </c>
      <c r="AD47">
        <f>(SPEARMAN!F47-SPEARMAN!$W47)^2</f>
        <v>5625</v>
      </c>
      <c r="AE47">
        <f>(SPEARMAN!G47-SPEARMAN!$W47)^2</f>
        <v>121</v>
      </c>
      <c r="AF47">
        <f>(SPEARMAN!H47-SPEARMAN!$W47)^2</f>
        <v>12996</v>
      </c>
      <c r="AG47">
        <f>(SPEARMAN!I47-SPEARMAN!$W47)^2</f>
        <v>8100</v>
      </c>
      <c r="AH47">
        <f>(SPEARMAN!J47-SPEARMAN!$W47)^2</f>
        <v>25</v>
      </c>
      <c r="AI47">
        <f>(SPEARMAN!K47-SPEARMAN!$W47)^2</f>
        <v>100</v>
      </c>
      <c r="AJ47">
        <f>(SPEARMAN!L47-SPEARMAN!$W47)^2</f>
        <v>65536</v>
      </c>
      <c r="AK47">
        <f>(SPEARMAN!M47-SPEARMAN!$W47)^2</f>
        <v>14400</v>
      </c>
      <c r="AL47">
        <f>(SPEARMAN!N47-SPEARMAN!$W47)^2</f>
        <v>529</v>
      </c>
      <c r="AM47">
        <f>(SPEARMAN!O47-SPEARMAN!$W47)^2</f>
        <v>66049</v>
      </c>
      <c r="AN47">
        <f>(SPEARMAN!P47-SPEARMAN!$W47)^2</f>
        <v>361</v>
      </c>
      <c r="AO47">
        <f>(SPEARMAN!Q47-SPEARMAN!$W47)^2</f>
        <v>36100</v>
      </c>
      <c r="AP47">
        <f>(SPEARMAN!R47-SPEARMAN!$W47)^2</f>
        <v>8281</v>
      </c>
      <c r="AQ47">
        <f>(SPEARMAN!S47-SPEARMAN!$W47)^2</f>
        <v>24025</v>
      </c>
      <c r="AR47">
        <f>(SPEARMAN!T47-SPEARMAN!$W47)^2</f>
        <v>18225</v>
      </c>
      <c r="AS47">
        <f>(SPEARMAN!U47-SPEARMAN!$W47)^2</f>
        <v>11236</v>
      </c>
    </row>
    <row r="48" spans="25:45">
      <c r="Y48">
        <f>(SPEARMAN!A48-SPEARMAN!$W48)^2</f>
        <v>15876</v>
      </c>
      <c r="Z48">
        <f>(SPEARMAN!B48-SPEARMAN!$W48)^2</f>
        <v>5929</v>
      </c>
      <c r="AA48">
        <f>(SPEARMAN!C48-SPEARMAN!$W48)^2</f>
        <v>18496</v>
      </c>
      <c r="AB48">
        <f>(SPEARMAN!D48-SPEARMAN!$W48)^2</f>
        <v>2916</v>
      </c>
      <c r="AC48">
        <f>(SPEARMAN!E48-SPEARMAN!$W48)^2</f>
        <v>1156</v>
      </c>
      <c r="AD48">
        <f>(SPEARMAN!F48-SPEARMAN!$W48)^2</f>
        <v>4624</v>
      </c>
      <c r="AE48">
        <f>(SPEARMAN!G48-SPEARMAN!$W48)^2</f>
        <v>20736</v>
      </c>
      <c r="AF48">
        <f>(SPEARMAN!H48-SPEARMAN!$W48)^2</f>
        <v>28900</v>
      </c>
      <c r="AG48">
        <f>(SPEARMAN!I48-SPEARMAN!$W48)^2</f>
        <v>24649</v>
      </c>
      <c r="AH48">
        <f>(SPEARMAN!J48-SPEARMAN!$W48)^2</f>
        <v>20164</v>
      </c>
      <c r="AI48">
        <f>(SPEARMAN!K48-SPEARMAN!$W48)^2</f>
        <v>15129</v>
      </c>
      <c r="AJ48">
        <f>(SPEARMAN!L48-SPEARMAN!$W48)^2</f>
        <v>18496</v>
      </c>
      <c r="AK48">
        <f>(SPEARMAN!M48-SPEARMAN!$W48)^2</f>
        <v>1089</v>
      </c>
      <c r="AL48">
        <f>(SPEARMAN!N48-SPEARMAN!$W48)^2</f>
        <v>169</v>
      </c>
      <c r="AM48">
        <f>(SPEARMAN!O48-SPEARMAN!$W48)^2</f>
        <v>20736</v>
      </c>
      <c r="AN48">
        <f>(SPEARMAN!P48-SPEARMAN!$W48)^2</f>
        <v>3844</v>
      </c>
      <c r="AO48">
        <f>(SPEARMAN!Q48-SPEARMAN!$W48)^2</f>
        <v>1849</v>
      </c>
      <c r="AP48">
        <f>(SPEARMAN!R48-SPEARMAN!$W48)^2</f>
        <v>37636</v>
      </c>
      <c r="AQ48">
        <f>(SPEARMAN!S48-SPEARMAN!$W48)^2</f>
        <v>1225</v>
      </c>
      <c r="AR48">
        <f>(SPEARMAN!T48-SPEARMAN!$W48)^2</f>
        <v>5776</v>
      </c>
      <c r="AS48">
        <f>(SPEARMAN!U48-SPEARMAN!$W48)^2</f>
        <v>36481</v>
      </c>
    </row>
    <row r="49" spans="25:45">
      <c r="Y49">
        <f>(SPEARMAN!A49-SPEARMAN!$W49)^2</f>
        <v>9801</v>
      </c>
      <c r="Z49">
        <f>(SPEARMAN!B49-SPEARMAN!$W49)^2</f>
        <v>2116</v>
      </c>
      <c r="AA49">
        <f>(SPEARMAN!C49-SPEARMAN!$W49)^2</f>
        <v>10816</v>
      </c>
      <c r="AB49">
        <f>(SPEARMAN!D49-SPEARMAN!$W49)^2</f>
        <v>6084</v>
      </c>
      <c r="AC49">
        <f>(SPEARMAN!E49-SPEARMAN!$W49)^2</f>
        <v>5184</v>
      </c>
      <c r="AD49">
        <f>(SPEARMAN!F49-SPEARMAN!$W49)^2</f>
        <v>6561</v>
      </c>
      <c r="AE49">
        <f>(SPEARMAN!G49-SPEARMAN!$W49)^2</f>
        <v>24025</v>
      </c>
      <c r="AF49">
        <f>(SPEARMAN!H49-SPEARMAN!$W49)^2</f>
        <v>12769</v>
      </c>
      <c r="AG49">
        <f>(SPEARMAN!I49-SPEARMAN!$W49)^2</f>
        <v>12321</v>
      </c>
      <c r="AH49">
        <f>(SPEARMAN!J49-SPEARMAN!$W49)^2</f>
        <v>28900</v>
      </c>
      <c r="AI49">
        <f>(SPEARMAN!K49-SPEARMAN!$W49)^2</f>
        <v>32761</v>
      </c>
      <c r="AJ49">
        <f>(SPEARMAN!L49-SPEARMAN!$W49)^2</f>
        <v>1600</v>
      </c>
      <c r="AK49">
        <f>(SPEARMAN!M49-SPEARMAN!$W49)^2</f>
        <v>17161</v>
      </c>
      <c r="AL49">
        <f>(SPEARMAN!N49-SPEARMAN!$W49)^2</f>
        <v>576</v>
      </c>
      <c r="AM49">
        <f>(SPEARMAN!O49-SPEARMAN!$W49)^2</f>
        <v>2704</v>
      </c>
      <c r="AN49">
        <f>(SPEARMAN!P49-SPEARMAN!$W49)^2</f>
        <v>1521</v>
      </c>
      <c r="AO49">
        <f>(SPEARMAN!Q49-SPEARMAN!$W49)^2</f>
        <v>8281</v>
      </c>
      <c r="AP49">
        <f>(SPEARMAN!R49-SPEARMAN!$W49)^2</f>
        <v>1225</v>
      </c>
      <c r="AQ49">
        <f>(SPEARMAN!S49-SPEARMAN!$W49)^2</f>
        <v>9025</v>
      </c>
      <c r="AR49">
        <f>(SPEARMAN!T49-SPEARMAN!$W49)^2</f>
        <v>18496</v>
      </c>
      <c r="AS49">
        <f>(SPEARMAN!U49-SPEARMAN!$W49)^2</f>
        <v>169</v>
      </c>
    </row>
    <row r="50" spans="25:45">
      <c r="Y50">
        <f>(SPEARMAN!A50-SPEARMAN!$W50)^2</f>
        <v>3481</v>
      </c>
      <c r="Z50">
        <f>(SPEARMAN!B50-SPEARMAN!$W50)^2</f>
        <v>81</v>
      </c>
      <c r="AA50">
        <f>(SPEARMAN!C50-SPEARMAN!$W50)^2</f>
        <v>12544</v>
      </c>
      <c r="AB50">
        <f>(SPEARMAN!D50-SPEARMAN!$W50)^2</f>
        <v>676</v>
      </c>
      <c r="AC50">
        <f>(SPEARMAN!E50-SPEARMAN!$W50)^2</f>
        <v>1156</v>
      </c>
      <c r="AD50">
        <f>(SPEARMAN!F50-SPEARMAN!$W50)^2</f>
        <v>324</v>
      </c>
      <c r="AE50">
        <f>(SPEARMAN!G50-SPEARMAN!$W50)^2</f>
        <v>39204</v>
      </c>
      <c r="AF50">
        <f>(SPEARMAN!H50-SPEARMAN!$W50)^2</f>
        <v>17161</v>
      </c>
      <c r="AG50">
        <f>(SPEARMAN!I50-SPEARMAN!$W50)^2</f>
        <v>400</v>
      </c>
      <c r="AH50">
        <f>(SPEARMAN!J50-SPEARMAN!$W50)^2</f>
        <v>1764</v>
      </c>
      <c r="AI50">
        <f>(SPEARMAN!K50-SPEARMAN!$W50)^2</f>
        <v>169</v>
      </c>
      <c r="AJ50">
        <f>(SPEARMAN!L50-SPEARMAN!$W50)^2</f>
        <v>29584</v>
      </c>
      <c r="AK50">
        <f>(SPEARMAN!M50-SPEARMAN!$W50)^2</f>
        <v>64</v>
      </c>
      <c r="AL50">
        <f>(SPEARMAN!N50-SPEARMAN!$W50)^2</f>
        <v>400</v>
      </c>
      <c r="AM50">
        <f>(SPEARMAN!O50-SPEARMAN!$W50)^2</f>
        <v>26244</v>
      </c>
      <c r="AN50">
        <f>(SPEARMAN!P50-SPEARMAN!$W50)^2</f>
        <v>1369</v>
      </c>
      <c r="AO50">
        <f>(SPEARMAN!Q50-SPEARMAN!$W50)^2</f>
        <v>3600</v>
      </c>
      <c r="AP50">
        <f>(SPEARMAN!R50-SPEARMAN!$W50)^2</f>
        <v>7056</v>
      </c>
      <c r="AQ50">
        <f>(SPEARMAN!S50-SPEARMAN!$W50)^2</f>
        <v>4624</v>
      </c>
      <c r="AR50">
        <f>(SPEARMAN!T50-SPEARMAN!$W50)^2</f>
        <v>5184</v>
      </c>
      <c r="AS50">
        <f>(SPEARMAN!U50-SPEARMAN!$W50)^2</f>
        <v>1369</v>
      </c>
    </row>
    <row r="51" spans="25:45">
      <c r="Y51">
        <f>(SPEARMAN!A51-SPEARMAN!$W51)^2</f>
        <v>225</v>
      </c>
      <c r="Z51">
        <f>(SPEARMAN!B51-SPEARMAN!$W51)^2</f>
        <v>784</v>
      </c>
      <c r="AA51">
        <f>(SPEARMAN!C51-SPEARMAN!$W51)^2</f>
        <v>9</v>
      </c>
      <c r="AB51">
        <f>(SPEARMAN!D51-SPEARMAN!$W51)^2</f>
        <v>7921</v>
      </c>
      <c r="AC51">
        <f>(SPEARMAN!E51-SPEARMAN!$W51)^2</f>
        <v>5929</v>
      </c>
      <c r="AD51">
        <f>(SPEARMAN!F51-SPEARMAN!$W51)^2</f>
        <v>4</v>
      </c>
      <c r="AE51">
        <f>(SPEARMAN!G51-SPEARMAN!$W51)^2</f>
        <v>28224</v>
      </c>
      <c r="AF51">
        <f>(SPEARMAN!H51-SPEARMAN!$W51)^2</f>
        <v>51076</v>
      </c>
      <c r="AG51">
        <f>(SPEARMAN!I51-SPEARMAN!$W51)^2</f>
        <v>14884</v>
      </c>
      <c r="AH51">
        <f>(SPEARMAN!J51-SPEARMAN!$W51)^2</f>
        <v>21904</v>
      </c>
      <c r="AI51">
        <f>(SPEARMAN!K51-SPEARMAN!$W51)^2</f>
        <v>22201</v>
      </c>
      <c r="AJ51">
        <f>(SPEARMAN!L51-SPEARMAN!$W51)^2</f>
        <v>2025</v>
      </c>
      <c r="AK51">
        <f>(SPEARMAN!M51-SPEARMAN!$W51)^2</f>
        <v>17424</v>
      </c>
      <c r="AL51">
        <f>(SPEARMAN!N51-SPEARMAN!$W51)^2</f>
        <v>35721</v>
      </c>
      <c r="AM51">
        <f>(SPEARMAN!O51-SPEARMAN!$W51)^2</f>
        <v>2809</v>
      </c>
      <c r="AN51">
        <f>(SPEARMAN!P51-SPEARMAN!$W51)^2</f>
        <v>121</v>
      </c>
      <c r="AO51">
        <f>(SPEARMAN!Q51-SPEARMAN!$W51)^2</f>
        <v>196</v>
      </c>
      <c r="AP51">
        <f>(SPEARMAN!R51-SPEARMAN!$W51)^2</f>
        <v>40000</v>
      </c>
      <c r="AQ51">
        <f>(SPEARMAN!S51-SPEARMAN!$W51)^2</f>
        <v>71289</v>
      </c>
      <c r="AR51">
        <f>(SPEARMAN!T51-SPEARMAN!$W51)^2</f>
        <v>69169</v>
      </c>
      <c r="AS51">
        <f>(SPEARMAN!U51-SPEARMAN!$W51)^2</f>
        <v>25281</v>
      </c>
    </row>
    <row r="52" spans="25:45">
      <c r="Y52">
        <f>(SPEARMAN!A52-SPEARMAN!$W52)^2</f>
        <v>3969</v>
      </c>
      <c r="Z52">
        <f>(SPEARMAN!B52-SPEARMAN!$W52)^2</f>
        <v>16</v>
      </c>
      <c r="AA52">
        <f>(SPEARMAN!C52-SPEARMAN!$W52)^2</f>
        <v>20449</v>
      </c>
      <c r="AB52">
        <f>(SPEARMAN!D52-SPEARMAN!$W52)^2</f>
        <v>36</v>
      </c>
      <c r="AC52">
        <f>(SPEARMAN!E52-SPEARMAN!$W52)^2</f>
        <v>14884</v>
      </c>
      <c r="AD52">
        <f>(SPEARMAN!F52-SPEARMAN!$W52)^2</f>
        <v>2500</v>
      </c>
      <c r="AE52">
        <f>(SPEARMAN!G52-SPEARMAN!$W52)^2</f>
        <v>32400</v>
      </c>
      <c r="AF52">
        <f>(SPEARMAN!H52-SPEARMAN!$W52)^2</f>
        <v>14641</v>
      </c>
      <c r="AG52">
        <f>(SPEARMAN!I52-SPEARMAN!$W52)^2</f>
        <v>11025</v>
      </c>
      <c r="AH52">
        <f>(SPEARMAN!J52-SPEARMAN!$W52)^2</f>
        <v>5929</v>
      </c>
      <c r="AI52">
        <f>(SPEARMAN!K52-SPEARMAN!$W52)^2</f>
        <v>4624</v>
      </c>
      <c r="AJ52">
        <f>(SPEARMAN!L52-SPEARMAN!$W52)^2</f>
        <v>13225</v>
      </c>
      <c r="AK52">
        <f>(SPEARMAN!M52-SPEARMAN!$W52)^2</f>
        <v>5776</v>
      </c>
      <c r="AL52">
        <f>(SPEARMAN!N52-SPEARMAN!$W52)^2</f>
        <v>22801</v>
      </c>
      <c r="AM52">
        <f>(SPEARMAN!O52-SPEARMAN!$W52)^2</f>
        <v>7225</v>
      </c>
      <c r="AN52">
        <f>(SPEARMAN!P52-SPEARMAN!$W52)^2</f>
        <v>576</v>
      </c>
      <c r="AO52">
        <f>(SPEARMAN!Q52-SPEARMAN!$W52)^2</f>
        <v>25</v>
      </c>
      <c r="AP52">
        <f>(SPEARMAN!R52-SPEARMAN!$W52)^2</f>
        <v>676</v>
      </c>
      <c r="AQ52">
        <f>(SPEARMAN!S52-SPEARMAN!$W52)^2</f>
        <v>12544</v>
      </c>
      <c r="AR52">
        <f>(SPEARMAN!T52-SPEARMAN!$W52)^2</f>
        <v>51984</v>
      </c>
      <c r="AS52">
        <f>(SPEARMAN!U52-SPEARMAN!$W52)^2</f>
        <v>25</v>
      </c>
    </row>
    <row r="53" spans="25:45">
      <c r="Y53">
        <f>(SPEARMAN!A53-SPEARMAN!$W53)^2</f>
        <v>5476</v>
      </c>
      <c r="Z53">
        <f>(SPEARMAN!B53-SPEARMAN!$W53)^2</f>
        <v>5625</v>
      </c>
      <c r="AA53">
        <f>(SPEARMAN!C53-SPEARMAN!$W53)^2</f>
        <v>13924</v>
      </c>
      <c r="AB53">
        <f>(SPEARMAN!D53-SPEARMAN!$W53)^2</f>
        <v>8464</v>
      </c>
      <c r="AC53">
        <f>(SPEARMAN!E53-SPEARMAN!$W53)^2</f>
        <v>1</v>
      </c>
      <c r="AD53">
        <f>(SPEARMAN!F53-SPEARMAN!$W53)^2</f>
        <v>4225</v>
      </c>
      <c r="AE53">
        <f>(SPEARMAN!G53-SPEARMAN!$W53)^2</f>
        <v>36</v>
      </c>
      <c r="AF53">
        <f>(SPEARMAN!H53-SPEARMAN!$W53)^2</f>
        <v>5041</v>
      </c>
      <c r="AG53">
        <f>(SPEARMAN!I53-SPEARMAN!$W53)^2</f>
        <v>484</v>
      </c>
      <c r="AH53">
        <f>(SPEARMAN!J53-SPEARMAN!$W53)^2</f>
        <v>361</v>
      </c>
      <c r="AI53">
        <f>(SPEARMAN!K53-SPEARMAN!$W53)^2</f>
        <v>100</v>
      </c>
      <c r="AJ53">
        <f>(SPEARMAN!L53-SPEARMAN!$W53)^2</f>
        <v>14161</v>
      </c>
      <c r="AK53">
        <f>(SPEARMAN!M53-SPEARMAN!$W53)^2</f>
        <v>2601</v>
      </c>
      <c r="AL53">
        <f>(SPEARMAN!N53-SPEARMAN!$W53)^2</f>
        <v>15376</v>
      </c>
      <c r="AM53">
        <f>(SPEARMAN!O53-SPEARMAN!$W53)^2</f>
        <v>14884</v>
      </c>
      <c r="AN53">
        <f>(SPEARMAN!P53-SPEARMAN!$W53)^2</f>
        <v>784</v>
      </c>
      <c r="AO53">
        <f>(SPEARMAN!Q53-SPEARMAN!$W53)^2</f>
        <v>25600</v>
      </c>
      <c r="AP53">
        <f>(SPEARMAN!R53-SPEARMAN!$W53)^2</f>
        <v>5776</v>
      </c>
      <c r="AQ53">
        <f>(SPEARMAN!S53-SPEARMAN!$W53)^2</f>
        <v>900</v>
      </c>
      <c r="AR53">
        <f>(SPEARMAN!T53-SPEARMAN!$W53)^2</f>
        <v>1024</v>
      </c>
      <c r="AS53">
        <f>(SPEARMAN!U53-SPEARMAN!$W53)^2</f>
        <v>10609</v>
      </c>
    </row>
    <row r="54" spans="25:45">
      <c r="Y54">
        <f>(SPEARMAN!A54-SPEARMAN!$W54)^2</f>
        <v>3136</v>
      </c>
      <c r="Z54">
        <f>(SPEARMAN!B54-SPEARMAN!$W54)^2</f>
        <v>11236</v>
      </c>
      <c r="AA54">
        <f>(SPEARMAN!C54-SPEARMAN!$W54)^2</f>
        <v>2704</v>
      </c>
      <c r="AB54">
        <f>(SPEARMAN!D54-SPEARMAN!$W54)^2</f>
        <v>9025</v>
      </c>
      <c r="AC54">
        <f>(SPEARMAN!E54-SPEARMAN!$W54)^2</f>
        <v>25</v>
      </c>
      <c r="AD54">
        <f>(SPEARMAN!F54-SPEARMAN!$W54)^2</f>
        <v>400</v>
      </c>
      <c r="AE54">
        <f>(SPEARMAN!G54-SPEARMAN!$W54)^2</f>
        <v>38025</v>
      </c>
      <c r="AF54">
        <f>(SPEARMAN!H54-SPEARMAN!$W54)^2</f>
        <v>14884</v>
      </c>
      <c r="AG54">
        <f>(SPEARMAN!I54-SPEARMAN!$W54)^2</f>
        <v>729</v>
      </c>
      <c r="AH54">
        <f>(SPEARMAN!J54-SPEARMAN!$W54)^2</f>
        <v>64</v>
      </c>
      <c r="AI54">
        <f>(SPEARMAN!K54-SPEARMAN!$W54)^2</f>
        <v>9</v>
      </c>
      <c r="AJ54">
        <f>(SPEARMAN!L54-SPEARMAN!$W54)^2</f>
        <v>33489</v>
      </c>
      <c r="AK54">
        <f>(SPEARMAN!M54-SPEARMAN!$W54)^2</f>
        <v>5776</v>
      </c>
      <c r="AL54">
        <f>(SPEARMAN!N54-SPEARMAN!$W54)^2</f>
        <v>49</v>
      </c>
      <c r="AM54">
        <f>(SPEARMAN!O54-SPEARMAN!$W54)^2</f>
        <v>36864</v>
      </c>
      <c r="AN54">
        <f>(SPEARMAN!P54-SPEARMAN!$W54)^2</f>
        <v>12544</v>
      </c>
      <c r="AO54">
        <f>(SPEARMAN!Q54-SPEARMAN!$W54)^2</f>
        <v>3481</v>
      </c>
      <c r="AP54">
        <f>(SPEARMAN!R54-SPEARMAN!$W54)^2</f>
        <v>20449</v>
      </c>
      <c r="AQ54">
        <f>(SPEARMAN!S54-SPEARMAN!$W54)^2</f>
        <v>39601</v>
      </c>
      <c r="AR54">
        <f>(SPEARMAN!T54-SPEARMAN!$W54)^2</f>
        <v>36481</v>
      </c>
      <c r="AS54">
        <f>(SPEARMAN!U54-SPEARMAN!$W54)^2</f>
        <v>7225</v>
      </c>
    </row>
    <row r="55" spans="25:45">
      <c r="Y55">
        <f>(SPEARMAN!A55-SPEARMAN!$W55)^2</f>
        <v>784</v>
      </c>
      <c r="Z55">
        <f>(SPEARMAN!B55-SPEARMAN!$W55)^2</f>
        <v>5476</v>
      </c>
      <c r="AA55">
        <f>(SPEARMAN!C55-SPEARMAN!$W55)^2</f>
        <v>576</v>
      </c>
      <c r="AB55">
        <f>(SPEARMAN!D55-SPEARMAN!$W55)^2</f>
        <v>20449</v>
      </c>
      <c r="AC55">
        <f>(SPEARMAN!E55-SPEARMAN!$W55)^2</f>
        <v>8281</v>
      </c>
      <c r="AD55">
        <f>(SPEARMAN!F55-SPEARMAN!$W55)^2</f>
        <v>225</v>
      </c>
      <c r="AE55">
        <f>(SPEARMAN!G55-SPEARMAN!$W55)^2</f>
        <v>6241</v>
      </c>
      <c r="AF55">
        <f>(SPEARMAN!H55-SPEARMAN!$W55)^2</f>
        <v>24964</v>
      </c>
      <c r="AG55">
        <f>(SPEARMAN!I55-SPEARMAN!$W55)^2</f>
        <v>441</v>
      </c>
      <c r="AH55">
        <f>(SPEARMAN!J55-SPEARMAN!$W55)^2</f>
        <v>4</v>
      </c>
      <c r="AI55">
        <f>(SPEARMAN!K55-SPEARMAN!$W55)^2</f>
        <v>9</v>
      </c>
      <c r="AJ55">
        <f>(SPEARMAN!L55-SPEARMAN!$W55)^2</f>
        <v>1225</v>
      </c>
      <c r="AK55">
        <f>(SPEARMAN!M55-SPEARMAN!$W55)^2</f>
        <v>42849</v>
      </c>
      <c r="AL55">
        <f>(SPEARMAN!N55-SPEARMAN!$W55)^2</f>
        <v>12100</v>
      </c>
      <c r="AM55">
        <f>(SPEARMAN!O55-SPEARMAN!$W55)^2</f>
        <v>289</v>
      </c>
      <c r="AN55">
        <f>(SPEARMAN!P55-SPEARMAN!$W55)^2</f>
        <v>30625</v>
      </c>
      <c r="AO55">
        <f>(SPEARMAN!Q55-SPEARMAN!$W55)^2</f>
        <v>4761</v>
      </c>
      <c r="AP55">
        <f>(SPEARMAN!R55-SPEARMAN!$W55)^2</f>
        <v>7396</v>
      </c>
      <c r="AQ55">
        <f>(SPEARMAN!S55-SPEARMAN!$W55)^2</f>
        <v>20736</v>
      </c>
      <c r="AR55">
        <f>(SPEARMAN!T55-SPEARMAN!$W55)^2</f>
        <v>17689</v>
      </c>
      <c r="AS55">
        <f>(SPEARMAN!U55-SPEARMAN!$W55)^2</f>
        <v>3721</v>
      </c>
    </row>
    <row r="56" spans="25:45">
      <c r="Y56">
        <f>(SPEARMAN!A56-SPEARMAN!$W56)^2</f>
        <v>32761</v>
      </c>
      <c r="Z56">
        <f>(SPEARMAN!B56-SPEARMAN!$W56)^2</f>
        <v>12769</v>
      </c>
      <c r="AA56">
        <f>(SPEARMAN!C56-SPEARMAN!$W56)^2</f>
        <v>9604</v>
      </c>
      <c r="AB56">
        <f>(SPEARMAN!D56-SPEARMAN!$W56)^2</f>
        <v>18769</v>
      </c>
      <c r="AC56">
        <f>(SPEARMAN!E56-SPEARMAN!$W56)^2</f>
        <v>3969</v>
      </c>
      <c r="AD56">
        <f>(SPEARMAN!F56-SPEARMAN!$W56)^2</f>
        <v>1</v>
      </c>
      <c r="AE56">
        <f>(SPEARMAN!G56-SPEARMAN!$W56)^2</f>
        <v>28224</v>
      </c>
      <c r="AF56">
        <f>(SPEARMAN!H56-SPEARMAN!$W56)^2</f>
        <v>46225</v>
      </c>
      <c r="AG56">
        <f>(SPEARMAN!I56-SPEARMAN!$W56)^2</f>
        <v>34225</v>
      </c>
      <c r="AH56">
        <f>(SPEARMAN!J56-SPEARMAN!$W56)^2</f>
        <v>42849</v>
      </c>
      <c r="AI56">
        <f>(SPEARMAN!K56-SPEARMAN!$W56)^2</f>
        <v>13456</v>
      </c>
      <c r="AJ56">
        <f>(SPEARMAN!L56-SPEARMAN!$W56)^2</f>
        <v>12544</v>
      </c>
      <c r="AK56">
        <f>(SPEARMAN!M56-SPEARMAN!$W56)^2</f>
        <v>4900</v>
      </c>
      <c r="AL56">
        <f>(SPEARMAN!N56-SPEARMAN!$W56)^2</f>
        <v>2500</v>
      </c>
      <c r="AM56">
        <f>(SPEARMAN!O56-SPEARMAN!$W56)^2</f>
        <v>34225</v>
      </c>
      <c r="AN56">
        <f>(SPEARMAN!P56-SPEARMAN!$W56)^2</f>
        <v>20164</v>
      </c>
      <c r="AO56">
        <f>(SPEARMAN!Q56-SPEARMAN!$W56)^2</f>
        <v>4</v>
      </c>
      <c r="AP56">
        <f>(SPEARMAN!R56-SPEARMAN!$W56)^2</f>
        <v>46225</v>
      </c>
      <c r="AQ56">
        <f>(SPEARMAN!S56-SPEARMAN!$W56)^2</f>
        <v>44944</v>
      </c>
      <c r="AR56">
        <f>(SPEARMAN!T56-SPEARMAN!$W56)^2</f>
        <v>1444</v>
      </c>
      <c r="AS56">
        <f>(SPEARMAN!U56-SPEARMAN!$W56)^2</f>
        <v>46225</v>
      </c>
    </row>
    <row r="57" spans="25:45">
      <c r="Y57">
        <f>(SPEARMAN!A57-SPEARMAN!$W57)^2</f>
        <v>13225</v>
      </c>
      <c r="Z57">
        <f>(SPEARMAN!B57-SPEARMAN!$W57)^2</f>
        <v>8836</v>
      </c>
      <c r="AA57">
        <f>(SPEARMAN!C57-SPEARMAN!$W57)^2</f>
        <v>7056</v>
      </c>
      <c r="AB57">
        <f>(SPEARMAN!D57-SPEARMAN!$W57)^2</f>
        <v>3364</v>
      </c>
      <c r="AC57">
        <f>(SPEARMAN!E57-SPEARMAN!$W57)^2</f>
        <v>16</v>
      </c>
      <c r="AD57">
        <f>(SPEARMAN!F57-SPEARMAN!$W57)^2</f>
        <v>7744</v>
      </c>
      <c r="AE57">
        <f>(SPEARMAN!G57-SPEARMAN!$W57)^2</f>
        <v>961</v>
      </c>
      <c r="AF57">
        <f>(SPEARMAN!H57-SPEARMAN!$W57)^2</f>
        <v>10000</v>
      </c>
      <c r="AG57">
        <f>(SPEARMAN!I57-SPEARMAN!$W57)^2</f>
        <v>6084</v>
      </c>
      <c r="AH57">
        <f>(SPEARMAN!J57-SPEARMAN!$W57)^2</f>
        <v>14161</v>
      </c>
      <c r="AI57">
        <f>(SPEARMAN!K57-SPEARMAN!$W57)^2</f>
        <v>3025</v>
      </c>
      <c r="AJ57">
        <f>(SPEARMAN!L57-SPEARMAN!$W57)^2</f>
        <v>10404</v>
      </c>
      <c r="AK57">
        <f>(SPEARMAN!M57-SPEARMAN!$W57)^2</f>
        <v>2601</v>
      </c>
      <c r="AL57">
        <f>(SPEARMAN!N57-SPEARMAN!$W57)^2</f>
        <v>11236</v>
      </c>
      <c r="AM57">
        <f>(SPEARMAN!O57-SPEARMAN!$W57)^2</f>
        <v>13924</v>
      </c>
      <c r="AN57">
        <f>(SPEARMAN!P57-SPEARMAN!$W57)^2</f>
        <v>1681</v>
      </c>
      <c r="AO57">
        <f>(SPEARMAN!Q57-SPEARMAN!$W57)^2</f>
        <v>36100</v>
      </c>
      <c r="AP57">
        <f>(SPEARMAN!R57-SPEARMAN!$W57)^2</f>
        <v>8649</v>
      </c>
      <c r="AQ57">
        <f>(SPEARMAN!S57-SPEARMAN!$W57)^2</f>
        <v>28900</v>
      </c>
      <c r="AR57">
        <f>(SPEARMAN!T57-SPEARMAN!$W57)^2</f>
        <v>15129</v>
      </c>
      <c r="AS57">
        <f>(SPEARMAN!U57-SPEARMAN!$W57)^2</f>
        <v>15876</v>
      </c>
    </row>
    <row r="58" spans="25:45">
      <c r="Y58">
        <f>(SPEARMAN!A58-SPEARMAN!$W58)^2</f>
        <v>400</v>
      </c>
      <c r="Z58">
        <f>(SPEARMAN!B58-SPEARMAN!$W58)^2</f>
        <v>324</v>
      </c>
      <c r="AA58">
        <f>(SPEARMAN!C58-SPEARMAN!$W58)^2</f>
        <v>3600</v>
      </c>
      <c r="AB58">
        <f>(SPEARMAN!D58-SPEARMAN!$W58)^2</f>
        <v>4900</v>
      </c>
      <c r="AC58">
        <f>(SPEARMAN!E58-SPEARMAN!$W58)^2</f>
        <v>625</v>
      </c>
      <c r="AD58">
        <f>(SPEARMAN!F58-SPEARMAN!$W58)^2</f>
        <v>9</v>
      </c>
      <c r="AE58">
        <f>(SPEARMAN!G58-SPEARMAN!$W58)^2</f>
        <v>1600</v>
      </c>
      <c r="AF58">
        <f>(SPEARMAN!H58-SPEARMAN!$W58)^2</f>
        <v>5776</v>
      </c>
      <c r="AG58">
        <f>(SPEARMAN!I58-SPEARMAN!$W58)^2</f>
        <v>6889</v>
      </c>
      <c r="AH58">
        <f>(SPEARMAN!J58-SPEARMAN!$W58)^2</f>
        <v>19321</v>
      </c>
      <c r="AI58">
        <f>(SPEARMAN!K58-SPEARMAN!$W58)^2</f>
        <v>13689</v>
      </c>
      <c r="AJ58">
        <f>(SPEARMAN!L58-SPEARMAN!$W58)^2</f>
        <v>2916</v>
      </c>
      <c r="AK58">
        <f>(SPEARMAN!M58-SPEARMAN!$W58)^2</f>
        <v>8649</v>
      </c>
      <c r="AL58">
        <f>(SPEARMAN!N58-SPEARMAN!$W58)^2</f>
        <v>11025</v>
      </c>
      <c r="AM58">
        <f>(SPEARMAN!O58-SPEARMAN!$W58)^2</f>
        <v>576</v>
      </c>
      <c r="AN58">
        <f>(SPEARMAN!P58-SPEARMAN!$W58)^2</f>
        <v>1296</v>
      </c>
      <c r="AO58">
        <f>(SPEARMAN!Q58-SPEARMAN!$W58)^2</f>
        <v>3844</v>
      </c>
      <c r="AP58">
        <f>(SPEARMAN!R58-SPEARMAN!$W58)^2</f>
        <v>9409</v>
      </c>
      <c r="AQ58">
        <f>(SPEARMAN!S58-SPEARMAN!$W58)^2</f>
        <v>16129</v>
      </c>
      <c r="AR58">
        <f>(SPEARMAN!T58-SPEARMAN!$W58)^2</f>
        <v>5929</v>
      </c>
      <c r="AS58">
        <f>(SPEARMAN!U58-SPEARMAN!$W58)^2</f>
        <v>10000</v>
      </c>
    </row>
    <row r="59" spans="25:45">
      <c r="Y59">
        <f>(SPEARMAN!A59-SPEARMAN!$W59)^2</f>
        <v>841</v>
      </c>
      <c r="Z59">
        <f>(SPEARMAN!B59-SPEARMAN!$W59)^2</f>
        <v>2704</v>
      </c>
      <c r="AA59">
        <f>(SPEARMAN!C59-SPEARMAN!$W59)^2</f>
        <v>7921</v>
      </c>
      <c r="AB59">
        <f>(SPEARMAN!D59-SPEARMAN!$W59)^2</f>
        <v>2116</v>
      </c>
      <c r="AC59">
        <f>(SPEARMAN!E59-SPEARMAN!$W59)^2</f>
        <v>961</v>
      </c>
      <c r="AD59">
        <f>(SPEARMAN!F59-SPEARMAN!$W59)^2</f>
        <v>9</v>
      </c>
      <c r="AE59">
        <f>(SPEARMAN!G59-SPEARMAN!$W59)^2</f>
        <v>6561</v>
      </c>
      <c r="AF59">
        <f>(SPEARMAN!H59-SPEARMAN!$W59)^2</f>
        <v>9409</v>
      </c>
      <c r="AG59">
        <f>(SPEARMAN!I59-SPEARMAN!$W59)^2</f>
        <v>19044</v>
      </c>
      <c r="AH59">
        <f>(SPEARMAN!J59-SPEARMAN!$W59)^2</f>
        <v>19881</v>
      </c>
      <c r="AI59">
        <f>(SPEARMAN!K59-SPEARMAN!$W59)^2</f>
        <v>19044</v>
      </c>
      <c r="AJ59">
        <f>(SPEARMAN!L59-SPEARMAN!$W59)^2</f>
        <v>12544</v>
      </c>
      <c r="AK59">
        <f>(SPEARMAN!M59-SPEARMAN!$W59)^2</f>
        <v>15625</v>
      </c>
      <c r="AL59">
        <f>(SPEARMAN!N59-SPEARMAN!$W59)^2</f>
        <v>12544</v>
      </c>
      <c r="AM59">
        <f>(SPEARMAN!O59-SPEARMAN!$W59)^2</f>
        <v>17956</v>
      </c>
      <c r="AN59">
        <f>(SPEARMAN!P59-SPEARMAN!$W59)^2</f>
        <v>4624</v>
      </c>
      <c r="AO59">
        <f>(SPEARMAN!Q59-SPEARMAN!$W59)^2</f>
        <v>16129</v>
      </c>
      <c r="AP59">
        <f>(SPEARMAN!R59-SPEARMAN!$W59)^2</f>
        <v>4761</v>
      </c>
      <c r="AQ59">
        <f>(SPEARMAN!S59-SPEARMAN!$W59)^2</f>
        <v>5776</v>
      </c>
      <c r="AR59">
        <f>(SPEARMAN!T59-SPEARMAN!$W59)^2</f>
        <v>2916</v>
      </c>
      <c r="AS59">
        <f>(SPEARMAN!U59-SPEARMAN!$W59)^2</f>
        <v>961</v>
      </c>
    </row>
    <row r="60" spans="25:45">
      <c r="Y60">
        <f>(SPEARMAN!A60-SPEARMAN!$W60)^2</f>
        <v>7225</v>
      </c>
      <c r="Z60">
        <f>(SPEARMAN!B60-SPEARMAN!$W60)^2</f>
        <v>289</v>
      </c>
      <c r="AA60">
        <f>(SPEARMAN!C60-SPEARMAN!$W60)^2</f>
        <v>6400</v>
      </c>
      <c r="AB60">
        <f>(SPEARMAN!D60-SPEARMAN!$W60)^2</f>
        <v>784</v>
      </c>
      <c r="AC60">
        <f>(SPEARMAN!E60-SPEARMAN!$W60)^2</f>
        <v>4</v>
      </c>
      <c r="AD60">
        <f>(SPEARMAN!F60-SPEARMAN!$W60)^2</f>
        <v>11236</v>
      </c>
      <c r="AE60">
        <f>(SPEARMAN!G60-SPEARMAN!$W60)^2</f>
        <v>49</v>
      </c>
      <c r="AF60">
        <f>(SPEARMAN!H60-SPEARMAN!$W60)^2</f>
        <v>5041</v>
      </c>
      <c r="AG60">
        <f>(SPEARMAN!I60-SPEARMAN!$W60)^2</f>
        <v>324</v>
      </c>
      <c r="AH60">
        <f>(SPEARMAN!J60-SPEARMAN!$W60)^2</f>
        <v>81</v>
      </c>
      <c r="AI60">
        <f>(SPEARMAN!K60-SPEARMAN!$W60)^2</f>
        <v>25</v>
      </c>
      <c r="AJ60">
        <f>(SPEARMAN!L60-SPEARMAN!$W60)^2</f>
        <v>24649</v>
      </c>
      <c r="AK60">
        <f>(SPEARMAN!M60-SPEARMAN!$W60)^2</f>
        <v>34969</v>
      </c>
      <c r="AL60">
        <f>(SPEARMAN!N60-SPEARMAN!$W60)^2</f>
        <v>7744</v>
      </c>
      <c r="AM60">
        <f>(SPEARMAN!O60-SPEARMAN!$W60)^2</f>
        <v>9216</v>
      </c>
      <c r="AN60">
        <f>(SPEARMAN!P60-SPEARMAN!$W60)^2</f>
        <v>3025</v>
      </c>
      <c r="AO60">
        <f>(SPEARMAN!Q60-SPEARMAN!$W60)^2</f>
        <v>22500</v>
      </c>
      <c r="AP60">
        <f>(SPEARMAN!R60-SPEARMAN!$W60)^2</f>
        <v>1369</v>
      </c>
      <c r="AQ60">
        <f>(SPEARMAN!S60-SPEARMAN!$W60)^2</f>
        <v>0</v>
      </c>
      <c r="AR60">
        <f>(SPEARMAN!T60-SPEARMAN!$W60)^2</f>
        <v>1369</v>
      </c>
      <c r="AS60">
        <f>(SPEARMAN!U60-SPEARMAN!$W60)^2</f>
        <v>5184</v>
      </c>
    </row>
    <row r="61" spans="25:45">
      <c r="Y61">
        <f>(SPEARMAN!A61-SPEARMAN!$W61)^2</f>
        <v>2704</v>
      </c>
      <c r="Z61">
        <f>(SPEARMAN!B61-SPEARMAN!$W61)^2</f>
        <v>1764</v>
      </c>
      <c r="AA61">
        <f>(SPEARMAN!C61-SPEARMAN!$W61)^2</f>
        <v>25281</v>
      </c>
      <c r="AB61">
        <f>(SPEARMAN!D61-SPEARMAN!$W61)^2</f>
        <v>3969</v>
      </c>
      <c r="AC61">
        <f>(SPEARMAN!E61-SPEARMAN!$W61)^2</f>
        <v>484</v>
      </c>
      <c r="AD61">
        <f>(SPEARMAN!F61-SPEARMAN!$W61)^2</f>
        <v>2209</v>
      </c>
      <c r="AE61">
        <f>(SPEARMAN!G61-SPEARMAN!$W61)^2</f>
        <v>1296</v>
      </c>
      <c r="AF61">
        <f>(SPEARMAN!H61-SPEARMAN!$W61)^2</f>
        <v>46225</v>
      </c>
      <c r="AG61">
        <f>(SPEARMAN!I61-SPEARMAN!$W61)^2</f>
        <v>10816</v>
      </c>
      <c r="AH61">
        <f>(SPEARMAN!J61-SPEARMAN!$W61)^2</f>
        <v>8649</v>
      </c>
      <c r="AI61">
        <f>(SPEARMAN!K61-SPEARMAN!$W61)^2</f>
        <v>4225</v>
      </c>
      <c r="AJ61">
        <f>(SPEARMAN!L61-SPEARMAN!$W61)^2</f>
        <v>2401</v>
      </c>
      <c r="AK61">
        <f>(SPEARMAN!M61-SPEARMAN!$W61)^2</f>
        <v>3136</v>
      </c>
      <c r="AL61">
        <f>(SPEARMAN!N61-SPEARMAN!$W61)^2</f>
        <v>20164</v>
      </c>
      <c r="AM61">
        <f>(SPEARMAN!O61-SPEARMAN!$W61)^2</f>
        <v>4096</v>
      </c>
      <c r="AN61">
        <f>(SPEARMAN!P61-SPEARMAN!$W61)^2</f>
        <v>48400</v>
      </c>
      <c r="AO61">
        <f>(SPEARMAN!Q61-SPEARMAN!$W61)^2</f>
        <v>20736</v>
      </c>
      <c r="AP61">
        <f>(SPEARMAN!R61-SPEARMAN!$W61)^2</f>
        <v>25600</v>
      </c>
      <c r="AQ61">
        <f>(SPEARMAN!S61-SPEARMAN!$W61)^2</f>
        <v>38809</v>
      </c>
      <c r="AR61">
        <f>(SPEARMAN!T61-SPEARMAN!$W61)^2</f>
        <v>12321</v>
      </c>
      <c r="AS61">
        <f>(SPEARMAN!U61-SPEARMAN!$W61)^2</f>
        <v>23716</v>
      </c>
    </row>
    <row r="62" spans="25:45">
      <c r="Y62">
        <f>(SPEARMAN!A62-SPEARMAN!$W62)^2</f>
        <v>1296</v>
      </c>
      <c r="Z62">
        <f>(SPEARMAN!B62-SPEARMAN!$W62)^2</f>
        <v>625</v>
      </c>
      <c r="AA62">
        <f>(SPEARMAN!C62-SPEARMAN!$W62)^2</f>
        <v>529</v>
      </c>
      <c r="AB62">
        <f>(SPEARMAN!D62-SPEARMAN!$W62)^2</f>
        <v>676</v>
      </c>
      <c r="AC62">
        <f>(SPEARMAN!E62-SPEARMAN!$W62)^2</f>
        <v>3721</v>
      </c>
      <c r="AD62">
        <f>(SPEARMAN!F62-SPEARMAN!$W62)^2</f>
        <v>81</v>
      </c>
      <c r="AE62">
        <f>(SPEARMAN!G62-SPEARMAN!$W62)^2</f>
        <v>33124</v>
      </c>
      <c r="AF62">
        <f>(SPEARMAN!H62-SPEARMAN!$W62)^2</f>
        <v>3025</v>
      </c>
      <c r="AG62">
        <f>(SPEARMAN!I62-SPEARMAN!$W62)^2</f>
        <v>1521</v>
      </c>
      <c r="AH62">
        <f>(SPEARMAN!J62-SPEARMAN!$W62)^2</f>
        <v>13225</v>
      </c>
      <c r="AI62">
        <f>(SPEARMAN!K62-SPEARMAN!$W62)^2</f>
        <v>10404</v>
      </c>
      <c r="AJ62">
        <f>(SPEARMAN!L62-SPEARMAN!$W62)^2</f>
        <v>6889</v>
      </c>
      <c r="AK62">
        <f>(SPEARMAN!M62-SPEARMAN!$W62)^2</f>
        <v>3364</v>
      </c>
      <c r="AL62">
        <f>(SPEARMAN!N62-SPEARMAN!$W62)^2</f>
        <v>20164</v>
      </c>
      <c r="AM62">
        <f>(SPEARMAN!O62-SPEARMAN!$W62)^2</f>
        <v>7396</v>
      </c>
      <c r="AN62">
        <f>(SPEARMAN!P62-SPEARMAN!$W62)^2</f>
        <v>841</v>
      </c>
      <c r="AO62">
        <f>(SPEARMAN!Q62-SPEARMAN!$W62)^2</f>
        <v>49</v>
      </c>
      <c r="AP62">
        <f>(SPEARMAN!R62-SPEARMAN!$W62)^2</f>
        <v>841</v>
      </c>
      <c r="AQ62">
        <f>(SPEARMAN!S62-SPEARMAN!$W62)^2</f>
        <v>12100</v>
      </c>
      <c r="AR62">
        <f>(SPEARMAN!T62-SPEARMAN!$W62)^2</f>
        <v>49284</v>
      </c>
      <c r="AS62">
        <f>(SPEARMAN!U62-SPEARMAN!$W62)^2</f>
        <v>0</v>
      </c>
    </row>
    <row r="63" spans="25:45">
      <c r="Y63">
        <f>(SPEARMAN!A63-SPEARMAN!$W63)^2</f>
        <v>16</v>
      </c>
      <c r="Z63">
        <f>(SPEARMAN!B63-SPEARMAN!$W63)^2</f>
        <v>400</v>
      </c>
      <c r="AA63">
        <f>(SPEARMAN!C63-SPEARMAN!$W63)^2</f>
        <v>1</v>
      </c>
      <c r="AB63">
        <f>(SPEARMAN!D63-SPEARMAN!$W63)^2</f>
        <v>225</v>
      </c>
      <c r="AC63">
        <f>(SPEARMAN!E63-SPEARMAN!$W63)^2</f>
        <v>1024</v>
      </c>
      <c r="AD63">
        <f>(SPEARMAN!F63-SPEARMAN!$W63)^2</f>
        <v>1156</v>
      </c>
      <c r="AE63">
        <f>(SPEARMAN!G63-SPEARMAN!$W63)^2</f>
        <v>121</v>
      </c>
      <c r="AF63">
        <f>(SPEARMAN!H63-SPEARMAN!$W63)^2</f>
        <v>36</v>
      </c>
      <c r="AG63">
        <f>(SPEARMAN!I63-SPEARMAN!$W63)^2</f>
        <v>900</v>
      </c>
      <c r="AH63">
        <f>(SPEARMAN!J63-SPEARMAN!$W63)^2</f>
        <v>6889</v>
      </c>
      <c r="AI63">
        <f>(SPEARMAN!K63-SPEARMAN!$W63)^2</f>
        <v>1849</v>
      </c>
      <c r="AJ63">
        <f>(SPEARMAN!L63-SPEARMAN!$W63)^2</f>
        <v>33489</v>
      </c>
      <c r="AK63">
        <f>(SPEARMAN!M63-SPEARMAN!$W63)^2</f>
        <v>9604</v>
      </c>
      <c r="AL63">
        <f>(SPEARMAN!N63-SPEARMAN!$W63)^2</f>
        <v>7744</v>
      </c>
      <c r="AM63">
        <f>(SPEARMAN!O63-SPEARMAN!$W63)^2</f>
        <v>11449</v>
      </c>
      <c r="AN63">
        <f>(SPEARMAN!P63-SPEARMAN!$W63)^2</f>
        <v>169</v>
      </c>
      <c r="AO63">
        <f>(SPEARMAN!Q63-SPEARMAN!$W63)^2</f>
        <v>25600</v>
      </c>
      <c r="AP63">
        <f>(SPEARMAN!R63-SPEARMAN!$W63)^2</f>
        <v>0</v>
      </c>
      <c r="AQ63">
        <f>(SPEARMAN!S63-SPEARMAN!$W63)^2</f>
        <v>1296</v>
      </c>
      <c r="AR63">
        <f>(SPEARMAN!T63-SPEARMAN!$W63)^2</f>
        <v>16</v>
      </c>
      <c r="AS63">
        <f>(SPEARMAN!U63-SPEARMAN!$W63)^2</f>
        <v>3136</v>
      </c>
    </row>
    <row r="64" spans="25:45">
      <c r="Y64">
        <f>(SPEARMAN!A64-SPEARMAN!$W64)^2</f>
        <v>1849</v>
      </c>
      <c r="Z64">
        <f>(SPEARMAN!B64-SPEARMAN!$W64)^2</f>
        <v>121</v>
      </c>
      <c r="AA64">
        <f>(SPEARMAN!C64-SPEARMAN!$W64)^2</f>
        <v>576</v>
      </c>
      <c r="AB64">
        <f>(SPEARMAN!D64-SPEARMAN!$W64)^2</f>
        <v>484</v>
      </c>
      <c r="AC64">
        <f>(SPEARMAN!E64-SPEARMAN!$W64)^2</f>
        <v>3481</v>
      </c>
      <c r="AD64">
        <f>(SPEARMAN!F64-SPEARMAN!$W64)^2</f>
        <v>1600</v>
      </c>
      <c r="AE64">
        <f>(SPEARMAN!G64-SPEARMAN!$W64)^2</f>
        <v>14400</v>
      </c>
      <c r="AF64">
        <f>(SPEARMAN!H64-SPEARMAN!$W64)^2</f>
        <v>2601</v>
      </c>
      <c r="AG64">
        <f>(SPEARMAN!I64-SPEARMAN!$W64)^2</f>
        <v>1225</v>
      </c>
      <c r="AH64">
        <f>(SPEARMAN!J64-SPEARMAN!$W64)^2</f>
        <v>9216</v>
      </c>
      <c r="AI64">
        <f>(SPEARMAN!K64-SPEARMAN!$W64)^2</f>
        <v>12996</v>
      </c>
      <c r="AJ64">
        <f>(SPEARMAN!L64-SPEARMAN!$W64)^2</f>
        <v>36</v>
      </c>
      <c r="AK64">
        <f>(SPEARMAN!M64-SPEARMAN!$W64)^2</f>
        <v>2025</v>
      </c>
      <c r="AL64">
        <f>(SPEARMAN!N64-SPEARMAN!$W64)^2</f>
        <v>256</v>
      </c>
      <c r="AM64">
        <f>(SPEARMAN!O64-SPEARMAN!$W64)^2</f>
        <v>49</v>
      </c>
      <c r="AN64">
        <f>(SPEARMAN!P64-SPEARMAN!$W64)^2</f>
        <v>2916</v>
      </c>
      <c r="AO64">
        <f>(SPEARMAN!Q64-SPEARMAN!$W64)^2</f>
        <v>441</v>
      </c>
      <c r="AP64">
        <f>(SPEARMAN!R64-SPEARMAN!$W64)^2</f>
        <v>6084</v>
      </c>
      <c r="AQ64">
        <f>(SPEARMAN!S64-SPEARMAN!$W64)^2</f>
        <v>2116</v>
      </c>
      <c r="AR64">
        <f>(SPEARMAN!T64-SPEARMAN!$W64)^2</f>
        <v>10609</v>
      </c>
      <c r="AS64">
        <f>(SPEARMAN!U64-SPEARMAN!$W64)^2</f>
        <v>6241</v>
      </c>
    </row>
    <row r="65" spans="25:45">
      <c r="Y65">
        <f>(SPEARMAN!A65-SPEARMAN!$W65)^2</f>
        <v>5929</v>
      </c>
      <c r="Z65">
        <f>(SPEARMAN!B65-SPEARMAN!$W65)^2</f>
        <v>4096</v>
      </c>
      <c r="AA65">
        <f>(SPEARMAN!C65-SPEARMAN!$W65)^2</f>
        <v>17689</v>
      </c>
      <c r="AB65">
        <f>(SPEARMAN!D65-SPEARMAN!$W65)^2</f>
        <v>49</v>
      </c>
      <c r="AC65">
        <f>(SPEARMAN!E65-SPEARMAN!$W65)^2</f>
        <v>5929</v>
      </c>
      <c r="AD65">
        <f>(SPEARMAN!F65-SPEARMAN!$W65)^2</f>
        <v>2500</v>
      </c>
      <c r="AE65">
        <f>(SPEARMAN!G65-SPEARMAN!$W65)^2</f>
        <v>8100</v>
      </c>
      <c r="AF65">
        <f>(SPEARMAN!H65-SPEARMAN!$W65)^2</f>
        <v>6889</v>
      </c>
      <c r="AG65">
        <f>(SPEARMAN!I65-SPEARMAN!$W65)^2</f>
        <v>529</v>
      </c>
      <c r="AH65">
        <f>(SPEARMAN!J65-SPEARMAN!$W65)^2</f>
        <v>7056</v>
      </c>
      <c r="AI65">
        <f>(SPEARMAN!K65-SPEARMAN!$W65)^2</f>
        <v>1296</v>
      </c>
      <c r="AJ65">
        <f>(SPEARMAN!L65-SPEARMAN!$W65)^2</f>
        <v>22500</v>
      </c>
      <c r="AK65">
        <f>(SPEARMAN!M65-SPEARMAN!$W65)^2</f>
        <v>7569</v>
      </c>
      <c r="AL65">
        <f>(SPEARMAN!N65-SPEARMAN!$W65)^2</f>
        <v>4900</v>
      </c>
      <c r="AM65">
        <f>(SPEARMAN!O65-SPEARMAN!$W65)^2</f>
        <v>16641</v>
      </c>
      <c r="AN65">
        <f>(SPEARMAN!P65-SPEARMAN!$W65)^2</f>
        <v>900</v>
      </c>
      <c r="AO65">
        <f>(SPEARMAN!Q65-SPEARMAN!$W65)^2</f>
        <v>31684</v>
      </c>
      <c r="AP65">
        <f>(SPEARMAN!R65-SPEARMAN!$W65)^2</f>
        <v>22500</v>
      </c>
      <c r="AQ65">
        <f>(SPEARMAN!S65-SPEARMAN!$W65)^2</f>
        <v>1764</v>
      </c>
      <c r="AR65">
        <f>(SPEARMAN!T65-SPEARMAN!$W65)^2</f>
        <v>10404</v>
      </c>
      <c r="AS65">
        <f>(SPEARMAN!U65-SPEARMAN!$W65)^2</f>
        <v>29241</v>
      </c>
    </row>
    <row r="66" spans="25:45">
      <c r="Y66">
        <f>(SPEARMAN!A66-SPEARMAN!$W66)^2</f>
        <v>144</v>
      </c>
      <c r="Z66">
        <f>(SPEARMAN!B66-SPEARMAN!$W66)^2</f>
        <v>5329</v>
      </c>
      <c r="AA66">
        <f>(SPEARMAN!C66-SPEARMAN!$W66)^2</f>
        <v>1156</v>
      </c>
      <c r="AB66">
        <f>(SPEARMAN!D66-SPEARMAN!$W66)^2</f>
        <v>1225</v>
      </c>
      <c r="AC66">
        <f>(SPEARMAN!E66-SPEARMAN!$W66)^2</f>
        <v>1849</v>
      </c>
      <c r="AD66">
        <f>(SPEARMAN!F66-SPEARMAN!$W66)^2</f>
        <v>3969</v>
      </c>
      <c r="AE66">
        <f>(SPEARMAN!G66-SPEARMAN!$W66)^2</f>
        <v>6400</v>
      </c>
      <c r="AF66">
        <f>(SPEARMAN!H66-SPEARMAN!$W66)^2</f>
        <v>2025</v>
      </c>
      <c r="AG66">
        <f>(SPEARMAN!I66-SPEARMAN!$W66)^2</f>
        <v>64</v>
      </c>
      <c r="AH66">
        <f>(SPEARMAN!J66-SPEARMAN!$W66)^2</f>
        <v>441</v>
      </c>
      <c r="AI66">
        <f>(SPEARMAN!K66-SPEARMAN!$W66)^2</f>
        <v>1681</v>
      </c>
      <c r="AJ66">
        <f>(SPEARMAN!L66-SPEARMAN!$W66)^2</f>
        <v>1681</v>
      </c>
      <c r="AK66">
        <f>(SPEARMAN!M66-SPEARMAN!$W66)^2</f>
        <v>3844</v>
      </c>
      <c r="AL66">
        <f>(SPEARMAN!N66-SPEARMAN!$W66)^2</f>
        <v>11236</v>
      </c>
      <c r="AM66">
        <f>(SPEARMAN!O66-SPEARMAN!$W66)^2</f>
        <v>5041</v>
      </c>
      <c r="AN66">
        <f>(SPEARMAN!P66-SPEARMAN!$W66)^2</f>
        <v>1024</v>
      </c>
      <c r="AO66">
        <f>(SPEARMAN!Q66-SPEARMAN!$W66)^2</f>
        <v>14884</v>
      </c>
      <c r="AP66">
        <f>(SPEARMAN!R66-SPEARMAN!$W66)^2</f>
        <v>196</v>
      </c>
      <c r="AQ66">
        <f>(SPEARMAN!S66-SPEARMAN!$W66)^2</f>
        <v>7396</v>
      </c>
      <c r="AR66">
        <f>(SPEARMAN!T66-SPEARMAN!$W66)^2</f>
        <v>7056</v>
      </c>
      <c r="AS66">
        <f>(SPEARMAN!U66-SPEARMAN!$W66)^2</f>
        <v>3721</v>
      </c>
    </row>
    <row r="67" spans="25:45">
      <c r="Y67">
        <f>(SPEARMAN!A67-SPEARMAN!$W67)^2</f>
        <v>169</v>
      </c>
      <c r="Z67">
        <f>(SPEARMAN!B67-SPEARMAN!$W67)^2</f>
        <v>6241</v>
      </c>
      <c r="AA67">
        <f>(SPEARMAN!C67-SPEARMAN!$W67)^2</f>
        <v>36</v>
      </c>
      <c r="AB67">
        <f>(SPEARMAN!D67-SPEARMAN!$W67)^2</f>
        <v>5041</v>
      </c>
      <c r="AC67">
        <f>(SPEARMAN!E67-SPEARMAN!$W67)^2</f>
        <v>6084</v>
      </c>
      <c r="AD67">
        <f>(SPEARMAN!F67-SPEARMAN!$W67)^2</f>
        <v>4225</v>
      </c>
      <c r="AE67">
        <f>(SPEARMAN!G67-SPEARMAN!$W67)^2</f>
        <v>3025</v>
      </c>
      <c r="AF67">
        <f>(SPEARMAN!H67-SPEARMAN!$W67)^2</f>
        <v>1156</v>
      </c>
      <c r="AG67">
        <f>(SPEARMAN!I67-SPEARMAN!$W67)^2</f>
        <v>3721</v>
      </c>
      <c r="AH67">
        <f>(SPEARMAN!J67-SPEARMAN!$W67)^2</f>
        <v>11025</v>
      </c>
      <c r="AI67">
        <f>(SPEARMAN!K67-SPEARMAN!$W67)^2</f>
        <v>15625</v>
      </c>
      <c r="AJ67">
        <f>(SPEARMAN!L67-SPEARMAN!$W67)^2</f>
        <v>5929</v>
      </c>
      <c r="AK67">
        <f>(SPEARMAN!M67-SPEARMAN!$W67)^2</f>
        <v>3721</v>
      </c>
      <c r="AL67">
        <f>(SPEARMAN!N67-SPEARMAN!$W67)^2</f>
        <v>16900</v>
      </c>
      <c r="AM67">
        <f>(SPEARMAN!O67-SPEARMAN!$W67)^2</f>
        <v>4356</v>
      </c>
      <c r="AN67">
        <f>(SPEARMAN!P67-SPEARMAN!$W67)^2</f>
        <v>1849</v>
      </c>
      <c r="AO67">
        <f>(SPEARMAN!Q67-SPEARMAN!$W67)^2</f>
        <v>1089</v>
      </c>
      <c r="AP67">
        <f>(SPEARMAN!R67-SPEARMAN!$W67)^2</f>
        <v>3364</v>
      </c>
      <c r="AQ67">
        <f>(SPEARMAN!S67-SPEARMAN!$W67)^2</f>
        <v>441</v>
      </c>
      <c r="AR67">
        <f>(SPEARMAN!T67-SPEARMAN!$W67)^2</f>
        <v>14400</v>
      </c>
      <c r="AS67">
        <f>(SPEARMAN!U67-SPEARMAN!$W67)^2</f>
        <v>3481</v>
      </c>
    </row>
    <row r="68" spans="25:45">
      <c r="Y68">
        <f>(SPEARMAN!A68-SPEARMAN!$W68)^2</f>
        <v>81</v>
      </c>
      <c r="Z68">
        <f>(SPEARMAN!B68-SPEARMAN!$W68)^2</f>
        <v>2809</v>
      </c>
      <c r="AA68">
        <f>(SPEARMAN!C68-SPEARMAN!$W68)^2</f>
        <v>169</v>
      </c>
      <c r="AB68">
        <f>(SPEARMAN!D68-SPEARMAN!$W68)^2</f>
        <v>24649</v>
      </c>
      <c r="AC68">
        <f>(SPEARMAN!E68-SPEARMAN!$W68)^2</f>
        <v>1369</v>
      </c>
      <c r="AD68">
        <f>(SPEARMAN!F68-SPEARMAN!$W68)^2</f>
        <v>25</v>
      </c>
      <c r="AE68">
        <f>(SPEARMAN!G68-SPEARMAN!$W68)^2</f>
        <v>6084</v>
      </c>
      <c r="AF68">
        <f>(SPEARMAN!H68-SPEARMAN!$W68)^2</f>
        <v>29584</v>
      </c>
      <c r="AG68">
        <f>(SPEARMAN!I68-SPEARMAN!$W68)^2</f>
        <v>256</v>
      </c>
      <c r="AH68">
        <f>(SPEARMAN!J68-SPEARMAN!$W68)^2</f>
        <v>324</v>
      </c>
      <c r="AI68">
        <f>(SPEARMAN!K68-SPEARMAN!$W68)^2</f>
        <v>144</v>
      </c>
      <c r="AJ68">
        <f>(SPEARMAN!L68-SPEARMAN!$W68)^2</f>
        <v>19881</v>
      </c>
      <c r="AK68">
        <f>(SPEARMAN!M68-SPEARMAN!$W68)^2</f>
        <v>40000</v>
      </c>
      <c r="AL68">
        <f>(SPEARMAN!N68-SPEARMAN!$W68)^2</f>
        <v>10201</v>
      </c>
      <c r="AM68">
        <f>(SPEARMAN!O68-SPEARMAN!$W68)^2</f>
        <v>9025</v>
      </c>
      <c r="AN68">
        <f>(SPEARMAN!P68-SPEARMAN!$W68)^2</f>
        <v>50176</v>
      </c>
      <c r="AO68">
        <f>(SPEARMAN!Q68-SPEARMAN!$W68)^2</f>
        <v>1521</v>
      </c>
      <c r="AP68">
        <f>(SPEARMAN!R68-SPEARMAN!$W68)^2</f>
        <v>9604</v>
      </c>
      <c r="AQ68">
        <f>(SPEARMAN!S68-SPEARMAN!$W68)^2</f>
        <v>60516</v>
      </c>
      <c r="AR68">
        <f>(SPEARMAN!T68-SPEARMAN!$W68)^2</f>
        <v>65025</v>
      </c>
      <c r="AS68">
        <f>(SPEARMAN!U68-SPEARMAN!$W68)^2</f>
        <v>3481</v>
      </c>
    </row>
    <row r="69" spans="25:45">
      <c r="Y69">
        <f>(SPEARMAN!A69-SPEARMAN!$W69)^2</f>
        <v>4489</v>
      </c>
      <c r="Z69">
        <f>(SPEARMAN!B69-SPEARMAN!$W69)^2</f>
        <v>3025</v>
      </c>
      <c r="AA69">
        <f>(SPEARMAN!C69-SPEARMAN!$W69)^2</f>
        <v>2304</v>
      </c>
      <c r="AB69">
        <f>(SPEARMAN!D69-SPEARMAN!$W69)^2</f>
        <v>9409</v>
      </c>
      <c r="AC69">
        <f>(SPEARMAN!E69-SPEARMAN!$W69)^2</f>
        <v>256</v>
      </c>
      <c r="AD69">
        <f>(SPEARMAN!F69-SPEARMAN!$W69)^2</f>
        <v>169</v>
      </c>
      <c r="AE69">
        <f>(SPEARMAN!G69-SPEARMAN!$W69)^2</f>
        <v>289</v>
      </c>
      <c r="AF69">
        <f>(SPEARMAN!H69-SPEARMAN!$W69)^2</f>
        <v>5625</v>
      </c>
      <c r="AG69">
        <f>(SPEARMAN!I69-SPEARMAN!$W69)^2</f>
        <v>529</v>
      </c>
      <c r="AH69">
        <f>(SPEARMAN!J69-SPEARMAN!$W69)^2</f>
        <v>484</v>
      </c>
      <c r="AI69">
        <f>(SPEARMAN!K69-SPEARMAN!$W69)^2</f>
        <v>361</v>
      </c>
      <c r="AJ69">
        <f>(SPEARMAN!L69-SPEARMAN!$W69)^2</f>
        <v>18496</v>
      </c>
      <c r="AK69">
        <f>(SPEARMAN!M69-SPEARMAN!$W69)^2</f>
        <v>1</v>
      </c>
      <c r="AL69">
        <f>(SPEARMAN!N69-SPEARMAN!$W69)^2</f>
        <v>2916</v>
      </c>
      <c r="AM69">
        <f>(SPEARMAN!O69-SPEARMAN!$W69)^2</f>
        <v>19600</v>
      </c>
      <c r="AN69">
        <f>(SPEARMAN!P69-SPEARMAN!$W69)^2</f>
        <v>30625</v>
      </c>
      <c r="AO69">
        <f>(SPEARMAN!Q69-SPEARMAN!$W69)^2</f>
        <v>39601</v>
      </c>
      <c r="AP69">
        <f>(SPEARMAN!R69-SPEARMAN!$W69)^2</f>
        <v>20736</v>
      </c>
      <c r="AQ69">
        <f>(SPEARMAN!S69-SPEARMAN!$W69)^2</f>
        <v>2116</v>
      </c>
      <c r="AR69">
        <f>(SPEARMAN!T69-SPEARMAN!$W69)^2</f>
        <v>1369</v>
      </c>
      <c r="AS69">
        <f>(SPEARMAN!U69-SPEARMAN!$W69)^2</f>
        <v>29929</v>
      </c>
    </row>
    <row r="70" spans="25:45">
      <c r="Y70">
        <f>(SPEARMAN!A70-SPEARMAN!$W70)^2</f>
        <v>256</v>
      </c>
      <c r="Z70">
        <f>(SPEARMAN!B70-SPEARMAN!$W70)^2</f>
        <v>225</v>
      </c>
      <c r="AA70">
        <f>(SPEARMAN!C70-SPEARMAN!$W70)^2</f>
        <v>529</v>
      </c>
      <c r="AB70">
        <f>(SPEARMAN!D70-SPEARMAN!$W70)^2</f>
        <v>47524</v>
      </c>
      <c r="AC70">
        <f>(SPEARMAN!E70-SPEARMAN!$W70)^2</f>
        <v>5776</v>
      </c>
      <c r="AD70">
        <f>(SPEARMAN!F70-SPEARMAN!$W70)^2</f>
        <v>1024</v>
      </c>
      <c r="AE70">
        <f>(SPEARMAN!G70-SPEARMAN!$W70)^2</f>
        <v>400</v>
      </c>
      <c r="AF70">
        <f>(SPEARMAN!H70-SPEARMAN!$W70)^2</f>
        <v>1600</v>
      </c>
      <c r="AG70">
        <f>(SPEARMAN!I70-SPEARMAN!$W70)^2</f>
        <v>4</v>
      </c>
      <c r="AH70">
        <f>(SPEARMAN!J70-SPEARMAN!$W70)^2</f>
        <v>1024</v>
      </c>
      <c r="AI70">
        <f>(SPEARMAN!K70-SPEARMAN!$W70)^2</f>
        <v>576</v>
      </c>
      <c r="AJ70">
        <f>(SPEARMAN!L70-SPEARMAN!$W70)^2</f>
        <v>484</v>
      </c>
      <c r="AK70">
        <f>(SPEARMAN!M70-SPEARMAN!$W70)^2</f>
        <v>42849</v>
      </c>
      <c r="AL70">
        <f>(SPEARMAN!N70-SPEARMAN!$W70)^2</f>
        <v>56169</v>
      </c>
      <c r="AM70">
        <f>(SPEARMAN!O70-SPEARMAN!$W70)^2</f>
        <v>361</v>
      </c>
      <c r="AN70">
        <f>(SPEARMAN!P70-SPEARMAN!$W70)^2</f>
        <v>7569</v>
      </c>
      <c r="AO70">
        <f>(SPEARMAN!Q70-SPEARMAN!$W70)^2</f>
        <v>44944</v>
      </c>
      <c r="AP70">
        <f>(SPEARMAN!R70-SPEARMAN!$W70)^2</f>
        <v>900</v>
      </c>
      <c r="AQ70">
        <f>(SPEARMAN!S70-SPEARMAN!$W70)^2</f>
        <v>9</v>
      </c>
      <c r="AR70">
        <f>(SPEARMAN!T70-SPEARMAN!$W70)^2</f>
        <v>196</v>
      </c>
      <c r="AS70">
        <f>(SPEARMAN!U70-SPEARMAN!$W70)^2</f>
        <v>9409</v>
      </c>
    </row>
    <row r="71" spans="25:45">
      <c r="Y71">
        <f>(SPEARMAN!A71-SPEARMAN!$W71)^2</f>
        <v>8649</v>
      </c>
      <c r="Z71">
        <f>(SPEARMAN!B71-SPEARMAN!$W71)^2</f>
        <v>2601</v>
      </c>
      <c r="AA71">
        <f>(SPEARMAN!C71-SPEARMAN!$W71)^2</f>
        <v>49</v>
      </c>
      <c r="AB71">
        <f>(SPEARMAN!D71-SPEARMAN!$W71)^2</f>
        <v>9</v>
      </c>
      <c r="AC71">
        <f>(SPEARMAN!E71-SPEARMAN!$W71)^2</f>
        <v>6889</v>
      </c>
      <c r="AD71">
        <f>(SPEARMAN!F71-SPEARMAN!$W71)^2</f>
        <v>225</v>
      </c>
      <c r="AE71">
        <f>(SPEARMAN!G71-SPEARMAN!$W71)^2</f>
        <v>4761</v>
      </c>
      <c r="AF71">
        <f>(SPEARMAN!H71-SPEARMAN!$W71)^2</f>
        <v>4900</v>
      </c>
      <c r="AG71">
        <f>(SPEARMAN!I71-SPEARMAN!$W71)^2</f>
        <v>289</v>
      </c>
      <c r="AH71">
        <f>(SPEARMAN!J71-SPEARMAN!$W71)^2</f>
        <v>4761</v>
      </c>
      <c r="AI71">
        <f>(SPEARMAN!K71-SPEARMAN!$W71)^2</f>
        <v>3136</v>
      </c>
      <c r="AJ71">
        <f>(SPEARMAN!L71-SPEARMAN!$W71)^2</f>
        <v>3969</v>
      </c>
      <c r="AK71">
        <f>(SPEARMAN!M71-SPEARMAN!$W71)^2</f>
        <v>0</v>
      </c>
      <c r="AL71">
        <f>(SPEARMAN!N71-SPEARMAN!$W71)^2</f>
        <v>169</v>
      </c>
      <c r="AM71">
        <f>(SPEARMAN!O71-SPEARMAN!$W71)^2</f>
        <v>10609</v>
      </c>
      <c r="AN71">
        <f>(SPEARMAN!P71-SPEARMAN!$W71)^2</f>
        <v>2401</v>
      </c>
      <c r="AO71">
        <f>(SPEARMAN!Q71-SPEARMAN!$W71)^2</f>
        <v>12544</v>
      </c>
      <c r="AP71">
        <f>(SPEARMAN!R71-SPEARMAN!$W71)^2</f>
        <v>100</v>
      </c>
      <c r="AQ71">
        <f>(SPEARMAN!S71-SPEARMAN!$W71)^2</f>
        <v>1296</v>
      </c>
      <c r="AR71">
        <f>(SPEARMAN!T71-SPEARMAN!$W71)^2</f>
        <v>2116</v>
      </c>
      <c r="AS71">
        <f>(SPEARMAN!U71-SPEARMAN!$W71)^2</f>
        <v>3136</v>
      </c>
    </row>
    <row r="72" spans="25:45">
      <c r="Y72">
        <f>(SPEARMAN!A72-SPEARMAN!$W72)^2</f>
        <v>3364</v>
      </c>
      <c r="Z72">
        <f>(SPEARMAN!B72-SPEARMAN!$W72)^2</f>
        <v>4</v>
      </c>
      <c r="AA72">
        <f>(SPEARMAN!C72-SPEARMAN!$W72)^2</f>
        <v>3364</v>
      </c>
      <c r="AB72">
        <f>(SPEARMAN!D72-SPEARMAN!$W72)^2</f>
        <v>5929</v>
      </c>
      <c r="AC72">
        <f>(SPEARMAN!E72-SPEARMAN!$W72)^2</f>
        <v>441</v>
      </c>
      <c r="AD72">
        <f>(SPEARMAN!F72-SPEARMAN!$W72)^2</f>
        <v>9</v>
      </c>
      <c r="AE72">
        <f>(SPEARMAN!G72-SPEARMAN!$W72)^2</f>
        <v>441</v>
      </c>
      <c r="AF72">
        <f>(SPEARMAN!H72-SPEARMAN!$W72)^2</f>
        <v>14641</v>
      </c>
      <c r="AG72">
        <f>(SPEARMAN!I72-SPEARMAN!$W72)^2</f>
        <v>81</v>
      </c>
      <c r="AH72">
        <f>(SPEARMAN!J72-SPEARMAN!$W72)^2</f>
        <v>400</v>
      </c>
      <c r="AI72">
        <f>(SPEARMAN!K72-SPEARMAN!$W72)^2</f>
        <v>1</v>
      </c>
      <c r="AJ72">
        <f>(SPEARMAN!L72-SPEARMAN!$W72)^2</f>
        <v>42849</v>
      </c>
      <c r="AK72">
        <f>(SPEARMAN!M72-SPEARMAN!$W72)^2</f>
        <v>144</v>
      </c>
      <c r="AL72">
        <f>(SPEARMAN!N72-SPEARMAN!$W72)^2</f>
        <v>3844</v>
      </c>
      <c r="AM72">
        <f>(SPEARMAN!O72-SPEARMAN!$W72)^2</f>
        <v>44521</v>
      </c>
      <c r="AN72">
        <f>(SPEARMAN!P72-SPEARMAN!$W72)^2</f>
        <v>33856</v>
      </c>
      <c r="AO72">
        <f>(SPEARMAN!Q72-SPEARMAN!$W72)^2</f>
        <v>961</v>
      </c>
      <c r="AP72">
        <f>(SPEARMAN!R72-SPEARMAN!$W72)^2</f>
        <v>0</v>
      </c>
      <c r="AQ72">
        <f>(SPEARMAN!S72-SPEARMAN!$W72)^2</f>
        <v>39204</v>
      </c>
      <c r="AR72">
        <f>(SPEARMAN!T72-SPEARMAN!$W72)^2</f>
        <v>66049</v>
      </c>
      <c r="AS72">
        <f>(SPEARMAN!U72-SPEARMAN!$W72)^2</f>
        <v>81</v>
      </c>
    </row>
    <row r="73" spans="25:45">
      <c r="Y73">
        <f>(SPEARMAN!A73-SPEARMAN!$W73)^2</f>
        <v>11449</v>
      </c>
      <c r="Z73">
        <f>(SPEARMAN!B73-SPEARMAN!$W73)^2</f>
        <v>11025</v>
      </c>
      <c r="AA73">
        <f>(SPEARMAN!C73-SPEARMAN!$W73)^2</f>
        <v>4225</v>
      </c>
      <c r="AB73">
        <f>(SPEARMAN!D73-SPEARMAN!$W73)^2</f>
        <v>9025</v>
      </c>
      <c r="AC73">
        <f>(SPEARMAN!E73-SPEARMAN!$W73)^2</f>
        <v>11025</v>
      </c>
      <c r="AD73">
        <f>(SPEARMAN!F73-SPEARMAN!$W73)^2</f>
        <v>6400</v>
      </c>
      <c r="AE73">
        <f>(SPEARMAN!G73-SPEARMAN!$W73)^2</f>
        <v>17424</v>
      </c>
      <c r="AF73">
        <f>(SPEARMAN!H73-SPEARMAN!$W73)^2</f>
        <v>4761</v>
      </c>
      <c r="AG73">
        <f>(SPEARMAN!I73-SPEARMAN!$W73)^2</f>
        <v>16129</v>
      </c>
      <c r="AH73">
        <f>(SPEARMAN!J73-SPEARMAN!$W73)^2</f>
        <v>16129</v>
      </c>
      <c r="AI73">
        <f>(SPEARMAN!K73-SPEARMAN!$W73)^2</f>
        <v>12996</v>
      </c>
      <c r="AJ73">
        <f>(SPEARMAN!L73-SPEARMAN!$W73)^2</f>
        <v>8464</v>
      </c>
      <c r="AK73">
        <f>(SPEARMAN!M73-SPEARMAN!$W73)^2</f>
        <v>1369</v>
      </c>
      <c r="AL73">
        <f>(SPEARMAN!N73-SPEARMAN!$W73)^2</f>
        <v>1764</v>
      </c>
      <c r="AM73">
        <f>(SPEARMAN!O73-SPEARMAN!$W73)^2</f>
        <v>9604</v>
      </c>
      <c r="AN73">
        <f>(SPEARMAN!P73-SPEARMAN!$W73)^2</f>
        <v>18496</v>
      </c>
      <c r="AO73">
        <f>(SPEARMAN!Q73-SPEARMAN!$W73)^2</f>
        <v>14400</v>
      </c>
      <c r="AP73">
        <f>(SPEARMAN!R73-SPEARMAN!$W73)^2</f>
        <v>12769</v>
      </c>
      <c r="AQ73">
        <f>(SPEARMAN!S73-SPEARMAN!$W73)^2</f>
        <v>81</v>
      </c>
      <c r="AR73">
        <f>(SPEARMAN!T73-SPEARMAN!$W73)^2</f>
        <v>20736</v>
      </c>
      <c r="AS73">
        <f>(SPEARMAN!U73-SPEARMAN!$W73)^2</f>
        <v>14641</v>
      </c>
    </row>
    <row r="74" spans="25:45">
      <c r="Y74">
        <f>(SPEARMAN!A74-SPEARMAN!$W74)^2</f>
        <v>6889</v>
      </c>
      <c r="Z74">
        <f>(SPEARMAN!B74-SPEARMAN!$W74)^2</f>
        <v>7921</v>
      </c>
      <c r="AA74">
        <f>(SPEARMAN!C74-SPEARMAN!$W74)^2</f>
        <v>100</v>
      </c>
      <c r="AB74">
        <f>(SPEARMAN!D74-SPEARMAN!$W74)^2</f>
        <v>6561</v>
      </c>
      <c r="AC74">
        <f>(SPEARMAN!E74-SPEARMAN!$W74)^2</f>
        <v>8649</v>
      </c>
      <c r="AD74">
        <f>(SPEARMAN!F74-SPEARMAN!$W74)^2</f>
        <v>6561</v>
      </c>
      <c r="AE74">
        <f>(SPEARMAN!G74-SPEARMAN!$W74)^2</f>
        <v>7056</v>
      </c>
      <c r="AF74">
        <f>(SPEARMAN!H74-SPEARMAN!$W74)^2</f>
        <v>5929</v>
      </c>
      <c r="AG74">
        <f>(SPEARMAN!I74-SPEARMAN!$W74)^2</f>
        <v>11664</v>
      </c>
      <c r="AH74">
        <f>(SPEARMAN!J74-SPEARMAN!$W74)^2</f>
        <v>11025</v>
      </c>
      <c r="AI74">
        <f>(SPEARMAN!K74-SPEARMAN!$W74)^2</f>
        <v>9025</v>
      </c>
      <c r="AJ74">
        <f>(SPEARMAN!L74-SPEARMAN!$W74)^2</f>
        <v>9216</v>
      </c>
      <c r="AK74">
        <f>(SPEARMAN!M74-SPEARMAN!$W74)^2</f>
        <v>9216</v>
      </c>
      <c r="AL74">
        <f>(SPEARMAN!N74-SPEARMAN!$W74)^2</f>
        <v>21609</v>
      </c>
      <c r="AM74">
        <f>(SPEARMAN!O74-SPEARMAN!$W74)^2</f>
        <v>2704</v>
      </c>
      <c r="AN74">
        <f>(SPEARMAN!P74-SPEARMAN!$W74)^2</f>
        <v>1156</v>
      </c>
      <c r="AO74">
        <f>(SPEARMAN!Q74-SPEARMAN!$W74)^2</f>
        <v>21025</v>
      </c>
      <c r="AP74">
        <f>(SPEARMAN!R74-SPEARMAN!$W74)^2</f>
        <v>36</v>
      </c>
      <c r="AQ74">
        <f>(SPEARMAN!S74-SPEARMAN!$W74)^2</f>
        <v>10609</v>
      </c>
      <c r="AR74">
        <f>(SPEARMAN!T74-SPEARMAN!$W74)^2</f>
        <v>9216</v>
      </c>
      <c r="AS74">
        <f>(SPEARMAN!U74-SPEARMAN!$W74)^2</f>
        <v>144</v>
      </c>
    </row>
    <row r="75" spans="25:45">
      <c r="Y75">
        <f>(SPEARMAN!A75-SPEARMAN!$W75)^2</f>
        <v>2025</v>
      </c>
      <c r="Z75">
        <f>(SPEARMAN!B75-SPEARMAN!$W75)^2</f>
        <v>21904</v>
      </c>
      <c r="AA75">
        <f>(SPEARMAN!C75-SPEARMAN!$W75)^2</f>
        <v>1849</v>
      </c>
      <c r="AB75">
        <f>(SPEARMAN!D75-SPEARMAN!$W75)^2</f>
        <v>14400</v>
      </c>
      <c r="AC75">
        <f>(SPEARMAN!E75-SPEARMAN!$W75)^2</f>
        <v>1225</v>
      </c>
      <c r="AD75">
        <f>(SPEARMAN!F75-SPEARMAN!$W75)^2</f>
        <v>7744</v>
      </c>
      <c r="AE75">
        <f>(SPEARMAN!G75-SPEARMAN!$W75)^2</f>
        <v>784</v>
      </c>
      <c r="AF75">
        <f>(SPEARMAN!H75-SPEARMAN!$W75)^2</f>
        <v>5929</v>
      </c>
      <c r="AG75">
        <f>(SPEARMAN!I75-SPEARMAN!$W75)^2</f>
        <v>4489</v>
      </c>
      <c r="AH75">
        <f>(SPEARMAN!J75-SPEARMAN!$W75)^2</f>
        <v>121</v>
      </c>
      <c r="AI75">
        <f>(SPEARMAN!K75-SPEARMAN!$W75)^2</f>
        <v>729</v>
      </c>
      <c r="AJ75">
        <f>(SPEARMAN!L75-SPEARMAN!$W75)^2</f>
        <v>6084</v>
      </c>
      <c r="AK75">
        <f>(SPEARMAN!M75-SPEARMAN!$W75)^2</f>
        <v>2916</v>
      </c>
      <c r="AL75">
        <f>(SPEARMAN!N75-SPEARMAN!$W75)^2</f>
        <v>24025</v>
      </c>
      <c r="AM75">
        <f>(SPEARMAN!O75-SPEARMAN!$W75)^2</f>
        <v>2304</v>
      </c>
      <c r="AN75">
        <f>(SPEARMAN!P75-SPEARMAN!$W75)^2</f>
        <v>15625</v>
      </c>
      <c r="AO75">
        <f>(SPEARMAN!Q75-SPEARMAN!$W75)^2</f>
        <v>17424</v>
      </c>
      <c r="AP75">
        <f>(SPEARMAN!R75-SPEARMAN!$W75)^2</f>
        <v>4489</v>
      </c>
      <c r="AQ75">
        <f>(SPEARMAN!S75-SPEARMAN!$W75)^2</f>
        <v>3249</v>
      </c>
      <c r="AR75">
        <f>(SPEARMAN!T75-SPEARMAN!$W75)^2</f>
        <v>225</v>
      </c>
      <c r="AS75">
        <f>(SPEARMAN!U75-SPEARMAN!$W75)^2</f>
        <v>1369</v>
      </c>
    </row>
    <row r="76" spans="25:45">
      <c r="Y76">
        <f>(SPEARMAN!A76-SPEARMAN!$W76)^2</f>
        <v>23104</v>
      </c>
      <c r="Z76">
        <f>(SPEARMAN!B76-SPEARMAN!$W76)^2</f>
        <v>324</v>
      </c>
      <c r="AA76">
        <f>(SPEARMAN!C76-SPEARMAN!$W76)^2</f>
        <v>21316</v>
      </c>
      <c r="AB76">
        <f>(SPEARMAN!D76-SPEARMAN!$W76)^2</f>
        <v>3249</v>
      </c>
      <c r="AC76">
        <f>(SPEARMAN!E76-SPEARMAN!$W76)^2</f>
        <v>2500</v>
      </c>
      <c r="AD76">
        <f>(SPEARMAN!F76-SPEARMAN!$W76)^2</f>
        <v>10000</v>
      </c>
      <c r="AE76">
        <f>(SPEARMAN!G76-SPEARMAN!$W76)^2</f>
        <v>1225</v>
      </c>
      <c r="AF76">
        <f>(SPEARMAN!H76-SPEARMAN!$W76)^2</f>
        <v>23409</v>
      </c>
      <c r="AG76">
        <f>(SPEARMAN!I76-SPEARMAN!$W76)^2</f>
        <v>24025</v>
      </c>
      <c r="AH76">
        <f>(SPEARMAN!J76-SPEARMAN!$W76)^2</f>
        <v>24649</v>
      </c>
      <c r="AI76">
        <f>(SPEARMAN!K76-SPEARMAN!$W76)^2</f>
        <v>18769</v>
      </c>
      <c r="AJ76">
        <f>(SPEARMAN!L76-SPEARMAN!$W76)^2</f>
        <v>5476</v>
      </c>
      <c r="AK76">
        <f>(SPEARMAN!M76-SPEARMAN!$W76)^2</f>
        <v>13225</v>
      </c>
      <c r="AL76">
        <f>(SPEARMAN!N76-SPEARMAN!$W76)^2</f>
        <v>2025</v>
      </c>
      <c r="AM76">
        <f>(SPEARMAN!O76-SPEARMAN!$W76)^2</f>
        <v>13689</v>
      </c>
      <c r="AN76">
        <f>(SPEARMAN!P76-SPEARMAN!$W76)^2</f>
        <v>900</v>
      </c>
      <c r="AO76">
        <f>(SPEARMAN!Q76-SPEARMAN!$W76)^2</f>
        <v>14641</v>
      </c>
      <c r="AP76">
        <f>(SPEARMAN!R76-SPEARMAN!$W76)^2</f>
        <v>24336</v>
      </c>
      <c r="AQ76">
        <f>(SPEARMAN!S76-SPEARMAN!$W76)^2</f>
        <v>4624</v>
      </c>
      <c r="AR76">
        <f>(SPEARMAN!T76-SPEARMAN!$W76)^2</f>
        <v>15129</v>
      </c>
      <c r="AS76">
        <f>(SPEARMAN!U76-SPEARMAN!$W76)^2</f>
        <v>24336</v>
      </c>
    </row>
    <row r="77" spans="25:45">
      <c r="Y77">
        <f>(SPEARMAN!A77-SPEARMAN!$W77)^2</f>
        <v>1600</v>
      </c>
      <c r="Z77">
        <f>(SPEARMAN!B77-SPEARMAN!$W77)^2</f>
        <v>64</v>
      </c>
      <c r="AA77">
        <f>(SPEARMAN!C77-SPEARMAN!$W77)^2</f>
        <v>38809</v>
      </c>
      <c r="AB77">
        <f>(SPEARMAN!D77-SPEARMAN!$W77)^2</f>
        <v>1764</v>
      </c>
      <c r="AC77">
        <f>(SPEARMAN!E77-SPEARMAN!$W77)^2</f>
        <v>196</v>
      </c>
      <c r="AD77">
        <f>(SPEARMAN!F77-SPEARMAN!$W77)^2</f>
        <v>961</v>
      </c>
      <c r="AE77">
        <f>(SPEARMAN!G77-SPEARMAN!$W77)^2</f>
        <v>1444</v>
      </c>
      <c r="AF77">
        <f>(SPEARMAN!H77-SPEARMAN!$W77)^2</f>
        <v>49729</v>
      </c>
      <c r="AG77">
        <f>(SPEARMAN!I77-SPEARMAN!$W77)^2</f>
        <v>28224</v>
      </c>
      <c r="AH77">
        <f>(SPEARMAN!J77-SPEARMAN!$W77)^2</f>
        <v>8649</v>
      </c>
      <c r="AI77">
        <f>(SPEARMAN!K77-SPEARMAN!$W77)^2</f>
        <v>10404</v>
      </c>
      <c r="AJ77">
        <f>(SPEARMAN!L77-SPEARMAN!$W77)^2</f>
        <v>2809</v>
      </c>
      <c r="AK77">
        <f>(SPEARMAN!M77-SPEARMAN!$W77)^2</f>
        <v>44100</v>
      </c>
      <c r="AL77">
        <f>(SPEARMAN!N77-SPEARMAN!$W77)^2</f>
        <v>24649</v>
      </c>
      <c r="AM77">
        <f>(SPEARMAN!O77-SPEARMAN!$W77)^2</f>
        <v>4624</v>
      </c>
      <c r="AN77">
        <f>(SPEARMAN!P77-SPEARMAN!$W77)^2</f>
        <v>11025</v>
      </c>
      <c r="AO77">
        <f>(SPEARMAN!Q77-SPEARMAN!$W77)^2</f>
        <v>7569</v>
      </c>
      <c r="AP77">
        <f>(SPEARMAN!R77-SPEARMAN!$W77)^2</f>
        <v>20736</v>
      </c>
      <c r="AQ77">
        <f>(SPEARMAN!S77-SPEARMAN!$W77)^2</f>
        <v>45369</v>
      </c>
      <c r="AR77">
        <f>(SPEARMAN!T77-SPEARMAN!$W77)^2</f>
        <v>43264</v>
      </c>
      <c r="AS77">
        <f>(SPEARMAN!U77-SPEARMAN!$W77)^2</f>
        <v>21025</v>
      </c>
    </row>
    <row r="78" spans="25:45">
      <c r="Y78">
        <f>(SPEARMAN!A78-SPEARMAN!$W78)^2</f>
        <v>4096</v>
      </c>
      <c r="Z78">
        <f>(SPEARMAN!B78-SPEARMAN!$W78)^2</f>
        <v>225</v>
      </c>
      <c r="AA78">
        <f>(SPEARMAN!C78-SPEARMAN!$W78)^2</f>
        <v>6241</v>
      </c>
      <c r="AB78">
        <f>(SPEARMAN!D78-SPEARMAN!$W78)^2</f>
        <v>361</v>
      </c>
      <c r="AC78">
        <f>(SPEARMAN!E78-SPEARMAN!$W78)^2</f>
        <v>100</v>
      </c>
      <c r="AD78">
        <f>(SPEARMAN!F78-SPEARMAN!$W78)^2</f>
        <v>36</v>
      </c>
      <c r="AE78">
        <f>(SPEARMAN!G78-SPEARMAN!$W78)^2</f>
        <v>3600</v>
      </c>
      <c r="AF78">
        <f>(SPEARMAN!H78-SPEARMAN!$W78)^2</f>
        <v>2116</v>
      </c>
      <c r="AG78">
        <f>(SPEARMAN!I78-SPEARMAN!$W78)^2</f>
        <v>676</v>
      </c>
      <c r="AH78">
        <f>(SPEARMAN!J78-SPEARMAN!$W78)^2</f>
        <v>3844</v>
      </c>
      <c r="AI78">
        <f>(SPEARMAN!K78-SPEARMAN!$W78)^2</f>
        <v>4225</v>
      </c>
      <c r="AJ78">
        <f>(SPEARMAN!L78-SPEARMAN!$W78)^2</f>
        <v>1156</v>
      </c>
      <c r="AK78">
        <f>(SPEARMAN!M78-SPEARMAN!$W78)^2</f>
        <v>28224</v>
      </c>
      <c r="AL78">
        <f>(SPEARMAN!N78-SPEARMAN!$W78)^2</f>
        <v>3844</v>
      </c>
      <c r="AM78">
        <f>(SPEARMAN!O78-SPEARMAN!$W78)^2</f>
        <v>4356</v>
      </c>
      <c r="AN78">
        <f>(SPEARMAN!P78-SPEARMAN!$W78)^2</f>
        <v>100</v>
      </c>
      <c r="AO78">
        <f>(SPEARMAN!Q78-SPEARMAN!$W78)^2</f>
        <v>25</v>
      </c>
      <c r="AP78">
        <f>(SPEARMAN!R78-SPEARMAN!$W78)^2</f>
        <v>4096</v>
      </c>
      <c r="AQ78">
        <f>(SPEARMAN!S78-SPEARMAN!$W78)^2</f>
        <v>2704</v>
      </c>
      <c r="AR78">
        <f>(SPEARMAN!T78-SPEARMAN!$W78)^2</f>
        <v>25921</v>
      </c>
      <c r="AS78">
        <f>(SPEARMAN!U78-SPEARMAN!$W78)^2</f>
        <v>5929</v>
      </c>
    </row>
    <row r="79" spans="25:45">
      <c r="Y79">
        <f>(SPEARMAN!A79-SPEARMAN!$W79)^2</f>
        <v>2401</v>
      </c>
      <c r="Z79">
        <f>(SPEARMAN!B79-SPEARMAN!$W79)^2</f>
        <v>1600</v>
      </c>
      <c r="AA79">
        <f>(SPEARMAN!C79-SPEARMAN!$W79)^2</f>
        <v>225</v>
      </c>
      <c r="AB79">
        <f>(SPEARMAN!D79-SPEARMAN!$W79)^2</f>
        <v>33489</v>
      </c>
      <c r="AC79">
        <f>(SPEARMAN!E79-SPEARMAN!$W79)^2</f>
        <v>17689</v>
      </c>
      <c r="AD79">
        <f>(SPEARMAN!F79-SPEARMAN!$W79)^2</f>
        <v>1681</v>
      </c>
      <c r="AE79">
        <f>(SPEARMAN!G79-SPEARMAN!$W79)^2</f>
        <v>29929</v>
      </c>
      <c r="AF79">
        <f>(SPEARMAN!H79-SPEARMAN!$W79)^2</f>
        <v>1</v>
      </c>
      <c r="AG79">
        <f>(SPEARMAN!I79-SPEARMAN!$W79)^2</f>
        <v>2809</v>
      </c>
      <c r="AH79">
        <f>(SPEARMAN!J79-SPEARMAN!$W79)^2</f>
        <v>1024</v>
      </c>
      <c r="AI79">
        <f>(SPEARMAN!K79-SPEARMAN!$W79)^2</f>
        <v>1156</v>
      </c>
      <c r="AJ79">
        <f>(SPEARMAN!L79-SPEARMAN!$W79)^2</f>
        <v>12321</v>
      </c>
      <c r="AK79">
        <f>(SPEARMAN!M79-SPEARMAN!$W79)^2</f>
        <v>22500</v>
      </c>
      <c r="AL79">
        <f>(SPEARMAN!N79-SPEARMAN!$W79)^2</f>
        <v>3969</v>
      </c>
      <c r="AM79">
        <f>(SPEARMAN!O79-SPEARMAN!$W79)^2</f>
        <v>5329</v>
      </c>
      <c r="AN79">
        <f>(SPEARMAN!P79-SPEARMAN!$W79)^2</f>
        <v>2401</v>
      </c>
      <c r="AO79">
        <f>(SPEARMAN!Q79-SPEARMAN!$W79)^2</f>
        <v>1764</v>
      </c>
      <c r="AP79">
        <f>(SPEARMAN!R79-SPEARMAN!$W79)^2</f>
        <v>1156</v>
      </c>
      <c r="AQ79">
        <f>(SPEARMAN!S79-SPEARMAN!$W79)^2</f>
        <v>324</v>
      </c>
      <c r="AR79">
        <f>(SPEARMAN!T79-SPEARMAN!$W79)^2</f>
        <v>36864</v>
      </c>
      <c r="AS79">
        <f>(SPEARMAN!U79-SPEARMAN!$W79)^2</f>
        <v>2116</v>
      </c>
    </row>
    <row r="80" spans="25:45">
      <c r="Y80">
        <f>(SPEARMAN!A80-SPEARMAN!$W80)^2</f>
        <v>1089</v>
      </c>
      <c r="Z80">
        <f>(SPEARMAN!B80-SPEARMAN!$W80)^2</f>
        <v>1</v>
      </c>
      <c r="AA80">
        <f>(SPEARMAN!C80-SPEARMAN!$W80)^2</f>
        <v>6400</v>
      </c>
      <c r="AB80">
        <f>(SPEARMAN!D80-SPEARMAN!$W80)^2</f>
        <v>1369</v>
      </c>
      <c r="AC80">
        <f>(SPEARMAN!E80-SPEARMAN!$W80)^2</f>
        <v>17956</v>
      </c>
      <c r="AD80">
        <f>(SPEARMAN!F80-SPEARMAN!$W80)^2</f>
        <v>1444</v>
      </c>
      <c r="AE80">
        <f>(SPEARMAN!G80-SPEARMAN!$W80)^2</f>
        <v>47961</v>
      </c>
      <c r="AF80">
        <f>(SPEARMAN!H80-SPEARMAN!$W80)^2</f>
        <v>1764</v>
      </c>
      <c r="AG80">
        <f>(SPEARMAN!I80-SPEARMAN!$W80)^2</f>
        <v>5329</v>
      </c>
      <c r="AH80">
        <f>(SPEARMAN!J80-SPEARMAN!$W80)^2</f>
        <v>10609</v>
      </c>
      <c r="AI80">
        <f>(SPEARMAN!K80-SPEARMAN!$W80)^2</f>
        <v>21025</v>
      </c>
      <c r="AJ80">
        <f>(SPEARMAN!L80-SPEARMAN!$W80)^2</f>
        <v>26896</v>
      </c>
      <c r="AK80">
        <f>(SPEARMAN!M80-SPEARMAN!$W80)^2</f>
        <v>26244</v>
      </c>
      <c r="AL80">
        <f>(SPEARMAN!N80-SPEARMAN!$W80)^2</f>
        <v>4489</v>
      </c>
      <c r="AM80">
        <f>(SPEARMAN!O80-SPEARMAN!$W80)^2</f>
        <v>14641</v>
      </c>
      <c r="AN80">
        <f>(SPEARMAN!P80-SPEARMAN!$W80)^2</f>
        <v>289</v>
      </c>
      <c r="AO80">
        <f>(SPEARMAN!Q80-SPEARMAN!$W80)^2</f>
        <v>16129</v>
      </c>
      <c r="AP80">
        <f>(SPEARMAN!R80-SPEARMAN!$W80)^2</f>
        <v>21609</v>
      </c>
      <c r="AQ80">
        <f>(SPEARMAN!S80-SPEARMAN!$W80)^2</f>
        <v>2601</v>
      </c>
      <c r="AR80">
        <f>(SPEARMAN!T80-SPEARMAN!$W80)^2</f>
        <v>16</v>
      </c>
      <c r="AS80">
        <f>(SPEARMAN!U80-SPEARMAN!$W80)^2</f>
        <v>27556</v>
      </c>
    </row>
    <row r="81" spans="25:45">
      <c r="Y81">
        <f>(SPEARMAN!A81-SPEARMAN!$W81)^2</f>
        <v>196</v>
      </c>
      <c r="Z81">
        <f>(SPEARMAN!B81-SPEARMAN!$W81)^2</f>
        <v>9604</v>
      </c>
      <c r="AA81">
        <f>(SPEARMAN!C81-SPEARMAN!$W81)^2</f>
        <v>1</v>
      </c>
      <c r="AB81">
        <f>(SPEARMAN!D81-SPEARMAN!$W81)^2</f>
        <v>17424</v>
      </c>
      <c r="AC81">
        <f>(SPEARMAN!E81-SPEARMAN!$W81)^2</f>
        <v>7225</v>
      </c>
      <c r="AD81">
        <f>(SPEARMAN!F81-SPEARMAN!$W81)^2</f>
        <v>324</v>
      </c>
      <c r="AE81">
        <f>(SPEARMAN!G81-SPEARMAN!$W81)^2</f>
        <v>7569</v>
      </c>
      <c r="AF81">
        <f>(SPEARMAN!H81-SPEARMAN!$W81)^2</f>
        <v>4356</v>
      </c>
      <c r="AG81">
        <f>(SPEARMAN!I81-SPEARMAN!$W81)^2</f>
        <v>2025</v>
      </c>
      <c r="AH81">
        <f>(SPEARMAN!J81-SPEARMAN!$W81)^2</f>
        <v>81</v>
      </c>
      <c r="AI81">
        <f>(SPEARMAN!K81-SPEARMAN!$W81)^2</f>
        <v>441</v>
      </c>
      <c r="AJ81">
        <f>(SPEARMAN!L81-SPEARMAN!$W81)^2</f>
        <v>1156</v>
      </c>
      <c r="AK81">
        <f>(SPEARMAN!M81-SPEARMAN!$W81)^2</f>
        <v>48841</v>
      </c>
      <c r="AL81">
        <f>(SPEARMAN!N81-SPEARMAN!$W81)^2</f>
        <v>42025</v>
      </c>
      <c r="AM81">
        <f>(SPEARMAN!O81-SPEARMAN!$W81)^2</f>
        <v>1849</v>
      </c>
      <c r="AN81">
        <f>(SPEARMAN!P81-SPEARMAN!$W81)^2</f>
        <v>8281</v>
      </c>
      <c r="AO81">
        <f>(SPEARMAN!Q81-SPEARMAN!$W81)^2</f>
        <v>25</v>
      </c>
      <c r="AP81">
        <f>(SPEARMAN!R81-SPEARMAN!$W81)^2</f>
        <v>15625</v>
      </c>
      <c r="AQ81">
        <f>(SPEARMAN!S81-SPEARMAN!$W81)^2</f>
        <v>17424</v>
      </c>
      <c r="AR81">
        <f>(SPEARMAN!T81-SPEARMAN!$W81)^2</f>
        <v>9216</v>
      </c>
      <c r="AS81">
        <f>(SPEARMAN!U81-SPEARMAN!$W81)^2</f>
        <v>11881</v>
      </c>
    </row>
    <row r="82" spans="25:45">
      <c r="Y82">
        <f>(SPEARMAN!A82-SPEARMAN!$W82)^2</f>
        <v>12100</v>
      </c>
      <c r="Z82">
        <f>(SPEARMAN!B82-SPEARMAN!$W82)^2</f>
        <v>9025</v>
      </c>
      <c r="AA82">
        <f>(SPEARMAN!C82-SPEARMAN!$W82)^2</f>
        <v>6561</v>
      </c>
      <c r="AB82">
        <f>(SPEARMAN!D82-SPEARMAN!$W82)^2</f>
        <v>2704</v>
      </c>
      <c r="AC82">
        <f>(SPEARMAN!E82-SPEARMAN!$W82)^2</f>
        <v>26244</v>
      </c>
      <c r="AD82">
        <f>(SPEARMAN!F82-SPEARMAN!$W82)^2</f>
        <v>5929</v>
      </c>
      <c r="AE82">
        <f>(SPEARMAN!G82-SPEARMAN!$W82)^2</f>
        <v>17161</v>
      </c>
      <c r="AF82">
        <f>(SPEARMAN!H82-SPEARMAN!$W82)^2</f>
        <v>12769</v>
      </c>
      <c r="AG82">
        <f>(SPEARMAN!I82-SPEARMAN!$W82)^2</f>
        <v>5625</v>
      </c>
      <c r="AH82">
        <f>(SPEARMAN!J82-SPEARMAN!$W82)^2</f>
        <v>6561</v>
      </c>
      <c r="AI82">
        <f>(SPEARMAN!K82-SPEARMAN!$W82)^2</f>
        <v>5329</v>
      </c>
      <c r="AJ82">
        <f>(SPEARMAN!L82-SPEARMAN!$W82)^2</f>
        <v>1</v>
      </c>
      <c r="AK82">
        <f>(SPEARMAN!M82-SPEARMAN!$W82)^2</f>
        <v>21609</v>
      </c>
      <c r="AL82">
        <f>(SPEARMAN!N82-SPEARMAN!$W82)^2</f>
        <v>5329</v>
      </c>
      <c r="AM82">
        <f>(SPEARMAN!O82-SPEARMAN!$W82)^2</f>
        <v>5929</v>
      </c>
      <c r="AN82">
        <f>(SPEARMAN!P82-SPEARMAN!$W82)^2</f>
        <v>6724</v>
      </c>
      <c r="AO82">
        <f>(SPEARMAN!Q82-SPEARMAN!$W82)^2</f>
        <v>8100</v>
      </c>
      <c r="AP82">
        <f>(SPEARMAN!R82-SPEARMAN!$W82)^2</f>
        <v>12996</v>
      </c>
      <c r="AQ82">
        <f>(SPEARMAN!S82-SPEARMAN!$W82)^2</f>
        <v>12996</v>
      </c>
      <c r="AR82">
        <f>(SPEARMAN!T82-SPEARMAN!$W82)^2</f>
        <v>3600</v>
      </c>
      <c r="AS82">
        <f>(SPEARMAN!U82-SPEARMAN!$W82)^2</f>
        <v>12996</v>
      </c>
    </row>
    <row r="83" spans="25:45">
      <c r="Y83">
        <f>(SPEARMAN!A83-SPEARMAN!$W83)^2</f>
        <v>196</v>
      </c>
      <c r="Z83">
        <f>(SPEARMAN!B83-SPEARMAN!$W83)^2</f>
        <v>10000</v>
      </c>
      <c r="AA83">
        <f>(SPEARMAN!C83-SPEARMAN!$W83)^2</f>
        <v>1600</v>
      </c>
      <c r="AB83">
        <f>(SPEARMAN!D83-SPEARMAN!$W83)^2</f>
        <v>16900</v>
      </c>
      <c r="AC83">
        <f>(SPEARMAN!E83-SPEARMAN!$W83)^2</f>
        <v>8100</v>
      </c>
      <c r="AD83">
        <f>(SPEARMAN!F83-SPEARMAN!$W83)^2</f>
        <v>16</v>
      </c>
      <c r="AE83">
        <f>(SPEARMAN!G83-SPEARMAN!$W83)^2</f>
        <v>15129</v>
      </c>
      <c r="AF83">
        <f>(SPEARMAN!H83-SPEARMAN!$W83)^2</f>
        <v>26569</v>
      </c>
      <c r="AG83">
        <f>(SPEARMAN!I83-SPEARMAN!$W83)^2</f>
        <v>8649</v>
      </c>
      <c r="AH83">
        <f>(SPEARMAN!J83-SPEARMAN!$W83)^2</f>
        <v>11449</v>
      </c>
      <c r="AI83">
        <f>(SPEARMAN!K83-SPEARMAN!$W83)^2</f>
        <v>7225</v>
      </c>
      <c r="AJ83">
        <f>(SPEARMAN!L83-SPEARMAN!$W83)^2</f>
        <v>484</v>
      </c>
      <c r="AK83">
        <f>(SPEARMAN!M83-SPEARMAN!$W83)^2</f>
        <v>1444</v>
      </c>
      <c r="AL83">
        <f>(SPEARMAN!N83-SPEARMAN!$W83)^2</f>
        <v>13456</v>
      </c>
      <c r="AM83">
        <f>(SPEARMAN!O83-SPEARMAN!$W83)^2</f>
        <v>361</v>
      </c>
      <c r="AN83">
        <f>(SPEARMAN!P83-SPEARMAN!$W83)^2</f>
        <v>24964</v>
      </c>
      <c r="AO83">
        <f>(SPEARMAN!Q83-SPEARMAN!$W83)^2</f>
        <v>441</v>
      </c>
      <c r="AP83">
        <f>(SPEARMAN!R83-SPEARMAN!$W83)^2</f>
        <v>17956</v>
      </c>
      <c r="AQ83">
        <f>(SPEARMAN!S83-SPEARMAN!$W83)^2</f>
        <v>16129</v>
      </c>
      <c r="AR83">
        <f>(SPEARMAN!T83-SPEARMAN!$W83)^2</f>
        <v>1764</v>
      </c>
      <c r="AS83">
        <f>(SPEARMAN!U83-SPEARMAN!$W83)^2</f>
        <v>14161</v>
      </c>
    </row>
    <row r="84" spans="25:45">
      <c r="Y84">
        <f>(SPEARMAN!A84-SPEARMAN!$W84)^2</f>
        <v>9216</v>
      </c>
      <c r="Z84">
        <f>(SPEARMAN!B84-SPEARMAN!$W84)^2</f>
        <v>1521</v>
      </c>
      <c r="AA84">
        <f>(SPEARMAN!C84-SPEARMAN!$W84)^2</f>
        <v>11664</v>
      </c>
      <c r="AB84">
        <f>(SPEARMAN!D84-SPEARMAN!$W84)^2</f>
        <v>3481</v>
      </c>
      <c r="AC84">
        <f>(SPEARMAN!E84-SPEARMAN!$W84)^2</f>
        <v>441</v>
      </c>
      <c r="AD84">
        <f>(SPEARMAN!F84-SPEARMAN!$W84)^2</f>
        <v>2500</v>
      </c>
      <c r="AE84">
        <f>(SPEARMAN!G84-SPEARMAN!$W84)^2</f>
        <v>1225</v>
      </c>
      <c r="AF84">
        <f>(SPEARMAN!H84-SPEARMAN!$W84)^2</f>
        <v>256</v>
      </c>
      <c r="AG84">
        <f>(SPEARMAN!I84-SPEARMAN!$W84)^2</f>
        <v>7921</v>
      </c>
      <c r="AH84">
        <f>(SPEARMAN!J84-SPEARMAN!$W84)^2</f>
        <v>4096</v>
      </c>
      <c r="AI84">
        <f>(SPEARMAN!K84-SPEARMAN!$W84)^2</f>
        <v>2500</v>
      </c>
      <c r="AJ84">
        <f>(SPEARMAN!L84-SPEARMAN!$W84)^2</f>
        <v>12321</v>
      </c>
      <c r="AK84">
        <f>(SPEARMAN!M84-SPEARMAN!$W84)^2</f>
        <v>324</v>
      </c>
      <c r="AL84">
        <f>(SPEARMAN!N84-SPEARMAN!$W84)^2</f>
        <v>21609</v>
      </c>
      <c r="AM84">
        <f>(SPEARMAN!O84-SPEARMAN!$W84)^2</f>
        <v>12321</v>
      </c>
      <c r="AN84">
        <f>(SPEARMAN!P84-SPEARMAN!$W84)^2</f>
        <v>400</v>
      </c>
      <c r="AO84">
        <f>(SPEARMAN!Q84-SPEARMAN!$W84)^2</f>
        <v>14641</v>
      </c>
      <c r="AP84">
        <f>(SPEARMAN!R84-SPEARMAN!$W84)^2</f>
        <v>5476</v>
      </c>
      <c r="AQ84">
        <f>(SPEARMAN!S84-SPEARMAN!$W84)^2</f>
        <v>625</v>
      </c>
      <c r="AR84">
        <f>(SPEARMAN!T84-SPEARMAN!$W84)^2</f>
        <v>10000</v>
      </c>
      <c r="AS84">
        <f>(SPEARMAN!U84-SPEARMAN!$W84)^2</f>
        <v>10609</v>
      </c>
    </row>
    <row r="85" spans="25:45">
      <c r="Y85">
        <f>(SPEARMAN!A85-SPEARMAN!$W85)^2</f>
        <v>676</v>
      </c>
      <c r="Z85">
        <f>(SPEARMAN!B85-SPEARMAN!$W85)^2</f>
        <v>10404</v>
      </c>
      <c r="AA85">
        <f>(SPEARMAN!C85-SPEARMAN!$W85)^2</f>
        <v>49</v>
      </c>
      <c r="AB85">
        <f>(SPEARMAN!D85-SPEARMAN!$W85)^2</f>
        <v>324</v>
      </c>
      <c r="AC85">
        <f>(SPEARMAN!E85-SPEARMAN!$W85)^2</f>
        <v>256</v>
      </c>
      <c r="AD85">
        <f>(SPEARMAN!F85-SPEARMAN!$W85)^2</f>
        <v>484</v>
      </c>
      <c r="AE85">
        <f>(SPEARMAN!G85-SPEARMAN!$W85)^2</f>
        <v>2809</v>
      </c>
      <c r="AF85">
        <f>(SPEARMAN!H85-SPEARMAN!$W85)^2</f>
        <v>2809</v>
      </c>
      <c r="AG85">
        <f>(SPEARMAN!I85-SPEARMAN!$W85)^2</f>
        <v>3025</v>
      </c>
      <c r="AH85">
        <f>(SPEARMAN!J85-SPEARMAN!$W85)^2</f>
        <v>484</v>
      </c>
      <c r="AI85">
        <f>(SPEARMAN!K85-SPEARMAN!$W85)^2</f>
        <v>16</v>
      </c>
      <c r="AJ85">
        <f>(SPEARMAN!L85-SPEARMAN!$W85)^2</f>
        <v>4489</v>
      </c>
      <c r="AK85">
        <f>(SPEARMAN!M85-SPEARMAN!$W85)^2</f>
        <v>16900</v>
      </c>
      <c r="AL85">
        <f>(SPEARMAN!N85-SPEARMAN!$W85)^2</f>
        <v>46656</v>
      </c>
      <c r="AM85">
        <f>(SPEARMAN!O85-SPEARMAN!$W85)^2</f>
        <v>4356</v>
      </c>
      <c r="AN85">
        <f>(SPEARMAN!P85-SPEARMAN!$W85)^2</f>
        <v>2116</v>
      </c>
      <c r="AO85">
        <f>(SPEARMAN!Q85-SPEARMAN!$W85)^2</f>
        <v>42025</v>
      </c>
      <c r="AP85">
        <f>(SPEARMAN!R85-SPEARMAN!$W85)^2</f>
        <v>64</v>
      </c>
      <c r="AQ85">
        <f>(SPEARMAN!S85-SPEARMAN!$W85)^2</f>
        <v>1225</v>
      </c>
      <c r="AR85">
        <f>(SPEARMAN!T85-SPEARMAN!$W85)^2</f>
        <v>484</v>
      </c>
      <c r="AS85">
        <f>(SPEARMAN!U85-SPEARMAN!$W85)^2</f>
        <v>3969</v>
      </c>
    </row>
    <row r="86" spans="25:45">
      <c r="Y86">
        <f>(SPEARMAN!A86-SPEARMAN!$W86)^2</f>
        <v>1521</v>
      </c>
      <c r="Z86">
        <f>(SPEARMAN!B86-SPEARMAN!$W86)^2</f>
        <v>2601</v>
      </c>
      <c r="AA86">
        <f>(SPEARMAN!C86-SPEARMAN!$W86)^2</f>
        <v>484</v>
      </c>
      <c r="AB86">
        <f>(SPEARMAN!D86-SPEARMAN!$W86)^2</f>
        <v>20164</v>
      </c>
      <c r="AC86">
        <f>(SPEARMAN!E86-SPEARMAN!$W86)^2</f>
        <v>5184</v>
      </c>
      <c r="AD86">
        <f>(SPEARMAN!F86-SPEARMAN!$W86)^2</f>
        <v>529</v>
      </c>
      <c r="AE86">
        <f>(SPEARMAN!G86-SPEARMAN!$W86)^2</f>
        <v>19600</v>
      </c>
      <c r="AF86">
        <f>(SPEARMAN!H86-SPEARMAN!$W86)^2</f>
        <v>3249</v>
      </c>
      <c r="AG86">
        <f>(SPEARMAN!I86-SPEARMAN!$W86)^2</f>
        <v>1444</v>
      </c>
      <c r="AH86">
        <f>(SPEARMAN!J86-SPEARMAN!$W86)^2</f>
        <v>2401</v>
      </c>
      <c r="AI86">
        <f>(SPEARMAN!K86-SPEARMAN!$W86)^2</f>
        <v>4356</v>
      </c>
      <c r="AJ86">
        <f>(SPEARMAN!L86-SPEARMAN!$W86)^2</f>
        <v>9</v>
      </c>
      <c r="AK86">
        <f>(SPEARMAN!M86-SPEARMAN!$W86)^2</f>
        <v>5184</v>
      </c>
      <c r="AL86">
        <f>(SPEARMAN!N86-SPEARMAN!$W86)^2</f>
        <v>17424</v>
      </c>
      <c r="AM86">
        <f>(SPEARMAN!O86-SPEARMAN!$W86)^2</f>
        <v>576</v>
      </c>
      <c r="AN86">
        <f>(SPEARMAN!P86-SPEARMAN!$W86)^2</f>
        <v>16641</v>
      </c>
      <c r="AO86">
        <f>(SPEARMAN!Q86-SPEARMAN!$W86)^2</f>
        <v>1089</v>
      </c>
      <c r="AP86">
        <f>(SPEARMAN!R86-SPEARMAN!$W86)^2</f>
        <v>144</v>
      </c>
      <c r="AQ86">
        <f>(SPEARMAN!S86-SPEARMAN!$W86)^2</f>
        <v>16</v>
      </c>
      <c r="AR86">
        <f>(SPEARMAN!T86-SPEARMAN!$W86)^2</f>
        <v>8100</v>
      </c>
      <c r="AS86">
        <f>(SPEARMAN!U86-SPEARMAN!$W86)^2</f>
        <v>1156</v>
      </c>
    </row>
    <row r="87" spans="25:45">
      <c r="Y87">
        <f>(SPEARMAN!A87-SPEARMAN!$W87)^2</f>
        <v>196</v>
      </c>
      <c r="Z87">
        <f>(SPEARMAN!B87-SPEARMAN!$W87)^2</f>
        <v>2704</v>
      </c>
      <c r="AA87">
        <f>(SPEARMAN!C87-SPEARMAN!$W87)^2</f>
        <v>121</v>
      </c>
      <c r="AB87">
        <f>(SPEARMAN!D87-SPEARMAN!$W87)^2</f>
        <v>32761</v>
      </c>
      <c r="AC87">
        <f>(SPEARMAN!E87-SPEARMAN!$W87)^2</f>
        <v>19881</v>
      </c>
      <c r="AD87">
        <f>(SPEARMAN!F87-SPEARMAN!$W87)^2</f>
        <v>121</v>
      </c>
      <c r="AE87">
        <f>(SPEARMAN!G87-SPEARMAN!$W87)^2</f>
        <v>4761</v>
      </c>
      <c r="AF87">
        <f>(SPEARMAN!H87-SPEARMAN!$W87)^2</f>
        <v>11025</v>
      </c>
      <c r="AG87">
        <f>(SPEARMAN!I87-SPEARMAN!$W87)^2</f>
        <v>64</v>
      </c>
      <c r="AH87">
        <f>(SPEARMAN!J87-SPEARMAN!$W87)^2</f>
        <v>16641</v>
      </c>
      <c r="AI87">
        <f>(SPEARMAN!K87-SPEARMAN!$W87)^2</f>
        <v>10000</v>
      </c>
      <c r="AJ87">
        <f>(SPEARMAN!L87-SPEARMAN!$W87)^2</f>
        <v>225</v>
      </c>
      <c r="AK87">
        <f>(SPEARMAN!M87-SPEARMAN!$W87)^2</f>
        <v>60516</v>
      </c>
      <c r="AL87">
        <f>(SPEARMAN!N87-SPEARMAN!$W87)^2</f>
        <v>43681</v>
      </c>
      <c r="AM87">
        <f>(SPEARMAN!O87-SPEARMAN!$W87)^2</f>
        <v>0</v>
      </c>
      <c r="AN87">
        <f>(SPEARMAN!P87-SPEARMAN!$W87)^2</f>
        <v>32761</v>
      </c>
      <c r="AO87">
        <f>(SPEARMAN!Q87-SPEARMAN!$W87)^2</f>
        <v>23716</v>
      </c>
      <c r="AP87">
        <f>(SPEARMAN!R87-SPEARMAN!$W87)^2</f>
        <v>11881</v>
      </c>
      <c r="AQ87">
        <f>(SPEARMAN!S87-SPEARMAN!$W87)^2</f>
        <v>7225</v>
      </c>
      <c r="AR87">
        <f>(SPEARMAN!T87-SPEARMAN!$W87)^2</f>
        <v>3600</v>
      </c>
      <c r="AS87">
        <f>(SPEARMAN!U87-SPEARMAN!$W87)^2</f>
        <v>21904</v>
      </c>
    </row>
    <row r="88" spans="25:45">
      <c r="Y88">
        <f>(SPEARMAN!A88-SPEARMAN!$W88)^2</f>
        <v>3025</v>
      </c>
      <c r="Z88">
        <f>(SPEARMAN!B88-SPEARMAN!$W88)^2</f>
        <v>961</v>
      </c>
      <c r="AA88">
        <f>(SPEARMAN!C88-SPEARMAN!$W88)^2</f>
        <v>900</v>
      </c>
      <c r="AB88">
        <f>(SPEARMAN!D88-SPEARMAN!$W88)^2</f>
        <v>2500</v>
      </c>
      <c r="AC88">
        <f>(SPEARMAN!E88-SPEARMAN!$W88)^2</f>
        <v>1</v>
      </c>
      <c r="AD88">
        <f>(SPEARMAN!F88-SPEARMAN!$W88)^2</f>
        <v>4356</v>
      </c>
      <c r="AE88">
        <f>(SPEARMAN!G88-SPEARMAN!$W88)^2</f>
        <v>7569</v>
      </c>
      <c r="AF88">
        <f>(SPEARMAN!H88-SPEARMAN!$W88)^2</f>
        <v>6889</v>
      </c>
      <c r="AG88">
        <f>(SPEARMAN!I88-SPEARMAN!$W88)^2</f>
        <v>4356</v>
      </c>
      <c r="AH88">
        <f>(SPEARMAN!J88-SPEARMAN!$W88)^2</f>
        <v>1600</v>
      </c>
      <c r="AI88">
        <f>(SPEARMAN!K88-SPEARMAN!$W88)^2</f>
        <v>2401</v>
      </c>
      <c r="AJ88">
        <f>(SPEARMAN!L88-SPEARMAN!$W88)^2</f>
        <v>3481</v>
      </c>
      <c r="AK88">
        <f>(SPEARMAN!M88-SPEARMAN!$W88)^2</f>
        <v>31684</v>
      </c>
      <c r="AL88">
        <f>(SPEARMAN!N88-SPEARMAN!$W88)^2</f>
        <v>1681</v>
      </c>
      <c r="AM88">
        <f>(SPEARMAN!O88-SPEARMAN!$W88)^2</f>
        <v>3844</v>
      </c>
      <c r="AN88">
        <f>(SPEARMAN!P88-SPEARMAN!$W88)^2</f>
        <v>4096</v>
      </c>
      <c r="AO88">
        <f>(SPEARMAN!Q88-SPEARMAN!$W88)^2</f>
        <v>729</v>
      </c>
      <c r="AP88">
        <f>(SPEARMAN!R88-SPEARMAN!$W88)^2</f>
        <v>10609</v>
      </c>
      <c r="AQ88">
        <f>(SPEARMAN!S88-SPEARMAN!$W88)^2</f>
        <v>6084</v>
      </c>
      <c r="AR88">
        <f>(SPEARMAN!T88-SPEARMAN!$W88)^2</f>
        <v>26244</v>
      </c>
      <c r="AS88">
        <f>(SPEARMAN!U88-SPEARMAN!$W88)^2</f>
        <v>10000</v>
      </c>
    </row>
    <row r="89" spans="25:45">
      <c r="Y89">
        <f>(SPEARMAN!A89-SPEARMAN!$W89)^2</f>
        <v>196</v>
      </c>
      <c r="Z89">
        <f>(SPEARMAN!B89-SPEARMAN!$W89)^2</f>
        <v>1681</v>
      </c>
      <c r="AA89">
        <f>(SPEARMAN!C89-SPEARMAN!$W89)^2</f>
        <v>49</v>
      </c>
      <c r="AB89">
        <f>(SPEARMAN!D89-SPEARMAN!$W89)^2</f>
        <v>54289</v>
      </c>
      <c r="AC89">
        <f>(SPEARMAN!E89-SPEARMAN!$W89)^2</f>
        <v>2401</v>
      </c>
      <c r="AD89">
        <f>(SPEARMAN!F89-SPEARMAN!$W89)^2</f>
        <v>121</v>
      </c>
      <c r="AE89">
        <f>(SPEARMAN!G89-SPEARMAN!$W89)^2</f>
        <v>6084</v>
      </c>
      <c r="AF89">
        <f>(SPEARMAN!H89-SPEARMAN!$W89)^2</f>
        <v>11664</v>
      </c>
      <c r="AG89">
        <f>(SPEARMAN!I89-SPEARMAN!$W89)^2</f>
        <v>169</v>
      </c>
      <c r="AH89">
        <f>(SPEARMAN!J89-SPEARMAN!$W89)^2</f>
        <v>81</v>
      </c>
      <c r="AI89">
        <f>(SPEARMAN!K89-SPEARMAN!$W89)^2</f>
        <v>100</v>
      </c>
      <c r="AJ89">
        <f>(SPEARMAN!L89-SPEARMAN!$W89)^2</f>
        <v>3844</v>
      </c>
      <c r="AK89">
        <f>(SPEARMAN!M89-SPEARMAN!$W89)^2</f>
        <v>17956</v>
      </c>
      <c r="AL89">
        <f>(SPEARMAN!N89-SPEARMAN!$W89)^2</f>
        <v>25600</v>
      </c>
      <c r="AM89">
        <f>(SPEARMAN!O89-SPEARMAN!$W89)^2</f>
        <v>5476</v>
      </c>
      <c r="AN89">
        <f>(SPEARMAN!P89-SPEARMAN!$W89)^2</f>
        <v>18225</v>
      </c>
      <c r="AO89">
        <f>(SPEARMAN!Q89-SPEARMAN!$W89)^2</f>
        <v>10000</v>
      </c>
      <c r="AP89">
        <f>(SPEARMAN!R89-SPEARMAN!$W89)^2</f>
        <v>7225</v>
      </c>
      <c r="AQ89">
        <f>(SPEARMAN!S89-SPEARMAN!$W89)^2</f>
        <v>23104</v>
      </c>
      <c r="AR89">
        <f>(SPEARMAN!T89-SPEARMAN!$W89)^2</f>
        <v>38025</v>
      </c>
      <c r="AS89">
        <f>(SPEARMAN!U89-SPEARMAN!$W89)^2</f>
        <v>6084</v>
      </c>
    </row>
    <row r="90" spans="25:45">
      <c r="Y90">
        <f>(SPEARMAN!A90-SPEARMAN!$W90)^2</f>
        <v>18769</v>
      </c>
      <c r="Z90">
        <f>(SPEARMAN!B90-SPEARMAN!$W90)^2</f>
        <v>64</v>
      </c>
      <c r="AA90">
        <f>(SPEARMAN!C90-SPEARMAN!$W90)^2</f>
        <v>12769</v>
      </c>
      <c r="AB90">
        <f>(SPEARMAN!D90-SPEARMAN!$W90)^2</f>
        <v>2916</v>
      </c>
      <c r="AC90">
        <f>(SPEARMAN!E90-SPEARMAN!$W90)^2</f>
        <v>10609</v>
      </c>
      <c r="AD90">
        <f>(SPEARMAN!F90-SPEARMAN!$W90)^2</f>
        <v>841</v>
      </c>
      <c r="AE90">
        <f>(SPEARMAN!G90-SPEARMAN!$W90)^2</f>
        <v>4</v>
      </c>
      <c r="AF90">
        <f>(SPEARMAN!H90-SPEARMAN!$W90)^2</f>
        <v>7225</v>
      </c>
      <c r="AG90">
        <f>(SPEARMAN!I90-SPEARMAN!$W90)^2</f>
        <v>12100</v>
      </c>
      <c r="AH90">
        <f>(SPEARMAN!J90-SPEARMAN!$W90)^2</f>
        <v>6561</v>
      </c>
      <c r="AI90">
        <f>(SPEARMAN!K90-SPEARMAN!$W90)^2</f>
        <v>4761</v>
      </c>
      <c r="AJ90">
        <f>(SPEARMAN!L90-SPEARMAN!$W90)^2</f>
        <v>49</v>
      </c>
      <c r="AK90">
        <f>(SPEARMAN!M90-SPEARMAN!$W90)^2</f>
        <v>16384</v>
      </c>
      <c r="AL90">
        <f>(SPEARMAN!N90-SPEARMAN!$W90)^2</f>
        <v>3025</v>
      </c>
      <c r="AM90">
        <f>(SPEARMAN!O90-SPEARMAN!$W90)^2</f>
        <v>8281</v>
      </c>
      <c r="AN90">
        <f>(SPEARMAN!P90-SPEARMAN!$W90)^2</f>
        <v>8464</v>
      </c>
      <c r="AO90">
        <f>(SPEARMAN!Q90-SPEARMAN!$W90)^2</f>
        <v>1849</v>
      </c>
      <c r="AP90">
        <f>(SPEARMAN!R90-SPEARMAN!$W90)^2</f>
        <v>11881</v>
      </c>
      <c r="AQ90">
        <f>(SPEARMAN!S90-SPEARMAN!$W90)^2</f>
        <v>11236</v>
      </c>
      <c r="AR90">
        <f>(SPEARMAN!T90-SPEARMAN!$W90)^2</f>
        <v>1849</v>
      </c>
      <c r="AS90">
        <f>(SPEARMAN!U90-SPEARMAN!$W90)^2</f>
        <v>6561</v>
      </c>
    </row>
    <row r="91" spans="25:45">
      <c r="Y91">
        <f>(SPEARMAN!A91-SPEARMAN!$W91)^2</f>
        <v>3481</v>
      </c>
      <c r="Z91">
        <f>(SPEARMAN!B91-SPEARMAN!$W91)^2</f>
        <v>2304</v>
      </c>
      <c r="AA91">
        <f>(SPEARMAN!C91-SPEARMAN!$W91)^2</f>
        <v>3721</v>
      </c>
      <c r="AB91">
        <f>(SPEARMAN!D91-SPEARMAN!$W91)^2</f>
        <v>2916</v>
      </c>
      <c r="AC91">
        <f>(SPEARMAN!E91-SPEARMAN!$W91)^2</f>
        <v>1521</v>
      </c>
      <c r="AD91">
        <f>(SPEARMAN!F91-SPEARMAN!$W91)^2</f>
        <v>576</v>
      </c>
      <c r="AE91">
        <f>(SPEARMAN!G91-SPEARMAN!$W91)^2</f>
        <v>900</v>
      </c>
      <c r="AF91">
        <f>(SPEARMAN!H91-SPEARMAN!$W91)^2</f>
        <v>3844</v>
      </c>
      <c r="AG91">
        <f>(SPEARMAN!I91-SPEARMAN!$W91)^2</f>
        <v>5041</v>
      </c>
      <c r="AH91">
        <f>(SPEARMAN!J91-SPEARMAN!$W91)^2</f>
        <v>2025</v>
      </c>
      <c r="AI91">
        <f>(SPEARMAN!K91-SPEARMAN!$W91)^2</f>
        <v>324</v>
      </c>
      <c r="AJ91">
        <f>(SPEARMAN!L91-SPEARMAN!$W91)^2</f>
        <v>5776</v>
      </c>
      <c r="AK91">
        <f>(SPEARMAN!M91-SPEARMAN!$W91)^2</f>
        <v>961</v>
      </c>
      <c r="AL91">
        <f>(SPEARMAN!N91-SPEARMAN!$W91)^2</f>
        <v>41616</v>
      </c>
      <c r="AM91">
        <f>(SPEARMAN!O91-SPEARMAN!$W91)^2</f>
        <v>4096</v>
      </c>
      <c r="AN91">
        <f>(SPEARMAN!P91-SPEARMAN!$W91)^2</f>
        <v>225</v>
      </c>
      <c r="AO91">
        <f>(SPEARMAN!Q91-SPEARMAN!$W91)^2</f>
        <v>9216</v>
      </c>
      <c r="AP91">
        <f>(SPEARMAN!R91-SPEARMAN!$W91)^2</f>
        <v>3481</v>
      </c>
      <c r="AQ91">
        <f>(SPEARMAN!S91-SPEARMAN!$W91)^2</f>
        <v>64</v>
      </c>
      <c r="AR91">
        <f>(SPEARMAN!T91-SPEARMAN!$W91)^2</f>
        <v>28561</v>
      </c>
      <c r="AS91">
        <f>(SPEARMAN!U91-SPEARMAN!$W91)^2</f>
        <v>3364</v>
      </c>
    </row>
    <row r="92" spans="25:45">
      <c r="Y92">
        <f>(SPEARMAN!A92-SPEARMAN!$W92)^2</f>
        <v>8281</v>
      </c>
      <c r="Z92">
        <f>(SPEARMAN!B92-SPEARMAN!$W92)^2</f>
        <v>289</v>
      </c>
      <c r="AA92">
        <f>(SPEARMAN!C92-SPEARMAN!$W92)^2</f>
        <v>9216</v>
      </c>
      <c r="AB92">
        <f>(SPEARMAN!D92-SPEARMAN!$W92)^2</f>
        <v>1296</v>
      </c>
      <c r="AC92">
        <f>(SPEARMAN!E92-SPEARMAN!$W92)^2</f>
        <v>3844</v>
      </c>
      <c r="AD92">
        <f>(SPEARMAN!F92-SPEARMAN!$W92)^2</f>
        <v>2401</v>
      </c>
      <c r="AE92">
        <f>(SPEARMAN!G92-SPEARMAN!$W92)^2</f>
        <v>4096</v>
      </c>
      <c r="AF92">
        <f>(SPEARMAN!H92-SPEARMAN!$W92)^2</f>
        <v>14161</v>
      </c>
      <c r="AG92">
        <f>(SPEARMAN!I92-SPEARMAN!$W92)^2</f>
        <v>13456</v>
      </c>
      <c r="AH92">
        <f>(SPEARMAN!J92-SPEARMAN!$W92)^2</f>
        <v>11449</v>
      </c>
      <c r="AI92">
        <f>(SPEARMAN!K92-SPEARMAN!$W92)^2</f>
        <v>10201</v>
      </c>
      <c r="AJ92">
        <f>(SPEARMAN!L92-SPEARMAN!$W92)^2</f>
        <v>2704</v>
      </c>
      <c r="AK92">
        <f>(SPEARMAN!M92-SPEARMAN!$W92)^2</f>
        <v>841</v>
      </c>
      <c r="AL92">
        <f>(SPEARMAN!N92-SPEARMAN!$W92)^2</f>
        <v>225</v>
      </c>
      <c r="AM92">
        <f>(SPEARMAN!O92-SPEARMAN!$W92)^2</f>
        <v>676</v>
      </c>
      <c r="AN92">
        <f>(SPEARMAN!P92-SPEARMAN!$W92)^2</f>
        <v>5329</v>
      </c>
      <c r="AO92">
        <f>(SPEARMAN!Q92-SPEARMAN!$W92)^2</f>
        <v>3969</v>
      </c>
      <c r="AP92">
        <f>(SPEARMAN!R92-SPEARMAN!$W92)^2</f>
        <v>13456</v>
      </c>
      <c r="AQ92">
        <f>(SPEARMAN!S92-SPEARMAN!$W92)^2</f>
        <v>14641</v>
      </c>
      <c r="AR92">
        <f>(SPEARMAN!T92-SPEARMAN!$W92)^2</f>
        <v>10000</v>
      </c>
      <c r="AS92">
        <f>(SPEARMAN!U92-SPEARMAN!$W92)^2</f>
        <v>10404</v>
      </c>
    </row>
    <row r="93" spans="25:45">
      <c r="Y93">
        <f>(SPEARMAN!A93-SPEARMAN!$W93)^2</f>
        <v>6724</v>
      </c>
      <c r="Z93">
        <f>(SPEARMAN!B93-SPEARMAN!$W93)^2</f>
        <v>15625</v>
      </c>
      <c r="AA93">
        <f>(SPEARMAN!C93-SPEARMAN!$W93)^2</f>
        <v>841</v>
      </c>
      <c r="AB93">
        <f>(SPEARMAN!D93-SPEARMAN!$W93)^2</f>
        <v>2209</v>
      </c>
      <c r="AC93">
        <f>(SPEARMAN!E93-SPEARMAN!$W93)^2</f>
        <v>5929</v>
      </c>
      <c r="AD93">
        <f>(SPEARMAN!F93-SPEARMAN!$W93)^2</f>
        <v>8281</v>
      </c>
      <c r="AE93">
        <f>(SPEARMAN!G93-SPEARMAN!$W93)^2</f>
        <v>1681</v>
      </c>
      <c r="AF93">
        <f>(SPEARMAN!H93-SPEARMAN!$W93)^2</f>
        <v>6241</v>
      </c>
      <c r="AG93">
        <f>(SPEARMAN!I93-SPEARMAN!$W93)^2</f>
        <v>100</v>
      </c>
      <c r="AH93">
        <f>(SPEARMAN!J93-SPEARMAN!$W93)^2</f>
        <v>1521</v>
      </c>
      <c r="AI93">
        <f>(SPEARMAN!K93-SPEARMAN!$W93)^2</f>
        <v>4900</v>
      </c>
      <c r="AJ93">
        <f>(SPEARMAN!L93-SPEARMAN!$W93)^2</f>
        <v>5184</v>
      </c>
      <c r="AK93">
        <f>(SPEARMAN!M93-SPEARMAN!$W93)^2</f>
        <v>13689</v>
      </c>
      <c r="AL93">
        <f>(SPEARMAN!N93-SPEARMAN!$W93)^2</f>
        <v>4</v>
      </c>
      <c r="AM93">
        <f>(SPEARMAN!O93-SPEARMAN!$W93)^2</f>
        <v>11025</v>
      </c>
      <c r="AN93">
        <f>(SPEARMAN!P93-SPEARMAN!$W93)^2</f>
        <v>144</v>
      </c>
      <c r="AO93">
        <f>(SPEARMAN!Q93-SPEARMAN!$W93)^2</f>
        <v>324</v>
      </c>
      <c r="AP93">
        <f>(SPEARMAN!R93-SPEARMAN!$W93)^2</f>
        <v>3481</v>
      </c>
      <c r="AQ93">
        <f>(SPEARMAN!S93-SPEARMAN!$W93)^2</f>
        <v>2601</v>
      </c>
      <c r="AR93">
        <f>(SPEARMAN!T93-SPEARMAN!$W93)^2</f>
        <v>2500</v>
      </c>
      <c r="AS93">
        <f>(SPEARMAN!U93-SPEARMAN!$W93)^2</f>
        <v>2916</v>
      </c>
    </row>
    <row r="94" spans="25:45">
      <c r="Y94">
        <f>(SPEARMAN!A94-SPEARMAN!$W94)^2</f>
        <v>7056</v>
      </c>
      <c r="Z94">
        <f>(SPEARMAN!B94-SPEARMAN!$W94)^2</f>
        <v>5329</v>
      </c>
      <c r="AA94">
        <f>(SPEARMAN!C94-SPEARMAN!$W94)^2</f>
        <v>1936</v>
      </c>
      <c r="AB94">
        <f>(SPEARMAN!D94-SPEARMAN!$W94)^2</f>
        <v>400</v>
      </c>
      <c r="AC94">
        <f>(SPEARMAN!E94-SPEARMAN!$W94)^2</f>
        <v>16129</v>
      </c>
      <c r="AD94">
        <f>(SPEARMAN!F94-SPEARMAN!$W94)^2</f>
        <v>12100</v>
      </c>
      <c r="AE94">
        <f>(SPEARMAN!G94-SPEARMAN!$W94)^2</f>
        <v>3969</v>
      </c>
      <c r="AF94">
        <f>(SPEARMAN!H94-SPEARMAN!$W94)^2</f>
        <v>9409</v>
      </c>
      <c r="AG94">
        <f>(SPEARMAN!I94-SPEARMAN!$W94)^2</f>
        <v>7396</v>
      </c>
      <c r="AH94">
        <f>(SPEARMAN!J94-SPEARMAN!$W94)^2</f>
        <v>2304</v>
      </c>
      <c r="AI94">
        <f>(SPEARMAN!K94-SPEARMAN!$W94)^2</f>
        <v>5776</v>
      </c>
      <c r="AJ94">
        <f>(SPEARMAN!L94-SPEARMAN!$W94)^2</f>
        <v>10201</v>
      </c>
      <c r="AK94">
        <f>(SPEARMAN!M94-SPEARMAN!$W94)^2</f>
        <v>4761</v>
      </c>
      <c r="AL94">
        <f>(SPEARMAN!N94-SPEARMAN!$W94)^2</f>
        <v>1444</v>
      </c>
      <c r="AM94">
        <f>(SPEARMAN!O94-SPEARMAN!$W94)^2</f>
        <v>5929</v>
      </c>
      <c r="AN94">
        <f>(SPEARMAN!P94-SPEARMAN!$W94)^2</f>
        <v>2401</v>
      </c>
      <c r="AO94">
        <f>(SPEARMAN!Q94-SPEARMAN!$W94)^2</f>
        <v>361</v>
      </c>
      <c r="AP94">
        <f>(SPEARMAN!R94-SPEARMAN!$W94)^2</f>
        <v>3969</v>
      </c>
      <c r="AQ94">
        <f>(SPEARMAN!S94-SPEARMAN!$W94)^2</f>
        <v>10201</v>
      </c>
      <c r="AR94">
        <f>(SPEARMAN!T94-SPEARMAN!$W94)^2</f>
        <v>5184</v>
      </c>
      <c r="AS94">
        <f>(SPEARMAN!U94-SPEARMAN!$W94)^2</f>
        <v>1764</v>
      </c>
    </row>
    <row r="95" spans="25:45">
      <c r="Y95">
        <f>(SPEARMAN!A95-SPEARMAN!$W95)^2</f>
        <v>1</v>
      </c>
      <c r="Z95">
        <f>(SPEARMAN!B95-SPEARMAN!$W95)^2</f>
        <v>25</v>
      </c>
      <c r="AA95">
        <f>(SPEARMAN!C95-SPEARMAN!$W95)^2</f>
        <v>400</v>
      </c>
      <c r="AB95">
        <f>(SPEARMAN!D95-SPEARMAN!$W95)^2</f>
        <v>8649</v>
      </c>
      <c r="AC95">
        <f>(SPEARMAN!E95-SPEARMAN!$W95)^2</f>
        <v>1</v>
      </c>
      <c r="AD95">
        <f>(SPEARMAN!F95-SPEARMAN!$W95)^2</f>
        <v>4</v>
      </c>
      <c r="AE95">
        <f>(SPEARMAN!G95-SPEARMAN!$W95)^2</f>
        <v>1089</v>
      </c>
      <c r="AF95">
        <f>(SPEARMAN!H95-SPEARMAN!$W95)^2</f>
        <v>2916</v>
      </c>
      <c r="AG95">
        <f>(SPEARMAN!I95-SPEARMAN!$W95)^2</f>
        <v>784</v>
      </c>
      <c r="AH95">
        <f>(SPEARMAN!J95-SPEARMAN!$W95)^2</f>
        <v>441</v>
      </c>
      <c r="AI95">
        <f>(SPEARMAN!K95-SPEARMAN!$W95)^2</f>
        <v>2601</v>
      </c>
      <c r="AJ95">
        <f>(SPEARMAN!L95-SPEARMAN!$W95)^2</f>
        <v>15625</v>
      </c>
      <c r="AK95">
        <f>(SPEARMAN!M95-SPEARMAN!$W95)^2</f>
        <v>9216</v>
      </c>
      <c r="AL95">
        <f>(SPEARMAN!N95-SPEARMAN!$W95)^2</f>
        <v>17424</v>
      </c>
      <c r="AM95">
        <f>(SPEARMAN!O95-SPEARMAN!$W95)^2</f>
        <v>10000</v>
      </c>
      <c r="AN95">
        <f>(SPEARMAN!P95-SPEARMAN!$W95)^2</f>
        <v>3364</v>
      </c>
      <c r="AO95">
        <f>(SPEARMAN!Q95-SPEARMAN!$W95)^2</f>
        <v>3136</v>
      </c>
      <c r="AP95">
        <f>(SPEARMAN!R95-SPEARMAN!$W95)^2</f>
        <v>9</v>
      </c>
      <c r="AQ95">
        <f>(SPEARMAN!S95-SPEARMAN!$W95)^2</f>
        <v>729</v>
      </c>
      <c r="AR95">
        <f>(SPEARMAN!T95-SPEARMAN!$W95)^2</f>
        <v>3025</v>
      </c>
      <c r="AS95">
        <f>(SPEARMAN!U95-SPEARMAN!$W95)^2</f>
        <v>100</v>
      </c>
    </row>
    <row r="96" spans="25:45">
      <c r="Y96">
        <f>(SPEARMAN!A96-SPEARMAN!$W96)^2</f>
        <v>2025</v>
      </c>
      <c r="Z96">
        <f>(SPEARMAN!B96-SPEARMAN!$W96)^2</f>
        <v>1764</v>
      </c>
      <c r="AA96">
        <f>(SPEARMAN!C96-SPEARMAN!$W96)^2</f>
        <v>1681</v>
      </c>
      <c r="AB96">
        <f>(SPEARMAN!D96-SPEARMAN!$W96)^2</f>
        <v>3721</v>
      </c>
      <c r="AC96">
        <f>(SPEARMAN!E96-SPEARMAN!$W96)^2</f>
        <v>3481</v>
      </c>
      <c r="AD96">
        <f>(SPEARMAN!F96-SPEARMAN!$W96)^2</f>
        <v>784</v>
      </c>
      <c r="AE96">
        <f>(SPEARMAN!G96-SPEARMAN!$W96)^2</f>
        <v>8281</v>
      </c>
      <c r="AF96">
        <f>(SPEARMAN!H96-SPEARMAN!$W96)^2</f>
        <v>10609</v>
      </c>
      <c r="AG96">
        <f>(SPEARMAN!I96-SPEARMAN!$W96)^2</f>
        <v>400</v>
      </c>
      <c r="AH96">
        <f>(SPEARMAN!J96-SPEARMAN!$W96)^2</f>
        <v>25</v>
      </c>
      <c r="AI96">
        <f>(SPEARMAN!K96-SPEARMAN!$W96)^2</f>
        <v>121</v>
      </c>
      <c r="AJ96">
        <f>(SPEARMAN!L96-SPEARMAN!$W96)^2</f>
        <v>21025</v>
      </c>
      <c r="AK96">
        <f>(SPEARMAN!M96-SPEARMAN!$W96)^2</f>
        <v>484</v>
      </c>
      <c r="AL96">
        <f>(SPEARMAN!N96-SPEARMAN!$W96)^2</f>
        <v>4489</v>
      </c>
      <c r="AM96">
        <f>(SPEARMAN!O96-SPEARMAN!$W96)^2</f>
        <v>28900</v>
      </c>
      <c r="AN96">
        <f>(SPEARMAN!P96-SPEARMAN!$W96)^2</f>
        <v>900</v>
      </c>
      <c r="AO96">
        <f>(SPEARMAN!Q96-SPEARMAN!$W96)^2</f>
        <v>14161</v>
      </c>
      <c r="AP96">
        <f>(SPEARMAN!R96-SPEARMAN!$W96)^2</f>
        <v>1089</v>
      </c>
      <c r="AQ96">
        <f>(SPEARMAN!S96-SPEARMAN!$W96)^2</f>
        <v>19044</v>
      </c>
      <c r="AR96">
        <f>(SPEARMAN!T96-SPEARMAN!$W96)^2</f>
        <v>31329</v>
      </c>
      <c r="AS96">
        <f>(SPEARMAN!U96-SPEARMAN!$W96)^2</f>
        <v>1296</v>
      </c>
    </row>
    <row r="97" spans="25:45">
      <c r="Y97">
        <f>(SPEARMAN!A97-SPEARMAN!$W97)^2</f>
        <v>361</v>
      </c>
      <c r="Z97">
        <f>(SPEARMAN!B97-SPEARMAN!$W97)^2</f>
        <v>13225</v>
      </c>
      <c r="AA97">
        <f>(SPEARMAN!C97-SPEARMAN!$W97)^2</f>
        <v>196</v>
      </c>
      <c r="AB97">
        <f>(SPEARMAN!D97-SPEARMAN!$W97)^2</f>
        <v>3481</v>
      </c>
      <c r="AC97">
        <f>(SPEARMAN!E97-SPEARMAN!$W97)^2</f>
        <v>2304</v>
      </c>
      <c r="AD97">
        <f>(SPEARMAN!F97-SPEARMAN!$W97)^2</f>
        <v>361</v>
      </c>
      <c r="AE97">
        <f>(SPEARMAN!G97-SPEARMAN!$W97)^2</f>
        <v>484</v>
      </c>
      <c r="AF97">
        <f>(SPEARMAN!H97-SPEARMAN!$W97)^2</f>
        <v>1600</v>
      </c>
      <c r="AG97">
        <f>(SPEARMAN!I97-SPEARMAN!$W97)^2</f>
        <v>1764</v>
      </c>
      <c r="AH97">
        <f>(SPEARMAN!J97-SPEARMAN!$W97)^2</f>
        <v>1521</v>
      </c>
      <c r="AI97">
        <f>(SPEARMAN!K97-SPEARMAN!$W97)^2</f>
        <v>2116</v>
      </c>
      <c r="AJ97">
        <f>(SPEARMAN!L97-SPEARMAN!$W97)^2</f>
        <v>16641</v>
      </c>
      <c r="AK97">
        <f>(SPEARMAN!M97-SPEARMAN!$W97)^2</f>
        <v>256</v>
      </c>
      <c r="AL97">
        <f>(SPEARMAN!N97-SPEARMAN!$W97)^2</f>
        <v>361</v>
      </c>
      <c r="AM97">
        <f>(SPEARMAN!O97-SPEARMAN!$W97)^2</f>
        <v>17161</v>
      </c>
      <c r="AN97">
        <f>(SPEARMAN!P97-SPEARMAN!$W97)^2</f>
        <v>28900</v>
      </c>
      <c r="AO97">
        <f>(SPEARMAN!Q97-SPEARMAN!$W97)^2</f>
        <v>9</v>
      </c>
      <c r="AP97">
        <f>(SPEARMAN!R97-SPEARMAN!$W97)^2</f>
        <v>361</v>
      </c>
      <c r="AQ97">
        <f>(SPEARMAN!S97-SPEARMAN!$W97)^2</f>
        <v>2304</v>
      </c>
      <c r="AR97">
        <f>(SPEARMAN!T97-SPEARMAN!$W97)^2</f>
        <v>13456</v>
      </c>
      <c r="AS97">
        <f>(SPEARMAN!U97-SPEARMAN!$W97)^2</f>
        <v>289</v>
      </c>
    </row>
    <row r="98" spans="25:45">
      <c r="Y98">
        <f>(SPEARMAN!A98-SPEARMAN!$W98)^2</f>
        <v>1521</v>
      </c>
      <c r="Z98">
        <f>(SPEARMAN!B98-SPEARMAN!$W98)^2</f>
        <v>6561</v>
      </c>
      <c r="AA98">
        <f>(SPEARMAN!C98-SPEARMAN!$W98)^2</f>
        <v>13689</v>
      </c>
      <c r="AB98">
        <f>(SPEARMAN!D98-SPEARMAN!$W98)^2</f>
        <v>4096</v>
      </c>
      <c r="AC98">
        <f>(SPEARMAN!E98-SPEARMAN!$W98)^2</f>
        <v>11664</v>
      </c>
      <c r="AD98">
        <f>(SPEARMAN!F98-SPEARMAN!$W98)^2</f>
        <v>1600</v>
      </c>
      <c r="AE98">
        <f>(SPEARMAN!G98-SPEARMAN!$W98)^2</f>
        <v>13924</v>
      </c>
      <c r="AF98">
        <f>(SPEARMAN!H98-SPEARMAN!$W98)^2</f>
        <v>9801</v>
      </c>
      <c r="AG98">
        <f>(SPEARMAN!I98-SPEARMAN!$W98)^2</f>
        <v>7744</v>
      </c>
      <c r="AH98">
        <f>(SPEARMAN!J98-SPEARMAN!$W98)^2</f>
        <v>2500</v>
      </c>
      <c r="AI98">
        <f>(SPEARMAN!K98-SPEARMAN!$W98)^2</f>
        <v>25</v>
      </c>
      <c r="AJ98">
        <f>(SPEARMAN!L98-SPEARMAN!$W98)^2</f>
        <v>14884</v>
      </c>
      <c r="AK98">
        <f>(SPEARMAN!M98-SPEARMAN!$W98)^2</f>
        <v>12321</v>
      </c>
      <c r="AL98">
        <f>(SPEARMAN!N98-SPEARMAN!$W98)^2</f>
        <v>8649</v>
      </c>
      <c r="AM98">
        <f>(SPEARMAN!O98-SPEARMAN!$W98)^2</f>
        <v>25600</v>
      </c>
      <c r="AN98">
        <f>(SPEARMAN!P98-SPEARMAN!$W98)^2</f>
        <v>169</v>
      </c>
      <c r="AO98">
        <f>(SPEARMAN!Q98-SPEARMAN!$W98)^2</f>
        <v>27225</v>
      </c>
      <c r="AP98">
        <f>(SPEARMAN!R98-SPEARMAN!$W98)^2</f>
        <v>1600</v>
      </c>
      <c r="AQ98">
        <f>(SPEARMAN!S98-SPEARMAN!$W98)^2</f>
        <v>8836</v>
      </c>
      <c r="AR98">
        <f>(SPEARMAN!T98-SPEARMAN!$W98)^2</f>
        <v>10000</v>
      </c>
      <c r="AS98">
        <f>(SPEARMAN!U98-SPEARMAN!$W98)^2</f>
        <v>3136</v>
      </c>
    </row>
    <row r="99" spans="25:45">
      <c r="Y99">
        <f>(SPEARMAN!A99-SPEARMAN!$W99)^2</f>
        <v>9409</v>
      </c>
      <c r="Z99">
        <f>(SPEARMAN!B99-SPEARMAN!$W99)^2</f>
        <v>441</v>
      </c>
      <c r="AA99">
        <f>(SPEARMAN!C99-SPEARMAN!$W99)^2</f>
        <v>5929</v>
      </c>
      <c r="AB99">
        <f>(SPEARMAN!D99-SPEARMAN!$W99)^2</f>
        <v>16641</v>
      </c>
      <c r="AC99">
        <f>(SPEARMAN!E99-SPEARMAN!$W99)^2</f>
        <v>10816</v>
      </c>
      <c r="AD99">
        <f>(SPEARMAN!F99-SPEARMAN!$W99)^2</f>
        <v>9025</v>
      </c>
      <c r="AE99">
        <f>(SPEARMAN!G99-SPEARMAN!$W99)^2</f>
        <v>9216</v>
      </c>
      <c r="AF99">
        <f>(SPEARMAN!H99-SPEARMAN!$W99)^2</f>
        <v>400</v>
      </c>
      <c r="AG99">
        <f>(SPEARMAN!I99-SPEARMAN!$W99)^2</f>
        <v>6561</v>
      </c>
      <c r="AH99">
        <f>(SPEARMAN!J99-SPEARMAN!$W99)^2</f>
        <v>16</v>
      </c>
      <c r="AI99">
        <f>(SPEARMAN!K99-SPEARMAN!$W99)^2</f>
        <v>900</v>
      </c>
      <c r="AJ99">
        <f>(SPEARMAN!L99-SPEARMAN!$W99)^2</f>
        <v>12769</v>
      </c>
      <c r="AK99">
        <f>(SPEARMAN!M99-SPEARMAN!$W99)^2</f>
        <v>1156</v>
      </c>
      <c r="AL99">
        <f>(SPEARMAN!N99-SPEARMAN!$W99)^2</f>
        <v>23716</v>
      </c>
      <c r="AM99">
        <f>(SPEARMAN!O99-SPEARMAN!$W99)^2</f>
        <v>11881</v>
      </c>
      <c r="AN99">
        <f>(SPEARMAN!P99-SPEARMAN!$W99)^2</f>
        <v>3844</v>
      </c>
      <c r="AO99">
        <f>(SPEARMAN!Q99-SPEARMAN!$W99)^2</f>
        <v>24336</v>
      </c>
      <c r="AP99">
        <f>(SPEARMAN!R99-SPEARMAN!$W99)^2</f>
        <v>3969</v>
      </c>
      <c r="AQ99">
        <f>(SPEARMAN!S99-SPEARMAN!$W99)^2</f>
        <v>256</v>
      </c>
      <c r="AR99">
        <f>(SPEARMAN!T99-SPEARMAN!$W99)^2</f>
        <v>5929</v>
      </c>
      <c r="AS99">
        <f>(SPEARMAN!U99-SPEARMAN!$W99)^2</f>
        <v>11449</v>
      </c>
    </row>
    <row r="100" spans="25:45">
      <c r="Y100">
        <f>(SPEARMAN!A100-SPEARMAN!$W100)^2</f>
        <v>4356</v>
      </c>
      <c r="Z100">
        <f>(SPEARMAN!B100-SPEARMAN!$W100)^2</f>
        <v>900</v>
      </c>
      <c r="AA100">
        <f>(SPEARMAN!C100-SPEARMAN!$W100)^2</f>
        <v>9</v>
      </c>
      <c r="AB100">
        <f>(SPEARMAN!D100-SPEARMAN!$W100)^2</f>
        <v>2116</v>
      </c>
      <c r="AC100">
        <f>(SPEARMAN!E100-SPEARMAN!$W100)^2</f>
        <v>2500</v>
      </c>
      <c r="AD100">
        <f>(SPEARMAN!F100-SPEARMAN!$W100)^2</f>
        <v>121</v>
      </c>
      <c r="AE100">
        <f>(SPEARMAN!G100-SPEARMAN!$W100)^2</f>
        <v>7396</v>
      </c>
      <c r="AF100">
        <f>(SPEARMAN!H100-SPEARMAN!$W100)^2</f>
        <v>961</v>
      </c>
      <c r="AG100">
        <f>(SPEARMAN!I100-SPEARMAN!$W100)^2</f>
        <v>1764</v>
      </c>
      <c r="AH100">
        <f>(SPEARMAN!J100-SPEARMAN!$W100)^2</f>
        <v>625</v>
      </c>
      <c r="AI100">
        <f>(SPEARMAN!K100-SPEARMAN!$W100)^2</f>
        <v>1936</v>
      </c>
      <c r="AJ100">
        <f>(SPEARMAN!L100-SPEARMAN!$W100)^2</f>
        <v>7396</v>
      </c>
      <c r="AK100">
        <f>(SPEARMAN!M100-SPEARMAN!$W100)^2</f>
        <v>3600</v>
      </c>
      <c r="AL100">
        <f>(SPEARMAN!N100-SPEARMAN!$W100)^2</f>
        <v>1089</v>
      </c>
      <c r="AM100">
        <f>(SPEARMAN!O100-SPEARMAN!$W100)^2</f>
        <v>7225</v>
      </c>
      <c r="AN100">
        <f>(SPEARMAN!P100-SPEARMAN!$W100)^2</f>
        <v>7744</v>
      </c>
      <c r="AO100">
        <f>(SPEARMAN!Q100-SPEARMAN!$W100)^2</f>
        <v>49</v>
      </c>
      <c r="AP100">
        <f>(SPEARMAN!R100-SPEARMAN!$W100)^2</f>
        <v>289</v>
      </c>
      <c r="AQ100">
        <f>(SPEARMAN!S100-SPEARMAN!$W100)^2</f>
        <v>2916</v>
      </c>
      <c r="AR100">
        <f>(SPEARMAN!T100-SPEARMAN!$W100)^2</f>
        <v>1521</v>
      </c>
      <c r="AS100">
        <f>(SPEARMAN!U100-SPEARMAN!$W100)^2</f>
        <v>36</v>
      </c>
    </row>
    <row r="101" spans="25:45">
      <c r="Y101">
        <f>(SPEARMAN!A101-SPEARMAN!$W101)^2</f>
        <v>3600</v>
      </c>
      <c r="Z101">
        <f>(SPEARMAN!B101-SPEARMAN!$W101)^2</f>
        <v>26896</v>
      </c>
      <c r="AA101">
        <f>(SPEARMAN!C101-SPEARMAN!$W101)^2</f>
        <v>4489</v>
      </c>
      <c r="AB101">
        <f>(SPEARMAN!D101-SPEARMAN!$W101)^2</f>
        <v>1296</v>
      </c>
      <c r="AC101">
        <f>(SPEARMAN!E101-SPEARMAN!$W101)^2</f>
        <v>225</v>
      </c>
      <c r="AD101">
        <f>(SPEARMAN!F101-SPEARMAN!$W101)^2</f>
        <v>576</v>
      </c>
      <c r="AE101">
        <f>(SPEARMAN!G101-SPEARMAN!$W101)^2</f>
        <v>17689</v>
      </c>
      <c r="AF101">
        <f>(SPEARMAN!H101-SPEARMAN!$W101)^2</f>
        <v>40804</v>
      </c>
      <c r="AG101">
        <f>(SPEARMAN!I101-SPEARMAN!$W101)^2</f>
        <v>5329</v>
      </c>
      <c r="AH101">
        <f>(SPEARMAN!J101-SPEARMAN!$W101)^2</f>
        <v>3481</v>
      </c>
      <c r="AI101">
        <f>(SPEARMAN!K101-SPEARMAN!$W101)^2</f>
        <v>5184</v>
      </c>
      <c r="AJ101">
        <f>(SPEARMAN!L101-SPEARMAN!$W101)^2</f>
        <v>10404</v>
      </c>
      <c r="AK101">
        <f>(SPEARMAN!M101-SPEARMAN!$W101)^2</f>
        <v>3136</v>
      </c>
      <c r="AL101">
        <f>(SPEARMAN!N101-SPEARMAN!$W101)^2</f>
        <v>3481</v>
      </c>
      <c r="AM101">
        <f>(SPEARMAN!O101-SPEARMAN!$W101)^2</f>
        <v>9604</v>
      </c>
      <c r="AN101">
        <f>(SPEARMAN!P101-SPEARMAN!$W101)^2</f>
        <v>31329</v>
      </c>
      <c r="AO101">
        <f>(SPEARMAN!Q101-SPEARMAN!$W101)^2</f>
        <v>3025</v>
      </c>
      <c r="AP101">
        <f>(SPEARMAN!R101-SPEARMAN!$W101)^2</f>
        <v>27889</v>
      </c>
      <c r="AQ101">
        <f>(SPEARMAN!S101-SPEARMAN!$W101)^2</f>
        <v>46225</v>
      </c>
      <c r="AR101">
        <f>(SPEARMAN!T101-SPEARMAN!$W101)^2</f>
        <v>44944</v>
      </c>
      <c r="AS101">
        <f>(SPEARMAN!U101-SPEARMAN!$W101)^2</f>
        <v>12544</v>
      </c>
    </row>
    <row r="102" spans="25:45">
      <c r="Y102">
        <f>(SPEARMAN!A102-SPEARMAN!$W102)^2</f>
        <v>1849</v>
      </c>
      <c r="Z102">
        <f>(SPEARMAN!B102-SPEARMAN!$W102)^2</f>
        <v>1600</v>
      </c>
      <c r="AA102">
        <f>(SPEARMAN!C102-SPEARMAN!$W102)^2</f>
        <v>1764</v>
      </c>
      <c r="AB102">
        <f>(SPEARMAN!D102-SPEARMAN!$W102)^2</f>
        <v>2025</v>
      </c>
      <c r="AC102">
        <f>(SPEARMAN!E102-SPEARMAN!$W102)^2</f>
        <v>441</v>
      </c>
      <c r="AD102">
        <f>(SPEARMAN!F102-SPEARMAN!$W102)^2</f>
        <v>1089</v>
      </c>
      <c r="AE102">
        <f>(SPEARMAN!G102-SPEARMAN!$W102)^2</f>
        <v>7396</v>
      </c>
      <c r="AF102">
        <f>(SPEARMAN!H102-SPEARMAN!$W102)^2</f>
        <v>225</v>
      </c>
      <c r="AG102">
        <f>(SPEARMAN!I102-SPEARMAN!$W102)^2</f>
        <v>49</v>
      </c>
      <c r="AH102">
        <f>(SPEARMAN!J102-SPEARMAN!$W102)^2</f>
        <v>49</v>
      </c>
      <c r="AI102">
        <f>(SPEARMAN!K102-SPEARMAN!$W102)^2</f>
        <v>196</v>
      </c>
      <c r="AJ102">
        <f>(SPEARMAN!L102-SPEARMAN!$W102)^2</f>
        <v>1764</v>
      </c>
      <c r="AK102">
        <f>(SPEARMAN!M102-SPEARMAN!$W102)^2</f>
        <v>2500</v>
      </c>
      <c r="AL102">
        <f>(SPEARMAN!N102-SPEARMAN!$W102)^2</f>
        <v>100</v>
      </c>
      <c r="AM102">
        <f>(SPEARMAN!O102-SPEARMAN!$W102)^2</f>
        <v>7569</v>
      </c>
      <c r="AN102">
        <f>(SPEARMAN!P102-SPEARMAN!$W102)^2</f>
        <v>2116</v>
      </c>
      <c r="AO102">
        <f>(SPEARMAN!Q102-SPEARMAN!$W102)^2</f>
        <v>2401</v>
      </c>
      <c r="AP102">
        <f>(SPEARMAN!R102-SPEARMAN!$W102)^2</f>
        <v>484</v>
      </c>
      <c r="AQ102">
        <f>(SPEARMAN!S102-SPEARMAN!$W102)^2</f>
        <v>5476</v>
      </c>
      <c r="AR102">
        <f>(SPEARMAN!T102-SPEARMAN!$W102)^2</f>
        <v>13924</v>
      </c>
      <c r="AS102">
        <f>(SPEARMAN!U102-SPEARMAN!$W102)^2</f>
        <v>121</v>
      </c>
    </row>
    <row r="103" spans="25:45">
      <c r="Y103">
        <f>(SPEARMAN!A103-SPEARMAN!$W103)^2</f>
        <v>6724</v>
      </c>
      <c r="Z103">
        <f>(SPEARMAN!B103-SPEARMAN!$W103)^2</f>
        <v>64</v>
      </c>
      <c r="AA103">
        <f>(SPEARMAN!C103-SPEARMAN!$W103)^2</f>
        <v>1444</v>
      </c>
      <c r="AB103">
        <f>(SPEARMAN!D103-SPEARMAN!$W103)^2</f>
        <v>15876</v>
      </c>
      <c r="AC103">
        <f>(SPEARMAN!E103-SPEARMAN!$W103)^2</f>
        <v>4489</v>
      </c>
      <c r="AD103">
        <f>(SPEARMAN!F103-SPEARMAN!$W103)^2</f>
        <v>6889</v>
      </c>
      <c r="AE103">
        <f>(SPEARMAN!G103-SPEARMAN!$W103)^2</f>
        <v>5041</v>
      </c>
      <c r="AF103">
        <f>(SPEARMAN!H103-SPEARMAN!$W103)^2</f>
        <v>2116</v>
      </c>
      <c r="AG103">
        <f>(SPEARMAN!I103-SPEARMAN!$W103)^2</f>
        <v>7056</v>
      </c>
      <c r="AH103">
        <f>(SPEARMAN!J103-SPEARMAN!$W103)^2</f>
        <v>5041</v>
      </c>
      <c r="AI103">
        <f>(SPEARMAN!K103-SPEARMAN!$W103)^2</f>
        <v>1296</v>
      </c>
      <c r="AJ103">
        <f>(SPEARMAN!L103-SPEARMAN!$W103)^2</f>
        <v>4624</v>
      </c>
      <c r="AK103">
        <f>(SPEARMAN!M103-SPEARMAN!$W103)^2</f>
        <v>14884</v>
      </c>
      <c r="AL103">
        <f>(SPEARMAN!N103-SPEARMAN!$W103)^2</f>
        <v>400</v>
      </c>
      <c r="AM103">
        <f>(SPEARMAN!O103-SPEARMAN!$W103)^2</f>
        <v>7225</v>
      </c>
      <c r="AN103">
        <f>(SPEARMAN!P103-SPEARMAN!$W103)^2</f>
        <v>14400</v>
      </c>
      <c r="AO103">
        <f>(SPEARMAN!Q103-SPEARMAN!$W103)^2</f>
        <v>2209</v>
      </c>
      <c r="AP103">
        <f>(SPEARMAN!R103-SPEARMAN!$W103)^2</f>
        <v>1156</v>
      </c>
      <c r="AQ103">
        <f>(SPEARMAN!S103-SPEARMAN!$W103)^2</f>
        <v>6241</v>
      </c>
      <c r="AR103">
        <f>(SPEARMAN!T103-SPEARMAN!$W103)^2</f>
        <v>3721</v>
      </c>
      <c r="AS103">
        <f>(SPEARMAN!U103-SPEARMAN!$W103)^2</f>
        <v>16</v>
      </c>
    </row>
    <row r="104" spans="25:45">
      <c r="Y104">
        <f>(SPEARMAN!A104-SPEARMAN!$W104)^2</f>
        <v>3844</v>
      </c>
      <c r="Z104">
        <f>(SPEARMAN!B104-SPEARMAN!$W104)^2</f>
        <v>10201</v>
      </c>
      <c r="AA104">
        <f>(SPEARMAN!C104-SPEARMAN!$W104)^2</f>
        <v>64</v>
      </c>
      <c r="AB104">
        <f>(SPEARMAN!D104-SPEARMAN!$W104)^2</f>
        <v>25281</v>
      </c>
      <c r="AC104">
        <f>(SPEARMAN!E104-SPEARMAN!$W104)^2</f>
        <v>1849</v>
      </c>
      <c r="AD104">
        <f>(SPEARMAN!F104-SPEARMAN!$W104)^2</f>
        <v>5041</v>
      </c>
      <c r="AE104">
        <f>(SPEARMAN!G104-SPEARMAN!$W104)^2</f>
        <v>484</v>
      </c>
      <c r="AF104">
        <f>(SPEARMAN!H104-SPEARMAN!$W104)^2</f>
        <v>30625</v>
      </c>
      <c r="AG104">
        <f>(SPEARMAN!I104-SPEARMAN!$W104)^2</f>
        <v>3600</v>
      </c>
      <c r="AH104">
        <f>(SPEARMAN!J104-SPEARMAN!$W104)^2</f>
        <v>22201</v>
      </c>
      <c r="AI104">
        <f>(SPEARMAN!K104-SPEARMAN!$W104)^2</f>
        <v>26896</v>
      </c>
      <c r="AJ104">
        <f>(SPEARMAN!L104-SPEARMAN!$W104)^2</f>
        <v>7921</v>
      </c>
      <c r="AK104">
        <f>(SPEARMAN!M104-SPEARMAN!$W104)^2</f>
        <v>1</v>
      </c>
      <c r="AL104">
        <f>(SPEARMAN!N104-SPEARMAN!$W104)^2</f>
        <v>31329</v>
      </c>
      <c r="AM104">
        <f>(SPEARMAN!O104-SPEARMAN!$W104)^2</f>
        <v>4356</v>
      </c>
      <c r="AN104">
        <f>(SPEARMAN!P104-SPEARMAN!$W104)^2</f>
        <v>13924</v>
      </c>
      <c r="AO104">
        <f>(SPEARMAN!Q104-SPEARMAN!$W104)^2</f>
        <v>2401</v>
      </c>
      <c r="AP104">
        <f>(SPEARMAN!R104-SPEARMAN!$W104)^2</f>
        <v>29241</v>
      </c>
      <c r="AQ104">
        <f>(SPEARMAN!S104-SPEARMAN!$W104)^2</f>
        <v>4356</v>
      </c>
      <c r="AR104">
        <f>(SPEARMAN!T104-SPEARMAN!$W104)^2</f>
        <v>3844</v>
      </c>
      <c r="AS104">
        <f>(SPEARMAN!U104-SPEARMAN!$W104)^2</f>
        <v>27225</v>
      </c>
    </row>
    <row r="105" spans="25:45">
      <c r="Y105">
        <f>(SPEARMAN!A105-SPEARMAN!$W105)^2</f>
        <v>2025</v>
      </c>
      <c r="Z105">
        <f>(SPEARMAN!B105-SPEARMAN!$W105)^2</f>
        <v>1849</v>
      </c>
      <c r="AA105">
        <f>(SPEARMAN!C105-SPEARMAN!$W105)^2</f>
        <v>49</v>
      </c>
      <c r="AB105">
        <f>(SPEARMAN!D105-SPEARMAN!$W105)^2</f>
        <v>22500</v>
      </c>
      <c r="AC105">
        <f>(SPEARMAN!E105-SPEARMAN!$W105)^2</f>
        <v>484</v>
      </c>
      <c r="AD105">
        <f>(SPEARMAN!F105-SPEARMAN!$W105)^2</f>
        <v>1225</v>
      </c>
      <c r="AE105">
        <f>(SPEARMAN!G105-SPEARMAN!$W105)^2</f>
        <v>576</v>
      </c>
      <c r="AF105">
        <f>(SPEARMAN!H105-SPEARMAN!$W105)^2</f>
        <v>4624</v>
      </c>
      <c r="AG105">
        <f>(SPEARMAN!I105-SPEARMAN!$W105)^2</f>
        <v>1369</v>
      </c>
      <c r="AH105">
        <f>(SPEARMAN!J105-SPEARMAN!$W105)^2</f>
        <v>1764</v>
      </c>
      <c r="AI105">
        <f>(SPEARMAN!K105-SPEARMAN!$W105)^2</f>
        <v>3844</v>
      </c>
      <c r="AJ105">
        <f>(SPEARMAN!L105-SPEARMAN!$W105)^2</f>
        <v>324</v>
      </c>
      <c r="AK105">
        <f>(SPEARMAN!M105-SPEARMAN!$W105)^2</f>
        <v>19881</v>
      </c>
      <c r="AL105">
        <f>(SPEARMAN!N105-SPEARMAN!$W105)^2</f>
        <v>14641</v>
      </c>
      <c r="AM105">
        <f>(SPEARMAN!O105-SPEARMAN!$W105)^2</f>
        <v>1444</v>
      </c>
      <c r="AN105">
        <f>(SPEARMAN!P105-SPEARMAN!$W105)^2</f>
        <v>23104</v>
      </c>
      <c r="AO105">
        <f>(SPEARMAN!Q105-SPEARMAN!$W105)^2</f>
        <v>17161</v>
      </c>
      <c r="AP105">
        <f>(SPEARMAN!R105-SPEARMAN!$W105)^2</f>
        <v>15625</v>
      </c>
      <c r="AQ105">
        <f>(SPEARMAN!S105-SPEARMAN!$W105)^2</f>
        <v>29584</v>
      </c>
      <c r="AR105">
        <f>(SPEARMAN!T105-SPEARMAN!$W105)^2</f>
        <v>8464</v>
      </c>
      <c r="AS105">
        <f>(SPEARMAN!U105-SPEARMAN!$W105)^2</f>
        <v>13689</v>
      </c>
    </row>
    <row r="106" spans="25:45">
      <c r="Y106">
        <f>(SPEARMAN!A106-SPEARMAN!$W106)^2</f>
        <v>289</v>
      </c>
      <c r="Z106">
        <f>(SPEARMAN!B106-SPEARMAN!$W106)^2</f>
        <v>361</v>
      </c>
      <c r="AA106">
        <f>(SPEARMAN!C106-SPEARMAN!$W106)^2</f>
        <v>5476</v>
      </c>
      <c r="AB106">
        <f>(SPEARMAN!D106-SPEARMAN!$W106)^2</f>
        <v>2500</v>
      </c>
      <c r="AC106">
        <f>(SPEARMAN!E106-SPEARMAN!$W106)^2</f>
        <v>11881</v>
      </c>
      <c r="AD106">
        <f>(SPEARMAN!F106-SPEARMAN!$W106)^2</f>
        <v>5184</v>
      </c>
      <c r="AE106">
        <f>(SPEARMAN!G106-SPEARMAN!$W106)^2</f>
        <v>1369</v>
      </c>
      <c r="AF106">
        <f>(SPEARMAN!H106-SPEARMAN!$W106)^2</f>
        <v>12769</v>
      </c>
      <c r="AG106">
        <f>(SPEARMAN!I106-SPEARMAN!$W106)^2</f>
        <v>11025</v>
      </c>
      <c r="AH106">
        <f>(SPEARMAN!J106-SPEARMAN!$W106)^2</f>
        <v>15129</v>
      </c>
      <c r="AI106">
        <f>(SPEARMAN!K106-SPEARMAN!$W106)^2</f>
        <v>17956</v>
      </c>
      <c r="AJ106">
        <f>(SPEARMAN!L106-SPEARMAN!$W106)^2</f>
        <v>7396</v>
      </c>
      <c r="AK106">
        <f>(SPEARMAN!M106-SPEARMAN!$W106)^2</f>
        <v>27225</v>
      </c>
      <c r="AL106">
        <f>(SPEARMAN!N106-SPEARMAN!$W106)^2</f>
        <v>18225</v>
      </c>
      <c r="AM106">
        <f>(SPEARMAN!O106-SPEARMAN!$W106)^2</f>
        <v>11664</v>
      </c>
      <c r="AN106">
        <f>(SPEARMAN!P106-SPEARMAN!$W106)^2</f>
        <v>4900</v>
      </c>
      <c r="AO106">
        <f>(SPEARMAN!Q106-SPEARMAN!$W106)^2</f>
        <v>676</v>
      </c>
      <c r="AP106">
        <f>(SPEARMAN!R106-SPEARMAN!$W106)^2</f>
        <v>6724</v>
      </c>
      <c r="AQ106">
        <f>(SPEARMAN!S106-SPEARMAN!$W106)^2</f>
        <v>5041</v>
      </c>
      <c r="AR106">
        <f>(SPEARMAN!T106-SPEARMAN!$W106)^2</f>
        <v>1521</v>
      </c>
      <c r="AS106">
        <f>(SPEARMAN!U106-SPEARMAN!$W106)^2</f>
        <v>5329</v>
      </c>
    </row>
    <row r="107" spans="25:45">
      <c r="Y107">
        <f>(SPEARMAN!A107-SPEARMAN!$W107)^2</f>
        <v>17689</v>
      </c>
      <c r="Z107">
        <f>(SPEARMAN!B107-SPEARMAN!$W107)^2</f>
        <v>6241</v>
      </c>
      <c r="AA107">
        <f>(SPEARMAN!C107-SPEARMAN!$W107)^2</f>
        <v>8281</v>
      </c>
      <c r="AB107">
        <f>(SPEARMAN!D107-SPEARMAN!$W107)^2</f>
        <v>32041</v>
      </c>
      <c r="AC107">
        <f>(SPEARMAN!E107-SPEARMAN!$W107)^2</f>
        <v>1024</v>
      </c>
      <c r="AD107">
        <f>(SPEARMAN!F107-SPEARMAN!$W107)^2</f>
        <v>7744</v>
      </c>
      <c r="AE107">
        <f>(SPEARMAN!G107-SPEARMAN!$W107)^2</f>
        <v>2025</v>
      </c>
      <c r="AF107">
        <f>(SPEARMAN!H107-SPEARMAN!$W107)^2</f>
        <v>2601</v>
      </c>
      <c r="AG107">
        <f>(SPEARMAN!I107-SPEARMAN!$W107)^2</f>
        <v>13924</v>
      </c>
      <c r="AH107">
        <f>(SPEARMAN!J107-SPEARMAN!$W107)^2</f>
        <v>2209</v>
      </c>
      <c r="AI107">
        <f>(SPEARMAN!K107-SPEARMAN!$W107)^2</f>
        <v>1156</v>
      </c>
      <c r="AJ107">
        <f>(SPEARMAN!L107-SPEARMAN!$W107)^2</f>
        <v>32761</v>
      </c>
      <c r="AK107">
        <f>(SPEARMAN!M107-SPEARMAN!$W107)^2</f>
        <v>64</v>
      </c>
      <c r="AL107">
        <f>(SPEARMAN!N107-SPEARMAN!$W107)^2</f>
        <v>484</v>
      </c>
      <c r="AM107">
        <f>(SPEARMAN!O107-SPEARMAN!$W107)^2</f>
        <v>29584</v>
      </c>
      <c r="AN107">
        <f>(SPEARMAN!P107-SPEARMAN!$W107)^2</f>
        <v>44521</v>
      </c>
      <c r="AO107">
        <f>(SPEARMAN!Q107-SPEARMAN!$W107)^2</f>
        <v>27889</v>
      </c>
      <c r="AP107">
        <f>(SPEARMAN!R107-SPEARMAN!$W107)^2</f>
        <v>24025</v>
      </c>
      <c r="AQ107">
        <f>(SPEARMAN!S107-SPEARMAN!$W107)^2</f>
        <v>31329</v>
      </c>
      <c r="AR107">
        <f>(SPEARMAN!T107-SPEARMAN!$W107)^2</f>
        <v>3600</v>
      </c>
      <c r="AS107">
        <f>(SPEARMAN!U107-SPEARMAN!$W107)^2</f>
        <v>26244</v>
      </c>
    </row>
    <row r="108" spans="25:45">
      <c r="Y108">
        <f>(SPEARMAN!A108-SPEARMAN!$W108)^2</f>
        <v>6561</v>
      </c>
      <c r="Z108">
        <f>(SPEARMAN!B108-SPEARMAN!$W108)^2</f>
        <v>2209</v>
      </c>
      <c r="AA108">
        <f>(SPEARMAN!C108-SPEARMAN!$W108)^2</f>
        <v>12544</v>
      </c>
      <c r="AB108">
        <f>(SPEARMAN!D108-SPEARMAN!$W108)^2</f>
        <v>25</v>
      </c>
      <c r="AC108">
        <f>(SPEARMAN!E108-SPEARMAN!$W108)^2</f>
        <v>2401</v>
      </c>
      <c r="AD108">
        <f>(SPEARMAN!F108-SPEARMAN!$W108)^2</f>
        <v>10000</v>
      </c>
      <c r="AE108">
        <f>(SPEARMAN!G108-SPEARMAN!$W108)^2</f>
        <v>2116</v>
      </c>
      <c r="AF108">
        <f>(SPEARMAN!H108-SPEARMAN!$W108)^2</f>
        <v>18496</v>
      </c>
      <c r="AG108">
        <f>(SPEARMAN!I108-SPEARMAN!$W108)^2</f>
        <v>6561</v>
      </c>
      <c r="AH108">
        <f>(SPEARMAN!J108-SPEARMAN!$W108)^2</f>
        <v>6561</v>
      </c>
      <c r="AI108">
        <f>(SPEARMAN!K108-SPEARMAN!$W108)^2</f>
        <v>12321</v>
      </c>
      <c r="AJ108">
        <f>(SPEARMAN!L108-SPEARMAN!$W108)^2</f>
        <v>10000</v>
      </c>
      <c r="AK108">
        <f>(SPEARMAN!M108-SPEARMAN!$W108)^2</f>
        <v>2601</v>
      </c>
      <c r="AL108">
        <f>(SPEARMAN!N108-SPEARMAN!$W108)^2</f>
        <v>441</v>
      </c>
      <c r="AM108">
        <f>(SPEARMAN!O108-SPEARMAN!$W108)^2</f>
        <v>12769</v>
      </c>
      <c r="AN108">
        <f>(SPEARMAN!P108-SPEARMAN!$W108)^2</f>
        <v>13225</v>
      </c>
      <c r="AO108">
        <f>(SPEARMAN!Q108-SPEARMAN!$W108)^2</f>
        <v>21609</v>
      </c>
      <c r="AP108">
        <f>(SPEARMAN!R108-SPEARMAN!$W108)^2</f>
        <v>14400</v>
      </c>
      <c r="AQ108">
        <f>(SPEARMAN!S108-SPEARMAN!$W108)^2</f>
        <v>34969</v>
      </c>
      <c r="AR108">
        <f>(SPEARMAN!T108-SPEARMAN!$W108)^2</f>
        <v>21609</v>
      </c>
      <c r="AS108">
        <f>(SPEARMAN!U108-SPEARMAN!$W108)^2</f>
        <v>11449</v>
      </c>
    </row>
    <row r="109" spans="25:45">
      <c r="Y109">
        <f>(SPEARMAN!A109-SPEARMAN!$W109)^2</f>
        <v>2809</v>
      </c>
      <c r="Z109">
        <f>(SPEARMAN!B109-SPEARMAN!$W109)^2</f>
        <v>7056</v>
      </c>
      <c r="AA109">
        <f>(SPEARMAN!C109-SPEARMAN!$W109)^2</f>
        <v>4356</v>
      </c>
      <c r="AB109">
        <f>(SPEARMAN!D109-SPEARMAN!$W109)^2</f>
        <v>26244</v>
      </c>
      <c r="AC109">
        <f>(SPEARMAN!E109-SPEARMAN!$W109)^2</f>
        <v>12996</v>
      </c>
      <c r="AD109">
        <f>(SPEARMAN!F109-SPEARMAN!$W109)^2</f>
        <v>3249</v>
      </c>
      <c r="AE109">
        <f>(SPEARMAN!G109-SPEARMAN!$W109)^2</f>
        <v>32041</v>
      </c>
      <c r="AF109">
        <f>(SPEARMAN!H109-SPEARMAN!$W109)^2</f>
        <v>400</v>
      </c>
      <c r="AG109">
        <f>(SPEARMAN!I109-SPEARMAN!$W109)^2</f>
        <v>196</v>
      </c>
      <c r="AH109">
        <f>(SPEARMAN!J109-SPEARMAN!$W109)^2</f>
        <v>1444</v>
      </c>
      <c r="AI109">
        <f>(SPEARMAN!K109-SPEARMAN!$W109)^2</f>
        <v>81</v>
      </c>
      <c r="AJ109">
        <f>(SPEARMAN!L109-SPEARMAN!$W109)^2</f>
        <v>8100</v>
      </c>
      <c r="AK109">
        <f>(SPEARMAN!M109-SPEARMAN!$W109)^2</f>
        <v>6889</v>
      </c>
      <c r="AL109">
        <f>(SPEARMAN!N109-SPEARMAN!$W109)^2</f>
        <v>2116</v>
      </c>
      <c r="AM109">
        <f>(SPEARMAN!O109-SPEARMAN!$W109)^2</f>
        <v>2209</v>
      </c>
      <c r="AN109">
        <f>(SPEARMAN!P109-SPEARMAN!$W109)^2</f>
        <v>26896</v>
      </c>
      <c r="AO109">
        <f>(SPEARMAN!Q109-SPEARMAN!$W109)^2</f>
        <v>2916</v>
      </c>
      <c r="AP109">
        <f>(SPEARMAN!R109-SPEARMAN!$W109)^2</f>
        <v>900</v>
      </c>
      <c r="AQ109">
        <f>(SPEARMAN!S109-SPEARMAN!$W109)^2</f>
        <v>1681</v>
      </c>
      <c r="AR109">
        <f>(SPEARMAN!T109-SPEARMAN!$W109)^2</f>
        <v>6241</v>
      </c>
      <c r="AS109">
        <f>(SPEARMAN!U109-SPEARMAN!$W109)^2</f>
        <v>2209</v>
      </c>
    </row>
    <row r="110" spans="25:45">
      <c r="Y110">
        <f>(SPEARMAN!A110-SPEARMAN!$W110)^2</f>
        <v>10404</v>
      </c>
      <c r="Z110">
        <f>(SPEARMAN!B110-SPEARMAN!$W110)^2</f>
        <v>256</v>
      </c>
      <c r="AA110">
        <f>(SPEARMAN!C110-SPEARMAN!$W110)^2</f>
        <v>15876</v>
      </c>
      <c r="AB110">
        <f>(SPEARMAN!D110-SPEARMAN!$W110)^2</f>
        <v>3600</v>
      </c>
      <c r="AC110">
        <f>(SPEARMAN!E110-SPEARMAN!$W110)^2</f>
        <v>27225</v>
      </c>
      <c r="AD110">
        <f>(SPEARMAN!F110-SPEARMAN!$W110)^2</f>
        <v>9409</v>
      </c>
      <c r="AE110">
        <f>(SPEARMAN!G110-SPEARMAN!$W110)^2</f>
        <v>36481</v>
      </c>
      <c r="AF110">
        <f>(SPEARMAN!H110-SPEARMAN!$W110)^2</f>
        <v>16641</v>
      </c>
      <c r="AG110">
        <f>(SPEARMAN!I110-SPEARMAN!$W110)^2</f>
        <v>11881</v>
      </c>
      <c r="AH110">
        <f>(SPEARMAN!J110-SPEARMAN!$W110)^2</f>
        <v>23104</v>
      </c>
      <c r="AI110">
        <f>(SPEARMAN!K110-SPEARMAN!$W110)^2</f>
        <v>27889</v>
      </c>
      <c r="AJ110">
        <f>(SPEARMAN!L110-SPEARMAN!$W110)^2</f>
        <v>4356</v>
      </c>
      <c r="AK110">
        <f>(SPEARMAN!M110-SPEARMAN!$W110)^2</f>
        <v>21609</v>
      </c>
      <c r="AL110">
        <f>(SPEARMAN!N110-SPEARMAN!$W110)^2</f>
        <v>1521</v>
      </c>
      <c r="AM110">
        <f>(SPEARMAN!O110-SPEARMAN!$W110)^2</f>
        <v>5625</v>
      </c>
      <c r="AN110">
        <f>(SPEARMAN!P110-SPEARMAN!$W110)^2</f>
        <v>4225</v>
      </c>
      <c r="AO110">
        <f>(SPEARMAN!Q110-SPEARMAN!$W110)^2</f>
        <v>1089</v>
      </c>
      <c r="AP110">
        <f>(SPEARMAN!R110-SPEARMAN!$W110)^2</f>
        <v>18225</v>
      </c>
      <c r="AQ110">
        <f>(SPEARMAN!S110-SPEARMAN!$W110)^2</f>
        <v>33489</v>
      </c>
      <c r="AR110">
        <f>(SPEARMAN!T110-SPEARMAN!$W110)^2</f>
        <v>24649</v>
      </c>
      <c r="AS110">
        <f>(SPEARMAN!U110-SPEARMAN!$W110)^2</f>
        <v>9604</v>
      </c>
    </row>
    <row r="111" spans="25:45">
      <c r="Y111">
        <f>(SPEARMAN!A111-SPEARMAN!$W111)^2</f>
        <v>6724</v>
      </c>
      <c r="Z111">
        <f>(SPEARMAN!B111-SPEARMAN!$W111)^2</f>
        <v>3249</v>
      </c>
      <c r="AA111">
        <f>(SPEARMAN!C111-SPEARMAN!$W111)^2</f>
        <v>10404</v>
      </c>
      <c r="AB111">
        <f>(SPEARMAN!D111-SPEARMAN!$W111)^2</f>
        <v>1225</v>
      </c>
      <c r="AC111">
        <f>(SPEARMAN!E111-SPEARMAN!$W111)^2</f>
        <v>4</v>
      </c>
      <c r="AD111">
        <f>(SPEARMAN!F111-SPEARMAN!$W111)^2</f>
        <v>1</v>
      </c>
      <c r="AE111">
        <f>(SPEARMAN!G111-SPEARMAN!$W111)^2</f>
        <v>1296</v>
      </c>
      <c r="AF111">
        <f>(SPEARMAN!H111-SPEARMAN!$W111)^2</f>
        <v>12996</v>
      </c>
      <c r="AG111">
        <f>(SPEARMAN!I111-SPEARMAN!$W111)^2</f>
        <v>7569</v>
      </c>
      <c r="AH111">
        <f>(SPEARMAN!J111-SPEARMAN!$W111)^2</f>
        <v>2601</v>
      </c>
      <c r="AI111">
        <f>(SPEARMAN!K111-SPEARMAN!$W111)^2</f>
        <v>25</v>
      </c>
      <c r="AJ111">
        <f>(SPEARMAN!L111-SPEARMAN!$W111)^2</f>
        <v>9801</v>
      </c>
      <c r="AK111">
        <f>(SPEARMAN!M111-SPEARMAN!$W111)^2</f>
        <v>1089</v>
      </c>
      <c r="AL111">
        <f>(SPEARMAN!N111-SPEARMAN!$W111)^2</f>
        <v>3600</v>
      </c>
      <c r="AM111">
        <f>(SPEARMAN!O111-SPEARMAN!$W111)^2</f>
        <v>5184</v>
      </c>
      <c r="AN111">
        <f>(SPEARMAN!P111-SPEARMAN!$W111)^2</f>
        <v>3844</v>
      </c>
      <c r="AO111">
        <f>(SPEARMAN!Q111-SPEARMAN!$W111)^2</f>
        <v>11664</v>
      </c>
      <c r="AP111">
        <f>(SPEARMAN!R111-SPEARMAN!$W111)^2</f>
        <v>17424</v>
      </c>
      <c r="AQ111">
        <f>(SPEARMAN!S111-SPEARMAN!$W111)^2</f>
        <v>121</v>
      </c>
      <c r="AR111">
        <f>(SPEARMAN!T111-SPEARMAN!$W111)^2</f>
        <v>16900</v>
      </c>
      <c r="AS111">
        <f>(SPEARMAN!U111-SPEARMAN!$W111)^2</f>
        <v>18769</v>
      </c>
    </row>
    <row r="112" spans="25:45">
      <c r="Y112">
        <f>(SPEARMAN!A112-SPEARMAN!$W112)^2</f>
        <v>49</v>
      </c>
      <c r="Z112">
        <f>(SPEARMAN!B112-SPEARMAN!$W112)^2</f>
        <v>2916</v>
      </c>
      <c r="AA112">
        <f>(SPEARMAN!C112-SPEARMAN!$W112)^2</f>
        <v>1156</v>
      </c>
      <c r="AB112">
        <f>(SPEARMAN!D112-SPEARMAN!$W112)^2</f>
        <v>9409</v>
      </c>
      <c r="AC112">
        <f>(SPEARMAN!E112-SPEARMAN!$W112)^2</f>
        <v>144</v>
      </c>
      <c r="AD112">
        <f>(SPEARMAN!F112-SPEARMAN!$W112)^2</f>
        <v>256</v>
      </c>
      <c r="AE112">
        <f>(SPEARMAN!G112-SPEARMAN!$W112)^2</f>
        <v>1936</v>
      </c>
      <c r="AF112">
        <f>(SPEARMAN!H112-SPEARMAN!$W112)^2</f>
        <v>8836</v>
      </c>
      <c r="AG112">
        <f>(SPEARMAN!I112-SPEARMAN!$W112)^2</f>
        <v>1296</v>
      </c>
      <c r="AH112">
        <f>(SPEARMAN!J112-SPEARMAN!$W112)^2</f>
        <v>4356</v>
      </c>
      <c r="AI112">
        <f>(SPEARMAN!K112-SPEARMAN!$W112)^2</f>
        <v>8100</v>
      </c>
      <c r="AJ112">
        <f>(SPEARMAN!L112-SPEARMAN!$W112)^2</f>
        <v>10201</v>
      </c>
      <c r="AK112">
        <f>(SPEARMAN!M112-SPEARMAN!$W112)^2</f>
        <v>0</v>
      </c>
      <c r="AL112">
        <f>(SPEARMAN!N112-SPEARMAN!$W112)^2</f>
        <v>15876</v>
      </c>
      <c r="AM112">
        <f>(SPEARMAN!O112-SPEARMAN!$W112)^2</f>
        <v>14400</v>
      </c>
      <c r="AN112">
        <f>(SPEARMAN!P112-SPEARMAN!$W112)^2</f>
        <v>4096</v>
      </c>
      <c r="AO112">
        <f>(SPEARMAN!Q112-SPEARMAN!$W112)^2</f>
        <v>529</v>
      </c>
      <c r="AP112">
        <f>(SPEARMAN!R112-SPEARMAN!$W112)^2</f>
        <v>14161</v>
      </c>
      <c r="AQ112">
        <f>(SPEARMAN!S112-SPEARMAN!$W112)^2</f>
        <v>81</v>
      </c>
      <c r="AR112">
        <f>(SPEARMAN!T112-SPEARMAN!$W112)^2</f>
        <v>17424</v>
      </c>
      <c r="AS112">
        <f>(SPEARMAN!U112-SPEARMAN!$W112)^2</f>
        <v>16384</v>
      </c>
    </row>
    <row r="113" spans="25:45">
      <c r="Y113">
        <f>(SPEARMAN!A113-SPEARMAN!$W113)^2</f>
        <v>1089</v>
      </c>
      <c r="Z113">
        <f>(SPEARMAN!B113-SPEARMAN!$W113)^2</f>
        <v>7744</v>
      </c>
      <c r="AA113">
        <f>(SPEARMAN!C113-SPEARMAN!$W113)^2</f>
        <v>1369</v>
      </c>
      <c r="AB113">
        <f>(SPEARMAN!D113-SPEARMAN!$W113)^2</f>
        <v>39601</v>
      </c>
      <c r="AC113">
        <f>(SPEARMAN!E113-SPEARMAN!$W113)^2</f>
        <v>12544</v>
      </c>
      <c r="AD113">
        <f>(SPEARMAN!F113-SPEARMAN!$W113)^2</f>
        <v>900</v>
      </c>
      <c r="AE113">
        <f>(SPEARMAN!G113-SPEARMAN!$W113)^2</f>
        <v>21316</v>
      </c>
      <c r="AF113">
        <f>(SPEARMAN!H113-SPEARMAN!$W113)^2</f>
        <v>100</v>
      </c>
      <c r="AG113">
        <f>(SPEARMAN!I113-SPEARMAN!$W113)^2</f>
        <v>1024</v>
      </c>
      <c r="AH113">
        <f>(SPEARMAN!J113-SPEARMAN!$W113)^2</f>
        <v>1024</v>
      </c>
      <c r="AI113">
        <f>(SPEARMAN!K113-SPEARMAN!$W113)^2</f>
        <v>1024</v>
      </c>
      <c r="AJ113">
        <f>(SPEARMAN!L113-SPEARMAN!$W113)^2</f>
        <v>484</v>
      </c>
      <c r="AK113">
        <f>(SPEARMAN!M113-SPEARMAN!$W113)^2</f>
        <v>784</v>
      </c>
      <c r="AL113">
        <f>(SPEARMAN!N113-SPEARMAN!$W113)^2</f>
        <v>40804</v>
      </c>
      <c r="AM113">
        <f>(SPEARMAN!O113-SPEARMAN!$W113)^2</f>
        <v>1764</v>
      </c>
      <c r="AN113">
        <f>(SPEARMAN!P113-SPEARMAN!$W113)^2</f>
        <v>42436</v>
      </c>
      <c r="AO113">
        <f>(SPEARMAN!Q113-SPEARMAN!$W113)^2</f>
        <v>361</v>
      </c>
      <c r="AP113">
        <f>(SPEARMAN!R113-SPEARMAN!$W113)^2</f>
        <v>324</v>
      </c>
      <c r="AQ113">
        <f>(SPEARMAN!S113-SPEARMAN!$W113)^2</f>
        <v>0</v>
      </c>
      <c r="AR113">
        <f>(SPEARMAN!T113-SPEARMAN!$W113)^2</f>
        <v>44521</v>
      </c>
      <c r="AS113">
        <f>(SPEARMAN!U113-SPEARMAN!$W113)^2</f>
        <v>625</v>
      </c>
    </row>
    <row r="114" spans="25:45">
      <c r="Y114">
        <f>(SPEARMAN!A114-SPEARMAN!$W114)^2</f>
        <v>1681</v>
      </c>
      <c r="Z114">
        <f>(SPEARMAN!B114-SPEARMAN!$W114)^2</f>
        <v>17424</v>
      </c>
      <c r="AA114">
        <f>(SPEARMAN!C114-SPEARMAN!$W114)^2</f>
        <v>3364</v>
      </c>
      <c r="AB114">
        <f>(SPEARMAN!D114-SPEARMAN!$W114)^2</f>
        <v>18496</v>
      </c>
      <c r="AC114">
        <f>(SPEARMAN!E114-SPEARMAN!$W114)^2</f>
        <v>2304</v>
      </c>
      <c r="AD114">
        <f>(SPEARMAN!F114-SPEARMAN!$W114)^2</f>
        <v>1849</v>
      </c>
      <c r="AE114">
        <f>(SPEARMAN!G114-SPEARMAN!$W114)^2</f>
        <v>81</v>
      </c>
      <c r="AF114">
        <f>(SPEARMAN!H114-SPEARMAN!$W114)^2</f>
        <v>900</v>
      </c>
      <c r="AG114">
        <f>(SPEARMAN!I114-SPEARMAN!$W114)^2</f>
        <v>4225</v>
      </c>
      <c r="AH114">
        <f>(SPEARMAN!J114-SPEARMAN!$W114)^2</f>
        <v>2304</v>
      </c>
      <c r="AI114">
        <f>(SPEARMAN!K114-SPEARMAN!$W114)^2</f>
        <v>3249</v>
      </c>
      <c r="AJ114">
        <f>(SPEARMAN!L114-SPEARMAN!$W114)^2</f>
        <v>5929</v>
      </c>
      <c r="AK114">
        <f>(SPEARMAN!M114-SPEARMAN!$W114)^2</f>
        <v>324</v>
      </c>
      <c r="AL114">
        <f>(SPEARMAN!N114-SPEARMAN!$W114)^2</f>
        <v>35344</v>
      </c>
      <c r="AM114">
        <f>(SPEARMAN!O114-SPEARMAN!$W114)^2</f>
        <v>7744</v>
      </c>
      <c r="AN114">
        <f>(SPEARMAN!P114-SPEARMAN!$W114)^2</f>
        <v>784</v>
      </c>
      <c r="AO114">
        <f>(SPEARMAN!Q114-SPEARMAN!$W114)^2</f>
        <v>2025</v>
      </c>
      <c r="AP114">
        <f>(SPEARMAN!R114-SPEARMAN!$W114)^2</f>
        <v>16384</v>
      </c>
      <c r="AQ114">
        <f>(SPEARMAN!S114-SPEARMAN!$W114)^2</f>
        <v>6724</v>
      </c>
      <c r="AR114">
        <f>(SPEARMAN!T114-SPEARMAN!$W114)^2</f>
        <v>256</v>
      </c>
      <c r="AS114">
        <f>(SPEARMAN!U114-SPEARMAN!$W114)^2</f>
        <v>16900</v>
      </c>
    </row>
    <row r="115" spans="25:45">
      <c r="Y115">
        <f>(SPEARMAN!A115-SPEARMAN!$W115)^2</f>
        <v>4900</v>
      </c>
      <c r="Z115">
        <f>(SPEARMAN!B115-SPEARMAN!$W115)^2</f>
        <v>576</v>
      </c>
      <c r="AA115">
        <f>(SPEARMAN!C115-SPEARMAN!$W115)^2</f>
        <v>1369</v>
      </c>
      <c r="AB115">
        <f>(SPEARMAN!D115-SPEARMAN!$W115)^2</f>
        <v>3600</v>
      </c>
      <c r="AC115">
        <f>(SPEARMAN!E115-SPEARMAN!$W115)^2</f>
        <v>576</v>
      </c>
      <c r="AD115">
        <f>(SPEARMAN!F115-SPEARMAN!$W115)^2</f>
        <v>0</v>
      </c>
      <c r="AE115">
        <f>(SPEARMAN!G115-SPEARMAN!$W115)^2</f>
        <v>8281</v>
      </c>
      <c r="AF115">
        <f>(SPEARMAN!H115-SPEARMAN!$W115)^2</f>
        <v>400</v>
      </c>
      <c r="AG115">
        <f>(SPEARMAN!I115-SPEARMAN!$W115)^2</f>
        <v>256</v>
      </c>
      <c r="AH115">
        <f>(SPEARMAN!J115-SPEARMAN!$W115)^2</f>
        <v>961</v>
      </c>
      <c r="AI115">
        <f>(SPEARMAN!K115-SPEARMAN!$W115)^2</f>
        <v>144</v>
      </c>
      <c r="AJ115">
        <f>(SPEARMAN!L115-SPEARMAN!$W115)^2</f>
        <v>10816</v>
      </c>
      <c r="AK115">
        <f>(SPEARMAN!M115-SPEARMAN!$W115)^2</f>
        <v>16641</v>
      </c>
      <c r="AL115">
        <f>(SPEARMAN!N115-SPEARMAN!$W115)^2</f>
        <v>676</v>
      </c>
      <c r="AM115">
        <f>(SPEARMAN!O115-SPEARMAN!$W115)^2</f>
        <v>1156</v>
      </c>
      <c r="AN115">
        <f>(SPEARMAN!P115-SPEARMAN!$W115)^2</f>
        <v>20164</v>
      </c>
      <c r="AO115">
        <f>(SPEARMAN!Q115-SPEARMAN!$W115)^2</f>
        <v>9</v>
      </c>
      <c r="AP115">
        <f>(SPEARMAN!R115-SPEARMAN!$W115)^2</f>
        <v>784</v>
      </c>
      <c r="AQ115">
        <f>(SPEARMAN!S115-SPEARMAN!$W115)^2</f>
        <v>6241</v>
      </c>
      <c r="AR115">
        <f>(SPEARMAN!T115-SPEARMAN!$W115)^2</f>
        <v>1296</v>
      </c>
      <c r="AS115">
        <f>(SPEARMAN!U115-SPEARMAN!$W115)^2</f>
        <v>289</v>
      </c>
    </row>
    <row r="116" spans="25:45">
      <c r="Y116">
        <f>(SPEARMAN!A116-SPEARMAN!$W116)^2</f>
        <v>484</v>
      </c>
      <c r="Z116">
        <f>(SPEARMAN!B116-SPEARMAN!$W116)^2</f>
        <v>961</v>
      </c>
      <c r="AA116">
        <f>(SPEARMAN!C116-SPEARMAN!$W116)^2</f>
        <v>18496</v>
      </c>
      <c r="AB116">
        <f>(SPEARMAN!D116-SPEARMAN!$W116)^2</f>
        <v>9604</v>
      </c>
      <c r="AC116">
        <f>(SPEARMAN!E116-SPEARMAN!$W116)^2</f>
        <v>10201</v>
      </c>
      <c r="AD116">
        <f>(SPEARMAN!F116-SPEARMAN!$W116)^2</f>
        <v>1296</v>
      </c>
      <c r="AE116">
        <f>(SPEARMAN!G116-SPEARMAN!$W116)^2</f>
        <v>11664</v>
      </c>
      <c r="AF116">
        <f>(SPEARMAN!H116-SPEARMAN!$W116)^2</f>
        <v>8836</v>
      </c>
      <c r="AG116">
        <f>(SPEARMAN!I116-SPEARMAN!$W116)^2</f>
        <v>0</v>
      </c>
      <c r="AH116">
        <f>(SPEARMAN!J116-SPEARMAN!$W116)^2</f>
        <v>900</v>
      </c>
      <c r="AI116">
        <f>(SPEARMAN!K116-SPEARMAN!$W116)^2</f>
        <v>4761</v>
      </c>
      <c r="AJ116">
        <f>(SPEARMAN!L116-SPEARMAN!$W116)^2</f>
        <v>5476</v>
      </c>
      <c r="AK116">
        <f>(SPEARMAN!M116-SPEARMAN!$W116)^2</f>
        <v>0</v>
      </c>
      <c r="AL116">
        <f>(SPEARMAN!N116-SPEARMAN!$W116)^2</f>
        <v>7225</v>
      </c>
      <c r="AM116">
        <f>(SPEARMAN!O116-SPEARMAN!$W116)^2</f>
        <v>1089</v>
      </c>
      <c r="AN116">
        <f>(SPEARMAN!P116-SPEARMAN!$W116)^2</f>
        <v>900</v>
      </c>
      <c r="AO116">
        <f>(SPEARMAN!Q116-SPEARMAN!$W116)^2</f>
        <v>26244</v>
      </c>
      <c r="AP116">
        <f>(SPEARMAN!R116-SPEARMAN!$W116)^2</f>
        <v>6724</v>
      </c>
      <c r="AQ116">
        <f>(SPEARMAN!S116-SPEARMAN!$W116)^2</f>
        <v>3136</v>
      </c>
      <c r="AR116">
        <f>(SPEARMAN!T116-SPEARMAN!$W116)^2</f>
        <v>3481</v>
      </c>
      <c r="AS116">
        <f>(SPEARMAN!U116-SPEARMAN!$W116)^2</f>
        <v>15876</v>
      </c>
    </row>
    <row r="117" spans="25:45">
      <c r="Y117">
        <f>(SPEARMAN!A117-SPEARMAN!$W117)^2</f>
        <v>400</v>
      </c>
      <c r="Z117">
        <f>(SPEARMAN!B117-SPEARMAN!$W117)^2</f>
        <v>1</v>
      </c>
      <c r="AA117">
        <f>(SPEARMAN!C117-SPEARMAN!$W117)^2</f>
        <v>2809</v>
      </c>
      <c r="AB117">
        <f>(SPEARMAN!D117-SPEARMAN!$W117)^2</f>
        <v>5476</v>
      </c>
      <c r="AC117">
        <f>(SPEARMAN!E117-SPEARMAN!$W117)^2</f>
        <v>8464</v>
      </c>
      <c r="AD117">
        <f>(SPEARMAN!F117-SPEARMAN!$W117)^2</f>
        <v>2601</v>
      </c>
      <c r="AE117">
        <f>(SPEARMAN!G117-SPEARMAN!$W117)^2</f>
        <v>14400</v>
      </c>
      <c r="AF117">
        <f>(SPEARMAN!H117-SPEARMAN!$W117)^2</f>
        <v>14161</v>
      </c>
      <c r="AG117">
        <f>(SPEARMAN!I117-SPEARMAN!$W117)^2</f>
        <v>7921</v>
      </c>
      <c r="AH117">
        <f>(SPEARMAN!J117-SPEARMAN!$W117)^2</f>
        <v>3025</v>
      </c>
      <c r="AI117">
        <f>(SPEARMAN!K117-SPEARMAN!$W117)^2</f>
        <v>5329</v>
      </c>
      <c r="AJ117">
        <f>(SPEARMAN!L117-SPEARMAN!$W117)^2</f>
        <v>2601</v>
      </c>
      <c r="AK117">
        <f>(SPEARMAN!M117-SPEARMAN!$W117)^2</f>
        <v>5625</v>
      </c>
      <c r="AL117">
        <f>(SPEARMAN!N117-SPEARMAN!$W117)^2</f>
        <v>8100</v>
      </c>
      <c r="AM117">
        <f>(SPEARMAN!O117-SPEARMAN!$W117)^2</f>
        <v>225</v>
      </c>
      <c r="AN117">
        <f>(SPEARMAN!P117-SPEARMAN!$W117)^2</f>
        <v>729</v>
      </c>
      <c r="AO117">
        <f>(SPEARMAN!Q117-SPEARMAN!$W117)^2</f>
        <v>21316</v>
      </c>
      <c r="AP117">
        <f>(SPEARMAN!R117-SPEARMAN!$W117)^2</f>
        <v>14400</v>
      </c>
      <c r="AQ117">
        <f>(SPEARMAN!S117-SPEARMAN!$W117)^2</f>
        <v>12321</v>
      </c>
      <c r="AR117">
        <f>(SPEARMAN!T117-SPEARMAN!$W117)^2</f>
        <v>144</v>
      </c>
      <c r="AS117">
        <f>(SPEARMAN!U117-SPEARMAN!$W117)^2</f>
        <v>8281</v>
      </c>
    </row>
    <row r="118" spans="25:45">
      <c r="Y118">
        <f>(SPEARMAN!A118-SPEARMAN!$W118)^2</f>
        <v>8281</v>
      </c>
      <c r="Z118">
        <f>(SPEARMAN!B118-SPEARMAN!$W118)^2</f>
        <v>7396</v>
      </c>
      <c r="AA118">
        <f>(SPEARMAN!C118-SPEARMAN!$W118)^2</f>
        <v>18496</v>
      </c>
      <c r="AB118">
        <f>(SPEARMAN!D118-SPEARMAN!$W118)^2</f>
        <v>14884</v>
      </c>
      <c r="AC118">
        <f>(SPEARMAN!E118-SPEARMAN!$W118)^2</f>
        <v>1849</v>
      </c>
      <c r="AD118">
        <f>(SPEARMAN!F118-SPEARMAN!$W118)^2</f>
        <v>1369</v>
      </c>
      <c r="AE118">
        <f>(SPEARMAN!G118-SPEARMAN!$W118)^2</f>
        <v>225</v>
      </c>
      <c r="AF118">
        <f>(SPEARMAN!H118-SPEARMAN!$W118)^2</f>
        <v>841</v>
      </c>
      <c r="AG118">
        <f>(SPEARMAN!I118-SPEARMAN!$W118)^2</f>
        <v>2704</v>
      </c>
      <c r="AH118">
        <f>(SPEARMAN!J118-SPEARMAN!$W118)^2</f>
        <v>14400</v>
      </c>
      <c r="AI118">
        <f>(SPEARMAN!K118-SPEARMAN!$W118)^2</f>
        <v>16384</v>
      </c>
      <c r="AJ118">
        <f>(SPEARMAN!L118-SPEARMAN!$W118)^2</f>
        <v>1089</v>
      </c>
      <c r="AK118">
        <f>(SPEARMAN!M118-SPEARMAN!$W118)^2</f>
        <v>1296</v>
      </c>
      <c r="AL118">
        <f>(SPEARMAN!N118-SPEARMAN!$W118)^2</f>
        <v>3844</v>
      </c>
      <c r="AM118">
        <f>(SPEARMAN!O118-SPEARMAN!$W118)^2</f>
        <v>2116</v>
      </c>
      <c r="AN118">
        <f>(SPEARMAN!P118-SPEARMAN!$W118)^2</f>
        <v>12769</v>
      </c>
      <c r="AO118">
        <f>(SPEARMAN!Q118-SPEARMAN!$W118)^2</f>
        <v>5776</v>
      </c>
      <c r="AP118">
        <f>(SPEARMAN!R118-SPEARMAN!$W118)^2</f>
        <v>676</v>
      </c>
      <c r="AQ118">
        <f>(SPEARMAN!S118-SPEARMAN!$W118)^2</f>
        <v>324</v>
      </c>
      <c r="AR118">
        <f>(SPEARMAN!T118-SPEARMAN!$W118)^2</f>
        <v>2209</v>
      </c>
      <c r="AS118">
        <f>(SPEARMAN!U118-SPEARMAN!$W118)^2</f>
        <v>2809</v>
      </c>
    </row>
    <row r="119" spans="25:45">
      <c r="Y119">
        <f>(SPEARMAN!A119-SPEARMAN!$W119)^2</f>
        <v>441</v>
      </c>
      <c r="Z119">
        <f>(SPEARMAN!B119-SPEARMAN!$W119)^2</f>
        <v>13456</v>
      </c>
      <c r="AA119">
        <f>(SPEARMAN!C119-SPEARMAN!$W119)^2</f>
        <v>900</v>
      </c>
      <c r="AB119">
        <f>(SPEARMAN!D119-SPEARMAN!$W119)^2</f>
        <v>6561</v>
      </c>
      <c r="AC119">
        <f>(SPEARMAN!E119-SPEARMAN!$W119)^2</f>
        <v>9801</v>
      </c>
      <c r="AD119">
        <f>(SPEARMAN!F119-SPEARMAN!$W119)^2</f>
        <v>225</v>
      </c>
      <c r="AE119">
        <f>(SPEARMAN!G119-SPEARMAN!$W119)^2</f>
        <v>22201</v>
      </c>
      <c r="AF119">
        <f>(SPEARMAN!H119-SPEARMAN!$W119)^2</f>
        <v>18225</v>
      </c>
      <c r="AG119">
        <f>(SPEARMAN!I119-SPEARMAN!$W119)^2</f>
        <v>1936</v>
      </c>
      <c r="AH119">
        <f>(SPEARMAN!J119-SPEARMAN!$W119)^2</f>
        <v>1089</v>
      </c>
      <c r="AI119">
        <f>(SPEARMAN!K119-SPEARMAN!$W119)^2</f>
        <v>324</v>
      </c>
      <c r="AJ119">
        <f>(SPEARMAN!L119-SPEARMAN!$W119)^2</f>
        <v>12996</v>
      </c>
      <c r="AK119">
        <f>(SPEARMAN!M119-SPEARMAN!$W119)^2</f>
        <v>9</v>
      </c>
      <c r="AL119">
        <f>(SPEARMAN!N119-SPEARMAN!$W119)^2</f>
        <v>529</v>
      </c>
      <c r="AM119">
        <f>(SPEARMAN!O119-SPEARMAN!$W119)^2</f>
        <v>8836</v>
      </c>
      <c r="AN119">
        <f>(SPEARMAN!P119-SPEARMAN!$W119)^2</f>
        <v>19321</v>
      </c>
      <c r="AO119">
        <f>(SPEARMAN!Q119-SPEARMAN!$W119)^2</f>
        <v>324</v>
      </c>
      <c r="AP119">
        <f>(SPEARMAN!R119-SPEARMAN!$W119)^2</f>
        <v>25281</v>
      </c>
      <c r="AQ119">
        <f>(SPEARMAN!S119-SPEARMAN!$W119)^2</f>
        <v>19881</v>
      </c>
      <c r="AR119">
        <f>(SPEARMAN!T119-SPEARMAN!$W119)^2</f>
        <v>289</v>
      </c>
      <c r="AS119">
        <f>(SPEARMAN!U119-SPEARMAN!$W119)^2</f>
        <v>17956</v>
      </c>
    </row>
    <row r="120" spans="25:45">
      <c r="Y120">
        <f>(SPEARMAN!A120-SPEARMAN!$W120)^2</f>
        <v>324</v>
      </c>
      <c r="Z120">
        <f>(SPEARMAN!B120-SPEARMAN!$W120)^2</f>
        <v>5184</v>
      </c>
      <c r="AA120">
        <f>(SPEARMAN!C120-SPEARMAN!$W120)^2</f>
        <v>2601</v>
      </c>
      <c r="AB120">
        <f>(SPEARMAN!D120-SPEARMAN!$W120)^2</f>
        <v>1600</v>
      </c>
      <c r="AC120">
        <f>(SPEARMAN!E120-SPEARMAN!$W120)^2</f>
        <v>24025</v>
      </c>
      <c r="AD120">
        <f>(SPEARMAN!F120-SPEARMAN!$W120)^2</f>
        <v>2025</v>
      </c>
      <c r="AE120">
        <f>(SPEARMAN!G120-SPEARMAN!$W120)^2</f>
        <v>4356</v>
      </c>
      <c r="AF120">
        <f>(SPEARMAN!H120-SPEARMAN!$W120)^2</f>
        <v>6241</v>
      </c>
      <c r="AG120">
        <f>(SPEARMAN!I120-SPEARMAN!$W120)^2</f>
        <v>441</v>
      </c>
      <c r="AH120">
        <f>(SPEARMAN!J120-SPEARMAN!$W120)^2</f>
        <v>2601</v>
      </c>
      <c r="AI120">
        <f>(SPEARMAN!K120-SPEARMAN!$W120)^2</f>
        <v>3025</v>
      </c>
      <c r="AJ120">
        <f>(SPEARMAN!L120-SPEARMAN!$W120)^2</f>
        <v>484</v>
      </c>
      <c r="AK120">
        <f>(SPEARMAN!M120-SPEARMAN!$W120)^2</f>
        <v>20449</v>
      </c>
      <c r="AL120">
        <f>(SPEARMAN!N120-SPEARMAN!$W120)^2</f>
        <v>13924</v>
      </c>
      <c r="AM120">
        <f>(SPEARMAN!O120-SPEARMAN!$W120)^2</f>
        <v>3249</v>
      </c>
      <c r="AN120">
        <f>(SPEARMAN!P120-SPEARMAN!$W120)^2</f>
        <v>17424</v>
      </c>
      <c r="AO120">
        <f>(SPEARMAN!Q120-SPEARMAN!$W120)^2</f>
        <v>2304</v>
      </c>
      <c r="AP120">
        <f>(SPEARMAN!R120-SPEARMAN!$W120)^2</f>
        <v>9025</v>
      </c>
      <c r="AQ120">
        <f>(SPEARMAN!S120-SPEARMAN!$W120)^2</f>
        <v>2601</v>
      </c>
      <c r="AR120">
        <f>(SPEARMAN!T120-SPEARMAN!$W120)^2</f>
        <v>19044</v>
      </c>
      <c r="AS120">
        <f>(SPEARMAN!U120-SPEARMAN!$W120)^2</f>
        <v>9025</v>
      </c>
    </row>
    <row r="121" spans="25:45">
      <c r="Y121">
        <f>(SPEARMAN!A121-SPEARMAN!$W121)^2</f>
        <v>9025</v>
      </c>
      <c r="Z121">
        <f>(SPEARMAN!B121-SPEARMAN!$W121)^2</f>
        <v>841</v>
      </c>
      <c r="AA121">
        <f>(SPEARMAN!C121-SPEARMAN!$W121)^2</f>
        <v>7744</v>
      </c>
      <c r="AB121">
        <f>(SPEARMAN!D121-SPEARMAN!$W121)^2</f>
        <v>20164</v>
      </c>
      <c r="AC121">
        <f>(SPEARMAN!E121-SPEARMAN!$W121)^2</f>
        <v>7569</v>
      </c>
      <c r="AD121">
        <f>(SPEARMAN!F121-SPEARMAN!$W121)^2</f>
        <v>9801</v>
      </c>
      <c r="AE121">
        <f>(SPEARMAN!G121-SPEARMAN!$W121)^2</f>
        <v>30625</v>
      </c>
      <c r="AF121">
        <f>(SPEARMAN!H121-SPEARMAN!$W121)^2</f>
        <v>6084</v>
      </c>
      <c r="AG121">
        <f>(SPEARMAN!I121-SPEARMAN!$W121)^2</f>
        <v>3721</v>
      </c>
      <c r="AH121">
        <f>(SPEARMAN!J121-SPEARMAN!$W121)^2</f>
        <v>729</v>
      </c>
      <c r="AI121">
        <f>(SPEARMAN!K121-SPEARMAN!$W121)^2</f>
        <v>961</v>
      </c>
      <c r="AJ121">
        <f>(SPEARMAN!L121-SPEARMAN!$W121)^2</f>
        <v>5329</v>
      </c>
      <c r="AK121">
        <f>(SPEARMAN!M121-SPEARMAN!$W121)^2</f>
        <v>484</v>
      </c>
      <c r="AL121">
        <f>(SPEARMAN!N121-SPEARMAN!$W121)^2</f>
        <v>4</v>
      </c>
      <c r="AM121">
        <f>(SPEARMAN!O121-SPEARMAN!$W121)^2</f>
        <v>3721</v>
      </c>
      <c r="AN121">
        <f>(SPEARMAN!P121-SPEARMAN!$W121)^2</f>
        <v>22201</v>
      </c>
      <c r="AO121">
        <f>(SPEARMAN!Q121-SPEARMAN!$W121)^2</f>
        <v>11449</v>
      </c>
      <c r="AP121">
        <f>(SPEARMAN!R121-SPEARMAN!$W121)^2</f>
        <v>36</v>
      </c>
      <c r="AQ121">
        <f>(SPEARMAN!S121-SPEARMAN!$W121)^2</f>
        <v>9409</v>
      </c>
      <c r="AR121">
        <f>(SPEARMAN!T121-SPEARMAN!$W121)^2</f>
        <v>26896</v>
      </c>
      <c r="AS121">
        <f>(SPEARMAN!U121-SPEARMAN!$W121)^2</f>
        <v>4761</v>
      </c>
    </row>
    <row r="122" spans="25:45">
      <c r="Y122">
        <f>(SPEARMAN!A122-SPEARMAN!$W122)^2</f>
        <v>6889</v>
      </c>
      <c r="Z122">
        <f>(SPEARMAN!B122-SPEARMAN!$W122)^2</f>
        <v>121</v>
      </c>
      <c r="AA122">
        <f>(SPEARMAN!C122-SPEARMAN!$W122)^2</f>
        <v>289</v>
      </c>
      <c r="AB122">
        <f>(SPEARMAN!D122-SPEARMAN!$W122)^2</f>
        <v>26896</v>
      </c>
      <c r="AC122">
        <f>(SPEARMAN!E122-SPEARMAN!$W122)^2</f>
        <v>3136</v>
      </c>
      <c r="AD122">
        <f>(SPEARMAN!F122-SPEARMAN!$W122)^2</f>
        <v>1936</v>
      </c>
      <c r="AE122">
        <f>(SPEARMAN!G122-SPEARMAN!$W122)^2</f>
        <v>361</v>
      </c>
      <c r="AF122">
        <f>(SPEARMAN!H122-SPEARMAN!$W122)^2</f>
        <v>3721</v>
      </c>
      <c r="AG122">
        <f>(SPEARMAN!I122-SPEARMAN!$W122)^2</f>
        <v>2916</v>
      </c>
      <c r="AH122">
        <f>(SPEARMAN!J122-SPEARMAN!$W122)^2</f>
        <v>32400</v>
      </c>
      <c r="AI122">
        <f>(SPEARMAN!K122-SPEARMAN!$W122)^2</f>
        <v>28224</v>
      </c>
      <c r="AJ122">
        <f>(SPEARMAN!L122-SPEARMAN!$W122)^2</f>
        <v>4225</v>
      </c>
      <c r="AK122">
        <f>(SPEARMAN!M122-SPEARMAN!$W122)^2</f>
        <v>31329</v>
      </c>
      <c r="AL122">
        <f>(SPEARMAN!N122-SPEARMAN!$W122)^2</f>
        <v>22500</v>
      </c>
      <c r="AM122">
        <f>(SPEARMAN!O122-SPEARMAN!$W122)^2</f>
        <v>4761</v>
      </c>
      <c r="AN122">
        <f>(SPEARMAN!P122-SPEARMAN!$W122)^2</f>
        <v>841</v>
      </c>
      <c r="AO122">
        <f>(SPEARMAN!Q122-SPEARMAN!$W122)^2</f>
        <v>2916</v>
      </c>
      <c r="AP122">
        <f>(SPEARMAN!R122-SPEARMAN!$W122)^2</f>
        <v>900</v>
      </c>
      <c r="AQ122">
        <f>(SPEARMAN!S122-SPEARMAN!$W122)^2</f>
        <v>6724</v>
      </c>
      <c r="AR122">
        <f>(SPEARMAN!T122-SPEARMAN!$W122)^2</f>
        <v>29929</v>
      </c>
      <c r="AS122">
        <f>(SPEARMAN!U122-SPEARMAN!$W122)^2</f>
        <v>2209</v>
      </c>
    </row>
    <row r="123" spans="25:45">
      <c r="Y123">
        <f>(SPEARMAN!A123-SPEARMAN!$W123)^2</f>
        <v>1</v>
      </c>
      <c r="Z123">
        <f>(SPEARMAN!B123-SPEARMAN!$W123)^2</f>
        <v>23716</v>
      </c>
      <c r="AA123">
        <f>(SPEARMAN!C123-SPEARMAN!$W123)^2</f>
        <v>361</v>
      </c>
      <c r="AB123">
        <f>(SPEARMAN!D123-SPEARMAN!$W123)^2</f>
        <v>4624</v>
      </c>
      <c r="AC123">
        <f>(SPEARMAN!E123-SPEARMAN!$W123)^2</f>
        <v>13924</v>
      </c>
      <c r="AD123">
        <f>(SPEARMAN!F123-SPEARMAN!$W123)^2</f>
        <v>1600</v>
      </c>
      <c r="AE123">
        <f>(SPEARMAN!G123-SPEARMAN!$W123)^2</f>
        <v>23104</v>
      </c>
      <c r="AF123">
        <f>(SPEARMAN!H123-SPEARMAN!$W123)^2</f>
        <v>3969</v>
      </c>
      <c r="AG123">
        <f>(SPEARMAN!I123-SPEARMAN!$W123)^2</f>
        <v>3600</v>
      </c>
      <c r="AH123">
        <f>(SPEARMAN!J123-SPEARMAN!$W123)^2</f>
        <v>4096</v>
      </c>
      <c r="AI123">
        <f>(SPEARMAN!K123-SPEARMAN!$W123)^2</f>
        <v>1936</v>
      </c>
      <c r="AJ123">
        <f>(SPEARMAN!L123-SPEARMAN!$W123)^2</f>
        <v>6400</v>
      </c>
      <c r="AK123">
        <f>(SPEARMAN!M123-SPEARMAN!$W123)^2</f>
        <v>4900</v>
      </c>
      <c r="AL123">
        <f>(SPEARMAN!N123-SPEARMAN!$W123)^2</f>
        <v>529</v>
      </c>
      <c r="AM123">
        <f>(SPEARMAN!O123-SPEARMAN!$W123)^2</f>
        <v>4225</v>
      </c>
      <c r="AN123">
        <f>(SPEARMAN!P123-SPEARMAN!$W123)^2</f>
        <v>18225</v>
      </c>
      <c r="AO123">
        <f>(SPEARMAN!Q123-SPEARMAN!$W123)^2</f>
        <v>2916</v>
      </c>
      <c r="AP123">
        <f>(SPEARMAN!R123-SPEARMAN!$W123)^2</f>
        <v>5476</v>
      </c>
      <c r="AQ123">
        <f>(SPEARMAN!S123-SPEARMAN!$W123)^2</f>
        <v>5776</v>
      </c>
      <c r="AR123">
        <f>(SPEARMAN!T123-SPEARMAN!$W123)^2</f>
        <v>16641</v>
      </c>
      <c r="AS123">
        <f>(SPEARMAN!U123-SPEARMAN!$W123)^2</f>
        <v>6724</v>
      </c>
    </row>
    <row r="124" spans="25:45">
      <c r="Y124">
        <f>(SPEARMAN!A124-SPEARMAN!$W124)^2</f>
        <v>27889</v>
      </c>
      <c r="Z124">
        <f>(SPEARMAN!B124-SPEARMAN!$W124)^2</f>
        <v>5476</v>
      </c>
      <c r="AA124">
        <f>(SPEARMAN!C124-SPEARMAN!$W124)^2</f>
        <v>11664</v>
      </c>
      <c r="AB124">
        <f>(SPEARMAN!D124-SPEARMAN!$W124)^2</f>
        <v>1849</v>
      </c>
      <c r="AC124">
        <f>(SPEARMAN!E124-SPEARMAN!$W124)^2</f>
        <v>4096</v>
      </c>
      <c r="AD124">
        <f>(SPEARMAN!F124-SPEARMAN!$W124)^2</f>
        <v>6241</v>
      </c>
      <c r="AE124">
        <f>(SPEARMAN!G124-SPEARMAN!$W124)^2</f>
        <v>400</v>
      </c>
      <c r="AF124">
        <f>(SPEARMAN!H124-SPEARMAN!$W124)^2</f>
        <v>30276</v>
      </c>
      <c r="AG124">
        <f>(SPEARMAN!I124-SPEARMAN!$W124)^2</f>
        <v>17424</v>
      </c>
      <c r="AH124">
        <f>(SPEARMAN!J124-SPEARMAN!$W124)^2</f>
        <v>13689</v>
      </c>
      <c r="AI124">
        <f>(SPEARMAN!K124-SPEARMAN!$W124)^2</f>
        <v>12769</v>
      </c>
      <c r="AJ124">
        <f>(SPEARMAN!L124-SPEARMAN!$W124)^2</f>
        <v>7056</v>
      </c>
      <c r="AK124">
        <f>(SPEARMAN!M124-SPEARMAN!$W124)^2</f>
        <v>9216</v>
      </c>
      <c r="AL124">
        <f>(SPEARMAN!N124-SPEARMAN!$W124)^2</f>
        <v>1225</v>
      </c>
      <c r="AM124">
        <f>(SPEARMAN!O124-SPEARMAN!$W124)^2</f>
        <v>12544</v>
      </c>
      <c r="AN124">
        <f>(SPEARMAN!P124-SPEARMAN!$W124)^2</f>
        <v>2704</v>
      </c>
      <c r="AO124">
        <f>(SPEARMAN!Q124-SPEARMAN!$W124)^2</f>
        <v>2401</v>
      </c>
      <c r="AP124">
        <f>(SPEARMAN!R124-SPEARMAN!$W124)^2</f>
        <v>24649</v>
      </c>
      <c r="AQ124">
        <f>(SPEARMAN!S124-SPEARMAN!$W124)^2</f>
        <v>33489</v>
      </c>
      <c r="AR124">
        <f>(SPEARMAN!T124-SPEARMAN!$W124)^2</f>
        <v>13924</v>
      </c>
      <c r="AS124">
        <f>(SPEARMAN!U124-SPEARMAN!$W124)^2</f>
        <v>16641</v>
      </c>
    </row>
    <row r="125" spans="25:45">
      <c r="Y125">
        <f>(SPEARMAN!A125-SPEARMAN!$W125)^2</f>
        <v>1296</v>
      </c>
      <c r="Z125">
        <f>(SPEARMAN!B125-SPEARMAN!$W125)^2</f>
        <v>1369</v>
      </c>
      <c r="AA125">
        <f>(SPEARMAN!C125-SPEARMAN!$W125)^2</f>
        <v>841</v>
      </c>
      <c r="AB125">
        <f>(SPEARMAN!D125-SPEARMAN!$W125)^2</f>
        <v>7056</v>
      </c>
      <c r="AC125">
        <f>(SPEARMAN!E125-SPEARMAN!$W125)^2</f>
        <v>8836</v>
      </c>
      <c r="AD125">
        <f>(SPEARMAN!F125-SPEARMAN!$W125)^2</f>
        <v>1369</v>
      </c>
      <c r="AE125">
        <f>(SPEARMAN!G125-SPEARMAN!$W125)^2</f>
        <v>49</v>
      </c>
      <c r="AF125">
        <f>(SPEARMAN!H125-SPEARMAN!$W125)^2</f>
        <v>2209</v>
      </c>
      <c r="AG125">
        <f>(SPEARMAN!I125-SPEARMAN!$W125)^2</f>
        <v>81</v>
      </c>
      <c r="AH125">
        <f>(SPEARMAN!J125-SPEARMAN!$W125)^2</f>
        <v>2916</v>
      </c>
      <c r="AI125">
        <f>(SPEARMAN!K125-SPEARMAN!$W125)^2</f>
        <v>3600</v>
      </c>
      <c r="AJ125">
        <f>(SPEARMAN!L125-SPEARMAN!$W125)^2</f>
        <v>22801</v>
      </c>
      <c r="AK125">
        <f>(SPEARMAN!M125-SPEARMAN!$W125)^2</f>
        <v>1024</v>
      </c>
      <c r="AL125">
        <f>(SPEARMAN!N125-SPEARMAN!$W125)^2</f>
        <v>11449</v>
      </c>
      <c r="AM125">
        <f>(SPEARMAN!O125-SPEARMAN!$W125)^2</f>
        <v>20449</v>
      </c>
      <c r="AN125">
        <f>(SPEARMAN!P125-SPEARMAN!$W125)^2</f>
        <v>10000</v>
      </c>
      <c r="AO125">
        <f>(SPEARMAN!Q125-SPEARMAN!$W125)^2</f>
        <v>1600</v>
      </c>
      <c r="AP125">
        <f>(SPEARMAN!R125-SPEARMAN!$W125)^2</f>
        <v>64</v>
      </c>
      <c r="AQ125">
        <f>(SPEARMAN!S125-SPEARMAN!$W125)^2</f>
        <v>2116</v>
      </c>
      <c r="AR125">
        <f>(SPEARMAN!T125-SPEARMAN!$W125)^2</f>
        <v>289</v>
      </c>
      <c r="AS125">
        <f>(SPEARMAN!U125-SPEARMAN!$W125)^2</f>
        <v>144</v>
      </c>
    </row>
    <row r="126" spans="25:45">
      <c r="Y126">
        <f>(SPEARMAN!A126-SPEARMAN!$W126)^2</f>
        <v>4489</v>
      </c>
      <c r="Z126">
        <f>(SPEARMAN!B126-SPEARMAN!$W126)^2</f>
        <v>196</v>
      </c>
      <c r="AA126">
        <f>(SPEARMAN!C126-SPEARMAN!$W126)^2</f>
        <v>4624</v>
      </c>
      <c r="AB126">
        <f>(SPEARMAN!D126-SPEARMAN!$W126)^2</f>
        <v>18769</v>
      </c>
      <c r="AC126">
        <f>(SPEARMAN!E126-SPEARMAN!$W126)^2</f>
        <v>8836</v>
      </c>
      <c r="AD126">
        <f>(SPEARMAN!F126-SPEARMAN!$W126)^2</f>
        <v>5929</v>
      </c>
      <c r="AE126">
        <f>(SPEARMAN!G126-SPEARMAN!$W126)^2</f>
        <v>11881</v>
      </c>
      <c r="AF126">
        <f>(SPEARMAN!H126-SPEARMAN!$W126)^2</f>
        <v>12321</v>
      </c>
      <c r="AG126">
        <f>(SPEARMAN!I126-SPEARMAN!$W126)^2</f>
        <v>8649</v>
      </c>
      <c r="AH126">
        <f>(SPEARMAN!J126-SPEARMAN!$W126)^2</f>
        <v>1444</v>
      </c>
      <c r="AI126">
        <f>(SPEARMAN!K126-SPEARMAN!$W126)^2</f>
        <v>2704</v>
      </c>
      <c r="AJ126">
        <f>(SPEARMAN!L126-SPEARMAN!$W126)^2</f>
        <v>9604</v>
      </c>
      <c r="AK126">
        <f>(SPEARMAN!M126-SPEARMAN!$W126)^2</f>
        <v>676</v>
      </c>
      <c r="AL126">
        <f>(SPEARMAN!N126-SPEARMAN!$W126)^2</f>
        <v>27225</v>
      </c>
      <c r="AM126">
        <f>(SPEARMAN!O126-SPEARMAN!$W126)^2</f>
        <v>10404</v>
      </c>
      <c r="AN126">
        <f>(SPEARMAN!P126-SPEARMAN!$W126)^2</f>
        <v>2116</v>
      </c>
      <c r="AO126">
        <f>(SPEARMAN!Q126-SPEARMAN!$W126)^2</f>
        <v>25281</v>
      </c>
      <c r="AP126">
        <f>(SPEARMAN!R126-SPEARMAN!$W126)^2</f>
        <v>4761</v>
      </c>
      <c r="AQ126">
        <f>(SPEARMAN!S126-SPEARMAN!$W126)^2</f>
        <v>1849</v>
      </c>
      <c r="AR126">
        <f>(SPEARMAN!T126-SPEARMAN!$W126)^2</f>
        <v>324</v>
      </c>
      <c r="AS126">
        <f>(SPEARMAN!U126-SPEARMAN!$W126)^2</f>
        <v>81</v>
      </c>
    </row>
    <row r="127" spans="25:45">
      <c r="Y127">
        <f>(SPEARMAN!A127-SPEARMAN!$W127)^2</f>
        <v>3136</v>
      </c>
      <c r="Z127">
        <f>(SPEARMAN!B127-SPEARMAN!$W127)^2</f>
        <v>2116</v>
      </c>
      <c r="AA127">
        <f>(SPEARMAN!C127-SPEARMAN!$W127)^2</f>
        <v>8836</v>
      </c>
      <c r="AB127">
        <f>(SPEARMAN!D127-SPEARMAN!$W127)^2</f>
        <v>9801</v>
      </c>
      <c r="AC127">
        <f>(SPEARMAN!E127-SPEARMAN!$W127)^2</f>
        <v>81</v>
      </c>
      <c r="AD127">
        <f>(SPEARMAN!F127-SPEARMAN!$W127)^2</f>
        <v>36</v>
      </c>
      <c r="AE127">
        <f>(SPEARMAN!G127-SPEARMAN!$W127)^2</f>
        <v>6241</v>
      </c>
      <c r="AF127">
        <f>(SPEARMAN!H127-SPEARMAN!$W127)^2</f>
        <v>15876</v>
      </c>
      <c r="AG127">
        <f>(SPEARMAN!I127-SPEARMAN!$W127)^2</f>
        <v>1296</v>
      </c>
      <c r="AH127">
        <f>(SPEARMAN!J127-SPEARMAN!$W127)^2</f>
        <v>3025</v>
      </c>
      <c r="AI127">
        <f>(SPEARMAN!K127-SPEARMAN!$W127)^2</f>
        <v>15625</v>
      </c>
      <c r="AJ127">
        <f>(SPEARMAN!L127-SPEARMAN!$W127)^2</f>
        <v>17161</v>
      </c>
      <c r="AK127">
        <f>(SPEARMAN!M127-SPEARMAN!$W127)^2</f>
        <v>15129</v>
      </c>
      <c r="AL127">
        <f>(SPEARMAN!N127-SPEARMAN!$W127)^2</f>
        <v>18769</v>
      </c>
      <c r="AM127">
        <f>(SPEARMAN!O127-SPEARMAN!$W127)^2</f>
        <v>9025</v>
      </c>
      <c r="AN127">
        <f>(SPEARMAN!P127-SPEARMAN!$W127)^2</f>
        <v>8281</v>
      </c>
      <c r="AO127">
        <f>(SPEARMAN!Q127-SPEARMAN!$W127)^2</f>
        <v>8100</v>
      </c>
      <c r="AP127">
        <f>(SPEARMAN!R127-SPEARMAN!$W127)^2</f>
        <v>15376</v>
      </c>
      <c r="AQ127">
        <f>(SPEARMAN!S127-SPEARMAN!$W127)^2</f>
        <v>10201</v>
      </c>
      <c r="AR127">
        <f>(SPEARMAN!T127-SPEARMAN!$W127)^2</f>
        <v>4624</v>
      </c>
      <c r="AS127">
        <f>(SPEARMAN!U127-SPEARMAN!$W127)^2</f>
        <v>13689</v>
      </c>
    </row>
    <row r="128" spans="25:45">
      <c r="Y128">
        <f>(SPEARMAN!A128-SPEARMAN!$W128)^2</f>
        <v>26244</v>
      </c>
      <c r="Z128">
        <f>(SPEARMAN!B128-SPEARMAN!$W128)^2</f>
        <v>2916</v>
      </c>
      <c r="AA128">
        <f>(SPEARMAN!C128-SPEARMAN!$W128)^2</f>
        <v>31684</v>
      </c>
      <c r="AB128">
        <f>(SPEARMAN!D128-SPEARMAN!$W128)^2</f>
        <v>4489</v>
      </c>
      <c r="AC128">
        <f>(SPEARMAN!E128-SPEARMAN!$W128)^2</f>
        <v>25</v>
      </c>
      <c r="AD128">
        <f>(SPEARMAN!F128-SPEARMAN!$W128)^2</f>
        <v>14884</v>
      </c>
      <c r="AE128">
        <f>(SPEARMAN!G128-SPEARMAN!$W128)^2</f>
        <v>169</v>
      </c>
      <c r="AF128">
        <f>(SPEARMAN!H128-SPEARMAN!$W128)^2</f>
        <v>196</v>
      </c>
      <c r="AG128">
        <f>(SPEARMAN!I128-SPEARMAN!$W128)^2</f>
        <v>10816</v>
      </c>
      <c r="AH128">
        <f>(SPEARMAN!J128-SPEARMAN!$W128)^2</f>
        <v>289</v>
      </c>
      <c r="AI128">
        <f>(SPEARMAN!K128-SPEARMAN!$W128)^2</f>
        <v>4</v>
      </c>
      <c r="AJ128">
        <f>(SPEARMAN!L128-SPEARMAN!$W128)^2</f>
        <v>27889</v>
      </c>
      <c r="AK128">
        <f>(SPEARMAN!M128-SPEARMAN!$W128)^2</f>
        <v>9216</v>
      </c>
      <c r="AL128">
        <f>(SPEARMAN!N128-SPEARMAN!$W128)^2</f>
        <v>5476</v>
      </c>
      <c r="AM128">
        <f>(SPEARMAN!O128-SPEARMAN!$W128)^2</f>
        <v>33124</v>
      </c>
      <c r="AN128">
        <f>(SPEARMAN!P128-SPEARMAN!$W128)^2</f>
        <v>4225</v>
      </c>
      <c r="AO128">
        <f>(SPEARMAN!Q128-SPEARMAN!$W128)^2</f>
        <v>289</v>
      </c>
      <c r="AP128">
        <f>(SPEARMAN!R128-SPEARMAN!$W128)^2</f>
        <v>1</v>
      </c>
      <c r="AQ128">
        <f>(SPEARMAN!S128-SPEARMAN!$W128)^2</f>
        <v>4900</v>
      </c>
      <c r="AR128">
        <f>(SPEARMAN!T128-SPEARMAN!$W128)^2</f>
        <v>121</v>
      </c>
      <c r="AS128">
        <f>(SPEARMAN!U128-SPEARMAN!$W128)^2</f>
        <v>1</v>
      </c>
    </row>
    <row r="129" spans="25:45">
      <c r="Y129">
        <f>(SPEARMAN!A129-SPEARMAN!$W129)^2</f>
        <v>12321</v>
      </c>
      <c r="Z129">
        <f>(SPEARMAN!B129-SPEARMAN!$W129)^2</f>
        <v>36</v>
      </c>
      <c r="AA129">
        <f>(SPEARMAN!C129-SPEARMAN!$W129)^2</f>
        <v>12544</v>
      </c>
      <c r="AB129">
        <f>(SPEARMAN!D129-SPEARMAN!$W129)^2</f>
        <v>729</v>
      </c>
      <c r="AC129">
        <f>(SPEARMAN!E129-SPEARMAN!$W129)^2</f>
        <v>8836</v>
      </c>
      <c r="AD129">
        <f>(SPEARMAN!F129-SPEARMAN!$W129)^2</f>
        <v>13456</v>
      </c>
      <c r="AE129">
        <f>(SPEARMAN!G129-SPEARMAN!$W129)^2</f>
        <v>8281</v>
      </c>
      <c r="AF129">
        <f>(SPEARMAN!H129-SPEARMAN!$W129)^2</f>
        <v>10609</v>
      </c>
      <c r="AG129">
        <f>(SPEARMAN!I129-SPEARMAN!$W129)^2</f>
        <v>8649</v>
      </c>
      <c r="AH129">
        <f>(SPEARMAN!J129-SPEARMAN!$W129)^2</f>
        <v>1089</v>
      </c>
      <c r="AI129">
        <f>(SPEARMAN!K129-SPEARMAN!$W129)^2</f>
        <v>1156</v>
      </c>
      <c r="AJ129">
        <f>(SPEARMAN!L129-SPEARMAN!$W129)^2</f>
        <v>16641</v>
      </c>
      <c r="AK129">
        <f>(SPEARMAN!M129-SPEARMAN!$W129)^2</f>
        <v>5776</v>
      </c>
      <c r="AL129">
        <f>(SPEARMAN!N129-SPEARMAN!$W129)^2</f>
        <v>24964</v>
      </c>
      <c r="AM129">
        <f>(SPEARMAN!O129-SPEARMAN!$W129)^2</f>
        <v>16384</v>
      </c>
      <c r="AN129">
        <f>(SPEARMAN!P129-SPEARMAN!$W129)^2</f>
        <v>5184</v>
      </c>
      <c r="AO129">
        <f>(SPEARMAN!Q129-SPEARMAN!$W129)^2</f>
        <v>7396</v>
      </c>
      <c r="AP129">
        <f>(SPEARMAN!R129-SPEARMAN!$W129)^2</f>
        <v>5929</v>
      </c>
      <c r="AQ129">
        <f>(SPEARMAN!S129-SPEARMAN!$W129)^2</f>
        <v>14641</v>
      </c>
      <c r="AR129">
        <f>(SPEARMAN!T129-SPEARMAN!$W129)^2</f>
        <v>3136</v>
      </c>
      <c r="AS129">
        <f>(SPEARMAN!U129-SPEARMAN!$W129)^2</f>
        <v>4489</v>
      </c>
    </row>
    <row r="130" spans="25:45">
      <c r="Y130">
        <f>(SPEARMAN!A130-SPEARMAN!$W130)^2</f>
        <v>25</v>
      </c>
      <c r="Z130">
        <f>(SPEARMAN!B130-SPEARMAN!$W130)^2</f>
        <v>3969</v>
      </c>
      <c r="AA130">
        <f>(SPEARMAN!C130-SPEARMAN!$W130)^2</f>
        <v>12544</v>
      </c>
      <c r="AB130">
        <f>(SPEARMAN!D130-SPEARMAN!$W130)^2</f>
        <v>8836</v>
      </c>
      <c r="AC130">
        <f>(SPEARMAN!E130-SPEARMAN!$W130)^2</f>
        <v>5476</v>
      </c>
      <c r="AD130">
        <f>(SPEARMAN!F130-SPEARMAN!$W130)^2</f>
        <v>484</v>
      </c>
      <c r="AE130">
        <f>(SPEARMAN!G130-SPEARMAN!$W130)^2</f>
        <v>1024</v>
      </c>
      <c r="AF130">
        <f>(SPEARMAN!H130-SPEARMAN!$W130)^2</f>
        <v>36</v>
      </c>
      <c r="AG130">
        <f>(SPEARMAN!I130-SPEARMAN!$W130)^2</f>
        <v>3249</v>
      </c>
      <c r="AH130">
        <f>(SPEARMAN!J130-SPEARMAN!$W130)^2</f>
        <v>5041</v>
      </c>
      <c r="AI130">
        <f>(SPEARMAN!K130-SPEARMAN!$W130)^2</f>
        <v>576</v>
      </c>
      <c r="AJ130">
        <f>(SPEARMAN!L130-SPEARMAN!$W130)^2</f>
        <v>16129</v>
      </c>
      <c r="AK130">
        <f>(SPEARMAN!M130-SPEARMAN!$W130)^2</f>
        <v>17689</v>
      </c>
      <c r="AL130">
        <f>(SPEARMAN!N130-SPEARMAN!$W130)^2</f>
        <v>12544</v>
      </c>
      <c r="AM130">
        <f>(SPEARMAN!O130-SPEARMAN!$W130)^2</f>
        <v>15376</v>
      </c>
      <c r="AN130">
        <f>(SPEARMAN!P130-SPEARMAN!$W130)^2</f>
        <v>7225</v>
      </c>
      <c r="AO130">
        <f>(SPEARMAN!Q130-SPEARMAN!$W130)^2</f>
        <v>1681</v>
      </c>
      <c r="AP130">
        <f>(SPEARMAN!R130-SPEARMAN!$W130)^2</f>
        <v>676</v>
      </c>
      <c r="AQ130">
        <f>(SPEARMAN!S130-SPEARMAN!$W130)^2</f>
        <v>2209</v>
      </c>
      <c r="AR130">
        <f>(SPEARMAN!T130-SPEARMAN!$W130)^2</f>
        <v>529</v>
      </c>
      <c r="AS130">
        <f>(SPEARMAN!U130-SPEARMAN!$W130)^2</f>
        <v>25</v>
      </c>
    </row>
    <row r="131" spans="25:45">
      <c r="Y131">
        <f>(SPEARMAN!A131-SPEARMAN!$W131)^2</f>
        <v>1089</v>
      </c>
      <c r="Z131">
        <f>(SPEARMAN!B131-SPEARMAN!$W131)^2</f>
        <v>4</v>
      </c>
      <c r="AA131">
        <f>(SPEARMAN!C131-SPEARMAN!$W131)^2</f>
        <v>324</v>
      </c>
      <c r="AB131">
        <f>(SPEARMAN!D131-SPEARMAN!$W131)^2</f>
        <v>0</v>
      </c>
      <c r="AC131">
        <f>(SPEARMAN!E131-SPEARMAN!$W131)^2</f>
        <v>3481</v>
      </c>
      <c r="AD131">
        <f>(SPEARMAN!F131-SPEARMAN!$W131)^2</f>
        <v>1156</v>
      </c>
      <c r="AE131">
        <f>(SPEARMAN!G131-SPEARMAN!$W131)^2</f>
        <v>1089</v>
      </c>
      <c r="AF131">
        <f>(SPEARMAN!H131-SPEARMAN!$W131)^2</f>
        <v>4624</v>
      </c>
      <c r="AG131">
        <f>(SPEARMAN!I131-SPEARMAN!$W131)^2</f>
        <v>289</v>
      </c>
      <c r="AH131">
        <f>(SPEARMAN!J131-SPEARMAN!$W131)^2</f>
        <v>4900</v>
      </c>
      <c r="AI131">
        <f>(SPEARMAN!K131-SPEARMAN!$W131)^2</f>
        <v>16</v>
      </c>
      <c r="AJ131">
        <f>(SPEARMAN!L131-SPEARMAN!$W131)^2</f>
        <v>2401</v>
      </c>
      <c r="AK131">
        <f>(SPEARMAN!M131-SPEARMAN!$W131)^2</f>
        <v>9216</v>
      </c>
      <c r="AL131">
        <f>(SPEARMAN!N131-SPEARMAN!$W131)^2</f>
        <v>6400</v>
      </c>
      <c r="AM131">
        <f>(SPEARMAN!O131-SPEARMAN!$W131)^2</f>
        <v>1089</v>
      </c>
      <c r="AN131">
        <f>(SPEARMAN!P131-SPEARMAN!$W131)^2</f>
        <v>16</v>
      </c>
      <c r="AO131">
        <f>(SPEARMAN!Q131-SPEARMAN!$W131)^2</f>
        <v>256</v>
      </c>
      <c r="AP131">
        <f>(SPEARMAN!R131-SPEARMAN!$W131)^2</f>
        <v>169</v>
      </c>
      <c r="AQ131">
        <f>(SPEARMAN!S131-SPEARMAN!$W131)^2</f>
        <v>10404</v>
      </c>
      <c r="AR131">
        <f>(SPEARMAN!T131-SPEARMAN!$W131)^2</f>
        <v>12100</v>
      </c>
      <c r="AS131">
        <f>(SPEARMAN!U131-SPEARMAN!$W131)^2</f>
        <v>961</v>
      </c>
    </row>
    <row r="132" spans="25:45">
      <c r="Y132">
        <f>(SPEARMAN!A132-SPEARMAN!$W132)^2</f>
        <v>676</v>
      </c>
      <c r="Z132">
        <f>(SPEARMAN!B132-SPEARMAN!$W132)^2</f>
        <v>3364</v>
      </c>
      <c r="AA132">
        <f>(SPEARMAN!C132-SPEARMAN!$W132)^2</f>
        <v>3969</v>
      </c>
      <c r="AB132">
        <f>(SPEARMAN!D132-SPEARMAN!$W132)^2</f>
        <v>43264</v>
      </c>
      <c r="AC132">
        <f>(SPEARMAN!E132-SPEARMAN!$W132)^2</f>
        <v>1600</v>
      </c>
      <c r="AD132">
        <f>(SPEARMAN!F132-SPEARMAN!$W132)^2</f>
        <v>289</v>
      </c>
      <c r="AE132">
        <f>(SPEARMAN!G132-SPEARMAN!$W132)^2</f>
        <v>100</v>
      </c>
      <c r="AF132">
        <f>(SPEARMAN!H132-SPEARMAN!$W132)^2</f>
        <v>3481</v>
      </c>
      <c r="AG132">
        <f>(SPEARMAN!I132-SPEARMAN!$W132)^2</f>
        <v>256</v>
      </c>
      <c r="AH132">
        <f>(SPEARMAN!J132-SPEARMAN!$W132)^2</f>
        <v>1</v>
      </c>
      <c r="AI132">
        <f>(SPEARMAN!K132-SPEARMAN!$W132)^2</f>
        <v>49</v>
      </c>
      <c r="AJ132">
        <f>(SPEARMAN!L132-SPEARMAN!$W132)^2</f>
        <v>1</v>
      </c>
      <c r="AK132">
        <f>(SPEARMAN!M132-SPEARMAN!$W132)^2</f>
        <v>34225</v>
      </c>
      <c r="AL132">
        <f>(SPEARMAN!N132-SPEARMAN!$W132)^2</f>
        <v>42025</v>
      </c>
      <c r="AM132">
        <f>(SPEARMAN!O132-SPEARMAN!$W132)^2</f>
        <v>49</v>
      </c>
      <c r="AN132">
        <f>(SPEARMAN!P132-SPEARMAN!$W132)^2</f>
        <v>42436</v>
      </c>
      <c r="AO132">
        <f>(SPEARMAN!Q132-SPEARMAN!$W132)^2</f>
        <v>24025</v>
      </c>
      <c r="AP132">
        <f>(SPEARMAN!R132-SPEARMAN!$W132)^2</f>
        <v>4624</v>
      </c>
      <c r="AQ132">
        <f>(SPEARMAN!S132-SPEARMAN!$W132)^2</f>
        <v>11881</v>
      </c>
      <c r="AR132">
        <f>(SPEARMAN!T132-SPEARMAN!$W132)^2</f>
        <v>9025</v>
      </c>
      <c r="AS132">
        <f>(SPEARMAN!U132-SPEARMAN!$W132)^2</f>
        <v>7396</v>
      </c>
    </row>
    <row r="133" spans="25:45">
      <c r="Y133">
        <f>(SPEARMAN!A133-SPEARMAN!$W133)^2</f>
        <v>11664</v>
      </c>
      <c r="Z133">
        <f>(SPEARMAN!B133-SPEARMAN!$W133)^2</f>
        <v>4761</v>
      </c>
      <c r="AA133">
        <f>(SPEARMAN!C133-SPEARMAN!$W133)^2</f>
        <v>1089</v>
      </c>
      <c r="AB133">
        <f>(SPEARMAN!D133-SPEARMAN!$W133)^2</f>
        <v>9025</v>
      </c>
      <c r="AC133">
        <f>(SPEARMAN!E133-SPEARMAN!$W133)^2</f>
        <v>676</v>
      </c>
      <c r="AD133">
        <f>(SPEARMAN!F133-SPEARMAN!$W133)^2</f>
        <v>5776</v>
      </c>
      <c r="AE133">
        <f>(SPEARMAN!G133-SPEARMAN!$W133)^2</f>
        <v>8649</v>
      </c>
      <c r="AF133">
        <f>(SPEARMAN!H133-SPEARMAN!$W133)^2</f>
        <v>10404</v>
      </c>
      <c r="AG133">
        <f>(SPEARMAN!I133-SPEARMAN!$W133)^2</f>
        <v>20736</v>
      </c>
      <c r="AH133">
        <f>(SPEARMAN!J133-SPEARMAN!$W133)^2</f>
        <v>21904</v>
      </c>
      <c r="AI133">
        <f>(SPEARMAN!K133-SPEARMAN!$W133)^2</f>
        <v>22801</v>
      </c>
      <c r="AJ133">
        <f>(SPEARMAN!L133-SPEARMAN!$W133)^2</f>
        <v>324</v>
      </c>
      <c r="AK133">
        <f>(SPEARMAN!M133-SPEARMAN!$W133)^2</f>
        <v>4096</v>
      </c>
      <c r="AL133">
        <f>(SPEARMAN!N133-SPEARMAN!$W133)^2</f>
        <v>1600</v>
      </c>
      <c r="AM133">
        <f>(SPEARMAN!O133-SPEARMAN!$W133)^2</f>
        <v>361</v>
      </c>
      <c r="AN133">
        <f>(SPEARMAN!P133-SPEARMAN!$W133)^2</f>
        <v>400</v>
      </c>
      <c r="AO133">
        <f>(SPEARMAN!Q133-SPEARMAN!$W133)^2</f>
        <v>5041</v>
      </c>
      <c r="AP133">
        <f>(SPEARMAN!R133-SPEARMAN!$W133)^2</f>
        <v>10201</v>
      </c>
      <c r="AQ133">
        <f>(SPEARMAN!S133-SPEARMAN!$W133)^2</f>
        <v>9801</v>
      </c>
      <c r="AR133">
        <f>(SPEARMAN!T133-SPEARMAN!$W133)^2</f>
        <v>169</v>
      </c>
      <c r="AS133">
        <f>(SPEARMAN!U133-SPEARMAN!$W133)^2</f>
        <v>4225</v>
      </c>
    </row>
    <row r="134" spans="25:45">
      <c r="Y134">
        <f>(SPEARMAN!A134-SPEARMAN!$W134)^2</f>
        <v>1296</v>
      </c>
      <c r="Z134">
        <f>(SPEARMAN!B134-SPEARMAN!$W134)^2</f>
        <v>8281</v>
      </c>
      <c r="AA134">
        <f>(SPEARMAN!C134-SPEARMAN!$W134)^2</f>
        <v>3025</v>
      </c>
      <c r="AB134">
        <f>(SPEARMAN!D134-SPEARMAN!$W134)^2</f>
        <v>11881</v>
      </c>
      <c r="AC134">
        <f>(SPEARMAN!E134-SPEARMAN!$W134)^2</f>
        <v>11236</v>
      </c>
      <c r="AD134">
        <f>(SPEARMAN!F134-SPEARMAN!$W134)^2</f>
        <v>2500</v>
      </c>
      <c r="AE134">
        <f>(SPEARMAN!G134-SPEARMAN!$W134)^2</f>
        <v>576</v>
      </c>
      <c r="AF134">
        <f>(SPEARMAN!H134-SPEARMAN!$W134)^2</f>
        <v>10404</v>
      </c>
      <c r="AG134">
        <f>(SPEARMAN!I134-SPEARMAN!$W134)^2</f>
        <v>961</v>
      </c>
      <c r="AH134">
        <f>(SPEARMAN!J134-SPEARMAN!$W134)^2</f>
        <v>2809</v>
      </c>
      <c r="AI134">
        <f>(SPEARMAN!K134-SPEARMAN!$W134)^2</f>
        <v>196</v>
      </c>
      <c r="AJ134">
        <f>(SPEARMAN!L134-SPEARMAN!$W134)^2</f>
        <v>961</v>
      </c>
      <c r="AK134">
        <f>(SPEARMAN!M134-SPEARMAN!$W134)^2</f>
        <v>5184</v>
      </c>
      <c r="AL134">
        <f>(SPEARMAN!N134-SPEARMAN!$W134)^2</f>
        <v>36</v>
      </c>
      <c r="AM134">
        <f>(SPEARMAN!O134-SPEARMAN!$W134)^2</f>
        <v>36</v>
      </c>
      <c r="AN134">
        <f>(SPEARMAN!P134-SPEARMAN!$W134)^2</f>
        <v>11881</v>
      </c>
      <c r="AO134">
        <f>(SPEARMAN!Q134-SPEARMAN!$W134)^2</f>
        <v>441</v>
      </c>
      <c r="AP134">
        <f>(SPEARMAN!R134-SPEARMAN!$W134)^2</f>
        <v>4624</v>
      </c>
      <c r="AQ134">
        <f>(SPEARMAN!S134-SPEARMAN!$W134)^2</f>
        <v>8836</v>
      </c>
      <c r="AR134">
        <f>(SPEARMAN!T134-SPEARMAN!$W134)^2</f>
        <v>2401</v>
      </c>
      <c r="AS134">
        <f>(SPEARMAN!U134-SPEARMAN!$W134)^2</f>
        <v>4356</v>
      </c>
    </row>
    <row r="135" spans="25:45">
      <c r="Y135">
        <f>(SPEARMAN!A135-SPEARMAN!$W135)^2</f>
        <v>3721</v>
      </c>
      <c r="Z135">
        <f>(SPEARMAN!B135-SPEARMAN!$W135)^2</f>
        <v>1225</v>
      </c>
      <c r="AA135">
        <f>(SPEARMAN!C135-SPEARMAN!$W135)^2</f>
        <v>11236</v>
      </c>
      <c r="AB135">
        <f>(SPEARMAN!D135-SPEARMAN!$W135)^2</f>
        <v>13456</v>
      </c>
      <c r="AC135">
        <f>(SPEARMAN!E135-SPEARMAN!$W135)^2</f>
        <v>3844</v>
      </c>
      <c r="AD135">
        <f>(SPEARMAN!F135-SPEARMAN!$W135)^2</f>
        <v>2025</v>
      </c>
      <c r="AE135">
        <f>(SPEARMAN!G135-SPEARMAN!$W135)^2</f>
        <v>4624</v>
      </c>
      <c r="AF135">
        <f>(SPEARMAN!H135-SPEARMAN!$W135)^2</f>
        <v>11881</v>
      </c>
      <c r="AG135">
        <f>(SPEARMAN!I135-SPEARMAN!$W135)^2</f>
        <v>7921</v>
      </c>
      <c r="AH135">
        <f>(SPEARMAN!J135-SPEARMAN!$W135)^2</f>
        <v>1225</v>
      </c>
      <c r="AI135">
        <f>(SPEARMAN!K135-SPEARMAN!$W135)^2</f>
        <v>1</v>
      </c>
      <c r="AJ135">
        <f>(SPEARMAN!L135-SPEARMAN!$W135)^2</f>
        <v>12321</v>
      </c>
      <c r="AK135">
        <f>(SPEARMAN!M135-SPEARMAN!$W135)^2</f>
        <v>10201</v>
      </c>
      <c r="AL135">
        <f>(SPEARMAN!N135-SPEARMAN!$W135)^2</f>
        <v>12996</v>
      </c>
      <c r="AM135">
        <f>(SPEARMAN!O135-SPEARMAN!$W135)^2</f>
        <v>8281</v>
      </c>
      <c r="AN135">
        <f>(SPEARMAN!P135-SPEARMAN!$W135)^2</f>
        <v>2809</v>
      </c>
      <c r="AO135">
        <f>(SPEARMAN!Q135-SPEARMAN!$W135)^2</f>
        <v>196</v>
      </c>
      <c r="AP135">
        <f>(SPEARMAN!R135-SPEARMAN!$W135)^2</f>
        <v>17424</v>
      </c>
      <c r="AQ135">
        <f>(SPEARMAN!S135-SPEARMAN!$W135)^2</f>
        <v>3249</v>
      </c>
      <c r="AR135">
        <f>(SPEARMAN!T135-SPEARMAN!$W135)^2</f>
        <v>7569</v>
      </c>
      <c r="AS135">
        <f>(SPEARMAN!U135-SPEARMAN!$W135)^2</f>
        <v>16129</v>
      </c>
    </row>
    <row r="136" spans="25:45">
      <c r="Y136">
        <f>(SPEARMAN!A136-SPEARMAN!$W136)^2</f>
        <v>8649</v>
      </c>
      <c r="Z136">
        <f>(SPEARMAN!B136-SPEARMAN!$W136)^2</f>
        <v>12544</v>
      </c>
      <c r="AA136">
        <f>(SPEARMAN!C136-SPEARMAN!$W136)^2</f>
        <v>49</v>
      </c>
      <c r="AB136">
        <f>(SPEARMAN!D136-SPEARMAN!$W136)^2</f>
        <v>961</v>
      </c>
      <c r="AC136">
        <f>(SPEARMAN!E136-SPEARMAN!$W136)^2</f>
        <v>3969</v>
      </c>
      <c r="AD136">
        <f>(SPEARMAN!F136-SPEARMAN!$W136)^2</f>
        <v>4624</v>
      </c>
      <c r="AE136">
        <f>(SPEARMAN!G136-SPEARMAN!$W136)^2</f>
        <v>16900</v>
      </c>
      <c r="AF136">
        <f>(SPEARMAN!H136-SPEARMAN!$W136)^2</f>
        <v>10609</v>
      </c>
      <c r="AG136">
        <f>(SPEARMAN!I136-SPEARMAN!$W136)^2</f>
        <v>4900</v>
      </c>
      <c r="AH136">
        <f>(SPEARMAN!J136-SPEARMAN!$W136)^2</f>
        <v>8281</v>
      </c>
      <c r="AI136">
        <f>(SPEARMAN!K136-SPEARMAN!$W136)^2</f>
        <v>6400</v>
      </c>
      <c r="AJ136">
        <f>(SPEARMAN!L136-SPEARMAN!$W136)^2</f>
        <v>23104</v>
      </c>
      <c r="AK136">
        <f>(SPEARMAN!M136-SPEARMAN!$W136)^2</f>
        <v>8464</v>
      </c>
      <c r="AL136">
        <f>(SPEARMAN!N136-SPEARMAN!$W136)^2</f>
        <v>9216</v>
      </c>
      <c r="AM136">
        <f>(SPEARMAN!O136-SPEARMAN!$W136)^2</f>
        <v>19321</v>
      </c>
      <c r="AN136">
        <f>(SPEARMAN!P136-SPEARMAN!$W136)^2</f>
        <v>1369</v>
      </c>
      <c r="AO136">
        <f>(SPEARMAN!Q136-SPEARMAN!$W136)^2</f>
        <v>7396</v>
      </c>
      <c r="AP136">
        <f>(SPEARMAN!R136-SPEARMAN!$W136)^2</f>
        <v>16</v>
      </c>
      <c r="AQ136">
        <f>(SPEARMAN!S136-SPEARMAN!$W136)^2</f>
        <v>5184</v>
      </c>
      <c r="AR136">
        <f>(SPEARMAN!T136-SPEARMAN!$W136)^2</f>
        <v>16641</v>
      </c>
      <c r="AS136">
        <f>(SPEARMAN!U136-SPEARMAN!$W136)^2</f>
        <v>1156</v>
      </c>
    </row>
    <row r="137" spans="25:45">
      <c r="Y137">
        <f>(SPEARMAN!A137-SPEARMAN!$W137)^2</f>
        <v>2500</v>
      </c>
      <c r="Z137">
        <f>(SPEARMAN!B137-SPEARMAN!$W137)^2</f>
        <v>1089</v>
      </c>
      <c r="AA137">
        <f>(SPEARMAN!C137-SPEARMAN!$W137)^2</f>
        <v>25</v>
      </c>
      <c r="AB137">
        <f>(SPEARMAN!D137-SPEARMAN!$W137)^2</f>
        <v>961</v>
      </c>
      <c r="AC137">
        <f>(SPEARMAN!E137-SPEARMAN!$W137)^2</f>
        <v>10201</v>
      </c>
      <c r="AD137">
        <f>(SPEARMAN!F137-SPEARMAN!$W137)^2</f>
        <v>400</v>
      </c>
      <c r="AE137">
        <f>(SPEARMAN!G137-SPEARMAN!$W137)^2</f>
        <v>16129</v>
      </c>
      <c r="AF137">
        <f>(SPEARMAN!H137-SPEARMAN!$W137)^2</f>
        <v>7569</v>
      </c>
      <c r="AG137">
        <f>(SPEARMAN!I137-SPEARMAN!$W137)^2</f>
        <v>36</v>
      </c>
      <c r="AH137">
        <f>(SPEARMAN!J137-SPEARMAN!$W137)^2</f>
        <v>4624</v>
      </c>
      <c r="AI137">
        <f>(SPEARMAN!K137-SPEARMAN!$W137)^2</f>
        <v>3481</v>
      </c>
      <c r="AJ137">
        <f>(SPEARMAN!L137-SPEARMAN!$W137)^2</f>
        <v>64</v>
      </c>
      <c r="AK137">
        <f>(SPEARMAN!M137-SPEARMAN!$W137)^2</f>
        <v>13456</v>
      </c>
      <c r="AL137">
        <f>(SPEARMAN!N137-SPEARMAN!$W137)^2</f>
        <v>576</v>
      </c>
      <c r="AM137">
        <f>(SPEARMAN!O137-SPEARMAN!$W137)^2</f>
        <v>3844</v>
      </c>
      <c r="AN137">
        <f>(SPEARMAN!P137-SPEARMAN!$W137)^2</f>
        <v>121</v>
      </c>
      <c r="AO137">
        <f>(SPEARMAN!Q137-SPEARMAN!$W137)^2</f>
        <v>20736</v>
      </c>
      <c r="AP137">
        <f>(SPEARMAN!R137-SPEARMAN!$W137)^2</f>
        <v>10201</v>
      </c>
      <c r="AQ137">
        <f>(SPEARMAN!S137-SPEARMAN!$W137)^2</f>
        <v>1225</v>
      </c>
      <c r="AR137">
        <f>(SPEARMAN!T137-SPEARMAN!$W137)^2</f>
        <v>15129</v>
      </c>
      <c r="AS137">
        <f>(SPEARMAN!U137-SPEARMAN!$W137)^2</f>
        <v>19044</v>
      </c>
    </row>
    <row r="138" spans="25:45">
      <c r="Y138">
        <f>(SPEARMAN!A138-SPEARMAN!$W138)^2</f>
        <v>6400</v>
      </c>
      <c r="Z138">
        <f>(SPEARMAN!B138-SPEARMAN!$W138)^2</f>
        <v>26896</v>
      </c>
      <c r="AA138">
        <f>(SPEARMAN!C138-SPEARMAN!$W138)^2</f>
        <v>3481</v>
      </c>
      <c r="AB138">
        <f>(SPEARMAN!D138-SPEARMAN!$W138)^2</f>
        <v>2401</v>
      </c>
      <c r="AC138">
        <f>(SPEARMAN!E138-SPEARMAN!$W138)^2</f>
        <v>36</v>
      </c>
      <c r="AD138">
        <f>(SPEARMAN!F138-SPEARMAN!$W138)^2</f>
        <v>1225</v>
      </c>
      <c r="AE138">
        <f>(SPEARMAN!G138-SPEARMAN!$W138)^2</f>
        <v>1089</v>
      </c>
      <c r="AF138">
        <f>(SPEARMAN!H138-SPEARMAN!$W138)^2</f>
        <v>16384</v>
      </c>
      <c r="AG138">
        <f>(SPEARMAN!I138-SPEARMAN!$W138)^2</f>
        <v>20449</v>
      </c>
      <c r="AH138">
        <f>(SPEARMAN!J138-SPEARMAN!$W138)^2</f>
        <v>24964</v>
      </c>
      <c r="AI138">
        <f>(SPEARMAN!K138-SPEARMAN!$W138)^2</f>
        <v>15876</v>
      </c>
      <c r="AJ138">
        <f>(SPEARMAN!L138-SPEARMAN!$W138)^2</f>
        <v>2025</v>
      </c>
      <c r="AK138">
        <f>(SPEARMAN!M138-SPEARMAN!$W138)^2</f>
        <v>13924</v>
      </c>
      <c r="AL138">
        <f>(SPEARMAN!N138-SPEARMAN!$W138)^2</f>
        <v>28900</v>
      </c>
      <c r="AM138">
        <f>(SPEARMAN!O138-SPEARMAN!$W138)^2</f>
        <v>361</v>
      </c>
      <c r="AN138">
        <f>(SPEARMAN!P138-SPEARMAN!$W138)^2</f>
        <v>2601</v>
      </c>
      <c r="AO138">
        <f>(SPEARMAN!Q138-SPEARMAN!$W138)^2</f>
        <v>30976</v>
      </c>
      <c r="AP138">
        <f>(SPEARMAN!R138-SPEARMAN!$W138)^2</f>
        <v>15129</v>
      </c>
      <c r="AQ138">
        <f>(SPEARMAN!S138-SPEARMAN!$W138)^2</f>
        <v>4624</v>
      </c>
      <c r="AR138">
        <f>(SPEARMAN!T138-SPEARMAN!$W138)^2</f>
        <v>484</v>
      </c>
      <c r="AS138">
        <f>(SPEARMAN!U138-SPEARMAN!$W138)^2</f>
        <v>21025</v>
      </c>
    </row>
    <row r="139" spans="25:45">
      <c r="Y139">
        <f>(SPEARMAN!A139-SPEARMAN!$W139)^2</f>
        <v>1369</v>
      </c>
      <c r="Z139">
        <f>(SPEARMAN!B139-SPEARMAN!$W139)^2</f>
        <v>8100</v>
      </c>
      <c r="AA139">
        <f>(SPEARMAN!C139-SPEARMAN!$W139)^2</f>
        <v>1936</v>
      </c>
      <c r="AB139">
        <f>(SPEARMAN!D139-SPEARMAN!$W139)^2</f>
        <v>4761</v>
      </c>
      <c r="AC139">
        <f>(SPEARMAN!E139-SPEARMAN!$W139)^2</f>
        <v>324</v>
      </c>
      <c r="AD139">
        <f>(SPEARMAN!F139-SPEARMAN!$W139)^2</f>
        <v>16</v>
      </c>
      <c r="AE139">
        <f>(SPEARMAN!G139-SPEARMAN!$W139)^2</f>
        <v>81</v>
      </c>
      <c r="AF139">
        <f>(SPEARMAN!H139-SPEARMAN!$W139)^2</f>
        <v>2209</v>
      </c>
      <c r="AG139">
        <f>(SPEARMAN!I139-SPEARMAN!$W139)^2</f>
        <v>324</v>
      </c>
      <c r="AH139">
        <f>(SPEARMAN!J139-SPEARMAN!$W139)^2</f>
        <v>4761</v>
      </c>
      <c r="AI139">
        <f>(SPEARMAN!K139-SPEARMAN!$W139)^2</f>
        <v>6889</v>
      </c>
      <c r="AJ139">
        <f>(SPEARMAN!L139-SPEARMAN!$W139)^2</f>
        <v>27556</v>
      </c>
      <c r="AK139">
        <f>(SPEARMAN!M139-SPEARMAN!$W139)^2</f>
        <v>841</v>
      </c>
      <c r="AL139">
        <f>(SPEARMAN!N139-SPEARMAN!$W139)^2</f>
        <v>3721</v>
      </c>
      <c r="AM139">
        <f>(SPEARMAN!O139-SPEARMAN!$W139)^2</f>
        <v>23716</v>
      </c>
      <c r="AN139">
        <f>(SPEARMAN!P139-SPEARMAN!$W139)^2</f>
        <v>2209</v>
      </c>
      <c r="AO139">
        <f>(SPEARMAN!Q139-SPEARMAN!$W139)^2</f>
        <v>26244</v>
      </c>
      <c r="AP139">
        <f>(SPEARMAN!R139-SPEARMAN!$W139)^2</f>
        <v>2916</v>
      </c>
      <c r="AQ139">
        <f>(SPEARMAN!S139-SPEARMAN!$W139)^2</f>
        <v>900</v>
      </c>
      <c r="AR139">
        <f>(SPEARMAN!T139-SPEARMAN!$W139)^2</f>
        <v>4900</v>
      </c>
      <c r="AS139">
        <f>(SPEARMAN!U139-SPEARMAN!$W139)^2</f>
        <v>10000</v>
      </c>
    </row>
    <row r="140" spans="25:45">
      <c r="Y140">
        <f>(SPEARMAN!A140-SPEARMAN!$W140)^2</f>
        <v>2601</v>
      </c>
      <c r="Z140">
        <f>(SPEARMAN!B140-SPEARMAN!$W140)^2</f>
        <v>11025</v>
      </c>
      <c r="AA140">
        <f>(SPEARMAN!C140-SPEARMAN!$W140)^2</f>
        <v>400</v>
      </c>
      <c r="AB140">
        <f>(SPEARMAN!D140-SPEARMAN!$W140)^2</f>
        <v>11881</v>
      </c>
      <c r="AC140">
        <f>(SPEARMAN!E140-SPEARMAN!$W140)^2</f>
        <v>1681</v>
      </c>
      <c r="AD140">
        <f>(SPEARMAN!F140-SPEARMAN!$W140)^2</f>
        <v>729</v>
      </c>
      <c r="AE140">
        <f>(SPEARMAN!G140-SPEARMAN!$W140)^2</f>
        <v>1296</v>
      </c>
      <c r="AF140">
        <f>(SPEARMAN!H140-SPEARMAN!$W140)^2</f>
        <v>3721</v>
      </c>
      <c r="AG140">
        <f>(SPEARMAN!I140-SPEARMAN!$W140)^2</f>
        <v>3249</v>
      </c>
      <c r="AH140">
        <f>(SPEARMAN!J140-SPEARMAN!$W140)^2</f>
        <v>2500</v>
      </c>
      <c r="AI140">
        <f>(SPEARMAN!K140-SPEARMAN!$W140)^2</f>
        <v>1225</v>
      </c>
      <c r="AJ140">
        <f>(SPEARMAN!L140-SPEARMAN!$W140)^2</f>
        <v>961</v>
      </c>
      <c r="AK140">
        <f>(SPEARMAN!M140-SPEARMAN!$W140)^2</f>
        <v>9216</v>
      </c>
      <c r="AL140">
        <f>(SPEARMAN!N140-SPEARMAN!$W140)^2</f>
        <v>36100</v>
      </c>
      <c r="AM140">
        <f>(SPEARMAN!O140-SPEARMAN!$W140)^2</f>
        <v>2916</v>
      </c>
      <c r="AN140">
        <f>(SPEARMAN!P140-SPEARMAN!$W140)^2</f>
        <v>5041</v>
      </c>
      <c r="AO140">
        <f>(SPEARMAN!Q140-SPEARMAN!$W140)^2</f>
        <v>3481</v>
      </c>
      <c r="AP140">
        <f>(SPEARMAN!R140-SPEARMAN!$W140)^2</f>
        <v>4761</v>
      </c>
      <c r="AQ140">
        <f>(SPEARMAN!S140-SPEARMAN!$W140)^2</f>
        <v>5184</v>
      </c>
      <c r="AR140">
        <f>(SPEARMAN!T140-SPEARMAN!$W140)^2</f>
        <v>2304</v>
      </c>
      <c r="AS140">
        <f>(SPEARMAN!U140-SPEARMAN!$W140)^2</f>
        <v>3025</v>
      </c>
    </row>
    <row r="141" spans="25:45">
      <c r="Y141">
        <f>(SPEARMAN!A141-SPEARMAN!$W141)^2</f>
        <v>529</v>
      </c>
      <c r="Z141">
        <f>(SPEARMAN!B141-SPEARMAN!$W141)^2</f>
        <v>900</v>
      </c>
      <c r="AA141">
        <f>(SPEARMAN!C141-SPEARMAN!$W141)^2</f>
        <v>841</v>
      </c>
      <c r="AB141">
        <f>(SPEARMAN!D141-SPEARMAN!$W141)^2</f>
        <v>33489</v>
      </c>
      <c r="AC141">
        <f>(SPEARMAN!E141-SPEARMAN!$W141)^2</f>
        <v>1849</v>
      </c>
      <c r="AD141">
        <f>(SPEARMAN!F141-SPEARMAN!$W141)^2</f>
        <v>961</v>
      </c>
      <c r="AE141">
        <f>(SPEARMAN!G141-SPEARMAN!$W141)^2</f>
        <v>2704</v>
      </c>
      <c r="AF141">
        <f>(SPEARMAN!H141-SPEARMAN!$W141)^2</f>
        <v>256</v>
      </c>
      <c r="AG141">
        <f>(SPEARMAN!I141-SPEARMAN!$W141)^2</f>
        <v>1296</v>
      </c>
      <c r="AH141">
        <f>(SPEARMAN!J141-SPEARMAN!$W141)^2</f>
        <v>169</v>
      </c>
      <c r="AI141">
        <f>(SPEARMAN!K141-SPEARMAN!$W141)^2</f>
        <v>196</v>
      </c>
      <c r="AJ141">
        <f>(SPEARMAN!L141-SPEARMAN!$W141)^2</f>
        <v>49</v>
      </c>
      <c r="AK141">
        <f>(SPEARMAN!M141-SPEARMAN!$W141)^2</f>
        <v>1444</v>
      </c>
      <c r="AL141">
        <f>(SPEARMAN!N141-SPEARMAN!$W141)^2</f>
        <v>23716</v>
      </c>
      <c r="AM141">
        <f>(SPEARMAN!O141-SPEARMAN!$W141)^2</f>
        <v>36</v>
      </c>
      <c r="AN141">
        <f>(SPEARMAN!P141-SPEARMAN!$W141)^2</f>
        <v>18496</v>
      </c>
      <c r="AO141">
        <f>(SPEARMAN!Q141-SPEARMAN!$W141)^2</f>
        <v>28900</v>
      </c>
      <c r="AP141">
        <f>(SPEARMAN!R141-SPEARMAN!$W141)^2</f>
        <v>1089</v>
      </c>
      <c r="AQ141">
        <f>(SPEARMAN!S141-SPEARMAN!$W141)^2</f>
        <v>11025</v>
      </c>
      <c r="AR141">
        <f>(SPEARMAN!T141-SPEARMAN!$W141)^2</f>
        <v>8281</v>
      </c>
      <c r="AS141">
        <f>(SPEARMAN!U141-SPEARMAN!$W141)^2</f>
        <v>3025</v>
      </c>
    </row>
    <row r="142" spans="25:45">
      <c r="Y142">
        <f>(SPEARMAN!A142-SPEARMAN!$W142)^2</f>
        <v>2025</v>
      </c>
      <c r="Z142">
        <f>(SPEARMAN!B142-SPEARMAN!$W142)^2</f>
        <v>24025</v>
      </c>
      <c r="AA142">
        <f>(SPEARMAN!C142-SPEARMAN!$W142)^2</f>
        <v>2209</v>
      </c>
      <c r="AB142">
        <f>(SPEARMAN!D142-SPEARMAN!$W142)^2</f>
        <v>1849</v>
      </c>
      <c r="AC142">
        <f>(SPEARMAN!E142-SPEARMAN!$W142)^2</f>
        <v>121</v>
      </c>
      <c r="AD142">
        <f>(SPEARMAN!F142-SPEARMAN!$W142)^2</f>
        <v>256</v>
      </c>
      <c r="AE142">
        <f>(SPEARMAN!G142-SPEARMAN!$W142)^2</f>
        <v>10201</v>
      </c>
      <c r="AF142">
        <f>(SPEARMAN!H142-SPEARMAN!$W142)^2</f>
        <v>7225</v>
      </c>
      <c r="AG142">
        <f>(SPEARMAN!I142-SPEARMAN!$W142)^2</f>
        <v>4096</v>
      </c>
      <c r="AH142">
        <f>(SPEARMAN!J142-SPEARMAN!$W142)^2</f>
        <v>6889</v>
      </c>
      <c r="AI142">
        <f>(SPEARMAN!K142-SPEARMAN!$W142)^2</f>
        <v>4096</v>
      </c>
      <c r="AJ142">
        <f>(SPEARMAN!L142-SPEARMAN!$W142)^2</f>
        <v>2304</v>
      </c>
      <c r="AK142">
        <f>(SPEARMAN!M142-SPEARMAN!$W142)^2</f>
        <v>4489</v>
      </c>
      <c r="AL142">
        <f>(SPEARMAN!N142-SPEARMAN!$W142)^2</f>
        <v>10000</v>
      </c>
      <c r="AM142">
        <f>(SPEARMAN!O142-SPEARMAN!$W142)^2</f>
        <v>784</v>
      </c>
      <c r="AN142">
        <f>(SPEARMAN!P142-SPEARMAN!$W142)^2</f>
        <v>1681</v>
      </c>
      <c r="AO142">
        <f>(SPEARMAN!Q142-SPEARMAN!$W142)^2</f>
        <v>29929</v>
      </c>
      <c r="AP142">
        <f>(SPEARMAN!R142-SPEARMAN!$W142)^2</f>
        <v>5929</v>
      </c>
      <c r="AQ142">
        <f>(SPEARMAN!S142-SPEARMAN!$W142)^2</f>
        <v>9025</v>
      </c>
      <c r="AR142">
        <f>(SPEARMAN!T142-SPEARMAN!$W142)^2</f>
        <v>5329</v>
      </c>
      <c r="AS142">
        <f>(SPEARMAN!U142-SPEARMAN!$W142)^2</f>
        <v>169</v>
      </c>
    </row>
    <row r="143" spans="25:45">
      <c r="Y143">
        <f>(SPEARMAN!A143-SPEARMAN!$W143)^2</f>
        <v>3844</v>
      </c>
      <c r="Z143">
        <f>(SPEARMAN!B143-SPEARMAN!$W143)^2</f>
        <v>21904</v>
      </c>
      <c r="AA143">
        <f>(SPEARMAN!C143-SPEARMAN!$W143)^2</f>
        <v>676</v>
      </c>
      <c r="AB143">
        <f>(SPEARMAN!D143-SPEARMAN!$W143)^2</f>
        <v>2116</v>
      </c>
      <c r="AC143">
        <f>(SPEARMAN!E143-SPEARMAN!$W143)^2</f>
        <v>17424</v>
      </c>
      <c r="AD143">
        <f>(SPEARMAN!F143-SPEARMAN!$W143)^2</f>
        <v>2809</v>
      </c>
      <c r="AE143">
        <f>(SPEARMAN!G143-SPEARMAN!$W143)^2</f>
        <v>22801</v>
      </c>
      <c r="AF143">
        <f>(SPEARMAN!H143-SPEARMAN!$W143)^2</f>
        <v>81</v>
      </c>
      <c r="AG143">
        <f>(SPEARMAN!I143-SPEARMAN!$W143)^2</f>
        <v>2209</v>
      </c>
      <c r="AH143">
        <f>(SPEARMAN!J143-SPEARMAN!$W143)^2</f>
        <v>576</v>
      </c>
      <c r="AI143">
        <f>(SPEARMAN!K143-SPEARMAN!$W143)^2</f>
        <v>196</v>
      </c>
      <c r="AJ143">
        <f>(SPEARMAN!L143-SPEARMAN!$W143)^2</f>
        <v>5776</v>
      </c>
      <c r="AK143">
        <f>(SPEARMAN!M143-SPEARMAN!$W143)^2</f>
        <v>17689</v>
      </c>
      <c r="AL143">
        <f>(SPEARMAN!N143-SPEARMAN!$W143)^2</f>
        <v>12321</v>
      </c>
      <c r="AM143">
        <f>(SPEARMAN!O143-SPEARMAN!$W143)^2</f>
        <v>7569</v>
      </c>
      <c r="AN143">
        <f>(SPEARMAN!P143-SPEARMAN!$W143)^2</f>
        <v>9604</v>
      </c>
      <c r="AO143">
        <f>(SPEARMAN!Q143-SPEARMAN!$W143)^2</f>
        <v>9409</v>
      </c>
      <c r="AP143">
        <f>(SPEARMAN!R143-SPEARMAN!$W143)^2</f>
        <v>49</v>
      </c>
      <c r="AQ143">
        <f>(SPEARMAN!S143-SPEARMAN!$W143)^2</f>
        <v>64</v>
      </c>
      <c r="AR143">
        <f>(SPEARMAN!T143-SPEARMAN!$W143)^2</f>
        <v>5476</v>
      </c>
      <c r="AS143">
        <f>(SPEARMAN!U143-SPEARMAN!$W143)^2</f>
        <v>1369</v>
      </c>
    </row>
    <row r="144" spans="25:45">
      <c r="Y144">
        <f>(SPEARMAN!A144-SPEARMAN!$W144)^2</f>
        <v>2500</v>
      </c>
      <c r="Z144">
        <f>(SPEARMAN!B144-SPEARMAN!$W144)^2</f>
        <v>14161</v>
      </c>
      <c r="AA144">
        <f>(SPEARMAN!C144-SPEARMAN!$W144)^2</f>
        <v>9409</v>
      </c>
      <c r="AB144">
        <f>(SPEARMAN!D144-SPEARMAN!$W144)^2</f>
        <v>169</v>
      </c>
      <c r="AC144">
        <f>(SPEARMAN!E144-SPEARMAN!$W144)^2</f>
        <v>1600</v>
      </c>
      <c r="AD144">
        <f>(SPEARMAN!F144-SPEARMAN!$W144)^2</f>
        <v>1444</v>
      </c>
      <c r="AE144">
        <f>(SPEARMAN!G144-SPEARMAN!$W144)^2</f>
        <v>25</v>
      </c>
      <c r="AF144">
        <f>(SPEARMAN!H144-SPEARMAN!$W144)^2</f>
        <v>11025</v>
      </c>
      <c r="AG144">
        <f>(SPEARMAN!I144-SPEARMAN!$W144)^2</f>
        <v>1225</v>
      </c>
      <c r="AH144">
        <f>(SPEARMAN!J144-SPEARMAN!$W144)^2</f>
        <v>625</v>
      </c>
      <c r="AI144">
        <f>(SPEARMAN!K144-SPEARMAN!$W144)^2</f>
        <v>1849</v>
      </c>
      <c r="AJ144">
        <f>(SPEARMAN!L144-SPEARMAN!$W144)^2</f>
        <v>5776</v>
      </c>
      <c r="AK144">
        <f>(SPEARMAN!M144-SPEARMAN!$W144)^2</f>
        <v>11449</v>
      </c>
      <c r="AL144">
        <f>(SPEARMAN!N144-SPEARMAN!$W144)^2</f>
        <v>6889</v>
      </c>
      <c r="AM144">
        <f>(SPEARMAN!O144-SPEARMAN!$W144)^2</f>
        <v>1600</v>
      </c>
      <c r="AN144">
        <f>(SPEARMAN!P144-SPEARMAN!$W144)^2</f>
        <v>7056</v>
      </c>
      <c r="AO144">
        <f>(SPEARMAN!Q144-SPEARMAN!$W144)^2</f>
        <v>22201</v>
      </c>
      <c r="AP144">
        <f>(SPEARMAN!R144-SPEARMAN!$W144)^2</f>
        <v>225</v>
      </c>
      <c r="AQ144">
        <f>(SPEARMAN!S144-SPEARMAN!$W144)^2</f>
        <v>12769</v>
      </c>
      <c r="AR144">
        <f>(SPEARMAN!T144-SPEARMAN!$W144)^2</f>
        <v>25281</v>
      </c>
      <c r="AS144">
        <f>(SPEARMAN!U144-SPEARMAN!$W144)^2</f>
        <v>576</v>
      </c>
    </row>
    <row r="145" spans="25:45">
      <c r="Y145">
        <f>(SPEARMAN!A145-SPEARMAN!$W145)^2</f>
        <v>5041</v>
      </c>
      <c r="Z145">
        <f>(SPEARMAN!B145-SPEARMAN!$W145)^2</f>
        <v>7744</v>
      </c>
      <c r="AA145">
        <f>(SPEARMAN!C145-SPEARMAN!$W145)^2</f>
        <v>400</v>
      </c>
      <c r="AB145">
        <f>(SPEARMAN!D145-SPEARMAN!$W145)^2</f>
        <v>10609</v>
      </c>
      <c r="AC145">
        <f>(SPEARMAN!E145-SPEARMAN!$W145)^2</f>
        <v>4</v>
      </c>
      <c r="AD145">
        <f>(SPEARMAN!F145-SPEARMAN!$W145)^2</f>
        <v>961</v>
      </c>
      <c r="AE145">
        <f>(SPEARMAN!G145-SPEARMAN!$W145)^2</f>
        <v>4356</v>
      </c>
      <c r="AF145">
        <f>(SPEARMAN!H145-SPEARMAN!$W145)^2</f>
        <v>26569</v>
      </c>
      <c r="AG145">
        <f>(SPEARMAN!I145-SPEARMAN!$W145)^2</f>
        <v>2025</v>
      </c>
      <c r="AH145">
        <f>(SPEARMAN!J145-SPEARMAN!$W145)^2</f>
        <v>1024</v>
      </c>
      <c r="AI145">
        <f>(SPEARMAN!K145-SPEARMAN!$W145)^2</f>
        <v>784</v>
      </c>
      <c r="AJ145">
        <f>(SPEARMAN!L145-SPEARMAN!$W145)^2</f>
        <v>12321</v>
      </c>
      <c r="AK145">
        <f>(SPEARMAN!M145-SPEARMAN!$W145)^2</f>
        <v>16</v>
      </c>
      <c r="AL145">
        <f>(SPEARMAN!N145-SPEARMAN!$W145)^2</f>
        <v>10000</v>
      </c>
      <c r="AM145">
        <f>(SPEARMAN!O145-SPEARMAN!$W145)^2</f>
        <v>20164</v>
      </c>
      <c r="AN145">
        <f>(SPEARMAN!P145-SPEARMAN!$W145)^2</f>
        <v>29584</v>
      </c>
      <c r="AO145">
        <f>(SPEARMAN!Q145-SPEARMAN!$W145)^2</f>
        <v>4624</v>
      </c>
      <c r="AP145">
        <f>(SPEARMAN!R145-SPEARMAN!$W145)^2</f>
        <v>21316</v>
      </c>
      <c r="AQ145">
        <f>(SPEARMAN!S145-SPEARMAN!$W145)^2</f>
        <v>11881</v>
      </c>
      <c r="AR145">
        <f>(SPEARMAN!T145-SPEARMAN!$W145)^2</f>
        <v>6084</v>
      </c>
      <c r="AS145">
        <f>(SPEARMAN!U145-SPEARMAN!$W145)^2</f>
        <v>21316</v>
      </c>
    </row>
    <row r="146" spans="25:45">
      <c r="Y146">
        <f>(SPEARMAN!A146-SPEARMAN!$W146)^2</f>
        <v>676</v>
      </c>
      <c r="Z146">
        <f>(SPEARMAN!B146-SPEARMAN!$W146)^2</f>
        <v>3481</v>
      </c>
      <c r="AA146">
        <f>(SPEARMAN!C146-SPEARMAN!$W146)^2</f>
        <v>15876</v>
      </c>
      <c r="AB146">
        <f>(SPEARMAN!D146-SPEARMAN!$W146)^2</f>
        <v>7744</v>
      </c>
      <c r="AC146">
        <f>(SPEARMAN!E146-SPEARMAN!$W146)^2</f>
        <v>17424</v>
      </c>
      <c r="AD146">
        <f>(SPEARMAN!F146-SPEARMAN!$W146)^2</f>
        <v>2116</v>
      </c>
      <c r="AE146">
        <f>(SPEARMAN!G146-SPEARMAN!$W146)^2</f>
        <v>1936</v>
      </c>
      <c r="AF146">
        <f>(SPEARMAN!H146-SPEARMAN!$W146)^2</f>
        <v>900</v>
      </c>
      <c r="AG146">
        <f>(SPEARMAN!I146-SPEARMAN!$W146)^2</f>
        <v>256</v>
      </c>
      <c r="AH146">
        <f>(SPEARMAN!J146-SPEARMAN!$W146)^2</f>
        <v>10816</v>
      </c>
      <c r="AI146">
        <f>(SPEARMAN!K146-SPEARMAN!$W146)^2</f>
        <v>12100</v>
      </c>
      <c r="AJ146">
        <f>(SPEARMAN!L146-SPEARMAN!$W146)^2</f>
        <v>3481</v>
      </c>
      <c r="AK146">
        <f>(SPEARMAN!M146-SPEARMAN!$W146)^2</f>
        <v>32761</v>
      </c>
      <c r="AL146">
        <f>(SPEARMAN!N146-SPEARMAN!$W146)^2</f>
        <v>42849</v>
      </c>
      <c r="AM146">
        <f>(SPEARMAN!O146-SPEARMAN!$W146)^2</f>
        <v>4489</v>
      </c>
      <c r="AN146">
        <f>(SPEARMAN!P146-SPEARMAN!$W146)^2</f>
        <v>4356</v>
      </c>
      <c r="AO146">
        <f>(SPEARMAN!Q146-SPEARMAN!$W146)^2</f>
        <v>1156</v>
      </c>
      <c r="AP146">
        <f>(SPEARMAN!R146-SPEARMAN!$W146)^2</f>
        <v>16</v>
      </c>
      <c r="AQ146">
        <f>(SPEARMAN!S146-SPEARMAN!$W146)^2</f>
        <v>24025</v>
      </c>
      <c r="AR146">
        <f>(SPEARMAN!T146-SPEARMAN!$W146)^2</f>
        <v>42436</v>
      </c>
      <c r="AS146">
        <f>(SPEARMAN!U146-SPEARMAN!$W146)^2</f>
        <v>484</v>
      </c>
    </row>
    <row r="147" spans="25:45">
      <c r="Y147">
        <f>(SPEARMAN!A147-SPEARMAN!$W147)^2</f>
        <v>3481</v>
      </c>
      <c r="Z147">
        <f>(SPEARMAN!B147-SPEARMAN!$W147)^2</f>
        <v>2025</v>
      </c>
      <c r="AA147">
        <f>(SPEARMAN!C147-SPEARMAN!$W147)^2</f>
        <v>17161</v>
      </c>
      <c r="AB147">
        <f>(SPEARMAN!D147-SPEARMAN!$W147)^2</f>
        <v>81</v>
      </c>
      <c r="AC147">
        <f>(SPEARMAN!E147-SPEARMAN!$W147)^2</f>
        <v>64</v>
      </c>
      <c r="AD147">
        <f>(SPEARMAN!F147-SPEARMAN!$W147)^2</f>
        <v>9604</v>
      </c>
      <c r="AE147">
        <f>(SPEARMAN!G147-SPEARMAN!$W147)^2</f>
        <v>15876</v>
      </c>
      <c r="AF147">
        <f>(SPEARMAN!H147-SPEARMAN!$W147)^2</f>
        <v>225</v>
      </c>
      <c r="AG147">
        <f>(SPEARMAN!I147-SPEARMAN!$W147)^2</f>
        <v>3136</v>
      </c>
      <c r="AH147">
        <f>(SPEARMAN!J147-SPEARMAN!$W147)^2</f>
        <v>18769</v>
      </c>
      <c r="AI147">
        <f>(SPEARMAN!K147-SPEARMAN!$W147)^2</f>
        <v>16129</v>
      </c>
      <c r="AJ147">
        <f>(SPEARMAN!L147-SPEARMAN!$W147)^2</f>
        <v>625</v>
      </c>
      <c r="AK147">
        <f>(SPEARMAN!M147-SPEARMAN!$W147)^2</f>
        <v>361</v>
      </c>
      <c r="AL147">
        <f>(SPEARMAN!N147-SPEARMAN!$W147)^2</f>
        <v>1849</v>
      </c>
      <c r="AM147">
        <f>(SPEARMAN!O147-SPEARMAN!$W147)^2</f>
        <v>676</v>
      </c>
      <c r="AN147">
        <f>(SPEARMAN!P147-SPEARMAN!$W147)^2</f>
        <v>9</v>
      </c>
      <c r="AO147">
        <f>(SPEARMAN!Q147-SPEARMAN!$W147)^2</f>
        <v>3249</v>
      </c>
      <c r="AP147">
        <f>(SPEARMAN!R147-SPEARMAN!$W147)^2</f>
        <v>1444</v>
      </c>
      <c r="AQ147">
        <f>(SPEARMAN!S147-SPEARMAN!$W147)^2</f>
        <v>7921</v>
      </c>
      <c r="AR147">
        <f>(SPEARMAN!T147-SPEARMAN!$W147)^2</f>
        <v>3136</v>
      </c>
      <c r="AS147">
        <f>(SPEARMAN!U147-SPEARMAN!$W147)^2</f>
        <v>169</v>
      </c>
    </row>
    <row r="148" spans="25:45">
      <c r="Y148">
        <f>(SPEARMAN!A148-SPEARMAN!$W148)^2</f>
        <v>7056</v>
      </c>
      <c r="Z148">
        <f>(SPEARMAN!B148-SPEARMAN!$W148)^2</f>
        <v>324</v>
      </c>
      <c r="AA148">
        <f>(SPEARMAN!C148-SPEARMAN!$W148)^2</f>
        <v>1521</v>
      </c>
      <c r="AB148">
        <f>(SPEARMAN!D148-SPEARMAN!$W148)^2</f>
        <v>10609</v>
      </c>
      <c r="AC148">
        <f>(SPEARMAN!E148-SPEARMAN!$W148)^2</f>
        <v>8464</v>
      </c>
      <c r="AD148">
        <f>(SPEARMAN!F148-SPEARMAN!$W148)^2</f>
        <v>1225</v>
      </c>
      <c r="AE148">
        <f>(SPEARMAN!G148-SPEARMAN!$W148)^2</f>
        <v>5184</v>
      </c>
      <c r="AF148">
        <f>(SPEARMAN!H148-SPEARMAN!$W148)^2</f>
        <v>8649</v>
      </c>
      <c r="AG148">
        <f>(SPEARMAN!I148-SPEARMAN!$W148)^2</f>
        <v>5329</v>
      </c>
      <c r="AH148">
        <f>(SPEARMAN!J148-SPEARMAN!$W148)^2</f>
        <v>100</v>
      </c>
      <c r="AI148">
        <f>(SPEARMAN!K148-SPEARMAN!$W148)^2</f>
        <v>2209</v>
      </c>
      <c r="AJ148">
        <f>(SPEARMAN!L148-SPEARMAN!$W148)^2</f>
        <v>8281</v>
      </c>
      <c r="AK148">
        <f>(SPEARMAN!M148-SPEARMAN!$W148)^2</f>
        <v>14641</v>
      </c>
      <c r="AL148">
        <f>(SPEARMAN!N148-SPEARMAN!$W148)^2</f>
        <v>5476</v>
      </c>
      <c r="AM148">
        <f>(SPEARMAN!O148-SPEARMAN!$W148)^2</f>
        <v>4225</v>
      </c>
      <c r="AN148">
        <f>(SPEARMAN!P148-SPEARMAN!$W148)^2</f>
        <v>6724</v>
      </c>
      <c r="AO148">
        <f>(SPEARMAN!Q148-SPEARMAN!$W148)^2</f>
        <v>7225</v>
      </c>
      <c r="AP148">
        <f>(SPEARMAN!R148-SPEARMAN!$W148)^2</f>
        <v>13456</v>
      </c>
      <c r="AQ148">
        <f>(SPEARMAN!S148-SPEARMAN!$W148)^2</f>
        <v>13924</v>
      </c>
      <c r="AR148">
        <f>(SPEARMAN!T148-SPEARMAN!$W148)^2</f>
        <v>400</v>
      </c>
      <c r="AS148">
        <f>(SPEARMAN!U148-SPEARMAN!$W148)^2</f>
        <v>8649</v>
      </c>
    </row>
    <row r="149" spans="25:45">
      <c r="Y149">
        <f>(SPEARMAN!A149-SPEARMAN!$W149)^2</f>
        <v>5476</v>
      </c>
      <c r="Z149">
        <f>(SPEARMAN!B149-SPEARMAN!$W149)^2</f>
        <v>10816</v>
      </c>
      <c r="AA149">
        <f>(SPEARMAN!C149-SPEARMAN!$W149)^2</f>
        <v>400</v>
      </c>
      <c r="AB149">
        <f>(SPEARMAN!D149-SPEARMAN!$W149)^2</f>
        <v>2401</v>
      </c>
      <c r="AC149">
        <f>(SPEARMAN!E149-SPEARMAN!$W149)^2</f>
        <v>9216</v>
      </c>
      <c r="AD149">
        <f>(SPEARMAN!F149-SPEARMAN!$W149)^2</f>
        <v>1296</v>
      </c>
      <c r="AE149">
        <f>(SPEARMAN!G149-SPEARMAN!$W149)^2</f>
        <v>2704</v>
      </c>
      <c r="AF149">
        <f>(SPEARMAN!H149-SPEARMAN!$W149)^2</f>
        <v>10816</v>
      </c>
      <c r="AG149">
        <f>(SPEARMAN!I149-SPEARMAN!$W149)^2</f>
        <v>8281</v>
      </c>
      <c r="AH149">
        <f>(SPEARMAN!J149-SPEARMAN!$W149)^2</f>
        <v>3721</v>
      </c>
      <c r="AI149">
        <f>(SPEARMAN!K149-SPEARMAN!$W149)^2</f>
        <v>4761</v>
      </c>
      <c r="AJ149">
        <f>(SPEARMAN!L149-SPEARMAN!$W149)^2</f>
        <v>16</v>
      </c>
      <c r="AK149">
        <f>(SPEARMAN!M149-SPEARMAN!$W149)^2</f>
        <v>13456</v>
      </c>
      <c r="AL149">
        <f>(SPEARMAN!N149-SPEARMAN!$W149)^2</f>
        <v>2809</v>
      </c>
      <c r="AM149">
        <f>(SPEARMAN!O149-SPEARMAN!$W149)^2</f>
        <v>1600</v>
      </c>
      <c r="AN149">
        <f>(SPEARMAN!P149-SPEARMAN!$W149)^2</f>
        <v>1024</v>
      </c>
      <c r="AO149">
        <f>(SPEARMAN!Q149-SPEARMAN!$W149)^2</f>
        <v>8100</v>
      </c>
      <c r="AP149">
        <f>(SPEARMAN!R149-SPEARMAN!$W149)^2</f>
        <v>9025</v>
      </c>
      <c r="AQ149">
        <f>(SPEARMAN!S149-SPEARMAN!$W149)^2</f>
        <v>4489</v>
      </c>
      <c r="AR149">
        <f>(SPEARMAN!T149-SPEARMAN!$W149)^2</f>
        <v>19600</v>
      </c>
      <c r="AS149">
        <f>(SPEARMAN!U149-SPEARMAN!$W149)^2</f>
        <v>11449</v>
      </c>
    </row>
    <row r="150" spans="25:45">
      <c r="Y150">
        <f>(SPEARMAN!A150-SPEARMAN!$W150)^2</f>
        <v>3721</v>
      </c>
      <c r="Z150">
        <f>(SPEARMAN!B150-SPEARMAN!$W150)^2</f>
        <v>2916</v>
      </c>
      <c r="AA150">
        <f>(SPEARMAN!C150-SPEARMAN!$W150)^2</f>
        <v>6889</v>
      </c>
      <c r="AB150">
        <f>(SPEARMAN!D150-SPEARMAN!$W150)^2</f>
        <v>19881</v>
      </c>
      <c r="AC150">
        <f>(SPEARMAN!E150-SPEARMAN!$W150)^2</f>
        <v>13225</v>
      </c>
      <c r="AD150">
        <f>(SPEARMAN!F150-SPEARMAN!$W150)^2</f>
        <v>169</v>
      </c>
      <c r="AE150">
        <f>(SPEARMAN!G150-SPEARMAN!$W150)^2</f>
        <v>25</v>
      </c>
      <c r="AF150">
        <f>(SPEARMAN!H150-SPEARMAN!$W150)^2</f>
        <v>676</v>
      </c>
      <c r="AG150">
        <f>(SPEARMAN!I150-SPEARMAN!$W150)^2</f>
        <v>1849</v>
      </c>
      <c r="AH150">
        <f>(SPEARMAN!J150-SPEARMAN!$W150)^2</f>
        <v>4225</v>
      </c>
      <c r="AI150">
        <f>(SPEARMAN!K150-SPEARMAN!$W150)^2</f>
        <v>8100</v>
      </c>
      <c r="AJ150">
        <f>(SPEARMAN!L150-SPEARMAN!$W150)^2</f>
        <v>8836</v>
      </c>
      <c r="AK150">
        <f>(SPEARMAN!M150-SPEARMAN!$W150)^2</f>
        <v>2809</v>
      </c>
      <c r="AL150">
        <f>(SPEARMAN!N150-SPEARMAN!$W150)^2</f>
        <v>30625</v>
      </c>
      <c r="AM150">
        <f>(SPEARMAN!O150-SPEARMAN!$W150)^2</f>
        <v>7396</v>
      </c>
      <c r="AN150">
        <f>(SPEARMAN!P150-SPEARMAN!$W150)^2</f>
        <v>3969</v>
      </c>
      <c r="AO150">
        <f>(SPEARMAN!Q150-SPEARMAN!$W150)^2</f>
        <v>3136</v>
      </c>
      <c r="AP150">
        <f>(SPEARMAN!R150-SPEARMAN!$W150)^2</f>
        <v>2116</v>
      </c>
      <c r="AQ150">
        <f>(SPEARMAN!S150-SPEARMAN!$W150)^2</f>
        <v>9</v>
      </c>
      <c r="AR150">
        <f>(SPEARMAN!T150-SPEARMAN!$W150)^2</f>
        <v>13456</v>
      </c>
      <c r="AS150">
        <f>(SPEARMAN!U150-SPEARMAN!$W150)^2</f>
        <v>2025</v>
      </c>
    </row>
    <row r="151" spans="25:45">
      <c r="Y151">
        <f>(SPEARMAN!A151-SPEARMAN!$W151)^2</f>
        <v>2209</v>
      </c>
      <c r="Z151">
        <f>(SPEARMAN!B151-SPEARMAN!$W151)^2</f>
        <v>625</v>
      </c>
      <c r="AA151">
        <f>(SPEARMAN!C151-SPEARMAN!$W151)^2</f>
        <v>3969</v>
      </c>
      <c r="AB151">
        <f>(SPEARMAN!D151-SPEARMAN!$W151)^2</f>
        <v>6889</v>
      </c>
      <c r="AC151">
        <f>(SPEARMAN!E151-SPEARMAN!$W151)^2</f>
        <v>8281</v>
      </c>
      <c r="AD151">
        <f>(SPEARMAN!F151-SPEARMAN!$W151)^2</f>
        <v>361</v>
      </c>
      <c r="AE151">
        <f>(SPEARMAN!G151-SPEARMAN!$W151)^2</f>
        <v>8100</v>
      </c>
      <c r="AF151">
        <f>(SPEARMAN!H151-SPEARMAN!$W151)^2</f>
        <v>144</v>
      </c>
      <c r="AG151">
        <f>(SPEARMAN!I151-SPEARMAN!$W151)^2</f>
        <v>49</v>
      </c>
      <c r="AH151">
        <f>(SPEARMAN!J151-SPEARMAN!$W151)^2</f>
        <v>11449</v>
      </c>
      <c r="AI151">
        <f>(SPEARMAN!K151-SPEARMAN!$W151)^2</f>
        <v>3136</v>
      </c>
      <c r="AJ151">
        <f>(SPEARMAN!L151-SPEARMAN!$W151)^2</f>
        <v>49</v>
      </c>
      <c r="AK151">
        <f>(SPEARMAN!M151-SPEARMAN!$W151)^2</f>
        <v>2116</v>
      </c>
      <c r="AL151">
        <f>(SPEARMAN!N151-SPEARMAN!$W151)^2</f>
        <v>3481</v>
      </c>
      <c r="AM151">
        <f>(SPEARMAN!O151-SPEARMAN!$W151)^2</f>
        <v>900</v>
      </c>
      <c r="AN151">
        <f>(SPEARMAN!P151-SPEARMAN!$W151)^2</f>
        <v>5476</v>
      </c>
      <c r="AO151">
        <f>(SPEARMAN!Q151-SPEARMAN!$W151)^2</f>
        <v>12321</v>
      </c>
      <c r="AP151">
        <f>(SPEARMAN!R151-SPEARMAN!$W151)^2</f>
        <v>2401</v>
      </c>
      <c r="AQ151">
        <f>(SPEARMAN!S151-SPEARMAN!$W151)^2</f>
        <v>49</v>
      </c>
      <c r="AR151">
        <f>(SPEARMAN!T151-SPEARMAN!$W151)^2</f>
        <v>20449</v>
      </c>
      <c r="AS151">
        <f>(SPEARMAN!U151-SPEARMAN!$W151)^2</f>
        <v>8836</v>
      </c>
    </row>
    <row r="152" spans="25:45">
      <c r="Y152">
        <f>(SPEARMAN!A152-SPEARMAN!$W152)^2</f>
        <v>13225</v>
      </c>
      <c r="Z152">
        <f>(SPEARMAN!B152-SPEARMAN!$W152)^2</f>
        <v>625</v>
      </c>
      <c r="AA152">
        <f>(SPEARMAN!C152-SPEARMAN!$W152)^2</f>
        <v>15876</v>
      </c>
      <c r="AB152">
        <f>(SPEARMAN!D152-SPEARMAN!$W152)^2</f>
        <v>961</v>
      </c>
      <c r="AC152">
        <f>(SPEARMAN!E152-SPEARMAN!$W152)^2</f>
        <v>7056</v>
      </c>
      <c r="AD152">
        <f>(SPEARMAN!F152-SPEARMAN!$W152)^2</f>
        <v>8464</v>
      </c>
      <c r="AE152">
        <f>(SPEARMAN!G152-SPEARMAN!$W152)^2</f>
        <v>13456</v>
      </c>
      <c r="AF152">
        <f>(SPEARMAN!H152-SPEARMAN!$W152)^2</f>
        <v>11025</v>
      </c>
      <c r="AG152">
        <f>(SPEARMAN!I152-SPEARMAN!$W152)^2</f>
        <v>23409</v>
      </c>
      <c r="AH152">
        <f>(SPEARMAN!J152-SPEARMAN!$W152)^2</f>
        <v>2401</v>
      </c>
      <c r="AI152">
        <f>(SPEARMAN!K152-SPEARMAN!$W152)^2</f>
        <v>4</v>
      </c>
      <c r="AJ152">
        <f>(SPEARMAN!L152-SPEARMAN!$W152)^2</f>
        <v>30976</v>
      </c>
      <c r="AK152">
        <f>(SPEARMAN!M152-SPEARMAN!$W152)^2</f>
        <v>25600</v>
      </c>
      <c r="AL152">
        <f>(SPEARMAN!N152-SPEARMAN!$W152)^2</f>
        <v>10201</v>
      </c>
      <c r="AM152">
        <f>(SPEARMAN!O152-SPEARMAN!$W152)^2</f>
        <v>25281</v>
      </c>
      <c r="AN152">
        <f>(SPEARMAN!P152-SPEARMAN!$W152)^2</f>
        <v>8100</v>
      </c>
      <c r="AO152">
        <f>(SPEARMAN!Q152-SPEARMAN!$W152)^2</f>
        <v>1156</v>
      </c>
      <c r="AP152">
        <f>(SPEARMAN!R152-SPEARMAN!$W152)^2</f>
        <v>1681</v>
      </c>
      <c r="AQ152">
        <f>(SPEARMAN!S152-SPEARMAN!$W152)^2</f>
        <v>225</v>
      </c>
      <c r="AR152">
        <f>(SPEARMAN!T152-SPEARMAN!$W152)^2</f>
        <v>1936</v>
      </c>
      <c r="AS152">
        <f>(SPEARMAN!U152-SPEARMAN!$W152)^2</f>
        <v>1089</v>
      </c>
    </row>
    <row r="153" spans="25:45">
      <c r="Y153">
        <f>(SPEARMAN!A153-SPEARMAN!$W153)^2</f>
        <v>1156</v>
      </c>
      <c r="Z153">
        <f>(SPEARMAN!B153-SPEARMAN!$W153)^2</f>
        <v>11664</v>
      </c>
      <c r="AA153">
        <f>(SPEARMAN!C153-SPEARMAN!$W153)^2</f>
        <v>10404</v>
      </c>
      <c r="AB153">
        <f>(SPEARMAN!D153-SPEARMAN!$W153)^2</f>
        <v>8464</v>
      </c>
      <c r="AC153">
        <f>(SPEARMAN!E153-SPEARMAN!$W153)^2</f>
        <v>784</v>
      </c>
      <c r="AD153">
        <f>(SPEARMAN!F153-SPEARMAN!$W153)^2</f>
        <v>1</v>
      </c>
      <c r="AE153">
        <f>(SPEARMAN!G153-SPEARMAN!$W153)^2</f>
        <v>324</v>
      </c>
      <c r="AF153">
        <f>(SPEARMAN!H153-SPEARMAN!$W153)^2</f>
        <v>8836</v>
      </c>
      <c r="AG153">
        <f>(SPEARMAN!I153-SPEARMAN!$W153)^2</f>
        <v>7744</v>
      </c>
      <c r="AH153">
        <f>(SPEARMAN!J153-SPEARMAN!$W153)^2</f>
        <v>21904</v>
      </c>
      <c r="AI153">
        <f>(SPEARMAN!K153-SPEARMAN!$W153)^2</f>
        <v>29929</v>
      </c>
      <c r="AJ153">
        <f>(SPEARMAN!L153-SPEARMAN!$W153)^2</f>
        <v>2116</v>
      </c>
      <c r="AK153">
        <f>(SPEARMAN!M153-SPEARMAN!$W153)^2</f>
        <v>2916</v>
      </c>
      <c r="AL153">
        <f>(SPEARMAN!N153-SPEARMAN!$W153)^2</f>
        <v>7744</v>
      </c>
      <c r="AM153">
        <f>(SPEARMAN!O153-SPEARMAN!$W153)^2</f>
        <v>121</v>
      </c>
      <c r="AN153">
        <f>(SPEARMAN!P153-SPEARMAN!$W153)^2</f>
        <v>961</v>
      </c>
      <c r="AO153">
        <f>(SPEARMAN!Q153-SPEARMAN!$W153)^2</f>
        <v>784</v>
      </c>
      <c r="AP153">
        <f>(SPEARMAN!R153-SPEARMAN!$W153)^2</f>
        <v>841</v>
      </c>
      <c r="AQ153">
        <f>(SPEARMAN!S153-SPEARMAN!$W153)^2</f>
        <v>22500</v>
      </c>
      <c r="AR153">
        <f>(SPEARMAN!T153-SPEARMAN!$W153)^2</f>
        <v>23716</v>
      </c>
      <c r="AS153">
        <f>(SPEARMAN!U153-SPEARMAN!$W153)^2</f>
        <v>100</v>
      </c>
    </row>
    <row r="154" spans="25:45">
      <c r="Y154">
        <f>(SPEARMAN!A154-SPEARMAN!$W154)^2</f>
        <v>1156</v>
      </c>
      <c r="Z154">
        <f>(SPEARMAN!B154-SPEARMAN!$W154)^2</f>
        <v>15129</v>
      </c>
      <c r="AA154">
        <f>(SPEARMAN!C154-SPEARMAN!$W154)^2</f>
        <v>16</v>
      </c>
      <c r="AB154">
        <f>(SPEARMAN!D154-SPEARMAN!$W154)^2</f>
        <v>1</v>
      </c>
      <c r="AC154">
        <f>(SPEARMAN!E154-SPEARMAN!$W154)^2</f>
        <v>4356</v>
      </c>
      <c r="AD154">
        <f>(SPEARMAN!F154-SPEARMAN!$W154)^2</f>
        <v>529</v>
      </c>
      <c r="AE154">
        <f>(SPEARMAN!G154-SPEARMAN!$W154)^2</f>
        <v>3969</v>
      </c>
      <c r="AF154">
        <f>(SPEARMAN!H154-SPEARMAN!$W154)^2</f>
        <v>576</v>
      </c>
      <c r="AG154">
        <f>(SPEARMAN!I154-SPEARMAN!$W154)^2</f>
        <v>576</v>
      </c>
      <c r="AH154">
        <f>(SPEARMAN!J154-SPEARMAN!$W154)^2</f>
        <v>5776</v>
      </c>
      <c r="AI154">
        <f>(SPEARMAN!K154-SPEARMAN!$W154)^2</f>
        <v>9409</v>
      </c>
      <c r="AJ154">
        <f>(SPEARMAN!L154-SPEARMAN!$W154)^2</f>
        <v>1936</v>
      </c>
      <c r="AK154">
        <f>(SPEARMAN!M154-SPEARMAN!$W154)^2</f>
        <v>7744</v>
      </c>
      <c r="AL154">
        <f>(SPEARMAN!N154-SPEARMAN!$W154)^2</f>
        <v>0</v>
      </c>
      <c r="AM154">
        <f>(SPEARMAN!O154-SPEARMAN!$W154)^2</f>
        <v>9409</v>
      </c>
      <c r="AN154">
        <f>(SPEARMAN!P154-SPEARMAN!$W154)^2</f>
        <v>196</v>
      </c>
      <c r="AO154">
        <f>(SPEARMAN!Q154-SPEARMAN!$W154)^2</f>
        <v>3844</v>
      </c>
      <c r="AP154">
        <f>(SPEARMAN!R154-SPEARMAN!$W154)^2</f>
        <v>3364</v>
      </c>
      <c r="AQ154">
        <f>(SPEARMAN!S154-SPEARMAN!$W154)^2</f>
        <v>8836</v>
      </c>
      <c r="AR154">
        <f>(SPEARMAN!T154-SPEARMAN!$W154)^2</f>
        <v>400</v>
      </c>
      <c r="AS154">
        <f>(SPEARMAN!U154-SPEARMAN!$W154)^2</f>
        <v>3844</v>
      </c>
    </row>
    <row r="155" spans="25:45">
      <c r="Y155">
        <f>(SPEARMAN!A155-SPEARMAN!$W155)^2</f>
        <v>484</v>
      </c>
      <c r="Z155">
        <f>(SPEARMAN!B155-SPEARMAN!$W155)^2</f>
        <v>961</v>
      </c>
      <c r="AA155">
        <f>(SPEARMAN!C155-SPEARMAN!$W155)^2</f>
        <v>3969</v>
      </c>
      <c r="AB155">
        <f>(SPEARMAN!D155-SPEARMAN!$W155)^2</f>
        <v>6889</v>
      </c>
      <c r="AC155">
        <f>(SPEARMAN!E155-SPEARMAN!$W155)^2</f>
        <v>36</v>
      </c>
      <c r="AD155">
        <f>(SPEARMAN!F155-SPEARMAN!$W155)^2</f>
        <v>289</v>
      </c>
      <c r="AE155">
        <f>(SPEARMAN!G155-SPEARMAN!$W155)^2</f>
        <v>2704</v>
      </c>
      <c r="AF155">
        <f>(SPEARMAN!H155-SPEARMAN!$W155)^2</f>
        <v>144</v>
      </c>
      <c r="AG155">
        <f>(SPEARMAN!I155-SPEARMAN!$W155)^2</f>
        <v>3136</v>
      </c>
      <c r="AH155">
        <f>(SPEARMAN!J155-SPEARMAN!$W155)^2</f>
        <v>1225</v>
      </c>
      <c r="AI155">
        <f>(SPEARMAN!K155-SPEARMAN!$W155)^2</f>
        <v>4761</v>
      </c>
      <c r="AJ155">
        <f>(SPEARMAN!L155-SPEARMAN!$W155)^2</f>
        <v>4225</v>
      </c>
      <c r="AK155">
        <f>(SPEARMAN!M155-SPEARMAN!$W155)^2</f>
        <v>2304</v>
      </c>
      <c r="AL155">
        <f>(SPEARMAN!N155-SPEARMAN!$W155)^2</f>
        <v>36</v>
      </c>
      <c r="AM155">
        <f>(SPEARMAN!O155-SPEARMAN!$W155)^2</f>
        <v>2916</v>
      </c>
      <c r="AN155">
        <f>(SPEARMAN!P155-SPEARMAN!$W155)^2</f>
        <v>9</v>
      </c>
      <c r="AO155">
        <f>(SPEARMAN!Q155-SPEARMAN!$W155)^2</f>
        <v>8836</v>
      </c>
      <c r="AP155">
        <f>(SPEARMAN!R155-SPEARMAN!$W155)^2</f>
        <v>25</v>
      </c>
      <c r="AQ155">
        <f>(SPEARMAN!S155-SPEARMAN!$W155)^2</f>
        <v>3136</v>
      </c>
      <c r="AR155">
        <f>(SPEARMAN!T155-SPEARMAN!$W155)^2</f>
        <v>19321</v>
      </c>
      <c r="AS155">
        <f>(SPEARMAN!U155-SPEARMAN!$W155)^2</f>
        <v>2500</v>
      </c>
    </row>
    <row r="156" spans="25:45">
      <c r="Y156">
        <f>(SPEARMAN!A156-SPEARMAN!$W156)^2</f>
        <v>18225</v>
      </c>
      <c r="Z156">
        <f>(SPEARMAN!B156-SPEARMAN!$W156)^2</f>
        <v>361</v>
      </c>
      <c r="AA156">
        <f>(SPEARMAN!C156-SPEARMAN!$W156)^2</f>
        <v>5184</v>
      </c>
      <c r="AB156">
        <f>(SPEARMAN!D156-SPEARMAN!$W156)^2</f>
        <v>10609</v>
      </c>
      <c r="AC156">
        <f>(SPEARMAN!E156-SPEARMAN!$W156)^2</f>
        <v>10201</v>
      </c>
      <c r="AD156">
        <f>(SPEARMAN!F156-SPEARMAN!$W156)^2</f>
        <v>2209</v>
      </c>
      <c r="AE156">
        <f>(SPEARMAN!G156-SPEARMAN!$W156)^2</f>
        <v>1369</v>
      </c>
      <c r="AF156">
        <f>(SPEARMAN!H156-SPEARMAN!$W156)^2</f>
        <v>23716</v>
      </c>
      <c r="AG156">
        <f>(SPEARMAN!I156-SPEARMAN!$W156)^2</f>
        <v>17424</v>
      </c>
      <c r="AH156">
        <f>(SPEARMAN!J156-SPEARMAN!$W156)^2</f>
        <v>529</v>
      </c>
      <c r="AI156">
        <f>(SPEARMAN!K156-SPEARMAN!$W156)^2</f>
        <v>1600</v>
      </c>
      <c r="AJ156">
        <f>(SPEARMAN!L156-SPEARMAN!$W156)^2</f>
        <v>841</v>
      </c>
      <c r="AK156">
        <f>(SPEARMAN!M156-SPEARMAN!$W156)^2</f>
        <v>4096</v>
      </c>
      <c r="AL156">
        <f>(SPEARMAN!N156-SPEARMAN!$W156)^2</f>
        <v>441</v>
      </c>
      <c r="AM156">
        <f>(SPEARMAN!O156-SPEARMAN!$W156)^2</f>
        <v>3364</v>
      </c>
      <c r="AN156">
        <f>(SPEARMAN!P156-SPEARMAN!$W156)^2</f>
        <v>9025</v>
      </c>
      <c r="AO156">
        <f>(SPEARMAN!Q156-SPEARMAN!$W156)^2</f>
        <v>4225</v>
      </c>
      <c r="AP156">
        <f>(SPEARMAN!R156-SPEARMAN!$W156)^2</f>
        <v>19600</v>
      </c>
      <c r="AQ156">
        <f>(SPEARMAN!S156-SPEARMAN!$W156)^2</f>
        <v>16900</v>
      </c>
      <c r="AR156">
        <f>(SPEARMAN!T156-SPEARMAN!$W156)^2</f>
        <v>225</v>
      </c>
      <c r="AS156">
        <f>(SPEARMAN!U156-SPEARMAN!$W156)^2</f>
        <v>18769</v>
      </c>
    </row>
    <row r="157" spans="25:45">
      <c r="Y157">
        <f>(SPEARMAN!A157-SPEARMAN!$W157)^2</f>
        <v>121</v>
      </c>
      <c r="Z157">
        <f>(SPEARMAN!B157-SPEARMAN!$W157)^2</f>
        <v>1156</v>
      </c>
      <c r="AA157">
        <f>(SPEARMAN!C157-SPEARMAN!$W157)^2</f>
        <v>2116</v>
      </c>
      <c r="AB157">
        <f>(SPEARMAN!D157-SPEARMAN!$W157)^2</f>
        <v>25</v>
      </c>
      <c r="AC157">
        <f>(SPEARMAN!E157-SPEARMAN!$W157)^2</f>
        <v>21316</v>
      </c>
      <c r="AD157">
        <f>(SPEARMAN!F157-SPEARMAN!$W157)^2</f>
        <v>36</v>
      </c>
      <c r="AE157">
        <f>(SPEARMAN!G157-SPEARMAN!$W157)^2</f>
        <v>27556</v>
      </c>
      <c r="AF157">
        <f>(SPEARMAN!H157-SPEARMAN!$W157)^2</f>
        <v>1089</v>
      </c>
      <c r="AG157">
        <f>(SPEARMAN!I157-SPEARMAN!$W157)^2</f>
        <v>576</v>
      </c>
      <c r="AH157">
        <f>(SPEARMAN!J157-SPEARMAN!$W157)^2</f>
        <v>4225</v>
      </c>
      <c r="AI157">
        <f>(SPEARMAN!K157-SPEARMAN!$W157)^2</f>
        <v>441</v>
      </c>
      <c r="AJ157">
        <f>(SPEARMAN!L157-SPEARMAN!$W157)^2</f>
        <v>169</v>
      </c>
      <c r="AK157">
        <f>(SPEARMAN!M157-SPEARMAN!$W157)^2</f>
        <v>10404</v>
      </c>
      <c r="AL157">
        <f>(SPEARMAN!N157-SPEARMAN!$W157)^2</f>
        <v>47961</v>
      </c>
      <c r="AM157">
        <f>(SPEARMAN!O157-SPEARMAN!$W157)^2</f>
        <v>25</v>
      </c>
      <c r="AN157">
        <f>(SPEARMAN!P157-SPEARMAN!$W157)^2</f>
        <v>1521</v>
      </c>
      <c r="AO157">
        <f>(SPEARMAN!Q157-SPEARMAN!$W157)^2</f>
        <v>1600</v>
      </c>
      <c r="AP157">
        <f>(SPEARMAN!R157-SPEARMAN!$W157)^2</f>
        <v>1225</v>
      </c>
      <c r="AQ157">
        <f>(SPEARMAN!S157-SPEARMAN!$W157)^2</f>
        <v>5776</v>
      </c>
      <c r="AR157">
        <f>(SPEARMAN!T157-SPEARMAN!$W157)^2</f>
        <v>56644</v>
      </c>
      <c r="AS157">
        <f>(SPEARMAN!U157-SPEARMAN!$W157)^2</f>
        <v>1369</v>
      </c>
    </row>
    <row r="158" spans="25:45">
      <c r="Y158">
        <f>(SPEARMAN!A158-SPEARMAN!$W158)^2</f>
        <v>4761</v>
      </c>
      <c r="Z158">
        <f>(SPEARMAN!B158-SPEARMAN!$W158)^2</f>
        <v>576</v>
      </c>
      <c r="AA158">
        <f>(SPEARMAN!C158-SPEARMAN!$W158)^2</f>
        <v>7396</v>
      </c>
      <c r="AB158">
        <f>(SPEARMAN!D158-SPEARMAN!$W158)^2</f>
        <v>1600</v>
      </c>
      <c r="AC158">
        <f>(SPEARMAN!E158-SPEARMAN!$W158)^2</f>
        <v>3600</v>
      </c>
      <c r="AD158">
        <f>(SPEARMAN!F158-SPEARMAN!$W158)^2</f>
        <v>1156</v>
      </c>
      <c r="AE158">
        <f>(SPEARMAN!G158-SPEARMAN!$W158)^2</f>
        <v>22201</v>
      </c>
      <c r="AF158">
        <f>(SPEARMAN!H158-SPEARMAN!$W158)^2</f>
        <v>10404</v>
      </c>
      <c r="AG158">
        <f>(SPEARMAN!I158-SPEARMAN!$W158)^2</f>
        <v>16384</v>
      </c>
      <c r="AH158">
        <f>(SPEARMAN!J158-SPEARMAN!$W158)^2</f>
        <v>289</v>
      </c>
      <c r="AI158">
        <f>(SPEARMAN!K158-SPEARMAN!$W158)^2</f>
        <v>676</v>
      </c>
      <c r="AJ158">
        <f>(SPEARMAN!L158-SPEARMAN!$W158)^2</f>
        <v>22201</v>
      </c>
      <c r="AK158">
        <f>(SPEARMAN!M158-SPEARMAN!$W158)^2</f>
        <v>18769</v>
      </c>
      <c r="AL158">
        <f>(SPEARMAN!N158-SPEARMAN!$W158)^2</f>
        <v>11025</v>
      </c>
      <c r="AM158">
        <f>(SPEARMAN!O158-SPEARMAN!$W158)^2</f>
        <v>20449</v>
      </c>
      <c r="AN158">
        <f>(SPEARMAN!P158-SPEARMAN!$W158)^2</f>
        <v>196</v>
      </c>
      <c r="AO158">
        <f>(SPEARMAN!Q158-SPEARMAN!$W158)^2</f>
        <v>12544</v>
      </c>
      <c r="AP158">
        <f>(SPEARMAN!R158-SPEARMAN!$W158)^2</f>
        <v>1296</v>
      </c>
      <c r="AQ158">
        <f>(SPEARMAN!S158-SPEARMAN!$W158)^2</f>
        <v>144</v>
      </c>
      <c r="AR158">
        <f>(SPEARMAN!T158-SPEARMAN!$W158)^2</f>
        <v>20736</v>
      </c>
      <c r="AS158">
        <f>(SPEARMAN!U158-SPEARMAN!$W158)^2</f>
        <v>6889</v>
      </c>
    </row>
    <row r="159" spans="25:45">
      <c r="Y159">
        <f>(SPEARMAN!A159-SPEARMAN!$W159)^2</f>
        <v>49</v>
      </c>
      <c r="Z159">
        <f>(SPEARMAN!B159-SPEARMAN!$W159)^2</f>
        <v>10404</v>
      </c>
      <c r="AA159">
        <f>(SPEARMAN!C159-SPEARMAN!$W159)^2</f>
        <v>9801</v>
      </c>
      <c r="AB159">
        <f>(SPEARMAN!D159-SPEARMAN!$W159)^2</f>
        <v>11664</v>
      </c>
      <c r="AC159">
        <f>(SPEARMAN!E159-SPEARMAN!$W159)^2</f>
        <v>9409</v>
      </c>
      <c r="AD159">
        <f>(SPEARMAN!F159-SPEARMAN!$W159)^2</f>
        <v>8836</v>
      </c>
      <c r="AE159">
        <f>(SPEARMAN!G159-SPEARMAN!$W159)^2</f>
        <v>7921</v>
      </c>
      <c r="AF159">
        <f>(SPEARMAN!H159-SPEARMAN!$W159)^2</f>
        <v>10404</v>
      </c>
      <c r="AG159">
        <f>(SPEARMAN!I159-SPEARMAN!$W159)^2</f>
        <v>1369</v>
      </c>
      <c r="AH159">
        <f>(SPEARMAN!J159-SPEARMAN!$W159)^2</f>
        <v>9</v>
      </c>
      <c r="AI159">
        <f>(SPEARMAN!K159-SPEARMAN!$W159)^2</f>
        <v>1936</v>
      </c>
      <c r="AJ159">
        <f>(SPEARMAN!L159-SPEARMAN!$W159)^2</f>
        <v>400</v>
      </c>
      <c r="AK159">
        <f>(SPEARMAN!M159-SPEARMAN!$W159)^2</f>
        <v>7225</v>
      </c>
      <c r="AL159">
        <f>(SPEARMAN!N159-SPEARMAN!$W159)^2</f>
        <v>8281</v>
      </c>
      <c r="AM159">
        <f>(SPEARMAN!O159-SPEARMAN!$W159)^2</f>
        <v>225</v>
      </c>
      <c r="AN159">
        <f>(SPEARMAN!P159-SPEARMAN!$W159)^2</f>
        <v>2025</v>
      </c>
      <c r="AO159">
        <f>(SPEARMAN!Q159-SPEARMAN!$W159)^2</f>
        <v>18496</v>
      </c>
      <c r="AP159">
        <f>(SPEARMAN!R159-SPEARMAN!$W159)^2</f>
        <v>7056</v>
      </c>
      <c r="AQ159">
        <f>(SPEARMAN!S159-SPEARMAN!$W159)^2</f>
        <v>2209</v>
      </c>
      <c r="AR159">
        <f>(SPEARMAN!T159-SPEARMAN!$W159)^2</f>
        <v>1</v>
      </c>
      <c r="AS159">
        <f>(SPEARMAN!U159-SPEARMAN!$W159)^2</f>
        <v>1936</v>
      </c>
    </row>
    <row r="160" spans="25:45">
      <c r="Y160">
        <f>(SPEARMAN!A160-SPEARMAN!$W160)^2</f>
        <v>144</v>
      </c>
      <c r="Z160">
        <f>(SPEARMAN!B160-SPEARMAN!$W160)^2</f>
        <v>2025</v>
      </c>
      <c r="AA160">
        <f>(SPEARMAN!C160-SPEARMAN!$W160)^2</f>
        <v>729</v>
      </c>
      <c r="AB160">
        <f>(SPEARMAN!D160-SPEARMAN!$W160)^2</f>
        <v>5929</v>
      </c>
      <c r="AC160">
        <f>(SPEARMAN!E160-SPEARMAN!$W160)^2</f>
        <v>4900</v>
      </c>
      <c r="AD160">
        <f>(SPEARMAN!F160-SPEARMAN!$W160)^2</f>
        <v>2209</v>
      </c>
      <c r="AE160">
        <f>(SPEARMAN!G160-SPEARMAN!$W160)^2</f>
        <v>441</v>
      </c>
      <c r="AF160">
        <f>(SPEARMAN!H160-SPEARMAN!$W160)^2</f>
        <v>22201</v>
      </c>
      <c r="AG160">
        <f>(SPEARMAN!I160-SPEARMAN!$W160)^2</f>
        <v>9409</v>
      </c>
      <c r="AH160">
        <f>(SPEARMAN!J160-SPEARMAN!$W160)^2</f>
        <v>15376</v>
      </c>
      <c r="AI160">
        <f>(SPEARMAN!K160-SPEARMAN!$W160)^2</f>
        <v>5625</v>
      </c>
      <c r="AJ160">
        <f>(SPEARMAN!L160-SPEARMAN!$W160)^2</f>
        <v>4489</v>
      </c>
      <c r="AK160">
        <f>(SPEARMAN!M160-SPEARMAN!$W160)^2</f>
        <v>15876</v>
      </c>
      <c r="AL160">
        <f>(SPEARMAN!N160-SPEARMAN!$W160)^2</f>
        <v>256</v>
      </c>
      <c r="AM160">
        <f>(SPEARMAN!O160-SPEARMAN!$W160)^2</f>
        <v>3136</v>
      </c>
      <c r="AN160">
        <f>(SPEARMAN!P160-SPEARMAN!$W160)^2</f>
        <v>196</v>
      </c>
      <c r="AO160">
        <f>(SPEARMAN!Q160-SPEARMAN!$W160)^2</f>
        <v>19321</v>
      </c>
      <c r="AP160">
        <f>(SPEARMAN!R160-SPEARMAN!$W160)^2</f>
        <v>9409</v>
      </c>
      <c r="AQ160">
        <f>(SPEARMAN!S160-SPEARMAN!$W160)^2</f>
        <v>24964</v>
      </c>
      <c r="AR160">
        <f>(SPEARMAN!T160-SPEARMAN!$W160)^2</f>
        <v>8281</v>
      </c>
      <c r="AS160">
        <f>(SPEARMAN!U160-SPEARMAN!$W160)^2</f>
        <v>11236</v>
      </c>
    </row>
    <row r="161" spans="25:45">
      <c r="Y161">
        <f>(SPEARMAN!A161-SPEARMAN!$W161)^2</f>
        <v>576</v>
      </c>
      <c r="Z161">
        <f>(SPEARMAN!B161-SPEARMAN!$W161)^2</f>
        <v>484</v>
      </c>
      <c r="AA161">
        <f>(SPEARMAN!C161-SPEARMAN!$W161)^2</f>
        <v>3364</v>
      </c>
      <c r="AB161">
        <f>(SPEARMAN!D161-SPEARMAN!$W161)^2</f>
        <v>10816</v>
      </c>
      <c r="AC161">
        <f>(SPEARMAN!E161-SPEARMAN!$W161)^2</f>
        <v>256</v>
      </c>
      <c r="AD161">
        <f>(SPEARMAN!F161-SPEARMAN!$W161)^2</f>
        <v>4489</v>
      </c>
      <c r="AE161">
        <f>(SPEARMAN!G161-SPEARMAN!$W161)^2</f>
        <v>26244</v>
      </c>
      <c r="AF161">
        <f>(SPEARMAN!H161-SPEARMAN!$W161)^2</f>
        <v>16384</v>
      </c>
      <c r="AG161">
        <f>(SPEARMAN!I161-SPEARMAN!$W161)^2</f>
        <v>15129</v>
      </c>
      <c r="AH161">
        <f>(SPEARMAN!J161-SPEARMAN!$W161)^2</f>
        <v>1444</v>
      </c>
      <c r="AI161">
        <f>(SPEARMAN!K161-SPEARMAN!$W161)^2</f>
        <v>10816</v>
      </c>
      <c r="AJ161">
        <f>(SPEARMAN!L161-SPEARMAN!$W161)^2</f>
        <v>23409</v>
      </c>
      <c r="AK161">
        <f>(SPEARMAN!M161-SPEARMAN!$W161)^2</f>
        <v>10816</v>
      </c>
      <c r="AL161">
        <f>(SPEARMAN!N161-SPEARMAN!$W161)^2</f>
        <v>4096</v>
      </c>
      <c r="AM161">
        <f>(SPEARMAN!O161-SPEARMAN!$W161)^2</f>
        <v>13924</v>
      </c>
      <c r="AN161">
        <f>(SPEARMAN!P161-SPEARMAN!$W161)^2</f>
        <v>21316</v>
      </c>
      <c r="AO161">
        <f>(SPEARMAN!Q161-SPEARMAN!$W161)^2</f>
        <v>4761</v>
      </c>
      <c r="AP161">
        <f>(SPEARMAN!R161-SPEARMAN!$W161)^2</f>
        <v>5476</v>
      </c>
      <c r="AQ161">
        <f>(SPEARMAN!S161-SPEARMAN!$W161)^2</f>
        <v>12321</v>
      </c>
      <c r="AR161">
        <f>(SPEARMAN!T161-SPEARMAN!$W161)^2</f>
        <v>15625</v>
      </c>
      <c r="AS161">
        <f>(SPEARMAN!U161-SPEARMAN!$W161)^2</f>
        <v>169</v>
      </c>
    </row>
    <row r="162" spans="25:45">
      <c r="Y162">
        <f>(SPEARMAN!A162-SPEARMAN!$W162)^2</f>
        <v>1444</v>
      </c>
      <c r="Z162">
        <f>(SPEARMAN!B162-SPEARMAN!$W162)^2</f>
        <v>9604</v>
      </c>
      <c r="AA162">
        <f>(SPEARMAN!C162-SPEARMAN!$W162)^2</f>
        <v>5929</v>
      </c>
      <c r="AB162">
        <f>(SPEARMAN!D162-SPEARMAN!$W162)^2</f>
        <v>13456</v>
      </c>
      <c r="AC162">
        <f>(SPEARMAN!E162-SPEARMAN!$W162)^2</f>
        <v>12321</v>
      </c>
      <c r="AD162">
        <f>(SPEARMAN!F162-SPEARMAN!$W162)^2</f>
        <v>2209</v>
      </c>
      <c r="AE162">
        <f>(SPEARMAN!G162-SPEARMAN!$W162)^2</f>
        <v>900</v>
      </c>
      <c r="AF162">
        <f>(SPEARMAN!H162-SPEARMAN!$W162)^2</f>
        <v>12544</v>
      </c>
      <c r="AG162">
        <f>(SPEARMAN!I162-SPEARMAN!$W162)^2</f>
        <v>196</v>
      </c>
      <c r="AH162">
        <f>(SPEARMAN!J162-SPEARMAN!$W162)^2</f>
        <v>3481</v>
      </c>
      <c r="AI162">
        <f>(SPEARMAN!K162-SPEARMAN!$W162)^2</f>
        <v>4761</v>
      </c>
      <c r="AJ162">
        <f>(SPEARMAN!L162-SPEARMAN!$W162)^2</f>
        <v>25600</v>
      </c>
      <c r="AK162">
        <f>(SPEARMAN!M162-SPEARMAN!$W162)^2</f>
        <v>9409</v>
      </c>
      <c r="AL162">
        <f>(SPEARMAN!N162-SPEARMAN!$W162)^2</f>
        <v>11449</v>
      </c>
      <c r="AM162">
        <f>(SPEARMAN!O162-SPEARMAN!$W162)^2</f>
        <v>27225</v>
      </c>
      <c r="AN162">
        <f>(SPEARMAN!P162-SPEARMAN!$W162)^2</f>
        <v>9604</v>
      </c>
      <c r="AO162">
        <f>(SPEARMAN!Q162-SPEARMAN!$W162)^2</f>
        <v>1849</v>
      </c>
      <c r="AP162">
        <f>(SPEARMAN!R162-SPEARMAN!$W162)^2</f>
        <v>2601</v>
      </c>
      <c r="AQ162">
        <f>(SPEARMAN!S162-SPEARMAN!$W162)^2</f>
        <v>7569</v>
      </c>
      <c r="AR162">
        <f>(SPEARMAN!T162-SPEARMAN!$W162)^2</f>
        <v>1936</v>
      </c>
      <c r="AS162">
        <f>(SPEARMAN!U162-SPEARMAN!$W162)^2</f>
        <v>784</v>
      </c>
    </row>
    <row r="163" spans="25:45">
      <c r="Y163">
        <f>(SPEARMAN!A163-SPEARMAN!$W163)^2</f>
        <v>9</v>
      </c>
      <c r="Z163">
        <f>(SPEARMAN!B163-SPEARMAN!$W163)^2</f>
        <v>144</v>
      </c>
      <c r="AA163">
        <f>(SPEARMAN!C163-SPEARMAN!$W163)^2</f>
        <v>2916</v>
      </c>
      <c r="AB163">
        <f>(SPEARMAN!D163-SPEARMAN!$W163)^2</f>
        <v>841</v>
      </c>
      <c r="AC163">
        <f>(SPEARMAN!E163-SPEARMAN!$W163)^2</f>
        <v>7921</v>
      </c>
      <c r="AD163">
        <f>(SPEARMAN!F163-SPEARMAN!$W163)^2</f>
        <v>9</v>
      </c>
      <c r="AE163">
        <f>(SPEARMAN!G163-SPEARMAN!$W163)^2</f>
        <v>12996</v>
      </c>
      <c r="AF163">
        <f>(SPEARMAN!H163-SPEARMAN!$W163)^2</f>
        <v>361</v>
      </c>
      <c r="AG163">
        <f>(SPEARMAN!I163-SPEARMAN!$W163)^2</f>
        <v>841</v>
      </c>
      <c r="AH163">
        <f>(SPEARMAN!J163-SPEARMAN!$W163)^2</f>
        <v>9</v>
      </c>
      <c r="AI163">
        <f>(SPEARMAN!K163-SPEARMAN!$W163)^2</f>
        <v>81</v>
      </c>
      <c r="AJ163">
        <f>(SPEARMAN!L163-SPEARMAN!$W163)^2</f>
        <v>1296</v>
      </c>
      <c r="AK163">
        <f>(SPEARMAN!M163-SPEARMAN!$W163)^2</f>
        <v>2025</v>
      </c>
      <c r="AL163">
        <f>(SPEARMAN!N163-SPEARMAN!$W163)^2</f>
        <v>12996</v>
      </c>
      <c r="AM163">
        <f>(SPEARMAN!O163-SPEARMAN!$W163)^2</f>
        <v>529</v>
      </c>
      <c r="AN163">
        <f>(SPEARMAN!P163-SPEARMAN!$W163)^2</f>
        <v>7921</v>
      </c>
      <c r="AO163">
        <f>(SPEARMAN!Q163-SPEARMAN!$W163)^2</f>
        <v>1</v>
      </c>
      <c r="AP163">
        <f>(SPEARMAN!R163-SPEARMAN!$W163)^2</f>
        <v>361</v>
      </c>
      <c r="AQ163">
        <f>(SPEARMAN!S163-SPEARMAN!$W163)^2</f>
        <v>3844</v>
      </c>
      <c r="AR163">
        <f>(SPEARMAN!T163-SPEARMAN!$W163)^2</f>
        <v>9801</v>
      </c>
      <c r="AS163">
        <f>(SPEARMAN!U163-SPEARMAN!$W163)^2</f>
        <v>0</v>
      </c>
    </row>
    <row r="164" spans="25:45">
      <c r="Y164">
        <f>(SPEARMAN!A164-SPEARMAN!$W164)^2</f>
        <v>17956</v>
      </c>
      <c r="Z164">
        <f>(SPEARMAN!B164-SPEARMAN!$W164)^2</f>
        <v>529</v>
      </c>
      <c r="AA164">
        <f>(SPEARMAN!C164-SPEARMAN!$W164)^2</f>
        <v>17689</v>
      </c>
      <c r="AB164">
        <f>(SPEARMAN!D164-SPEARMAN!$W164)^2</f>
        <v>5929</v>
      </c>
      <c r="AC164">
        <f>(SPEARMAN!E164-SPEARMAN!$W164)^2</f>
        <v>64</v>
      </c>
      <c r="AD164">
        <f>(SPEARMAN!F164-SPEARMAN!$W164)^2</f>
        <v>24649</v>
      </c>
      <c r="AE164">
        <f>(SPEARMAN!G164-SPEARMAN!$W164)^2</f>
        <v>8836</v>
      </c>
      <c r="AF164">
        <f>(SPEARMAN!H164-SPEARMAN!$W164)^2</f>
        <v>36100</v>
      </c>
      <c r="AG164">
        <f>(SPEARMAN!I164-SPEARMAN!$W164)^2</f>
        <v>22500</v>
      </c>
      <c r="AH164">
        <f>(SPEARMAN!J164-SPEARMAN!$W164)^2</f>
        <v>100</v>
      </c>
      <c r="AI164">
        <f>(SPEARMAN!K164-SPEARMAN!$W164)^2</f>
        <v>1600</v>
      </c>
      <c r="AJ164">
        <f>(SPEARMAN!L164-SPEARMAN!$W164)^2</f>
        <v>30276</v>
      </c>
      <c r="AK164">
        <f>(SPEARMAN!M164-SPEARMAN!$W164)^2</f>
        <v>27225</v>
      </c>
      <c r="AL164">
        <f>(SPEARMAN!N164-SPEARMAN!$W164)^2</f>
        <v>6889</v>
      </c>
      <c r="AM164">
        <f>(SPEARMAN!O164-SPEARMAN!$W164)^2</f>
        <v>21904</v>
      </c>
      <c r="AN164">
        <f>(SPEARMAN!P164-SPEARMAN!$W164)^2</f>
        <v>2304</v>
      </c>
      <c r="AO164">
        <f>(SPEARMAN!Q164-SPEARMAN!$W164)^2</f>
        <v>36864</v>
      </c>
      <c r="AP164">
        <f>(SPEARMAN!R164-SPEARMAN!$W164)^2</f>
        <v>36100</v>
      </c>
      <c r="AQ164">
        <f>(SPEARMAN!S164-SPEARMAN!$W164)^2</f>
        <v>32400</v>
      </c>
      <c r="AR164">
        <f>(SPEARMAN!T164-SPEARMAN!$W164)^2</f>
        <v>7744</v>
      </c>
      <c r="AS164">
        <f>(SPEARMAN!U164-SPEARMAN!$W164)^2</f>
        <v>37249</v>
      </c>
    </row>
    <row r="165" spans="25:45">
      <c r="Y165">
        <f>(SPEARMAN!A165-SPEARMAN!$W165)^2</f>
        <v>144</v>
      </c>
      <c r="Z165">
        <f>(SPEARMAN!B165-SPEARMAN!$W165)^2</f>
        <v>729</v>
      </c>
      <c r="AA165">
        <f>(SPEARMAN!C165-SPEARMAN!$W165)^2</f>
        <v>5776</v>
      </c>
      <c r="AB165">
        <f>(SPEARMAN!D165-SPEARMAN!$W165)^2</f>
        <v>6724</v>
      </c>
      <c r="AC165">
        <f>(SPEARMAN!E165-SPEARMAN!$W165)^2</f>
        <v>2401</v>
      </c>
      <c r="AD165">
        <f>(SPEARMAN!F165-SPEARMAN!$W165)^2</f>
        <v>1444</v>
      </c>
      <c r="AE165">
        <f>(SPEARMAN!G165-SPEARMAN!$W165)^2</f>
        <v>1296</v>
      </c>
      <c r="AF165">
        <f>(SPEARMAN!H165-SPEARMAN!$W165)^2</f>
        <v>5476</v>
      </c>
      <c r="AG165">
        <f>(SPEARMAN!I165-SPEARMAN!$W165)^2</f>
        <v>900</v>
      </c>
      <c r="AH165">
        <f>(SPEARMAN!J165-SPEARMAN!$W165)^2</f>
        <v>196</v>
      </c>
      <c r="AI165">
        <f>(SPEARMAN!K165-SPEARMAN!$W165)^2</f>
        <v>784</v>
      </c>
      <c r="AJ165">
        <f>(SPEARMAN!L165-SPEARMAN!$W165)^2</f>
        <v>17689</v>
      </c>
      <c r="AK165">
        <f>(SPEARMAN!M165-SPEARMAN!$W165)^2</f>
        <v>2809</v>
      </c>
      <c r="AL165">
        <f>(SPEARMAN!N165-SPEARMAN!$W165)^2</f>
        <v>256</v>
      </c>
      <c r="AM165">
        <f>(SPEARMAN!O165-SPEARMAN!$W165)^2</f>
        <v>15129</v>
      </c>
      <c r="AN165">
        <f>(SPEARMAN!P165-SPEARMAN!$W165)^2</f>
        <v>32400</v>
      </c>
      <c r="AO165">
        <f>(SPEARMAN!Q165-SPEARMAN!$W165)^2</f>
        <v>6400</v>
      </c>
      <c r="AP165">
        <f>(SPEARMAN!R165-SPEARMAN!$W165)^2</f>
        <v>3364</v>
      </c>
      <c r="AQ165">
        <f>(SPEARMAN!S165-SPEARMAN!$W165)^2</f>
        <v>1444</v>
      </c>
      <c r="AR165">
        <f>(SPEARMAN!T165-SPEARMAN!$W165)^2</f>
        <v>4356</v>
      </c>
      <c r="AS165">
        <f>(SPEARMAN!U165-SPEARMAN!$W165)^2</f>
        <v>2025</v>
      </c>
    </row>
    <row r="166" spans="25:45">
      <c r="Y166">
        <f>(SPEARMAN!A166-SPEARMAN!$W166)^2</f>
        <v>64</v>
      </c>
      <c r="Z166">
        <f>(SPEARMAN!B166-SPEARMAN!$W166)^2</f>
        <v>2116</v>
      </c>
      <c r="AA166">
        <f>(SPEARMAN!C166-SPEARMAN!$W166)^2</f>
        <v>961</v>
      </c>
      <c r="AB166">
        <f>(SPEARMAN!D166-SPEARMAN!$W166)^2</f>
        <v>13456</v>
      </c>
      <c r="AC166">
        <f>(SPEARMAN!E166-SPEARMAN!$W166)^2</f>
        <v>3136</v>
      </c>
      <c r="AD166">
        <f>(SPEARMAN!F166-SPEARMAN!$W166)^2</f>
        <v>1089</v>
      </c>
      <c r="AE166">
        <f>(SPEARMAN!G166-SPEARMAN!$W166)^2</f>
        <v>9216</v>
      </c>
      <c r="AF166">
        <f>(SPEARMAN!H166-SPEARMAN!$W166)^2</f>
        <v>26244</v>
      </c>
      <c r="AG166">
        <f>(SPEARMAN!I166-SPEARMAN!$W166)^2</f>
        <v>5184</v>
      </c>
      <c r="AH166">
        <f>(SPEARMAN!J166-SPEARMAN!$W166)^2</f>
        <v>12996</v>
      </c>
      <c r="AI166">
        <f>(SPEARMAN!K166-SPEARMAN!$W166)^2</f>
        <v>14161</v>
      </c>
      <c r="AJ166">
        <f>(SPEARMAN!L166-SPEARMAN!$W166)^2</f>
        <v>1521</v>
      </c>
      <c r="AK166">
        <f>(SPEARMAN!M166-SPEARMAN!$W166)^2</f>
        <v>32761</v>
      </c>
      <c r="AL166">
        <f>(SPEARMAN!N166-SPEARMAN!$W166)^2</f>
        <v>3969</v>
      </c>
      <c r="AM166">
        <f>(SPEARMAN!O166-SPEARMAN!$W166)^2</f>
        <v>6724</v>
      </c>
      <c r="AN166">
        <f>(SPEARMAN!P166-SPEARMAN!$W166)^2</f>
        <v>2304</v>
      </c>
      <c r="AO166">
        <f>(SPEARMAN!Q166-SPEARMAN!$W166)^2</f>
        <v>1521</v>
      </c>
      <c r="AP166">
        <f>(SPEARMAN!R166-SPEARMAN!$W166)^2</f>
        <v>22201</v>
      </c>
      <c r="AQ166">
        <f>(SPEARMAN!S166-SPEARMAN!$W166)^2</f>
        <v>13456</v>
      </c>
      <c r="AR166">
        <f>(SPEARMAN!T166-SPEARMAN!$W166)^2</f>
        <v>144</v>
      </c>
      <c r="AS166">
        <f>(SPEARMAN!U166-SPEARMAN!$W166)^2</f>
        <v>16900</v>
      </c>
    </row>
    <row r="167" spans="25:45">
      <c r="Y167">
        <f>(SPEARMAN!A167-SPEARMAN!$W167)^2</f>
        <v>1089</v>
      </c>
      <c r="Z167">
        <f>(SPEARMAN!B167-SPEARMAN!$W167)^2</f>
        <v>7225</v>
      </c>
      <c r="AA167">
        <f>(SPEARMAN!C167-SPEARMAN!$W167)^2</f>
        <v>4900</v>
      </c>
      <c r="AB167">
        <f>(SPEARMAN!D167-SPEARMAN!$W167)^2</f>
        <v>400</v>
      </c>
      <c r="AC167">
        <f>(SPEARMAN!E167-SPEARMAN!$W167)^2</f>
        <v>8281</v>
      </c>
      <c r="AD167">
        <f>(SPEARMAN!F167-SPEARMAN!$W167)^2</f>
        <v>1156</v>
      </c>
      <c r="AE167">
        <f>(SPEARMAN!G167-SPEARMAN!$W167)^2</f>
        <v>12321</v>
      </c>
      <c r="AF167">
        <f>(SPEARMAN!H167-SPEARMAN!$W167)^2</f>
        <v>4356</v>
      </c>
      <c r="AG167">
        <f>(SPEARMAN!I167-SPEARMAN!$W167)^2</f>
        <v>1225</v>
      </c>
      <c r="AH167">
        <f>(SPEARMAN!J167-SPEARMAN!$W167)^2</f>
        <v>3136</v>
      </c>
      <c r="AI167">
        <f>(SPEARMAN!K167-SPEARMAN!$W167)^2</f>
        <v>324</v>
      </c>
      <c r="AJ167">
        <f>(SPEARMAN!L167-SPEARMAN!$W167)^2</f>
        <v>13225</v>
      </c>
      <c r="AK167">
        <f>(SPEARMAN!M167-SPEARMAN!$W167)^2</f>
        <v>15129</v>
      </c>
      <c r="AL167">
        <f>(SPEARMAN!N167-SPEARMAN!$W167)^2</f>
        <v>3844</v>
      </c>
      <c r="AM167">
        <f>(SPEARMAN!O167-SPEARMAN!$W167)^2</f>
        <v>7921</v>
      </c>
      <c r="AN167">
        <f>(SPEARMAN!P167-SPEARMAN!$W167)^2</f>
        <v>2401</v>
      </c>
      <c r="AO167">
        <f>(SPEARMAN!Q167-SPEARMAN!$W167)^2</f>
        <v>6724</v>
      </c>
      <c r="AP167">
        <f>(SPEARMAN!R167-SPEARMAN!$W167)^2</f>
        <v>121</v>
      </c>
      <c r="AQ167">
        <f>(SPEARMAN!S167-SPEARMAN!$W167)^2</f>
        <v>14161</v>
      </c>
      <c r="AR167">
        <f>(SPEARMAN!T167-SPEARMAN!$W167)^2</f>
        <v>24649</v>
      </c>
      <c r="AS167">
        <f>(SPEARMAN!U167-SPEARMAN!$W167)^2</f>
        <v>1296</v>
      </c>
    </row>
    <row r="168" spans="25:45">
      <c r="Y168">
        <f>(SPEARMAN!A168-SPEARMAN!$W168)^2</f>
        <v>3721</v>
      </c>
      <c r="Z168">
        <f>(SPEARMAN!B168-SPEARMAN!$W168)^2</f>
        <v>1849</v>
      </c>
      <c r="AA168">
        <f>(SPEARMAN!C168-SPEARMAN!$W168)^2</f>
        <v>6400</v>
      </c>
      <c r="AB168">
        <f>(SPEARMAN!D168-SPEARMAN!$W168)^2</f>
        <v>25</v>
      </c>
      <c r="AC168">
        <f>(SPEARMAN!E168-SPEARMAN!$W168)^2</f>
        <v>2916</v>
      </c>
      <c r="AD168">
        <f>(SPEARMAN!F168-SPEARMAN!$W168)^2</f>
        <v>6724</v>
      </c>
      <c r="AE168">
        <f>(SPEARMAN!G168-SPEARMAN!$W168)^2</f>
        <v>6084</v>
      </c>
      <c r="AF168">
        <f>(SPEARMAN!H168-SPEARMAN!$W168)^2</f>
        <v>12769</v>
      </c>
      <c r="AG168">
        <f>(SPEARMAN!I168-SPEARMAN!$W168)^2</f>
        <v>16900</v>
      </c>
      <c r="AH168">
        <f>(SPEARMAN!J168-SPEARMAN!$W168)^2</f>
        <v>16129</v>
      </c>
      <c r="AI168">
        <f>(SPEARMAN!K168-SPEARMAN!$W168)^2</f>
        <v>10816</v>
      </c>
      <c r="AJ168">
        <f>(SPEARMAN!L168-SPEARMAN!$W168)^2</f>
        <v>7921</v>
      </c>
      <c r="AK168">
        <f>(SPEARMAN!M168-SPEARMAN!$W168)^2</f>
        <v>23104</v>
      </c>
      <c r="AL168">
        <f>(SPEARMAN!N168-SPEARMAN!$W168)^2</f>
        <v>20736</v>
      </c>
      <c r="AM168">
        <f>(SPEARMAN!O168-SPEARMAN!$W168)^2</f>
        <v>8464</v>
      </c>
      <c r="AN168">
        <f>(SPEARMAN!P168-SPEARMAN!$W168)^2</f>
        <v>529</v>
      </c>
      <c r="AO168">
        <f>(SPEARMAN!Q168-SPEARMAN!$W168)^2</f>
        <v>6561</v>
      </c>
      <c r="AP168">
        <f>(SPEARMAN!R168-SPEARMAN!$W168)^2</f>
        <v>11449</v>
      </c>
      <c r="AQ168">
        <f>(SPEARMAN!S168-SPEARMAN!$W168)^2</f>
        <v>2916</v>
      </c>
      <c r="AR168">
        <f>(SPEARMAN!T168-SPEARMAN!$W168)^2</f>
        <v>289</v>
      </c>
      <c r="AS168">
        <f>(SPEARMAN!U168-SPEARMAN!$W168)^2</f>
        <v>12100</v>
      </c>
    </row>
    <row r="169" spans="25:45">
      <c r="Y169">
        <f>(SPEARMAN!A169-SPEARMAN!$W169)^2</f>
        <v>2116</v>
      </c>
      <c r="Z169">
        <f>(SPEARMAN!B169-SPEARMAN!$W169)^2</f>
        <v>81</v>
      </c>
      <c r="AA169">
        <f>(SPEARMAN!C169-SPEARMAN!$W169)^2</f>
        <v>1444</v>
      </c>
      <c r="AB169">
        <f>(SPEARMAN!D169-SPEARMAN!$W169)^2</f>
        <v>144</v>
      </c>
      <c r="AC169">
        <f>(SPEARMAN!E169-SPEARMAN!$W169)^2</f>
        <v>1600</v>
      </c>
      <c r="AD169">
        <f>(SPEARMAN!F169-SPEARMAN!$W169)^2</f>
        <v>7921</v>
      </c>
      <c r="AE169">
        <f>(SPEARMAN!G169-SPEARMAN!$W169)^2</f>
        <v>16</v>
      </c>
      <c r="AF169">
        <f>(SPEARMAN!H169-SPEARMAN!$W169)^2</f>
        <v>4</v>
      </c>
      <c r="AG169">
        <f>(SPEARMAN!I169-SPEARMAN!$W169)^2</f>
        <v>9604</v>
      </c>
      <c r="AH169">
        <f>(SPEARMAN!J169-SPEARMAN!$W169)^2</f>
        <v>13689</v>
      </c>
      <c r="AI169">
        <f>(SPEARMAN!K169-SPEARMAN!$W169)^2</f>
        <v>6561</v>
      </c>
      <c r="AJ169">
        <f>(SPEARMAN!L169-SPEARMAN!$W169)^2</f>
        <v>4900</v>
      </c>
      <c r="AK169">
        <f>(SPEARMAN!M169-SPEARMAN!$W169)^2</f>
        <v>1444</v>
      </c>
      <c r="AL169">
        <f>(SPEARMAN!N169-SPEARMAN!$W169)^2</f>
        <v>13689</v>
      </c>
      <c r="AM169">
        <f>(SPEARMAN!O169-SPEARMAN!$W169)^2</f>
        <v>14641</v>
      </c>
      <c r="AN169">
        <f>(SPEARMAN!P169-SPEARMAN!$W169)^2</f>
        <v>5184</v>
      </c>
      <c r="AO169">
        <f>(SPEARMAN!Q169-SPEARMAN!$W169)^2</f>
        <v>30625</v>
      </c>
      <c r="AP169">
        <f>(SPEARMAN!R169-SPEARMAN!$W169)^2</f>
        <v>1936</v>
      </c>
      <c r="AQ169">
        <f>(SPEARMAN!S169-SPEARMAN!$W169)^2</f>
        <v>529</v>
      </c>
      <c r="AR169">
        <f>(SPEARMAN!T169-SPEARMAN!$W169)^2</f>
        <v>1225</v>
      </c>
      <c r="AS169">
        <f>(SPEARMAN!U169-SPEARMAN!$W169)^2</f>
        <v>7921</v>
      </c>
    </row>
    <row r="170" spans="25:45">
      <c r="Y170">
        <f>(SPEARMAN!A170-SPEARMAN!$W170)^2</f>
        <v>22801</v>
      </c>
      <c r="Z170">
        <f>(SPEARMAN!B170-SPEARMAN!$W170)^2</f>
        <v>20164</v>
      </c>
      <c r="AA170">
        <f>(SPEARMAN!C170-SPEARMAN!$W170)^2</f>
        <v>9801</v>
      </c>
      <c r="AB170">
        <f>(SPEARMAN!D170-SPEARMAN!$W170)^2</f>
        <v>15876</v>
      </c>
      <c r="AC170">
        <f>(SPEARMAN!E170-SPEARMAN!$W170)^2</f>
        <v>4356</v>
      </c>
      <c r="AD170">
        <f>(SPEARMAN!F170-SPEARMAN!$W170)^2</f>
        <v>17424</v>
      </c>
      <c r="AE170">
        <f>(SPEARMAN!G170-SPEARMAN!$W170)^2</f>
        <v>24025</v>
      </c>
      <c r="AF170">
        <f>(SPEARMAN!H170-SPEARMAN!$W170)^2</f>
        <v>3025</v>
      </c>
      <c r="AG170">
        <f>(SPEARMAN!I170-SPEARMAN!$W170)^2</f>
        <v>22201</v>
      </c>
      <c r="AH170">
        <f>(SPEARMAN!J170-SPEARMAN!$W170)^2</f>
        <v>25281</v>
      </c>
      <c r="AI170">
        <f>(SPEARMAN!K170-SPEARMAN!$W170)^2</f>
        <v>25921</v>
      </c>
      <c r="AJ170">
        <f>(SPEARMAN!L170-SPEARMAN!$W170)^2</f>
        <v>9801</v>
      </c>
      <c r="AK170">
        <f>(SPEARMAN!M170-SPEARMAN!$W170)^2</f>
        <v>3025</v>
      </c>
      <c r="AL170">
        <f>(SPEARMAN!N170-SPEARMAN!$W170)^2</f>
        <v>6241</v>
      </c>
      <c r="AM170">
        <f>(SPEARMAN!O170-SPEARMAN!$W170)^2</f>
        <v>14400</v>
      </c>
      <c r="AN170">
        <f>(SPEARMAN!P170-SPEARMAN!$W170)^2</f>
        <v>15129</v>
      </c>
      <c r="AO170">
        <f>(SPEARMAN!Q170-SPEARMAN!$W170)^2</f>
        <v>3600</v>
      </c>
      <c r="AP170">
        <f>(SPEARMAN!R170-SPEARMAN!$W170)^2</f>
        <v>4</v>
      </c>
      <c r="AQ170">
        <f>(SPEARMAN!S170-SPEARMAN!$W170)^2</f>
        <v>324</v>
      </c>
      <c r="AR170">
        <f>(SPEARMAN!T170-SPEARMAN!$W170)^2</f>
        <v>961</v>
      </c>
      <c r="AS170">
        <f>(SPEARMAN!U170-SPEARMAN!$W170)^2</f>
        <v>361</v>
      </c>
    </row>
    <row r="171" spans="25:45">
      <c r="Y171">
        <f>(SPEARMAN!A171-SPEARMAN!$W171)^2</f>
        <v>25</v>
      </c>
      <c r="Z171">
        <f>(SPEARMAN!B171-SPEARMAN!$W171)^2</f>
        <v>324</v>
      </c>
      <c r="AA171">
        <f>(SPEARMAN!C171-SPEARMAN!$W171)^2</f>
        <v>1521</v>
      </c>
      <c r="AB171">
        <f>(SPEARMAN!D171-SPEARMAN!$W171)^2</f>
        <v>58081</v>
      </c>
      <c r="AC171">
        <f>(SPEARMAN!E171-SPEARMAN!$W171)^2</f>
        <v>4225</v>
      </c>
      <c r="AD171">
        <f>(SPEARMAN!F171-SPEARMAN!$W171)^2</f>
        <v>2704</v>
      </c>
      <c r="AE171">
        <f>(SPEARMAN!G171-SPEARMAN!$W171)^2</f>
        <v>100</v>
      </c>
      <c r="AF171">
        <f>(SPEARMAN!H171-SPEARMAN!$W171)^2</f>
        <v>529</v>
      </c>
      <c r="AG171">
        <f>(SPEARMAN!I171-SPEARMAN!$W171)^2</f>
        <v>9</v>
      </c>
      <c r="AH171">
        <f>(SPEARMAN!J171-SPEARMAN!$W171)^2</f>
        <v>484</v>
      </c>
      <c r="AI171">
        <f>(SPEARMAN!K171-SPEARMAN!$W171)^2</f>
        <v>9</v>
      </c>
      <c r="AJ171">
        <f>(SPEARMAN!L171-SPEARMAN!$W171)^2</f>
        <v>256</v>
      </c>
      <c r="AK171">
        <f>(SPEARMAN!M171-SPEARMAN!$W171)^2</f>
        <v>59536</v>
      </c>
      <c r="AL171">
        <f>(SPEARMAN!N171-SPEARMAN!$W171)^2</f>
        <v>60516</v>
      </c>
      <c r="AM171">
        <f>(SPEARMAN!O171-SPEARMAN!$W171)^2</f>
        <v>25</v>
      </c>
      <c r="AN171">
        <f>(SPEARMAN!P171-SPEARMAN!$W171)^2</f>
        <v>24649</v>
      </c>
      <c r="AO171">
        <f>(SPEARMAN!Q171-SPEARMAN!$W171)^2</f>
        <v>59049</v>
      </c>
      <c r="AP171">
        <f>(SPEARMAN!R171-SPEARMAN!$W171)^2</f>
        <v>676</v>
      </c>
      <c r="AQ171">
        <f>(SPEARMAN!S171-SPEARMAN!$W171)^2</f>
        <v>16</v>
      </c>
      <c r="AR171">
        <f>(SPEARMAN!T171-SPEARMAN!$W171)^2</f>
        <v>225</v>
      </c>
      <c r="AS171">
        <f>(SPEARMAN!U171-SPEARMAN!$W171)^2</f>
        <v>12100</v>
      </c>
    </row>
    <row r="172" spans="25:45">
      <c r="Y172">
        <f>(SPEARMAN!A172-SPEARMAN!$W172)^2</f>
        <v>3364</v>
      </c>
      <c r="Z172">
        <f>(SPEARMAN!B172-SPEARMAN!$W172)^2</f>
        <v>729</v>
      </c>
      <c r="AA172">
        <f>(SPEARMAN!C172-SPEARMAN!$W172)^2</f>
        <v>169</v>
      </c>
      <c r="AB172">
        <f>(SPEARMAN!D172-SPEARMAN!$W172)^2</f>
        <v>21025</v>
      </c>
      <c r="AC172">
        <f>(SPEARMAN!E172-SPEARMAN!$W172)^2</f>
        <v>576</v>
      </c>
      <c r="AD172">
        <f>(SPEARMAN!F172-SPEARMAN!$W172)^2</f>
        <v>1764</v>
      </c>
      <c r="AE172">
        <f>(SPEARMAN!G172-SPEARMAN!$W172)^2</f>
        <v>11025</v>
      </c>
      <c r="AF172">
        <f>(SPEARMAN!H172-SPEARMAN!$W172)^2</f>
        <v>31329</v>
      </c>
      <c r="AG172">
        <f>(SPEARMAN!I172-SPEARMAN!$W172)^2</f>
        <v>26244</v>
      </c>
      <c r="AH172">
        <f>(SPEARMAN!J172-SPEARMAN!$W172)^2</f>
        <v>13456</v>
      </c>
      <c r="AI172">
        <f>(SPEARMAN!K172-SPEARMAN!$W172)^2</f>
        <v>4761</v>
      </c>
      <c r="AJ172">
        <f>(SPEARMAN!L172-SPEARMAN!$W172)^2</f>
        <v>256</v>
      </c>
      <c r="AK172">
        <f>(SPEARMAN!M172-SPEARMAN!$W172)^2</f>
        <v>9</v>
      </c>
      <c r="AL172">
        <f>(SPEARMAN!N172-SPEARMAN!$W172)^2</f>
        <v>38416</v>
      </c>
      <c r="AM172">
        <f>(SPEARMAN!O172-SPEARMAN!$W172)^2</f>
        <v>1369</v>
      </c>
      <c r="AN172">
        <f>(SPEARMAN!P172-SPEARMAN!$W172)^2</f>
        <v>36481</v>
      </c>
      <c r="AO172">
        <f>(SPEARMAN!Q172-SPEARMAN!$W172)^2</f>
        <v>19881</v>
      </c>
      <c r="AP172">
        <f>(SPEARMAN!R172-SPEARMAN!$W172)^2</f>
        <v>45369</v>
      </c>
      <c r="AQ172">
        <f>(SPEARMAN!S172-SPEARMAN!$W172)^2</f>
        <v>30625</v>
      </c>
      <c r="AR172">
        <f>(SPEARMAN!T172-SPEARMAN!$W172)^2</f>
        <v>676</v>
      </c>
      <c r="AS172">
        <f>(SPEARMAN!U172-SPEARMAN!$W172)^2</f>
        <v>43264</v>
      </c>
    </row>
    <row r="173" spans="25:45">
      <c r="Y173">
        <f>(SPEARMAN!A173-SPEARMAN!$W173)^2</f>
        <v>400</v>
      </c>
      <c r="Z173">
        <f>(SPEARMAN!B173-SPEARMAN!$W173)^2</f>
        <v>21904</v>
      </c>
      <c r="AA173">
        <f>(SPEARMAN!C173-SPEARMAN!$W173)^2</f>
        <v>3025</v>
      </c>
      <c r="AB173">
        <f>(SPEARMAN!D173-SPEARMAN!$W173)^2</f>
        <v>10816</v>
      </c>
      <c r="AC173">
        <f>(SPEARMAN!E173-SPEARMAN!$W173)^2</f>
        <v>25600</v>
      </c>
      <c r="AD173">
        <f>(SPEARMAN!F173-SPEARMAN!$W173)^2</f>
        <v>100</v>
      </c>
      <c r="AE173">
        <f>(SPEARMAN!G173-SPEARMAN!$W173)^2</f>
        <v>36864</v>
      </c>
      <c r="AF173">
        <f>(SPEARMAN!H173-SPEARMAN!$W173)^2</f>
        <v>4761</v>
      </c>
      <c r="AG173">
        <f>(SPEARMAN!I173-SPEARMAN!$W173)^2</f>
        <v>1225</v>
      </c>
      <c r="AH173">
        <f>(SPEARMAN!J173-SPEARMAN!$W173)^2</f>
        <v>2601</v>
      </c>
      <c r="AI173">
        <f>(SPEARMAN!K173-SPEARMAN!$W173)^2</f>
        <v>4489</v>
      </c>
      <c r="AJ173">
        <f>(SPEARMAN!L173-SPEARMAN!$W173)^2</f>
        <v>3025</v>
      </c>
      <c r="AK173">
        <f>(SPEARMAN!M173-SPEARMAN!$W173)^2</f>
        <v>3844</v>
      </c>
      <c r="AL173">
        <f>(SPEARMAN!N173-SPEARMAN!$W173)^2</f>
        <v>21025</v>
      </c>
      <c r="AM173">
        <f>(SPEARMAN!O173-SPEARMAN!$W173)^2</f>
        <v>8836</v>
      </c>
      <c r="AN173">
        <f>(SPEARMAN!P173-SPEARMAN!$W173)^2</f>
        <v>26569</v>
      </c>
      <c r="AO173">
        <f>(SPEARMAN!Q173-SPEARMAN!$W173)^2</f>
        <v>1296</v>
      </c>
      <c r="AP173">
        <f>(SPEARMAN!R173-SPEARMAN!$W173)^2</f>
        <v>3025</v>
      </c>
      <c r="AQ173">
        <f>(SPEARMAN!S173-SPEARMAN!$W173)^2</f>
        <v>12544</v>
      </c>
      <c r="AR173">
        <f>(SPEARMAN!T173-SPEARMAN!$W173)^2</f>
        <v>28224</v>
      </c>
      <c r="AS173">
        <f>(SPEARMAN!U173-SPEARMAN!$W173)^2</f>
        <v>36</v>
      </c>
    </row>
    <row r="174" spans="25:45">
      <c r="Y174">
        <f>(SPEARMAN!A174-SPEARMAN!$W174)^2</f>
        <v>324</v>
      </c>
      <c r="Z174">
        <f>(SPEARMAN!B174-SPEARMAN!$W174)^2</f>
        <v>484</v>
      </c>
      <c r="AA174">
        <f>(SPEARMAN!C174-SPEARMAN!$W174)^2</f>
        <v>3721</v>
      </c>
      <c r="AB174">
        <f>(SPEARMAN!D174-SPEARMAN!$W174)^2</f>
        <v>29241</v>
      </c>
      <c r="AC174">
        <f>(SPEARMAN!E174-SPEARMAN!$W174)^2</f>
        <v>676</v>
      </c>
      <c r="AD174">
        <f>(SPEARMAN!F174-SPEARMAN!$W174)^2</f>
        <v>1</v>
      </c>
      <c r="AE174">
        <f>(SPEARMAN!G174-SPEARMAN!$W174)^2</f>
        <v>441</v>
      </c>
      <c r="AF174">
        <f>(SPEARMAN!H174-SPEARMAN!$W174)^2</f>
        <v>196</v>
      </c>
      <c r="AG174">
        <f>(SPEARMAN!I174-SPEARMAN!$W174)^2</f>
        <v>1089</v>
      </c>
      <c r="AH174">
        <f>(SPEARMAN!J174-SPEARMAN!$W174)^2</f>
        <v>289</v>
      </c>
      <c r="AI174">
        <f>(SPEARMAN!K174-SPEARMAN!$W174)^2</f>
        <v>100</v>
      </c>
      <c r="AJ174">
        <f>(SPEARMAN!L174-SPEARMAN!$W174)^2</f>
        <v>900</v>
      </c>
      <c r="AK174">
        <f>(SPEARMAN!M174-SPEARMAN!$W174)^2</f>
        <v>1</v>
      </c>
      <c r="AL174">
        <f>(SPEARMAN!N174-SPEARMAN!$W174)^2</f>
        <v>55225</v>
      </c>
      <c r="AM174">
        <f>(SPEARMAN!O174-SPEARMAN!$W174)^2</f>
        <v>529</v>
      </c>
      <c r="AN174">
        <f>(SPEARMAN!P174-SPEARMAN!$W174)^2</f>
        <v>15876</v>
      </c>
      <c r="AO174">
        <f>(SPEARMAN!Q174-SPEARMAN!$W174)^2</f>
        <v>8836</v>
      </c>
      <c r="AP174">
        <f>(SPEARMAN!R174-SPEARMAN!$W174)^2</f>
        <v>324</v>
      </c>
      <c r="AQ174">
        <f>(SPEARMAN!S174-SPEARMAN!$W174)^2</f>
        <v>11025</v>
      </c>
      <c r="AR174">
        <f>(SPEARMAN!T174-SPEARMAN!$W174)^2</f>
        <v>37636</v>
      </c>
      <c r="AS174">
        <f>(SPEARMAN!U174-SPEARMAN!$W174)^2</f>
        <v>289</v>
      </c>
    </row>
    <row r="175" spans="25:45">
      <c r="Y175">
        <f>(SPEARMAN!A175-SPEARMAN!$W175)^2</f>
        <v>64</v>
      </c>
      <c r="Z175">
        <f>(SPEARMAN!B175-SPEARMAN!$W175)^2</f>
        <v>3136</v>
      </c>
      <c r="AA175">
        <f>(SPEARMAN!C175-SPEARMAN!$W175)^2</f>
        <v>81</v>
      </c>
      <c r="AB175">
        <f>(SPEARMAN!D175-SPEARMAN!$W175)^2</f>
        <v>23104</v>
      </c>
      <c r="AC175">
        <f>(SPEARMAN!E175-SPEARMAN!$W175)^2</f>
        <v>13924</v>
      </c>
      <c r="AD175">
        <f>(SPEARMAN!F175-SPEARMAN!$W175)^2</f>
        <v>1936</v>
      </c>
      <c r="AE175">
        <f>(SPEARMAN!G175-SPEARMAN!$W175)^2</f>
        <v>961</v>
      </c>
      <c r="AF175">
        <f>(SPEARMAN!H175-SPEARMAN!$W175)^2</f>
        <v>841</v>
      </c>
      <c r="AG175">
        <f>(SPEARMAN!I175-SPEARMAN!$W175)^2</f>
        <v>1024</v>
      </c>
      <c r="AH175">
        <f>(SPEARMAN!J175-SPEARMAN!$W175)^2</f>
        <v>1681</v>
      </c>
      <c r="AI175">
        <f>(SPEARMAN!K175-SPEARMAN!$W175)^2</f>
        <v>900</v>
      </c>
      <c r="AJ175">
        <f>(SPEARMAN!L175-SPEARMAN!$W175)^2</f>
        <v>81</v>
      </c>
      <c r="AK175">
        <f>(SPEARMAN!M175-SPEARMAN!$W175)^2</f>
        <v>19321</v>
      </c>
      <c r="AL175">
        <f>(SPEARMAN!N175-SPEARMAN!$W175)^2</f>
        <v>38809</v>
      </c>
      <c r="AM175">
        <f>(SPEARMAN!O175-SPEARMAN!$W175)^2</f>
        <v>1296</v>
      </c>
      <c r="AN175">
        <f>(SPEARMAN!P175-SPEARMAN!$W175)^2</f>
        <v>4096</v>
      </c>
      <c r="AO175">
        <f>(SPEARMAN!Q175-SPEARMAN!$W175)^2</f>
        <v>24964</v>
      </c>
      <c r="AP175">
        <f>(SPEARMAN!R175-SPEARMAN!$W175)^2</f>
        <v>8100</v>
      </c>
      <c r="AQ175">
        <f>(SPEARMAN!S175-SPEARMAN!$W175)^2</f>
        <v>10000</v>
      </c>
      <c r="AR175">
        <f>(SPEARMAN!T175-SPEARMAN!$W175)^2</f>
        <v>3844</v>
      </c>
      <c r="AS175">
        <f>(SPEARMAN!U175-SPEARMAN!$W175)^2</f>
        <v>11025</v>
      </c>
    </row>
    <row r="176" spans="25:45">
      <c r="Y176">
        <f>(SPEARMAN!A176-SPEARMAN!$W176)^2</f>
        <v>2704</v>
      </c>
      <c r="Z176">
        <f>(SPEARMAN!B176-SPEARMAN!$W176)^2</f>
        <v>2209</v>
      </c>
      <c r="AA176">
        <f>(SPEARMAN!C176-SPEARMAN!$W176)^2</f>
        <v>1849</v>
      </c>
      <c r="AB176">
        <f>(SPEARMAN!D176-SPEARMAN!$W176)^2</f>
        <v>1089</v>
      </c>
      <c r="AC176">
        <f>(SPEARMAN!E176-SPEARMAN!$W176)^2</f>
        <v>39204</v>
      </c>
      <c r="AD176">
        <f>(SPEARMAN!F176-SPEARMAN!$W176)^2</f>
        <v>625</v>
      </c>
      <c r="AE176">
        <f>(SPEARMAN!G176-SPEARMAN!$W176)^2</f>
        <v>10201</v>
      </c>
      <c r="AF176">
        <f>(SPEARMAN!H176-SPEARMAN!$W176)^2</f>
        <v>6400</v>
      </c>
      <c r="AG176">
        <f>(SPEARMAN!I176-SPEARMAN!$W176)^2</f>
        <v>529</v>
      </c>
      <c r="AH176">
        <f>(SPEARMAN!J176-SPEARMAN!$W176)^2</f>
        <v>16641</v>
      </c>
      <c r="AI176">
        <f>(SPEARMAN!K176-SPEARMAN!$W176)^2</f>
        <v>18769</v>
      </c>
      <c r="AJ176">
        <f>(SPEARMAN!L176-SPEARMAN!$W176)^2</f>
        <v>5929</v>
      </c>
      <c r="AK176">
        <f>(SPEARMAN!M176-SPEARMAN!$W176)^2</f>
        <v>46225</v>
      </c>
      <c r="AL176">
        <f>(SPEARMAN!N176-SPEARMAN!$W176)^2</f>
        <v>2704</v>
      </c>
      <c r="AM176">
        <f>(SPEARMAN!O176-SPEARMAN!$W176)^2</f>
        <v>49</v>
      </c>
      <c r="AN176">
        <f>(SPEARMAN!P176-SPEARMAN!$W176)^2</f>
        <v>0</v>
      </c>
      <c r="AO176">
        <f>(SPEARMAN!Q176-SPEARMAN!$W176)^2</f>
        <v>12769</v>
      </c>
      <c r="AP176">
        <f>(SPEARMAN!R176-SPEARMAN!$W176)^2</f>
        <v>5184</v>
      </c>
      <c r="AQ176">
        <f>(SPEARMAN!S176-SPEARMAN!$W176)^2</f>
        <v>15625</v>
      </c>
      <c r="AR176">
        <f>(SPEARMAN!T176-SPEARMAN!$W176)^2</f>
        <v>18769</v>
      </c>
      <c r="AS176">
        <f>(SPEARMAN!U176-SPEARMAN!$W176)^2</f>
        <v>5929</v>
      </c>
    </row>
    <row r="177" spans="25:45">
      <c r="Y177">
        <f>(SPEARMAN!A177-SPEARMAN!$W177)^2</f>
        <v>3600</v>
      </c>
      <c r="Z177">
        <f>(SPEARMAN!B177-SPEARMAN!$W177)^2</f>
        <v>6084</v>
      </c>
      <c r="AA177">
        <f>(SPEARMAN!C177-SPEARMAN!$W177)^2</f>
        <v>3364</v>
      </c>
      <c r="AB177">
        <f>(SPEARMAN!D177-SPEARMAN!$W177)^2</f>
        <v>11664</v>
      </c>
      <c r="AC177">
        <f>(SPEARMAN!E177-SPEARMAN!$W177)^2</f>
        <v>1936</v>
      </c>
      <c r="AD177">
        <f>(SPEARMAN!F177-SPEARMAN!$W177)^2</f>
        <v>2025</v>
      </c>
      <c r="AE177">
        <f>(SPEARMAN!G177-SPEARMAN!$W177)^2</f>
        <v>12100</v>
      </c>
      <c r="AF177">
        <f>(SPEARMAN!H177-SPEARMAN!$W177)^2</f>
        <v>29929</v>
      </c>
      <c r="AG177">
        <f>(SPEARMAN!I177-SPEARMAN!$W177)^2</f>
        <v>16384</v>
      </c>
      <c r="AH177">
        <f>(SPEARMAN!J177-SPEARMAN!$W177)^2</f>
        <v>1156</v>
      </c>
      <c r="AI177">
        <f>(SPEARMAN!K177-SPEARMAN!$W177)^2</f>
        <v>1600</v>
      </c>
      <c r="AJ177">
        <f>(SPEARMAN!L177-SPEARMAN!$W177)^2</f>
        <v>12100</v>
      </c>
      <c r="AK177">
        <f>(SPEARMAN!M177-SPEARMAN!$W177)^2</f>
        <v>2500</v>
      </c>
      <c r="AL177">
        <f>(SPEARMAN!N177-SPEARMAN!$W177)^2</f>
        <v>3249</v>
      </c>
      <c r="AM177">
        <f>(SPEARMAN!O177-SPEARMAN!$W177)^2</f>
        <v>17161</v>
      </c>
      <c r="AN177">
        <f>(SPEARMAN!P177-SPEARMAN!$W177)^2</f>
        <v>39601</v>
      </c>
      <c r="AO177">
        <f>(SPEARMAN!Q177-SPEARMAN!$W177)^2</f>
        <v>169</v>
      </c>
      <c r="AP177">
        <f>(SPEARMAN!R177-SPEARMAN!$W177)^2</f>
        <v>32041</v>
      </c>
      <c r="AQ177">
        <f>(SPEARMAN!S177-SPEARMAN!$W177)^2</f>
        <v>35344</v>
      </c>
      <c r="AR177">
        <f>(SPEARMAN!T177-SPEARMAN!$W177)^2</f>
        <v>8649</v>
      </c>
      <c r="AS177">
        <f>(SPEARMAN!U177-SPEARMAN!$W177)^2</f>
        <v>24649</v>
      </c>
    </row>
    <row r="178" spans="25:45">
      <c r="Y178">
        <f>(SPEARMAN!A178-SPEARMAN!$W178)^2</f>
        <v>3364</v>
      </c>
      <c r="Z178">
        <f>(SPEARMAN!B178-SPEARMAN!$W178)^2</f>
        <v>1444</v>
      </c>
      <c r="AA178">
        <f>(SPEARMAN!C178-SPEARMAN!$W178)^2</f>
        <v>10000</v>
      </c>
      <c r="AB178">
        <f>(SPEARMAN!D178-SPEARMAN!$W178)^2</f>
        <v>2304</v>
      </c>
      <c r="AC178">
        <f>(SPEARMAN!E178-SPEARMAN!$W178)^2</f>
        <v>14884</v>
      </c>
      <c r="AD178">
        <f>(SPEARMAN!F178-SPEARMAN!$W178)^2</f>
        <v>2704</v>
      </c>
      <c r="AE178">
        <f>(SPEARMAN!G178-SPEARMAN!$W178)^2</f>
        <v>18225</v>
      </c>
      <c r="AF178">
        <f>(SPEARMAN!H178-SPEARMAN!$W178)^2</f>
        <v>576</v>
      </c>
      <c r="AG178">
        <f>(SPEARMAN!I178-SPEARMAN!$W178)^2</f>
        <v>1764</v>
      </c>
      <c r="AH178">
        <f>(SPEARMAN!J178-SPEARMAN!$W178)^2</f>
        <v>3721</v>
      </c>
      <c r="AI178">
        <f>(SPEARMAN!K178-SPEARMAN!$W178)^2</f>
        <v>576</v>
      </c>
      <c r="AJ178">
        <f>(SPEARMAN!L178-SPEARMAN!$W178)^2</f>
        <v>1024</v>
      </c>
      <c r="AK178">
        <f>(SPEARMAN!M178-SPEARMAN!$W178)^2</f>
        <v>3136</v>
      </c>
      <c r="AL178">
        <f>(SPEARMAN!N178-SPEARMAN!$W178)^2</f>
        <v>36</v>
      </c>
      <c r="AM178">
        <f>(SPEARMAN!O178-SPEARMAN!$W178)^2</f>
        <v>2209</v>
      </c>
      <c r="AN178">
        <f>(SPEARMAN!P178-SPEARMAN!$W178)^2</f>
        <v>2916</v>
      </c>
      <c r="AO178">
        <f>(SPEARMAN!Q178-SPEARMAN!$W178)^2</f>
        <v>19321</v>
      </c>
      <c r="AP178">
        <f>(SPEARMAN!R178-SPEARMAN!$W178)^2</f>
        <v>1521</v>
      </c>
      <c r="AQ178">
        <f>(SPEARMAN!S178-SPEARMAN!$W178)^2</f>
        <v>784</v>
      </c>
      <c r="AR178">
        <f>(SPEARMAN!T178-SPEARMAN!$W178)^2</f>
        <v>2500</v>
      </c>
      <c r="AS178">
        <f>(SPEARMAN!U178-SPEARMAN!$W178)^2</f>
        <v>144</v>
      </c>
    </row>
    <row r="179" spans="25:45">
      <c r="Y179">
        <f>(SPEARMAN!A179-SPEARMAN!$W179)^2</f>
        <v>400</v>
      </c>
      <c r="Z179">
        <f>(SPEARMAN!B179-SPEARMAN!$W179)^2</f>
        <v>400</v>
      </c>
      <c r="AA179">
        <f>(SPEARMAN!C179-SPEARMAN!$W179)^2</f>
        <v>1849</v>
      </c>
      <c r="AB179">
        <f>(SPEARMAN!D179-SPEARMAN!$W179)^2</f>
        <v>25</v>
      </c>
      <c r="AC179">
        <f>(SPEARMAN!E179-SPEARMAN!$W179)^2</f>
        <v>4356</v>
      </c>
      <c r="AD179">
        <f>(SPEARMAN!F179-SPEARMAN!$W179)^2</f>
        <v>1225</v>
      </c>
      <c r="AE179">
        <f>(SPEARMAN!G179-SPEARMAN!$W179)^2</f>
        <v>13456</v>
      </c>
      <c r="AF179">
        <f>(SPEARMAN!H179-SPEARMAN!$W179)^2</f>
        <v>1600</v>
      </c>
      <c r="AG179">
        <f>(SPEARMAN!I179-SPEARMAN!$W179)^2</f>
        <v>324</v>
      </c>
      <c r="AH179">
        <f>(SPEARMAN!J179-SPEARMAN!$W179)^2</f>
        <v>361</v>
      </c>
      <c r="AI179">
        <f>(SPEARMAN!K179-SPEARMAN!$W179)^2</f>
        <v>100</v>
      </c>
      <c r="AJ179">
        <f>(SPEARMAN!L179-SPEARMAN!$W179)^2</f>
        <v>144</v>
      </c>
      <c r="AK179">
        <f>(SPEARMAN!M179-SPEARMAN!$W179)^2</f>
        <v>7225</v>
      </c>
      <c r="AL179">
        <f>(SPEARMAN!N179-SPEARMAN!$W179)^2</f>
        <v>8100</v>
      </c>
      <c r="AM179">
        <f>(SPEARMAN!O179-SPEARMAN!$W179)^2</f>
        <v>784</v>
      </c>
      <c r="AN179">
        <f>(SPEARMAN!P179-SPEARMAN!$W179)^2</f>
        <v>1681</v>
      </c>
      <c r="AO179">
        <f>(SPEARMAN!Q179-SPEARMAN!$W179)^2</f>
        <v>1444</v>
      </c>
      <c r="AP179">
        <f>(SPEARMAN!R179-SPEARMAN!$W179)^2</f>
        <v>900</v>
      </c>
      <c r="AQ179">
        <f>(SPEARMAN!S179-SPEARMAN!$W179)^2</f>
        <v>16</v>
      </c>
      <c r="AR179">
        <f>(SPEARMAN!T179-SPEARMAN!$W179)^2</f>
        <v>841</v>
      </c>
      <c r="AS179">
        <f>(SPEARMAN!U179-SPEARMAN!$W179)^2</f>
        <v>100</v>
      </c>
    </row>
    <row r="180" spans="25:45">
      <c r="Y180">
        <f>(SPEARMAN!A180-SPEARMAN!$W180)^2</f>
        <v>400</v>
      </c>
      <c r="Z180">
        <f>(SPEARMAN!B180-SPEARMAN!$W180)^2</f>
        <v>4356</v>
      </c>
      <c r="AA180">
        <f>(SPEARMAN!C180-SPEARMAN!$W180)^2</f>
        <v>49</v>
      </c>
      <c r="AB180">
        <f>(SPEARMAN!D180-SPEARMAN!$W180)^2</f>
        <v>6084</v>
      </c>
      <c r="AC180">
        <f>(SPEARMAN!E180-SPEARMAN!$W180)^2</f>
        <v>36</v>
      </c>
      <c r="AD180">
        <f>(SPEARMAN!F180-SPEARMAN!$W180)^2</f>
        <v>81</v>
      </c>
      <c r="AE180">
        <f>(SPEARMAN!G180-SPEARMAN!$W180)^2</f>
        <v>10000</v>
      </c>
      <c r="AF180">
        <f>(SPEARMAN!H180-SPEARMAN!$W180)^2</f>
        <v>2209</v>
      </c>
      <c r="AG180">
        <f>(SPEARMAN!I180-SPEARMAN!$W180)^2</f>
        <v>4624</v>
      </c>
      <c r="AH180">
        <f>(SPEARMAN!J180-SPEARMAN!$W180)^2</f>
        <v>12769</v>
      </c>
      <c r="AI180">
        <f>(SPEARMAN!K180-SPEARMAN!$W180)^2</f>
        <v>9801</v>
      </c>
      <c r="AJ180">
        <f>(SPEARMAN!L180-SPEARMAN!$W180)^2</f>
        <v>1024</v>
      </c>
      <c r="AK180">
        <f>(SPEARMAN!M180-SPEARMAN!$W180)^2</f>
        <v>1764</v>
      </c>
      <c r="AL180">
        <f>(SPEARMAN!N180-SPEARMAN!$W180)^2</f>
        <v>10000</v>
      </c>
      <c r="AM180">
        <f>(SPEARMAN!O180-SPEARMAN!$W180)^2</f>
        <v>1156</v>
      </c>
      <c r="AN180">
        <f>(SPEARMAN!P180-SPEARMAN!$W180)^2</f>
        <v>12100</v>
      </c>
      <c r="AO180">
        <f>(SPEARMAN!Q180-SPEARMAN!$W180)^2</f>
        <v>0</v>
      </c>
      <c r="AP180">
        <f>(SPEARMAN!R180-SPEARMAN!$W180)^2</f>
        <v>841</v>
      </c>
      <c r="AQ180">
        <f>(SPEARMAN!S180-SPEARMAN!$W180)^2</f>
        <v>10404</v>
      </c>
      <c r="AR180">
        <f>(SPEARMAN!T180-SPEARMAN!$W180)^2</f>
        <v>14641</v>
      </c>
      <c r="AS180">
        <f>(SPEARMAN!U180-SPEARMAN!$W180)^2</f>
        <v>25</v>
      </c>
    </row>
    <row r="181" spans="25:45">
      <c r="Y181">
        <f>(SPEARMAN!A181-SPEARMAN!$W181)^2</f>
        <v>5625</v>
      </c>
      <c r="Z181">
        <f>(SPEARMAN!B181-SPEARMAN!$W181)^2</f>
        <v>2704</v>
      </c>
      <c r="AA181">
        <f>(SPEARMAN!C181-SPEARMAN!$W181)^2</f>
        <v>676</v>
      </c>
      <c r="AB181">
        <f>(SPEARMAN!D181-SPEARMAN!$W181)^2</f>
        <v>21025</v>
      </c>
      <c r="AC181">
        <f>(SPEARMAN!E181-SPEARMAN!$W181)^2</f>
        <v>1156</v>
      </c>
      <c r="AD181">
        <f>(SPEARMAN!F181-SPEARMAN!$W181)^2</f>
        <v>144</v>
      </c>
      <c r="AE181">
        <f>(SPEARMAN!G181-SPEARMAN!$W181)^2</f>
        <v>10609</v>
      </c>
      <c r="AF181">
        <f>(SPEARMAN!H181-SPEARMAN!$W181)^2</f>
        <v>32041</v>
      </c>
      <c r="AG181">
        <f>(SPEARMAN!I181-SPEARMAN!$W181)^2</f>
        <v>11449</v>
      </c>
      <c r="AH181">
        <f>(SPEARMAN!J181-SPEARMAN!$W181)^2</f>
        <v>2809</v>
      </c>
      <c r="AI181">
        <f>(SPEARMAN!K181-SPEARMAN!$W181)^2</f>
        <v>9216</v>
      </c>
      <c r="AJ181">
        <f>(SPEARMAN!L181-SPEARMAN!$W181)^2</f>
        <v>256</v>
      </c>
      <c r="AK181">
        <f>(SPEARMAN!M181-SPEARMAN!$W181)^2</f>
        <v>2916</v>
      </c>
      <c r="AL181">
        <f>(SPEARMAN!N181-SPEARMAN!$W181)^2</f>
        <v>25600</v>
      </c>
      <c r="AM181">
        <f>(SPEARMAN!O181-SPEARMAN!$W181)^2</f>
        <v>12996</v>
      </c>
      <c r="AN181">
        <f>(SPEARMAN!P181-SPEARMAN!$W181)^2</f>
        <v>12321</v>
      </c>
      <c r="AO181">
        <f>(SPEARMAN!Q181-SPEARMAN!$W181)^2</f>
        <v>14400</v>
      </c>
      <c r="AP181">
        <f>(SPEARMAN!R181-SPEARMAN!$W181)^2</f>
        <v>41209</v>
      </c>
      <c r="AQ181">
        <f>(SPEARMAN!S181-SPEARMAN!$W181)^2</f>
        <v>47524</v>
      </c>
      <c r="AR181">
        <f>(SPEARMAN!T181-SPEARMAN!$W181)^2</f>
        <v>14161</v>
      </c>
      <c r="AS181">
        <f>(SPEARMAN!U181-SPEARMAN!$W181)^2</f>
        <v>36864</v>
      </c>
    </row>
    <row r="182" spans="25:45">
      <c r="Y182">
        <f>(SPEARMAN!A182-SPEARMAN!$W182)^2</f>
        <v>484</v>
      </c>
      <c r="Z182">
        <f>(SPEARMAN!B182-SPEARMAN!$W182)^2</f>
        <v>1764</v>
      </c>
      <c r="AA182">
        <f>(SPEARMAN!C182-SPEARMAN!$W182)^2</f>
        <v>3136</v>
      </c>
      <c r="AB182">
        <f>(SPEARMAN!D182-SPEARMAN!$W182)^2</f>
        <v>24649</v>
      </c>
      <c r="AC182">
        <f>(SPEARMAN!E182-SPEARMAN!$W182)^2</f>
        <v>9</v>
      </c>
      <c r="AD182">
        <f>(SPEARMAN!F182-SPEARMAN!$W182)^2</f>
        <v>900</v>
      </c>
      <c r="AE182">
        <f>(SPEARMAN!G182-SPEARMAN!$W182)^2</f>
        <v>8281</v>
      </c>
      <c r="AF182">
        <f>(SPEARMAN!H182-SPEARMAN!$W182)^2</f>
        <v>5476</v>
      </c>
      <c r="AG182">
        <f>(SPEARMAN!I182-SPEARMAN!$W182)^2</f>
        <v>3969</v>
      </c>
      <c r="AH182">
        <f>(SPEARMAN!J182-SPEARMAN!$W182)^2</f>
        <v>121</v>
      </c>
      <c r="AI182">
        <f>(SPEARMAN!K182-SPEARMAN!$W182)^2</f>
        <v>361</v>
      </c>
      <c r="AJ182">
        <f>(SPEARMAN!L182-SPEARMAN!$W182)^2</f>
        <v>34596</v>
      </c>
      <c r="AK182">
        <f>(SPEARMAN!M182-SPEARMAN!$W182)^2</f>
        <v>20164</v>
      </c>
      <c r="AL182">
        <f>(SPEARMAN!N182-SPEARMAN!$W182)^2</f>
        <v>841</v>
      </c>
      <c r="AM182">
        <f>(SPEARMAN!O182-SPEARMAN!$W182)^2</f>
        <v>26896</v>
      </c>
      <c r="AN182">
        <f>(SPEARMAN!P182-SPEARMAN!$W182)^2</f>
        <v>17161</v>
      </c>
      <c r="AO182">
        <f>(SPEARMAN!Q182-SPEARMAN!$W182)^2</f>
        <v>3969</v>
      </c>
      <c r="AP182">
        <f>(SPEARMAN!R182-SPEARMAN!$W182)^2</f>
        <v>16</v>
      </c>
      <c r="AQ182">
        <f>(SPEARMAN!S182-SPEARMAN!$W182)^2</f>
        <v>49</v>
      </c>
      <c r="AR182">
        <f>(SPEARMAN!T182-SPEARMAN!$W182)^2</f>
        <v>9216</v>
      </c>
      <c r="AS182">
        <f>(SPEARMAN!U182-SPEARMAN!$W182)^2</f>
        <v>49</v>
      </c>
    </row>
    <row r="183" spans="25:45">
      <c r="Y183">
        <f>(SPEARMAN!A183-SPEARMAN!$W183)^2</f>
        <v>841</v>
      </c>
      <c r="Z183">
        <f>(SPEARMAN!B183-SPEARMAN!$W183)^2</f>
        <v>24649</v>
      </c>
      <c r="AA183">
        <f>(SPEARMAN!C183-SPEARMAN!$W183)^2</f>
        <v>6241</v>
      </c>
      <c r="AB183">
        <f>(SPEARMAN!D183-SPEARMAN!$W183)^2</f>
        <v>34225</v>
      </c>
      <c r="AC183">
        <f>(SPEARMAN!E183-SPEARMAN!$W183)^2</f>
        <v>361</v>
      </c>
      <c r="AD183">
        <f>(SPEARMAN!F183-SPEARMAN!$W183)^2</f>
        <v>529</v>
      </c>
      <c r="AE183">
        <f>(SPEARMAN!G183-SPEARMAN!$W183)^2</f>
        <v>5329</v>
      </c>
      <c r="AF183">
        <f>(SPEARMAN!H183-SPEARMAN!$W183)^2</f>
        <v>15129</v>
      </c>
      <c r="AG183">
        <f>(SPEARMAN!I183-SPEARMAN!$W183)^2</f>
        <v>196</v>
      </c>
      <c r="AH183">
        <f>(SPEARMAN!J183-SPEARMAN!$W183)^2</f>
        <v>625</v>
      </c>
      <c r="AI183">
        <f>(SPEARMAN!K183-SPEARMAN!$W183)^2</f>
        <v>4</v>
      </c>
      <c r="AJ183">
        <f>(SPEARMAN!L183-SPEARMAN!$W183)^2</f>
        <v>8281</v>
      </c>
      <c r="AK183">
        <f>(SPEARMAN!M183-SPEARMAN!$W183)^2</f>
        <v>37636</v>
      </c>
      <c r="AL183">
        <f>(SPEARMAN!N183-SPEARMAN!$W183)^2</f>
        <v>4624</v>
      </c>
      <c r="AM183">
        <f>(SPEARMAN!O183-SPEARMAN!$W183)^2</f>
        <v>5776</v>
      </c>
      <c r="AN183">
        <f>(SPEARMAN!P183-SPEARMAN!$W183)^2</f>
        <v>47961</v>
      </c>
      <c r="AO183">
        <f>(SPEARMAN!Q183-SPEARMAN!$W183)^2</f>
        <v>2116</v>
      </c>
      <c r="AP183">
        <f>(SPEARMAN!R183-SPEARMAN!$W183)^2</f>
        <v>6084</v>
      </c>
      <c r="AQ183">
        <f>(SPEARMAN!S183-SPEARMAN!$W183)^2</f>
        <v>32400</v>
      </c>
      <c r="AR183">
        <f>(SPEARMAN!T183-SPEARMAN!$W183)^2</f>
        <v>41616</v>
      </c>
      <c r="AS183">
        <f>(SPEARMAN!U183-SPEARMAN!$W183)^2</f>
        <v>3025</v>
      </c>
    </row>
    <row r="184" spans="25:45">
      <c r="Y184">
        <f>(SPEARMAN!A184-SPEARMAN!$W184)^2</f>
        <v>81</v>
      </c>
      <c r="Z184">
        <f>(SPEARMAN!B184-SPEARMAN!$W184)^2</f>
        <v>12996</v>
      </c>
      <c r="AA184">
        <f>(SPEARMAN!C184-SPEARMAN!$W184)^2</f>
        <v>6084</v>
      </c>
      <c r="AB184">
        <f>(SPEARMAN!D184-SPEARMAN!$W184)^2</f>
        <v>47089</v>
      </c>
      <c r="AC184">
        <f>(SPEARMAN!E184-SPEARMAN!$W184)^2</f>
        <v>1369</v>
      </c>
      <c r="AD184">
        <f>(SPEARMAN!F184-SPEARMAN!$W184)^2</f>
        <v>441</v>
      </c>
      <c r="AE184">
        <f>(SPEARMAN!G184-SPEARMAN!$W184)^2</f>
        <v>1156</v>
      </c>
      <c r="AF184">
        <f>(SPEARMAN!H184-SPEARMAN!$W184)^2</f>
        <v>1</v>
      </c>
      <c r="AG184">
        <f>(SPEARMAN!I184-SPEARMAN!$W184)^2</f>
        <v>196</v>
      </c>
      <c r="AH184">
        <f>(SPEARMAN!J184-SPEARMAN!$W184)^2</f>
        <v>441</v>
      </c>
      <c r="AI184">
        <f>(SPEARMAN!K184-SPEARMAN!$W184)^2</f>
        <v>1369</v>
      </c>
      <c r="AJ184">
        <f>(SPEARMAN!L184-SPEARMAN!$W184)^2</f>
        <v>38416</v>
      </c>
      <c r="AK184">
        <f>(SPEARMAN!M184-SPEARMAN!$W184)^2</f>
        <v>100</v>
      </c>
      <c r="AL184">
        <f>(SPEARMAN!N184-SPEARMAN!$W184)^2</f>
        <v>36</v>
      </c>
      <c r="AM184">
        <f>(SPEARMAN!O184-SPEARMAN!$W184)^2</f>
        <v>44100</v>
      </c>
      <c r="AN184">
        <f>(SPEARMAN!P184-SPEARMAN!$W184)^2</f>
        <v>41616</v>
      </c>
      <c r="AO184">
        <f>(SPEARMAN!Q184-SPEARMAN!$W184)^2</f>
        <v>33856</v>
      </c>
      <c r="AP184">
        <f>(SPEARMAN!R184-SPEARMAN!$W184)^2</f>
        <v>10609</v>
      </c>
      <c r="AQ184">
        <f>(SPEARMAN!S184-SPEARMAN!$W184)^2</f>
        <v>19044</v>
      </c>
      <c r="AR184">
        <f>(SPEARMAN!T184-SPEARMAN!$W184)^2</f>
        <v>17161</v>
      </c>
      <c r="AS184">
        <f>(SPEARMAN!U184-SPEARMAN!$W184)^2</f>
        <v>13225</v>
      </c>
    </row>
    <row r="185" spans="25:45">
      <c r="Y185">
        <f>(SPEARMAN!A185-SPEARMAN!$W185)^2</f>
        <v>4</v>
      </c>
      <c r="Z185">
        <f>(SPEARMAN!B185-SPEARMAN!$W185)^2</f>
        <v>25600</v>
      </c>
      <c r="AA185">
        <f>(SPEARMAN!C185-SPEARMAN!$W185)^2</f>
        <v>361</v>
      </c>
      <c r="AB185">
        <f>(SPEARMAN!D185-SPEARMAN!$W185)^2</f>
        <v>41209</v>
      </c>
      <c r="AC185">
        <f>(SPEARMAN!E185-SPEARMAN!$W185)^2</f>
        <v>64</v>
      </c>
      <c r="AD185">
        <f>(SPEARMAN!F185-SPEARMAN!$W185)^2</f>
        <v>2601</v>
      </c>
      <c r="AE185">
        <f>(SPEARMAN!G185-SPEARMAN!$W185)^2</f>
        <v>33856</v>
      </c>
      <c r="AF185">
        <f>(SPEARMAN!H185-SPEARMAN!$W185)^2</f>
        <v>21904</v>
      </c>
      <c r="AG185">
        <f>(SPEARMAN!I185-SPEARMAN!$W185)^2</f>
        <v>2304</v>
      </c>
      <c r="AH185">
        <f>(SPEARMAN!J185-SPEARMAN!$W185)^2</f>
        <v>2704</v>
      </c>
      <c r="AI185">
        <f>(SPEARMAN!K185-SPEARMAN!$W185)^2</f>
        <v>1089</v>
      </c>
      <c r="AJ185">
        <f>(SPEARMAN!L185-SPEARMAN!$W185)^2</f>
        <v>36100</v>
      </c>
      <c r="AK185">
        <f>(SPEARMAN!M185-SPEARMAN!$W185)^2</f>
        <v>289</v>
      </c>
      <c r="AL185">
        <f>(SPEARMAN!N185-SPEARMAN!$W185)^2</f>
        <v>1156</v>
      </c>
      <c r="AM185">
        <f>(SPEARMAN!O185-SPEARMAN!$W185)^2</f>
        <v>33489</v>
      </c>
      <c r="AN185">
        <f>(SPEARMAN!P185-SPEARMAN!$W185)^2</f>
        <v>40804</v>
      </c>
      <c r="AO185">
        <f>(SPEARMAN!Q185-SPEARMAN!$W185)^2</f>
        <v>3721</v>
      </c>
      <c r="AP185">
        <f>(SPEARMAN!R185-SPEARMAN!$W185)^2</f>
        <v>8464</v>
      </c>
      <c r="AQ185">
        <f>(SPEARMAN!S185-SPEARMAN!$W185)^2</f>
        <v>8100</v>
      </c>
      <c r="AR185">
        <f>(SPEARMAN!T185-SPEARMAN!$W185)^2</f>
        <v>16384</v>
      </c>
      <c r="AS185">
        <f>(SPEARMAN!U185-SPEARMAN!$W185)^2</f>
        <v>1600</v>
      </c>
    </row>
    <row r="186" spans="25:45">
      <c r="Y186">
        <f>(SPEARMAN!A186-SPEARMAN!$W186)^2</f>
        <v>324</v>
      </c>
      <c r="Z186">
        <f>(SPEARMAN!B186-SPEARMAN!$W186)^2</f>
        <v>529</v>
      </c>
      <c r="AA186">
        <f>(SPEARMAN!C186-SPEARMAN!$W186)^2</f>
        <v>256</v>
      </c>
      <c r="AB186">
        <f>(SPEARMAN!D186-SPEARMAN!$W186)^2</f>
        <v>3969</v>
      </c>
      <c r="AC186">
        <f>(SPEARMAN!E186-SPEARMAN!$W186)^2</f>
        <v>1369</v>
      </c>
      <c r="AD186">
        <f>(SPEARMAN!F186-SPEARMAN!$W186)^2</f>
        <v>9</v>
      </c>
      <c r="AE186">
        <f>(SPEARMAN!G186-SPEARMAN!$W186)^2</f>
        <v>9025</v>
      </c>
      <c r="AF186">
        <f>(SPEARMAN!H186-SPEARMAN!$W186)^2</f>
        <v>64</v>
      </c>
      <c r="AG186">
        <f>(SPEARMAN!I186-SPEARMAN!$W186)^2</f>
        <v>784</v>
      </c>
      <c r="AH186">
        <f>(SPEARMAN!J186-SPEARMAN!$W186)^2</f>
        <v>289</v>
      </c>
      <c r="AI186">
        <f>(SPEARMAN!K186-SPEARMAN!$W186)^2</f>
        <v>484</v>
      </c>
      <c r="AJ186">
        <f>(SPEARMAN!L186-SPEARMAN!$W186)^2</f>
        <v>14161</v>
      </c>
      <c r="AK186">
        <f>(SPEARMAN!M186-SPEARMAN!$W186)^2</f>
        <v>22500</v>
      </c>
      <c r="AL186">
        <f>(SPEARMAN!N186-SPEARMAN!$W186)^2</f>
        <v>4</v>
      </c>
      <c r="AM186">
        <f>(SPEARMAN!O186-SPEARMAN!$W186)^2</f>
        <v>15129</v>
      </c>
      <c r="AN186">
        <f>(SPEARMAN!P186-SPEARMAN!$W186)^2</f>
        <v>27889</v>
      </c>
      <c r="AO186">
        <f>(SPEARMAN!Q186-SPEARMAN!$W186)^2</f>
        <v>3969</v>
      </c>
      <c r="AP186">
        <f>(SPEARMAN!R186-SPEARMAN!$W186)^2</f>
        <v>3249</v>
      </c>
      <c r="AQ186">
        <f>(SPEARMAN!S186-SPEARMAN!$W186)^2</f>
        <v>1600</v>
      </c>
      <c r="AR186">
        <f>(SPEARMAN!T186-SPEARMAN!$W186)^2</f>
        <v>17956</v>
      </c>
      <c r="AS186">
        <f>(SPEARMAN!U186-SPEARMAN!$W186)^2</f>
        <v>2500</v>
      </c>
    </row>
    <row r="187" spans="25:45">
      <c r="Y187">
        <f>(SPEARMAN!A187-SPEARMAN!$W187)^2</f>
        <v>324</v>
      </c>
      <c r="Z187">
        <f>(SPEARMAN!B187-SPEARMAN!$W187)^2</f>
        <v>16641</v>
      </c>
      <c r="AA187">
        <f>(SPEARMAN!C187-SPEARMAN!$W187)^2</f>
        <v>256</v>
      </c>
      <c r="AB187">
        <f>(SPEARMAN!D187-SPEARMAN!$W187)^2</f>
        <v>6724</v>
      </c>
      <c r="AC187">
        <f>(SPEARMAN!E187-SPEARMAN!$W187)^2</f>
        <v>20449</v>
      </c>
      <c r="AD187">
        <f>(SPEARMAN!F187-SPEARMAN!$W187)^2</f>
        <v>256</v>
      </c>
      <c r="AE187">
        <f>(SPEARMAN!G187-SPEARMAN!$W187)^2</f>
        <v>42436</v>
      </c>
      <c r="AF187">
        <f>(SPEARMAN!H187-SPEARMAN!$W187)^2</f>
        <v>225</v>
      </c>
      <c r="AG187">
        <f>(SPEARMAN!I187-SPEARMAN!$W187)^2</f>
        <v>2209</v>
      </c>
      <c r="AH187">
        <f>(SPEARMAN!J187-SPEARMAN!$W187)^2</f>
        <v>2809</v>
      </c>
      <c r="AI187">
        <f>(SPEARMAN!K187-SPEARMAN!$W187)^2</f>
        <v>13225</v>
      </c>
      <c r="AJ187">
        <f>(SPEARMAN!L187-SPEARMAN!$W187)^2</f>
        <v>5041</v>
      </c>
      <c r="AK187">
        <f>(SPEARMAN!M187-SPEARMAN!$W187)^2</f>
        <v>1369</v>
      </c>
      <c r="AL187">
        <f>(SPEARMAN!N187-SPEARMAN!$W187)^2</f>
        <v>13225</v>
      </c>
      <c r="AM187">
        <f>(SPEARMAN!O187-SPEARMAN!$W187)^2</f>
        <v>14884</v>
      </c>
      <c r="AN187">
        <f>(SPEARMAN!P187-SPEARMAN!$W187)^2</f>
        <v>48841</v>
      </c>
      <c r="AO187">
        <f>(SPEARMAN!Q187-SPEARMAN!$W187)^2</f>
        <v>1024</v>
      </c>
      <c r="AP187">
        <f>(SPEARMAN!R187-SPEARMAN!$W187)^2</f>
        <v>900</v>
      </c>
      <c r="AQ187">
        <f>(SPEARMAN!S187-SPEARMAN!$W187)^2</f>
        <v>4</v>
      </c>
      <c r="AR187">
        <f>(SPEARMAN!T187-SPEARMAN!$W187)^2</f>
        <v>52900</v>
      </c>
      <c r="AS187">
        <f>(SPEARMAN!U187-SPEARMAN!$W187)^2</f>
        <v>1369</v>
      </c>
    </row>
    <row r="188" spans="25:45">
      <c r="Y188">
        <f>(SPEARMAN!A188-SPEARMAN!$W188)^2</f>
        <v>289</v>
      </c>
      <c r="Z188">
        <f>(SPEARMAN!B188-SPEARMAN!$W188)^2</f>
        <v>3025</v>
      </c>
      <c r="AA188">
        <f>(SPEARMAN!C188-SPEARMAN!$W188)^2</f>
        <v>4761</v>
      </c>
      <c r="AB188">
        <f>(SPEARMAN!D188-SPEARMAN!$W188)^2</f>
        <v>256</v>
      </c>
      <c r="AC188">
        <f>(SPEARMAN!E188-SPEARMAN!$W188)^2</f>
        <v>5929</v>
      </c>
      <c r="AD188">
        <f>(SPEARMAN!F188-SPEARMAN!$W188)^2</f>
        <v>36</v>
      </c>
      <c r="AE188">
        <f>(SPEARMAN!G188-SPEARMAN!$W188)^2</f>
        <v>20164</v>
      </c>
      <c r="AF188">
        <f>(SPEARMAN!H188-SPEARMAN!$W188)^2</f>
        <v>3969</v>
      </c>
      <c r="AG188">
        <f>(SPEARMAN!I188-SPEARMAN!$W188)^2</f>
        <v>1</v>
      </c>
      <c r="AH188">
        <f>(SPEARMAN!J188-SPEARMAN!$W188)^2</f>
        <v>11881</v>
      </c>
      <c r="AI188">
        <f>(SPEARMAN!K188-SPEARMAN!$W188)^2</f>
        <v>7921</v>
      </c>
      <c r="AJ188">
        <f>(SPEARMAN!L188-SPEARMAN!$W188)^2</f>
        <v>5625</v>
      </c>
      <c r="AK188">
        <f>(SPEARMAN!M188-SPEARMAN!$W188)^2</f>
        <v>361</v>
      </c>
      <c r="AL188">
        <f>(SPEARMAN!N188-SPEARMAN!$W188)^2</f>
        <v>38416</v>
      </c>
      <c r="AM188">
        <f>(SPEARMAN!O188-SPEARMAN!$W188)^2</f>
        <v>5476</v>
      </c>
      <c r="AN188">
        <f>(SPEARMAN!P188-SPEARMAN!$W188)^2</f>
        <v>5625</v>
      </c>
      <c r="AO188">
        <f>(SPEARMAN!Q188-SPEARMAN!$W188)^2</f>
        <v>1600</v>
      </c>
      <c r="AP188">
        <f>(SPEARMAN!R188-SPEARMAN!$W188)^2</f>
        <v>1156</v>
      </c>
      <c r="AQ188">
        <f>(SPEARMAN!S188-SPEARMAN!$W188)^2</f>
        <v>33124</v>
      </c>
      <c r="AR188">
        <f>(SPEARMAN!T188-SPEARMAN!$W188)^2</f>
        <v>41209</v>
      </c>
      <c r="AS188">
        <f>(SPEARMAN!U188-SPEARMAN!$W188)^2</f>
        <v>3136</v>
      </c>
    </row>
    <row r="189" spans="25:45">
      <c r="Y189">
        <f>(SPEARMAN!A189-SPEARMAN!$W189)^2</f>
        <v>1764</v>
      </c>
      <c r="Z189">
        <f>(SPEARMAN!B189-SPEARMAN!$W189)^2</f>
        <v>19321</v>
      </c>
      <c r="AA189">
        <f>(SPEARMAN!C189-SPEARMAN!$W189)^2</f>
        <v>289</v>
      </c>
      <c r="AB189">
        <f>(SPEARMAN!D189-SPEARMAN!$W189)^2</f>
        <v>18769</v>
      </c>
      <c r="AC189">
        <f>(SPEARMAN!E189-SPEARMAN!$W189)^2</f>
        <v>484</v>
      </c>
      <c r="AD189">
        <f>(SPEARMAN!F189-SPEARMAN!$W189)^2</f>
        <v>3600</v>
      </c>
      <c r="AE189">
        <f>(SPEARMAN!G189-SPEARMAN!$W189)^2</f>
        <v>1681</v>
      </c>
      <c r="AF189">
        <f>(SPEARMAN!H189-SPEARMAN!$W189)^2</f>
        <v>43681</v>
      </c>
      <c r="AG189">
        <f>(SPEARMAN!I189-SPEARMAN!$W189)^2</f>
        <v>484</v>
      </c>
      <c r="AH189">
        <f>(SPEARMAN!J189-SPEARMAN!$W189)^2</f>
        <v>484</v>
      </c>
      <c r="AI189">
        <f>(SPEARMAN!K189-SPEARMAN!$W189)^2</f>
        <v>900</v>
      </c>
      <c r="AJ189">
        <f>(SPEARMAN!L189-SPEARMAN!$W189)^2</f>
        <v>25600</v>
      </c>
      <c r="AK189">
        <f>(SPEARMAN!M189-SPEARMAN!$W189)^2</f>
        <v>25281</v>
      </c>
      <c r="AL189">
        <f>(SPEARMAN!N189-SPEARMAN!$W189)^2</f>
        <v>361</v>
      </c>
      <c r="AM189">
        <f>(SPEARMAN!O189-SPEARMAN!$W189)^2</f>
        <v>19600</v>
      </c>
      <c r="AN189">
        <f>(SPEARMAN!P189-SPEARMAN!$W189)^2</f>
        <v>52900</v>
      </c>
      <c r="AO189">
        <f>(SPEARMAN!Q189-SPEARMAN!$W189)^2</f>
        <v>4900</v>
      </c>
      <c r="AP189">
        <f>(SPEARMAN!R189-SPEARMAN!$W189)^2</f>
        <v>15376</v>
      </c>
      <c r="AQ189">
        <f>(SPEARMAN!S189-SPEARMAN!$W189)^2</f>
        <v>46225</v>
      </c>
      <c r="AR189">
        <f>(SPEARMAN!T189-SPEARMAN!$W189)^2</f>
        <v>41616</v>
      </c>
      <c r="AS189">
        <f>(SPEARMAN!U189-SPEARMAN!$W189)^2</f>
        <v>7921</v>
      </c>
    </row>
    <row r="190" spans="25:45">
      <c r="Y190">
        <f>(SPEARMAN!A190-SPEARMAN!$W190)^2</f>
        <v>4489</v>
      </c>
      <c r="Z190">
        <f>(SPEARMAN!B190-SPEARMAN!$W190)^2</f>
        <v>1156</v>
      </c>
      <c r="AA190">
        <f>(SPEARMAN!C190-SPEARMAN!$W190)^2</f>
        <v>4096</v>
      </c>
      <c r="AB190">
        <f>(SPEARMAN!D190-SPEARMAN!$W190)^2</f>
        <v>3136</v>
      </c>
      <c r="AC190">
        <f>(SPEARMAN!E190-SPEARMAN!$W190)^2</f>
        <v>8836</v>
      </c>
      <c r="AD190">
        <f>(SPEARMAN!F190-SPEARMAN!$W190)^2</f>
        <v>3600</v>
      </c>
      <c r="AE190">
        <f>(SPEARMAN!G190-SPEARMAN!$W190)^2</f>
        <v>2704</v>
      </c>
      <c r="AF190">
        <f>(SPEARMAN!H190-SPEARMAN!$W190)^2</f>
        <v>3025</v>
      </c>
      <c r="AG190">
        <f>(SPEARMAN!I190-SPEARMAN!$W190)^2</f>
        <v>4356</v>
      </c>
      <c r="AH190">
        <f>(SPEARMAN!J190-SPEARMAN!$W190)^2</f>
        <v>4096</v>
      </c>
      <c r="AI190">
        <f>(SPEARMAN!K190-SPEARMAN!$W190)^2</f>
        <v>4096</v>
      </c>
      <c r="AJ190">
        <f>(SPEARMAN!L190-SPEARMAN!$W190)^2</f>
        <v>6561</v>
      </c>
      <c r="AK190">
        <f>(SPEARMAN!M190-SPEARMAN!$W190)^2</f>
        <v>25600</v>
      </c>
      <c r="AL190">
        <f>(SPEARMAN!N190-SPEARMAN!$W190)^2</f>
        <v>2809</v>
      </c>
      <c r="AM190">
        <f>(SPEARMAN!O190-SPEARMAN!$W190)^2</f>
        <v>49</v>
      </c>
      <c r="AN190">
        <f>(SPEARMAN!P190-SPEARMAN!$W190)^2</f>
        <v>225</v>
      </c>
      <c r="AO190">
        <f>(SPEARMAN!Q190-SPEARMAN!$W190)^2</f>
        <v>1444</v>
      </c>
      <c r="AP190">
        <f>(SPEARMAN!R190-SPEARMAN!$W190)^2</f>
        <v>5776</v>
      </c>
      <c r="AQ190">
        <f>(SPEARMAN!S190-SPEARMAN!$W190)^2</f>
        <v>3481</v>
      </c>
      <c r="AR190">
        <f>(SPEARMAN!T190-SPEARMAN!$W190)^2</f>
        <v>21025</v>
      </c>
      <c r="AS190">
        <f>(SPEARMAN!U190-SPEARMAN!$W190)^2</f>
        <v>5041</v>
      </c>
    </row>
    <row r="191" spans="25:45">
      <c r="Y191">
        <f>(SPEARMAN!A191-SPEARMAN!$W191)^2</f>
        <v>1</v>
      </c>
      <c r="Z191">
        <f>(SPEARMAN!B191-SPEARMAN!$W191)^2</f>
        <v>40000</v>
      </c>
      <c r="AA191">
        <f>(SPEARMAN!C191-SPEARMAN!$W191)^2</f>
        <v>5476</v>
      </c>
      <c r="AB191">
        <f>(SPEARMAN!D191-SPEARMAN!$W191)^2</f>
        <v>25600</v>
      </c>
      <c r="AC191">
        <f>(SPEARMAN!E191-SPEARMAN!$W191)^2</f>
        <v>81</v>
      </c>
      <c r="AD191">
        <f>(SPEARMAN!F191-SPEARMAN!$W191)^2</f>
        <v>1521</v>
      </c>
      <c r="AE191">
        <f>(SPEARMAN!G191-SPEARMAN!$W191)^2</f>
        <v>16</v>
      </c>
      <c r="AF191">
        <f>(SPEARMAN!H191-SPEARMAN!$W191)^2</f>
        <v>2209</v>
      </c>
      <c r="AG191">
        <f>(SPEARMAN!I191-SPEARMAN!$W191)^2</f>
        <v>1521</v>
      </c>
      <c r="AH191">
        <f>(SPEARMAN!J191-SPEARMAN!$W191)^2</f>
        <v>10816</v>
      </c>
      <c r="AI191">
        <f>(SPEARMAN!K191-SPEARMAN!$W191)^2</f>
        <v>17161</v>
      </c>
      <c r="AJ191">
        <f>(SPEARMAN!L191-SPEARMAN!$W191)^2</f>
        <v>21316</v>
      </c>
      <c r="AK191">
        <f>(SPEARMAN!M191-SPEARMAN!$W191)^2</f>
        <v>4</v>
      </c>
      <c r="AL191">
        <f>(SPEARMAN!N191-SPEARMAN!$W191)^2</f>
        <v>6561</v>
      </c>
      <c r="AM191">
        <f>(SPEARMAN!O191-SPEARMAN!$W191)^2</f>
        <v>36864</v>
      </c>
      <c r="AN191">
        <f>(SPEARMAN!P191-SPEARMAN!$W191)^2</f>
        <v>48400</v>
      </c>
      <c r="AO191">
        <f>(SPEARMAN!Q191-SPEARMAN!$W191)^2</f>
        <v>12100</v>
      </c>
      <c r="AP191">
        <f>(SPEARMAN!R191-SPEARMAN!$W191)^2</f>
        <v>1156</v>
      </c>
      <c r="AQ191">
        <f>(SPEARMAN!S191-SPEARMAN!$W191)^2</f>
        <v>14161</v>
      </c>
      <c r="AR191">
        <f>(SPEARMAN!T191-SPEARMAN!$W191)^2</f>
        <v>39204</v>
      </c>
      <c r="AS191">
        <f>(SPEARMAN!U191-SPEARMAN!$W191)^2</f>
        <v>1296</v>
      </c>
    </row>
    <row r="192" spans="25:45">
      <c r="Y192">
        <f>(SPEARMAN!A192-SPEARMAN!$W192)^2</f>
        <v>1521</v>
      </c>
      <c r="Z192">
        <f>(SPEARMAN!B192-SPEARMAN!$W192)^2</f>
        <v>1936</v>
      </c>
      <c r="AA192">
        <f>(SPEARMAN!C192-SPEARMAN!$W192)^2</f>
        <v>2500</v>
      </c>
      <c r="AB192">
        <f>(SPEARMAN!D192-SPEARMAN!$W192)^2</f>
        <v>2809</v>
      </c>
      <c r="AC192">
        <f>(SPEARMAN!E192-SPEARMAN!$W192)^2</f>
        <v>14161</v>
      </c>
      <c r="AD192">
        <f>(SPEARMAN!F192-SPEARMAN!$W192)^2</f>
        <v>144</v>
      </c>
      <c r="AE192">
        <f>(SPEARMAN!G192-SPEARMAN!$W192)^2</f>
        <v>1764</v>
      </c>
      <c r="AF192">
        <f>(SPEARMAN!H192-SPEARMAN!$W192)^2</f>
        <v>24025</v>
      </c>
      <c r="AG192">
        <f>(SPEARMAN!I192-SPEARMAN!$W192)^2</f>
        <v>3721</v>
      </c>
      <c r="AH192">
        <f>(SPEARMAN!J192-SPEARMAN!$W192)^2</f>
        <v>2704</v>
      </c>
      <c r="AI192">
        <f>(SPEARMAN!K192-SPEARMAN!$W192)^2</f>
        <v>10201</v>
      </c>
      <c r="AJ192">
        <f>(SPEARMAN!L192-SPEARMAN!$W192)^2</f>
        <v>64</v>
      </c>
      <c r="AK192">
        <f>(SPEARMAN!M192-SPEARMAN!$W192)^2</f>
        <v>1089</v>
      </c>
      <c r="AL192">
        <f>(SPEARMAN!N192-SPEARMAN!$W192)^2</f>
        <v>47524</v>
      </c>
      <c r="AM192">
        <f>(SPEARMAN!O192-SPEARMAN!$W192)^2</f>
        <v>576</v>
      </c>
      <c r="AN192">
        <f>(SPEARMAN!P192-SPEARMAN!$W192)^2</f>
        <v>12769</v>
      </c>
      <c r="AO192">
        <f>(SPEARMAN!Q192-SPEARMAN!$W192)^2</f>
        <v>12769</v>
      </c>
      <c r="AP192">
        <f>(SPEARMAN!R192-SPEARMAN!$W192)^2</f>
        <v>19600</v>
      </c>
      <c r="AQ192">
        <f>(SPEARMAN!S192-SPEARMAN!$W192)^2</f>
        <v>22500</v>
      </c>
      <c r="AR192">
        <f>(SPEARMAN!T192-SPEARMAN!$W192)^2</f>
        <v>10609</v>
      </c>
      <c r="AS192">
        <f>(SPEARMAN!U192-SPEARMAN!$W192)^2</f>
        <v>23716</v>
      </c>
    </row>
    <row r="193" spans="25:45">
      <c r="Y193">
        <f>(SPEARMAN!A193-SPEARMAN!$W193)^2</f>
        <v>169</v>
      </c>
      <c r="Z193">
        <f>(SPEARMAN!B193-SPEARMAN!$W193)^2</f>
        <v>784</v>
      </c>
      <c r="AA193">
        <f>(SPEARMAN!C193-SPEARMAN!$W193)^2</f>
        <v>841</v>
      </c>
      <c r="AB193">
        <f>(SPEARMAN!D193-SPEARMAN!$W193)^2</f>
        <v>2025</v>
      </c>
      <c r="AC193">
        <f>(SPEARMAN!E193-SPEARMAN!$W193)^2</f>
        <v>576</v>
      </c>
      <c r="AD193">
        <f>(SPEARMAN!F193-SPEARMAN!$W193)^2</f>
        <v>2401</v>
      </c>
      <c r="AE193">
        <f>(SPEARMAN!G193-SPEARMAN!$W193)^2</f>
        <v>9025</v>
      </c>
      <c r="AF193">
        <f>(SPEARMAN!H193-SPEARMAN!$W193)^2</f>
        <v>10201</v>
      </c>
      <c r="AG193">
        <f>(SPEARMAN!I193-SPEARMAN!$W193)^2</f>
        <v>900</v>
      </c>
      <c r="AH193">
        <f>(SPEARMAN!J193-SPEARMAN!$W193)^2</f>
        <v>6241</v>
      </c>
      <c r="AI193">
        <f>(SPEARMAN!K193-SPEARMAN!$W193)^2</f>
        <v>5776</v>
      </c>
      <c r="AJ193">
        <f>(SPEARMAN!L193-SPEARMAN!$W193)^2</f>
        <v>1369</v>
      </c>
      <c r="AK193">
        <f>(SPEARMAN!M193-SPEARMAN!$W193)^2</f>
        <v>7225</v>
      </c>
      <c r="AL193">
        <f>(SPEARMAN!N193-SPEARMAN!$W193)^2</f>
        <v>441</v>
      </c>
      <c r="AM193">
        <f>(SPEARMAN!O193-SPEARMAN!$W193)^2</f>
        <v>784</v>
      </c>
      <c r="AN193">
        <f>(SPEARMAN!P193-SPEARMAN!$W193)^2</f>
        <v>7225</v>
      </c>
      <c r="AO193">
        <f>(SPEARMAN!Q193-SPEARMAN!$W193)^2</f>
        <v>20449</v>
      </c>
      <c r="AP193">
        <f>(SPEARMAN!R193-SPEARMAN!$W193)^2</f>
        <v>5329</v>
      </c>
      <c r="AQ193">
        <f>(SPEARMAN!S193-SPEARMAN!$W193)^2</f>
        <v>729</v>
      </c>
      <c r="AR193">
        <f>(SPEARMAN!T193-SPEARMAN!$W193)^2</f>
        <v>5329</v>
      </c>
      <c r="AS193">
        <f>(SPEARMAN!U193-SPEARMAN!$W193)^2</f>
        <v>11881</v>
      </c>
    </row>
    <row r="194" spans="25:45">
      <c r="Y194">
        <f>(SPEARMAN!A194-SPEARMAN!$W194)^2</f>
        <v>64</v>
      </c>
      <c r="Z194">
        <f>(SPEARMAN!B194-SPEARMAN!$W194)^2</f>
        <v>36</v>
      </c>
      <c r="AA194">
        <f>(SPEARMAN!C194-SPEARMAN!$W194)^2</f>
        <v>9</v>
      </c>
      <c r="AB194">
        <f>(SPEARMAN!D194-SPEARMAN!$W194)^2</f>
        <v>48400</v>
      </c>
      <c r="AC194">
        <f>(SPEARMAN!E194-SPEARMAN!$W194)^2</f>
        <v>1600</v>
      </c>
      <c r="AD194">
        <f>(SPEARMAN!F194-SPEARMAN!$W194)^2</f>
        <v>1225</v>
      </c>
      <c r="AE194">
        <f>(SPEARMAN!G194-SPEARMAN!$W194)^2</f>
        <v>196</v>
      </c>
      <c r="AF194">
        <f>(SPEARMAN!H194-SPEARMAN!$W194)^2</f>
        <v>5041</v>
      </c>
      <c r="AG194">
        <f>(SPEARMAN!I194-SPEARMAN!$W194)^2</f>
        <v>4</v>
      </c>
      <c r="AH194">
        <f>(SPEARMAN!J194-SPEARMAN!$W194)^2</f>
        <v>16</v>
      </c>
      <c r="AI194">
        <f>(SPEARMAN!K194-SPEARMAN!$W194)^2</f>
        <v>4</v>
      </c>
      <c r="AJ194">
        <f>(SPEARMAN!L194-SPEARMAN!$W194)^2</f>
        <v>12544</v>
      </c>
      <c r="AK194">
        <f>(SPEARMAN!M194-SPEARMAN!$W194)^2</f>
        <v>19321</v>
      </c>
      <c r="AL194">
        <f>(SPEARMAN!N194-SPEARMAN!$W194)^2</f>
        <v>13225</v>
      </c>
      <c r="AM194">
        <f>(SPEARMAN!O194-SPEARMAN!$W194)^2</f>
        <v>12996</v>
      </c>
      <c r="AN194">
        <f>(SPEARMAN!P194-SPEARMAN!$W194)^2</f>
        <v>31329</v>
      </c>
      <c r="AO194">
        <f>(SPEARMAN!Q194-SPEARMAN!$W194)^2</f>
        <v>33124</v>
      </c>
      <c r="AP194">
        <f>(SPEARMAN!R194-SPEARMAN!$W194)^2</f>
        <v>289</v>
      </c>
      <c r="AQ194">
        <f>(SPEARMAN!S194-SPEARMAN!$W194)^2</f>
        <v>9604</v>
      </c>
      <c r="AR194">
        <f>(SPEARMAN!T194-SPEARMAN!$W194)^2</f>
        <v>39601</v>
      </c>
      <c r="AS194">
        <f>(SPEARMAN!U194-SPEARMAN!$W194)^2</f>
        <v>1521</v>
      </c>
    </row>
    <row r="195" spans="25:45">
      <c r="Y195">
        <f>(SPEARMAN!A195-SPEARMAN!$W195)^2</f>
        <v>1936</v>
      </c>
      <c r="Z195">
        <f>(SPEARMAN!B195-SPEARMAN!$W195)^2</f>
        <v>1</v>
      </c>
      <c r="AA195">
        <f>(SPEARMAN!C195-SPEARMAN!$W195)^2</f>
        <v>100</v>
      </c>
      <c r="AB195">
        <f>(SPEARMAN!D195-SPEARMAN!$W195)^2</f>
        <v>900</v>
      </c>
      <c r="AC195">
        <f>(SPEARMAN!E195-SPEARMAN!$W195)^2</f>
        <v>11025</v>
      </c>
      <c r="AD195">
        <f>(SPEARMAN!F195-SPEARMAN!$W195)^2</f>
        <v>64</v>
      </c>
      <c r="AE195">
        <f>(SPEARMAN!G195-SPEARMAN!$W195)^2</f>
        <v>6400</v>
      </c>
      <c r="AF195">
        <f>(SPEARMAN!H195-SPEARMAN!$W195)^2</f>
        <v>10404</v>
      </c>
      <c r="AG195">
        <f>(SPEARMAN!I195-SPEARMAN!$W195)^2</f>
        <v>2209</v>
      </c>
      <c r="AH195">
        <f>(SPEARMAN!J195-SPEARMAN!$W195)^2</f>
        <v>576</v>
      </c>
      <c r="AI195">
        <f>(SPEARMAN!K195-SPEARMAN!$W195)^2</f>
        <v>16641</v>
      </c>
      <c r="AJ195">
        <f>(SPEARMAN!L195-SPEARMAN!$W195)^2</f>
        <v>34225</v>
      </c>
      <c r="AK195">
        <f>(SPEARMAN!M195-SPEARMAN!$W195)^2</f>
        <v>44100</v>
      </c>
      <c r="AL195">
        <f>(SPEARMAN!N195-SPEARMAN!$W195)^2</f>
        <v>1849</v>
      </c>
      <c r="AM195">
        <f>(SPEARMAN!O195-SPEARMAN!$W195)^2</f>
        <v>17424</v>
      </c>
      <c r="AN195">
        <f>(SPEARMAN!P195-SPEARMAN!$W195)^2</f>
        <v>400</v>
      </c>
      <c r="AO195">
        <f>(SPEARMAN!Q195-SPEARMAN!$W195)^2</f>
        <v>23104</v>
      </c>
      <c r="AP195">
        <f>(SPEARMAN!R195-SPEARMAN!$W195)^2</f>
        <v>7396</v>
      </c>
      <c r="AQ195">
        <f>(SPEARMAN!S195-SPEARMAN!$W195)^2</f>
        <v>18496</v>
      </c>
      <c r="AR195">
        <f>(SPEARMAN!T195-SPEARMAN!$W195)^2</f>
        <v>19321</v>
      </c>
      <c r="AS195">
        <f>(SPEARMAN!U195-SPEARMAN!$W195)^2</f>
        <v>10000</v>
      </c>
    </row>
    <row r="196" spans="25:45">
      <c r="Y196">
        <f>(SPEARMAN!A196-SPEARMAN!$W196)^2</f>
        <v>169</v>
      </c>
      <c r="Z196">
        <f>(SPEARMAN!B196-SPEARMAN!$W196)^2</f>
        <v>1444</v>
      </c>
      <c r="AA196">
        <f>(SPEARMAN!C196-SPEARMAN!$W196)^2</f>
        <v>676</v>
      </c>
      <c r="AB196">
        <f>(SPEARMAN!D196-SPEARMAN!$W196)^2</f>
        <v>26244</v>
      </c>
      <c r="AC196">
        <f>(SPEARMAN!E196-SPEARMAN!$W196)^2</f>
        <v>225</v>
      </c>
      <c r="AD196">
        <f>(SPEARMAN!F196-SPEARMAN!$W196)^2</f>
        <v>4</v>
      </c>
      <c r="AE196">
        <f>(SPEARMAN!G196-SPEARMAN!$W196)^2</f>
        <v>6241</v>
      </c>
      <c r="AF196">
        <f>(SPEARMAN!H196-SPEARMAN!$W196)^2</f>
        <v>32761</v>
      </c>
      <c r="AG196">
        <f>(SPEARMAN!I196-SPEARMAN!$W196)^2</f>
        <v>15376</v>
      </c>
      <c r="AH196">
        <f>(SPEARMAN!J196-SPEARMAN!$W196)^2</f>
        <v>169</v>
      </c>
      <c r="AI196">
        <f>(SPEARMAN!K196-SPEARMAN!$W196)^2</f>
        <v>961</v>
      </c>
      <c r="AJ196">
        <f>(SPEARMAN!L196-SPEARMAN!$W196)^2</f>
        <v>6241</v>
      </c>
      <c r="AK196">
        <f>(SPEARMAN!M196-SPEARMAN!$W196)^2</f>
        <v>4356</v>
      </c>
      <c r="AL196">
        <f>(SPEARMAN!N196-SPEARMAN!$W196)^2</f>
        <v>18496</v>
      </c>
      <c r="AM196">
        <f>(SPEARMAN!O196-SPEARMAN!$W196)^2</f>
        <v>2401</v>
      </c>
      <c r="AN196">
        <f>(SPEARMAN!P196-SPEARMAN!$W196)^2</f>
        <v>2916</v>
      </c>
      <c r="AO196">
        <f>(SPEARMAN!Q196-SPEARMAN!$W196)^2</f>
        <v>5625</v>
      </c>
      <c r="AP196">
        <f>(SPEARMAN!R196-SPEARMAN!$W196)^2</f>
        <v>24964</v>
      </c>
      <c r="AQ196">
        <f>(SPEARMAN!S196-SPEARMAN!$W196)^2</f>
        <v>25600</v>
      </c>
      <c r="AR196">
        <f>(SPEARMAN!T196-SPEARMAN!$W196)^2</f>
        <v>11664</v>
      </c>
      <c r="AS196">
        <f>(SPEARMAN!U196-SPEARMAN!$W196)^2</f>
        <v>21609</v>
      </c>
    </row>
    <row r="197" spans="25:45">
      <c r="Y197">
        <f>(SPEARMAN!A197-SPEARMAN!$W197)^2</f>
        <v>484</v>
      </c>
      <c r="Z197">
        <f>(SPEARMAN!B197-SPEARMAN!$W197)^2</f>
        <v>6724</v>
      </c>
      <c r="AA197">
        <f>(SPEARMAN!C197-SPEARMAN!$W197)^2</f>
        <v>5476</v>
      </c>
      <c r="AB197">
        <f>(SPEARMAN!D197-SPEARMAN!$W197)^2</f>
        <v>3364</v>
      </c>
      <c r="AC197">
        <f>(SPEARMAN!E197-SPEARMAN!$W197)^2</f>
        <v>36</v>
      </c>
      <c r="AD197">
        <f>(SPEARMAN!F197-SPEARMAN!$W197)^2</f>
        <v>5329</v>
      </c>
      <c r="AE197">
        <f>(SPEARMAN!G197-SPEARMAN!$W197)^2</f>
        <v>4225</v>
      </c>
      <c r="AF197">
        <f>(SPEARMAN!H197-SPEARMAN!$W197)^2</f>
        <v>400</v>
      </c>
      <c r="AG197">
        <f>(SPEARMAN!I197-SPEARMAN!$W197)^2</f>
        <v>361</v>
      </c>
      <c r="AH197">
        <f>(SPEARMAN!J197-SPEARMAN!$W197)^2</f>
        <v>7225</v>
      </c>
      <c r="AI197">
        <f>(SPEARMAN!K197-SPEARMAN!$W197)^2</f>
        <v>1936</v>
      </c>
      <c r="AJ197">
        <f>(SPEARMAN!L197-SPEARMAN!$W197)^2</f>
        <v>1024</v>
      </c>
      <c r="AK197">
        <f>(SPEARMAN!M197-SPEARMAN!$W197)^2</f>
        <v>1156</v>
      </c>
      <c r="AL197">
        <f>(SPEARMAN!N197-SPEARMAN!$W197)^2</f>
        <v>100</v>
      </c>
      <c r="AM197">
        <f>(SPEARMAN!O197-SPEARMAN!$W197)^2</f>
        <v>400</v>
      </c>
      <c r="AN197">
        <f>(SPEARMAN!P197-SPEARMAN!$W197)^2</f>
        <v>4900</v>
      </c>
      <c r="AO197">
        <f>(SPEARMAN!Q197-SPEARMAN!$W197)^2</f>
        <v>11025</v>
      </c>
      <c r="AP197">
        <f>(SPEARMAN!R197-SPEARMAN!$W197)^2</f>
        <v>3136</v>
      </c>
      <c r="AQ197">
        <f>(SPEARMAN!S197-SPEARMAN!$W197)^2</f>
        <v>1156</v>
      </c>
      <c r="AR197">
        <f>(SPEARMAN!T197-SPEARMAN!$W197)^2</f>
        <v>225</v>
      </c>
      <c r="AS197">
        <f>(SPEARMAN!U197-SPEARMAN!$W197)^2</f>
        <v>5476</v>
      </c>
    </row>
    <row r="198" spans="25:45">
      <c r="Y198">
        <f>(SPEARMAN!A198-SPEARMAN!$W198)^2</f>
        <v>2209</v>
      </c>
      <c r="Z198">
        <f>(SPEARMAN!B198-SPEARMAN!$W198)^2</f>
        <v>3721</v>
      </c>
      <c r="AA198">
        <f>(SPEARMAN!C198-SPEARMAN!$W198)^2</f>
        <v>3721</v>
      </c>
      <c r="AB198">
        <f>(SPEARMAN!D198-SPEARMAN!$W198)^2</f>
        <v>256</v>
      </c>
      <c r="AC198">
        <f>(SPEARMAN!E198-SPEARMAN!$W198)^2</f>
        <v>36</v>
      </c>
      <c r="AD198">
        <f>(SPEARMAN!F198-SPEARMAN!$W198)^2</f>
        <v>5625</v>
      </c>
      <c r="AE198">
        <f>(SPEARMAN!G198-SPEARMAN!$W198)^2</f>
        <v>64</v>
      </c>
      <c r="AF198">
        <f>(SPEARMAN!H198-SPEARMAN!$W198)^2</f>
        <v>5329</v>
      </c>
      <c r="AG198">
        <f>(SPEARMAN!I198-SPEARMAN!$W198)^2</f>
        <v>3481</v>
      </c>
      <c r="AH198">
        <f>(SPEARMAN!J198-SPEARMAN!$W198)^2</f>
        <v>6084</v>
      </c>
      <c r="AI198">
        <f>(SPEARMAN!K198-SPEARMAN!$W198)^2</f>
        <v>324</v>
      </c>
      <c r="AJ198">
        <f>(SPEARMAN!L198-SPEARMAN!$W198)^2</f>
        <v>144</v>
      </c>
      <c r="AK198">
        <f>(SPEARMAN!M198-SPEARMAN!$W198)^2</f>
        <v>144</v>
      </c>
      <c r="AL198">
        <f>(SPEARMAN!N198-SPEARMAN!$W198)^2</f>
        <v>8836</v>
      </c>
      <c r="AM198">
        <f>(SPEARMAN!O198-SPEARMAN!$W198)^2</f>
        <v>169</v>
      </c>
      <c r="AN198">
        <f>(SPEARMAN!P198-SPEARMAN!$W198)^2</f>
        <v>3136</v>
      </c>
      <c r="AO198">
        <f>(SPEARMAN!Q198-SPEARMAN!$W198)^2</f>
        <v>30276</v>
      </c>
      <c r="AP198">
        <f>(SPEARMAN!R198-SPEARMAN!$W198)^2</f>
        <v>8281</v>
      </c>
      <c r="AQ198">
        <f>(SPEARMAN!S198-SPEARMAN!$W198)^2</f>
        <v>1369</v>
      </c>
      <c r="AR198">
        <f>(SPEARMAN!T198-SPEARMAN!$W198)^2</f>
        <v>7744</v>
      </c>
      <c r="AS198">
        <f>(SPEARMAN!U198-SPEARMAN!$W198)^2</f>
        <v>19600</v>
      </c>
    </row>
    <row r="199" spans="25:45">
      <c r="Y199">
        <f>(SPEARMAN!A199-SPEARMAN!$W199)^2</f>
        <v>1156</v>
      </c>
      <c r="Z199">
        <f>(SPEARMAN!B199-SPEARMAN!$W199)^2</f>
        <v>289</v>
      </c>
      <c r="AA199">
        <f>(SPEARMAN!C199-SPEARMAN!$W199)^2</f>
        <v>1764</v>
      </c>
      <c r="AB199">
        <f>(SPEARMAN!D199-SPEARMAN!$W199)^2</f>
        <v>2809</v>
      </c>
      <c r="AC199">
        <f>(SPEARMAN!E199-SPEARMAN!$W199)^2</f>
        <v>361</v>
      </c>
      <c r="AD199">
        <f>(SPEARMAN!F199-SPEARMAN!$W199)^2</f>
        <v>64</v>
      </c>
      <c r="AE199">
        <f>(SPEARMAN!G199-SPEARMAN!$W199)^2</f>
        <v>9025</v>
      </c>
      <c r="AF199">
        <f>(SPEARMAN!H199-SPEARMAN!$W199)^2</f>
        <v>26569</v>
      </c>
      <c r="AG199">
        <f>(SPEARMAN!I199-SPEARMAN!$W199)^2</f>
        <v>289</v>
      </c>
      <c r="AH199">
        <f>(SPEARMAN!J199-SPEARMAN!$W199)^2</f>
        <v>1600</v>
      </c>
      <c r="AI199">
        <f>(SPEARMAN!K199-SPEARMAN!$W199)^2</f>
        <v>1089</v>
      </c>
      <c r="AJ199">
        <f>(SPEARMAN!L199-SPEARMAN!$W199)^2</f>
        <v>3481</v>
      </c>
      <c r="AK199">
        <f>(SPEARMAN!M199-SPEARMAN!$W199)^2</f>
        <v>59049</v>
      </c>
      <c r="AL199">
        <f>(SPEARMAN!N199-SPEARMAN!$W199)^2</f>
        <v>25600</v>
      </c>
      <c r="AM199">
        <f>(SPEARMAN!O199-SPEARMAN!$W199)^2</f>
        <v>5329</v>
      </c>
      <c r="AN199">
        <f>(SPEARMAN!P199-SPEARMAN!$W199)^2</f>
        <v>400</v>
      </c>
      <c r="AO199">
        <f>(SPEARMAN!Q199-SPEARMAN!$W199)^2</f>
        <v>56644</v>
      </c>
      <c r="AP199">
        <f>(SPEARMAN!R199-SPEARMAN!$W199)^2</f>
        <v>25921</v>
      </c>
      <c r="AQ199">
        <f>(SPEARMAN!S199-SPEARMAN!$W199)^2</f>
        <v>34596</v>
      </c>
      <c r="AR199">
        <f>(SPEARMAN!T199-SPEARMAN!$W199)^2</f>
        <v>28561</v>
      </c>
      <c r="AS199">
        <f>(SPEARMAN!U199-SPEARMAN!$W199)^2</f>
        <v>29241</v>
      </c>
    </row>
    <row r="200" spans="25:45">
      <c r="Y200">
        <f>(SPEARMAN!A200-SPEARMAN!$W200)^2</f>
        <v>576</v>
      </c>
      <c r="Z200">
        <f>(SPEARMAN!B200-SPEARMAN!$W200)^2</f>
        <v>3721</v>
      </c>
      <c r="AA200">
        <f>(SPEARMAN!C200-SPEARMAN!$W200)^2</f>
        <v>36</v>
      </c>
      <c r="AB200">
        <f>(SPEARMAN!D200-SPEARMAN!$W200)^2</f>
        <v>40401</v>
      </c>
      <c r="AC200">
        <f>(SPEARMAN!E200-SPEARMAN!$W200)^2</f>
        <v>9</v>
      </c>
      <c r="AD200">
        <f>(SPEARMAN!F200-SPEARMAN!$W200)^2</f>
        <v>81</v>
      </c>
      <c r="AE200">
        <f>(SPEARMAN!G200-SPEARMAN!$W200)^2</f>
        <v>5041</v>
      </c>
      <c r="AF200">
        <f>(SPEARMAN!H200-SPEARMAN!$W200)^2</f>
        <v>44100</v>
      </c>
      <c r="AG200">
        <f>(SPEARMAN!I200-SPEARMAN!$W200)^2</f>
        <v>17689</v>
      </c>
      <c r="AH200">
        <f>(SPEARMAN!J200-SPEARMAN!$W200)^2</f>
        <v>144</v>
      </c>
      <c r="AI200">
        <f>(SPEARMAN!K200-SPEARMAN!$W200)^2</f>
        <v>25</v>
      </c>
      <c r="AJ200">
        <f>(SPEARMAN!L200-SPEARMAN!$W200)^2</f>
        <v>32761</v>
      </c>
      <c r="AK200">
        <f>(SPEARMAN!M200-SPEARMAN!$W200)^2</f>
        <v>34969</v>
      </c>
      <c r="AL200">
        <f>(SPEARMAN!N200-SPEARMAN!$W200)^2</f>
        <v>16</v>
      </c>
      <c r="AM200">
        <f>(SPEARMAN!O200-SPEARMAN!$W200)^2</f>
        <v>16900</v>
      </c>
      <c r="AN200">
        <f>(SPEARMAN!P200-SPEARMAN!$W200)^2</f>
        <v>20449</v>
      </c>
      <c r="AO200">
        <f>(SPEARMAN!Q200-SPEARMAN!$W200)^2</f>
        <v>17956</v>
      </c>
      <c r="AP200">
        <f>(SPEARMAN!R200-SPEARMAN!$W200)^2</f>
        <v>35721</v>
      </c>
      <c r="AQ200">
        <f>(SPEARMAN!S200-SPEARMAN!$W200)^2</f>
        <v>18769</v>
      </c>
      <c r="AR200">
        <f>(SPEARMAN!T200-SPEARMAN!$W200)^2</f>
        <v>49</v>
      </c>
      <c r="AS200">
        <f>(SPEARMAN!U200-SPEARMAN!$W200)^2</f>
        <v>39204</v>
      </c>
    </row>
    <row r="201" spans="25:45">
      <c r="Y201">
        <f>(SPEARMAN!A201-SPEARMAN!$W201)^2</f>
        <v>25</v>
      </c>
      <c r="Z201">
        <f>(SPEARMAN!B201-SPEARMAN!$W201)^2</f>
        <v>625</v>
      </c>
      <c r="AA201">
        <f>(SPEARMAN!C201-SPEARMAN!$W201)^2</f>
        <v>27556</v>
      </c>
      <c r="AB201">
        <f>(SPEARMAN!D201-SPEARMAN!$W201)^2</f>
        <v>676</v>
      </c>
      <c r="AC201">
        <f>(SPEARMAN!E201-SPEARMAN!$W201)^2</f>
        <v>1600</v>
      </c>
      <c r="AD201">
        <f>(SPEARMAN!F201-SPEARMAN!$W201)^2</f>
        <v>1369</v>
      </c>
      <c r="AE201">
        <f>(SPEARMAN!G201-SPEARMAN!$W201)^2</f>
        <v>3249</v>
      </c>
      <c r="AF201">
        <f>(SPEARMAN!H201-SPEARMAN!$W201)^2</f>
        <v>169</v>
      </c>
      <c r="AG201">
        <f>(SPEARMAN!I201-SPEARMAN!$W201)^2</f>
        <v>2916</v>
      </c>
      <c r="AH201">
        <f>(SPEARMAN!J201-SPEARMAN!$W201)^2</f>
        <v>1</v>
      </c>
      <c r="AI201">
        <f>(SPEARMAN!K201-SPEARMAN!$W201)^2</f>
        <v>676</v>
      </c>
      <c r="AJ201">
        <f>(SPEARMAN!L201-SPEARMAN!$W201)^2</f>
        <v>12769</v>
      </c>
      <c r="AK201">
        <f>(SPEARMAN!M201-SPEARMAN!$W201)^2</f>
        <v>21609</v>
      </c>
      <c r="AL201">
        <f>(SPEARMAN!N201-SPEARMAN!$W201)^2</f>
        <v>100</v>
      </c>
      <c r="AM201">
        <f>(SPEARMAN!O201-SPEARMAN!$W201)^2</f>
        <v>11664</v>
      </c>
      <c r="AN201">
        <f>(SPEARMAN!P201-SPEARMAN!$W201)^2</f>
        <v>256</v>
      </c>
      <c r="AO201">
        <f>(SPEARMAN!Q201-SPEARMAN!$W201)^2</f>
        <v>32400</v>
      </c>
      <c r="AP201">
        <f>(SPEARMAN!R201-SPEARMAN!$W201)^2</f>
        <v>2601</v>
      </c>
      <c r="AQ201">
        <f>(SPEARMAN!S201-SPEARMAN!$W201)^2</f>
        <v>2809</v>
      </c>
      <c r="AR201">
        <f>(SPEARMAN!T201-SPEARMAN!$W201)^2</f>
        <v>2209</v>
      </c>
      <c r="AS201">
        <f>(SPEARMAN!U201-SPEARMAN!$W201)^2</f>
        <v>9025</v>
      </c>
    </row>
    <row r="202" spans="25:45">
      <c r="Y202">
        <f>(SPEARMAN!A202-SPEARMAN!$W202)^2</f>
        <v>5041</v>
      </c>
      <c r="Z202">
        <f>(SPEARMAN!B202-SPEARMAN!$W202)^2</f>
        <v>169</v>
      </c>
      <c r="AA202">
        <f>(SPEARMAN!C202-SPEARMAN!$W202)^2</f>
        <v>3364</v>
      </c>
      <c r="AB202">
        <f>(SPEARMAN!D202-SPEARMAN!$W202)^2</f>
        <v>9</v>
      </c>
      <c r="AC202">
        <f>(SPEARMAN!E202-SPEARMAN!$W202)^2</f>
        <v>361</v>
      </c>
      <c r="AD202">
        <f>(SPEARMAN!F202-SPEARMAN!$W202)^2</f>
        <v>8100</v>
      </c>
      <c r="AE202">
        <f>(SPEARMAN!G202-SPEARMAN!$W202)^2</f>
        <v>225</v>
      </c>
      <c r="AF202">
        <f>(SPEARMAN!H202-SPEARMAN!$W202)^2</f>
        <v>37249</v>
      </c>
      <c r="AG202">
        <f>(SPEARMAN!I202-SPEARMAN!$W202)^2</f>
        <v>17161</v>
      </c>
      <c r="AH202">
        <f>(SPEARMAN!J202-SPEARMAN!$W202)^2</f>
        <v>3969</v>
      </c>
      <c r="AI202">
        <f>(SPEARMAN!K202-SPEARMAN!$W202)^2</f>
        <v>11025</v>
      </c>
      <c r="AJ202">
        <f>(SPEARMAN!L202-SPEARMAN!$W202)^2</f>
        <v>3249</v>
      </c>
      <c r="AK202">
        <f>(SPEARMAN!M202-SPEARMAN!$W202)^2</f>
        <v>47961</v>
      </c>
      <c r="AL202">
        <f>(SPEARMAN!N202-SPEARMAN!$W202)^2</f>
        <v>6889</v>
      </c>
      <c r="AM202">
        <f>(SPEARMAN!O202-SPEARMAN!$W202)^2</f>
        <v>25</v>
      </c>
      <c r="AN202">
        <f>(SPEARMAN!P202-SPEARMAN!$W202)^2</f>
        <v>6400</v>
      </c>
      <c r="AO202">
        <f>(SPEARMAN!Q202-SPEARMAN!$W202)^2</f>
        <v>10609</v>
      </c>
      <c r="AP202">
        <f>(SPEARMAN!R202-SPEARMAN!$W202)^2</f>
        <v>26569</v>
      </c>
      <c r="AQ202">
        <f>(SPEARMAN!S202-SPEARMAN!$W202)^2</f>
        <v>31329</v>
      </c>
      <c r="AR202">
        <f>(SPEARMAN!T202-SPEARMAN!$W202)^2</f>
        <v>12996</v>
      </c>
      <c r="AS202">
        <f>(SPEARMAN!U202-SPEARMAN!$W202)^2</f>
        <v>23104</v>
      </c>
    </row>
    <row r="203" spans="25:45">
      <c r="Y203">
        <f>(SPEARMAN!A203-SPEARMAN!$W203)^2</f>
        <v>6889</v>
      </c>
      <c r="Z203">
        <f>(SPEARMAN!B203-SPEARMAN!$W203)^2</f>
        <v>9</v>
      </c>
      <c r="AA203">
        <f>(SPEARMAN!C203-SPEARMAN!$W203)^2</f>
        <v>10609</v>
      </c>
      <c r="AB203">
        <f>(SPEARMAN!D203-SPEARMAN!$W203)^2</f>
        <v>169</v>
      </c>
      <c r="AC203">
        <f>(SPEARMAN!E203-SPEARMAN!$W203)^2</f>
        <v>20164</v>
      </c>
      <c r="AD203">
        <f>(SPEARMAN!F203-SPEARMAN!$W203)^2</f>
        <v>10201</v>
      </c>
      <c r="AE203">
        <f>(SPEARMAN!G203-SPEARMAN!$W203)^2</f>
        <v>7056</v>
      </c>
      <c r="AF203">
        <f>(SPEARMAN!H203-SPEARMAN!$W203)^2</f>
        <v>14641</v>
      </c>
      <c r="AG203">
        <f>(SPEARMAN!I203-SPEARMAN!$W203)^2</f>
        <v>1521</v>
      </c>
      <c r="AH203">
        <f>(SPEARMAN!J203-SPEARMAN!$W203)^2</f>
        <v>361</v>
      </c>
      <c r="AI203">
        <f>(SPEARMAN!K203-SPEARMAN!$W203)^2</f>
        <v>1156</v>
      </c>
      <c r="AJ203">
        <f>(SPEARMAN!L203-SPEARMAN!$W203)^2</f>
        <v>1764</v>
      </c>
      <c r="AK203">
        <f>(SPEARMAN!M203-SPEARMAN!$W203)^2</f>
        <v>42849</v>
      </c>
      <c r="AL203">
        <f>(SPEARMAN!N203-SPEARMAN!$W203)^2</f>
        <v>729</v>
      </c>
      <c r="AM203">
        <f>(SPEARMAN!O203-SPEARMAN!$W203)^2</f>
        <v>1936</v>
      </c>
      <c r="AN203">
        <f>(SPEARMAN!P203-SPEARMAN!$W203)^2</f>
        <v>7396</v>
      </c>
      <c r="AO203">
        <f>(SPEARMAN!Q203-SPEARMAN!$W203)^2</f>
        <v>15376</v>
      </c>
      <c r="AP203">
        <f>(SPEARMAN!R203-SPEARMAN!$W203)^2</f>
        <v>10000</v>
      </c>
      <c r="AQ203">
        <f>(SPEARMAN!S203-SPEARMAN!$W203)^2</f>
        <v>17956</v>
      </c>
      <c r="AR203">
        <f>(SPEARMAN!T203-SPEARMAN!$W203)^2</f>
        <v>11881</v>
      </c>
      <c r="AS203">
        <f>(SPEARMAN!U203-SPEARMAN!$W203)^2</f>
        <v>10000</v>
      </c>
    </row>
    <row r="204" spans="25:45">
      <c r="Y204">
        <f>(SPEARMAN!A204-SPEARMAN!$W204)^2</f>
        <v>17161</v>
      </c>
      <c r="Z204">
        <f>(SPEARMAN!B204-SPEARMAN!$W204)^2</f>
        <v>81</v>
      </c>
      <c r="AA204">
        <f>(SPEARMAN!C204-SPEARMAN!$W204)^2</f>
        <v>14161</v>
      </c>
      <c r="AB204">
        <f>(SPEARMAN!D204-SPEARMAN!$W204)^2</f>
        <v>5184</v>
      </c>
      <c r="AC204">
        <f>(SPEARMAN!E204-SPEARMAN!$W204)^2</f>
        <v>9</v>
      </c>
      <c r="AD204">
        <f>(SPEARMAN!F204-SPEARMAN!$W204)^2</f>
        <v>1089</v>
      </c>
      <c r="AE204">
        <f>(SPEARMAN!G204-SPEARMAN!$W204)^2</f>
        <v>1444</v>
      </c>
      <c r="AF204">
        <f>(SPEARMAN!H204-SPEARMAN!$W204)^2</f>
        <v>47089</v>
      </c>
      <c r="AG204">
        <f>(SPEARMAN!I204-SPEARMAN!$W204)^2</f>
        <v>24336</v>
      </c>
      <c r="AH204">
        <f>(SPEARMAN!J204-SPEARMAN!$W204)^2</f>
        <v>2601</v>
      </c>
      <c r="AI204">
        <f>(SPEARMAN!K204-SPEARMAN!$W204)^2</f>
        <v>7225</v>
      </c>
      <c r="AJ204">
        <f>(SPEARMAN!L204-SPEARMAN!$W204)^2</f>
        <v>24025</v>
      </c>
      <c r="AK204">
        <f>(SPEARMAN!M204-SPEARMAN!$W204)^2</f>
        <v>2209</v>
      </c>
      <c r="AL204">
        <f>(SPEARMAN!N204-SPEARMAN!$W204)^2</f>
        <v>9216</v>
      </c>
      <c r="AM204">
        <f>(SPEARMAN!O204-SPEARMAN!$W204)^2</f>
        <v>7396</v>
      </c>
      <c r="AN204">
        <f>(SPEARMAN!P204-SPEARMAN!$W204)^2</f>
        <v>13689</v>
      </c>
      <c r="AO204">
        <f>(SPEARMAN!Q204-SPEARMAN!$W204)^2</f>
        <v>6724</v>
      </c>
      <c r="AP204">
        <f>(SPEARMAN!R204-SPEARMAN!$W204)^2</f>
        <v>46656</v>
      </c>
      <c r="AQ204">
        <f>(SPEARMAN!S204-SPEARMAN!$W204)^2</f>
        <v>42849</v>
      </c>
      <c r="AR204">
        <f>(SPEARMAN!T204-SPEARMAN!$W204)^2</f>
        <v>9</v>
      </c>
      <c r="AS204">
        <f>(SPEARMAN!U204-SPEARMAN!$W204)^2</f>
        <v>45796</v>
      </c>
    </row>
    <row r="205" spans="25:45">
      <c r="Y205">
        <f>(SPEARMAN!A205-SPEARMAN!$W205)^2</f>
        <v>361</v>
      </c>
      <c r="Z205">
        <f>(SPEARMAN!B205-SPEARMAN!$W205)^2</f>
        <v>35344</v>
      </c>
      <c r="AA205">
        <f>(SPEARMAN!C205-SPEARMAN!$W205)^2</f>
        <v>3364</v>
      </c>
      <c r="AB205">
        <f>(SPEARMAN!D205-SPEARMAN!$W205)^2</f>
        <v>5041</v>
      </c>
      <c r="AC205">
        <f>(SPEARMAN!E205-SPEARMAN!$W205)^2</f>
        <v>15876</v>
      </c>
      <c r="AD205">
        <f>(SPEARMAN!F205-SPEARMAN!$W205)^2</f>
        <v>576</v>
      </c>
      <c r="AE205">
        <f>(SPEARMAN!G205-SPEARMAN!$W205)^2</f>
        <v>26244</v>
      </c>
      <c r="AF205">
        <f>(SPEARMAN!H205-SPEARMAN!$W205)^2</f>
        <v>18225</v>
      </c>
      <c r="AG205">
        <f>(SPEARMAN!I205-SPEARMAN!$W205)^2</f>
        <v>1444</v>
      </c>
      <c r="AH205">
        <f>(SPEARMAN!J205-SPEARMAN!$W205)^2</f>
        <v>961</v>
      </c>
      <c r="AI205">
        <f>(SPEARMAN!K205-SPEARMAN!$W205)^2</f>
        <v>625</v>
      </c>
      <c r="AJ205">
        <f>(SPEARMAN!L205-SPEARMAN!$W205)^2</f>
        <v>16641</v>
      </c>
      <c r="AK205">
        <f>(SPEARMAN!M205-SPEARMAN!$W205)^2</f>
        <v>6724</v>
      </c>
      <c r="AL205">
        <f>(SPEARMAN!N205-SPEARMAN!$W205)^2</f>
        <v>4</v>
      </c>
      <c r="AM205">
        <f>(SPEARMAN!O205-SPEARMAN!$W205)^2</f>
        <v>15376</v>
      </c>
      <c r="AN205">
        <f>(SPEARMAN!P205-SPEARMAN!$W205)^2</f>
        <v>17424</v>
      </c>
      <c r="AO205">
        <f>(SPEARMAN!Q205-SPEARMAN!$W205)^2</f>
        <v>6241</v>
      </c>
      <c r="AP205">
        <f>(SPEARMAN!R205-SPEARMAN!$W205)^2</f>
        <v>1681</v>
      </c>
      <c r="AQ205">
        <f>(SPEARMAN!S205-SPEARMAN!$W205)^2</f>
        <v>26244</v>
      </c>
      <c r="AR205">
        <f>(SPEARMAN!T205-SPEARMAN!$W205)^2</f>
        <v>36481</v>
      </c>
      <c r="AS205">
        <f>(SPEARMAN!U205-SPEARMAN!$W205)^2</f>
        <v>36</v>
      </c>
    </row>
    <row r="206" spans="25:45">
      <c r="Y206">
        <f>(SPEARMAN!A206-SPEARMAN!$W206)^2</f>
        <v>1936</v>
      </c>
      <c r="Z206">
        <f>(SPEARMAN!B206-SPEARMAN!$W206)^2</f>
        <v>7569</v>
      </c>
      <c r="AA206">
        <f>(SPEARMAN!C206-SPEARMAN!$W206)^2</f>
        <v>361</v>
      </c>
      <c r="AB206">
        <f>(SPEARMAN!D206-SPEARMAN!$W206)^2</f>
        <v>9025</v>
      </c>
      <c r="AC206">
        <f>(SPEARMAN!E206-SPEARMAN!$W206)^2</f>
        <v>8649</v>
      </c>
      <c r="AD206">
        <f>(SPEARMAN!F206-SPEARMAN!$W206)^2</f>
        <v>4</v>
      </c>
      <c r="AE206">
        <f>(SPEARMAN!G206-SPEARMAN!$W206)^2</f>
        <v>17956</v>
      </c>
      <c r="AF206">
        <f>(SPEARMAN!H206-SPEARMAN!$W206)^2</f>
        <v>144</v>
      </c>
      <c r="AG206">
        <f>(SPEARMAN!I206-SPEARMAN!$W206)^2</f>
        <v>9409</v>
      </c>
      <c r="AH206">
        <f>(SPEARMAN!J206-SPEARMAN!$W206)^2</f>
        <v>21609</v>
      </c>
      <c r="AI206">
        <f>(SPEARMAN!K206-SPEARMAN!$W206)^2</f>
        <v>19044</v>
      </c>
      <c r="AJ206">
        <f>(SPEARMAN!L206-SPEARMAN!$W206)^2</f>
        <v>4761</v>
      </c>
      <c r="AK206">
        <f>(SPEARMAN!M206-SPEARMAN!$W206)^2</f>
        <v>1296</v>
      </c>
      <c r="AL206">
        <f>(SPEARMAN!N206-SPEARMAN!$W206)^2</f>
        <v>676</v>
      </c>
      <c r="AM206">
        <f>(SPEARMAN!O206-SPEARMAN!$W206)^2</f>
        <v>6084</v>
      </c>
      <c r="AN206">
        <f>(SPEARMAN!P206-SPEARMAN!$W206)^2</f>
        <v>529</v>
      </c>
      <c r="AO206">
        <f>(SPEARMAN!Q206-SPEARMAN!$W206)^2</f>
        <v>1</v>
      </c>
      <c r="AP206">
        <f>(SPEARMAN!R206-SPEARMAN!$W206)^2</f>
        <v>144</v>
      </c>
      <c r="AQ206">
        <f>(SPEARMAN!S206-SPEARMAN!$W206)^2</f>
        <v>2500</v>
      </c>
      <c r="AR206">
        <f>(SPEARMAN!T206-SPEARMAN!$W206)^2</f>
        <v>1</v>
      </c>
      <c r="AS206">
        <f>(SPEARMAN!U206-SPEARMAN!$W206)^2</f>
        <v>324</v>
      </c>
    </row>
    <row r="207" spans="25:45">
      <c r="Y207">
        <f>(SPEARMAN!A207-SPEARMAN!$W207)^2</f>
        <v>3136</v>
      </c>
      <c r="Z207">
        <f>(SPEARMAN!B207-SPEARMAN!$W207)^2</f>
        <v>3136</v>
      </c>
      <c r="AA207">
        <f>(SPEARMAN!C207-SPEARMAN!$W207)^2</f>
        <v>1936</v>
      </c>
      <c r="AB207">
        <f>(SPEARMAN!D207-SPEARMAN!$W207)^2</f>
        <v>11881</v>
      </c>
      <c r="AC207">
        <f>(SPEARMAN!E207-SPEARMAN!$W207)^2</f>
        <v>1764</v>
      </c>
      <c r="AD207">
        <f>(SPEARMAN!F207-SPEARMAN!$W207)^2</f>
        <v>400</v>
      </c>
      <c r="AE207">
        <f>(SPEARMAN!G207-SPEARMAN!$W207)^2</f>
        <v>225</v>
      </c>
      <c r="AF207">
        <f>(SPEARMAN!H207-SPEARMAN!$W207)^2</f>
        <v>17689</v>
      </c>
      <c r="AG207">
        <f>(SPEARMAN!I207-SPEARMAN!$W207)^2</f>
        <v>12769</v>
      </c>
      <c r="AH207">
        <f>(SPEARMAN!J207-SPEARMAN!$W207)^2</f>
        <v>8281</v>
      </c>
      <c r="AI207">
        <f>(SPEARMAN!K207-SPEARMAN!$W207)^2</f>
        <v>10000</v>
      </c>
      <c r="AJ207">
        <f>(SPEARMAN!L207-SPEARMAN!$W207)^2</f>
        <v>16900</v>
      </c>
      <c r="AK207">
        <f>(SPEARMAN!M207-SPEARMAN!$W207)^2</f>
        <v>14161</v>
      </c>
      <c r="AL207">
        <f>(SPEARMAN!N207-SPEARMAN!$W207)^2</f>
        <v>1089</v>
      </c>
      <c r="AM207">
        <f>(SPEARMAN!O207-SPEARMAN!$W207)^2</f>
        <v>25281</v>
      </c>
      <c r="AN207">
        <f>(SPEARMAN!P207-SPEARMAN!$W207)^2</f>
        <v>7225</v>
      </c>
      <c r="AO207">
        <f>(SPEARMAN!Q207-SPEARMAN!$W207)^2</f>
        <v>3249</v>
      </c>
      <c r="AP207">
        <f>(SPEARMAN!R207-SPEARMAN!$W207)^2</f>
        <v>28900</v>
      </c>
      <c r="AQ207">
        <f>(SPEARMAN!S207-SPEARMAN!$W207)^2</f>
        <v>24025</v>
      </c>
      <c r="AR207">
        <f>(SPEARMAN!T207-SPEARMAN!$W207)^2</f>
        <v>9801</v>
      </c>
      <c r="AS207">
        <f>(SPEARMAN!U207-SPEARMAN!$W207)^2</f>
        <v>25921</v>
      </c>
    </row>
    <row r="208" spans="25:45">
      <c r="Y208">
        <f>(SPEARMAN!A208-SPEARMAN!$W208)^2</f>
        <v>25</v>
      </c>
      <c r="Z208">
        <f>(SPEARMAN!B208-SPEARMAN!$W208)^2</f>
        <v>900</v>
      </c>
      <c r="AA208">
        <f>(SPEARMAN!C208-SPEARMAN!$W208)^2</f>
        <v>5625</v>
      </c>
      <c r="AB208">
        <f>(SPEARMAN!D208-SPEARMAN!$W208)^2</f>
        <v>25921</v>
      </c>
      <c r="AC208">
        <f>(SPEARMAN!E208-SPEARMAN!$W208)^2</f>
        <v>400</v>
      </c>
      <c r="AD208">
        <f>(SPEARMAN!F208-SPEARMAN!$W208)^2</f>
        <v>169</v>
      </c>
      <c r="AE208">
        <f>(SPEARMAN!G208-SPEARMAN!$W208)^2</f>
        <v>361</v>
      </c>
      <c r="AF208">
        <f>(SPEARMAN!H208-SPEARMAN!$W208)^2</f>
        <v>18225</v>
      </c>
      <c r="AG208">
        <f>(SPEARMAN!I208-SPEARMAN!$W208)^2</f>
        <v>961</v>
      </c>
      <c r="AH208">
        <f>(SPEARMAN!J208-SPEARMAN!$W208)^2</f>
        <v>7744</v>
      </c>
      <c r="AI208">
        <f>(SPEARMAN!K208-SPEARMAN!$W208)^2</f>
        <v>2209</v>
      </c>
      <c r="AJ208">
        <f>(SPEARMAN!L208-SPEARMAN!$W208)^2</f>
        <v>576</v>
      </c>
      <c r="AK208">
        <f>(SPEARMAN!M208-SPEARMAN!$W208)^2</f>
        <v>1521</v>
      </c>
      <c r="AL208">
        <f>(SPEARMAN!N208-SPEARMAN!$W208)^2</f>
        <v>50176</v>
      </c>
      <c r="AM208">
        <f>(SPEARMAN!O208-SPEARMAN!$W208)^2</f>
        <v>676</v>
      </c>
      <c r="AN208">
        <f>(SPEARMAN!P208-SPEARMAN!$W208)^2</f>
        <v>35344</v>
      </c>
      <c r="AO208">
        <f>(SPEARMAN!Q208-SPEARMAN!$W208)^2</f>
        <v>63504</v>
      </c>
      <c r="AP208">
        <f>(SPEARMAN!R208-SPEARMAN!$W208)^2</f>
        <v>51076</v>
      </c>
      <c r="AQ208">
        <f>(SPEARMAN!S208-SPEARMAN!$W208)^2</f>
        <v>46656</v>
      </c>
      <c r="AR208">
        <f>(SPEARMAN!T208-SPEARMAN!$W208)^2</f>
        <v>256</v>
      </c>
      <c r="AS208">
        <f>(SPEARMAN!U208-SPEARMAN!$W208)^2</f>
        <v>57600</v>
      </c>
    </row>
    <row r="209" spans="25:45">
      <c r="Y209">
        <f>(SPEARMAN!A209-SPEARMAN!$W209)^2</f>
        <v>4356</v>
      </c>
      <c r="Z209">
        <f>(SPEARMAN!B209-SPEARMAN!$W209)^2</f>
        <v>9409</v>
      </c>
      <c r="AA209">
        <f>(SPEARMAN!C209-SPEARMAN!$W209)^2</f>
        <v>2401</v>
      </c>
      <c r="AB209">
        <f>(SPEARMAN!D209-SPEARMAN!$W209)^2</f>
        <v>9</v>
      </c>
      <c r="AC209">
        <f>(SPEARMAN!E209-SPEARMAN!$W209)^2</f>
        <v>17956</v>
      </c>
      <c r="AD209">
        <f>(SPEARMAN!F209-SPEARMAN!$W209)^2</f>
        <v>2401</v>
      </c>
      <c r="AE209">
        <f>(SPEARMAN!G209-SPEARMAN!$W209)^2</f>
        <v>3721</v>
      </c>
      <c r="AF209">
        <f>(SPEARMAN!H209-SPEARMAN!$W209)^2</f>
        <v>10816</v>
      </c>
      <c r="AG209">
        <f>(SPEARMAN!I209-SPEARMAN!$W209)^2</f>
        <v>3721</v>
      </c>
      <c r="AH209">
        <f>(SPEARMAN!J209-SPEARMAN!$W209)^2</f>
        <v>6724</v>
      </c>
      <c r="AI209">
        <f>(SPEARMAN!K209-SPEARMAN!$W209)^2</f>
        <v>7921</v>
      </c>
      <c r="AJ209">
        <f>(SPEARMAN!L209-SPEARMAN!$W209)^2</f>
        <v>18225</v>
      </c>
      <c r="AK209">
        <f>(SPEARMAN!M209-SPEARMAN!$W209)^2</f>
        <v>17689</v>
      </c>
      <c r="AL209">
        <f>(SPEARMAN!N209-SPEARMAN!$W209)^2</f>
        <v>4096</v>
      </c>
      <c r="AM209">
        <f>(SPEARMAN!O209-SPEARMAN!$W209)^2</f>
        <v>4761</v>
      </c>
      <c r="AN209">
        <f>(SPEARMAN!P209-SPEARMAN!$W209)^2</f>
        <v>841</v>
      </c>
      <c r="AO209">
        <f>(SPEARMAN!Q209-SPEARMAN!$W209)^2</f>
        <v>400</v>
      </c>
      <c r="AP209">
        <f>(SPEARMAN!R209-SPEARMAN!$W209)^2</f>
        <v>5929</v>
      </c>
      <c r="AQ209">
        <f>(SPEARMAN!S209-SPEARMAN!$W209)^2</f>
        <v>4489</v>
      </c>
      <c r="AR209">
        <f>(SPEARMAN!T209-SPEARMAN!$W209)^2</f>
        <v>3136</v>
      </c>
      <c r="AS209">
        <f>(SPEARMAN!U209-SPEARMAN!$W209)^2</f>
        <v>3844</v>
      </c>
    </row>
    <row r="210" spans="25:45">
      <c r="Y210">
        <f>(SPEARMAN!A210-SPEARMAN!$W210)^2</f>
        <v>4356</v>
      </c>
      <c r="Z210">
        <f>(SPEARMAN!B210-SPEARMAN!$W210)^2</f>
        <v>576</v>
      </c>
      <c r="AA210">
        <f>(SPEARMAN!C210-SPEARMAN!$W210)^2</f>
        <v>1</v>
      </c>
      <c r="AB210">
        <f>(SPEARMAN!D210-SPEARMAN!$W210)^2</f>
        <v>30976</v>
      </c>
      <c r="AC210">
        <f>(SPEARMAN!E210-SPEARMAN!$W210)^2</f>
        <v>1225</v>
      </c>
      <c r="AD210">
        <f>(SPEARMAN!F210-SPEARMAN!$W210)^2</f>
        <v>25</v>
      </c>
      <c r="AE210">
        <f>(SPEARMAN!G210-SPEARMAN!$W210)^2</f>
        <v>31684</v>
      </c>
      <c r="AF210">
        <f>(SPEARMAN!H210-SPEARMAN!$W210)^2</f>
        <v>17424</v>
      </c>
      <c r="AG210">
        <f>(SPEARMAN!I210-SPEARMAN!$W210)^2</f>
        <v>729</v>
      </c>
      <c r="AH210">
        <f>(SPEARMAN!J210-SPEARMAN!$W210)^2</f>
        <v>144</v>
      </c>
      <c r="AI210">
        <f>(SPEARMAN!K210-SPEARMAN!$W210)^2</f>
        <v>324</v>
      </c>
      <c r="AJ210">
        <f>(SPEARMAN!L210-SPEARMAN!$W210)^2</f>
        <v>576</v>
      </c>
      <c r="AK210">
        <f>(SPEARMAN!M210-SPEARMAN!$W210)^2</f>
        <v>1681</v>
      </c>
      <c r="AL210">
        <f>(SPEARMAN!N210-SPEARMAN!$W210)^2</f>
        <v>23409</v>
      </c>
      <c r="AM210">
        <f>(SPEARMAN!O210-SPEARMAN!$W210)^2</f>
        <v>6400</v>
      </c>
      <c r="AN210">
        <f>(SPEARMAN!P210-SPEARMAN!$W210)^2</f>
        <v>26244</v>
      </c>
      <c r="AO210">
        <f>(SPEARMAN!Q210-SPEARMAN!$W210)^2</f>
        <v>784</v>
      </c>
      <c r="AP210">
        <f>(SPEARMAN!R210-SPEARMAN!$W210)^2</f>
        <v>5184</v>
      </c>
      <c r="AQ210">
        <f>(SPEARMAN!S210-SPEARMAN!$W210)^2</f>
        <v>0</v>
      </c>
      <c r="AR210">
        <f>(SPEARMAN!T210-SPEARMAN!$W210)^2</f>
        <v>961</v>
      </c>
      <c r="AS210">
        <f>(SPEARMAN!U210-SPEARMAN!$W210)^2</f>
        <v>4096</v>
      </c>
    </row>
    <row r="211" spans="25:45">
      <c r="Y211">
        <f>(SPEARMAN!A211-SPEARMAN!$W211)^2</f>
        <v>841</v>
      </c>
      <c r="Z211">
        <f>(SPEARMAN!B211-SPEARMAN!$W211)^2</f>
        <v>12996</v>
      </c>
      <c r="AA211">
        <f>(SPEARMAN!C211-SPEARMAN!$W211)^2</f>
        <v>784</v>
      </c>
      <c r="AB211">
        <f>(SPEARMAN!D211-SPEARMAN!$W211)^2</f>
        <v>23104</v>
      </c>
      <c r="AC211">
        <f>(SPEARMAN!E211-SPEARMAN!$W211)^2</f>
        <v>841</v>
      </c>
      <c r="AD211">
        <f>(SPEARMAN!F211-SPEARMAN!$W211)^2</f>
        <v>324</v>
      </c>
      <c r="AE211">
        <f>(SPEARMAN!G211-SPEARMAN!$W211)^2</f>
        <v>729</v>
      </c>
      <c r="AF211">
        <f>(SPEARMAN!H211-SPEARMAN!$W211)^2</f>
        <v>7396</v>
      </c>
      <c r="AG211">
        <f>(SPEARMAN!I211-SPEARMAN!$W211)^2</f>
        <v>324</v>
      </c>
      <c r="AH211">
        <f>(SPEARMAN!J211-SPEARMAN!$W211)^2</f>
        <v>13924</v>
      </c>
      <c r="AI211">
        <f>(SPEARMAN!K211-SPEARMAN!$W211)^2</f>
        <v>7396</v>
      </c>
      <c r="AJ211">
        <f>(SPEARMAN!L211-SPEARMAN!$W211)^2</f>
        <v>1681</v>
      </c>
      <c r="AK211">
        <f>(SPEARMAN!M211-SPEARMAN!$W211)^2</f>
        <v>3600</v>
      </c>
      <c r="AL211">
        <f>(SPEARMAN!N211-SPEARMAN!$W211)^2</f>
        <v>57121</v>
      </c>
      <c r="AM211">
        <f>(SPEARMAN!O211-SPEARMAN!$W211)^2</f>
        <v>1225</v>
      </c>
      <c r="AN211">
        <f>(SPEARMAN!P211-SPEARMAN!$W211)^2</f>
        <v>40401</v>
      </c>
      <c r="AO211">
        <f>(SPEARMAN!Q211-SPEARMAN!$W211)^2</f>
        <v>31684</v>
      </c>
      <c r="AP211">
        <f>(SPEARMAN!R211-SPEARMAN!$W211)^2</f>
        <v>12769</v>
      </c>
      <c r="AQ211">
        <f>(SPEARMAN!S211-SPEARMAN!$W211)^2</f>
        <v>29241</v>
      </c>
      <c r="AR211">
        <f>(SPEARMAN!T211-SPEARMAN!$W211)^2</f>
        <v>25600</v>
      </c>
      <c r="AS211">
        <f>(SPEARMAN!U211-SPEARMAN!$W211)^2</f>
        <v>16384</v>
      </c>
    </row>
    <row r="212" spans="25:45">
      <c r="Y212">
        <f>(SPEARMAN!A212-SPEARMAN!$W212)^2</f>
        <v>36864</v>
      </c>
      <c r="Z212">
        <f>(SPEARMAN!B212-SPEARMAN!$W212)^2</f>
        <v>784</v>
      </c>
      <c r="AA212">
        <f>(SPEARMAN!C212-SPEARMAN!$W212)^2</f>
        <v>4225</v>
      </c>
      <c r="AB212">
        <f>(SPEARMAN!D212-SPEARMAN!$W212)^2</f>
        <v>441</v>
      </c>
      <c r="AC212">
        <f>(SPEARMAN!E212-SPEARMAN!$W212)^2</f>
        <v>729</v>
      </c>
      <c r="AD212">
        <f>(SPEARMAN!F212-SPEARMAN!$W212)^2</f>
        <v>6561</v>
      </c>
      <c r="AE212">
        <f>(SPEARMAN!G212-SPEARMAN!$W212)^2</f>
        <v>35721</v>
      </c>
      <c r="AF212">
        <f>(SPEARMAN!H212-SPEARMAN!$W212)^2</f>
        <v>40401</v>
      </c>
      <c r="AG212">
        <f>(SPEARMAN!I212-SPEARMAN!$W212)^2</f>
        <v>39601</v>
      </c>
      <c r="AH212">
        <f>(SPEARMAN!J212-SPEARMAN!$W212)^2</f>
        <v>36481</v>
      </c>
      <c r="AI212">
        <f>(SPEARMAN!K212-SPEARMAN!$W212)^2</f>
        <v>35344</v>
      </c>
      <c r="AJ212">
        <f>(SPEARMAN!L212-SPEARMAN!$W212)^2</f>
        <v>40000</v>
      </c>
      <c r="AK212">
        <f>(SPEARMAN!M212-SPEARMAN!$W212)^2</f>
        <v>7396</v>
      </c>
      <c r="AL212">
        <f>(SPEARMAN!N212-SPEARMAN!$W212)^2</f>
        <v>6561</v>
      </c>
      <c r="AM212">
        <f>(SPEARMAN!O212-SPEARMAN!$W212)^2</f>
        <v>40401</v>
      </c>
      <c r="AN212">
        <f>(SPEARMAN!P212-SPEARMAN!$W212)^2</f>
        <v>7921</v>
      </c>
      <c r="AO212">
        <f>(SPEARMAN!Q212-SPEARMAN!$W212)^2</f>
        <v>25</v>
      </c>
      <c r="AP212">
        <f>(SPEARMAN!R212-SPEARMAN!$W212)^2</f>
        <v>40401</v>
      </c>
      <c r="AQ212">
        <f>(SPEARMAN!S212-SPEARMAN!$W212)^2</f>
        <v>37249</v>
      </c>
      <c r="AR212">
        <f>(SPEARMAN!T212-SPEARMAN!$W212)^2</f>
        <v>3249</v>
      </c>
      <c r="AS212">
        <f>(SPEARMAN!U212-SPEARMAN!$W212)^2</f>
        <v>38809</v>
      </c>
    </row>
    <row r="213" spans="25:45">
      <c r="Y213">
        <f>(SPEARMAN!A213-SPEARMAN!$W213)^2</f>
        <v>21316</v>
      </c>
      <c r="Z213">
        <f>(SPEARMAN!B213-SPEARMAN!$W213)^2</f>
        <v>14884</v>
      </c>
      <c r="AA213">
        <f>(SPEARMAN!C213-SPEARMAN!$W213)^2</f>
        <v>2916</v>
      </c>
      <c r="AB213">
        <f>(SPEARMAN!D213-SPEARMAN!$W213)^2</f>
        <v>10609</v>
      </c>
      <c r="AC213">
        <f>(SPEARMAN!E213-SPEARMAN!$W213)^2</f>
        <v>3249</v>
      </c>
      <c r="AD213">
        <f>(SPEARMAN!F213-SPEARMAN!$W213)^2</f>
        <v>4096</v>
      </c>
      <c r="AE213">
        <f>(SPEARMAN!G213-SPEARMAN!$W213)^2</f>
        <v>11664</v>
      </c>
      <c r="AF213">
        <f>(SPEARMAN!H213-SPEARMAN!$W213)^2</f>
        <v>26896</v>
      </c>
      <c r="AG213">
        <f>(SPEARMAN!I213-SPEARMAN!$W213)^2</f>
        <v>25921</v>
      </c>
      <c r="AH213">
        <f>(SPEARMAN!J213-SPEARMAN!$W213)^2</f>
        <v>14884</v>
      </c>
      <c r="AI213">
        <f>(SPEARMAN!K213-SPEARMAN!$W213)^2</f>
        <v>21316</v>
      </c>
      <c r="AJ213">
        <f>(SPEARMAN!L213-SPEARMAN!$W213)^2</f>
        <v>28900</v>
      </c>
      <c r="AK213">
        <f>(SPEARMAN!M213-SPEARMAN!$W213)^2</f>
        <v>8281</v>
      </c>
      <c r="AL213">
        <f>(SPEARMAN!N213-SPEARMAN!$W213)^2</f>
        <v>7569</v>
      </c>
      <c r="AM213">
        <f>(SPEARMAN!O213-SPEARMAN!$W213)^2</f>
        <v>34225</v>
      </c>
      <c r="AN213">
        <f>(SPEARMAN!P213-SPEARMAN!$W213)^2</f>
        <v>25600</v>
      </c>
      <c r="AO213">
        <f>(SPEARMAN!Q213-SPEARMAN!$W213)^2</f>
        <v>1296</v>
      </c>
      <c r="AP213">
        <f>(SPEARMAN!R213-SPEARMAN!$W213)^2</f>
        <v>16900</v>
      </c>
      <c r="AQ213">
        <f>(SPEARMAN!S213-SPEARMAN!$W213)^2</f>
        <v>2601</v>
      </c>
      <c r="AR213">
        <f>(SPEARMAN!T213-SPEARMAN!$W213)^2</f>
        <v>2704</v>
      </c>
      <c r="AS213">
        <f>(SPEARMAN!U213-SPEARMAN!$W213)^2</f>
        <v>18225</v>
      </c>
    </row>
    <row r="214" spans="25:45">
      <c r="Y214">
        <f>(SPEARMAN!A214-SPEARMAN!$W214)^2</f>
        <v>1521</v>
      </c>
      <c r="Z214">
        <f>(SPEARMAN!B214-SPEARMAN!$W214)^2</f>
        <v>1156</v>
      </c>
      <c r="AA214">
        <f>(SPEARMAN!C214-SPEARMAN!$W214)^2</f>
        <v>4356</v>
      </c>
      <c r="AB214">
        <f>(SPEARMAN!D214-SPEARMAN!$W214)^2</f>
        <v>1764</v>
      </c>
      <c r="AC214">
        <f>(SPEARMAN!E214-SPEARMAN!$W214)^2</f>
        <v>7056</v>
      </c>
      <c r="AD214">
        <f>(SPEARMAN!F214-SPEARMAN!$W214)^2</f>
        <v>1</v>
      </c>
      <c r="AE214">
        <f>(SPEARMAN!G214-SPEARMAN!$W214)^2</f>
        <v>3136</v>
      </c>
      <c r="AF214">
        <f>(SPEARMAN!H214-SPEARMAN!$W214)^2</f>
        <v>1369</v>
      </c>
      <c r="AG214">
        <f>(SPEARMAN!I214-SPEARMAN!$W214)^2</f>
        <v>1849</v>
      </c>
      <c r="AH214">
        <f>(SPEARMAN!J214-SPEARMAN!$W214)^2</f>
        <v>7921</v>
      </c>
      <c r="AI214">
        <f>(SPEARMAN!K214-SPEARMAN!$W214)^2</f>
        <v>3481</v>
      </c>
      <c r="AJ214">
        <f>(SPEARMAN!L214-SPEARMAN!$W214)^2</f>
        <v>1369</v>
      </c>
      <c r="AK214">
        <f>(SPEARMAN!M214-SPEARMAN!$W214)^2</f>
        <v>6400</v>
      </c>
      <c r="AL214">
        <f>(SPEARMAN!N214-SPEARMAN!$W214)^2</f>
        <v>24336</v>
      </c>
      <c r="AM214">
        <f>(SPEARMAN!O214-SPEARMAN!$W214)^2</f>
        <v>1444</v>
      </c>
      <c r="AN214">
        <f>(SPEARMAN!P214-SPEARMAN!$W214)^2</f>
        <v>1156</v>
      </c>
      <c r="AO214">
        <f>(SPEARMAN!Q214-SPEARMAN!$W214)^2</f>
        <v>1444</v>
      </c>
      <c r="AP214">
        <f>(SPEARMAN!R214-SPEARMAN!$W214)^2</f>
        <v>3025</v>
      </c>
      <c r="AQ214">
        <f>(SPEARMAN!S214-SPEARMAN!$W214)^2</f>
        <v>11449</v>
      </c>
      <c r="AR214">
        <f>(SPEARMAN!T214-SPEARMAN!$W214)^2</f>
        <v>33856</v>
      </c>
      <c r="AS214">
        <f>(SPEARMAN!U214-SPEARMAN!$W214)^2</f>
        <v>2916</v>
      </c>
    </row>
    <row r="215" spans="25:45">
      <c r="Y215">
        <f>(SPEARMAN!A215-SPEARMAN!$W215)^2</f>
        <v>400</v>
      </c>
      <c r="Z215">
        <f>(SPEARMAN!B215-SPEARMAN!$W215)^2</f>
        <v>361</v>
      </c>
      <c r="AA215">
        <f>(SPEARMAN!C215-SPEARMAN!$W215)^2</f>
        <v>169</v>
      </c>
      <c r="AB215">
        <f>(SPEARMAN!D215-SPEARMAN!$W215)^2</f>
        <v>32400</v>
      </c>
      <c r="AC215">
        <f>(SPEARMAN!E215-SPEARMAN!$W215)^2</f>
        <v>289</v>
      </c>
      <c r="AD215">
        <f>(SPEARMAN!F215-SPEARMAN!$W215)^2</f>
        <v>64</v>
      </c>
      <c r="AE215">
        <f>(SPEARMAN!G215-SPEARMAN!$W215)^2</f>
        <v>900</v>
      </c>
      <c r="AF215">
        <f>(SPEARMAN!H215-SPEARMAN!$W215)^2</f>
        <v>441</v>
      </c>
      <c r="AG215">
        <f>(SPEARMAN!I215-SPEARMAN!$W215)^2</f>
        <v>484</v>
      </c>
      <c r="AH215">
        <f>(SPEARMAN!J215-SPEARMAN!$W215)^2</f>
        <v>144</v>
      </c>
      <c r="AI215">
        <f>(SPEARMAN!K215-SPEARMAN!$W215)^2</f>
        <v>361</v>
      </c>
      <c r="AJ215">
        <f>(SPEARMAN!L215-SPEARMAN!$W215)^2</f>
        <v>576</v>
      </c>
      <c r="AK215">
        <f>(SPEARMAN!M215-SPEARMAN!$W215)^2</f>
        <v>55225</v>
      </c>
      <c r="AL215">
        <f>(SPEARMAN!N215-SPEARMAN!$W215)^2</f>
        <v>34225</v>
      </c>
      <c r="AM215">
        <f>(SPEARMAN!O215-SPEARMAN!$W215)^2</f>
        <v>1</v>
      </c>
      <c r="AN215">
        <f>(SPEARMAN!P215-SPEARMAN!$W215)^2</f>
        <v>21316</v>
      </c>
      <c r="AO215">
        <f>(SPEARMAN!Q215-SPEARMAN!$W215)^2</f>
        <v>57600</v>
      </c>
      <c r="AP215">
        <f>(SPEARMAN!R215-SPEARMAN!$W215)^2</f>
        <v>25</v>
      </c>
      <c r="AQ215">
        <f>(SPEARMAN!S215-SPEARMAN!$W215)^2</f>
        <v>361</v>
      </c>
      <c r="AR215">
        <f>(SPEARMAN!T215-SPEARMAN!$W215)^2</f>
        <v>324</v>
      </c>
      <c r="AS215">
        <f>(SPEARMAN!U215-SPEARMAN!$W215)^2</f>
        <v>2500</v>
      </c>
    </row>
    <row r="216" spans="25:45">
      <c r="Y216">
        <f>(SPEARMAN!A216-SPEARMAN!$W216)^2</f>
        <v>484</v>
      </c>
      <c r="Z216">
        <f>(SPEARMAN!B216-SPEARMAN!$W216)^2</f>
        <v>4761</v>
      </c>
      <c r="AA216">
        <f>(SPEARMAN!C216-SPEARMAN!$W216)^2</f>
        <v>6400</v>
      </c>
      <c r="AB216">
        <f>(SPEARMAN!D216-SPEARMAN!$W216)^2</f>
        <v>26896</v>
      </c>
      <c r="AC216">
        <f>(SPEARMAN!E216-SPEARMAN!$W216)^2</f>
        <v>3481</v>
      </c>
      <c r="AD216">
        <f>(SPEARMAN!F216-SPEARMAN!$W216)^2</f>
        <v>529</v>
      </c>
      <c r="AE216">
        <f>(SPEARMAN!G216-SPEARMAN!$W216)^2</f>
        <v>9</v>
      </c>
      <c r="AF216">
        <f>(SPEARMAN!H216-SPEARMAN!$W216)^2</f>
        <v>9</v>
      </c>
      <c r="AG216">
        <f>(SPEARMAN!I216-SPEARMAN!$W216)^2</f>
        <v>36</v>
      </c>
      <c r="AH216">
        <f>(SPEARMAN!J216-SPEARMAN!$W216)^2</f>
        <v>2704</v>
      </c>
      <c r="AI216">
        <f>(SPEARMAN!K216-SPEARMAN!$W216)^2</f>
        <v>900</v>
      </c>
      <c r="AJ216">
        <f>(SPEARMAN!L216-SPEARMAN!$W216)^2</f>
        <v>1296</v>
      </c>
      <c r="AK216">
        <f>(SPEARMAN!M216-SPEARMAN!$W216)^2</f>
        <v>7396</v>
      </c>
      <c r="AL216">
        <f>(SPEARMAN!N216-SPEARMAN!$W216)^2</f>
        <v>28561</v>
      </c>
      <c r="AM216">
        <f>(SPEARMAN!O216-SPEARMAN!$W216)^2</f>
        <v>2401</v>
      </c>
      <c r="AN216">
        <f>(SPEARMAN!P216-SPEARMAN!$W216)^2</f>
        <v>2916</v>
      </c>
      <c r="AO216">
        <f>(SPEARMAN!Q216-SPEARMAN!$W216)^2</f>
        <v>16129</v>
      </c>
      <c r="AP216">
        <f>(SPEARMAN!R216-SPEARMAN!$W216)^2</f>
        <v>8464</v>
      </c>
      <c r="AQ216">
        <f>(SPEARMAN!S216-SPEARMAN!$W216)^2</f>
        <v>6561</v>
      </c>
      <c r="AR216">
        <f>(SPEARMAN!T216-SPEARMAN!$W216)^2</f>
        <v>9604</v>
      </c>
      <c r="AS216">
        <f>(SPEARMAN!U216-SPEARMAN!$W216)^2</f>
        <v>14641</v>
      </c>
    </row>
    <row r="217" spans="25:45">
      <c r="Y217">
        <f>(SPEARMAN!A217-SPEARMAN!$W217)^2</f>
        <v>256</v>
      </c>
      <c r="Z217">
        <f>(SPEARMAN!B217-SPEARMAN!$W217)^2</f>
        <v>23104</v>
      </c>
      <c r="AA217">
        <f>(SPEARMAN!C217-SPEARMAN!$W217)^2</f>
        <v>144</v>
      </c>
      <c r="AB217">
        <f>(SPEARMAN!D217-SPEARMAN!$W217)^2</f>
        <v>15625</v>
      </c>
      <c r="AC217">
        <f>(SPEARMAN!E217-SPEARMAN!$W217)^2</f>
        <v>361</v>
      </c>
      <c r="AD217">
        <f>(SPEARMAN!F217-SPEARMAN!$W217)^2</f>
        <v>961</v>
      </c>
      <c r="AE217">
        <f>(SPEARMAN!G217-SPEARMAN!$W217)^2</f>
        <v>196</v>
      </c>
      <c r="AF217">
        <f>(SPEARMAN!H217-SPEARMAN!$W217)^2</f>
        <v>48841</v>
      </c>
      <c r="AG217">
        <f>(SPEARMAN!I217-SPEARMAN!$W217)^2</f>
        <v>12769</v>
      </c>
      <c r="AH217">
        <f>(SPEARMAN!J217-SPEARMAN!$W217)^2</f>
        <v>1936</v>
      </c>
      <c r="AI217">
        <f>(SPEARMAN!K217-SPEARMAN!$W217)^2</f>
        <v>8464</v>
      </c>
      <c r="AJ217">
        <f>(SPEARMAN!L217-SPEARMAN!$W217)^2</f>
        <v>21609</v>
      </c>
      <c r="AK217">
        <f>(SPEARMAN!M217-SPEARMAN!$W217)^2</f>
        <v>25921</v>
      </c>
      <c r="AL217">
        <f>(SPEARMAN!N217-SPEARMAN!$W217)^2</f>
        <v>10609</v>
      </c>
      <c r="AM217">
        <f>(SPEARMAN!O217-SPEARMAN!$W217)^2</f>
        <v>1600</v>
      </c>
      <c r="AN217">
        <f>(SPEARMAN!P217-SPEARMAN!$W217)^2</f>
        <v>15376</v>
      </c>
      <c r="AO217">
        <f>(SPEARMAN!Q217-SPEARMAN!$W217)^2</f>
        <v>41616</v>
      </c>
      <c r="AP217">
        <f>(SPEARMAN!R217-SPEARMAN!$W217)^2</f>
        <v>38809</v>
      </c>
      <c r="AQ217">
        <f>(SPEARMAN!S217-SPEARMAN!$W217)^2</f>
        <v>41616</v>
      </c>
      <c r="AR217">
        <f>(SPEARMAN!T217-SPEARMAN!$W217)^2</f>
        <v>1681</v>
      </c>
      <c r="AS217">
        <f>(SPEARMAN!U217-SPEARMAN!$W217)^2</f>
        <v>43681</v>
      </c>
    </row>
    <row r="218" spans="25:45">
      <c r="Y218">
        <f>(SPEARMAN!A218-SPEARMAN!$W218)^2</f>
        <v>20164</v>
      </c>
      <c r="Z218">
        <f>(SPEARMAN!B218-SPEARMAN!$W218)^2</f>
        <v>784</v>
      </c>
      <c r="AA218">
        <f>(SPEARMAN!C218-SPEARMAN!$W218)^2</f>
        <v>8836</v>
      </c>
      <c r="AB218">
        <f>(SPEARMAN!D218-SPEARMAN!$W218)^2</f>
        <v>0</v>
      </c>
      <c r="AC218">
        <f>(SPEARMAN!E218-SPEARMAN!$W218)^2</f>
        <v>6241</v>
      </c>
      <c r="AD218">
        <f>(SPEARMAN!F218-SPEARMAN!$W218)^2</f>
        <v>1225</v>
      </c>
      <c r="AE218">
        <f>(SPEARMAN!G218-SPEARMAN!$W218)^2</f>
        <v>25</v>
      </c>
      <c r="AF218">
        <f>(SPEARMAN!H218-SPEARMAN!$W218)^2</f>
        <v>24649</v>
      </c>
      <c r="AG218">
        <f>(SPEARMAN!I218-SPEARMAN!$W218)^2</f>
        <v>26896</v>
      </c>
      <c r="AH218">
        <f>(SPEARMAN!J218-SPEARMAN!$W218)^2</f>
        <v>13456</v>
      </c>
      <c r="AI218">
        <f>(SPEARMAN!K218-SPEARMAN!$W218)^2</f>
        <v>16129</v>
      </c>
      <c r="AJ218">
        <f>(SPEARMAN!L218-SPEARMAN!$W218)^2</f>
        <v>30625</v>
      </c>
      <c r="AK218">
        <f>(SPEARMAN!M218-SPEARMAN!$W218)^2</f>
        <v>6084</v>
      </c>
      <c r="AL218">
        <f>(SPEARMAN!N218-SPEARMAN!$W218)^2</f>
        <v>961</v>
      </c>
      <c r="AM218">
        <f>(SPEARMAN!O218-SPEARMAN!$W218)^2</f>
        <v>34596</v>
      </c>
      <c r="AN218">
        <f>(SPEARMAN!P218-SPEARMAN!$W218)^2</f>
        <v>169</v>
      </c>
      <c r="AO218">
        <f>(SPEARMAN!Q218-SPEARMAN!$W218)^2</f>
        <v>15876</v>
      </c>
      <c r="AP218">
        <f>(SPEARMAN!R218-SPEARMAN!$W218)^2</f>
        <v>28224</v>
      </c>
      <c r="AQ218">
        <f>(SPEARMAN!S218-SPEARMAN!$W218)^2</f>
        <v>25600</v>
      </c>
      <c r="AR218">
        <f>(SPEARMAN!T218-SPEARMAN!$W218)^2</f>
        <v>49</v>
      </c>
      <c r="AS218">
        <f>(SPEARMAN!U218-SPEARMAN!$W218)^2</f>
        <v>30276</v>
      </c>
    </row>
    <row r="219" spans="25:45">
      <c r="Y219">
        <f>(SPEARMAN!A219-SPEARMAN!$W219)^2</f>
        <v>784</v>
      </c>
      <c r="Z219">
        <f>(SPEARMAN!B219-SPEARMAN!$W219)^2</f>
        <v>1089</v>
      </c>
      <c r="AA219">
        <f>(SPEARMAN!C219-SPEARMAN!$W219)^2</f>
        <v>4356</v>
      </c>
      <c r="AB219">
        <f>(SPEARMAN!D219-SPEARMAN!$W219)^2</f>
        <v>45796</v>
      </c>
      <c r="AC219">
        <f>(SPEARMAN!E219-SPEARMAN!$W219)^2</f>
        <v>2304</v>
      </c>
      <c r="AD219">
        <f>(SPEARMAN!F219-SPEARMAN!$W219)^2</f>
        <v>484</v>
      </c>
      <c r="AE219">
        <f>(SPEARMAN!G219-SPEARMAN!$W219)^2</f>
        <v>625</v>
      </c>
      <c r="AF219">
        <f>(SPEARMAN!H219-SPEARMAN!$W219)^2</f>
        <v>55225</v>
      </c>
      <c r="AG219">
        <f>(SPEARMAN!I219-SPEARMAN!$W219)^2</f>
        <v>11664</v>
      </c>
      <c r="AH219">
        <f>(SPEARMAN!J219-SPEARMAN!$W219)^2</f>
        <v>144</v>
      </c>
      <c r="AI219">
        <f>(SPEARMAN!K219-SPEARMAN!$W219)^2</f>
        <v>2500</v>
      </c>
      <c r="AJ219">
        <f>(SPEARMAN!L219-SPEARMAN!$W219)^2</f>
        <v>3025</v>
      </c>
      <c r="AK219">
        <f>(SPEARMAN!M219-SPEARMAN!$W219)^2</f>
        <v>841</v>
      </c>
      <c r="AL219">
        <f>(SPEARMAN!N219-SPEARMAN!$W219)^2</f>
        <v>31329</v>
      </c>
      <c r="AM219">
        <f>(SPEARMAN!O219-SPEARMAN!$W219)^2</f>
        <v>1521</v>
      </c>
      <c r="AN219">
        <f>(SPEARMAN!P219-SPEARMAN!$W219)^2</f>
        <v>32761</v>
      </c>
      <c r="AO219">
        <f>(SPEARMAN!Q219-SPEARMAN!$W219)^2</f>
        <v>24649</v>
      </c>
      <c r="AP219">
        <f>(SPEARMAN!R219-SPEARMAN!$W219)^2</f>
        <v>51529</v>
      </c>
      <c r="AQ219">
        <f>(SPEARMAN!S219-SPEARMAN!$W219)^2</f>
        <v>46225</v>
      </c>
      <c r="AR219">
        <f>(SPEARMAN!T219-SPEARMAN!$W219)^2</f>
        <v>9</v>
      </c>
      <c r="AS219">
        <f>(SPEARMAN!U219-SPEARMAN!$W219)^2</f>
        <v>52441</v>
      </c>
    </row>
    <row r="220" spans="25:45">
      <c r="Y220">
        <f>(SPEARMAN!A220-SPEARMAN!$W220)^2</f>
        <v>4900</v>
      </c>
      <c r="Z220">
        <f>(SPEARMAN!B220-SPEARMAN!$W220)^2</f>
        <v>1156</v>
      </c>
      <c r="AA220">
        <f>(SPEARMAN!C220-SPEARMAN!$W220)^2</f>
        <v>4</v>
      </c>
      <c r="AB220">
        <f>(SPEARMAN!D220-SPEARMAN!$W220)^2</f>
        <v>5476</v>
      </c>
      <c r="AC220">
        <f>(SPEARMAN!E220-SPEARMAN!$W220)^2</f>
        <v>3481</v>
      </c>
      <c r="AD220">
        <f>(SPEARMAN!F220-SPEARMAN!$W220)^2</f>
        <v>529</v>
      </c>
      <c r="AE220">
        <f>(SPEARMAN!G220-SPEARMAN!$W220)^2</f>
        <v>441</v>
      </c>
      <c r="AF220">
        <f>(SPEARMAN!H220-SPEARMAN!$W220)^2</f>
        <v>3025</v>
      </c>
      <c r="AG220">
        <f>(SPEARMAN!I220-SPEARMAN!$W220)^2</f>
        <v>324</v>
      </c>
      <c r="AH220">
        <f>(SPEARMAN!J220-SPEARMAN!$W220)^2</f>
        <v>100</v>
      </c>
      <c r="AI220">
        <f>(SPEARMAN!K220-SPEARMAN!$W220)^2</f>
        <v>81</v>
      </c>
      <c r="AJ220">
        <f>(SPEARMAN!L220-SPEARMAN!$W220)^2</f>
        <v>6400</v>
      </c>
      <c r="AK220">
        <f>(SPEARMAN!M220-SPEARMAN!$W220)^2</f>
        <v>3136</v>
      </c>
      <c r="AL220">
        <f>(SPEARMAN!N220-SPEARMAN!$W220)^2</f>
        <v>2500</v>
      </c>
      <c r="AM220">
        <f>(SPEARMAN!O220-SPEARMAN!$W220)^2</f>
        <v>5776</v>
      </c>
      <c r="AN220">
        <f>(SPEARMAN!P220-SPEARMAN!$W220)^2</f>
        <v>64</v>
      </c>
      <c r="AO220">
        <f>(SPEARMAN!Q220-SPEARMAN!$W220)^2</f>
        <v>13924</v>
      </c>
      <c r="AP220">
        <f>(SPEARMAN!R220-SPEARMAN!$W220)^2</f>
        <v>3844</v>
      </c>
      <c r="AQ220">
        <f>(SPEARMAN!S220-SPEARMAN!$W220)^2</f>
        <v>400</v>
      </c>
      <c r="AR220">
        <f>(SPEARMAN!T220-SPEARMAN!$W220)^2</f>
        <v>324</v>
      </c>
      <c r="AS220">
        <f>(SPEARMAN!U220-SPEARMAN!$W220)^2</f>
        <v>7396</v>
      </c>
    </row>
    <row r="221" spans="25:45">
      <c r="Y221">
        <f>(SPEARMAN!A221-SPEARMAN!$W221)^2</f>
        <v>15876</v>
      </c>
      <c r="Z221">
        <f>(SPEARMAN!B221-SPEARMAN!$W221)^2</f>
        <v>51529</v>
      </c>
      <c r="AA221">
        <f>(SPEARMAN!C221-SPEARMAN!$W221)^2</f>
        <v>2809</v>
      </c>
      <c r="AB221">
        <f>(SPEARMAN!D221-SPEARMAN!$W221)^2</f>
        <v>1764</v>
      </c>
      <c r="AC221">
        <f>(SPEARMAN!E221-SPEARMAN!$W221)^2</f>
        <v>441</v>
      </c>
      <c r="AD221">
        <f>(SPEARMAN!F221-SPEARMAN!$W221)^2</f>
        <v>2916</v>
      </c>
      <c r="AE221">
        <f>(SPEARMAN!G221-SPEARMAN!$W221)^2</f>
        <v>324</v>
      </c>
      <c r="AF221">
        <f>(SPEARMAN!H221-SPEARMAN!$W221)^2</f>
        <v>41616</v>
      </c>
      <c r="AG221">
        <f>(SPEARMAN!I221-SPEARMAN!$W221)^2</f>
        <v>12996</v>
      </c>
      <c r="AH221">
        <f>(SPEARMAN!J221-SPEARMAN!$W221)^2</f>
        <v>15876</v>
      </c>
      <c r="AI221">
        <f>(SPEARMAN!K221-SPEARMAN!$W221)^2</f>
        <v>8281</v>
      </c>
      <c r="AJ221">
        <f>(SPEARMAN!L221-SPEARMAN!$W221)^2</f>
        <v>5776</v>
      </c>
      <c r="AK221">
        <f>(SPEARMAN!M221-SPEARMAN!$W221)^2</f>
        <v>256</v>
      </c>
      <c r="AL221">
        <f>(SPEARMAN!N221-SPEARMAN!$W221)^2</f>
        <v>50176</v>
      </c>
      <c r="AM221">
        <f>(SPEARMAN!O221-SPEARMAN!$W221)^2</f>
        <v>12769</v>
      </c>
      <c r="AN221">
        <f>(SPEARMAN!P221-SPEARMAN!$W221)^2</f>
        <v>8281</v>
      </c>
      <c r="AO221">
        <f>(SPEARMAN!Q221-SPEARMAN!$W221)^2</f>
        <v>68644</v>
      </c>
      <c r="AP221">
        <f>(SPEARMAN!R221-SPEARMAN!$W221)^2</f>
        <v>65025</v>
      </c>
      <c r="AQ221">
        <f>(SPEARMAN!S221-SPEARMAN!$W221)^2</f>
        <v>48400</v>
      </c>
      <c r="AR221">
        <f>(SPEARMAN!T221-SPEARMAN!$W221)^2</f>
        <v>324</v>
      </c>
      <c r="AS221">
        <f>(SPEARMAN!U221-SPEARMAN!$W221)^2</f>
        <v>68644</v>
      </c>
    </row>
    <row r="222" spans="25:45">
      <c r="Y222">
        <f>(SPEARMAN!A222-SPEARMAN!$W222)^2</f>
        <v>3364</v>
      </c>
      <c r="Z222">
        <f>(SPEARMAN!B222-SPEARMAN!$W222)^2</f>
        <v>256</v>
      </c>
      <c r="AA222">
        <f>(SPEARMAN!C222-SPEARMAN!$W222)^2</f>
        <v>17956</v>
      </c>
      <c r="AB222">
        <f>(SPEARMAN!D222-SPEARMAN!$W222)^2</f>
        <v>12100</v>
      </c>
      <c r="AC222">
        <f>(SPEARMAN!E222-SPEARMAN!$W222)^2</f>
        <v>25</v>
      </c>
      <c r="AD222">
        <f>(SPEARMAN!F222-SPEARMAN!$W222)^2</f>
        <v>9</v>
      </c>
      <c r="AE222">
        <f>(SPEARMAN!G222-SPEARMAN!$W222)^2</f>
        <v>24025</v>
      </c>
      <c r="AF222">
        <f>(SPEARMAN!H222-SPEARMAN!$W222)^2</f>
        <v>37636</v>
      </c>
      <c r="AG222">
        <f>(SPEARMAN!I222-SPEARMAN!$W222)^2</f>
        <v>33124</v>
      </c>
      <c r="AH222">
        <f>(SPEARMAN!J222-SPEARMAN!$W222)^2</f>
        <v>33124</v>
      </c>
      <c r="AI222">
        <f>(SPEARMAN!K222-SPEARMAN!$W222)^2</f>
        <v>29241</v>
      </c>
      <c r="AJ222">
        <f>(SPEARMAN!L222-SPEARMAN!$W222)^2</f>
        <v>23104</v>
      </c>
      <c r="AK222">
        <f>(SPEARMAN!M222-SPEARMAN!$W222)^2</f>
        <v>2916</v>
      </c>
      <c r="AL222">
        <f>(SPEARMAN!N222-SPEARMAN!$W222)^2</f>
        <v>17424</v>
      </c>
      <c r="AM222">
        <f>(SPEARMAN!O222-SPEARMAN!$W222)^2</f>
        <v>29929</v>
      </c>
      <c r="AN222">
        <f>(SPEARMAN!P222-SPEARMAN!$W222)^2</f>
        <v>26569</v>
      </c>
      <c r="AO222">
        <f>(SPEARMAN!Q222-SPEARMAN!$W222)^2</f>
        <v>36100</v>
      </c>
      <c r="AP222">
        <f>(SPEARMAN!R222-SPEARMAN!$W222)^2</f>
        <v>51076</v>
      </c>
      <c r="AQ222">
        <f>(SPEARMAN!S222-SPEARMAN!$W222)^2</f>
        <v>16900</v>
      </c>
      <c r="AR222">
        <f>(SPEARMAN!T222-SPEARMAN!$W222)^2</f>
        <v>324</v>
      </c>
      <c r="AS222">
        <f>(SPEARMAN!U222-SPEARMAN!$W222)^2</f>
        <v>57600</v>
      </c>
    </row>
    <row r="223" spans="25:45">
      <c r="Y223">
        <f>(SPEARMAN!A223-SPEARMAN!$W223)^2</f>
        <v>324</v>
      </c>
      <c r="Z223">
        <f>(SPEARMAN!B223-SPEARMAN!$W223)^2</f>
        <v>9409</v>
      </c>
      <c r="AA223">
        <f>(SPEARMAN!C223-SPEARMAN!$W223)^2</f>
        <v>1</v>
      </c>
      <c r="AB223">
        <f>(SPEARMAN!D223-SPEARMAN!$W223)^2</f>
        <v>27556</v>
      </c>
      <c r="AC223">
        <f>(SPEARMAN!E223-SPEARMAN!$W223)^2</f>
        <v>22201</v>
      </c>
      <c r="AD223">
        <f>(SPEARMAN!F223-SPEARMAN!$W223)^2</f>
        <v>25</v>
      </c>
      <c r="AE223">
        <f>(SPEARMAN!G223-SPEARMAN!$W223)^2</f>
        <v>19881</v>
      </c>
      <c r="AF223">
        <f>(SPEARMAN!H223-SPEARMAN!$W223)^2</f>
        <v>8649</v>
      </c>
      <c r="AG223">
        <f>(SPEARMAN!I223-SPEARMAN!$W223)^2</f>
        <v>2116</v>
      </c>
      <c r="AH223">
        <f>(SPEARMAN!J223-SPEARMAN!$W223)^2</f>
        <v>529</v>
      </c>
      <c r="AI223">
        <f>(SPEARMAN!K223-SPEARMAN!$W223)^2</f>
        <v>9409</v>
      </c>
      <c r="AJ223">
        <f>(SPEARMAN!L223-SPEARMAN!$W223)^2</f>
        <v>47524</v>
      </c>
      <c r="AK223">
        <f>(SPEARMAN!M223-SPEARMAN!$W223)^2</f>
        <v>62001</v>
      </c>
      <c r="AL223">
        <f>(SPEARMAN!N223-SPEARMAN!$W223)^2</f>
        <v>64</v>
      </c>
      <c r="AM223">
        <f>(SPEARMAN!O223-SPEARMAN!$W223)^2</f>
        <v>31684</v>
      </c>
      <c r="AN223">
        <f>(SPEARMAN!P223-SPEARMAN!$W223)^2</f>
        <v>784</v>
      </c>
      <c r="AO223">
        <f>(SPEARMAN!Q223-SPEARMAN!$W223)^2</f>
        <v>289</v>
      </c>
      <c r="AP223">
        <f>(SPEARMAN!R223-SPEARMAN!$W223)^2</f>
        <v>5929</v>
      </c>
      <c r="AQ223">
        <f>(SPEARMAN!S223-SPEARMAN!$W223)^2</f>
        <v>26896</v>
      </c>
      <c r="AR223">
        <f>(SPEARMAN!T223-SPEARMAN!$W223)^2</f>
        <v>48400</v>
      </c>
      <c r="AS223">
        <f>(SPEARMAN!U223-SPEARMAN!$W223)^2</f>
        <v>2304</v>
      </c>
    </row>
    <row r="224" spans="25:45">
      <c r="Y224">
        <f>(SPEARMAN!A224-SPEARMAN!$W224)^2</f>
        <v>3136</v>
      </c>
      <c r="Z224">
        <f>(SPEARMAN!B224-SPEARMAN!$W224)^2</f>
        <v>7569</v>
      </c>
      <c r="AA224">
        <f>(SPEARMAN!C224-SPEARMAN!$W224)^2</f>
        <v>4356</v>
      </c>
      <c r="AB224">
        <f>(SPEARMAN!D224-SPEARMAN!$W224)^2</f>
        <v>8464</v>
      </c>
      <c r="AC224">
        <f>(SPEARMAN!E224-SPEARMAN!$W224)^2</f>
        <v>1</v>
      </c>
      <c r="AD224">
        <f>(SPEARMAN!F224-SPEARMAN!$W224)^2</f>
        <v>1849</v>
      </c>
      <c r="AE224">
        <f>(SPEARMAN!G224-SPEARMAN!$W224)^2</f>
        <v>4096</v>
      </c>
      <c r="AF224">
        <f>(SPEARMAN!H224-SPEARMAN!$W224)^2</f>
        <v>1936</v>
      </c>
      <c r="AG224">
        <f>(SPEARMAN!I224-SPEARMAN!$W224)^2</f>
        <v>2025</v>
      </c>
      <c r="AH224">
        <f>(SPEARMAN!J224-SPEARMAN!$W224)^2</f>
        <v>12321</v>
      </c>
      <c r="AI224">
        <f>(SPEARMAN!K224-SPEARMAN!$W224)^2</f>
        <v>9604</v>
      </c>
      <c r="AJ224">
        <f>(SPEARMAN!L224-SPEARMAN!$W224)^2</f>
        <v>11025</v>
      </c>
      <c r="AK224">
        <f>(SPEARMAN!M224-SPEARMAN!$W224)^2</f>
        <v>10000</v>
      </c>
      <c r="AL224">
        <f>(SPEARMAN!N224-SPEARMAN!$W224)^2</f>
        <v>20449</v>
      </c>
      <c r="AM224">
        <f>(SPEARMAN!O224-SPEARMAN!$W224)^2</f>
        <v>5625</v>
      </c>
      <c r="AN224">
        <f>(SPEARMAN!P224-SPEARMAN!$W224)^2</f>
        <v>3481</v>
      </c>
      <c r="AO224">
        <f>(SPEARMAN!Q224-SPEARMAN!$W224)^2</f>
        <v>18225</v>
      </c>
      <c r="AP224">
        <f>(SPEARMAN!R224-SPEARMAN!$W224)^2</f>
        <v>9409</v>
      </c>
      <c r="AQ224">
        <f>(SPEARMAN!S224-SPEARMAN!$W224)^2</f>
        <v>625</v>
      </c>
      <c r="AR224">
        <f>(SPEARMAN!T224-SPEARMAN!$W224)^2</f>
        <v>7056</v>
      </c>
      <c r="AS224">
        <f>(SPEARMAN!U224-SPEARMAN!$W224)^2</f>
        <v>13225</v>
      </c>
    </row>
    <row r="225" spans="25:45">
      <c r="Y225">
        <f>(SPEARMAN!A225-SPEARMAN!$W225)^2</f>
        <v>9216</v>
      </c>
      <c r="Z225">
        <f>(SPEARMAN!B225-SPEARMAN!$W225)^2</f>
        <v>3364</v>
      </c>
      <c r="AA225">
        <f>(SPEARMAN!C225-SPEARMAN!$W225)^2</f>
        <v>625</v>
      </c>
      <c r="AB225">
        <f>(SPEARMAN!D225-SPEARMAN!$W225)^2</f>
        <v>2025</v>
      </c>
      <c r="AC225">
        <f>(SPEARMAN!E225-SPEARMAN!$W225)^2</f>
        <v>16</v>
      </c>
      <c r="AD225">
        <f>(SPEARMAN!F225-SPEARMAN!$W225)^2</f>
        <v>81</v>
      </c>
      <c r="AE225">
        <f>(SPEARMAN!G225-SPEARMAN!$W225)^2</f>
        <v>18225</v>
      </c>
      <c r="AF225">
        <f>(SPEARMAN!H225-SPEARMAN!$W225)^2</f>
        <v>29241</v>
      </c>
      <c r="AG225">
        <f>(SPEARMAN!I225-SPEARMAN!$W225)^2</f>
        <v>8464</v>
      </c>
      <c r="AH225">
        <f>(SPEARMAN!J225-SPEARMAN!$W225)^2</f>
        <v>1369</v>
      </c>
      <c r="AI225">
        <f>(SPEARMAN!K225-SPEARMAN!$W225)^2</f>
        <v>3136</v>
      </c>
      <c r="AJ225">
        <f>(SPEARMAN!L225-SPEARMAN!$W225)^2</f>
        <v>32400</v>
      </c>
      <c r="AK225">
        <f>(SPEARMAN!M225-SPEARMAN!$W225)^2</f>
        <v>10404</v>
      </c>
      <c r="AL225">
        <f>(SPEARMAN!N225-SPEARMAN!$W225)^2</f>
        <v>7569</v>
      </c>
      <c r="AM225">
        <f>(SPEARMAN!O225-SPEARMAN!$W225)^2</f>
        <v>29929</v>
      </c>
      <c r="AN225">
        <f>(SPEARMAN!P225-SPEARMAN!$W225)^2</f>
        <v>29584</v>
      </c>
      <c r="AO225">
        <f>(SPEARMAN!Q225-SPEARMAN!$W225)^2</f>
        <v>9216</v>
      </c>
      <c r="AP225">
        <f>(SPEARMAN!R225-SPEARMAN!$W225)^2</f>
        <v>22801</v>
      </c>
      <c r="AQ225">
        <f>(SPEARMAN!S225-SPEARMAN!$W225)^2</f>
        <v>1</v>
      </c>
      <c r="AR225">
        <f>(SPEARMAN!T225-SPEARMAN!$W225)^2</f>
        <v>6084</v>
      </c>
      <c r="AS225">
        <f>(SPEARMAN!U225-SPEARMAN!$W225)^2</f>
        <v>24025</v>
      </c>
    </row>
    <row r="226" spans="25:45">
      <c r="Y226">
        <f>(SPEARMAN!A226-SPEARMAN!$W226)^2</f>
        <v>64</v>
      </c>
      <c r="Z226">
        <f>(SPEARMAN!B226-SPEARMAN!$W226)^2</f>
        <v>10816</v>
      </c>
      <c r="AA226">
        <f>(SPEARMAN!C226-SPEARMAN!$W226)^2</f>
        <v>1936</v>
      </c>
      <c r="AB226">
        <f>(SPEARMAN!D226-SPEARMAN!$W226)^2</f>
        <v>1521</v>
      </c>
      <c r="AC226">
        <f>(SPEARMAN!E226-SPEARMAN!$W226)^2</f>
        <v>13456</v>
      </c>
      <c r="AD226">
        <f>(SPEARMAN!F226-SPEARMAN!$W226)^2</f>
        <v>16</v>
      </c>
      <c r="AE226">
        <f>(SPEARMAN!G226-SPEARMAN!$W226)^2</f>
        <v>30625</v>
      </c>
      <c r="AF226">
        <f>(SPEARMAN!H226-SPEARMAN!$W226)^2</f>
        <v>7396</v>
      </c>
      <c r="AG226">
        <f>(SPEARMAN!I226-SPEARMAN!$W226)^2</f>
        <v>256</v>
      </c>
      <c r="AH226">
        <f>(SPEARMAN!J226-SPEARMAN!$W226)^2</f>
        <v>0</v>
      </c>
      <c r="AI226">
        <f>(SPEARMAN!K226-SPEARMAN!$W226)^2</f>
        <v>9</v>
      </c>
      <c r="AJ226">
        <f>(SPEARMAN!L226-SPEARMAN!$W226)^2</f>
        <v>32761</v>
      </c>
      <c r="AK226">
        <f>(SPEARMAN!M226-SPEARMAN!$W226)^2</f>
        <v>10000</v>
      </c>
      <c r="AL226">
        <f>(SPEARMAN!N226-SPEARMAN!$W226)^2</f>
        <v>5625</v>
      </c>
      <c r="AM226">
        <f>(SPEARMAN!O226-SPEARMAN!$W226)^2</f>
        <v>29584</v>
      </c>
      <c r="AN226">
        <f>(SPEARMAN!P226-SPEARMAN!$W226)^2</f>
        <v>8100</v>
      </c>
      <c r="AO226">
        <f>(SPEARMAN!Q226-SPEARMAN!$W226)^2</f>
        <v>8100</v>
      </c>
      <c r="AP226">
        <f>(SPEARMAN!R226-SPEARMAN!$W226)^2</f>
        <v>441</v>
      </c>
      <c r="AQ226">
        <f>(SPEARMAN!S226-SPEARMAN!$W226)^2</f>
        <v>5625</v>
      </c>
      <c r="AR226">
        <f>(SPEARMAN!T226-SPEARMAN!$W226)^2</f>
        <v>30625</v>
      </c>
      <c r="AS226">
        <f>(SPEARMAN!U226-SPEARMAN!$W226)^2</f>
        <v>3600</v>
      </c>
    </row>
    <row r="227" spans="25:45">
      <c r="Y227">
        <f>(SPEARMAN!A227-SPEARMAN!$W227)^2</f>
        <v>289</v>
      </c>
      <c r="Z227">
        <f>(SPEARMAN!B227-SPEARMAN!$W227)^2</f>
        <v>40000</v>
      </c>
      <c r="AA227">
        <f>(SPEARMAN!C227-SPEARMAN!$W227)^2</f>
        <v>9</v>
      </c>
      <c r="AB227">
        <f>(SPEARMAN!D227-SPEARMAN!$W227)^2</f>
        <v>43681</v>
      </c>
      <c r="AC227">
        <f>(SPEARMAN!E227-SPEARMAN!$W227)^2</f>
        <v>4356</v>
      </c>
      <c r="AD227">
        <f>(SPEARMAN!F227-SPEARMAN!$W227)^2</f>
        <v>2500</v>
      </c>
      <c r="AE227">
        <f>(SPEARMAN!G227-SPEARMAN!$W227)^2</f>
        <v>36</v>
      </c>
      <c r="AF227">
        <f>(SPEARMAN!H227-SPEARMAN!$W227)^2</f>
        <v>10816</v>
      </c>
      <c r="AG227">
        <f>(SPEARMAN!I227-SPEARMAN!$W227)^2</f>
        <v>81</v>
      </c>
      <c r="AH227">
        <f>(SPEARMAN!J227-SPEARMAN!$W227)^2</f>
        <v>1156</v>
      </c>
      <c r="AI227">
        <f>(SPEARMAN!K227-SPEARMAN!$W227)^2</f>
        <v>900</v>
      </c>
      <c r="AJ227">
        <f>(SPEARMAN!L227-SPEARMAN!$W227)^2</f>
        <v>9</v>
      </c>
      <c r="AK227">
        <f>(SPEARMAN!M227-SPEARMAN!$W227)^2</f>
        <v>49</v>
      </c>
      <c r="AL227">
        <f>(SPEARMAN!N227-SPEARMAN!$W227)^2</f>
        <v>12996</v>
      </c>
      <c r="AM227">
        <f>(SPEARMAN!O227-SPEARMAN!$W227)^2</f>
        <v>3844</v>
      </c>
      <c r="AN227">
        <f>(SPEARMAN!P227-SPEARMAN!$W227)^2</f>
        <v>32041</v>
      </c>
      <c r="AO227">
        <f>(SPEARMAN!Q227-SPEARMAN!$W227)^2</f>
        <v>21904</v>
      </c>
      <c r="AP227">
        <f>(SPEARMAN!R227-SPEARMAN!$W227)^2</f>
        <v>14884</v>
      </c>
      <c r="AQ227">
        <f>(SPEARMAN!S227-SPEARMAN!$W227)^2</f>
        <v>22801</v>
      </c>
      <c r="AR227">
        <f>(SPEARMAN!T227-SPEARMAN!$W227)^2</f>
        <v>8281</v>
      </c>
      <c r="AS227">
        <f>(SPEARMAN!U227-SPEARMAN!$W227)^2</f>
        <v>17424</v>
      </c>
    </row>
    <row r="228" spans="25:45">
      <c r="Y228">
        <f>(SPEARMAN!A228-SPEARMAN!$W228)^2</f>
        <v>7744</v>
      </c>
      <c r="Z228">
        <f>(SPEARMAN!B228-SPEARMAN!$W228)^2</f>
        <v>1681</v>
      </c>
      <c r="AA228">
        <f>(SPEARMAN!C228-SPEARMAN!$W228)^2</f>
        <v>7921</v>
      </c>
      <c r="AB228">
        <f>(SPEARMAN!D228-SPEARMAN!$W228)^2</f>
        <v>7056</v>
      </c>
      <c r="AC228">
        <f>(SPEARMAN!E228-SPEARMAN!$W228)^2</f>
        <v>1600</v>
      </c>
      <c r="AD228">
        <f>(SPEARMAN!F228-SPEARMAN!$W228)^2</f>
        <v>441</v>
      </c>
      <c r="AE228">
        <f>(SPEARMAN!G228-SPEARMAN!$W228)^2</f>
        <v>729</v>
      </c>
      <c r="AF228">
        <f>(SPEARMAN!H228-SPEARMAN!$W228)^2</f>
        <v>5476</v>
      </c>
      <c r="AG228">
        <f>(SPEARMAN!I228-SPEARMAN!$W228)^2</f>
        <v>5929</v>
      </c>
      <c r="AH228">
        <f>(SPEARMAN!J228-SPEARMAN!$W228)^2</f>
        <v>4900</v>
      </c>
      <c r="AI228">
        <f>(SPEARMAN!K228-SPEARMAN!$W228)^2</f>
        <v>3364</v>
      </c>
      <c r="AJ228">
        <f>(SPEARMAN!L228-SPEARMAN!$W228)^2</f>
        <v>44944</v>
      </c>
      <c r="AK228">
        <f>(SPEARMAN!M228-SPEARMAN!$W228)^2</f>
        <v>44100</v>
      </c>
      <c r="AL228">
        <f>(SPEARMAN!N228-SPEARMAN!$W228)^2</f>
        <v>2209</v>
      </c>
      <c r="AM228">
        <f>(SPEARMAN!O228-SPEARMAN!$W228)^2</f>
        <v>37249</v>
      </c>
      <c r="AN228">
        <f>(SPEARMAN!P228-SPEARMAN!$W228)^2</f>
        <v>23409</v>
      </c>
      <c r="AO228">
        <f>(SPEARMAN!Q228-SPEARMAN!$W228)^2</f>
        <v>27225</v>
      </c>
      <c r="AP228">
        <f>(SPEARMAN!R228-SPEARMAN!$W228)^2</f>
        <v>1369</v>
      </c>
      <c r="AQ228">
        <f>(SPEARMAN!S228-SPEARMAN!$W228)^2</f>
        <v>361</v>
      </c>
      <c r="AR228">
        <f>(SPEARMAN!T228-SPEARMAN!$W228)^2</f>
        <v>49</v>
      </c>
      <c r="AS228">
        <f>(SPEARMAN!U228-SPEARMAN!$W228)^2</f>
        <v>6561</v>
      </c>
    </row>
    <row r="229" spans="25:45">
      <c r="Y229">
        <f>(SPEARMAN!A229-SPEARMAN!$W229)^2</f>
        <v>576</v>
      </c>
      <c r="Z229">
        <f>(SPEARMAN!B229-SPEARMAN!$W229)^2</f>
        <v>19600</v>
      </c>
      <c r="AA229">
        <f>(SPEARMAN!C229-SPEARMAN!$W229)^2</f>
        <v>9</v>
      </c>
      <c r="AB229">
        <f>(SPEARMAN!D229-SPEARMAN!$W229)^2</f>
        <v>13456</v>
      </c>
      <c r="AC229">
        <f>(SPEARMAN!E229-SPEARMAN!$W229)^2</f>
        <v>9</v>
      </c>
      <c r="AD229">
        <f>(SPEARMAN!F229-SPEARMAN!$W229)^2</f>
        <v>144</v>
      </c>
      <c r="AE229">
        <f>(SPEARMAN!G229-SPEARMAN!$W229)^2</f>
        <v>3844</v>
      </c>
      <c r="AF229">
        <f>(SPEARMAN!H229-SPEARMAN!$W229)^2</f>
        <v>256</v>
      </c>
      <c r="AG229">
        <f>(SPEARMAN!I229-SPEARMAN!$W229)^2</f>
        <v>1681</v>
      </c>
      <c r="AH229">
        <f>(SPEARMAN!J229-SPEARMAN!$W229)^2</f>
        <v>1089</v>
      </c>
      <c r="AI229">
        <f>(SPEARMAN!K229-SPEARMAN!$W229)^2</f>
        <v>2500</v>
      </c>
      <c r="AJ229">
        <f>(SPEARMAN!L229-SPEARMAN!$W229)^2</f>
        <v>9216</v>
      </c>
      <c r="AK229">
        <f>(SPEARMAN!M229-SPEARMAN!$W229)^2</f>
        <v>9025</v>
      </c>
      <c r="AL229">
        <f>(SPEARMAN!N229-SPEARMAN!$W229)^2</f>
        <v>8649</v>
      </c>
      <c r="AM229">
        <f>(SPEARMAN!O229-SPEARMAN!$W229)^2</f>
        <v>4624</v>
      </c>
      <c r="AN229">
        <f>(SPEARMAN!P229-SPEARMAN!$W229)^2</f>
        <v>17424</v>
      </c>
      <c r="AO229">
        <f>(SPEARMAN!Q229-SPEARMAN!$W229)^2</f>
        <v>256</v>
      </c>
      <c r="AP229">
        <f>(SPEARMAN!R229-SPEARMAN!$W229)^2</f>
        <v>1</v>
      </c>
      <c r="AQ229">
        <f>(SPEARMAN!S229-SPEARMAN!$W229)^2</f>
        <v>11236</v>
      </c>
      <c r="AR229">
        <f>(SPEARMAN!T229-SPEARMAN!$W229)^2</f>
        <v>8464</v>
      </c>
      <c r="AS229">
        <f>(SPEARMAN!U229-SPEARMAN!$W229)^2</f>
        <v>25</v>
      </c>
    </row>
    <row r="230" spans="25:45">
      <c r="Y230">
        <f>(SPEARMAN!A230-SPEARMAN!$W230)^2</f>
        <v>5329</v>
      </c>
      <c r="Z230">
        <f>(SPEARMAN!B230-SPEARMAN!$W230)^2</f>
        <v>25</v>
      </c>
      <c r="AA230">
        <f>(SPEARMAN!C230-SPEARMAN!$W230)^2</f>
        <v>6561</v>
      </c>
      <c r="AB230">
        <f>(SPEARMAN!D230-SPEARMAN!$W230)^2</f>
        <v>5929</v>
      </c>
      <c r="AC230">
        <f>(SPEARMAN!E230-SPEARMAN!$W230)^2</f>
        <v>5929</v>
      </c>
      <c r="AD230">
        <f>(SPEARMAN!F230-SPEARMAN!$W230)^2</f>
        <v>4096</v>
      </c>
      <c r="AE230">
        <f>(SPEARMAN!G230-SPEARMAN!$W230)^2</f>
        <v>1600</v>
      </c>
      <c r="AF230">
        <f>(SPEARMAN!H230-SPEARMAN!$W230)^2</f>
        <v>2809</v>
      </c>
      <c r="AG230">
        <f>(SPEARMAN!I230-SPEARMAN!$W230)^2</f>
        <v>64</v>
      </c>
      <c r="AH230">
        <f>(SPEARMAN!J230-SPEARMAN!$W230)^2</f>
        <v>25</v>
      </c>
      <c r="AI230">
        <f>(SPEARMAN!K230-SPEARMAN!$W230)^2</f>
        <v>3481</v>
      </c>
      <c r="AJ230">
        <f>(SPEARMAN!L230-SPEARMAN!$W230)^2</f>
        <v>1681</v>
      </c>
      <c r="AK230">
        <f>(SPEARMAN!M230-SPEARMAN!$W230)^2</f>
        <v>18496</v>
      </c>
      <c r="AL230">
        <f>(SPEARMAN!N230-SPEARMAN!$W230)^2</f>
        <v>529</v>
      </c>
      <c r="AM230">
        <f>(SPEARMAN!O230-SPEARMAN!$W230)^2</f>
        <v>625</v>
      </c>
      <c r="AN230">
        <f>(SPEARMAN!P230-SPEARMAN!$W230)^2</f>
        <v>12996</v>
      </c>
      <c r="AO230">
        <f>(SPEARMAN!Q230-SPEARMAN!$W230)^2</f>
        <v>17161</v>
      </c>
      <c r="AP230">
        <f>(SPEARMAN!R230-SPEARMAN!$W230)^2</f>
        <v>529</v>
      </c>
      <c r="AQ230">
        <f>(SPEARMAN!S230-SPEARMAN!$W230)^2</f>
        <v>8649</v>
      </c>
      <c r="AR230">
        <f>(SPEARMAN!T230-SPEARMAN!$W230)^2</f>
        <v>6561</v>
      </c>
      <c r="AS230">
        <f>(SPEARMAN!U230-SPEARMAN!$W230)^2</f>
        <v>841</v>
      </c>
    </row>
    <row r="231" spans="25:45">
      <c r="Y231">
        <f>(SPEARMAN!A231-SPEARMAN!$W231)^2</f>
        <v>2500</v>
      </c>
      <c r="Z231">
        <f>(SPEARMAN!B231-SPEARMAN!$W231)^2</f>
        <v>324</v>
      </c>
      <c r="AA231">
        <f>(SPEARMAN!C231-SPEARMAN!$W231)^2</f>
        <v>5776</v>
      </c>
      <c r="AB231">
        <f>(SPEARMAN!D231-SPEARMAN!$W231)^2</f>
        <v>324</v>
      </c>
      <c r="AC231">
        <f>(SPEARMAN!E231-SPEARMAN!$W231)^2</f>
        <v>3844</v>
      </c>
      <c r="AD231">
        <f>(SPEARMAN!F231-SPEARMAN!$W231)^2</f>
        <v>289</v>
      </c>
      <c r="AE231">
        <f>(SPEARMAN!G231-SPEARMAN!$W231)^2</f>
        <v>27889</v>
      </c>
      <c r="AF231">
        <f>(SPEARMAN!H231-SPEARMAN!$W231)^2</f>
        <v>45796</v>
      </c>
      <c r="AG231">
        <f>(SPEARMAN!I231-SPEARMAN!$W231)^2</f>
        <v>25281</v>
      </c>
      <c r="AH231">
        <f>(SPEARMAN!J231-SPEARMAN!$W231)^2</f>
        <v>2401</v>
      </c>
      <c r="AI231">
        <f>(SPEARMAN!K231-SPEARMAN!$W231)^2</f>
        <v>484</v>
      </c>
      <c r="AJ231">
        <f>(SPEARMAN!L231-SPEARMAN!$W231)^2</f>
        <v>576</v>
      </c>
      <c r="AK231">
        <f>(SPEARMAN!M231-SPEARMAN!$W231)^2</f>
        <v>5625</v>
      </c>
      <c r="AL231">
        <f>(SPEARMAN!N231-SPEARMAN!$W231)^2</f>
        <v>38025</v>
      </c>
      <c r="AM231">
        <f>(SPEARMAN!O231-SPEARMAN!$W231)^2</f>
        <v>841</v>
      </c>
      <c r="AN231">
        <f>(SPEARMAN!P231-SPEARMAN!$W231)^2</f>
        <v>625</v>
      </c>
      <c r="AO231">
        <f>(SPEARMAN!Q231-SPEARMAN!$W231)^2</f>
        <v>14161</v>
      </c>
      <c r="AP231">
        <f>(SPEARMAN!R231-SPEARMAN!$W231)^2</f>
        <v>45796</v>
      </c>
      <c r="AQ231">
        <f>(SPEARMAN!S231-SPEARMAN!$W231)^2</f>
        <v>44100</v>
      </c>
      <c r="AR231">
        <f>(SPEARMAN!T231-SPEARMAN!$W231)^2</f>
        <v>7744</v>
      </c>
      <c r="AS231">
        <f>(SPEARMAN!U231-SPEARMAN!$W231)^2</f>
        <v>42849</v>
      </c>
    </row>
    <row r="232" spans="25:45">
      <c r="Y232">
        <f>(SPEARMAN!A232-SPEARMAN!$W232)^2</f>
        <v>4</v>
      </c>
      <c r="Z232">
        <f>(SPEARMAN!B232-SPEARMAN!$W232)^2</f>
        <v>8100</v>
      </c>
      <c r="AA232">
        <f>(SPEARMAN!C232-SPEARMAN!$W232)^2</f>
        <v>36</v>
      </c>
      <c r="AB232">
        <f>(SPEARMAN!D232-SPEARMAN!$W232)^2</f>
        <v>25281</v>
      </c>
      <c r="AC232">
        <f>(SPEARMAN!E232-SPEARMAN!$W232)^2</f>
        <v>484</v>
      </c>
      <c r="AD232">
        <f>(SPEARMAN!F232-SPEARMAN!$W232)^2</f>
        <v>4</v>
      </c>
      <c r="AE232">
        <f>(SPEARMAN!G232-SPEARMAN!$W232)^2</f>
        <v>2116</v>
      </c>
      <c r="AF232">
        <f>(SPEARMAN!H232-SPEARMAN!$W232)^2</f>
        <v>81</v>
      </c>
      <c r="AG232">
        <f>(SPEARMAN!I232-SPEARMAN!$W232)^2</f>
        <v>4</v>
      </c>
      <c r="AH232">
        <f>(SPEARMAN!J232-SPEARMAN!$W232)^2</f>
        <v>576</v>
      </c>
      <c r="AI232">
        <f>(SPEARMAN!K232-SPEARMAN!$W232)^2</f>
        <v>961</v>
      </c>
      <c r="AJ232">
        <f>(SPEARMAN!L232-SPEARMAN!$W232)^2</f>
        <v>6084</v>
      </c>
      <c r="AK232">
        <f>(SPEARMAN!M232-SPEARMAN!$W232)^2</f>
        <v>11449</v>
      </c>
      <c r="AL232">
        <f>(SPEARMAN!N232-SPEARMAN!$W232)^2</f>
        <v>36864</v>
      </c>
      <c r="AM232">
        <f>(SPEARMAN!O232-SPEARMAN!$W232)^2</f>
        <v>6241</v>
      </c>
      <c r="AN232">
        <f>(SPEARMAN!P232-SPEARMAN!$W232)^2</f>
        <v>4761</v>
      </c>
      <c r="AO232">
        <f>(SPEARMAN!Q232-SPEARMAN!$W232)^2</f>
        <v>42025</v>
      </c>
      <c r="AP232">
        <f>(SPEARMAN!R232-SPEARMAN!$W232)^2</f>
        <v>49</v>
      </c>
      <c r="AQ232">
        <f>(SPEARMAN!S232-SPEARMAN!$W232)^2</f>
        <v>625</v>
      </c>
      <c r="AR232">
        <f>(SPEARMAN!T232-SPEARMAN!$W232)^2</f>
        <v>25921</v>
      </c>
      <c r="AS232">
        <f>(SPEARMAN!U232-SPEARMAN!$W232)^2</f>
        <v>441</v>
      </c>
    </row>
    <row r="233" spans="25:45">
      <c r="Y233">
        <f>(SPEARMAN!A233-SPEARMAN!$W233)^2</f>
        <v>100</v>
      </c>
      <c r="Z233">
        <f>(SPEARMAN!B233-SPEARMAN!$W233)^2</f>
        <v>36</v>
      </c>
      <c r="AA233">
        <f>(SPEARMAN!C233-SPEARMAN!$W233)^2</f>
        <v>484</v>
      </c>
      <c r="AB233">
        <f>(SPEARMAN!D233-SPEARMAN!$W233)^2</f>
        <v>54756</v>
      </c>
      <c r="AC233">
        <f>(SPEARMAN!E233-SPEARMAN!$W233)^2</f>
        <v>16</v>
      </c>
      <c r="AD233">
        <f>(SPEARMAN!F233-SPEARMAN!$W233)^2</f>
        <v>841</v>
      </c>
      <c r="AE233">
        <f>(SPEARMAN!G233-SPEARMAN!$W233)^2</f>
        <v>14161</v>
      </c>
      <c r="AF233">
        <f>(SPEARMAN!H233-SPEARMAN!$W233)^2</f>
        <v>7225</v>
      </c>
      <c r="AG233">
        <f>(SPEARMAN!I233-SPEARMAN!$W233)^2</f>
        <v>289</v>
      </c>
      <c r="AH233">
        <f>(SPEARMAN!J233-SPEARMAN!$W233)^2</f>
        <v>676</v>
      </c>
      <c r="AI233">
        <f>(SPEARMAN!K233-SPEARMAN!$W233)^2</f>
        <v>676</v>
      </c>
      <c r="AJ233">
        <f>(SPEARMAN!L233-SPEARMAN!$W233)^2</f>
        <v>8649</v>
      </c>
      <c r="AK233">
        <f>(SPEARMAN!M233-SPEARMAN!$W233)^2</f>
        <v>3721</v>
      </c>
      <c r="AL233">
        <f>(SPEARMAN!N233-SPEARMAN!$W233)^2</f>
        <v>10201</v>
      </c>
      <c r="AM233">
        <f>(SPEARMAN!O233-SPEARMAN!$W233)^2</f>
        <v>18225</v>
      </c>
      <c r="AN233">
        <f>(SPEARMAN!P233-SPEARMAN!$W233)^2</f>
        <v>45369</v>
      </c>
      <c r="AO233">
        <f>(SPEARMAN!Q233-SPEARMAN!$W233)^2</f>
        <v>6889</v>
      </c>
      <c r="AP233">
        <f>(SPEARMAN!R233-SPEARMAN!$W233)^2</f>
        <v>225</v>
      </c>
      <c r="AQ233">
        <f>(SPEARMAN!S233-SPEARMAN!$W233)^2</f>
        <v>1024</v>
      </c>
      <c r="AR233">
        <f>(SPEARMAN!T233-SPEARMAN!$W233)^2</f>
        <v>22801</v>
      </c>
      <c r="AS233">
        <f>(SPEARMAN!U233-SPEARMAN!$W233)^2</f>
        <v>784</v>
      </c>
    </row>
    <row r="234" spans="25:45">
      <c r="Y234">
        <f>(SPEARMAN!A234-SPEARMAN!$W234)^2</f>
        <v>10000</v>
      </c>
      <c r="Z234">
        <f>(SPEARMAN!B234-SPEARMAN!$W234)^2</f>
        <v>1444</v>
      </c>
      <c r="AA234">
        <f>(SPEARMAN!C234-SPEARMAN!$W234)^2</f>
        <v>1</v>
      </c>
      <c r="AB234">
        <f>(SPEARMAN!D234-SPEARMAN!$W234)^2</f>
        <v>10609</v>
      </c>
      <c r="AC234">
        <f>(SPEARMAN!E234-SPEARMAN!$W234)^2</f>
        <v>49</v>
      </c>
      <c r="AD234">
        <f>(SPEARMAN!F234-SPEARMAN!$W234)^2</f>
        <v>529</v>
      </c>
      <c r="AE234">
        <f>(SPEARMAN!G234-SPEARMAN!$W234)^2</f>
        <v>14641</v>
      </c>
      <c r="AF234">
        <f>(SPEARMAN!H234-SPEARMAN!$W234)^2</f>
        <v>68644</v>
      </c>
      <c r="AG234">
        <f>(SPEARMAN!I234-SPEARMAN!$W234)^2</f>
        <v>29241</v>
      </c>
      <c r="AH234">
        <f>(SPEARMAN!J234-SPEARMAN!$W234)^2</f>
        <v>48841</v>
      </c>
      <c r="AI234">
        <f>(SPEARMAN!K234-SPEARMAN!$W234)^2</f>
        <v>47524</v>
      </c>
      <c r="AJ234">
        <f>(SPEARMAN!L234-SPEARMAN!$W234)^2</f>
        <v>36</v>
      </c>
      <c r="AK234">
        <f>(SPEARMAN!M234-SPEARMAN!$W234)^2</f>
        <v>3136</v>
      </c>
      <c r="AL234">
        <f>(SPEARMAN!N234-SPEARMAN!$W234)^2</f>
        <v>63504</v>
      </c>
      <c r="AM234">
        <f>(SPEARMAN!O234-SPEARMAN!$W234)^2</f>
        <v>676</v>
      </c>
      <c r="AN234">
        <f>(SPEARMAN!P234-SPEARMAN!$W234)^2</f>
        <v>6724</v>
      </c>
      <c r="AO234">
        <f>(SPEARMAN!Q234-SPEARMAN!$W234)^2</f>
        <v>54289</v>
      </c>
      <c r="AP234">
        <f>(SPEARMAN!R234-SPEARMAN!$W234)^2</f>
        <v>72900</v>
      </c>
      <c r="AQ234">
        <f>(SPEARMAN!S234-SPEARMAN!$W234)^2</f>
        <v>65536</v>
      </c>
      <c r="AR234">
        <f>(SPEARMAN!T234-SPEARMAN!$W234)^2</f>
        <v>16</v>
      </c>
      <c r="AS234">
        <f>(SPEARMAN!U234-SPEARMAN!$W234)^2</f>
        <v>73441</v>
      </c>
    </row>
    <row r="235" spans="25:45">
      <c r="Y235">
        <f>(SPEARMAN!A235-SPEARMAN!$W235)^2</f>
        <v>10609</v>
      </c>
      <c r="Z235">
        <f>(SPEARMAN!B235-SPEARMAN!$W235)^2</f>
        <v>4624</v>
      </c>
      <c r="AA235">
        <f>(SPEARMAN!C235-SPEARMAN!$W235)^2</f>
        <v>14161</v>
      </c>
      <c r="AB235">
        <f>(SPEARMAN!D235-SPEARMAN!$W235)^2</f>
        <v>2601</v>
      </c>
      <c r="AC235">
        <f>(SPEARMAN!E235-SPEARMAN!$W235)^2</f>
        <v>169</v>
      </c>
      <c r="AD235">
        <f>(SPEARMAN!F235-SPEARMAN!$W235)^2</f>
        <v>2809</v>
      </c>
      <c r="AE235">
        <f>(SPEARMAN!G235-SPEARMAN!$W235)^2</f>
        <v>49</v>
      </c>
      <c r="AF235">
        <f>(SPEARMAN!H235-SPEARMAN!$W235)^2</f>
        <v>25921</v>
      </c>
      <c r="AG235">
        <f>(SPEARMAN!I235-SPEARMAN!$W235)^2</f>
        <v>12544</v>
      </c>
      <c r="AH235">
        <f>(SPEARMAN!J235-SPEARMAN!$W235)^2</f>
        <v>6084</v>
      </c>
      <c r="AI235">
        <f>(SPEARMAN!K235-SPEARMAN!$W235)^2</f>
        <v>2401</v>
      </c>
      <c r="AJ235">
        <f>(SPEARMAN!L235-SPEARMAN!$W235)^2</f>
        <v>4096</v>
      </c>
      <c r="AK235">
        <f>(SPEARMAN!M235-SPEARMAN!$W235)^2</f>
        <v>29584</v>
      </c>
      <c r="AL235">
        <f>(SPEARMAN!N235-SPEARMAN!$W235)^2</f>
        <v>8836</v>
      </c>
      <c r="AM235">
        <f>(SPEARMAN!O235-SPEARMAN!$W235)^2</f>
        <v>625</v>
      </c>
      <c r="AN235">
        <f>(SPEARMAN!P235-SPEARMAN!$W235)^2</f>
        <v>2809</v>
      </c>
      <c r="AO235">
        <f>(SPEARMAN!Q235-SPEARMAN!$W235)^2</f>
        <v>34969</v>
      </c>
      <c r="AP235">
        <f>(SPEARMAN!R235-SPEARMAN!$W235)^2</f>
        <v>21609</v>
      </c>
      <c r="AQ235">
        <f>(SPEARMAN!S235-SPEARMAN!$W235)^2</f>
        <v>23716</v>
      </c>
      <c r="AR235">
        <f>(SPEARMAN!T235-SPEARMAN!$W235)^2</f>
        <v>529</v>
      </c>
      <c r="AS235">
        <f>(SPEARMAN!U235-SPEARMAN!$W235)^2</f>
        <v>26896</v>
      </c>
    </row>
    <row r="236" spans="25:45">
      <c r="Y236">
        <f>(SPEARMAN!A236-SPEARMAN!$W236)^2</f>
        <v>324</v>
      </c>
      <c r="Z236">
        <f>(SPEARMAN!B236-SPEARMAN!$W236)^2</f>
        <v>25</v>
      </c>
      <c r="AA236">
        <f>(SPEARMAN!C236-SPEARMAN!$W236)^2</f>
        <v>25</v>
      </c>
      <c r="AB236">
        <f>(SPEARMAN!D236-SPEARMAN!$W236)^2</f>
        <v>25600</v>
      </c>
      <c r="AC236">
        <f>(SPEARMAN!E236-SPEARMAN!$W236)^2</f>
        <v>3721</v>
      </c>
      <c r="AD236">
        <f>(SPEARMAN!F236-SPEARMAN!$W236)^2</f>
        <v>225</v>
      </c>
      <c r="AE236">
        <f>(SPEARMAN!G236-SPEARMAN!$W236)^2</f>
        <v>49284</v>
      </c>
      <c r="AF236">
        <f>(SPEARMAN!H236-SPEARMAN!$W236)^2</f>
        <v>1444</v>
      </c>
      <c r="AG236">
        <f>(SPEARMAN!I236-SPEARMAN!$W236)^2</f>
        <v>1764</v>
      </c>
      <c r="AH236">
        <f>(SPEARMAN!J236-SPEARMAN!$W236)^2</f>
        <v>1</v>
      </c>
      <c r="AI236">
        <f>(SPEARMAN!K236-SPEARMAN!$W236)^2</f>
        <v>225</v>
      </c>
      <c r="AJ236">
        <f>(SPEARMAN!L236-SPEARMAN!$W236)^2</f>
        <v>43681</v>
      </c>
      <c r="AK236">
        <f>(SPEARMAN!M236-SPEARMAN!$W236)^2</f>
        <v>100</v>
      </c>
      <c r="AL236">
        <f>(SPEARMAN!N236-SPEARMAN!$W236)^2</f>
        <v>2916</v>
      </c>
      <c r="AM236">
        <f>(SPEARMAN!O236-SPEARMAN!$W236)^2</f>
        <v>58564</v>
      </c>
      <c r="AN236">
        <f>(SPEARMAN!P236-SPEARMAN!$W236)^2</f>
        <v>16129</v>
      </c>
      <c r="AO236">
        <f>(SPEARMAN!Q236-SPEARMAN!$W236)^2</f>
        <v>36</v>
      </c>
      <c r="AP236">
        <f>(SPEARMAN!R236-SPEARMAN!$W236)^2</f>
        <v>400</v>
      </c>
      <c r="AQ236">
        <f>(SPEARMAN!S236-SPEARMAN!$W236)^2</f>
        <v>11449</v>
      </c>
      <c r="AR236">
        <f>(SPEARMAN!T236-SPEARMAN!$W236)^2</f>
        <v>55225</v>
      </c>
      <c r="AS236">
        <f>(SPEARMAN!U236-SPEARMAN!$W236)^2</f>
        <v>9</v>
      </c>
    </row>
    <row r="237" spans="25:45">
      <c r="Y237">
        <f>(SPEARMAN!A237-SPEARMAN!$W237)^2</f>
        <v>256</v>
      </c>
      <c r="Z237">
        <f>(SPEARMAN!B237-SPEARMAN!$W237)^2</f>
        <v>4624</v>
      </c>
      <c r="AA237">
        <f>(SPEARMAN!C237-SPEARMAN!$W237)^2</f>
        <v>1089</v>
      </c>
      <c r="AB237">
        <f>(SPEARMAN!D237-SPEARMAN!$W237)^2</f>
        <v>81</v>
      </c>
      <c r="AC237">
        <f>(SPEARMAN!E237-SPEARMAN!$W237)^2</f>
        <v>4225</v>
      </c>
      <c r="AD237">
        <f>(SPEARMAN!F237-SPEARMAN!$W237)^2</f>
        <v>1369</v>
      </c>
      <c r="AE237">
        <f>(SPEARMAN!G237-SPEARMAN!$W237)^2</f>
        <v>225</v>
      </c>
      <c r="AF237">
        <f>(SPEARMAN!H237-SPEARMAN!$W237)^2</f>
        <v>121</v>
      </c>
      <c r="AG237">
        <f>(SPEARMAN!I237-SPEARMAN!$W237)^2</f>
        <v>324</v>
      </c>
      <c r="AH237">
        <f>(SPEARMAN!J237-SPEARMAN!$W237)^2</f>
        <v>1369</v>
      </c>
      <c r="AI237">
        <f>(SPEARMAN!K237-SPEARMAN!$W237)^2</f>
        <v>441</v>
      </c>
      <c r="AJ237">
        <f>(SPEARMAN!L237-SPEARMAN!$W237)^2</f>
        <v>5476</v>
      </c>
      <c r="AK237">
        <f>(SPEARMAN!M237-SPEARMAN!$W237)^2</f>
        <v>7225</v>
      </c>
      <c r="AL237">
        <f>(SPEARMAN!N237-SPEARMAN!$W237)^2</f>
        <v>6724</v>
      </c>
      <c r="AM237">
        <f>(SPEARMAN!O237-SPEARMAN!$W237)^2</f>
        <v>2601</v>
      </c>
      <c r="AN237">
        <f>(SPEARMAN!P237-SPEARMAN!$W237)^2</f>
        <v>1444</v>
      </c>
      <c r="AO237">
        <f>(SPEARMAN!Q237-SPEARMAN!$W237)^2</f>
        <v>7225</v>
      </c>
      <c r="AP237">
        <f>(SPEARMAN!R237-SPEARMAN!$W237)^2</f>
        <v>6724</v>
      </c>
      <c r="AQ237">
        <f>(SPEARMAN!S237-SPEARMAN!$W237)^2</f>
        <v>1681</v>
      </c>
      <c r="AR237">
        <f>(SPEARMAN!T237-SPEARMAN!$W237)^2</f>
        <v>6241</v>
      </c>
      <c r="AS237">
        <f>(SPEARMAN!U237-SPEARMAN!$W237)^2</f>
        <v>9801</v>
      </c>
    </row>
    <row r="238" spans="25:45">
      <c r="Y238">
        <f>(SPEARMAN!A238-SPEARMAN!$W238)^2</f>
        <v>64</v>
      </c>
      <c r="Z238">
        <f>(SPEARMAN!B238-SPEARMAN!$W238)^2</f>
        <v>12321</v>
      </c>
      <c r="AA238">
        <f>(SPEARMAN!C238-SPEARMAN!$W238)^2</f>
        <v>1156</v>
      </c>
      <c r="AB238">
        <f>(SPEARMAN!D238-SPEARMAN!$W238)^2</f>
        <v>1600</v>
      </c>
      <c r="AC238">
        <f>(SPEARMAN!E238-SPEARMAN!$W238)^2</f>
        <v>3844</v>
      </c>
      <c r="AD238">
        <f>(SPEARMAN!F238-SPEARMAN!$W238)^2</f>
        <v>144</v>
      </c>
      <c r="AE238">
        <f>(SPEARMAN!G238-SPEARMAN!$W238)^2</f>
        <v>3969</v>
      </c>
      <c r="AF238">
        <f>(SPEARMAN!H238-SPEARMAN!$W238)^2</f>
        <v>676</v>
      </c>
      <c r="AG238">
        <f>(SPEARMAN!I238-SPEARMAN!$W238)^2</f>
        <v>676</v>
      </c>
      <c r="AH238">
        <f>(SPEARMAN!J238-SPEARMAN!$W238)^2</f>
        <v>2209</v>
      </c>
      <c r="AI238">
        <f>(SPEARMAN!K238-SPEARMAN!$W238)^2</f>
        <v>2809</v>
      </c>
      <c r="AJ238">
        <f>(SPEARMAN!L238-SPEARMAN!$W238)^2</f>
        <v>784</v>
      </c>
      <c r="AK238">
        <f>(SPEARMAN!M238-SPEARMAN!$W238)^2</f>
        <v>12996</v>
      </c>
      <c r="AL238">
        <f>(SPEARMAN!N238-SPEARMAN!$W238)^2</f>
        <v>81</v>
      </c>
      <c r="AM238">
        <f>(SPEARMAN!O238-SPEARMAN!$W238)^2</f>
        <v>1024</v>
      </c>
      <c r="AN238">
        <f>(SPEARMAN!P238-SPEARMAN!$W238)^2</f>
        <v>4489</v>
      </c>
      <c r="AO238">
        <f>(SPEARMAN!Q238-SPEARMAN!$W238)^2</f>
        <v>6724</v>
      </c>
      <c r="AP238">
        <f>(SPEARMAN!R238-SPEARMAN!$W238)^2</f>
        <v>5625</v>
      </c>
      <c r="AQ238">
        <f>(SPEARMAN!S238-SPEARMAN!$W238)^2</f>
        <v>6400</v>
      </c>
      <c r="AR238">
        <f>(SPEARMAN!T238-SPEARMAN!$W238)^2</f>
        <v>25</v>
      </c>
      <c r="AS238">
        <f>(SPEARMAN!U238-SPEARMAN!$W238)^2</f>
        <v>7225</v>
      </c>
    </row>
    <row r="239" spans="25:45">
      <c r="Y239">
        <f>(SPEARMAN!A239-SPEARMAN!$W239)^2</f>
        <v>22500</v>
      </c>
      <c r="Z239">
        <f>(SPEARMAN!B239-SPEARMAN!$W239)^2</f>
        <v>400</v>
      </c>
      <c r="AA239">
        <f>(SPEARMAN!C239-SPEARMAN!$W239)^2</f>
        <v>2025</v>
      </c>
      <c r="AB239">
        <f>(SPEARMAN!D239-SPEARMAN!$W239)^2</f>
        <v>11449</v>
      </c>
      <c r="AC239">
        <f>(SPEARMAN!E239-SPEARMAN!$W239)^2</f>
        <v>256</v>
      </c>
      <c r="AD239">
        <f>(SPEARMAN!F239-SPEARMAN!$W239)^2</f>
        <v>361</v>
      </c>
      <c r="AE239">
        <f>(SPEARMAN!G239-SPEARMAN!$W239)^2</f>
        <v>196</v>
      </c>
      <c r="AF239">
        <f>(SPEARMAN!H239-SPEARMAN!$W239)^2</f>
        <v>54756</v>
      </c>
      <c r="AG239">
        <f>(SPEARMAN!I239-SPEARMAN!$W239)^2</f>
        <v>6724</v>
      </c>
      <c r="AH239">
        <f>(SPEARMAN!J239-SPEARMAN!$W239)^2</f>
        <v>441</v>
      </c>
      <c r="AI239">
        <f>(SPEARMAN!K239-SPEARMAN!$W239)^2</f>
        <v>121</v>
      </c>
      <c r="AJ239">
        <f>(SPEARMAN!L239-SPEARMAN!$W239)^2</f>
        <v>43264</v>
      </c>
      <c r="AK239">
        <f>(SPEARMAN!M239-SPEARMAN!$W239)^2</f>
        <v>10609</v>
      </c>
      <c r="AL239">
        <f>(SPEARMAN!N239-SPEARMAN!$W239)^2</f>
        <v>6889</v>
      </c>
      <c r="AM239">
        <f>(SPEARMAN!O239-SPEARMAN!$W239)^2</f>
        <v>32400</v>
      </c>
      <c r="AN239">
        <f>(SPEARMAN!P239-SPEARMAN!$W239)^2</f>
        <v>361</v>
      </c>
      <c r="AO239">
        <f>(SPEARMAN!Q239-SPEARMAN!$W239)^2</f>
        <v>47961</v>
      </c>
      <c r="AP239">
        <f>(SPEARMAN!R239-SPEARMAN!$W239)^2</f>
        <v>62001</v>
      </c>
      <c r="AQ239">
        <f>(SPEARMAN!S239-SPEARMAN!$W239)^2</f>
        <v>67081</v>
      </c>
      <c r="AR239">
        <f>(SPEARMAN!T239-SPEARMAN!$W239)^2</f>
        <v>3481</v>
      </c>
      <c r="AS239">
        <f>(SPEARMAN!U239-SPEARMAN!$W239)^2</f>
        <v>66049</v>
      </c>
    </row>
    <row r="240" spans="25:45">
      <c r="Y240">
        <f>(SPEARMAN!A240-SPEARMAN!$W240)^2</f>
        <v>8464</v>
      </c>
      <c r="Z240">
        <f>(SPEARMAN!B240-SPEARMAN!$W240)^2</f>
        <v>576</v>
      </c>
      <c r="AA240">
        <f>(SPEARMAN!C240-SPEARMAN!$W240)^2</f>
        <v>3025</v>
      </c>
      <c r="AB240">
        <f>(SPEARMAN!D240-SPEARMAN!$W240)^2</f>
        <v>4900</v>
      </c>
      <c r="AC240">
        <f>(SPEARMAN!E240-SPEARMAN!$W240)^2</f>
        <v>11236</v>
      </c>
      <c r="AD240">
        <f>(SPEARMAN!F240-SPEARMAN!$W240)^2</f>
        <v>0</v>
      </c>
      <c r="AE240">
        <f>(SPEARMAN!G240-SPEARMAN!$W240)^2</f>
        <v>45796</v>
      </c>
      <c r="AF240">
        <f>(SPEARMAN!H240-SPEARMAN!$W240)^2</f>
        <v>38809</v>
      </c>
      <c r="AG240">
        <f>(SPEARMAN!I240-SPEARMAN!$W240)^2</f>
        <v>30276</v>
      </c>
      <c r="AH240">
        <f>(SPEARMAN!J240-SPEARMAN!$W240)^2</f>
        <v>16900</v>
      </c>
      <c r="AI240">
        <f>(SPEARMAN!K240-SPEARMAN!$W240)^2</f>
        <v>6724</v>
      </c>
      <c r="AJ240">
        <f>(SPEARMAN!L240-SPEARMAN!$W240)^2</f>
        <v>676</v>
      </c>
      <c r="AK240">
        <f>(SPEARMAN!M240-SPEARMAN!$W240)^2</f>
        <v>23409</v>
      </c>
      <c r="AL240">
        <f>(SPEARMAN!N240-SPEARMAN!$W240)^2</f>
        <v>16641</v>
      </c>
      <c r="AM240">
        <f>(SPEARMAN!O240-SPEARMAN!$W240)^2</f>
        <v>7396</v>
      </c>
      <c r="AN240">
        <f>(SPEARMAN!P240-SPEARMAN!$W240)^2</f>
        <v>6400</v>
      </c>
      <c r="AO240">
        <f>(SPEARMAN!Q240-SPEARMAN!$W240)^2</f>
        <v>4</v>
      </c>
      <c r="AP240">
        <f>(SPEARMAN!R240-SPEARMAN!$W240)^2</f>
        <v>51529</v>
      </c>
      <c r="AQ240">
        <f>(SPEARMAN!S240-SPEARMAN!$W240)^2</f>
        <v>14641</v>
      </c>
      <c r="AR240">
        <f>(SPEARMAN!T240-SPEARMAN!$W240)^2</f>
        <v>1024</v>
      </c>
      <c r="AS240">
        <f>(SPEARMAN!U240-SPEARMAN!$W240)^2</f>
        <v>41616</v>
      </c>
    </row>
    <row r="241" spans="25:45">
      <c r="Y241">
        <f>(SPEARMAN!A241-SPEARMAN!$W241)^2</f>
        <v>1296</v>
      </c>
      <c r="Z241">
        <f>(SPEARMAN!B241-SPEARMAN!$W241)^2</f>
        <v>6084</v>
      </c>
      <c r="AA241">
        <f>(SPEARMAN!C241-SPEARMAN!$W241)^2</f>
        <v>1521</v>
      </c>
      <c r="AB241">
        <f>(SPEARMAN!D241-SPEARMAN!$W241)^2</f>
        <v>59049</v>
      </c>
      <c r="AC241">
        <f>(SPEARMAN!E241-SPEARMAN!$W241)^2</f>
        <v>7921</v>
      </c>
      <c r="AD241">
        <f>(SPEARMAN!F241-SPEARMAN!$W241)^2</f>
        <v>484</v>
      </c>
      <c r="AE241">
        <f>(SPEARMAN!G241-SPEARMAN!$W241)^2</f>
        <v>10816</v>
      </c>
      <c r="AF241">
        <f>(SPEARMAN!H241-SPEARMAN!$W241)^2</f>
        <v>4356</v>
      </c>
      <c r="AG241">
        <f>(SPEARMAN!I241-SPEARMAN!$W241)^2</f>
        <v>961</v>
      </c>
      <c r="AH241">
        <f>(SPEARMAN!J241-SPEARMAN!$W241)^2</f>
        <v>1156</v>
      </c>
      <c r="AI241">
        <f>(SPEARMAN!K241-SPEARMAN!$W241)^2</f>
        <v>1156</v>
      </c>
      <c r="AJ241">
        <f>(SPEARMAN!L241-SPEARMAN!$W241)^2</f>
        <v>9</v>
      </c>
      <c r="AK241">
        <f>(SPEARMAN!M241-SPEARMAN!$W241)^2</f>
        <v>25600</v>
      </c>
      <c r="AL241">
        <f>(SPEARMAN!N241-SPEARMAN!$W241)^2</f>
        <v>49284</v>
      </c>
      <c r="AM241">
        <f>(SPEARMAN!O241-SPEARMAN!$W241)^2</f>
        <v>400</v>
      </c>
      <c r="AN241">
        <f>(SPEARMAN!P241-SPEARMAN!$W241)^2</f>
        <v>44521</v>
      </c>
      <c r="AO241">
        <f>(SPEARMAN!Q241-SPEARMAN!$W241)^2</f>
        <v>18225</v>
      </c>
      <c r="AP241">
        <f>(SPEARMAN!R241-SPEARMAN!$W241)^2</f>
        <v>1681</v>
      </c>
      <c r="AQ241">
        <f>(SPEARMAN!S241-SPEARMAN!$W241)^2</f>
        <v>144</v>
      </c>
      <c r="AR241">
        <f>(SPEARMAN!T241-SPEARMAN!$W241)^2</f>
        <v>1521</v>
      </c>
      <c r="AS241">
        <f>(SPEARMAN!U241-SPEARMAN!$W241)^2</f>
        <v>3600</v>
      </c>
    </row>
    <row r="242" spans="25:45">
      <c r="Y242">
        <f>(SPEARMAN!A242-SPEARMAN!$W242)^2</f>
        <v>81</v>
      </c>
      <c r="Z242">
        <f>(SPEARMAN!B242-SPEARMAN!$W242)^2</f>
        <v>1156</v>
      </c>
      <c r="AA242">
        <f>(SPEARMAN!C242-SPEARMAN!$W242)^2</f>
        <v>2401</v>
      </c>
      <c r="AB242">
        <f>(SPEARMAN!D242-SPEARMAN!$W242)^2</f>
        <v>48400</v>
      </c>
      <c r="AC242">
        <f>(SPEARMAN!E242-SPEARMAN!$W242)^2</f>
        <v>144</v>
      </c>
      <c r="AD242">
        <f>(SPEARMAN!F242-SPEARMAN!$W242)^2</f>
        <v>1</v>
      </c>
      <c r="AE242">
        <f>(SPEARMAN!G242-SPEARMAN!$W242)^2</f>
        <v>3025</v>
      </c>
      <c r="AF242">
        <f>(SPEARMAN!H242-SPEARMAN!$W242)^2</f>
        <v>18225</v>
      </c>
      <c r="AG242">
        <f>(SPEARMAN!I242-SPEARMAN!$W242)^2</f>
        <v>400</v>
      </c>
      <c r="AH242">
        <f>(SPEARMAN!J242-SPEARMAN!$W242)^2</f>
        <v>784</v>
      </c>
      <c r="AI242">
        <f>(SPEARMAN!K242-SPEARMAN!$W242)^2</f>
        <v>1156</v>
      </c>
      <c r="AJ242">
        <f>(SPEARMAN!L242-SPEARMAN!$W242)^2</f>
        <v>38809</v>
      </c>
      <c r="AK242">
        <f>(SPEARMAN!M242-SPEARMAN!$W242)^2</f>
        <v>55225</v>
      </c>
      <c r="AL242">
        <f>(SPEARMAN!N242-SPEARMAN!$W242)^2</f>
        <v>121</v>
      </c>
      <c r="AM242">
        <f>(SPEARMAN!O242-SPEARMAN!$W242)^2</f>
        <v>14400</v>
      </c>
      <c r="AN242">
        <f>(SPEARMAN!P242-SPEARMAN!$W242)^2</f>
        <v>15876</v>
      </c>
      <c r="AO242">
        <f>(SPEARMAN!Q242-SPEARMAN!$W242)^2</f>
        <v>12321</v>
      </c>
      <c r="AP242">
        <f>(SPEARMAN!R242-SPEARMAN!$W242)^2</f>
        <v>14400</v>
      </c>
      <c r="AQ242">
        <f>(SPEARMAN!S242-SPEARMAN!$W242)^2</f>
        <v>31329</v>
      </c>
      <c r="AR242">
        <f>(SPEARMAN!T242-SPEARMAN!$W242)^2</f>
        <v>32041</v>
      </c>
      <c r="AS242">
        <f>(SPEARMAN!U242-SPEARMAN!$W242)^2</f>
        <v>11449</v>
      </c>
    </row>
    <row r="243" spans="25:45">
      <c r="Y243">
        <f>(SPEARMAN!A243-SPEARMAN!$W243)^2</f>
        <v>1764</v>
      </c>
      <c r="Z243">
        <f>(SPEARMAN!B243-SPEARMAN!$W243)^2</f>
        <v>1156</v>
      </c>
      <c r="AA243">
        <f>(SPEARMAN!C243-SPEARMAN!$W243)^2</f>
        <v>169</v>
      </c>
      <c r="AB243">
        <f>(SPEARMAN!D243-SPEARMAN!$W243)^2</f>
        <v>18225</v>
      </c>
      <c r="AC243">
        <f>(SPEARMAN!E243-SPEARMAN!$W243)^2</f>
        <v>4</v>
      </c>
      <c r="AD243">
        <f>(SPEARMAN!F243-SPEARMAN!$W243)^2</f>
        <v>1</v>
      </c>
      <c r="AE243">
        <f>(SPEARMAN!G243-SPEARMAN!$W243)^2</f>
        <v>900</v>
      </c>
      <c r="AF243">
        <f>(SPEARMAN!H243-SPEARMAN!$W243)^2</f>
        <v>4900</v>
      </c>
      <c r="AG243">
        <f>(SPEARMAN!I243-SPEARMAN!$W243)^2</f>
        <v>841</v>
      </c>
      <c r="AH243">
        <f>(SPEARMAN!J243-SPEARMAN!$W243)^2</f>
        <v>3249</v>
      </c>
      <c r="AI243">
        <f>(SPEARMAN!K243-SPEARMAN!$W243)^2</f>
        <v>7056</v>
      </c>
      <c r="AJ243">
        <f>(SPEARMAN!L243-SPEARMAN!$W243)^2</f>
        <v>24025</v>
      </c>
      <c r="AK243">
        <f>(SPEARMAN!M243-SPEARMAN!$W243)^2</f>
        <v>4</v>
      </c>
      <c r="AL243">
        <f>(SPEARMAN!N243-SPEARMAN!$W243)^2</f>
        <v>42849</v>
      </c>
      <c r="AM243">
        <f>(SPEARMAN!O243-SPEARMAN!$W243)^2</f>
        <v>38416</v>
      </c>
      <c r="AN243">
        <f>(SPEARMAN!P243-SPEARMAN!$W243)^2</f>
        <v>9216</v>
      </c>
      <c r="AO243">
        <f>(SPEARMAN!Q243-SPEARMAN!$W243)^2</f>
        <v>5625</v>
      </c>
      <c r="AP243">
        <f>(SPEARMAN!R243-SPEARMAN!$W243)^2</f>
        <v>324</v>
      </c>
      <c r="AQ243">
        <f>(SPEARMAN!S243-SPEARMAN!$W243)^2</f>
        <v>3969</v>
      </c>
      <c r="AR243">
        <f>(SPEARMAN!T243-SPEARMAN!$W243)^2</f>
        <v>46225</v>
      </c>
      <c r="AS243">
        <f>(SPEARMAN!U243-SPEARMAN!$W243)^2</f>
        <v>576</v>
      </c>
    </row>
    <row r="244" spans="25:45">
      <c r="Y244">
        <f>(SPEARMAN!A244-SPEARMAN!$W244)^2</f>
        <v>25</v>
      </c>
      <c r="Z244">
        <f>(SPEARMAN!B244-SPEARMAN!$W244)^2</f>
        <v>196</v>
      </c>
      <c r="AA244">
        <f>(SPEARMAN!C244-SPEARMAN!$W244)^2</f>
        <v>49</v>
      </c>
      <c r="AB244">
        <f>(SPEARMAN!D244-SPEARMAN!$W244)^2</f>
        <v>45369</v>
      </c>
      <c r="AC244">
        <f>(SPEARMAN!E244-SPEARMAN!$W244)^2</f>
        <v>2601</v>
      </c>
      <c r="AD244">
        <f>(SPEARMAN!F244-SPEARMAN!$W244)^2</f>
        <v>121</v>
      </c>
      <c r="AE244">
        <f>(SPEARMAN!G244-SPEARMAN!$W244)^2</f>
        <v>44521</v>
      </c>
      <c r="AF244">
        <f>(SPEARMAN!H244-SPEARMAN!$W244)^2</f>
        <v>25600</v>
      </c>
      <c r="AG244">
        <f>(SPEARMAN!I244-SPEARMAN!$W244)^2</f>
        <v>784</v>
      </c>
      <c r="AH244">
        <f>(SPEARMAN!J244-SPEARMAN!$W244)^2</f>
        <v>16</v>
      </c>
      <c r="AI244">
        <f>(SPEARMAN!K244-SPEARMAN!$W244)^2</f>
        <v>49</v>
      </c>
      <c r="AJ244">
        <f>(SPEARMAN!L244-SPEARMAN!$W244)^2</f>
        <v>23104</v>
      </c>
      <c r="AK244">
        <f>(SPEARMAN!M244-SPEARMAN!$W244)^2</f>
        <v>15129</v>
      </c>
      <c r="AL244">
        <f>(SPEARMAN!N244-SPEARMAN!$W244)^2</f>
        <v>12544</v>
      </c>
      <c r="AM244">
        <f>(SPEARMAN!O244-SPEARMAN!$W244)^2</f>
        <v>17956</v>
      </c>
      <c r="AN244">
        <f>(SPEARMAN!P244-SPEARMAN!$W244)^2</f>
        <v>32400</v>
      </c>
      <c r="AO244">
        <f>(SPEARMAN!Q244-SPEARMAN!$W244)^2</f>
        <v>361</v>
      </c>
      <c r="AP244">
        <f>(SPEARMAN!R244-SPEARMAN!$W244)^2</f>
        <v>17424</v>
      </c>
      <c r="AQ244">
        <f>(SPEARMAN!S244-SPEARMAN!$W244)^2</f>
        <v>49284</v>
      </c>
      <c r="AR244">
        <f>(SPEARMAN!T244-SPEARMAN!$W244)^2</f>
        <v>59049</v>
      </c>
      <c r="AS244">
        <f>(SPEARMAN!U244-SPEARMAN!$W244)^2</f>
        <v>6400</v>
      </c>
    </row>
    <row r="245" spans="25:45">
      <c r="Y245">
        <f>(SPEARMAN!A245-SPEARMAN!$W245)^2</f>
        <v>1444</v>
      </c>
      <c r="Z245">
        <f>(SPEARMAN!B245-SPEARMAN!$W245)^2</f>
        <v>1156</v>
      </c>
      <c r="AA245">
        <f>(SPEARMAN!C245-SPEARMAN!$W245)^2</f>
        <v>1296</v>
      </c>
      <c r="AB245">
        <f>(SPEARMAN!D245-SPEARMAN!$W245)^2</f>
        <v>13689</v>
      </c>
      <c r="AC245">
        <f>(SPEARMAN!E245-SPEARMAN!$W245)^2</f>
        <v>841</v>
      </c>
      <c r="AD245">
        <f>(SPEARMAN!F245-SPEARMAN!$W245)^2</f>
        <v>9216</v>
      </c>
      <c r="AE245">
        <f>(SPEARMAN!G245-SPEARMAN!$W245)^2</f>
        <v>2401</v>
      </c>
      <c r="AF245">
        <f>(SPEARMAN!H245-SPEARMAN!$W245)^2</f>
        <v>2304</v>
      </c>
      <c r="AG245">
        <f>(SPEARMAN!I245-SPEARMAN!$W245)^2</f>
        <v>1681</v>
      </c>
      <c r="AH245">
        <f>(SPEARMAN!J245-SPEARMAN!$W245)^2</f>
        <v>0</v>
      </c>
      <c r="AI245">
        <f>(SPEARMAN!K245-SPEARMAN!$W245)^2</f>
        <v>2401</v>
      </c>
      <c r="AJ245">
        <f>(SPEARMAN!L245-SPEARMAN!$W245)^2</f>
        <v>256</v>
      </c>
      <c r="AK245">
        <f>(SPEARMAN!M245-SPEARMAN!$W245)^2</f>
        <v>1681</v>
      </c>
      <c r="AL245">
        <f>(SPEARMAN!N245-SPEARMAN!$W245)^2</f>
        <v>4356</v>
      </c>
      <c r="AM245">
        <f>(SPEARMAN!O245-SPEARMAN!$W245)^2</f>
        <v>6889</v>
      </c>
      <c r="AN245">
        <f>(SPEARMAN!P245-SPEARMAN!$W245)^2</f>
        <v>841</v>
      </c>
      <c r="AO245">
        <f>(SPEARMAN!Q245-SPEARMAN!$W245)^2</f>
        <v>9604</v>
      </c>
      <c r="AP245">
        <f>(SPEARMAN!R245-SPEARMAN!$W245)^2</f>
        <v>196</v>
      </c>
      <c r="AQ245">
        <f>(SPEARMAN!S245-SPEARMAN!$W245)^2</f>
        <v>196</v>
      </c>
      <c r="AR245">
        <f>(SPEARMAN!T245-SPEARMAN!$W245)^2</f>
        <v>256</v>
      </c>
      <c r="AS245">
        <f>(SPEARMAN!U245-SPEARMAN!$W245)^2</f>
        <v>1936</v>
      </c>
    </row>
    <row r="246" spans="25:45">
      <c r="Y246">
        <f>(SPEARMAN!A246-SPEARMAN!$W246)^2</f>
        <v>4</v>
      </c>
      <c r="Z246">
        <f>(SPEARMAN!B246-SPEARMAN!$W246)^2</f>
        <v>4761</v>
      </c>
      <c r="AA246">
        <f>(SPEARMAN!C246-SPEARMAN!$W246)^2</f>
        <v>8281</v>
      </c>
      <c r="AB246">
        <f>(SPEARMAN!D246-SPEARMAN!$W246)^2</f>
        <v>7921</v>
      </c>
      <c r="AC246">
        <f>(SPEARMAN!E246-SPEARMAN!$W246)^2</f>
        <v>2916</v>
      </c>
      <c r="AD246">
        <f>(SPEARMAN!F246-SPEARMAN!$W246)^2</f>
        <v>169</v>
      </c>
      <c r="AE246">
        <f>(SPEARMAN!G246-SPEARMAN!$W246)^2</f>
        <v>81</v>
      </c>
      <c r="AF246">
        <f>(SPEARMAN!H246-SPEARMAN!$W246)^2</f>
        <v>6400</v>
      </c>
      <c r="AG246">
        <f>(SPEARMAN!I246-SPEARMAN!$W246)^2</f>
        <v>7921</v>
      </c>
      <c r="AH246">
        <f>(SPEARMAN!J246-SPEARMAN!$W246)^2</f>
        <v>11025</v>
      </c>
      <c r="AI246">
        <f>(SPEARMAN!K246-SPEARMAN!$W246)^2</f>
        <v>9025</v>
      </c>
      <c r="AJ246">
        <f>(SPEARMAN!L246-SPEARMAN!$W246)^2</f>
        <v>7921</v>
      </c>
      <c r="AK246">
        <f>(SPEARMAN!M246-SPEARMAN!$W246)^2</f>
        <v>29584</v>
      </c>
      <c r="AL246">
        <f>(SPEARMAN!N246-SPEARMAN!$W246)^2</f>
        <v>2500</v>
      </c>
      <c r="AM246">
        <f>(SPEARMAN!O246-SPEARMAN!$W246)^2</f>
        <v>144</v>
      </c>
      <c r="AN246">
        <f>(SPEARMAN!P246-SPEARMAN!$W246)^2</f>
        <v>10000</v>
      </c>
      <c r="AO246">
        <f>(SPEARMAN!Q246-SPEARMAN!$W246)^2</f>
        <v>2500</v>
      </c>
      <c r="AP246">
        <f>(SPEARMAN!R246-SPEARMAN!$W246)^2</f>
        <v>2500</v>
      </c>
      <c r="AQ246">
        <f>(SPEARMAN!S246-SPEARMAN!$W246)^2</f>
        <v>9</v>
      </c>
      <c r="AR246">
        <f>(SPEARMAN!T246-SPEARMAN!$W246)^2</f>
        <v>8836</v>
      </c>
      <c r="AS246">
        <f>(SPEARMAN!U246-SPEARMAN!$W246)^2</f>
        <v>1156</v>
      </c>
    </row>
    <row r="247" spans="25:45">
      <c r="Y247">
        <f>(SPEARMAN!A247-SPEARMAN!$W247)^2</f>
        <v>6084</v>
      </c>
      <c r="Z247">
        <f>(SPEARMAN!B247-SPEARMAN!$W247)^2</f>
        <v>5776</v>
      </c>
      <c r="AA247">
        <f>(SPEARMAN!C247-SPEARMAN!$W247)^2</f>
        <v>100</v>
      </c>
      <c r="AB247">
        <f>(SPEARMAN!D247-SPEARMAN!$W247)^2</f>
        <v>13456</v>
      </c>
      <c r="AC247">
        <f>(SPEARMAN!E247-SPEARMAN!$W247)^2</f>
        <v>169</v>
      </c>
      <c r="AD247">
        <f>(SPEARMAN!F247-SPEARMAN!$W247)^2</f>
        <v>400</v>
      </c>
      <c r="AE247">
        <f>(SPEARMAN!G247-SPEARMAN!$W247)^2</f>
        <v>3364</v>
      </c>
      <c r="AF247">
        <f>(SPEARMAN!H247-SPEARMAN!$W247)^2</f>
        <v>441</v>
      </c>
      <c r="AG247">
        <f>(SPEARMAN!I247-SPEARMAN!$W247)^2</f>
        <v>4356</v>
      </c>
      <c r="AH247">
        <f>(SPEARMAN!J247-SPEARMAN!$W247)^2</f>
        <v>1369</v>
      </c>
      <c r="AI247">
        <f>(SPEARMAN!K247-SPEARMAN!$W247)^2</f>
        <v>49</v>
      </c>
      <c r="AJ247">
        <f>(SPEARMAN!L247-SPEARMAN!$W247)^2</f>
        <v>2809</v>
      </c>
      <c r="AK247">
        <f>(SPEARMAN!M247-SPEARMAN!$W247)^2</f>
        <v>6241</v>
      </c>
      <c r="AL247">
        <f>(SPEARMAN!N247-SPEARMAN!$W247)^2</f>
        <v>21316</v>
      </c>
      <c r="AM247">
        <f>(SPEARMAN!O247-SPEARMAN!$W247)^2</f>
        <v>1444</v>
      </c>
      <c r="AN247">
        <f>(SPEARMAN!P247-SPEARMAN!$W247)^2</f>
        <v>64</v>
      </c>
      <c r="AO247">
        <f>(SPEARMAN!Q247-SPEARMAN!$W247)^2</f>
        <v>34225</v>
      </c>
      <c r="AP247">
        <f>(SPEARMAN!R247-SPEARMAN!$W247)^2</f>
        <v>676</v>
      </c>
      <c r="AQ247">
        <f>(SPEARMAN!S247-SPEARMAN!$W247)^2</f>
        <v>100</v>
      </c>
      <c r="AR247">
        <f>(SPEARMAN!T247-SPEARMAN!$W247)^2</f>
        <v>16</v>
      </c>
      <c r="AS247">
        <f>(SPEARMAN!U247-SPEARMAN!$W247)^2</f>
        <v>6241</v>
      </c>
    </row>
    <row r="248" spans="25:45">
      <c r="Y248">
        <f>(SPEARMAN!A248-SPEARMAN!$W248)^2</f>
        <v>196</v>
      </c>
      <c r="Z248">
        <f>(SPEARMAN!B248-SPEARMAN!$W248)^2</f>
        <v>9409</v>
      </c>
      <c r="AA248">
        <f>(SPEARMAN!C248-SPEARMAN!$W248)^2</f>
        <v>441</v>
      </c>
      <c r="AB248">
        <f>(SPEARMAN!D248-SPEARMAN!$W248)^2</f>
        <v>18225</v>
      </c>
      <c r="AC248">
        <f>(SPEARMAN!E248-SPEARMAN!$W248)^2</f>
        <v>3249</v>
      </c>
      <c r="AD248">
        <f>(SPEARMAN!F248-SPEARMAN!$W248)^2</f>
        <v>289</v>
      </c>
      <c r="AE248">
        <f>(SPEARMAN!G248-SPEARMAN!$W248)^2</f>
        <v>12996</v>
      </c>
      <c r="AF248">
        <f>(SPEARMAN!H248-SPEARMAN!$W248)^2</f>
        <v>2401</v>
      </c>
      <c r="AG248">
        <f>(SPEARMAN!I248-SPEARMAN!$W248)^2</f>
        <v>361</v>
      </c>
      <c r="AH248">
        <f>(SPEARMAN!J248-SPEARMAN!$W248)^2</f>
        <v>4356</v>
      </c>
      <c r="AI248">
        <f>(SPEARMAN!K248-SPEARMAN!$W248)^2</f>
        <v>2304</v>
      </c>
      <c r="AJ248">
        <f>(SPEARMAN!L248-SPEARMAN!$W248)^2</f>
        <v>5329</v>
      </c>
      <c r="AK248">
        <f>(SPEARMAN!M248-SPEARMAN!$W248)^2</f>
        <v>1296</v>
      </c>
      <c r="AL248">
        <f>(SPEARMAN!N248-SPEARMAN!$W248)^2</f>
        <v>484</v>
      </c>
      <c r="AM248">
        <f>(SPEARMAN!O248-SPEARMAN!$W248)^2</f>
        <v>3969</v>
      </c>
      <c r="AN248">
        <f>(SPEARMAN!P248-SPEARMAN!$W248)^2</f>
        <v>24964</v>
      </c>
      <c r="AO248">
        <f>(SPEARMAN!Q248-SPEARMAN!$W248)^2</f>
        <v>1156</v>
      </c>
      <c r="AP248">
        <f>(SPEARMAN!R248-SPEARMAN!$W248)^2</f>
        <v>1936</v>
      </c>
      <c r="AQ248">
        <f>(SPEARMAN!S248-SPEARMAN!$W248)^2</f>
        <v>9</v>
      </c>
      <c r="AR248">
        <f>(SPEARMAN!T248-SPEARMAN!$W248)^2</f>
        <v>625</v>
      </c>
      <c r="AS248">
        <f>(SPEARMAN!U248-SPEARMAN!$W248)^2</f>
        <v>1600</v>
      </c>
    </row>
    <row r="249" spans="25:45">
      <c r="Y249">
        <f>(SPEARMAN!A249-SPEARMAN!$W249)^2</f>
        <v>196</v>
      </c>
      <c r="Z249">
        <f>(SPEARMAN!B249-SPEARMAN!$W249)^2</f>
        <v>400</v>
      </c>
      <c r="AA249">
        <f>(SPEARMAN!C249-SPEARMAN!$W249)^2</f>
        <v>169</v>
      </c>
      <c r="AB249">
        <f>(SPEARMAN!D249-SPEARMAN!$W249)^2</f>
        <v>50176</v>
      </c>
      <c r="AC249">
        <f>(SPEARMAN!E249-SPEARMAN!$W249)^2</f>
        <v>1936</v>
      </c>
      <c r="AD249">
        <f>(SPEARMAN!F249-SPEARMAN!$W249)^2</f>
        <v>144</v>
      </c>
      <c r="AE249">
        <f>(SPEARMAN!G249-SPEARMAN!$W249)^2</f>
        <v>14161</v>
      </c>
      <c r="AF249">
        <f>(SPEARMAN!H249-SPEARMAN!$W249)^2</f>
        <v>4225</v>
      </c>
      <c r="AG249">
        <f>(SPEARMAN!I249-SPEARMAN!$W249)^2</f>
        <v>225</v>
      </c>
      <c r="AH249">
        <f>(SPEARMAN!J249-SPEARMAN!$W249)^2</f>
        <v>100</v>
      </c>
      <c r="AI249">
        <f>(SPEARMAN!K249-SPEARMAN!$W249)^2</f>
        <v>121</v>
      </c>
      <c r="AJ249">
        <f>(SPEARMAN!L249-SPEARMAN!$W249)^2</f>
        <v>1764</v>
      </c>
      <c r="AK249">
        <f>(SPEARMAN!M249-SPEARMAN!$W249)^2</f>
        <v>40401</v>
      </c>
      <c r="AL249">
        <f>(SPEARMAN!N249-SPEARMAN!$W249)^2</f>
        <v>47089</v>
      </c>
      <c r="AM249">
        <f>(SPEARMAN!O249-SPEARMAN!$W249)^2</f>
        <v>1156</v>
      </c>
      <c r="AN249">
        <f>(SPEARMAN!P249-SPEARMAN!$W249)^2</f>
        <v>57121</v>
      </c>
      <c r="AO249">
        <f>(SPEARMAN!Q249-SPEARMAN!$W249)^2</f>
        <v>1764</v>
      </c>
      <c r="AP249">
        <f>(SPEARMAN!R249-SPEARMAN!$W249)^2</f>
        <v>121</v>
      </c>
      <c r="AQ249">
        <f>(SPEARMAN!S249-SPEARMAN!$W249)^2</f>
        <v>9409</v>
      </c>
      <c r="AR249">
        <f>(SPEARMAN!T249-SPEARMAN!$W249)^2</f>
        <v>66049</v>
      </c>
      <c r="AS249">
        <f>(SPEARMAN!U249-SPEARMAN!$W249)^2</f>
        <v>100</v>
      </c>
    </row>
    <row r="250" spans="25:45">
      <c r="Y250">
        <f>(SPEARMAN!A250-SPEARMAN!$W250)^2</f>
        <v>841</v>
      </c>
      <c r="Z250">
        <f>(SPEARMAN!B250-SPEARMAN!$W250)^2</f>
        <v>6241</v>
      </c>
      <c r="AA250">
        <f>(SPEARMAN!C250-SPEARMAN!$W250)^2</f>
        <v>225</v>
      </c>
      <c r="AB250">
        <f>(SPEARMAN!D250-SPEARMAN!$W250)^2</f>
        <v>9216</v>
      </c>
      <c r="AC250">
        <f>(SPEARMAN!E250-SPEARMAN!$W250)^2</f>
        <v>25</v>
      </c>
      <c r="AD250">
        <f>(SPEARMAN!F250-SPEARMAN!$W250)^2</f>
        <v>81</v>
      </c>
      <c r="AE250">
        <f>(SPEARMAN!G250-SPEARMAN!$W250)^2</f>
        <v>1024</v>
      </c>
      <c r="AF250">
        <f>(SPEARMAN!H250-SPEARMAN!$W250)^2</f>
        <v>4356</v>
      </c>
      <c r="AG250">
        <f>(SPEARMAN!I250-SPEARMAN!$W250)^2</f>
        <v>16</v>
      </c>
      <c r="AH250">
        <f>(SPEARMAN!J250-SPEARMAN!$W250)^2</f>
        <v>81</v>
      </c>
      <c r="AI250">
        <f>(SPEARMAN!K250-SPEARMAN!$W250)^2</f>
        <v>484</v>
      </c>
      <c r="AJ250">
        <f>(SPEARMAN!L250-SPEARMAN!$W250)^2</f>
        <v>4225</v>
      </c>
      <c r="AK250">
        <f>(SPEARMAN!M250-SPEARMAN!$W250)^2</f>
        <v>36</v>
      </c>
      <c r="AL250">
        <f>(SPEARMAN!N250-SPEARMAN!$W250)^2</f>
        <v>37249</v>
      </c>
      <c r="AM250">
        <f>(SPEARMAN!O250-SPEARMAN!$W250)^2</f>
        <v>2809</v>
      </c>
      <c r="AN250">
        <f>(SPEARMAN!P250-SPEARMAN!$W250)^2</f>
        <v>16</v>
      </c>
      <c r="AO250">
        <f>(SPEARMAN!Q250-SPEARMAN!$W250)^2</f>
        <v>15129</v>
      </c>
      <c r="AP250">
        <f>(SPEARMAN!R250-SPEARMAN!$W250)^2</f>
        <v>3249</v>
      </c>
      <c r="AQ250">
        <f>(SPEARMAN!S250-SPEARMAN!$W250)^2</f>
        <v>4356</v>
      </c>
      <c r="AR250">
        <f>(SPEARMAN!T250-SPEARMAN!$W250)^2</f>
        <v>36</v>
      </c>
      <c r="AS250">
        <f>(SPEARMAN!U250-SPEARMAN!$W250)^2</f>
        <v>1369</v>
      </c>
    </row>
    <row r="251" spans="25:45">
      <c r="Y251">
        <f>(SPEARMAN!A251-SPEARMAN!$W251)^2</f>
        <v>20736</v>
      </c>
      <c r="Z251">
        <f>(SPEARMAN!B251-SPEARMAN!$W251)^2</f>
        <v>784</v>
      </c>
      <c r="AA251">
        <f>(SPEARMAN!C251-SPEARMAN!$W251)^2</f>
        <v>29584</v>
      </c>
      <c r="AB251">
        <f>(SPEARMAN!D251-SPEARMAN!$W251)^2</f>
        <v>1600</v>
      </c>
      <c r="AC251">
        <f>(SPEARMAN!E251-SPEARMAN!$W251)^2</f>
        <v>16384</v>
      </c>
      <c r="AD251">
        <f>(SPEARMAN!F251-SPEARMAN!$W251)^2</f>
        <v>1024</v>
      </c>
      <c r="AE251">
        <f>(SPEARMAN!G251-SPEARMAN!$W251)^2</f>
        <v>34969</v>
      </c>
      <c r="AF251">
        <f>(SPEARMAN!H251-SPEARMAN!$W251)^2</f>
        <v>16900</v>
      </c>
      <c r="AG251">
        <f>(SPEARMAN!I251-SPEARMAN!$W251)^2</f>
        <v>9409</v>
      </c>
      <c r="AH251">
        <f>(SPEARMAN!J251-SPEARMAN!$W251)^2</f>
        <v>35721</v>
      </c>
      <c r="AI251">
        <f>(SPEARMAN!K251-SPEARMAN!$W251)^2</f>
        <v>31329</v>
      </c>
      <c r="AJ251">
        <f>(SPEARMAN!L251-SPEARMAN!$W251)^2</f>
        <v>10609</v>
      </c>
      <c r="AK251">
        <f>(SPEARMAN!M251-SPEARMAN!$W251)^2</f>
        <v>121</v>
      </c>
      <c r="AL251">
        <f>(SPEARMAN!N251-SPEARMAN!$W251)^2</f>
        <v>10404</v>
      </c>
      <c r="AM251">
        <f>(SPEARMAN!O251-SPEARMAN!$W251)^2</f>
        <v>6889</v>
      </c>
      <c r="AN251">
        <f>(SPEARMAN!P251-SPEARMAN!$W251)^2</f>
        <v>1024</v>
      </c>
      <c r="AO251">
        <f>(SPEARMAN!Q251-SPEARMAN!$W251)^2</f>
        <v>1764</v>
      </c>
      <c r="AP251">
        <f>(SPEARMAN!R251-SPEARMAN!$W251)^2</f>
        <v>196</v>
      </c>
      <c r="AQ251">
        <f>(SPEARMAN!S251-SPEARMAN!$W251)^2</f>
        <v>38416</v>
      </c>
      <c r="AR251">
        <f>(SPEARMAN!T251-SPEARMAN!$W251)^2</f>
        <v>45369</v>
      </c>
      <c r="AS251">
        <f>(SPEARMAN!U251-SPEARMAN!$W251)^2</f>
        <v>1681</v>
      </c>
    </row>
    <row r="252" spans="25:45">
      <c r="Y252">
        <f>(SPEARMAN!A252-SPEARMAN!$W252)^2</f>
        <v>16</v>
      </c>
      <c r="Z252">
        <f>(SPEARMAN!B252-SPEARMAN!$W252)^2</f>
        <v>676</v>
      </c>
      <c r="AA252">
        <f>(SPEARMAN!C252-SPEARMAN!$W252)^2</f>
        <v>2116</v>
      </c>
      <c r="AB252">
        <f>(SPEARMAN!D252-SPEARMAN!$W252)^2</f>
        <v>39204</v>
      </c>
      <c r="AC252">
        <f>(SPEARMAN!E252-SPEARMAN!$W252)^2</f>
        <v>1600</v>
      </c>
      <c r="AD252">
        <f>(SPEARMAN!F252-SPEARMAN!$W252)^2</f>
        <v>256</v>
      </c>
      <c r="AE252">
        <f>(SPEARMAN!G252-SPEARMAN!$W252)^2</f>
        <v>5929</v>
      </c>
      <c r="AF252">
        <f>(SPEARMAN!H252-SPEARMAN!$W252)^2</f>
        <v>2809</v>
      </c>
      <c r="AG252">
        <f>(SPEARMAN!I252-SPEARMAN!$W252)^2</f>
        <v>484</v>
      </c>
      <c r="AH252">
        <f>(SPEARMAN!J252-SPEARMAN!$W252)^2</f>
        <v>6084</v>
      </c>
      <c r="AI252">
        <f>(SPEARMAN!K252-SPEARMAN!$W252)^2</f>
        <v>6724</v>
      </c>
      <c r="AJ252">
        <f>(SPEARMAN!L252-SPEARMAN!$W252)^2</f>
        <v>81</v>
      </c>
      <c r="AK252">
        <f>(SPEARMAN!M252-SPEARMAN!$W252)^2</f>
        <v>51076</v>
      </c>
      <c r="AL252">
        <f>(SPEARMAN!N252-SPEARMAN!$W252)^2</f>
        <v>43681</v>
      </c>
      <c r="AM252">
        <f>(SPEARMAN!O252-SPEARMAN!$W252)^2</f>
        <v>1089</v>
      </c>
      <c r="AN252">
        <f>(SPEARMAN!P252-SPEARMAN!$W252)^2</f>
        <v>961</v>
      </c>
      <c r="AO252">
        <f>(SPEARMAN!Q252-SPEARMAN!$W252)^2</f>
        <v>5476</v>
      </c>
      <c r="AP252">
        <f>(SPEARMAN!R252-SPEARMAN!$W252)^2</f>
        <v>289</v>
      </c>
      <c r="AQ252">
        <f>(SPEARMAN!S252-SPEARMAN!$W252)^2</f>
        <v>16641</v>
      </c>
      <c r="AR252">
        <f>(SPEARMAN!T252-SPEARMAN!$W252)^2</f>
        <v>45369</v>
      </c>
      <c r="AS252">
        <f>(SPEARMAN!U252-SPEARMAN!$W252)^2</f>
        <v>196</v>
      </c>
    </row>
    <row r="253" spans="25:45">
      <c r="Y253">
        <f>(SPEARMAN!A253-SPEARMAN!$W253)^2</f>
        <v>4</v>
      </c>
      <c r="Z253">
        <f>(SPEARMAN!B253-SPEARMAN!$W253)^2</f>
        <v>256</v>
      </c>
      <c r="AA253">
        <f>(SPEARMAN!C253-SPEARMAN!$W253)^2</f>
        <v>144</v>
      </c>
      <c r="AB253">
        <f>(SPEARMAN!D253-SPEARMAN!$W253)^2</f>
        <v>47089</v>
      </c>
      <c r="AC253">
        <f>(SPEARMAN!E253-SPEARMAN!$W253)^2</f>
        <v>2116</v>
      </c>
      <c r="AD253">
        <f>(SPEARMAN!F253-SPEARMAN!$W253)^2</f>
        <v>121</v>
      </c>
      <c r="AE253">
        <f>(SPEARMAN!G253-SPEARMAN!$W253)^2</f>
        <v>40804</v>
      </c>
      <c r="AF253">
        <f>(SPEARMAN!H253-SPEARMAN!$W253)^2</f>
        <v>289</v>
      </c>
      <c r="AG253">
        <f>(SPEARMAN!I253-SPEARMAN!$W253)^2</f>
        <v>196</v>
      </c>
      <c r="AH253">
        <f>(SPEARMAN!J253-SPEARMAN!$W253)^2</f>
        <v>225</v>
      </c>
      <c r="AI253">
        <f>(SPEARMAN!K253-SPEARMAN!$W253)^2</f>
        <v>400</v>
      </c>
      <c r="AJ253">
        <f>(SPEARMAN!L253-SPEARMAN!$W253)^2</f>
        <v>2116</v>
      </c>
      <c r="AK253">
        <f>(SPEARMAN!M253-SPEARMAN!$W253)^2</f>
        <v>3025</v>
      </c>
      <c r="AL253">
        <f>(SPEARMAN!N253-SPEARMAN!$W253)^2</f>
        <v>47089</v>
      </c>
      <c r="AM253">
        <f>(SPEARMAN!O253-SPEARMAN!$W253)^2</f>
        <v>4225</v>
      </c>
      <c r="AN253">
        <f>(SPEARMAN!P253-SPEARMAN!$W253)^2</f>
        <v>8100</v>
      </c>
      <c r="AO253">
        <f>(SPEARMAN!Q253-SPEARMAN!$W253)^2</f>
        <v>1600</v>
      </c>
      <c r="AP253">
        <f>(SPEARMAN!R253-SPEARMAN!$W253)^2</f>
        <v>121</v>
      </c>
      <c r="AQ253">
        <f>(SPEARMAN!S253-SPEARMAN!$W253)^2</f>
        <v>361</v>
      </c>
      <c r="AR253">
        <f>(SPEARMAN!T253-SPEARMAN!$W253)^2</f>
        <v>42025</v>
      </c>
      <c r="AS253">
        <f>(SPEARMAN!U253-SPEARMAN!$W253)^2</f>
        <v>64</v>
      </c>
    </row>
    <row r="254" spans="25:45">
      <c r="Y254">
        <f>(SPEARMAN!A254-SPEARMAN!$W254)^2</f>
        <v>2116</v>
      </c>
      <c r="Z254">
        <f>(SPEARMAN!B254-SPEARMAN!$W254)^2</f>
        <v>7921</v>
      </c>
      <c r="AA254">
        <f>(SPEARMAN!C254-SPEARMAN!$W254)^2</f>
        <v>4761</v>
      </c>
      <c r="AB254">
        <f>(SPEARMAN!D254-SPEARMAN!$W254)^2</f>
        <v>9409</v>
      </c>
      <c r="AC254">
        <f>(SPEARMAN!E254-SPEARMAN!$W254)^2</f>
        <v>2601</v>
      </c>
      <c r="AD254">
        <f>(SPEARMAN!F254-SPEARMAN!$W254)^2</f>
        <v>625</v>
      </c>
      <c r="AE254">
        <f>(SPEARMAN!G254-SPEARMAN!$W254)^2</f>
        <v>51076</v>
      </c>
      <c r="AF254">
        <f>(SPEARMAN!H254-SPEARMAN!$W254)^2</f>
        <v>6400</v>
      </c>
      <c r="AG254">
        <f>(SPEARMAN!I254-SPEARMAN!$W254)^2</f>
        <v>3364</v>
      </c>
      <c r="AH254">
        <f>(SPEARMAN!J254-SPEARMAN!$W254)^2</f>
        <v>16</v>
      </c>
      <c r="AI254">
        <f>(SPEARMAN!K254-SPEARMAN!$W254)^2</f>
        <v>144</v>
      </c>
      <c r="AJ254">
        <f>(SPEARMAN!L254-SPEARMAN!$W254)^2</f>
        <v>38809</v>
      </c>
      <c r="AK254">
        <f>(SPEARMAN!M254-SPEARMAN!$W254)^2</f>
        <v>9</v>
      </c>
      <c r="AL254">
        <f>(SPEARMAN!N254-SPEARMAN!$W254)^2</f>
        <v>1521</v>
      </c>
      <c r="AM254">
        <f>(SPEARMAN!O254-SPEARMAN!$W254)^2</f>
        <v>53361</v>
      </c>
      <c r="AN254">
        <f>(SPEARMAN!P254-SPEARMAN!$W254)^2</f>
        <v>16384</v>
      </c>
      <c r="AO254">
        <f>(SPEARMAN!Q254-SPEARMAN!$W254)^2</f>
        <v>36</v>
      </c>
      <c r="AP254">
        <f>(SPEARMAN!R254-SPEARMAN!$W254)^2</f>
        <v>3025</v>
      </c>
      <c r="AQ254">
        <f>(SPEARMAN!S254-SPEARMAN!$W254)^2</f>
        <v>1296</v>
      </c>
      <c r="AR254">
        <f>(SPEARMAN!T254-SPEARMAN!$W254)^2</f>
        <v>18769</v>
      </c>
      <c r="AS254">
        <f>(SPEARMAN!U254-SPEARMAN!$W254)^2</f>
        <v>1764</v>
      </c>
    </row>
    <row r="255" spans="25:45">
      <c r="Y255">
        <f>(SPEARMAN!A255-SPEARMAN!$W255)^2</f>
        <v>16129</v>
      </c>
      <c r="Z255">
        <f>(SPEARMAN!B255-SPEARMAN!$W255)^2</f>
        <v>2209</v>
      </c>
      <c r="AA255">
        <f>(SPEARMAN!C255-SPEARMAN!$W255)^2</f>
        <v>25600</v>
      </c>
      <c r="AB255">
        <f>(SPEARMAN!D255-SPEARMAN!$W255)^2</f>
        <v>2500</v>
      </c>
      <c r="AC255">
        <f>(SPEARMAN!E255-SPEARMAN!$W255)^2</f>
        <v>625</v>
      </c>
      <c r="AD255">
        <f>(SPEARMAN!F255-SPEARMAN!$W255)^2</f>
        <v>2601</v>
      </c>
      <c r="AE255">
        <f>(SPEARMAN!G255-SPEARMAN!$W255)^2</f>
        <v>4096</v>
      </c>
      <c r="AF255">
        <f>(SPEARMAN!H255-SPEARMAN!$W255)^2</f>
        <v>26244</v>
      </c>
      <c r="AG255">
        <f>(SPEARMAN!I255-SPEARMAN!$W255)^2</f>
        <v>31684</v>
      </c>
      <c r="AH255">
        <f>(SPEARMAN!J255-SPEARMAN!$W255)^2</f>
        <v>28900</v>
      </c>
      <c r="AI255">
        <f>(SPEARMAN!K255-SPEARMAN!$W255)^2</f>
        <v>24025</v>
      </c>
      <c r="AJ255">
        <f>(SPEARMAN!L255-SPEARMAN!$W255)^2</f>
        <v>25921</v>
      </c>
      <c r="AK255">
        <f>(SPEARMAN!M255-SPEARMAN!$W255)^2</f>
        <v>961</v>
      </c>
      <c r="AL255">
        <f>(SPEARMAN!N255-SPEARMAN!$W255)^2</f>
        <v>0</v>
      </c>
      <c r="AM255">
        <f>(SPEARMAN!O255-SPEARMAN!$W255)^2</f>
        <v>44100</v>
      </c>
      <c r="AN255">
        <f>(SPEARMAN!P255-SPEARMAN!$W255)^2</f>
        <v>900</v>
      </c>
      <c r="AO255">
        <f>(SPEARMAN!Q255-SPEARMAN!$W255)^2</f>
        <v>19321</v>
      </c>
      <c r="AP255">
        <f>(SPEARMAN!R255-SPEARMAN!$W255)^2</f>
        <v>35344</v>
      </c>
      <c r="AQ255">
        <f>(SPEARMAN!S255-SPEARMAN!$W255)^2</f>
        <v>17424</v>
      </c>
      <c r="AR255">
        <f>(SPEARMAN!T255-SPEARMAN!$W255)^2</f>
        <v>1</v>
      </c>
      <c r="AS255">
        <f>(SPEARMAN!U255-SPEARMAN!$W255)^2</f>
        <v>36100</v>
      </c>
    </row>
    <row r="256" spans="25:45">
      <c r="Y256">
        <f>(SPEARMAN!A256-SPEARMAN!$W256)^2</f>
        <v>1681</v>
      </c>
      <c r="Z256">
        <f>(SPEARMAN!B256-SPEARMAN!$W256)^2</f>
        <v>36</v>
      </c>
      <c r="AA256">
        <f>(SPEARMAN!C256-SPEARMAN!$W256)^2</f>
        <v>16</v>
      </c>
      <c r="AB256">
        <f>(SPEARMAN!D256-SPEARMAN!$W256)^2</f>
        <v>400</v>
      </c>
      <c r="AC256">
        <f>(SPEARMAN!E256-SPEARMAN!$W256)^2</f>
        <v>6561</v>
      </c>
      <c r="AD256">
        <f>(SPEARMAN!F256-SPEARMAN!$W256)^2</f>
        <v>81</v>
      </c>
      <c r="AE256">
        <f>(SPEARMAN!G256-SPEARMAN!$W256)^2</f>
        <v>23716</v>
      </c>
      <c r="AF256">
        <f>(SPEARMAN!H256-SPEARMAN!$W256)^2</f>
        <v>12544</v>
      </c>
      <c r="AG256">
        <f>(SPEARMAN!I256-SPEARMAN!$W256)^2</f>
        <v>1225</v>
      </c>
      <c r="AH256">
        <f>(SPEARMAN!J256-SPEARMAN!$W256)^2</f>
        <v>1936</v>
      </c>
      <c r="AI256">
        <f>(SPEARMAN!K256-SPEARMAN!$W256)^2</f>
        <v>3249</v>
      </c>
      <c r="AJ256">
        <f>(SPEARMAN!L256-SPEARMAN!$W256)^2</f>
        <v>5625</v>
      </c>
      <c r="AK256">
        <f>(SPEARMAN!M256-SPEARMAN!$W256)^2</f>
        <v>3600</v>
      </c>
      <c r="AL256">
        <f>(SPEARMAN!N256-SPEARMAN!$W256)^2</f>
        <v>36864</v>
      </c>
      <c r="AM256">
        <f>(SPEARMAN!O256-SPEARMAN!$W256)^2</f>
        <v>10201</v>
      </c>
      <c r="AN256">
        <f>(SPEARMAN!P256-SPEARMAN!$W256)^2</f>
        <v>9</v>
      </c>
      <c r="AO256">
        <f>(SPEARMAN!Q256-SPEARMAN!$W256)^2</f>
        <v>11236</v>
      </c>
      <c r="AP256">
        <f>(SPEARMAN!R256-SPEARMAN!$W256)^2</f>
        <v>13456</v>
      </c>
      <c r="AQ256">
        <f>(SPEARMAN!S256-SPEARMAN!$W256)^2</f>
        <v>33124</v>
      </c>
      <c r="AR256">
        <f>(SPEARMAN!T256-SPEARMAN!$W256)^2</f>
        <v>45369</v>
      </c>
      <c r="AS256">
        <f>(SPEARMAN!U256-SPEARMAN!$W256)^2</f>
        <v>8649</v>
      </c>
    </row>
    <row r="257" spans="25:45">
      <c r="Y257">
        <f>(SPEARMAN!A257-SPEARMAN!$W257)^2</f>
        <v>5041</v>
      </c>
      <c r="Z257">
        <f>(SPEARMAN!B257-SPEARMAN!$W257)^2</f>
        <v>841</v>
      </c>
      <c r="AA257">
        <f>(SPEARMAN!C257-SPEARMAN!$W257)^2</f>
        <v>4761</v>
      </c>
      <c r="AB257">
        <f>(SPEARMAN!D257-SPEARMAN!$W257)^2</f>
        <v>11881</v>
      </c>
      <c r="AC257">
        <f>(SPEARMAN!E257-SPEARMAN!$W257)^2</f>
        <v>6084</v>
      </c>
      <c r="AD257">
        <f>(SPEARMAN!F257-SPEARMAN!$W257)^2</f>
        <v>1369</v>
      </c>
      <c r="AE257">
        <f>(SPEARMAN!G257-SPEARMAN!$W257)^2</f>
        <v>5329</v>
      </c>
      <c r="AF257">
        <f>(SPEARMAN!H257-SPEARMAN!$W257)^2</f>
        <v>3025</v>
      </c>
      <c r="AG257">
        <f>(SPEARMAN!I257-SPEARMAN!$W257)^2</f>
        <v>3600</v>
      </c>
      <c r="AH257">
        <f>(SPEARMAN!J257-SPEARMAN!$W257)^2</f>
        <v>4356</v>
      </c>
      <c r="AI257">
        <f>(SPEARMAN!K257-SPEARMAN!$W257)^2</f>
        <v>1936</v>
      </c>
      <c r="AJ257">
        <f>(SPEARMAN!L257-SPEARMAN!$W257)^2</f>
        <v>9801</v>
      </c>
      <c r="AK257">
        <f>(SPEARMAN!M257-SPEARMAN!$W257)^2</f>
        <v>39601</v>
      </c>
      <c r="AL257">
        <f>(SPEARMAN!N257-SPEARMAN!$W257)^2</f>
        <v>361</v>
      </c>
      <c r="AM257">
        <f>(SPEARMAN!O257-SPEARMAN!$W257)^2</f>
        <v>100</v>
      </c>
      <c r="AN257">
        <f>(SPEARMAN!P257-SPEARMAN!$W257)^2</f>
        <v>19600</v>
      </c>
      <c r="AO257">
        <f>(SPEARMAN!Q257-SPEARMAN!$W257)^2</f>
        <v>4624</v>
      </c>
      <c r="AP257">
        <f>(SPEARMAN!R257-SPEARMAN!$W257)^2</f>
        <v>900</v>
      </c>
      <c r="AQ257">
        <f>(SPEARMAN!S257-SPEARMAN!$W257)^2</f>
        <v>3600</v>
      </c>
      <c r="AR257">
        <f>(SPEARMAN!T257-SPEARMAN!$W257)^2</f>
        <v>144</v>
      </c>
      <c r="AS257">
        <f>(SPEARMAN!U257-SPEARMAN!$W257)^2</f>
        <v>169</v>
      </c>
    </row>
    <row r="258" spans="25:45">
      <c r="Y258">
        <f>(SPEARMAN!A258-SPEARMAN!$W258)^2</f>
        <v>0</v>
      </c>
      <c r="Z258">
        <f>(SPEARMAN!B258-SPEARMAN!$W258)^2</f>
        <v>6889</v>
      </c>
      <c r="AA258">
        <f>(SPEARMAN!C258-SPEARMAN!$W258)^2</f>
        <v>13456</v>
      </c>
      <c r="AB258">
        <f>(SPEARMAN!D258-SPEARMAN!$W258)^2</f>
        <v>2704</v>
      </c>
      <c r="AC258">
        <f>(SPEARMAN!E258-SPEARMAN!$W258)^2</f>
        <v>484</v>
      </c>
      <c r="AD258">
        <f>(SPEARMAN!F258-SPEARMAN!$W258)^2</f>
        <v>361</v>
      </c>
      <c r="AE258">
        <f>(SPEARMAN!G258-SPEARMAN!$W258)^2</f>
        <v>576</v>
      </c>
      <c r="AF258">
        <f>(SPEARMAN!H258-SPEARMAN!$W258)^2</f>
        <v>3136</v>
      </c>
      <c r="AG258">
        <f>(SPEARMAN!I258-SPEARMAN!$W258)^2</f>
        <v>49</v>
      </c>
      <c r="AH258">
        <f>(SPEARMAN!J258-SPEARMAN!$W258)^2</f>
        <v>121</v>
      </c>
      <c r="AI258">
        <f>(SPEARMAN!K258-SPEARMAN!$W258)^2</f>
        <v>256</v>
      </c>
      <c r="AJ258">
        <f>(SPEARMAN!L258-SPEARMAN!$W258)^2</f>
        <v>900</v>
      </c>
      <c r="AK258">
        <f>(SPEARMAN!M258-SPEARMAN!$W258)^2</f>
        <v>2500</v>
      </c>
      <c r="AL258">
        <f>(SPEARMAN!N258-SPEARMAN!$W258)^2</f>
        <v>15376</v>
      </c>
      <c r="AM258">
        <f>(SPEARMAN!O258-SPEARMAN!$W258)^2</f>
        <v>49</v>
      </c>
      <c r="AN258">
        <f>(SPEARMAN!P258-SPEARMAN!$W258)^2</f>
        <v>784</v>
      </c>
      <c r="AO258">
        <f>(SPEARMAN!Q258-SPEARMAN!$W258)^2</f>
        <v>26896</v>
      </c>
      <c r="AP258">
        <f>(SPEARMAN!R258-SPEARMAN!$W258)^2</f>
        <v>8281</v>
      </c>
      <c r="AQ258">
        <f>(SPEARMAN!S258-SPEARMAN!$W258)^2</f>
        <v>2304</v>
      </c>
      <c r="AR258">
        <f>(SPEARMAN!T258-SPEARMAN!$W258)^2</f>
        <v>7744</v>
      </c>
      <c r="AS258">
        <f>(SPEARMAN!U258-SPEARMAN!$W258)^2</f>
        <v>17956</v>
      </c>
    </row>
    <row r="259" spans="25:45">
      <c r="Y259">
        <f>(SPEARMAN!A259-SPEARMAN!$W259)^2</f>
        <v>2401</v>
      </c>
      <c r="Z259">
        <f>(SPEARMAN!B259-SPEARMAN!$W259)^2</f>
        <v>36100</v>
      </c>
      <c r="AA259">
        <f>(SPEARMAN!C259-SPEARMAN!$W259)^2</f>
        <v>484</v>
      </c>
      <c r="AB259">
        <f>(SPEARMAN!D259-SPEARMAN!$W259)^2</f>
        <v>50625</v>
      </c>
      <c r="AC259">
        <f>(SPEARMAN!E259-SPEARMAN!$W259)^2</f>
        <v>25</v>
      </c>
      <c r="AD259">
        <f>(SPEARMAN!F259-SPEARMAN!$W259)^2</f>
        <v>1600</v>
      </c>
      <c r="AE259">
        <f>(SPEARMAN!G259-SPEARMAN!$W259)^2</f>
        <v>6889</v>
      </c>
      <c r="AF259">
        <f>(SPEARMAN!H259-SPEARMAN!$W259)^2</f>
        <v>20449</v>
      </c>
      <c r="AG259">
        <f>(SPEARMAN!I259-SPEARMAN!$W259)^2</f>
        <v>1849</v>
      </c>
      <c r="AH259">
        <f>(SPEARMAN!J259-SPEARMAN!$W259)^2</f>
        <v>961</v>
      </c>
      <c r="AI259">
        <f>(SPEARMAN!K259-SPEARMAN!$W259)^2</f>
        <v>1024</v>
      </c>
      <c r="AJ259">
        <f>(SPEARMAN!L259-SPEARMAN!$W259)^2</f>
        <v>2601</v>
      </c>
      <c r="AK259">
        <f>(SPEARMAN!M259-SPEARMAN!$W259)^2</f>
        <v>1024</v>
      </c>
      <c r="AL259">
        <f>(SPEARMAN!N259-SPEARMAN!$W259)^2</f>
        <v>55225</v>
      </c>
      <c r="AM259">
        <f>(SPEARMAN!O259-SPEARMAN!$W259)^2</f>
        <v>2401</v>
      </c>
      <c r="AN259">
        <f>(SPEARMAN!P259-SPEARMAN!$W259)^2</f>
        <v>30976</v>
      </c>
      <c r="AO259">
        <f>(SPEARMAN!Q259-SPEARMAN!$W259)^2</f>
        <v>5625</v>
      </c>
      <c r="AP259">
        <f>(SPEARMAN!R259-SPEARMAN!$W259)^2</f>
        <v>7396</v>
      </c>
      <c r="AQ259">
        <f>(SPEARMAN!S259-SPEARMAN!$W259)^2</f>
        <v>5776</v>
      </c>
      <c r="AR259">
        <f>(SPEARMAN!T259-SPEARMAN!$W259)^2</f>
        <v>12996</v>
      </c>
      <c r="AS259">
        <f>(SPEARMAN!U259-SPEARMAN!$W259)^2</f>
        <v>5041</v>
      </c>
    </row>
    <row r="260" spans="25:45">
      <c r="Y260">
        <f>(SPEARMAN!A260-SPEARMAN!$W260)^2</f>
        <v>7396</v>
      </c>
      <c r="Z260">
        <f>(SPEARMAN!B260-SPEARMAN!$W260)^2</f>
        <v>5329</v>
      </c>
      <c r="AA260">
        <f>(SPEARMAN!C260-SPEARMAN!$W260)^2</f>
        <v>4761</v>
      </c>
      <c r="AB260">
        <f>(SPEARMAN!D260-SPEARMAN!$W260)^2</f>
        <v>11664</v>
      </c>
      <c r="AC260">
        <f>(SPEARMAN!E260-SPEARMAN!$W260)^2</f>
        <v>16</v>
      </c>
      <c r="AD260">
        <f>(SPEARMAN!F260-SPEARMAN!$W260)^2</f>
        <v>1369</v>
      </c>
      <c r="AE260">
        <f>(SPEARMAN!G260-SPEARMAN!$W260)^2</f>
        <v>8281</v>
      </c>
      <c r="AF260">
        <f>(SPEARMAN!H260-SPEARMAN!$W260)^2</f>
        <v>1521</v>
      </c>
      <c r="AG260">
        <f>(SPEARMAN!I260-SPEARMAN!$W260)^2</f>
        <v>5329</v>
      </c>
      <c r="AH260">
        <f>(SPEARMAN!J260-SPEARMAN!$W260)^2</f>
        <v>841</v>
      </c>
      <c r="AI260">
        <f>(SPEARMAN!K260-SPEARMAN!$W260)^2</f>
        <v>529</v>
      </c>
      <c r="AJ260">
        <f>(SPEARMAN!L260-SPEARMAN!$W260)^2</f>
        <v>7225</v>
      </c>
      <c r="AK260">
        <f>(SPEARMAN!M260-SPEARMAN!$W260)^2</f>
        <v>144</v>
      </c>
      <c r="AL260">
        <f>(SPEARMAN!N260-SPEARMAN!$W260)^2</f>
        <v>10816</v>
      </c>
      <c r="AM260">
        <f>(SPEARMAN!O260-SPEARMAN!$W260)^2</f>
        <v>8100</v>
      </c>
      <c r="AN260">
        <f>(SPEARMAN!P260-SPEARMAN!$W260)^2</f>
        <v>12996</v>
      </c>
      <c r="AO260">
        <f>(SPEARMAN!Q260-SPEARMAN!$W260)^2</f>
        <v>2500</v>
      </c>
      <c r="AP260">
        <f>(SPEARMAN!R260-SPEARMAN!$W260)^2</f>
        <v>625</v>
      </c>
      <c r="AQ260">
        <f>(SPEARMAN!S260-SPEARMAN!$W260)^2</f>
        <v>1369</v>
      </c>
      <c r="AR260">
        <f>(SPEARMAN!T260-SPEARMAN!$W260)^2</f>
        <v>4624</v>
      </c>
      <c r="AS260">
        <f>(SPEARMAN!U260-SPEARMAN!$W260)^2</f>
        <v>676</v>
      </c>
    </row>
    <row r="261" spans="25:45">
      <c r="Y261">
        <f>(SPEARMAN!A261-SPEARMAN!$W261)^2</f>
        <v>225</v>
      </c>
      <c r="Z261">
        <f>(SPEARMAN!B261-SPEARMAN!$W261)^2</f>
        <v>961</v>
      </c>
      <c r="AA261">
        <f>(SPEARMAN!C261-SPEARMAN!$W261)^2</f>
        <v>19321</v>
      </c>
      <c r="AB261">
        <f>(SPEARMAN!D261-SPEARMAN!$W261)^2</f>
        <v>4624</v>
      </c>
      <c r="AC261">
        <f>(SPEARMAN!E261-SPEARMAN!$W261)^2</f>
        <v>81</v>
      </c>
      <c r="AD261">
        <f>(SPEARMAN!F261-SPEARMAN!$W261)^2</f>
        <v>625</v>
      </c>
      <c r="AE261">
        <f>(SPEARMAN!G261-SPEARMAN!$W261)^2</f>
        <v>1296</v>
      </c>
      <c r="AF261">
        <f>(SPEARMAN!H261-SPEARMAN!$W261)^2</f>
        <v>1</v>
      </c>
      <c r="AG261">
        <f>(SPEARMAN!I261-SPEARMAN!$W261)^2</f>
        <v>25</v>
      </c>
      <c r="AH261">
        <f>(SPEARMAN!J261-SPEARMAN!$W261)^2</f>
        <v>22801</v>
      </c>
      <c r="AI261">
        <f>(SPEARMAN!K261-SPEARMAN!$W261)^2</f>
        <v>11025</v>
      </c>
      <c r="AJ261">
        <f>(SPEARMAN!L261-SPEARMAN!$W261)^2</f>
        <v>49</v>
      </c>
      <c r="AK261">
        <f>(SPEARMAN!M261-SPEARMAN!$W261)^2</f>
        <v>22201</v>
      </c>
      <c r="AL261">
        <f>(SPEARMAN!N261-SPEARMAN!$W261)^2</f>
        <v>36481</v>
      </c>
      <c r="AM261">
        <f>(SPEARMAN!O261-SPEARMAN!$W261)^2</f>
        <v>81</v>
      </c>
      <c r="AN261">
        <f>(SPEARMAN!P261-SPEARMAN!$W261)^2</f>
        <v>400</v>
      </c>
      <c r="AO261">
        <f>(SPEARMAN!Q261-SPEARMAN!$W261)^2</f>
        <v>33489</v>
      </c>
      <c r="AP261">
        <f>(SPEARMAN!R261-SPEARMAN!$W261)^2</f>
        <v>2916</v>
      </c>
      <c r="AQ261">
        <f>(SPEARMAN!S261-SPEARMAN!$W261)^2</f>
        <v>100</v>
      </c>
      <c r="AR261">
        <f>(SPEARMAN!T261-SPEARMAN!$W261)^2</f>
        <v>100</v>
      </c>
      <c r="AS261">
        <f>(SPEARMAN!U261-SPEARMAN!$W261)^2</f>
        <v>13456</v>
      </c>
    </row>
    <row r="262" spans="25:45">
      <c r="Y262">
        <f>(SPEARMAN!A262-SPEARMAN!$W262)^2</f>
        <v>25</v>
      </c>
      <c r="Z262">
        <f>(SPEARMAN!B262-SPEARMAN!$W262)^2</f>
        <v>1681</v>
      </c>
      <c r="AA262">
        <f>(SPEARMAN!C262-SPEARMAN!$W262)^2</f>
        <v>2704</v>
      </c>
      <c r="AB262">
        <f>(SPEARMAN!D262-SPEARMAN!$W262)^2</f>
        <v>841</v>
      </c>
      <c r="AC262">
        <f>(SPEARMAN!E262-SPEARMAN!$W262)^2</f>
        <v>7744</v>
      </c>
      <c r="AD262">
        <f>(SPEARMAN!F262-SPEARMAN!$W262)^2</f>
        <v>289</v>
      </c>
      <c r="AE262">
        <f>(SPEARMAN!G262-SPEARMAN!$W262)^2</f>
        <v>3721</v>
      </c>
      <c r="AF262">
        <f>(SPEARMAN!H262-SPEARMAN!$W262)^2</f>
        <v>1225</v>
      </c>
      <c r="AG262">
        <f>(SPEARMAN!I262-SPEARMAN!$W262)^2</f>
        <v>900</v>
      </c>
      <c r="AH262">
        <f>(SPEARMAN!J262-SPEARMAN!$W262)^2</f>
        <v>1600</v>
      </c>
      <c r="AI262">
        <f>(SPEARMAN!K262-SPEARMAN!$W262)^2</f>
        <v>1764</v>
      </c>
      <c r="AJ262">
        <f>(SPEARMAN!L262-SPEARMAN!$W262)^2</f>
        <v>4096</v>
      </c>
      <c r="AK262">
        <f>(SPEARMAN!M262-SPEARMAN!$W262)^2</f>
        <v>6724</v>
      </c>
      <c r="AL262">
        <f>(SPEARMAN!N262-SPEARMAN!$W262)^2</f>
        <v>7569</v>
      </c>
      <c r="AM262">
        <f>(SPEARMAN!O262-SPEARMAN!$W262)^2</f>
        <v>4225</v>
      </c>
      <c r="AN262">
        <f>(SPEARMAN!P262-SPEARMAN!$W262)^2</f>
        <v>1089</v>
      </c>
      <c r="AO262">
        <f>(SPEARMAN!Q262-SPEARMAN!$W262)^2</f>
        <v>13456</v>
      </c>
      <c r="AP262">
        <f>(SPEARMAN!R262-SPEARMAN!$W262)^2</f>
        <v>4</v>
      </c>
      <c r="AQ262">
        <f>(SPEARMAN!S262-SPEARMAN!$W262)^2</f>
        <v>289</v>
      </c>
      <c r="AR262">
        <f>(SPEARMAN!T262-SPEARMAN!$W262)^2</f>
        <v>5041</v>
      </c>
      <c r="AS262">
        <f>(SPEARMAN!U262-SPEARMAN!$W262)^2</f>
        <v>361</v>
      </c>
    </row>
    <row r="263" spans="25:45">
      <c r="Y263">
        <f>(SPEARMAN!A263-SPEARMAN!$W263)^2</f>
        <v>6241</v>
      </c>
      <c r="Z263">
        <f>(SPEARMAN!B263-SPEARMAN!$W263)^2</f>
        <v>900</v>
      </c>
      <c r="AA263">
        <f>(SPEARMAN!C263-SPEARMAN!$W263)^2</f>
        <v>12544</v>
      </c>
      <c r="AB263">
        <f>(SPEARMAN!D263-SPEARMAN!$W263)^2</f>
        <v>400</v>
      </c>
      <c r="AC263">
        <f>(SPEARMAN!E263-SPEARMAN!$W263)^2</f>
        <v>169</v>
      </c>
      <c r="AD263">
        <f>(SPEARMAN!F263-SPEARMAN!$W263)^2</f>
        <v>1521</v>
      </c>
      <c r="AE263">
        <f>(SPEARMAN!G263-SPEARMAN!$W263)^2</f>
        <v>9</v>
      </c>
      <c r="AF263">
        <f>(SPEARMAN!H263-SPEARMAN!$W263)^2</f>
        <v>19044</v>
      </c>
      <c r="AG263">
        <f>(SPEARMAN!I263-SPEARMAN!$W263)^2</f>
        <v>529</v>
      </c>
      <c r="AH263">
        <f>(SPEARMAN!J263-SPEARMAN!$W263)^2</f>
        <v>961</v>
      </c>
      <c r="AI263">
        <f>(SPEARMAN!K263-SPEARMAN!$W263)^2</f>
        <v>6400</v>
      </c>
      <c r="AJ263">
        <f>(SPEARMAN!L263-SPEARMAN!$W263)^2</f>
        <v>38809</v>
      </c>
      <c r="AK263">
        <f>(SPEARMAN!M263-SPEARMAN!$W263)^2</f>
        <v>17161</v>
      </c>
      <c r="AL263">
        <f>(SPEARMAN!N263-SPEARMAN!$W263)^2</f>
        <v>729</v>
      </c>
      <c r="AM263">
        <f>(SPEARMAN!O263-SPEARMAN!$W263)^2</f>
        <v>37249</v>
      </c>
      <c r="AN263">
        <f>(SPEARMAN!P263-SPEARMAN!$W263)^2</f>
        <v>2304</v>
      </c>
      <c r="AO263">
        <f>(SPEARMAN!Q263-SPEARMAN!$W263)^2</f>
        <v>34969</v>
      </c>
      <c r="AP263">
        <f>(SPEARMAN!R263-SPEARMAN!$W263)^2</f>
        <v>19600</v>
      </c>
      <c r="AQ263">
        <f>(SPEARMAN!S263-SPEARMAN!$W263)^2</f>
        <v>10609</v>
      </c>
      <c r="AR263">
        <f>(SPEARMAN!T263-SPEARMAN!$W263)^2</f>
        <v>225</v>
      </c>
      <c r="AS263">
        <f>(SPEARMAN!U263-SPEARMAN!$W263)^2</f>
        <v>27556</v>
      </c>
    </row>
    <row r="264" spans="25:45">
      <c r="Y264">
        <f>(SPEARMAN!A264-SPEARMAN!$W264)^2</f>
        <v>5184</v>
      </c>
      <c r="Z264">
        <f>(SPEARMAN!B264-SPEARMAN!$W264)^2</f>
        <v>10000</v>
      </c>
      <c r="AA264">
        <f>(SPEARMAN!C264-SPEARMAN!$W264)^2</f>
        <v>7056</v>
      </c>
      <c r="AB264">
        <f>(SPEARMAN!D264-SPEARMAN!$W264)^2</f>
        <v>10609</v>
      </c>
      <c r="AC264">
        <f>(SPEARMAN!E264-SPEARMAN!$W264)^2</f>
        <v>9409</v>
      </c>
      <c r="AD264">
        <f>(SPEARMAN!F264-SPEARMAN!$W264)^2</f>
        <v>100</v>
      </c>
      <c r="AE264">
        <f>(SPEARMAN!G264-SPEARMAN!$W264)^2</f>
        <v>18225</v>
      </c>
      <c r="AF264">
        <f>(SPEARMAN!H264-SPEARMAN!$W264)^2</f>
        <v>1600</v>
      </c>
      <c r="AG264">
        <f>(SPEARMAN!I264-SPEARMAN!$W264)^2</f>
        <v>400</v>
      </c>
      <c r="AH264">
        <f>(SPEARMAN!J264-SPEARMAN!$W264)^2</f>
        <v>3721</v>
      </c>
      <c r="AI264">
        <f>(SPEARMAN!K264-SPEARMAN!$W264)^2</f>
        <v>3969</v>
      </c>
      <c r="AJ264">
        <f>(SPEARMAN!L264-SPEARMAN!$W264)^2</f>
        <v>4624</v>
      </c>
      <c r="AK264">
        <f>(SPEARMAN!M264-SPEARMAN!$W264)^2</f>
        <v>9801</v>
      </c>
      <c r="AL264">
        <f>(SPEARMAN!N264-SPEARMAN!$W264)^2</f>
        <v>7396</v>
      </c>
      <c r="AM264">
        <f>(SPEARMAN!O264-SPEARMAN!$W264)^2</f>
        <v>3481</v>
      </c>
      <c r="AN264">
        <f>(SPEARMAN!P264-SPEARMAN!$W264)^2</f>
        <v>7921</v>
      </c>
      <c r="AO264">
        <f>(SPEARMAN!Q264-SPEARMAN!$W264)^2</f>
        <v>22500</v>
      </c>
      <c r="AP264">
        <f>(SPEARMAN!R264-SPEARMAN!$W264)^2</f>
        <v>9025</v>
      </c>
      <c r="AQ264">
        <f>(SPEARMAN!S264-SPEARMAN!$W264)^2</f>
        <v>324</v>
      </c>
      <c r="AR264">
        <f>(SPEARMAN!T264-SPEARMAN!$W264)^2</f>
        <v>17956</v>
      </c>
      <c r="AS264">
        <f>(SPEARMAN!U264-SPEARMAN!$W264)^2</f>
        <v>17956</v>
      </c>
    </row>
    <row r="265" spans="25:45">
      <c r="Y265">
        <f>(SPEARMAN!A265-SPEARMAN!$W265)^2</f>
        <v>121</v>
      </c>
      <c r="Z265">
        <f>(SPEARMAN!B265-SPEARMAN!$W265)^2</f>
        <v>196</v>
      </c>
      <c r="AA265">
        <f>(SPEARMAN!C265-SPEARMAN!$W265)^2</f>
        <v>64</v>
      </c>
      <c r="AB265">
        <f>(SPEARMAN!D265-SPEARMAN!$W265)^2</f>
        <v>15625</v>
      </c>
      <c r="AC265">
        <f>(SPEARMAN!E265-SPEARMAN!$W265)^2</f>
        <v>3600</v>
      </c>
      <c r="AD265">
        <f>(SPEARMAN!F265-SPEARMAN!$W265)^2</f>
        <v>1296</v>
      </c>
      <c r="AE265">
        <f>(SPEARMAN!G265-SPEARMAN!$W265)^2</f>
        <v>12321</v>
      </c>
      <c r="AF265">
        <f>(SPEARMAN!H265-SPEARMAN!$W265)^2</f>
        <v>9</v>
      </c>
      <c r="AG265">
        <f>(SPEARMAN!I265-SPEARMAN!$W265)^2</f>
        <v>25</v>
      </c>
      <c r="AH265">
        <f>(SPEARMAN!J265-SPEARMAN!$W265)^2</f>
        <v>2209</v>
      </c>
      <c r="AI265">
        <f>(SPEARMAN!K265-SPEARMAN!$W265)^2</f>
        <v>10404</v>
      </c>
      <c r="AJ265">
        <f>(SPEARMAN!L265-SPEARMAN!$W265)^2</f>
        <v>44521</v>
      </c>
      <c r="AK265">
        <f>(SPEARMAN!M265-SPEARMAN!$W265)^2</f>
        <v>961</v>
      </c>
      <c r="AL265">
        <f>(SPEARMAN!N265-SPEARMAN!$W265)^2</f>
        <v>11449</v>
      </c>
      <c r="AM265">
        <f>(SPEARMAN!O265-SPEARMAN!$W265)^2</f>
        <v>42025</v>
      </c>
      <c r="AN265">
        <f>(SPEARMAN!P265-SPEARMAN!$W265)^2</f>
        <v>14400</v>
      </c>
      <c r="AO265">
        <f>(SPEARMAN!Q265-SPEARMAN!$W265)^2</f>
        <v>26569</v>
      </c>
      <c r="AP265">
        <f>(SPEARMAN!R265-SPEARMAN!$W265)^2</f>
        <v>36</v>
      </c>
      <c r="AQ265">
        <f>(SPEARMAN!S265-SPEARMAN!$W265)^2</f>
        <v>7225</v>
      </c>
      <c r="AR265">
        <f>(SPEARMAN!T265-SPEARMAN!$W265)^2</f>
        <v>49729</v>
      </c>
      <c r="AS265">
        <f>(SPEARMAN!U265-SPEARMAN!$W265)^2</f>
        <v>256</v>
      </c>
    </row>
    <row r="266" spans="25:45">
      <c r="Y266">
        <f>(SPEARMAN!A266-SPEARMAN!$W266)^2</f>
        <v>361</v>
      </c>
      <c r="Z266">
        <f>(SPEARMAN!B266-SPEARMAN!$W266)^2</f>
        <v>2500</v>
      </c>
      <c r="AA266">
        <f>(SPEARMAN!C266-SPEARMAN!$W266)^2</f>
        <v>3600</v>
      </c>
      <c r="AB266">
        <f>(SPEARMAN!D266-SPEARMAN!$W266)^2</f>
        <v>81</v>
      </c>
      <c r="AC266">
        <f>(SPEARMAN!E266-SPEARMAN!$W266)^2</f>
        <v>16</v>
      </c>
      <c r="AD266">
        <f>(SPEARMAN!F266-SPEARMAN!$W266)^2</f>
        <v>324</v>
      </c>
      <c r="AE266">
        <f>(SPEARMAN!G266-SPEARMAN!$W266)^2</f>
        <v>10000</v>
      </c>
      <c r="AF266">
        <f>(SPEARMAN!H266-SPEARMAN!$W266)^2</f>
        <v>14641</v>
      </c>
      <c r="AG266">
        <f>(SPEARMAN!I266-SPEARMAN!$W266)^2</f>
        <v>11025</v>
      </c>
      <c r="AH266">
        <f>(SPEARMAN!J266-SPEARMAN!$W266)^2</f>
        <v>21609</v>
      </c>
      <c r="AI266">
        <f>(SPEARMAN!K266-SPEARMAN!$W266)^2</f>
        <v>25600</v>
      </c>
      <c r="AJ266">
        <f>(SPEARMAN!L266-SPEARMAN!$W266)^2</f>
        <v>12996</v>
      </c>
      <c r="AK266">
        <f>(SPEARMAN!M266-SPEARMAN!$W266)^2</f>
        <v>1764</v>
      </c>
      <c r="AL266">
        <f>(SPEARMAN!N266-SPEARMAN!$W266)^2</f>
        <v>4761</v>
      </c>
      <c r="AM266">
        <f>(SPEARMAN!O266-SPEARMAN!$W266)^2</f>
        <v>13924</v>
      </c>
      <c r="AN266">
        <f>(SPEARMAN!P266-SPEARMAN!$W266)^2</f>
        <v>9</v>
      </c>
      <c r="AO266">
        <f>(SPEARMAN!Q266-SPEARMAN!$W266)^2</f>
        <v>289</v>
      </c>
      <c r="AP266">
        <f>(SPEARMAN!R266-SPEARMAN!$W266)^2</f>
        <v>20449</v>
      </c>
      <c r="AQ266">
        <f>(SPEARMAN!S266-SPEARMAN!$W266)^2</f>
        <v>20164</v>
      </c>
      <c r="AR266">
        <f>(SPEARMAN!T266-SPEARMAN!$W266)^2</f>
        <v>256</v>
      </c>
      <c r="AS266">
        <f>(SPEARMAN!U266-SPEARMAN!$W266)^2</f>
        <v>18496</v>
      </c>
    </row>
    <row r="267" spans="25:45">
      <c r="Y267">
        <f>(SPEARMAN!A267-SPEARMAN!$W267)^2</f>
        <v>289</v>
      </c>
      <c r="Z267">
        <f>(SPEARMAN!B267-SPEARMAN!$W267)^2</f>
        <v>1681</v>
      </c>
      <c r="AA267">
        <f>(SPEARMAN!C267-SPEARMAN!$W267)^2</f>
        <v>529</v>
      </c>
      <c r="AB267">
        <f>(SPEARMAN!D267-SPEARMAN!$W267)^2</f>
        <v>54756</v>
      </c>
      <c r="AC267">
        <f>(SPEARMAN!E267-SPEARMAN!$W267)^2</f>
        <v>225</v>
      </c>
      <c r="AD267">
        <f>(SPEARMAN!F267-SPEARMAN!$W267)^2</f>
        <v>784</v>
      </c>
      <c r="AE267">
        <f>(SPEARMAN!G267-SPEARMAN!$W267)^2</f>
        <v>784</v>
      </c>
      <c r="AF267">
        <f>(SPEARMAN!H267-SPEARMAN!$W267)^2</f>
        <v>4225</v>
      </c>
      <c r="AG267">
        <f>(SPEARMAN!I267-SPEARMAN!$W267)^2</f>
        <v>1089</v>
      </c>
      <c r="AH267">
        <f>(SPEARMAN!J267-SPEARMAN!$W267)^2</f>
        <v>7921</v>
      </c>
      <c r="AI267">
        <f>(SPEARMAN!K267-SPEARMAN!$W267)^2</f>
        <v>1936</v>
      </c>
      <c r="AJ267">
        <f>(SPEARMAN!L267-SPEARMAN!$W267)^2</f>
        <v>324</v>
      </c>
      <c r="AK267">
        <f>(SPEARMAN!M267-SPEARMAN!$W267)^2</f>
        <v>625</v>
      </c>
      <c r="AL267">
        <f>(SPEARMAN!N267-SPEARMAN!$W267)^2</f>
        <v>48841</v>
      </c>
      <c r="AM267">
        <f>(SPEARMAN!O267-SPEARMAN!$W267)^2</f>
        <v>25</v>
      </c>
      <c r="AN267">
        <f>(SPEARMAN!P267-SPEARMAN!$W267)^2</f>
        <v>42849</v>
      </c>
      <c r="AO267">
        <f>(SPEARMAN!Q267-SPEARMAN!$W267)^2</f>
        <v>45369</v>
      </c>
      <c r="AP267">
        <f>(SPEARMAN!R267-SPEARMAN!$W267)^2</f>
        <v>17424</v>
      </c>
      <c r="AQ267">
        <f>(SPEARMAN!S267-SPEARMAN!$W267)^2</f>
        <v>11881</v>
      </c>
      <c r="AR267">
        <f>(SPEARMAN!T267-SPEARMAN!$W267)^2</f>
        <v>1521</v>
      </c>
      <c r="AS267">
        <f>(SPEARMAN!U267-SPEARMAN!$W267)^2</f>
        <v>28900</v>
      </c>
    </row>
    <row r="268" spans="25:45">
      <c r="Y268">
        <f>(SPEARMAN!A268-SPEARMAN!$W268)^2</f>
        <v>4356</v>
      </c>
      <c r="Z268">
        <f>(SPEARMAN!B268-SPEARMAN!$W268)^2</f>
        <v>2209</v>
      </c>
      <c r="AA268">
        <f>(SPEARMAN!C268-SPEARMAN!$W268)^2</f>
        <v>625</v>
      </c>
      <c r="AB268">
        <f>(SPEARMAN!D268-SPEARMAN!$W268)^2</f>
        <v>5041</v>
      </c>
      <c r="AC268">
        <f>(SPEARMAN!E268-SPEARMAN!$W268)^2</f>
        <v>100</v>
      </c>
      <c r="AD268">
        <f>(SPEARMAN!F268-SPEARMAN!$W268)^2</f>
        <v>25</v>
      </c>
      <c r="AE268">
        <f>(SPEARMAN!G268-SPEARMAN!$W268)^2</f>
        <v>10000</v>
      </c>
      <c r="AF268">
        <f>(SPEARMAN!H268-SPEARMAN!$W268)^2</f>
        <v>51076</v>
      </c>
      <c r="AG268">
        <f>(SPEARMAN!I268-SPEARMAN!$W268)^2</f>
        <v>13456</v>
      </c>
      <c r="AH268">
        <f>(SPEARMAN!J268-SPEARMAN!$W268)^2</f>
        <v>35721</v>
      </c>
      <c r="AI268">
        <f>(SPEARMAN!K268-SPEARMAN!$W268)^2</f>
        <v>25600</v>
      </c>
      <c r="AJ268">
        <f>(SPEARMAN!L268-SPEARMAN!$W268)^2</f>
        <v>324</v>
      </c>
      <c r="AK268">
        <f>(SPEARMAN!M268-SPEARMAN!$W268)^2</f>
        <v>46656</v>
      </c>
      <c r="AL268">
        <f>(SPEARMAN!N268-SPEARMAN!$W268)^2</f>
        <v>61504</v>
      </c>
      <c r="AM268">
        <f>(SPEARMAN!O268-SPEARMAN!$W268)^2</f>
        <v>64</v>
      </c>
      <c r="AN268">
        <f>(SPEARMAN!P268-SPEARMAN!$W268)^2</f>
        <v>12544</v>
      </c>
      <c r="AO268">
        <f>(SPEARMAN!Q268-SPEARMAN!$W268)^2</f>
        <v>8100</v>
      </c>
      <c r="AP268">
        <f>(SPEARMAN!R268-SPEARMAN!$W268)^2</f>
        <v>52900</v>
      </c>
      <c r="AQ268">
        <f>(SPEARMAN!S268-SPEARMAN!$W268)^2</f>
        <v>65536</v>
      </c>
      <c r="AR268">
        <f>(SPEARMAN!T268-SPEARMAN!$W268)^2</f>
        <v>35721</v>
      </c>
      <c r="AS268">
        <f>(SPEARMAN!U268-SPEARMAN!$W268)^2</f>
        <v>42849</v>
      </c>
    </row>
    <row r="269" spans="25:45">
      <c r="Y269">
        <f>(SPEARMAN!A269-SPEARMAN!$W269)^2</f>
        <v>17424</v>
      </c>
      <c r="Z269">
        <f>(SPEARMAN!B269-SPEARMAN!$W269)^2</f>
        <v>32041</v>
      </c>
      <c r="AA269">
        <f>(SPEARMAN!C269-SPEARMAN!$W269)^2</f>
        <v>10816</v>
      </c>
      <c r="AB269">
        <f>(SPEARMAN!D269-SPEARMAN!$W269)^2</f>
        <v>8649</v>
      </c>
      <c r="AC269">
        <f>(SPEARMAN!E269-SPEARMAN!$W269)^2</f>
        <v>676</v>
      </c>
      <c r="AD269">
        <f>(SPEARMAN!F269-SPEARMAN!$W269)^2</f>
        <v>784</v>
      </c>
      <c r="AE269">
        <f>(SPEARMAN!G269-SPEARMAN!$W269)^2</f>
        <v>2304</v>
      </c>
      <c r="AF269">
        <f>(SPEARMAN!H269-SPEARMAN!$W269)^2</f>
        <v>6400</v>
      </c>
      <c r="AG269">
        <f>(SPEARMAN!I269-SPEARMAN!$W269)^2</f>
        <v>441</v>
      </c>
      <c r="AH269">
        <f>(SPEARMAN!J269-SPEARMAN!$W269)^2</f>
        <v>361</v>
      </c>
      <c r="AI269">
        <f>(SPEARMAN!K269-SPEARMAN!$W269)^2</f>
        <v>484</v>
      </c>
      <c r="AJ269">
        <f>(SPEARMAN!L269-SPEARMAN!$W269)^2</f>
        <v>15129</v>
      </c>
      <c r="AK269">
        <f>(SPEARMAN!M269-SPEARMAN!$W269)^2</f>
        <v>1764</v>
      </c>
      <c r="AL269">
        <f>(SPEARMAN!N269-SPEARMAN!$W269)^2</f>
        <v>4624</v>
      </c>
      <c r="AM269">
        <f>(SPEARMAN!O269-SPEARMAN!$W269)^2</f>
        <v>6400</v>
      </c>
      <c r="AN269">
        <f>(SPEARMAN!P269-SPEARMAN!$W269)^2</f>
        <v>11881</v>
      </c>
      <c r="AO269">
        <f>(SPEARMAN!Q269-SPEARMAN!$W269)^2</f>
        <v>5041</v>
      </c>
      <c r="AP269">
        <f>(SPEARMAN!R269-SPEARMAN!$W269)^2</f>
        <v>289</v>
      </c>
      <c r="AQ269">
        <f>(SPEARMAN!S269-SPEARMAN!$W269)^2</f>
        <v>196</v>
      </c>
      <c r="AR269">
        <f>(SPEARMAN!T269-SPEARMAN!$W269)^2</f>
        <v>5041</v>
      </c>
      <c r="AS269">
        <f>(SPEARMAN!U269-SPEARMAN!$W269)^2</f>
        <v>784</v>
      </c>
    </row>
    <row r="270" spans="25:45">
      <c r="Y270">
        <f>(SPEARMAN!A270-SPEARMAN!$W270)^2</f>
        <v>900</v>
      </c>
      <c r="Z270">
        <f>(SPEARMAN!B270-SPEARMAN!$W270)^2</f>
        <v>6561</v>
      </c>
      <c r="AA270">
        <f>(SPEARMAN!C270-SPEARMAN!$W270)^2</f>
        <v>1156</v>
      </c>
      <c r="AB270">
        <f>(SPEARMAN!D270-SPEARMAN!$W270)^2</f>
        <v>4489</v>
      </c>
      <c r="AC270">
        <f>(SPEARMAN!E270-SPEARMAN!$W270)^2</f>
        <v>441</v>
      </c>
      <c r="AD270">
        <f>(SPEARMAN!F270-SPEARMAN!$W270)^2</f>
        <v>64</v>
      </c>
      <c r="AE270">
        <f>(SPEARMAN!G270-SPEARMAN!$W270)^2</f>
        <v>4761</v>
      </c>
      <c r="AF270">
        <f>(SPEARMAN!H270-SPEARMAN!$W270)^2</f>
        <v>11449</v>
      </c>
      <c r="AG270">
        <f>(SPEARMAN!I270-SPEARMAN!$W270)^2</f>
        <v>841</v>
      </c>
      <c r="AH270">
        <f>(SPEARMAN!J270-SPEARMAN!$W270)^2</f>
        <v>5184</v>
      </c>
      <c r="AI270">
        <f>(SPEARMAN!K270-SPEARMAN!$W270)^2</f>
        <v>3249</v>
      </c>
      <c r="AJ270">
        <f>(SPEARMAN!L270-SPEARMAN!$W270)^2</f>
        <v>7744</v>
      </c>
      <c r="AK270">
        <f>(SPEARMAN!M270-SPEARMAN!$W270)^2</f>
        <v>12544</v>
      </c>
      <c r="AL270">
        <f>(SPEARMAN!N270-SPEARMAN!$W270)^2</f>
        <v>400</v>
      </c>
      <c r="AM270">
        <f>(SPEARMAN!O270-SPEARMAN!$W270)^2</f>
        <v>3249</v>
      </c>
      <c r="AN270">
        <f>(SPEARMAN!P270-SPEARMAN!$W270)^2</f>
        <v>11025</v>
      </c>
      <c r="AO270">
        <f>(SPEARMAN!Q270-SPEARMAN!$W270)^2</f>
        <v>22801</v>
      </c>
      <c r="AP270">
        <f>(SPEARMAN!R270-SPEARMAN!$W270)^2</f>
        <v>10000</v>
      </c>
      <c r="AQ270">
        <f>(SPEARMAN!S270-SPEARMAN!$W270)^2</f>
        <v>9025</v>
      </c>
      <c r="AR270">
        <f>(SPEARMAN!T270-SPEARMAN!$W270)^2</f>
        <v>1849</v>
      </c>
      <c r="AS270">
        <f>(SPEARMAN!U270-SPEARMAN!$W270)^2</f>
        <v>7921</v>
      </c>
    </row>
    <row r="271" spans="25:45">
      <c r="Y271">
        <f>(SPEARMAN!A271-SPEARMAN!$W271)^2</f>
        <v>529</v>
      </c>
      <c r="Z271">
        <f>(SPEARMAN!B271-SPEARMAN!$W271)^2</f>
        <v>169</v>
      </c>
      <c r="AA271">
        <f>(SPEARMAN!C271-SPEARMAN!$W271)^2</f>
        <v>9</v>
      </c>
      <c r="AB271">
        <f>(SPEARMAN!D271-SPEARMAN!$W271)^2</f>
        <v>24336</v>
      </c>
      <c r="AC271">
        <f>(SPEARMAN!E271-SPEARMAN!$W271)^2</f>
        <v>36</v>
      </c>
      <c r="AD271">
        <f>(SPEARMAN!F271-SPEARMAN!$W271)^2</f>
        <v>1</v>
      </c>
      <c r="AE271">
        <f>(SPEARMAN!G271-SPEARMAN!$W271)^2</f>
        <v>841</v>
      </c>
      <c r="AF271">
        <f>(SPEARMAN!H271-SPEARMAN!$W271)^2</f>
        <v>1444</v>
      </c>
      <c r="AG271">
        <f>(SPEARMAN!I271-SPEARMAN!$W271)^2</f>
        <v>16</v>
      </c>
      <c r="AH271">
        <f>(SPEARMAN!J271-SPEARMAN!$W271)^2</f>
        <v>121</v>
      </c>
      <c r="AI271">
        <f>(SPEARMAN!K271-SPEARMAN!$W271)^2</f>
        <v>9</v>
      </c>
      <c r="AJ271">
        <f>(SPEARMAN!L271-SPEARMAN!$W271)^2</f>
        <v>900</v>
      </c>
      <c r="AK271">
        <f>(SPEARMAN!M271-SPEARMAN!$W271)^2</f>
        <v>64</v>
      </c>
      <c r="AL271">
        <f>(SPEARMAN!N271-SPEARMAN!$W271)^2</f>
        <v>71289</v>
      </c>
      <c r="AM271">
        <f>(SPEARMAN!O271-SPEARMAN!$W271)^2</f>
        <v>4761</v>
      </c>
      <c r="AN271">
        <f>(SPEARMAN!P271-SPEARMAN!$W271)^2</f>
        <v>19044</v>
      </c>
      <c r="AO271">
        <f>(SPEARMAN!Q271-SPEARMAN!$W271)^2</f>
        <v>24649</v>
      </c>
      <c r="AP271">
        <f>(SPEARMAN!R271-SPEARMAN!$W271)^2</f>
        <v>2025</v>
      </c>
      <c r="AQ271">
        <f>(SPEARMAN!S271-SPEARMAN!$W271)^2</f>
        <v>5184</v>
      </c>
      <c r="AR271">
        <f>(SPEARMAN!T271-SPEARMAN!$W271)^2</f>
        <v>34596</v>
      </c>
      <c r="AS271">
        <f>(SPEARMAN!U271-SPEARMAN!$W271)^2</f>
        <v>4096</v>
      </c>
    </row>
    <row r="272" spans="25:45">
      <c r="Y272">
        <f>(SPEARMAN!A272-SPEARMAN!$W272)^2</f>
        <v>529</v>
      </c>
      <c r="Z272">
        <f>(SPEARMAN!B272-SPEARMAN!$W272)^2</f>
        <v>3025</v>
      </c>
      <c r="AA272">
        <f>(SPEARMAN!C272-SPEARMAN!$W272)^2</f>
        <v>900</v>
      </c>
      <c r="AB272">
        <f>(SPEARMAN!D272-SPEARMAN!$W272)^2</f>
        <v>37249</v>
      </c>
      <c r="AC272">
        <f>(SPEARMAN!E272-SPEARMAN!$W272)^2</f>
        <v>196</v>
      </c>
      <c r="AD272">
        <f>(SPEARMAN!F272-SPEARMAN!$W272)^2</f>
        <v>1</v>
      </c>
      <c r="AE272">
        <f>(SPEARMAN!G272-SPEARMAN!$W272)^2</f>
        <v>11664</v>
      </c>
      <c r="AF272">
        <f>(SPEARMAN!H272-SPEARMAN!$W272)^2</f>
        <v>17161</v>
      </c>
      <c r="AG272">
        <f>(SPEARMAN!I272-SPEARMAN!$W272)^2</f>
        <v>576</v>
      </c>
      <c r="AH272">
        <f>(SPEARMAN!J272-SPEARMAN!$W272)^2</f>
        <v>1444</v>
      </c>
      <c r="AI272">
        <f>(SPEARMAN!K272-SPEARMAN!$W272)^2</f>
        <v>3481</v>
      </c>
      <c r="AJ272">
        <f>(SPEARMAN!L272-SPEARMAN!$W272)^2</f>
        <v>21316</v>
      </c>
      <c r="AK272">
        <f>(SPEARMAN!M272-SPEARMAN!$W272)^2</f>
        <v>144</v>
      </c>
      <c r="AL272">
        <f>(SPEARMAN!N272-SPEARMAN!$W272)^2</f>
        <v>38416</v>
      </c>
      <c r="AM272">
        <f>(SPEARMAN!O272-SPEARMAN!$W272)^2</f>
        <v>28561</v>
      </c>
      <c r="AN272">
        <f>(SPEARMAN!P272-SPEARMAN!$W272)^2</f>
        <v>31684</v>
      </c>
      <c r="AO272">
        <f>(SPEARMAN!Q272-SPEARMAN!$W272)^2</f>
        <v>16641</v>
      </c>
      <c r="AP272">
        <f>(SPEARMAN!R272-SPEARMAN!$W272)^2</f>
        <v>10404</v>
      </c>
      <c r="AQ272">
        <f>(SPEARMAN!S272-SPEARMAN!$W272)^2</f>
        <v>2916</v>
      </c>
      <c r="AR272">
        <f>(SPEARMAN!T272-SPEARMAN!$W272)^2</f>
        <v>5929</v>
      </c>
      <c r="AS272">
        <f>(SPEARMAN!U272-SPEARMAN!$W272)^2</f>
        <v>17161</v>
      </c>
    </row>
    <row r="273" spans="25:45">
      <c r="Y273">
        <f>(SPEARMAN!A273-SPEARMAN!$W273)^2</f>
        <v>225</v>
      </c>
      <c r="Z273">
        <f>(SPEARMAN!B273-SPEARMAN!$W273)^2</f>
        <v>0</v>
      </c>
      <c r="AA273">
        <f>(SPEARMAN!C273-SPEARMAN!$W273)^2</f>
        <v>36</v>
      </c>
      <c r="AB273">
        <f>(SPEARMAN!D273-SPEARMAN!$W273)^2</f>
        <v>3721</v>
      </c>
      <c r="AC273">
        <f>(SPEARMAN!E273-SPEARMAN!$W273)^2</f>
        <v>484</v>
      </c>
      <c r="AD273">
        <f>(SPEARMAN!F273-SPEARMAN!$W273)^2</f>
        <v>361</v>
      </c>
      <c r="AE273">
        <f>(SPEARMAN!G273-SPEARMAN!$W273)^2</f>
        <v>289</v>
      </c>
      <c r="AF273">
        <f>(SPEARMAN!H273-SPEARMAN!$W273)^2</f>
        <v>7921</v>
      </c>
      <c r="AG273">
        <f>(SPEARMAN!I273-SPEARMAN!$W273)^2</f>
        <v>144</v>
      </c>
      <c r="AH273">
        <f>(SPEARMAN!J273-SPEARMAN!$W273)^2</f>
        <v>2704</v>
      </c>
      <c r="AI273">
        <f>(SPEARMAN!K273-SPEARMAN!$W273)^2</f>
        <v>3969</v>
      </c>
      <c r="AJ273">
        <f>(SPEARMAN!L273-SPEARMAN!$W273)^2</f>
        <v>9409</v>
      </c>
      <c r="AK273">
        <f>(SPEARMAN!M273-SPEARMAN!$W273)^2</f>
        <v>7921</v>
      </c>
      <c r="AL273">
        <f>(SPEARMAN!N273-SPEARMAN!$W273)^2</f>
        <v>52441</v>
      </c>
      <c r="AM273">
        <f>(SPEARMAN!O273-SPEARMAN!$W273)^2</f>
        <v>6400</v>
      </c>
      <c r="AN273">
        <f>(SPEARMAN!P273-SPEARMAN!$W273)^2</f>
        <v>3025</v>
      </c>
      <c r="AO273">
        <f>(SPEARMAN!Q273-SPEARMAN!$W273)^2</f>
        <v>55696</v>
      </c>
      <c r="AP273">
        <f>(SPEARMAN!R273-SPEARMAN!$W273)^2</f>
        <v>9025</v>
      </c>
      <c r="AQ273">
        <f>(SPEARMAN!S273-SPEARMAN!$W273)^2</f>
        <v>8464</v>
      </c>
      <c r="AR273">
        <f>(SPEARMAN!T273-SPEARMAN!$W273)^2</f>
        <v>13689</v>
      </c>
      <c r="AS273">
        <f>(SPEARMAN!U273-SPEARMAN!$W273)^2</f>
        <v>20164</v>
      </c>
    </row>
    <row r="274" spans="25:45">
      <c r="Y274">
        <f>(SPEARMAN!A274-SPEARMAN!$W274)^2</f>
        <v>1681</v>
      </c>
      <c r="Z274">
        <f>(SPEARMAN!B274-SPEARMAN!$W274)^2</f>
        <v>4</v>
      </c>
      <c r="AA274">
        <f>(SPEARMAN!C274-SPEARMAN!$W274)^2</f>
        <v>4096</v>
      </c>
      <c r="AB274">
        <f>(SPEARMAN!D274-SPEARMAN!$W274)^2</f>
        <v>1764</v>
      </c>
      <c r="AC274">
        <f>(SPEARMAN!E274-SPEARMAN!$W274)^2</f>
        <v>4489</v>
      </c>
      <c r="AD274">
        <f>(SPEARMAN!F274-SPEARMAN!$W274)^2</f>
        <v>361</v>
      </c>
      <c r="AE274">
        <f>(SPEARMAN!G274-SPEARMAN!$W274)^2</f>
        <v>17424</v>
      </c>
      <c r="AF274">
        <f>(SPEARMAN!H274-SPEARMAN!$W274)^2</f>
        <v>71289</v>
      </c>
      <c r="AG274">
        <f>(SPEARMAN!I274-SPEARMAN!$W274)^2</f>
        <v>15129</v>
      </c>
      <c r="AH274">
        <f>(SPEARMAN!J274-SPEARMAN!$W274)^2</f>
        <v>24336</v>
      </c>
      <c r="AI274">
        <f>(SPEARMAN!K274-SPEARMAN!$W274)^2</f>
        <v>1369</v>
      </c>
      <c r="AJ274">
        <f>(SPEARMAN!L274-SPEARMAN!$W274)^2</f>
        <v>17689</v>
      </c>
      <c r="AK274">
        <f>(SPEARMAN!M274-SPEARMAN!$W274)^2</f>
        <v>68644</v>
      </c>
      <c r="AL274">
        <f>(SPEARMAN!N274-SPEARMAN!$W274)^2</f>
        <v>1764</v>
      </c>
      <c r="AM274">
        <f>(SPEARMAN!O274-SPEARMAN!$W274)^2</f>
        <v>9216</v>
      </c>
      <c r="AN274">
        <f>(SPEARMAN!P274-SPEARMAN!$W274)^2</f>
        <v>11664</v>
      </c>
      <c r="AO274">
        <f>(SPEARMAN!Q274-SPEARMAN!$W274)^2</f>
        <v>8649</v>
      </c>
      <c r="AP274">
        <f>(SPEARMAN!R274-SPEARMAN!$W274)^2</f>
        <v>64009</v>
      </c>
      <c r="AQ274">
        <f>(SPEARMAN!S274-SPEARMAN!$W274)^2</f>
        <v>71824</v>
      </c>
      <c r="AR274">
        <f>(SPEARMAN!T274-SPEARMAN!$W274)^2</f>
        <v>68121</v>
      </c>
      <c r="AS274">
        <f>(SPEARMAN!U274-SPEARMAN!$W274)^2</f>
        <v>47961</v>
      </c>
    </row>
    <row r="275" spans="25:45">
      <c r="Y275">
        <f>(SPEARMAN!A275-SPEARMAN!$W275)^2</f>
        <v>9</v>
      </c>
      <c r="Z275">
        <f>(SPEARMAN!B275-SPEARMAN!$W275)^2</f>
        <v>900</v>
      </c>
      <c r="AA275">
        <f>(SPEARMAN!C275-SPEARMAN!$W275)^2</f>
        <v>9</v>
      </c>
      <c r="AB275">
        <f>(SPEARMAN!D275-SPEARMAN!$W275)^2</f>
        <v>39204</v>
      </c>
      <c r="AC275">
        <f>(SPEARMAN!E275-SPEARMAN!$W275)^2</f>
        <v>961</v>
      </c>
      <c r="AD275">
        <f>(SPEARMAN!F275-SPEARMAN!$W275)^2</f>
        <v>1</v>
      </c>
      <c r="AE275">
        <f>(SPEARMAN!G275-SPEARMAN!$W275)^2</f>
        <v>361</v>
      </c>
      <c r="AF275">
        <f>(SPEARMAN!H275-SPEARMAN!$W275)^2</f>
        <v>30276</v>
      </c>
      <c r="AG275">
        <f>(SPEARMAN!I275-SPEARMAN!$W275)^2</f>
        <v>225</v>
      </c>
      <c r="AH275">
        <f>(SPEARMAN!J275-SPEARMAN!$W275)^2</f>
        <v>14884</v>
      </c>
      <c r="AI275">
        <f>(SPEARMAN!K275-SPEARMAN!$W275)^2</f>
        <v>3844</v>
      </c>
      <c r="AJ275">
        <f>(SPEARMAN!L275-SPEARMAN!$W275)^2</f>
        <v>4</v>
      </c>
      <c r="AK275">
        <f>(SPEARMAN!M275-SPEARMAN!$W275)^2</f>
        <v>42436</v>
      </c>
      <c r="AL275">
        <f>(SPEARMAN!N275-SPEARMAN!$W275)^2</f>
        <v>80656</v>
      </c>
      <c r="AM275">
        <f>(SPEARMAN!O275-SPEARMAN!$W275)^2</f>
        <v>9</v>
      </c>
      <c r="AN275">
        <f>(SPEARMAN!P275-SPEARMAN!$W275)^2</f>
        <v>11664</v>
      </c>
      <c r="AO275">
        <f>(SPEARMAN!Q275-SPEARMAN!$W275)^2</f>
        <v>62500</v>
      </c>
      <c r="AP275">
        <f>(SPEARMAN!R275-SPEARMAN!$W275)^2</f>
        <v>22201</v>
      </c>
      <c r="AQ275">
        <f>(SPEARMAN!S275-SPEARMAN!$W275)^2</f>
        <v>9801</v>
      </c>
      <c r="AR275">
        <f>(SPEARMAN!T275-SPEARMAN!$W275)^2</f>
        <v>3844</v>
      </c>
      <c r="AS275">
        <f>(SPEARMAN!U275-SPEARMAN!$W275)^2</f>
        <v>36481</v>
      </c>
    </row>
    <row r="276" spans="25:45">
      <c r="Y276">
        <f>(SPEARMAN!A276-SPEARMAN!$W276)^2</f>
        <v>49</v>
      </c>
      <c r="Z276">
        <f>(SPEARMAN!B276-SPEARMAN!$W276)^2</f>
        <v>196</v>
      </c>
      <c r="AA276">
        <f>(SPEARMAN!C276-SPEARMAN!$W276)^2</f>
        <v>576</v>
      </c>
      <c r="AB276">
        <f>(SPEARMAN!D276-SPEARMAN!$W276)^2</f>
        <v>2304</v>
      </c>
      <c r="AC276">
        <f>(SPEARMAN!E276-SPEARMAN!$W276)^2</f>
        <v>1849</v>
      </c>
      <c r="AD276">
        <f>(SPEARMAN!F276-SPEARMAN!$W276)^2</f>
        <v>100</v>
      </c>
      <c r="AE276">
        <f>(SPEARMAN!G276-SPEARMAN!$W276)^2</f>
        <v>8281</v>
      </c>
      <c r="AF276">
        <f>(SPEARMAN!H276-SPEARMAN!$W276)^2</f>
        <v>18225</v>
      </c>
      <c r="AG276">
        <f>(SPEARMAN!I276-SPEARMAN!$W276)^2</f>
        <v>1936</v>
      </c>
      <c r="AH276">
        <f>(SPEARMAN!J276-SPEARMAN!$W276)^2</f>
        <v>12544</v>
      </c>
      <c r="AI276">
        <f>(SPEARMAN!K276-SPEARMAN!$W276)^2</f>
        <v>6889</v>
      </c>
      <c r="AJ276">
        <f>(SPEARMAN!L276-SPEARMAN!$W276)^2</f>
        <v>1089</v>
      </c>
      <c r="AK276">
        <f>(SPEARMAN!M276-SPEARMAN!$W276)^2</f>
        <v>21904</v>
      </c>
      <c r="AL276">
        <f>(SPEARMAN!N276-SPEARMAN!$W276)^2</f>
        <v>26896</v>
      </c>
      <c r="AM276">
        <f>(SPEARMAN!O276-SPEARMAN!$W276)^2</f>
        <v>2704</v>
      </c>
      <c r="AN276">
        <f>(SPEARMAN!P276-SPEARMAN!$W276)^2</f>
        <v>4761</v>
      </c>
      <c r="AO276">
        <f>(SPEARMAN!Q276-SPEARMAN!$W276)^2</f>
        <v>361</v>
      </c>
      <c r="AP276">
        <f>(SPEARMAN!R276-SPEARMAN!$W276)^2</f>
        <v>12544</v>
      </c>
      <c r="AQ276">
        <f>(SPEARMAN!S276-SPEARMAN!$W276)^2</f>
        <v>25921</v>
      </c>
      <c r="AR276">
        <f>(SPEARMAN!T276-SPEARMAN!$W276)^2</f>
        <v>22201</v>
      </c>
      <c r="AS276">
        <f>(SPEARMAN!U276-SPEARMAN!$W276)^2</f>
        <v>5329</v>
      </c>
    </row>
    <row r="277" spans="25:45">
      <c r="Y277">
        <f>(SPEARMAN!A277-SPEARMAN!$W277)^2</f>
        <v>4</v>
      </c>
      <c r="Z277">
        <f>(SPEARMAN!B277-SPEARMAN!$W277)^2</f>
        <v>2304</v>
      </c>
      <c r="AA277">
        <f>(SPEARMAN!C277-SPEARMAN!$W277)^2</f>
        <v>9</v>
      </c>
      <c r="AB277">
        <f>(SPEARMAN!D277-SPEARMAN!$W277)^2</f>
        <v>36481</v>
      </c>
      <c r="AC277">
        <f>(SPEARMAN!E277-SPEARMAN!$W277)^2</f>
        <v>1</v>
      </c>
      <c r="AD277">
        <f>(SPEARMAN!F277-SPEARMAN!$W277)^2</f>
        <v>49</v>
      </c>
      <c r="AE277">
        <f>(SPEARMAN!G277-SPEARMAN!$W277)^2</f>
        <v>64</v>
      </c>
      <c r="AF277">
        <f>(SPEARMAN!H277-SPEARMAN!$W277)^2</f>
        <v>15376</v>
      </c>
      <c r="AG277">
        <f>(SPEARMAN!I277-SPEARMAN!$W277)^2</f>
        <v>625</v>
      </c>
      <c r="AH277">
        <f>(SPEARMAN!J277-SPEARMAN!$W277)^2</f>
        <v>16384</v>
      </c>
      <c r="AI277">
        <f>(SPEARMAN!K277-SPEARMAN!$W277)^2</f>
        <v>22500</v>
      </c>
      <c r="AJ277">
        <f>(SPEARMAN!L277-SPEARMAN!$W277)^2</f>
        <v>64</v>
      </c>
      <c r="AK277">
        <f>(SPEARMAN!M277-SPEARMAN!$W277)^2</f>
        <v>10404</v>
      </c>
      <c r="AL277">
        <f>(SPEARMAN!N277-SPEARMAN!$W277)^2</f>
        <v>75076</v>
      </c>
      <c r="AM277">
        <f>(SPEARMAN!O277-SPEARMAN!$W277)^2</f>
        <v>144</v>
      </c>
      <c r="AN277">
        <f>(SPEARMAN!P277-SPEARMAN!$W277)^2</f>
        <v>22201</v>
      </c>
      <c r="AO277">
        <f>(SPEARMAN!Q277-SPEARMAN!$W277)^2</f>
        <v>51984</v>
      </c>
      <c r="AP277">
        <f>(SPEARMAN!R277-SPEARMAN!$W277)^2</f>
        <v>17424</v>
      </c>
      <c r="AQ277">
        <f>(SPEARMAN!S277-SPEARMAN!$W277)^2</f>
        <v>65025</v>
      </c>
      <c r="AR277">
        <f>(SPEARMAN!T277-SPEARMAN!$W277)^2</f>
        <v>64516</v>
      </c>
      <c r="AS277">
        <f>(SPEARMAN!U277-SPEARMAN!$W277)^2</f>
        <v>18496</v>
      </c>
    </row>
    <row r="278" spans="25:45">
      <c r="Y278">
        <f>(SPEARMAN!A278-SPEARMAN!$W278)^2</f>
        <v>29929</v>
      </c>
      <c r="Z278">
        <f>(SPEARMAN!B278-SPEARMAN!$W278)^2</f>
        <v>2025</v>
      </c>
      <c r="AA278">
        <f>(SPEARMAN!C278-SPEARMAN!$W278)^2</f>
        <v>20736</v>
      </c>
      <c r="AB278">
        <f>(SPEARMAN!D278-SPEARMAN!$W278)^2</f>
        <v>3481</v>
      </c>
      <c r="AC278">
        <f>(SPEARMAN!E278-SPEARMAN!$W278)^2</f>
        <v>5329</v>
      </c>
      <c r="AD278">
        <f>(SPEARMAN!F278-SPEARMAN!$W278)^2</f>
        <v>2304</v>
      </c>
      <c r="AE278">
        <f>(SPEARMAN!G278-SPEARMAN!$W278)^2</f>
        <v>11664</v>
      </c>
      <c r="AF278">
        <f>(SPEARMAN!H278-SPEARMAN!$W278)^2</f>
        <v>25281</v>
      </c>
      <c r="AG278">
        <f>(SPEARMAN!I278-SPEARMAN!$W278)^2</f>
        <v>32400</v>
      </c>
      <c r="AH278">
        <f>(SPEARMAN!J278-SPEARMAN!$W278)^2</f>
        <v>23716</v>
      </c>
      <c r="AI278">
        <f>(SPEARMAN!K278-SPEARMAN!$W278)^2</f>
        <v>34969</v>
      </c>
      <c r="AJ278">
        <f>(SPEARMAN!L278-SPEARMAN!$W278)^2</f>
        <v>961</v>
      </c>
      <c r="AK278">
        <f>(SPEARMAN!M278-SPEARMAN!$W278)^2</f>
        <v>8464</v>
      </c>
      <c r="AL278">
        <f>(SPEARMAN!N278-SPEARMAN!$W278)^2</f>
        <v>6084</v>
      </c>
      <c r="AM278">
        <f>(SPEARMAN!O278-SPEARMAN!$W278)^2</f>
        <v>21316</v>
      </c>
      <c r="AN278">
        <f>(SPEARMAN!P278-SPEARMAN!$W278)^2</f>
        <v>6084</v>
      </c>
      <c r="AO278">
        <f>(SPEARMAN!Q278-SPEARMAN!$W278)^2</f>
        <v>4</v>
      </c>
      <c r="AP278">
        <f>(SPEARMAN!R278-SPEARMAN!$W278)^2</f>
        <v>29929</v>
      </c>
      <c r="AQ278">
        <f>(SPEARMAN!S278-SPEARMAN!$W278)^2</f>
        <v>36100</v>
      </c>
      <c r="AR278">
        <f>(SPEARMAN!T278-SPEARMAN!$W278)^2</f>
        <v>17424</v>
      </c>
      <c r="AS278">
        <f>(SPEARMAN!U278-SPEARMAN!$W278)^2</f>
        <v>17424</v>
      </c>
    </row>
    <row r="279" spans="25:45">
      <c r="Y279">
        <f>(SPEARMAN!A279-SPEARMAN!$W279)^2</f>
        <v>1849</v>
      </c>
      <c r="Z279">
        <f>(SPEARMAN!B279-SPEARMAN!$W279)^2</f>
        <v>0</v>
      </c>
      <c r="AA279">
        <f>(SPEARMAN!C279-SPEARMAN!$W279)^2</f>
        <v>3721</v>
      </c>
      <c r="AB279">
        <f>(SPEARMAN!D279-SPEARMAN!$W279)^2</f>
        <v>6889</v>
      </c>
      <c r="AC279">
        <f>(SPEARMAN!E279-SPEARMAN!$W279)^2</f>
        <v>529</v>
      </c>
      <c r="AD279">
        <f>(SPEARMAN!F279-SPEARMAN!$W279)^2</f>
        <v>3364</v>
      </c>
      <c r="AE279">
        <f>(SPEARMAN!G279-SPEARMAN!$W279)^2</f>
        <v>2304</v>
      </c>
      <c r="AF279">
        <f>(SPEARMAN!H279-SPEARMAN!$W279)^2</f>
        <v>361</v>
      </c>
      <c r="AG279">
        <f>(SPEARMAN!I279-SPEARMAN!$W279)^2</f>
        <v>2401</v>
      </c>
      <c r="AH279">
        <f>(SPEARMAN!J279-SPEARMAN!$W279)^2</f>
        <v>11881</v>
      </c>
      <c r="AI279">
        <f>(SPEARMAN!K279-SPEARMAN!$W279)^2</f>
        <v>24025</v>
      </c>
      <c r="AJ279">
        <f>(SPEARMAN!L279-SPEARMAN!$W279)^2</f>
        <v>8100</v>
      </c>
      <c r="AK279">
        <f>(SPEARMAN!M279-SPEARMAN!$W279)^2</f>
        <v>33856</v>
      </c>
      <c r="AL279">
        <f>(SPEARMAN!N279-SPEARMAN!$W279)^2</f>
        <v>9409</v>
      </c>
      <c r="AM279">
        <f>(SPEARMAN!O279-SPEARMAN!$W279)^2</f>
        <v>7056</v>
      </c>
      <c r="AN279">
        <f>(SPEARMAN!P279-SPEARMAN!$W279)^2</f>
        <v>81</v>
      </c>
      <c r="AO279">
        <f>(SPEARMAN!Q279-SPEARMAN!$W279)^2</f>
        <v>40000</v>
      </c>
      <c r="AP279">
        <f>(SPEARMAN!R279-SPEARMAN!$W279)^2</f>
        <v>64</v>
      </c>
      <c r="AQ279">
        <f>(SPEARMAN!S279-SPEARMAN!$W279)^2</f>
        <v>400</v>
      </c>
      <c r="AR279">
        <f>(SPEARMAN!T279-SPEARMAN!$W279)^2</f>
        <v>2209</v>
      </c>
      <c r="AS279">
        <f>(SPEARMAN!U279-SPEARMAN!$W279)^2</f>
        <v>576</v>
      </c>
    </row>
    <row r="280" spans="25:45">
      <c r="Y280">
        <f>(SPEARMAN!A280-SPEARMAN!$W280)^2</f>
        <v>2116</v>
      </c>
      <c r="Z280">
        <f>(SPEARMAN!B280-SPEARMAN!$W280)^2</f>
        <v>1600</v>
      </c>
      <c r="AA280">
        <f>(SPEARMAN!C280-SPEARMAN!$W280)^2</f>
        <v>5184</v>
      </c>
      <c r="AB280">
        <f>(SPEARMAN!D280-SPEARMAN!$W280)^2</f>
        <v>7744</v>
      </c>
      <c r="AC280">
        <f>(SPEARMAN!E280-SPEARMAN!$W280)^2</f>
        <v>25</v>
      </c>
      <c r="AD280">
        <f>(SPEARMAN!F280-SPEARMAN!$W280)^2</f>
        <v>441</v>
      </c>
      <c r="AE280">
        <f>(SPEARMAN!G280-SPEARMAN!$W280)^2</f>
        <v>1936</v>
      </c>
      <c r="AF280">
        <f>(SPEARMAN!H280-SPEARMAN!$W280)^2</f>
        <v>38025</v>
      </c>
      <c r="AG280">
        <f>(SPEARMAN!I280-SPEARMAN!$W280)^2</f>
        <v>676</v>
      </c>
      <c r="AH280">
        <f>(SPEARMAN!J280-SPEARMAN!$W280)^2</f>
        <v>324</v>
      </c>
      <c r="AI280">
        <f>(SPEARMAN!K280-SPEARMAN!$W280)^2</f>
        <v>361</v>
      </c>
      <c r="AJ280">
        <f>(SPEARMAN!L280-SPEARMAN!$W280)^2</f>
        <v>27556</v>
      </c>
      <c r="AK280">
        <f>(SPEARMAN!M280-SPEARMAN!$W280)^2</f>
        <v>17956</v>
      </c>
      <c r="AL280">
        <f>(SPEARMAN!N280-SPEARMAN!$W280)^2</f>
        <v>29241</v>
      </c>
      <c r="AM280">
        <f>(SPEARMAN!O280-SPEARMAN!$W280)^2</f>
        <v>12996</v>
      </c>
      <c r="AN280">
        <f>(SPEARMAN!P280-SPEARMAN!$W280)^2</f>
        <v>9801</v>
      </c>
      <c r="AO280">
        <f>(SPEARMAN!Q280-SPEARMAN!$W280)^2</f>
        <v>58081</v>
      </c>
      <c r="AP280">
        <f>(SPEARMAN!R280-SPEARMAN!$W280)^2</f>
        <v>39601</v>
      </c>
      <c r="AQ280">
        <f>(SPEARMAN!S280-SPEARMAN!$W280)^2</f>
        <v>40000</v>
      </c>
      <c r="AR280">
        <f>(SPEARMAN!T280-SPEARMAN!$W280)^2</f>
        <v>15876</v>
      </c>
      <c r="AS280">
        <f>(SPEARMAN!U280-SPEARMAN!$W280)^2</f>
        <v>44944</v>
      </c>
    </row>
    <row r="281" spans="25:45">
      <c r="Y281">
        <f>(SPEARMAN!A281-SPEARMAN!$W281)^2</f>
        <v>81</v>
      </c>
      <c r="Z281">
        <f>(SPEARMAN!B281-SPEARMAN!$W281)^2</f>
        <v>4096</v>
      </c>
      <c r="AA281">
        <f>(SPEARMAN!C281-SPEARMAN!$W281)^2</f>
        <v>17424</v>
      </c>
      <c r="AB281">
        <f>(SPEARMAN!D281-SPEARMAN!$W281)^2</f>
        <v>6724</v>
      </c>
      <c r="AC281">
        <f>(SPEARMAN!E281-SPEARMAN!$W281)^2</f>
        <v>4900</v>
      </c>
      <c r="AD281">
        <f>(SPEARMAN!F281-SPEARMAN!$W281)^2</f>
        <v>1089</v>
      </c>
      <c r="AE281">
        <f>(SPEARMAN!G281-SPEARMAN!$W281)^2</f>
        <v>144</v>
      </c>
      <c r="AF281">
        <f>(SPEARMAN!H281-SPEARMAN!$W281)^2</f>
        <v>484</v>
      </c>
      <c r="AG281">
        <f>(SPEARMAN!I281-SPEARMAN!$W281)^2</f>
        <v>1444</v>
      </c>
      <c r="AH281">
        <f>(SPEARMAN!J281-SPEARMAN!$W281)^2</f>
        <v>2704</v>
      </c>
      <c r="AI281">
        <f>(SPEARMAN!K281-SPEARMAN!$W281)^2</f>
        <v>324</v>
      </c>
      <c r="AJ281">
        <f>(SPEARMAN!L281-SPEARMAN!$W281)^2</f>
        <v>729</v>
      </c>
      <c r="AK281">
        <f>(SPEARMAN!M281-SPEARMAN!$W281)^2</f>
        <v>529</v>
      </c>
      <c r="AL281">
        <f>(SPEARMAN!N281-SPEARMAN!$W281)^2</f>
        <v>7396</v>
      </c>
      <c r="AM281">
        <f>(SPEARMAN!O281-SPEARMAN!$W281)^2</f>
        <v>49</v>
      </c>
      <c r="AN281">
        <f>(SPEARMAN!P281-SPEARMAN!$W281)^2</f>
        <v>7056</v>
      </c>
      <c r="AO281">
        <f>(SPEARMAN!Q281-SPEARMAN!$W281)^2</f>
        <v>19321</v>
      </c>
      <c r="AP281">
        <f>(SPEARMAN!R281-SPEARMAN!$W281)^2</f>
        <v>2916</v>
      </c>
      <c r="AQ281">
        <f>(SPEARMAN!S281-SPEARMAN!$W281)^2</f>
        <v>8281</v>
      </c>
      <c r="AR281">
        <f>(SPEARMAN!T281-SPEARMAN!$W281)^2</f>
        <v>4096</v>
      </c>
      <c r="AS281">
        <f>(SPEARMAN!U281-SPEARMAN!$W281)^2</f>
        <v>5041</v>
      </c>
    </row>
    <row r="282" spans="25:45">
      <c r="Y282">
        <f>(SPEARMAN!A282-SPEARMAN!$W282)^2</f>
        <v>8464</v>
      </c>
      <c r="Z282">
        <f>(SPEARMAN!B282-SPEARMAN!$W282)^2</f>
        <v>1156</v>
      </c>
      <c r="AA282">
        <f>(SPEARMAN!C282-SPEARMAN!$W282)^2</f>
        <v>576</v>
      </c>
      <c r="AB282">
        <f>(SPEARMAN!D282-SPEARMAN!$W282)^2</f>
        <v>9</v>
      </c>
      <c r="AC282">
        <f>(SPEARMAN!E282-SPEARMAN!$W282)^2</f>
        <v>6084</v>
      </c>
      <c r="AD282">
        <f>(SPEARMAN!F282-SPEARMAN!$W282)^2</f>
        <v>484</v>
      </c>
      <c r="AE282">
        <f>(SPEARMAN!G282-SPEARMAN!$W282)^2</f>
        <v>15876</v>
      </c>
      <c r="AF282">
        <f>(SPEARMAN!H282-SPEARMAN!$W282)^2</f>
        <v>6400</v>
      </c>
      <c r="AG282">
        <f>(SPEARMAN!I282-SPEARMAN!$W282)^2</f>
        <v>3025</v>
      </c>
      <c r="AH282">
        <f>(SPEARMAN!J282-SPEARMAN!$W282)^2</f>
        <v>25</v>
      </c>
      <c r="AI282">
        <f>(SPEARMAN!K282-SPEARMAN!$W282)^2</f>
        <v>289</v>
      </c>
      <c r="AJ282">
        <f>(SPEARMAN!L282-SPEARMAN!$W282)^2</f>
        <v>20164</v>
      </c>
      <c r="AK282">
        <f>(SPEARMAN!M282-SPEARMAN!$W282)^2</f>
        <v>41209</v>
      </c>
      <c r="AL282">
        <f>(SPEARMAN!N282-SPEARMAN!$W282)^2</f>
        <v>3249</v>
      </c>
      <c r="AM282">
        <f>(SPEARMAN!O282-SPEARMAN!$W282)^2</f>
        <v>16384</v>
      </c>
      <c r="AN282">
        <f>(SPEARMAN!P282-SPEARMAN!$W282)^2</f>
        <v>2304</v>
      </c>
      <c r="AO282">
        <f>(SPEARMAN!Q282-SPEARMAN!$W282)^2</f>
        <v>3249</v>
      </c>
      <c r="AP282">
        <f>(SPEARMAN!R282-SPEARMAN!$W282)^2</f>
        <v>14641</v>
      </c>
      <c r="AQ282">
        <f>(SPEARMAN!S282-SPEARMAN!$W282)^2</f>
        <v>3364</v>
      </c>
      <c r="AR282">
        <f>(SPEARMAN!T282-SPEARMAN!$W282)^2</f>
        <v>7396</v>
      </c>
      <c r="AS282">
        <f>(SPEARMAN!U282-SPEARMAN!$W282)^2</f>
        <v>11881</v>
      </c>
    </row>
    <row r="283" spans="25:45">
      <c r="Y283">
        <f>(SPEARMAN!A283-SPEARMAN!$W283)^2</f>
        <v>22500</v>
      </c>
      <c r="Z283">
        <f>(SPEARMAN!B283-SPEARMAN!$W283)^2</f>
        <v>1089</v>
      </c>
      <c r="AA283">
        <f>(SPEARMAN!C283-SPEARMAN!$W283)^2</f>
        <v>28561</v>
      </c>
      <c r="AB283">
        <f>(SPEARMAN!D283-SPEARMAN!$W283)^2</f>
        <v>4</v>
      </c>
      <c r="AC283">
        <f>(SPEARMAN!E283-SPEARMAN!$W283)^2</f>
        <v>9</v>
      </c>
      <c r="AD283">
        <f>(SPEARMAN!F283-SPEARMAN!$W283)^2</f>
        <v>784</v>
      </c>
      <c r="AE283">
        <f>(SPEARMAN!G283-SPEARMAN!$W283)^2</f>
        <v>28561</v>
      </c>
      <c r="AF283">
        <f>(SPEARMAN!H283-SPEARMAN!$W283)^2</f>
        <v>24025</v>
      </c>
      <c r="AG283">
        <f>(SPEARMAN!I283-SPEARMAN!$W283)^2</f>
        <v>14641</v>
      </c>
      <c r="AH283">
        <f>(SPEARMAN!J283-SPEARMAN!$W283)^2</f>
        <v>11664</v>
      </c>
      <c r="AI283">
        <f>(SPEARMAN!K283-SPEARMAN!$W283)^2</f>
        <v>22801</v>
      </c>
      <c r="AJ283">
        <f>(SPEARMAN!L283-SPEARMAN!$W283)^2</f>
        <v>26244</v>
      </c>
      <c r="AK283">
        <f>(SPEARMAN!M283-SPEARMAN!$W283)^2</f>
        <v>9409</v>
      </c>
      <c r="AL283">
        <f>(SPEARMAN!N283-SPEARMAN!$W283)^2</f>
        <v>1296</v>
      </c>
      <c r="AM283">
        <f>(SPEARMAN!O283-SPEARMAN!$W283)^2</f>
        <v>36100</v>
      </c>
      <c r="AN283">
        <f>(SPEARMAN!P283-SPEARMAN!$W283)^2</f>
        <v>9</v>
      </c>
      <c r="AO283">
        <f>(SPEARMAN!Q283-SPEARMAN!$W283)^2</f>
        <v>441</v>
      </c>
      <c r="AP283">
        <f>(SPEARMAN!R283-SPEARMAN!$W283)^2</f>
        <v>2809</v>
      </c>
      <c r="AQ283">
        <f>(SPEARMAN!S283-SPEARMAN!$W283)^2</f>
        <v>51984</v>
      </c>
      <c r="AR283">
        <f>(SPEARMAN!T283-SPEARMAN!$W283)^2</f>
        <v>61504</v>
      </c>
      <c r="AS283">
        <f>(SPEARMAN!U283-SPEARMAN!$W283)^2</f>
        <v>16</v>
      </c>
    </row>
    <row r="284" spans="25:45">
      <c r="Y284">
        <f>(SPEARMAN!A284-SPEARMAN!$W284)^2</f>
        <v>23716</v>
      </c>
      <c r="Z284">
        <f>(SPEARMAN!B284-SPEARMAN!$W284)^2</f>
        <v>529</v>
      </c>
      <c r="AA284">
        <f>(SPEARMAN!C284-SPEARMAN!$W284)^2</f>
        <v>100</v>
      </c>
      <c r="AB284">
        <f>(SPEARMAN!D284-SPEARMAN!$W284)^2</f>
        <v>25</v>
      </c>
      <c r="AC284">
        <f>(SPEARMAN!E284-SPEARMAN!$W284)^2</f>
        <v>625</v>
      </c>
      <c r="AD284">
        <f>(SPEARMAN!F284-SPEARMAN!$W284)^2</f>
        <v>9</v>
      </c>
      <c r="AE284">
        <f>(SPEARMAN!G284-SPEARMAN!$W284)^2</f>
        <v>6241</v>
      </c>
      <c r="AF284">
        <f>(SPEARMAN!H284-SPEARMAN!$W284)^2</f>
        <v>63001</v>
      </c>
      <c r="AG284">
        <f>(SPEARMAN!I284-SPEARMAN!$W284)^2</f>
        <v>15129</v>
      </c>
      <c r="AH284">
        <f>(SPEARMAN!J284-SPEARMAN!$W284)^2</f>
        <v>13225</v>
      </c>
      <c r="AI284">
        <f>(SPEARMAN!K284-SPEARMAN!$W284)^2</f>
        <v>5929</v>
      </c>
      <c r="AJ284">
        <f>(SPEARMAN!L284-SPEARMAN!$W284)^2</f>
        <v>50176</v>
      </c>
      <c r="AK284">
        <f>(SPEARMAN!M284-SPEARMAN!$W284)^2</f>
        <v>28224</v>
      </c>
      <c r="AL284">
        <f>(SPEARMAN!N284-SPEARMAN!$W284)^2</f>
        <v>64</v>
      </c>
      <c r="AM284">
        <f>(SPEARMAN!O284-SPEARMAN!$W284)^2</f>
        <v>40401</v>
      </c>
      <c r="AN284">
        <f>(SPEARMAN!P284-SPEARMAN!$W284)^2</f>
        <v>1936</v>
      </c>
      <c r="AO284">
        <f>(SPEARMAN!Q284-SPEARMAN!$W284)^2</f>
        <v>33124</v>
      </c>
      <c r="AP284">
        <f>(SPEARMAN!R284-SPEARMAN!$W284)^2</f>
        <v>55696</v>
      </c>
      <c r="AQ284">
        <f>(SPEARMAN!S284-SPEARMAN!$W284)^2</f>
        <v>63504</v>
      </c>
      <c r="AR284">
        <f>(SPEARMAN!T284-SPEARMAN!$W284)^2</f>
        <v>16900</v>
      </c>
      <c r="AS284">
        <f>(SPEARMAN!U284-SPEARMAN!$W284)^2</f>
        <v>55696</v>
      </c>
    </row>
    <row r="285" spans="25:45">
      <c r="Y285">
        <f>(SPEARMAN!A285-SPEARMAN!$W285)^2</f>
        <v>16</v>
      </c>
      <c r="Z285">
        <f>(SPEARMAN!B285-SPEARMAN!$W285)^2</f>
        <v>64</v>
      </c>
      <c r="AA285">
        <f>(SPEARMAN!C285-SPEARMAN!$W285)^2</f>
        <v>1936</v>
      </c>
      <c r="AB285">
        <f>(SPEARMAN!D285-SPEARMAN!$W285)^2</f>
        <v>676</v>
      </c>
      <c r="AC285">
        <f>(SPEARMAN!E285-SPEARMAN!$W285)^2</f>
        <v>18225</v>
      </c>
      <c r="AD285">
        <f>(SPEARMAN!F285-SPEARMAN!$W285)^2</f>
        <v>900</v>
      </c>
      <c r="AE285">
        <f>(SPEARMAN!G285-SPEARMAN!$W285)^2</f>
        <v>20449</v>
      </c>
      <c r="AF285">
        <f>(SPEARMAN!H285-SPEARMAN!$W285)^2</f>
        <v>9801</v>
      </c>
      <c r="AG285">
        <f>(SPEARMAN!I285-SPEARMAN!$W285)^2</f>
        <v>961</v>
      </c>
      <c r="AH285">
        <f>(SPEARMAN!J285-SPEARMAN!$W285)^2</f>
        <v>7569</v>
      </c>
      <c r="AI285">
        <f>(SPEARMAN!K285-SPEARMAN!$W285)^2</f>
        <v>19321</v>
      </c>
      <c r="AJ285">
        <f>(SPEARMAN!L285-SPEARMAN!$W285)^2</f>
        <v>729</v>
      </c>
      <c r="AK285">
        <f>(SPEARMAN!M285-SPEARMAN!$W285)^2</f>
        <v>33489</v>
      </c>
      <c r="AL285">
        <f>(SPEARMAN!N285-SPEARMAN!$W285)^2</f>
        <v>62500</v>
      </c>
      <c r="AM285">
        <f>(SPEARMAN!O285-SPEARMAN!$W285)^2</f>
        <v>324</v>
      </c>
      <c r="AN285">
        <f>(SPEARMAN!P285-SPEARMAN!$W285)^2</f>
        <v>144</v>
      </c>
      <c r="AO285">
        <f>(SPEARMAN!Q285-SPEARMAN!$W285)^2</f>
        <v>21316</v>
      </c>
      <c r="AP285">
        <f>(SPEARMAN!R285-SPEARMAN!$W285)^2</f>
        <v>22500</v>
      </c>
      <c r="AQ285">
        <f>(SPEARMAN!S285-SPEARMAN!$W285)^2</f>
        <v>17161</v>
      </c>
      <c r="AR285">
        <f>(SPEARMAN!T285-SPEARMAN!$W285)^2</f>
        <v>18496</v>
      </c>
      <c r="AS285">
        <f>(SPEARMAN!U285-SPEARMAN!$W285)^2</f>
        <v>25600</v>
      </c>
    </row>
    <row r="286" spans="25:45">
      <c r="Y286">
        <f>(SPEARMAN!A286-SPEARMAN!$W286)^2</f>
        <v>8464</v>
      </c>
      <c r="Z286">
        <f>(SPEARMAN!B286-SPEARMAN!$W286)^2</f>
        <v>441</v>
      </c>
      <c r="AA286">
        <f>(SPEARMAN!C286-SPEARMAN!$W286)^2</f>
        <v>21904</v>
      </c>
      <c r="AB286">
        <f>(SPEARMAN!D286-SPEARMAN!$W286)^2</f>
        <v>1681</v>
      </c>
      <c r="AC286">
        <f>(SPEARMAN!E286-SPEARMAN!$W286)^2</f>
        <v>144</v>
      </c>
      <c r="AD286">
        <f>(SPEARMAN!F286-SPEARMAN!$W286)^2</f>
        <v>9</v>
      </c>
      <c r="AE286">
        <f>(SPEARMAN!G286-SPEARMAN!$W286)^2</f>
        <v>12544</v>
      </c>
      <c r="AF286">
        <f>(SPEARMAN!H286-SPEARMAN!$W286)^2</f>
        <v>4761</v>
      </c>
      <c r="AG286">
        <f>(SPEARMAN!I286-SPEARMAN!$W286)^2</f>
        <v>1681</v>
      </c>
      <c r="AH286">
        <f>(SPEARMAN!J286-SPEARMAN!$W286)^2</f>
        <v>484</v>
      </c>
      <c r="AI286">
        <f>(SPEARMAN!K286-SPEARMAN!$W286)^2</f>
        <v>3721</v>
      </c>
      <c r="AJ286">
        <f>(SPEARMAN!L286-SPEARMAN!$W286)^2</f>
        <v>43681</v>
      </c>
      <c r="AK286">
        <f>(SPEARMAN!M286-SPEARMAN!$W286)^2</f>
        <v>4</v>
      </c>
      <c r="AL286">
        <f>(SPEARMAN!N286-SPEARMAN!$W286)^2</f>
        <v>3249</v>
      </c>
      <c r="AM286">
        <f>(SPEARMAN!O286-SPEARMAN!$W286)^2</f>
        <v>55225</v>
      </c>
      <c r="AN286">
        <f>(SPEARMAN!P286-SPEARMAN!$W286)^2</f>
        <v>12769</v>
      </c>
      <c r="AO286">
        <f>(SPEARMAN!Q286-SPEARMAN!$W286)^2</f>
        <v>22201</v>
      </c>
      <c r="AP286">
        <f>(SPEARMAN!R286-SPEARMAN!$W286)^2</f>
        <v>3721</v>
      </c>
      <c r="AQ286">
        <f>(SPEARMAN!S286-SPEARMAN!$W286)^2</f>
        <v>225</v>
      </c>
      <c r="AR286">
        <f>(SPEARMAN!T286-SPEARMAN!$W286)^2</f>
        <v>7396</v>
      </c>
      <c r="AS286">
        <f>(SPEARMAN!U286-SPEARMAN!$W286)^2</f>
        <v>4761</v>
      </c>
    </row>
    <row r="287" spans="25:45">
      <c r="Y287">
        <f>(SPEARMAN!A287-SPEARMAN!$W287)^2</f>
        <v>9</v>
      </c>
      <c r="Z287">
        <f>(SPEARMAN!B287-SPEARMAN!$W287)^2</f>
        <v>49</v>
      </c>
      <c r="AA287">
        <f>(SPEARMAN!C287-SPEARMAN!$W287)^2</f>
        <v>36</v>
      </c>
      <c r="AB287">
        <f>(SPEARMAN!D287-SPEARMAN!$W287)^2</f>
        <v>25281</v>
      </c>
      <c r="AC287">
        <f>(SPEARMAN!E287-SPEARMAN!$W287)^2</f>
        <v>100</v>
      </c>
      <c r="AD287">
        <f>(SPEARMAN!F287-SPEARMAN!$W287)^2</f>
        <v>121</v>
      </c>
      <c r="AE287">
        <f>(SPEARMAN!G287-SPEARMAN!$W287)^2</f>
        <v>5625</v>
      </c>
      <c r="AF287">
        <f>(SPEARMAN!H287-SPEARMAN!$W287)^2</f>
        <v>169</v>
      </c>
      <c r="AG287">
        <f>(SPEARMAN!I287-SPEARMAN!$W287)^2</f>
        <v>361</v>
      </c>
      <c r="AH287">
        <f>(SPEARMAN!J287-SPEARMAN!$W287)^2</f>
        <v>11449</v>
      </c>
      <c r="AI287">
        <f>(SPEARMAN!K287-SPEARMAN!$W287)^2</f>
        <v>4356</v>
      </c>
      <c r="AJ287">
        <f>(SPEARMAN!L287-SPEARMAN!$W287)^2</f>
        <v>49</v>
      </c>
      <c r="AK287">
        <f>(SPEARMAN!M287-SPEARMAN!$W287)^2</f>
        <v>16</v>
      </c>
      <c r="AL287">
        <f>(SPEARMAN!N287-SPEARMAN!$W287)^2</f>
        <v>75076</v>
      </c>
      <c r="AM287">
        <f>(SPEARMAN!O287-SPEARMAN!$W287)^2</f>
        <v>1</v>
      </c>
      <c r="AN287">
        <f>(SPEARMAN!P287-SPEARMAN!$W287)^2</f>
        <v>4624</v>
      </c>
      <c r="AO287">
        <f>(SPEARMAN!Q287-SPEARMAN!$W287)^2</f>
        <v>64516</v>
      </c>
      <c r="AP287">
        <f>(SPEARMAN!R287-SPEARMAN!$W287)^2</f>
        <v>2500</v>
      </c>
      <c r="AQ287">
        <f>(SPEARMAN!S287-SPEARMAN!$W287)^2</f>
        <v>12321</v>
      </c>
      <c r="AR287">
        <f>(SPEARMAN!T287-SPEARMAN!$W287)^2</f>
        <v>33489</v>
      </c>
      <c r="AS287">
        <f>(SPEARMAN!U287-SPEARMAN!$W287)^2</f>
        <v>6241</v>
      </c>
    </row>
    <row r="288" spans="25:45">
      <c r="Y288">
        <f>(SPEARMAN!A288-SPEARMAN!$W288)^2</f>
        <v>484</v>
      </c>
      <c r="Z288">
        <f>(SPEARMAN!B288-SPEARMAN!$W288)^2</f>
        <v>16</v>
      </c>
      <c r="AA288">
        <f>(SPEARMAN!C288-SPEARMAN!$W288)^2</f>
        <v>3844</v>
      </c>
      <c r="AB288">
        <f>(SPEARMAN!D288-SPEARMAN!$W288)^2</f>
        <v>441</v>
      </c>
      <c r="AC288">
        <f>(SPEARMAN!E288-SPEARMAN!$W288)^2</f>
        <v>2500</v>
      </c>
      <c r="AD288">
        <f>(SPEARMAN!F288-SPEARMAN!$W288)^2</f>
        <v>2025</v>
      </c>
      <c r="AE288">
        <f>(SPEARMAN!G288-SPEARMAN!$W288)^2</f>
        <v>1</v>
      </c>
      <c r="AF288">
        <f>(SPEARMAN!H288-SPEARMAN!$W288)^2</f>
        <v>4</v>
      </c>
      <c r="AG288">
        <f>(SPEARMAN!I288-SPEARMAN!$W288)^2</f>
        <v>1764</v>
      </c>
      <c r="AH288">
        <f>(SPEARMAN!J288-SPEARMAN!$W288)^2</f>
        <v>1156</v>
      </c>
      <c r="AI288">
        <f>(SPEARMAN!K288-SPEARMAN!$W288)^2</f>
        <v>484</v>
      </c>
      <c r="AJ288">
        <f>(SPEARMAN!L288-SPEARMAN!$W288)^2</f>
        <v>21609</v>
      </c>
      <c r="AK288">
        <f>(SPEARMAN!M288-SPEARMAN!$W288)^2</f>
        <v>256</v>
      </c>
      <c r="AL288">
        <f>(SPEARMAN!N288-SPEARMAN!$W288)^2</f>
        <v>225</v>
      </c>
      <c r="AM288">
        <f>(SPEARMAN!O288-SPEARMAN!$W288)^2</f>
        <v>21904</v>
      </c>
      <c r="AN288">
        <f>(SPEARMAN!P288-SPEARMAN!$W288)^2</f>
        <v>900</v>
      </c>
      <c r="AO288">
        <f>(SPEARMAN!Q288-SPEARMAN!$W288)^2</f>
        <v>1600</v>
      </c>
      <c r="AP288">
        <f>(SPEARMAN!R288-SPEARMAN!$W288)^2</f>
        <v>1444</v>
      </c>
      <c r="AQ288">
        <f>(SPEARMAN!S288-SPEARMAN!$W288)^2</f>
        <v>6241</v>
      </c>
      <c r="AR288">
        <f>(SPEARMAN!T288-SPEARMAN!$W288)^2</f>
        <v>12544</v>
      </c>
      <c r="AS288">
        <f>(SPEARMAN!U288-SPEARMAN!$W288)^2</f>
        <v>841</v>
      </c>
    </row>
    <row r="289" spans="25:45">
      <c r="Y289">
        <f>(SPEARMAN!A289-SPEARMAN!$W289)^2</f>
        <v>1849</v>
      </c>
      <c r="Z289">
        <f>(SPEARMAN!B289-SPEARMAN!$W289)^2</f>
        <v>625</v>
      </c>
      <c r="AA289">
        <f>(SPEARMAN!C289-SPEARMAN!$W289)^2</f>
        <v>2025</v>
      </c>
      <c r="AB289">
        <f>(SPEARMAN!D289-SPEARMAN!$W289)^2</f>
        <v>1225</v>
      </c>
      <c r="AC289">
        <f>(SPEARMAN!E289-SPEARMAN!$W289)^2</f>
        <v>3025</v>
      </c>
      <c r="AD289">
        <f>(SPEARMAN!F289-SPEARMAN!$W289)^2</f>
        <v>784</v>
      </c>
      <c r="AE289">
        <f>(SPEARMAN!G289-SPEARMAN!$W289)^2</f>
        <v>11236</v>
      </c>
      <c r="AF289">
        <f>(SPEARMAN!H289-SPEARMAN!$W289)^2</f>
        <v>729</v>
      </c>
      <c r="AG289">
        <f>(SPEARMAN!I289-SPEARMAN!$W289)^2</f>
        <v>2025</v>
      </c>
      <c r="AH289">
        <f>(SPEARMAN!J289-SPEARMAN!$W289)^2</f>
        <v>2025</v>
      </c>
      <c r="AI289">
        <f>(SPEARMAN!K289-SPEARMAN!$W289)^2</f>
        <v>2704</v>
      </c>
      <c r="AJ289">
        <f>(SPEARMAN!L289-SPEARMAN!$W289)^2</f>
        <v>10201</v>
      </c>
      <c r="AK289">
        <f>(SPEARMAN!M289-SPEARMAN!$W289)^2</f>
        <v>21609</v>
      </c>
      <c r="AL289">
        <f>(SPEARMAN!N289-SPEARMAN!$W289)^2</f>
        <v>784</v>
      </c>
      <c r="AM289">
        <f>(SPEARMAN!O289-SPEARMAN!$W289)^2</f>
        <v>2116</v>
      </c>
      <c r="AN289">
        <f>(SPEARMAN!P289-SPEARMAN!$W289)^2</f>
        <v>576</v>
      </c>
      <c r="AO289">
        <f>(SPEARMAN!Q289-SPEARMAN!$W289)^2</f>
        <v>196</v>
      </c>
      <c r="AP289">
        <f>(SPEARMAN!R289-SPEARMAN!$W289)^2</f>
        <v>484</v>
      </c>
      <c r="AQ289">
        <f>(SPEARMAN!S289-SPEARMAN!$W289)^2</f>
        <v>3721</v>
      </c>
      <c r="AR289">
        <f>(SPEARMAN!T289-SPEARMAN!$W289)^2</f>
        <v>625</v>
      </c>
      <c r="AS289">
        <f>(SPEARMAN!U289-SPEARMAN!$W289)^2</f>
        <v>169</v>
      </c>
    </row>
  </sheetData>
  <conditionalFormatting sqref="B23:V23">
    <cfRule type="cellIs" dxfId="29" priority="1" operator="lessThan">
      <formula>-0.75</formula>
    </cfRule>
    <cfRule type="cellIs" dxfId="28" priority="2" operator="greaterThan">
      <formula>0.75</formula>
    </cfRule>
    <cfRule type="cellIs" dxfId="27" priority="3" operator="between">
      <formula>-0.5</formula>
      <formula>-0.75</formula>
    </cfRule>
    <cfRule type="cellIs" dxfId="26" priority="4" operator="between">
      <formula>-0.5</formula>
      <formula>0</formula>
    </cfRule>
    <cfRule type="cellIs" dxfId="25" priority="5" operator="between">
      <formula>0</formula>
      <formula>0.5</formula>
    </cfRule>
    <cfRule type="cellIs" dxfId="24" priority="6" operator="between">
      <formula>0.5</formula>
      <formula>0.75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1A897-EB7E-4391-BAF7-48D5C15DCC23}">
  <dimension ref="A1:L294"/>
  <sheetViews>
    <sheetView workbookViewId="0">
      <selection activeCell="T34" sqref="T34"/>
    </sheetView>
  </sheetViews>
  <sheetFormatPr defaultRowHeight="14.4"/>
  <sheetData>
    <row r="1" spans="1:12" ht="15" thickBo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8" t="s">
        <v>19</v>
      </c>
      <c r="G1" s="3" t="s">
        <v>8</v>
      </c>
      <c r="H1" s="3" t="s">
        <v>1745</v>
      </c>
      <c r="I1" s="3" t="s">
        <v>1746</v>
      </c>
      <c r="J1" s="3" t="s">
        <v>1747</v>
      </c>
      <c r="K1" s="3" t="s">
        <v>1748</v>
      </c>
      <c r="L1" s="3" t="s">
        <v>1749</v>
      </c>
    </row>
    <row r="2" spans="1:12" ht="15" thickBot="1">
      <c r="A2" s="5">
        <v>1</v>
      </c>
      <c r="B2" s="7" t="s">
        <v>36</v>
      </c>
      <c r="C2" s="7" t="s">
        <v>37</v>
      </c>
      <c r="D2" s="8">
        <v>155</v>
      </c>
      <c r="E2" s="8">
        <v>645</v>
      </c>
      <c r="F2" s="14">
        <v>15.8</v>
      </c>
      <c r="G2" s="8">
        <v>54</v>
      </c>
      <c r="H2" s="8">
        <v>5</v>
      </c>
      <c r="I2" s="8">
        <v>40.85</v>
      </c>
      <c r="J2" s="8">
        <v>7.4</v>
      </c>
      <c r="K2" s="8">
        <v>6</v>
      </c>
      <c r="L2" s="8">
        <v>2.4</v>
      </c>
    </row>
    <row r="3" spans="1:12" ht="15" thickBot="1">
      <c r="A3" s="5">
        <v>2</v>
      </c>
      <c r="B3" s="7" t="s">
        <v>59</v>
      </c>
      <c r="C3" s="7" t="s">
        <v>56</v>
      </c>
      <c r="D3" s="8">
        <v>150</v>
      </c>
      <c r="E3" s="8">
        <v>688</v>
      </c>
      <c r="F3" s="14">
        <v>9.6999999999999993</v>
      </c>
      <c r="G3" s="8">
        <v>43</v>
      </c>
      <c r="H3" s="8">
        <v>7</v>
      </c>
      <c r="I3" s="8">
        <v>16.78</v>
      </c>
      <c r="J3" s="8">
        <v>4.0999999999999996</v>
      </c>
      <c r="K3" s="8">
        <v>4.9000000000000004</v>
      </c>
      <c r="L3" s="8">
        <v>0.7</v>
      </c>
    </row>
    <row r="4" spans="1:12" ht="15" thickBot="1">
      <c r="A4" s="5">
        <v>3</v>
      </c>
      <c r="B4" s="7" t="s">
        <v>161</v>
      </c>
      <c r="C4" s="7" t="s">
        <v>129</v>
      </c>
      <c r="D4" s="8">
        <v>151</v>
      </c>
      <c r="E4" s="8">
        <v>614</v>
      </c>
      <c r="F4" s="14">
        <v>9.5</v>
      </c>
      <c r="G4" s="8">
        <v>47</v>
      </c>
      <c r="H4" s="8">
        <v>4</v>
      </c>
      <c r="I4" s="8">
        <v>-3.67</v>
      </c>
      <c r="J4" s="8">
        <v>6.7</v>
      </c>
      <c r="K4" s="8">
        <v>1.5</v>
      </c>
      <c r="L4" s="8">
        <v>1.3</v>
      </c>
    </row>
    <row r="5" spans="1:12" ht="15" thickBot="1">
      <c r="A5" s="5">
        <v>4</v>
      </c>
      <c r="B5" s="7" t="s">
        <v>222</v>
      </c>
      <c r="C5" s="7" t="s">
        <v>169</v>
      </c>
      <c r="D5" s="8">
        <v>132</v>
      </c>
      <c r="E5" s="8">
        <v>497</v>
      </c>
      <c r="F5" s="14">
        <v>9.1999999999999993</v>
      </c>
      <c r="G5" s="8">
        <v>67</v>
      </c>
      <c r="H5" s="8">
        <v>13</v>
      </c>
      <c r="I5" s="8">
        <v>1.58</v>
      </c>
      <c r="J5" s="8">
        <v>7</v>
      </c>
      <c r="K5" s="8">
        <v>1.5</v>
      </c>
      <c r="L5" s="8">
        <v>0.7</v>
      </c>
    </row>
    <row r="6" spans="1:12" ht="15" thickBot="1">
      <c r="A6" s="5">
        <v>5</v>
      </c>
      <c r="B6" s="7" t="s">
        <v>73</v>
      </c>
      <c r="C6" s="7" t="s">
        <v>74</v>
      </c>
      <c r="D6" s="8">
        <v>138</v>
      </c>
      <c r="E6" s="8">
        <v>556</v>
      </c>
      <c r="F6" s="14">
        <v>9.1</v>
      </c>
      <c r="G6" s="8">
        <v>27</v>
      </c>
      <c r="H6" s="8">
        <v>6</v>
      </c>
      <c r="I6" s="8">
        <v>25.88</v>
      </c>
      <c r="J6" s="8">
        <v>1.8</v>
      </c>
      <c r="K6" s="8">
        <v>4.0999999999999996</v>
      </c>
      <c r="L6" s="8">
        <v>3.2</v>
      </c>
    </row>
    <row r="7" spans="1:12" ht="15" thickBot="1">
      <c r="A7" s="5">
        <v>6</v>
      </c>
      <c r="B7" s="7" t="s">
        <v>42</v>
      </c>
      <c r="C7" s="7" t="s">
        <v>43</v>
      </c>
      <c r="D7" s="8">
        <v>160</v>
      </c>
      <c r="E7" s="8">
        <v>687</v>
      </c>
      <c r="F7" s="14">
        <v>7.7</v>
      </c>
      <c r="G7" s="8">
        <v>31</v>
      </c>
      <c r="H7" s="8">
        <v>4</v>
      </c>
      <c r="I7" s="8">
        <v>25</v>
      </c>
      <c r="J7" s="8">
        <v>3.2</v>
      </c>
      <c r="K7" s="8">
        <v>2.7</v>
      </c>
      <c r="L7" s="8">
        <v>1.8</v>
      </c>
    </row>
    <row r="8" spans="1:12" ht="15" thickBot="1">
      <c r="A8" s="5">
        <v>7</v>
      </c>
      <c r="B8" s="7" t="s">
        <v>25</v>
      </c>
      <c r="C8" s="7" t="s">
        <v>26</v>
      </c>
      <c r="D8" s="8">
        <v>159</v>
      </c>
      <c r="E8" s="8">
        <v>735</v>
      </c>
      <c r="F8" s="14">
        <v>7.6</v>
      </c>
      <c r="G8" s="8">
        <v>73</v>
      </c>
      <c r="H8" s="8">
        <v>14</v>
      </c>
      <c r="I8" s="8">
        <v>73.569999999999993</v>
      </c>
      <c r="J8" s="8">
        <v>7</v>
      </c>
      <c r="K8" s="8">
        <v>2.2000000000000002</v>
      </c>
      <c r="L8" s="8">
        <v>-1.6</v>
      </c>
    </row>
    <row r="9" spans="1:12" ht="15" thickBot="1">
      <c r="A9" s="5">
        <v>8</v>
      </c>
      <c r="B9" s="7" t="s">
        <v>87</v>
      </c>
      <c r="C9" s="7" t="s">
        <v>45</v>
      </c>
      <c r="D9" s="8">
        <v>144</v>
      </c>
      <c r="E9" s="8">
        <v>632</v>
      </c>
      <c r="F9" s="14">
        <v>7.5</v>
      </c>
      <c r="G9" s="8">
        <v>28</v>
      </c>
      <c r="H9" s="8">
        <v>3</v>
      </c>
      <c r="I9" s="8">
        <v>31.69</v>
      </c>
      <c r="J9" s="8">
        <v>3</v>
      </c>
      <c r="K9" s="8">
        <v>6.2</v>
      </c>
      <c r="L9" s="8">
        <v>-1.7</v>
      </c>
    </row>
    <row r="10" spans="1:12" ht="15" thickBot="1">
      <c r="A10" s="5">
        <v>9</v>
      </c>
      <c r="B10" s="7" t="s">
        <v>93</v>
      </c>
      <c r="C10" s="7" t="s">
        <v>89</v>
      </c>
      <c r="D10" s="8">
        <v>155</v>
      </c>
      <c r="E10" s="8">
        <v>691</v>
      </c>
      <c r="F10" s="14">
        <v>7.3</v>
      </c>
      <c r="G10" s="8">
        <v>30</v>
      </c>
      <c r="H10" s="8">
        <v>0</v>
      </c>
      <c r="I10" s="8">
        <v>4.6399999999999997</v>
      </c>
      <c r="J10" s="8">
        <v>4.8</v>
      </c>
      <c r="K10" s="8">
        <v>2.7</v>
      </c>
      <c r="L10" s="8">
        <v>-0.2</v>
      </c>
    </row>
    <row r="11" spans="1:12" ht="15" thickBot="1">
      <c r="A11" s="5">
        <v>10</v>
      </c>
      <c r="B11" s="7" t="s">
        <v>47</v>
      </c>
      <c r="C11" s="7" t="s">
        <v>48</v>
      </c>
      <c r="D11" s="8">
        <v>156</v>
      </c>
      <c r="E11" s="8">
        <v>691</v>
      </c>
      <c r="F11" s="14">
        <v>7</v>
      </c>
      <c r="G11" s="8">
        <v>28</v>
      </c>
      <c r="H11" s="8">
        <v>6</v>
      </c>
      <c r="I11" s="8">
        <v>13.59</v>
      </c>
      <c r="J11" s="8">
        <v>1.8</v>
      </c>
      <c r="K11" s="8">
        <v>2.9</v>
      </c>
      <c r="L11" s="8">
        <v>2.2999999999999998</v>
      </c>
    </row>
    <row r="12" spans="1:12" ht="15" thickBot="1">
      <c r="A12" s="5">
        <v>11</v>
      </c>
      <c r="B12" s="7" t="s">
        <v>34</v>
      </c>
      <c r="C12" s="7" t="s">
        <v>35</v>
      </c>
      <c r="D12" s="8">
        <v>155</v>
      </c>
      <c r="E12" s="8">
        <v>714</v>
      </c>
      <c r="F12" s="14">
        <v>7</v>
      </c>
      <c r="G12" s="8">
        <v>37</v>
      </c>
      <c r="H12" s="8">
        <v>10</v>
      </c>
      <c r="I12" s="8">
        <v>35.200000000000003</v>
      </c>
      <c r="J12" s="8">
        <v>1.9</v>
      </c>
      <c r="K12" s="8">
        <v>4.5</v>
      </c>
      <c r="L12" s="8">
        <v>0.6</v>
      </c>
    </row>
    <row r="13" spans="1:12" ht="15" thickBot="1">
      <c r="A13" s="5">
        <v>12</v>
      </c>
      <c r="B13" s="7" t="s">
        <v>38</v>
      </c>
      <c r="C13" s="7" t="s">
        <v>39</v>
      </c>
      <c r="D13" s="8">
        <v>158</v>
      </c>
      <c r="E13" s="8">
        <v>694</v>
      </c>
      <c r="F13" s="14">
        <v>7</v>
      </c>
      <c r="G13" s="8">
        <v>49</v>
      </c>
      <c r="H13" s="8">
        <v>15</v>
      </c>
      <c r="I13" s="8">
        <v>7.11</v>
      </c>
      <c r="J13" s="8">
        <v>2.2999999999999998</v>
      </c>
      <c r="K13" s="8">
        <v>4.0999999999999996</v>
      </c>
      <c r="L13" s="8">
        <v>0.6</v>
      </c>
    </row>
    <row r="14" spans="1:12" ht="15" thickBot="1">
      <c r="A14" s="5">
        <v>13</v>
      </c>
      <c r="B14" s="7" t="s">
        <v>107</v>
      </c>
      <c r="C14" s="7" t="s">
        <v>64</v>
      </c>
      <c r="D14" s="8">
        <v>135</v>
      </c>
      <c r="E14" s="8">
        <v>501</v>
      </c>
      <c r="F14" s="14">
        <v>7</v>
      </c>
      <c r="G14" s="8">
        <v>32</v>
      </c>
      <c r="H14" s="8">
        <v>3</v>
      </c>
      <c r="I14" s="8">
        <v>24.65</v>
      </c>
      <c r="J14" s="8">
        <v>4.3</v>
      </c>
      <c r="K14" s="8">
        <v>1</v>
      </c>
      <c r="L14" s="8">
        <v>1.7</v>
      </c>
    </row>
    <row r="15" spans="1:12" ht="15" thickBot="1">
      <c r="A15" s="5">
        <v>14</v>
      </c>
      <c r="B15" s="7" t="s">
        <v>51</v>
      </c>
      <c r="C15" s="7" t="s">
        <v>52</v>
      </c>
      <c r="D15" s="8">
        <v>157</v>
      </c>
      <c r="E15" s="8">
        <v>674</v>
      </c>
      <c r="F15" s="14">
        <v>6.8</v>
      </c>
      <c r="G15" s="8">
        <v>30</v>
      </c>
      <c r="H15" s="8">
        <v>5</v>
      </c>
      <c r="I15" s="8">
        <v>39.04</v>
      </c>
      <c r="J15" s="8">
        <v>2.6</v>
      </c>
      <c r="K15" s="8">
        <v>4.4000000000000004</v>
      </c>
      <c r="L15" s="8">
        <v>-0.2</v>
      </c>
    </row>
    <row r="16" spans="1:12" ht="15" thickBot="1">
      <c r="A16" s="5">
        <v>15</v>
      </c>
      <c r="B16" s="7" t="s">
        <v>237</v>
      </c>
      <c r="C16" s="7" t="s">
        <v>64</v>
      </c>
      <c r="D16" s="8">
        <v>99</v>
      </c>
      <c r="E16" s="8">
        <v>349</v>
      </c>
      <c r="F16" s="14">
        <v>6.5</v>
      </c>
      <c r="G16" s="8">
        <v>22</v>
      </c>
      <c r="H16" s="8">
        <v>1</v>
      </c>
      <c r="I16" s="8">
        <v>-0.38</v>
      </c>
      <c r="J16" s="8">
        <v>3.3</v>
      </c>
      <c r="K16" s="8">
        <v>1.4</v>
      </c>
      <c r="L16" s="8">
        <v>1.8</v>
      </c>
    </row>
    <row r="17" spans="1:12" ht="15" thickBot="1">
      <c r="A17" s="5">
        <v>16</v>
      </c>
      <c r="B17" s="7" t="s">
        <v>170</v>
      </c>
      <c r="C17" s="7" t="s">
        <v>144</v>
      </c>
      <c r="D17" s="8">
        <v>124</v>
      </c>
      <c r="E17" s="8">
        <v>409</v>
      </c>
      <c r="F17" s="14">
        <v>6.4</v>
      </c>
      <c r="G17" s="8">
        <v>33</v>
      </c>
      <c r="H17" s="8">
        <v>5</v>
      </c>
      <c r="I17" s="8">
        <v>9</v>
      </c>
      <c r="J17" s="8">
        <v>3.7</v>
      </c>
      <c r="K17" s="8">
        <v>1.6</v>
      </c>
      <c r="L17" s="8">
        <v>1.1000000000000001</v>
      </c>
    </row>
    <row r="18" spans="1:12" ht="15" thickBot="1">
      <c r="A18" s="5">
        <v>17</v>
      </c>
      <c r="B18" s="7" t="s">
        <v>154</v>
      </c>
      <c r="C18" s="7" t="s">
        <v>116</v>
      </c>
      <c r="D18" s="8">
        <v>102</v>
      </c>
      <c r="E18" s="8">
        <v>362</v>
      </c>
      <c r="F18" s="14">
        <v>5.9</v>
      </c>
      <c r="G18" s="8">
        <v>24</v>
      </c>
      <c r="H18" s="8">
        <v>2</v>
      </c>
      <c r="I18" s="8">
        <v>18.75</v>
      </c>
      <c r="J18" s="8">
        <v>3.3</v>
      </c>
      <c r="K18" s="8">
        <v>1.3</v>
      </c>
      <c r="L18" s="8">
        <v>1.3</v>
      </c>
    </row>
    <row r="19" spans="1:12" ht="15" thickBot="1">
      <c r="A19" s="5">
        <v>18</v>
      </c>
      <c r="B19" s="7" t="s">
        <v>128</v>
      </c>
      <c r="C19" s="7" t="s">
        <v>129</v>
      </c>
      <c r="D19" s="8">
        <v>157</v>
      </c>
      <c r="E19" s="8">
        <v>682</v>
      </c>
      <c r="F19" s="14">
        <v>5.8</v>
      </c>
      <c r="G19" s="8">
        <v>20</v>
      </c>
      <c r="H19" s="8">
        <v>5</v>
      </c>
      <c r="I19" s="8">
        <v>6.17</v>
      </c>
      <c r="J19" s="8">
        <v>0.7</v>
      </c>
      <c r="K19" s="8">
        <v>3.2</v>
      </c>
      <c r="L19" s="8">
        <v>1.9</v>
      </c>
    </row>
    <row r="20" spans="1:12" ht="15" thickBot="1">
      <c r="A20" s="5">
        <v>19</v>
      </c>
      <c r="B20" s="7" t="s">
        <v>82</v>
      </c>
      <c r="C20" s="7" t="s">
        <v>24</v>
      </c>
      <c r="D20" s="8">
        <v>151</v>
      </c>
      <c r="E20" s="8">
        <v>567</v>
      </c>
      <c r="F20" s="14">
        <v>5.7</v>
      </c>
      <c r="G20" s="8">
        <v>16</v>
      </c>
      <c r="H20" s="8">
        <v>3</v>
      </c>
      <c r="I20" s="8">
        <v>11.8</v>
      </c>
      <c r="J20" s="8">
        <v>0.7</v>
      </c>
      <c r="K20" s="8">
        <v>3.2</v>
      </c>
      <c r="L20" s="8">
        <v>1.8</v>
      </c>
    </row>
    <row r="21" spans="1:12" ht="15" thickBot="1">
      <c r="A21" s="5">
        <v>20</v>
      </c>
      <c r="B21" s="7" t="s">
        <v>88</v>
      </c>
      <c r="C21" s="7" t="s">
        <v>89</v>
      </c>
      <c r="D21" s="8">
        <v>151</v>
      </c>
      <c r="E21" s="8">
        <v>640</v>
      </c>
      <c r="F21" s="14">
        <v>5.3</v>
      </c>
      <c r="G21" s="8">
        <v>31</v>
      </c>
      <c r="H21" s="8">
        <v>3</v>
      </c>
      <c r="I21" s="8">
        <v>2.68</v>
      </c>
      <c r="J21" s="8">
        <v>3.7</v>
      </c>
      <c r="K21" s="8">
        <v>1.8</v>
      </c>
      <c r="L21" s="8">
        <v>-0.2</v>
      </c>
    </row>
    <row r="22" spans="1:12" ht="15" thickBot="1">
      <c r="A22" s="5">
        <v>21</v>
      </c>
      <c r="B22" s="7" t="s">
        <v>57</v>
      </c>
      <c r="C22" s="7" t="s">
        <v>58</v>
      </c>
      <c r="D22" s="8">
        <v>150</v>
      </c>
      <c r="E22" s="8">
        <v>622</v>
      </c>
      <c r="F22" s="14">
        <v>5.2</v>
      </c>
      <c r="G22" s="8">
        <v>10</v>
      </c>
      <c r="H22" s="8">
        <v>3</v>
      </c>
      <c r="I22" s="8">
        <v>19.59</v>
      </c>
      <c r="J22" s="8">
        <v>-0.3</v>
      </c>
      <c r="K22" s="8">
        <v>4.9000000000000004</v>
      </c>
      <c r="L22" s="8">
        <v>0.6</v>
      </c>
    </row>
    <row r="23" spans="1:12" ht="15" thickBot="1">
      <c r="A23" s="5">
        <v>22</v>
      </c>
      <c r="B23" s="7" t="s">
        <v>75</v>
      </c>
      <c r="C23" s="7" t="s">
        <v>41</v>
      </c>
      <c r="D23" s="8">
        <v>152</v>
      </c>
      <c r="E23" s="8">
        <v>626</v>
      </c>
      <c r="F23" s="14">
        <v>5.0999999999999996</v>
      </c>
      <c r="G23" s="8">
        <v>38</v>
      </c>
      <c r="H23" s="8">
        <v>9</v>
      </c>
      <c r="I23" s="8">
        <v>8.69</v>
      </c>
      <c r="J23" s="8">
        <v>2.4</v>
      </c>
      <c r="K23" s="8">
        <v>2</v>
      </c>
      <c r="L23" s="8">
        <v>0.7</v>
      </c>
    </row>
    <row r="24" spans="1:12" ht="15" thickBot="1">
      <c r="A24" s="5">
        <v>23</v>
      </c>
      <c r="B24" s="7" t="s">
        <v>27</v>
      </c>
      <c r="C24" s="7" t="s">
        <v>24</v>
      </c>
      <c r="D24" s="8">
        <v>161</v>
      </c>
      <c r="E24" s="8">
        <v>730</v>
      </c>
      <c r="F24" s="14">
        <v>5.0999999999999996</v>
      </c>
      <c r="G24" s="8">
        <v>23</v>
      </c>
      <c r="H24" s="8">
        <v>1</v>
      </c>
      <c r="I24" s="8">
        <v>71.099999999999994</v>
      </c>
      <c r="J24" s="8">
        <v>2.7</v>
      </c>
      <c r="K24" s="8">
        <v>1.4</v>
      </c>
      <c r="L24" s="8">
        <v>1</v>
      </c>
    </row>
    <row r="25" spans="1:12" ht="15" thickBot="1">
      <c r="A25" s="5">
        <v>24</v>
      </c>
      <c r="B25" s="7" t="s">
        <v>121</v>
      </c>
      <c r="C25" s="7" t="s">
        <v>37</v>
      </c>
      <c r="D25" s="8">
        <v>144</v>
      </c>
      <c r="E25" s="8">
        <v>495</v>
      </c>
      <c r="F25" s="14">
        <v>5</v>
      </c>
      <c r="G25" s="8">
        <v>16</v>
      </c>
      <c r="H25" s="8">
        <v>4</v>
      </c>
      <c r="I25" s="8">
        <v>-0.59</v>
      </c>
      <c r="J25" s="8">
        <v>0.4</v>
      </c>
      <c r="K25" s="8">
        <v>2.4</v>
      </c>
      <c r="L25" s="8">
        <v>2.2000000000000002</v>
      </c>
    </row>
    <row r="26" spans="1:12" ht="15" thickBot="1">
      <c r="A26" s="5">
        <v>25</v>
      </c>
      <c r="B26" s="7" t="s">
        <v>214</v>
      </c>
      <c r="C26" s="7" t="s">
        <v>74</v>
      </c>
      <c r="D26" s="8">
        <v>98</v>
      </c>
      <c r="E26" s="8">
        <v>427</v>
      </c>
      <c r="F26" s="14">
        <v>5</v>
      </c>
      <c r="G26" s="8">
        <v>35</v>
      </c>
      <c r="H26" s="8">
        <v>8</v>
      </c>
      <c r="I26" s="8">
        <v>-1.43</v>
      </c>
      <c r="J26" s="8">
        <v>2.9</v>
      </c>
      <c r="K26" s="8">
        <v>2.1</v>
      </c>
      <c r="L26" s="8">
        <v>0</v>
      </c>
    </row>
    <row r="27" spans="1:12" ht="15" thickBot="1">
      <c r="A27" s="5">
        <v>26</v>
      </c>
      <c r="B27" s="7" t="s">
        <v>134</v>
      </c>
      <c r="C27" s="7" t="s">
        <v>111</v>
      </c>
      <c r="D27" s="8">
        <v>144</v>
      </c>
      <c r="E27" s="8">
        <v>534</v>
      </c>
      <c r="F27" s="14">
        <v>5</v>
      </c>
      <c r="G27" s="8">
        <v>13</v>
      </c>
      <c r="H27" s="8">
        <v>2</v>
      </c>
      <c r="I27" s="8">
        <v>2.84</v>
      </c>
      <c r="J27" s="8">
        <v>0.8</v>
      </c>
      <c r="K27" s="8">
        <v>2.1</v>
      </c>
      <c r="L27" s="8">
        <v>2.1</v>
      </c>
    </row>
    <row r="28" spans="1:12" ht="15" thickBot="1">
      <c r="A28" s="5">
        <v>27</v>
      </c>
      <c r="B28" s="7" t="s">
        <v>235</v>
      </c>
      <c r="C28" s="6" t="s">
        <v>103</v>
      </c>
      <c r="D28" s="8">
        <v>105</v>
      </c>
      <c r="E28" s="8">
        <v>350</v>
      </c>
      <c r="F28" s="14">
        <v>5</v>
      </c>
      <c r="G28" s="8">
        <v>12</v>
      </c>
      <c r="H28" s="8">
        <v>0</v>
      </c>
      <c r="I28" s="8">
        <v>-0.62</v>
      </c>
      <c r="J28" s="8">
        <v>1.8</v>
      </c>
      <c r="K28" s="8">
        <v>2.1</v>
      </c>
      <c r="L28" s="8">
        <v>1.1000000000000001</v>
      </c>
    </row>
    <row r="29" spans="1:12" ht="15" thickBot="1">
      <c r="A29" s="5">
        <v>28</v>
      </c>
      <c r="B29" s="7" t="s">
        <v>265</v>
      </c>
      <c r="C29" s="7" t="s">
        <v>144</v>
      </c>
      <c r="D29" s="8">
        <v>85</v>
      </c>
      <c r="E29" s="8">
        <v>347</v>
      </c>
      <c r="F29" s="14">
        <v>4.8</v>
      </c>
      <c r="G29" s="8">
        <v>9</v>
      </c>
      <c r="H29" s="8">
        <v>0</v>
      </c>
      <c r="I29" s="8">
        <v>0.53</v>
      </c>
      <c r="J29" s="8">
        <v>1.3</v>
      </c>
      <c r="K29" s="8">
        <v>2.2999999999999998</v>
      </c>
      <c r="L29" s="8">
        <v>1.2</v>
      </c>
    </row>
    <row r="30" spans="1:12" ht="15" thickBot="1">
      <c r="A30" s="5">
        <v>29</v>
      </c>
      <c r="B30" s="7" t="s">
        <v>85</v>
      </c>
      <c r="C30" s="7" t="s">
        <v>86</v>
      </c>
      <c r="D30" s="8">
        <v>120</v>
      </c>
      <c r="E30" s="8">
        <v>530</v>
      </c>
      <c r="F30" s="14">
        <v>4.8</v>
      </c>
      <c r="G30" s="8">
        <v>23</v>
      </c>
      <c r="H30" s="8">
        <v>7</v>
      </c>
      <c r="I30" s="8">
        <v>-3.85</v>
      </c>
      <c r="J30" s="8">
        <v>0.7</v>
      </c>
      <c r="K30" s="8">
        <v>3</v>
      </c>
      <c r="L30" s="8">
        <v>1.1000000000000001</v>
      </c>
    </row>
    <row r="31" spans="1:12" ht="15" thickBot="1">
      <c r="A31" s="5">
        <v>30</v>
      </c>
      <c r="B31" s="7" t="s">
        <v>55</v>
      </c>
      <c r="C31" s="7" t="s">
        <v>56</v>
      </c>
      <c r="D31" s="8">
        <v>147</v>
      </c>
      <c r="E31" s="8">
        <v>638</v>
      </c>
      <c r="F31" s="14">
        <v>4.5999999999999996</v>
      </c>
      <c r="G31" s="8">
        <v>9</v>
      </c>
      <c r="H31" s="8">
        <v>1</v>
      </c>
      <c r="I31" s="8">
        <v>-1.03</v>
      </c>
      <c r="J31" s="8">
        <v>0.2</v>
      </c>
      <c r="K31" s="8">
        <v>3.2</v>
      </c>
      <c r="L31" s="8">
        <v>1.2</v>
      </c>
    </row>
    <row r="32" spans="1:12" ht="15" thickBot="1">
      <c r="A32" s="5">
        <v>31</v>
      </c>
      <c r="B32" s="7" t="s">
        <v>92</v>
      </c>
      <c r="C32" s="7" t="s">
        <v>26</v>
      </c>
      <c r="D32" s="8">
        <v>148</v>
      </c>
      <c r="E32" s="8">
        <v>660</v>
      </c>
      <c r="F32" s="14">
        <v>4.4000000000000004</v>
      </c>
      <c r="G32" s="8">
        <v>13</v>
      </c>
      <c r="H32" s="8">
        <v>1</v>
      </c>
      <c r="I32" s="8">
        <v>19.52</v>
      </c>
      <c r="J32" s="8">
        <v>1</v>
      </c>
      <c r="K32" s="8">
        <v>2.6</v>
      </c>
      <c r="L32" s="8">
        <v>0.8</v>
      </c>
    </row>
    <row r="33" spans="1:12" ht="15" thickBot="1">
      <c r="A33" s="5">
        <v>32</v>
      </c>
      <c r="B33" s="7" t="s">
        <v>236</v>
      </c>
      <c r="C33" s="6" t="s">
        <v>103</v>
      </c>
      <c r="D33" s="8">
        <v>98</v>
      </c>
      <c r="E33" s="8">
        <v>344</v>
      </c>
      <c r="F33" s="14">
        <v>4.4000000000000004</v>
      </c>
      <c r="G33" s="8">
        <v>20</v>
      </c>
      <c r="H33" s="8">
        <v>3</v>
      </c>
      <c r="I33" s="8">
        <v>-8.81</v>
      </c>
      <c r="J33" s="8">
        <v>2.2000000000000002</v>
      </c>
      <c r="K33" s="8">
        <v>2</v>
      </c>
      <c r="L33" s="8">
        <v>0.2</v>
      </c>
    </row>
    <row r="34" spans="1:12" ht="15" thickBot="1">
      <c r="A34" s="5">
        <v>33</v>
      </c>
      <c r="B34" s="7" t="s">
        <v>279</v>
      </c>
      <c r="C34" s="7" t="s">
        <v>58</v>
      </c>
      <c r="D34" s="8">
        <v>116</v>
      </c>
      <c r="E34" s="8">
        <v>350</v>
      </c>
      <c r="F34" s="14">
        <v>4.3</v>
      </c>
      <c r="G34" s="8">
        <v>32</v>
      </c>
      <c r="H34" s="8">
        <v>5</v>
      </c>
      <c r="I34" s="8">
        <v>-9.8800000000000008</v>
      </c>
      <c r="J34" s="8">
        <v>3.8</v>
      </c>
      <c r="K34" s="8">
        <v>1.4</v>
      </c>
      <c r="L34" s="8">
        <v>-0.9</v>
      </c>
    </row>
    <row r="35" spans="1:12" ht="15" thickBot="1">
      <c r="A35" s="5">
        <v>34</v>
      </c>
      <c r="B35" s="7" t="s">
        <v>243</v>
      </c>
      <c r="C35" s="7" t="s">
        <v>39</v>
      </c>
      <c r="D35" s="8">
        <v>91</v>
      </c>
      <c r="E35" s="8">
        <v>313</v>
      </c>
      <c r="F35" s="14">
        <v>4.2</v>
      </c>
      <c r="G35" s="8">
        <v>7</v>
      </c>
      <c r="H35" s="8">
        <v>1</v>
      </c>
      <c r="I35" s="8">
        <v>-6.39</v>
      </c>
      <c r="J35" s="8">
        <v>0.5</v>
      </c>
      <c r="K35" s="8">
        <v>3</v>
      </c>
      <c r="L35" s="8">
        <v>0.7</v>
      </c>
    </row>
    <row r="36" spans="1:12" ht="15" thickBot="1">
      <c r="A36" s="5">
        <v>35</v>
      </c>
      <c r="B36" s="7" t="s">
        <v>131</v>
      </c>
      <c r="C36" s="7" t="s">
        <v>64</v>
      </c>
      <c r="D36" s="8">
        <v>101</v>
      </c>
      <c r="E36" s="8">
        <v>364</v>
      </c>
      <c r="F36" s="14">
        <v>4.2</v>
      </c>
      <c r="G36" s="8">
        <v>12</v>
      </c>
      <c r="H36" s="8">
        <v>3</v>
      </c>
      <c r="I36" s="8">
        <v>0.65</v>
      </c>
      <c r="J36" s="8">
        <v>0.7</v>
      </c>
      <c r="K36" s="8">
        <v>2.8</v>
      </c>
      <c r="L36" s="8">
        <v>0.7</v>
      </c>
    </row>
    <row r="37" spans="1:12" ht="15" thickBot="1">
      <c r="A37" s="5">
        <v>36</v>
      </c>
      <c r="B37" s="7" t="s">
        <v>302</v>
      </c>
      <c r="C37" s="7" t="s">
        <v>48</v>
      </c>
      <c r="D37" s="8">
        <v>147</v>
      </c>
      <c r="E37" s="8">
        <v>518</v>
      </c>
      <c r="F37" s="14">
        <v>4.2</v>
      </c>
      <c r="G37" s="8">
        <v>20</v>
      </c>
      <c r="H37" s="8">
        <v>6</v>
      </c>
      <c r="I37" s="8">
        <v>-23.87</v>
      </c>
      <c r="J37" s="8">
        <v>0.5</v>
      </c>
      <c r="K37" s="8">
        <v>3.3</v>
      </c>
      <c r="L37" s="8">
        <v>0.4</v>
      </c>
    </row>
    <row r="38" spans="1:12" ht="15" thickBot="1">
      <c r="A38" s="5">
        <v>37</v>
      </c>
      <c r="B38" s="7" t="s">
        <v>320</v>
      </c>
      <c r="C38" s="7" t="s">
        <v>43</v>
      </c>
      <c r="D38" s="8">
        <v>86</v>
      </c>
      <c r="E38" s="8">
        <v>341</v>
      </c>
      <c r="F38" s="14">
        <v>4.0999999999999996</v>
      </c>
      <c r="G38" s="8">
        <v>24</v>
      </c>
      <c r="H38" s="8">
        <v>4</v>
      </c>
      <c r="I38" s="8">
        <v>-11.86</v>
      </c>
      <c r="J38" s="8">
        <v>2.4</v>
      </c>
      <c r="K38" s="8">
        <v>1.6</v>
      </c>
      <c r="L38" s="8">
        <v>0.1</v>
      </c>
    </row>
    <row r="39" spans="1:12" ht="15" thickBot="1">
      <c r="A39" s="5">
        <v>38</v>
      </c>
      <c r="B39" s="7" t="s">
        <v>294</v>
      </c>
      <c r="C39" s="7" t="s">
        <v>37</v>
      </c>
      <c r="D39" s="8">
        <v>99</v>
      </c>
      <c r="E39" s="8">
        <v>312</v>
      </c>
      <c r="F39" s="14">
        <v>4.0999999999999996</v>
      </c>
      <c r="G39" s="8">
        <v>26</v>
      </c>
      <c r="H39" s="8">
        <v>4</v>
      </c>
      <c r="I39" s="8">
        <v>-11.09</v>
      </c>
      <c r="J39" s="8">
        <v>2.9</v>
      </c>
      <c r="K39" s="8">
        <v>0.9</v>
      </c>
      <c r="L39" s="8">
        <v>0.3</v>
      </c>
    </row>
    <row r="40" spans="1:12" ht="15" thickBot="1">
      <c r="A40" s="5">
        <v>39</v>
      </c>
      <c r="B40" s="7" t="s">
        <v>213</v>
      </c>
      <c r="C40" s="7" t="s">
        <v>41</v>
      </c>
      <c r="D40" s="8">
        <v>153</v>
      </c>
      <c r="E40" s="8">
        <v>555</v>
      </c>
      <c r="F40" s="14">
        <v>4</v>
      </c>
      <c r="G40" s="8">
        <v>15</v>
      </c>
      <c r="H40" s="8">
        <v>3</v>
      </c>
      <c r="I40" s="8">
        <v>-5.08</v>
      </c>
      <c r="J40" s="8">
        <v>0.7</v>
      </c>
      <c r="K40" s="8">
        <v>2.4</v>
      </c>
      <c r="L40" s="8">
        <v>0.9</v>
      </c>
    </row>
    <row r="41" spans="1:12" ht="15" thickBot="1">
      <c r="A41" s="5">
        <v>40</v>
      </c>
      <c r="B41" s="7" t="s">
        <v>285</v>
      </c>
      <c r="C41" s="7" t="s">
        <v>45</v>
      </c>
      <c r="D41" s="8">
        <v>137</v>
      </c>
      <c r="E41" s="8">
        <v>448</v>
      </c>
      <c r="F41" s="14">
        <v>3.9</v>
      </c>
      <c r="G41" s="8">
        <v>26</v>
      </c>
      <c r="H41" s="8">
        <v>4</v>
      </c>
      <c r="I41" s="8">
        <v>-17.02</v>
      </c>
      <c r="J41" s="8">
        <v>2.7</v>
      </c>
      <c r="K41" s="8">
        <v>1.2</v>
      </c>
      <c r="L41" s="8">
        <v>0</v>
      </c>
    </row>
    <row r="42" spans="1:12" ht="15" thickBot="1">
      <c r="A42" s="5">
        <v>41</v>
      </c>
      <c r="B42" s="7" t="s">
        <v>91</v>
      </c>
      <c r="C42" s="7" t="s">
        <v>26</v>
      </c>
      <c r="D42" s="8">
        <v>138</v>
      </c>
      <c r="E42" s="8">
        <v>539</v>
      </c>
      <c r="F42" s="14">
        <v>3.9</v>
      </c>
      <c r="G42" s="8">
        <v>20</v>
      </c>
      <c r="H42" s="8">
        <v>4</v>
      </c>
      <c r="I42" s="8">
        <v>-4.8</v>
      </c>
      <c r="J42" s="8">
        <v>1.4</v>
      </c>
      <c r="K42" s="8">
        <v>1.8</v>
      </c>
      <c r="L42" s="8">
        <v>0.7</v>
      </c>
    </row>
    <row r="43" spans="1:12" ht="15" thickBot="1">
      <c r="A43" s="5">
        <v>42</v>
      </c>
      <c r="B43" s="7" t="s">
        <v>137</v>
      </c>
      <c r="C43" s="7" t="s">
        <v>64</v>
      </c>
      <c r="D43" s="8">
        <v>118</v>
      </c>
      <c r="E43" s="8">
        <v>406</v>
      </c>
      <c r="F43" s="14">
        <v>3.8</v>
      </c>
      <c r="G43" s="8">
        <v>14</v>
      </c>
      <c r="H43" s="8">
        <v>3</v>
      </c>
      <c r="I43" s="8">
        <v>13.45</v>
      </c>
      <c r="J43" s="8">
        <v>0.8</v>
      </c>
      <c r="K43" s="8">
        <v>1.6</v>
      </c>
      <c r="L43" s="8">
        <v>1.4</v>
      </c>
    </row>
    <row r="44" spans="1:12" ht="15" thickBot="1">
      <c r="A44" s="5">
        <v>43</v>
      </c>
      <c r="B44" s="7" t="s">
        <v>200</v>
      </c>
      <c r="C44" s="7" t="s">
        <v>100</v>
      </c>
      <c r="D44" s="8">
        <v>97</v>
      </c>
      <c r="E44" s="8">
        <v>383</v>
      </c>
      <c r="F44" s="14">
        <v>3.8</v>
      </c>
      <c r="G44" s="8">
        <v>22</v>
      </c>
      <c r="H44" s="8">
        <v>3</v>
      </c>
      <c r="I44" s="8">
        <v>-2.74</v>
      </c>
      <c r="J44" s="8">
        <v>2.5</v>
      </c>
      <c r="K44" s="8">
        <v>0.7</v>
      </c>
      <c r="L44" s="8">
        <v>0.6</v>
      </c>
    </row>
    <row r="45" spans="1:12" ht="15" thickBot="1">
      <c r="A45" s="5">
        <v>44</v>
      </c>
      <c r="B45" s="7" t="s">
        <v>263</v>
      </c>
      <c r="C45" s="7" t="s">
        <v>37</v>
      </c>
      <c r="D45" s="8">
        <v>125</v>
      </c>
      <c r="E45" s="8">
        <v>402</v>
      </c>
      <c r="F45" s="14">
        <v>3.7</v>
      </c>
      <c r="G45" s="8">
        <v>9</v>
      </c>
      <c r="H45" s="8">
        <v>1</v>
      </c>
      <c r="I45" s="8">
        <v>-8.77</v>
      </c>
      <c r="J45" s="8">
        <v>0.8</v>
      </c>
      <c r="K45" s="8">
        <v>2.6</v>
      </c>
      <c r="L45" s="8">
        <v>0.3</v>
      </c>
    </row>
    <row r="46" spans="1:12" ht="15" thickBot="1">
      <c r="A46" s="5">
        <v>45</v>
      </c>
      <c r="B46" s="7" t="s">
        <v>150</v>
      </c>
      <c r="C46" s="7" t="s">
        <v>32</v>
      </c>
      <c r="D46" s="8">
        <v>143</v>
      </c>
      <c r="E46" s="8">
        <v>554</v>
      </c>
      <c r="F46" s="14">
        <v>3.7</v>
      </c>
      <c r="G46" s="8">
        <v>14</v>
      </c>
      <c r="H46" s="8">
        <v>4</v>
      </c>
      <c r="I46" s="8">
        <v>-1.77</v>
      </c>
      <c r="J46" s="8">
        <v>0.2</v>
      </c>
      <c r="K46" s="8">
        <v>1.5</v>
      </c>
      <c r="L46" s="8">
        <v>2</v>
      </c>
    </row>
    <row r="47" spans="1:12" ht="15" thickBot="1">
      <c r="A47" s="5">
        <v>46</v>
      </c>
      <c r="B47" s="7" t="s">
        <v>186</v>
      </c>
      <c r="C47" s="7" t="s">
        <v>54</v>
      </c>
      <c r="D47" s="8">
        <v>159</v>
      </c>
      <c r="E47" s="8">
        <v>601</v>
      </c>
      <c r="F47" s="14">
        <v>3.5</v>
      </c>
      <c r="G47" s="8">
        <v>24</v>
      </c>
      <c r="H47" s="8">
        <v>5</v>
      </c>
      <c r="I47" s="8">
        <v>-9.9700000000000006</v>
      </c>
      <c r="J47" s="8">
        <v>1.7</v>
      </c>
      <c r="K47" s="8">
        <v>1.9</v>
      </c>
      <c r="L47" s="8">
        <v>-0.1</v>
      </c>
    </row>
    <row r="48" spans="1:12" ht="15" thickBot="1">
      <c r="A48" s="5">
        <v>47</v>
      </c>
      <c r="B48" s="7" t="s">
        <v>61</v>
      </c>
      <c r="C48" s="7" t="s">
        <v>32</v>
      </c>
      <c r="D48" s="8">
        <v>148</v>
      </c>
      <c r="E48" s="8">
        <v>632</v>
      </c>
      <c r="F48" s="14">
        <v>3.5</v>
      </c>
      <c r="G48" s="8">
        <v>9</v>
      </c>
      <c r="H48" s="8">
        <v>1</v>
      </c>
      <c r="I48" s="8">
        <v>19.89</v>
      </c>
      <c r="J48" s="8">
        <v>0.3</v>
      </c>
      <c r="K48" s="8">
        <v>2.8</v>
      </c>
      <c r="L48" s="8">
        <v>0.4</v>
      </c>
    </row>
    <row r="49" spans="1:12" ht="15" thickBot="1">
      <c r="A49" s="5">
        <v>48</v>
      </c>
      <c r="B49" s="7" t="s">
        <v>23</v>
      </c>
      <c r="C49" s="7" t="s">
        <v>24</v>
      </c>
      <c r="D49" s="8">
        <v>152</v>
      </c>
      <c r="E49" s="8">
        <v>693</v>
      </c>
      <c r="F49" s="14">
        <v>3.5</v>
      </c>
      <c r="G49" s="8">
        <v>14</v>
      </c>
      <c r="H49" s="8">
        <v>3</v>
      </c>
      <c r="I49" s="8">
        <v>65.2</v>
      </c>
      <c r="J49" s="8">
        <v>0</v>
      </c>
      <c r="K49" s="8">
        <v>2.2999999999999998</v>
      </c>
      <c r="L49" s="8">
        <v>1.2</v>
      </c>
    </row>
    <row r="50" spans="1:12" ht="15" thickBot="1">
      <c r="A50" s="5">
        <v>49</v>
      </c>
      <c r="B50" s="7" t="s">
        <v>28</v>
      </c>
      <c r="C50" s="7" t="s">
        <v>29</v>
      </c>
      <c r="D50" s="8">
        <v>135</v>
      </c>
      <c r="E50" s="8">
        <v>599</v>
      </c>
      <c r="F50" s="14">
        <v>3.4</v>
      </c>
      <c r="G50" s="8">
        <v>20</v>
      </c>
      <c r="H50" s="8">
        <v>6</v>
      </c>
      <c r="I50" s="8">
        <v>61.13</v>
      </c>
      <c r="J50" s="8">
        <v>0.3</v>
      </c>
      <c r="K50" s="8">
        <v>1.7</v>
      </c>
      <c r="L50" s="8">
        <v>1.4</v>
      </c>
    </row>
    <row r="51" spans="1:12" ht="15" thickBot="1">
      <c r="A51" s="5">
        <v>50</v>
      </c>
      <c r="B51" s="7" t="s">
        <v>179</v>
      </c>
      <c r="C51" s="7" t="s">
        <v>24</v>
      </c>
      <c r="D51" s="8">
        <v>117</v>
      </c>
      <c r="E51" s="8">
        <v>384</v>
      </c>
      <c r="F51" s="14">
        <v>3.3</v>
      </c>
      <c r="G51" s="8">
        <v>16</v>
      </c>
      <c r="H51" s="8">
        <v>3</v>
      </c>
      <c r="I51" s="8">
        <v>2.94</v>
      </c>
      <c r="J51" s="8">
        <v>1.2</v>
      </c>
      <c r="K51" s="8">
        <v>0.6</v>
      </c>
      <c r="L51" s="8">
        <v>1.5</v>
      </c>
    </row>
    <row r="52" spans="1:12" ht="15" thickBot="1">
      <c r="A52" s="5">
        <v>51</v>
      </c>
      <c r="B52" s="7" t="s">
        <v>182</v>
      </c>
      <c r="C52" s="7" t="s">
        <v>58</v>
      </c>
      <c r="D52" s="8">
        <v>116</v>
      </c>
      <c r="E52" s="8">
        <v>455</v>
      </c>
      <c r="F52" s="14">
        <v>3.3</v>
      </c>
      <c r="G52" s="8">
        <v>19</v>
      </c>
      <c r="H52" s="8">
        <v>3</v>
      </c>
      <c r="I52" s="8">
        <v>6.49</v>
      </c>
      <c r="J52" s="8">
        <v>1.8</v>
      </c>
      <c r="K52" s="8">
        <v>0.7</v>
      </c>
      <c r="L52" s="8">
        <v>0.8</v>
      </c>
    </row>
    <row r="53" spans="1:12" ht="15" thickBot="1">
      <c r="A53" s="5">
        <v>52</v>
      </c>
      <c r="B53" s="7" t="s">
        <v>1661</v>
      </c>
      <c r="C53" s="7" t="s">
        <v>169</v>
      </c>
      <c r="D53" s="8">
        <v>69</v>
      </c>
      <c r="E53" s="8">
        <v>300</v>
      </c>
      <c r="F53" s="14">
        <v>3.3</v>
      </c>
      <c r="G53" s="8">
        <v>14</v>
      </c>
      <c r="H53" s="8">
        <v>2</v>
      </c>
      <c r="I53" s="8">
        <v>7.05</v>
      </c>
      <c r="J53" s="8">
        <v>1.5</v>
      </c>
      <c r="K53" s="8">
        <v>2.1</v>
      </c>
      <c r="L53" s="8">
        <v>-0.3</v>
      </c>
    </row>
    <row r="54" spans="1:12" ht="15" thickBot="1">
      <c r="A54" s="5">
        <v>53</v>
      </c>
      <c r="B54" s="7" t="s">
        <v>225</v>
      </c>
      <c r="C54" s="6" t="s">
        <v>103</v>
      </c>
      <c r="D54" s="8">
        <v>93</v>
      </c>
      <c r="E54" s="8">
        <v>312</v>
      </c>
      <c r="F54" s="14">
        <v>3.2</v>
      </c>
      <c r="G54" s="8">
        <v>6</v>
      </c>
      <c r="H54" s="8">
        <v>0</v>
      </c>
      <c r="I54" s="8">
        <v>10.09</v>
      </c>
      <c r="J54" s="8">
        <v>0.5</v>
      </c>
      <c r="K54" s="8">
        <v>2.5</v>
      </c>
      <c r="L54" s="8">
        <v>0.2</v>
      </c>
    </row>
    <row r="55" spans="1:12" ht="15" thickBot="1">
      <c r="A55" s="5">
        <v>54</v>
      </c>
      <c r="B55" s="7" t="s">
        <v>238</v>
      </c>
      <c r="C55" s="7" t="s">
        <v>41</v>
      </c>
      <c r="D55" s="8">
        <v>127</v>
      </c>
      <c r="E55" s="8">
        <v>522</v>
      </c>
      <c r="F55" s="14">
        <v>3.2</v>
      </c>
      <c r="G55" s="8">
        <v>6</v>
      </c>
      <c r="H55" s="8">
        <v>1</v>
      </c>
      <c r="I55" s="8">
        <v>-6.06</v>
      </c>
      <c r="J55" s="8">
        <v>-0.1</v>
      </c>
      <c r="K55" s="8">
        <v>2.5</v>
      </c>
      <c r="L55" s="8">
        <v>0.8</v>
      </c>
    </row>
    <row r="56" spans="1:12" ht="15" thickBot="1">
      <c r="A56" s="5">
        <v>55</v>
      </c>
      <c r="B56" s="7" t="s">
        <v>172</v>
      </c>
      <c r="C56" s="7" t="s">
        <v>95</v>
      </c>
      <c r="D56" s="8">
        <v>95</v>
      </c>
      <c r="E56" s="8">
        <v>371</v>
      </c>
      <c r="F56" s="14">
        <v>3.1</v>
      </c>
      <c r="G56" s="8">
        <v>5</v>
      </c>
      <c r="H56" s="8">
        <v>1</v>
      </c>
      <c r="I56" s="8">
        <v>14.17</v>
      </c>
      <c r="J56" s="8">
        <v>-0.3</v>
      </c>
      <c r="K56" s="8">
        <v>2.8</v>
      </c>
      <c r="L56" s="8">
        <v>0.6</v>
      </c>
    </row>
    <row r="57" spans="1:12" ht="15" thickBot="1">
      <c r="A57" s="5">
        <v>56</v>
      </c>
      <c r="B57" s="7" t="s">
        <v>66</v>
      </c>
      <c r="C57" s="7" t="s">
        <v>41</v>
      </c>
      <c r="D57" s="8">
        <v>141</v>
      </c>
      <c r="E57" s="8">
        <v>635</v>
      </c>
      <c r="F57" s="14">
        <v>3.1</v>
      </c>
      <c r="G57" s="8">
        <v>29</v>
      </c>
      <c r="H57" s="8">
        <v>4</v>
      </c>
      <c r="I57" s="8">
        <v>12.93</v>
      </c>
      <c r="J57" s="8">
        <v>3</v>
      </c>
      <c r="K57" s="8">
        <v>0.8</v>
      </c>
      <c r="L57" s="8">
        <v>-0.7</v>
      </c>
    </row>
    <row r="58" spans="1:12" ht="15" thickBot="1">
      <c r="A58" s="5">
        <v>57</v>
      </c>
      <c r="B58" s="7" t="s">
        <v>191</v>
      </c>
      <c r="C58" s="6" t="s">
        <v>103</v>
      </c>
      <c r="D58" s="8">
        <v>129</v>
      </c>
      <c r="E58" s="8">
        <v>481</v>
      </c>
      <c r="F58" s="14">
        <v>3.1</v>
      </c>
      <c r="G58" s="8">
        <v>22</v>
      </c>
      <c r="H58" s="8">
        <v>3</v>
      </c>
      <c r="I58" s="8">
        <v>12.75</v>
      </c>
      <c r="J58" s="8">
        <v>2.2999999999999998</v>
      </c>
      <c r="K58" s="8">
        <v>1.7</v>
      </c>
      <c r="L58" s="8">
        <v>-0.9</v>
      </c>
    </row>
    <row r="59" spans="1:12" ht="15" thickBot="1">
      <c r="A59" s="5">
        <v>58</v>
      </c>
      <c r="B59" s="7" t="s">
        <v>119</v>
      </c>
      <c r="C59" s="7" t="s">
        <v>89</v>
      </c>
      <c r="D59" s="8">
        <v>133</v>
      </c>
      <c r="E59" s="8">
        <v>472</v>
      </c>
      <c r="F59" s="14">
        <v>3.1</v>
      </c>
      <c r="G59" s="8">
        <v>10</v>
      </c>
      <c r="H59" s="8">
        <v>2</v>
      </c>
      <c r="I59" s="8">
        <v>19.96</v>
      </c>
      <c r="J59" s="8">
        <v>0.2</v>
      </c>
      <c r="K59" s="8">
        <v>1.7</v>
      </c>
      <c r="L59" s="8">
        <v>1.2</v>
      </c>
    </row>
    <row r="60" spans="1:12" ht="15" thickBot="1">
      <c r="A60" s="5">
        <v>59</v>
      </c>
      <c r="B60" s="7" t="s">
        <v>181</v>
      </c>
      <c r="C60" s="7" t="s">
        <v>116</v>
      </c>
      <c r="D60" s="8">
        <v>92</v>
      </c>
      <c r="E60" s="8">
        <v>353</v>
      </c>
      <c r="F60" s="14">
        <v>3</v>
      </c>
      <c r="G60" s="8">
        <v>4</v>
      </c>
      <c r="H60" s="8">
        <v>0</v>
      </c>
      <c r="I60" s="8">
        <v>0.79</v>
      </c>
      <c r="J60" s="8">
        <v>0.3</v>
      </c>
      <c r="K60" s="8">
        <v>0.5</v>
      </c>
      <c r="L60" s="8">
        <v>2.2000000000000002</v>
      </c>
    </row>
    <row r="61" spans="1:12" ht="15" thickBot="1">
      <c r="A61" s="5">
        <v>60</v>
      </c>
      <c r="B61" s="7" t="s">
        <v>108</v>
      </c>
      <c r="C61" s="7" t="s">
        <v>109</v>
      </c>
      <c r="D61" s="8">
        <v>106</v>
      </c>
      <c r="E61" s="8">
        <v>424</v>
      </c>
      <c r="F61" s="14">
        <v>3</v>
      </c>
      <c r="G61" s="8">
        <v>20</v>
      </c>
      <c r="H61" s="8">
        <v>4</v>
      </c>
      <c r="I61" s="8">
        <v>23.8</v>
      </c>
      <c r="J61" s="8">
        <v>1.4</v>
      </c>
      <c r="K61" s="8">
        <v>-0.3</v>
      </c>
      <c r="L61" s="8">
        <v>1.9</v>
      </c>
    </row>
    <row r="62" spans="1:12" ht="15" thickBot="1">
      <c r="A62" s="5">
        <v>61</v>
      </c>
      <c r="B62" s="7" t="s">
        <v>271</v>
      </c>
      <c r="C62" s="7" t="s">
        <v>109</v>
      </c>
      <c r="D62" s="8">
        <v>126</v>
      </c>
      <c r="E62" s="8">
        <v>431</v>
      </c>
      <c r="F62" s="14">
        <v>3</v>
      </c>
      <c r="G62" s="8">
        <v>22</v>
      </c>
      <c r="H62" s="8">
        <v>5</v>
      </c>
      <c r="I62" s="8">
        <v>-23.49</v>
      </c>
      <c r="J62" s="8">
        <v>1.7</v>
      </c>
      <c r="K62" s="8">
        <v>1.4</v>
      </c>
      <c r="L62" s="8">
        <v>-0.1</v>
      </c>
    </row>
    <row r="63" spans="1:12" ht="15" thickBot="1">
      <c r="A63" s="5">
        <v>62</v>
      </c>
      <c r="B63" s="7" t="s">
        <v>312</v>
      </c>
      <c r="C63" s="7" t="s">
        <v>111</v>
      </c>
      <c r="D63" s="8">
        <v>111</v>
      </c>
      <c r="E63" s="8">
        <v>371</v>
      </c>
      <c r="F63" s="14">
        <v>2.9</v>
      </c>
      <c r="G63" s="8">
        <v>24</v>
      </c>
      <c r="H63" s="8">
        <v>9</v>
      </c>
      <c r="I63" s="8">
        <v>-8.92</v>
      </c>
      <c r="J63" s="8">
        <v>0.3</v>
      </c>
      <c r="K63" s="8">
        <v>1.8</v>
      </c>
      <c r="L63" s="8">
        <v>0.8</v>
      </c>
    </row>
    <row r="64" spans="1:12" ht="15" thickBot="1">
      <c r="A64" s="5">
        <v>63</v>
      </c>
      <c r="B64" s="7" t="s">
        <v>262</v>
      </c>
      <c r="C64" s="7" t="s">
        <v>153</v>
      </c>
      <c r="D64" s="8">
        <v>112</v>
      </c>
      <c r="E64" s="8">
        <v>357</v>
      </c>
      <c r="F64" s="14">
        <v>2.9</v>
      </c>
      <c r="G64" s="8">
        <v>14</v>
      </c>
      <c r="H64" s="8">
        <v>3</v>
      </c>
      <c r="I64" s="8">
        <v>2.4500000000000002</v>
      </c>
      <c r="J64" s="8">
        <v>0.9</v>
      </c>
      <c r="K64" s="8">
        <v>1.5</v>
      </c>
      <c r="L64" s="8">
        <v>0.5</v>
      </c>
    </row>
    <row r="65" spans="1:12" ht="15" thickBot="1">
      <c r="A65" s="5">
        <v>64</v>
      </c>
      <c r="B65" s="7" t="s">
        <v>177</v>
      </c>
      <c r="C65" s="7" t="s">
        <v>97</v>
      </c>
      <c r="D65" s="8">
        <v>158</v>
      </c>
      <c r="E65" s="8">
        <v>581</v>
      </c>
      <c r="F65" s="14">
        <v>2.8</v>
      </c>
      <c r="G65" s="8">
        <v>16</v>
      </c>
      <c r="H65" s="8">
        <v>7</v>
      </c>
      <c r="I65" s="8">
        <v>-17.8</v>
      </c>
      <c r="J65" s="8">
        <v>-0.7</v>
      </c>
      <c r="K65" s="8">
        <v>2.1</v>
      </c>
      <c r="L65" s="8">
        <v>1.4</v>
      </c>
    </row>
    <row r="66" spans="1:12" ht="15" thickBot="1">
      <c r="A66" s="5">
        <v>65</v>
      </c>
      <c r="B66" s="7" t="s">
        <v>77</v>
      </c>
      <c r="C66" s="7" t="s">
        <v>56</v>
      </c>
      <c r="D66" s="8">
        <v>130</v>
      </c>
      <c r="E66" s="8">
        <v>556</v>
      </c>
      <c r="F66" s="14">
        <v>2.7</v>
      </c>
      <c r="G66" s="8">
        <v>20</v>
      </c>
      <c r="H66" s="8">
        <v>6</v>
      </c>
      <c r="I66" s="8">
        <v>30.57</v>
      </c>
      <c r="J66" s="8">
        <v>0.4</v>
      </c>
      <c r="K66" s="8">
        <v>1.5</v>
      </c>
      <c r="L66" s="8">
        <v>0.8</v>
      </c>
    </row>
    <row r="67" spans="1:12" ht="15" thickBot="1">
      <c r="A67" s="5">
        <v>66</v>
      </c>
      <c r="B67" s="7" t="s">
        <v>140</v>
      </c>
      <c r="C67" s="7" t="s">
        <v>95</v>
      </c>
      <c r="D67" s="8">
        <v>119</v>
      </c>
      <c r="E67" s="8">
        <v>464</v>
      </c>
      <c r="F67" s="14">
        <v>2.6</v>
      </c>
      <c r="G67" s="8">
        <v>7</v>
      </c>
      <c r="H67" s="8">
        <v>2</v>
      </c>
      <c r="I67" s="8">
        <v>16.73</v>
      </c>
      <c r="J67" s="8">
        <v>-0.3</v>
      </c>
      <c r="K67" s="8">
        <v>1</v>
      </c>
      <c r="L67" s="8">
        <v>1.9</v>
      </c>
    </row>
    <row r="68" spans="1:12" ht="15" thickBot="1">
      <c r="A68" s="5">
        <v>67</v>
      </c>
      <c r="B68" s="7" t="s">
        <v>94</v>
      </c>
      <c r="C68" s="7" t="s">
        <v>95</v>
      </c>
      <c r="D68" s="8">
        <v>154</v>
      </c>
      <c r="E68" s="8">
        <v>687</v>
      </c>
      <c r="F68" s="14">
        <v>2.6</v>
      </c>
      <c r="G68" s="8">
        <v>11</v>
      </c>
      <c r="H68" s="8">
        <v>2</v>
      </c>
      <c r="I68" s="8">
        <v>10.87</v>
      </c>
      <c r="J68" s="8">
        <v>-0.1</v>
      </c>
      <c r="K68" s="8">
        <v>2.5</v>
      </c>
      <c r="L68" s="8">
        <v>0.2</v>
      </c>
    </row>
    <row r="69" spans="1:12" ht="15" thickBot="1">
      <c r="A69" s="5">
        <v>68</v>
      </c>
      <c r="B69" s="7" t="s">
        <v>90</v>
      </c>
      <c r="C69" s="7" t="s">
        <v>48</v>
      </c>
      <c r="D69" s="8">
        <v>153</v>
      </c>
      <c r="E69" s="8">
        <v>616</v>
      </c>
      <c r="F69" s="14">
        <v>2.6</v>
      </c>
      <c r="G69" s="8">
        <v>30</v>
      </c>
      <c r="H69" s="8">
        <v>6</v>
      </c>
      <c r="I69" s="8">
        <v>-6.81</v>
      </c>
      <c r="J69" s="8">
        <v>2.4</v>
      </c>
      <c r="K69" s="8">
        <v>0.3</v>
      </c>
      <c r="L69" s="8">
        <v>-0.1</v>
      </c>
    </row>
    <row r="70" spans="1:12" ht="15" thickBot="1">
      <c r="A70" s="5">
        <v>69</v>
      </c>
      <c r="B70" s="7" t="s">
        <v>197</v>
      </c>
      <c r="C70" s="7" t="s">
        <v>52</v>
      </c>
      <c r="D70" s="8">
        <v>112</v>
      </c>
      <c r="E70" s="8">
        <v>341</v>
      </c>
      <c r="F70" s="14">
        <v>2.5</v>
      </c>
      <c r="G70" s="8">
        <v>5</v>
      </c>
      <c r="H70" s="8">
        <v>2</v>
      </c>
      <c r="I70" s="8">
        <v>-10.08</v>
      </c>
      <c r="J70" s="8">
        <v>-0.4</v>
      </c>
      <c r="K70" s="8">
        <v>2</v>
      </c>
      <c r="L70" s="8">
        <v>0.9</v>
      </c>
    </row>
    <row r="71" spans="1:12" ht="15" thickBot="1">
      <c r="A71" s="5">
        <v>70</v>
      </c>
      <c r="B71" s="7" t="s">
        <v>33</v>
      </c>
      <c r="C71" s="7" t="s">
        <v>32</v>
      </c>
      <c r="D71" s="8">
        <v>162</v>
      </c>
      <c r="E71" s="8">
        <v>753</v>
      </c>
      <c r="F71" s="14">
        <v>2.5</v>
      </c>
      <c r="G71" s="8">
        <v>14</v>
      </c>
      <c r="H71" s="8">
        <v>3</v>
      </c>
      <c r="I71" s="8">
        <v>31.9</v>
      </c>
      <c r="J71" s="8">
        <v>0.1</v>
      </c>
      <c r="K71" s="8">
        <v>1</v>
      </c>
      <c r="L71" s="8">
        <v>1.4</v>
      </c>
    </row>
    <row r="72" spans="1:12" ht="15" thickBot="1">
      <c r="A72" s="5">
        <v>71</v>
      </c>
      <c r="B72" s="7" t="s">
        <v>208</v>
      </c>
      <c r="C72" s="7" t="s">
        <v>144</v>
      </c>
      <c r="D72" s="8">
        <v>129</v>
      </c>
      <c r="E72" s="8">
        <v>388</v>
      </c>
      <c r="F72" s="14">
        <v>2.2999999999999998</v>
      </c>
      <c r="G72" s="8">
        <v>13</v>
      </c>
      <c r="H72" s="8">
        <v>1</v>
      </c>
      <c r="I72" s="8">
        <v>-3.7</v>
      </c>
      <c r="J72" s="8">
        <v>1.6</v>
      </c>
      <c r="K72" s="8">
        <v>0.9</v>
      </c>
      <c r="L72" s="8">
        <v>-0.2</v>
      </c>
    </row>
    <row r="73" spans="1:12" ht="15" thickBot="1">
      <c r="A73" s="5">
        <v>72</v>
      </c>
      <c r="B73" s="7" t="s">
        <v>260</v>
      </c>
      <c r="C73" s="7" t="s">
        <v>153</v>
      </c>
      <c r="D73" s="8">
        <v>136</v>
      </c>
      <c r="E73" s="8">
        <v>547</v>
      </c>
      <c r="F73" s="14">
        <v>2.2999999999999998</v>
      </c>
      <c r="G73" s="8">
        <v>12</v>
      </c>
      <c r="H73" s="8">
        <v>0</v>
      </c>
      <c r="I73" s="8">
        <v>-18.440000000000001</v>
      </c>
      <c r="J73" s="8">
        <v>1.5</v>
      </c>
      <c r="K73" s="8">
        <v>0.3</v>
      </c>
      <c r="L73" s="8">
        <v>0.5</v>
      </c>
    </row>
    <row r="74" spans="1:12" ht="15" thickBot="1">
      <c r="A74" s="5">
        <v>73</v>
      </c>
      <c r="B74" s="7" t="s">
        <v>242</v>
      </c>
      <c r="C74" s="7" t="s">
        <v>56</v>
      </c>
      <c r="D74" s="8">
        <v>107</v>
      </c>
      <c r="E74" s="8">
        <v>429</v>
      </c>
      <c r="F74" s="14">
        <v>2.2999999999999998</v>
      </c>
      <c r="G74" s="8">
        <v>6</v>
      </c>
      <c r="H74" s="8">
        <v>2</v>
      </c>
      <c r="I74" s="8">
        <v>8.01</v>
      </c>
      <c r="J74" s="8">
        <v>-0.3</v>
      </c>
      <c r="K74" s="8">
        <v>1.6</v>
      </c>
      <c r="L74" s="8">
        <v>1</v>
      </c>
    </row>
    <row r="75" spans="1:12" ht="15" thickBot="1">
      <c r="A75" s="5">
        <v>74</v>
      </c>
      <c r="B75" s="7" t="s">
        <v>195</v>
      </c>
      <c r="C75" s="7" t="s">
        <v>56</v>
      </c>
      <c r="D75" s="8">
        <v>108</v>
      </c>
      <c r="E75" s="8">
        <v>401</v>
      </c>
      <c r="F75" s="14">
        <v>2.2999999999999998</v>
      </c>
      <c r="G75" s="8">
        <v>7</v>
      </c>
      <c r="H75" s="8">
        <v>1</v>
      </c>
      <c r="I75" s="8">
        <v>19.989999999999998</v>
      </c>
      <c r="J75" s="8">
        <v>0.1</v>
      </c>
      <c r="K75" s="8">
        <v>1.1000000000000001</v>
      </c>
      <c r="L75" s="8">
        <v>1.1000000000000001</v>
      </c>
    </row>
    <row r="76" spans="1:12" ht="15" thickBot="1">
      <c r="A76" s="5">
        <v>75</v>
      </c>
      <c r="B76" s="7" t="s">
        <v>310</v>
      </c>
      <c r="C76" s="7" t="s">
        <v>50</v>
      </c>
      <c r="D76" s="8">
        <v>151</v>
      </c>
      <c r="E76" s="8">
        <v>621</v>
      </c>
      <c r="F76" s="14">
        <v>2.2999999999999998</v>
      </c>
      <c r="G76" s="8">
        <v>13</v>
      </c>
      <c r="H76" s="8">
        <v>2</v>
      </c>
      <c r="I76" s="8">
        <v>1.65</v>
      </c>
      <c r="J76" s="8">
        <v>0.6</v>
      </c>
      <c r="K76" s="8">
        <v>1.9</v>
      </c>
      <c r="L76" s="8">
        <v>-0.2</v>
      </c>
    </row>
    <row r="77" spans="1:12" ht="15" thickBot="1">
      <c r="A77" s="5">
        <v>76</v>
      </c>
      <c r="B77" s="7" t="s">
        <v>257</v>
      </c>
      <c r="C77" s="7" t="s">
        <v>97</v>
      </c>
      <c r="D77" s="8">
        <v>111</v>
      </c>
      <c r="E77" s="8">
        <v>338</v>
      </c>
      <c r="F77" s="14">
        <v>2.2000000000000002</v>
      </c>
      <c r="G77" s="8">
        <v>5</v>
      </c>
      <c r="H77" s="8">
        <v>2</v>
      </c>
      <c r="I77" s="8">
        <v>7.14</v>
      </c>
      <c r="J77" s="8">
        <v>-0.6</v>
      </c>
      <c r="K77" s="8">
        <v>1.2</v>
      </c>
      <c r="L77" s="8">
        <v>1.6</v>
      </c>
    </row>
    <row r="78" spans="1:12" ht="15" thickBot="1">
      <c r="A78" s="5">
        <v>77</v>
      </c>
      <c r="B78" s="7" t="s">
        <v>104</v>
      </c>
      <c r="C78" s="7" t="s">
        <v>97</v>
      </c>
      <c r="D78" s="8">
        <v>140</v>
      </c>
      <c r="E78" s="8">
        <v>581</v>
      </c>
      <c r="F78" s="14">
        <v>2.2000000000000002</v>
      </c>
      <c r="G78" s="8">
        <v>4</v>
      </c>
      <c r="H78" s="8">
        <v>2</v>
      </c>
      <c r="I78" s="8">
        <v>-1.28</v>
      </c>
      <c r="J78" s="8">
        <v>-1.1000000000000001</v>
      </c>
      <c r="K78" s="8">
        <v>1.3</v>
      </c>
      <c r="L78" s="8">
        <v>2</v>
      </c>
    </row>
    <row r="79" spans="1:12" ht="15" thickBot="1">
      <c r="A79" s="5">
        <v>78</v>
      </c>
      <c r="B79" s="7" t="s">
        <v>212</v>
      </c>
      <c r="C79" s="6" t="s">
        <v>103</v>
      </c>
      <c r="D79" s="8">
        <v>146</v>
      </c>
      <c r="E79" s="8">
        <v>619</v>
      </c>
      <c r="F79" s="14">
        <v>2.2000000000000002</v>
      </c>
      <c r="G79" s="8">
        <v>6</v>
      </c>
      <c r="H79" s="8">
        <v>0</v>
      </c>
      <c r="I79" s="8">
        <v>4.55</v>
      </c>
      <c r="J79" s="8">
        <v>0.1</v>
      </c>
      <c r="K79" s="8">
        <v>1.7</v>
      </c>
      <c r="L79" s="8">
        <v>0.4</v>
      </c>
    </row>
    <row r="80" spans="1:12" ht="15" thickBot="1">
      <c r="A80" s="5">
        <v>79</v>
      </c>
      <c r="B80" s="7" t="s">
        <v>112</v>
      </c>
      <c r="C80" s="7" t="s">
        <v>95</v>
      </c>
      <c r="D80" s="8">
        <v>117</v>
      </c>
      <c r="E80" s="8">
        <v>503</v>
      </c>
      <c r="F80" s="14">
        <v>2.2000000000000002</v>
      </c>
      <c r="G80" s="8">
        <v>11</v>
      </c>
      <c r="H80" s="8">
        <v>1</v>
      </c>
      <c r="I80" s="8">
        <v>10.1</v>
      </c>
      <c r="J80" s="8">
        <v>0.7</v>
      </c>
      <c r="K80" s="8">
        <v>1.3</v>
      </c>
      <c r="L80" s="8">
        <v>0.2</v>
      </c>
    </row>
    <row r="81" spans="1:12" ht="15" thickBot="1">
      <c r="A81" s="5">
        <v>80</v>
      </c>
      <c r="B81" s="7" t="s">
        <v>299</v>
      </c>
      <c r="C81" s="7" t="s">
        <v>58</v>
      </c>
      <c r="D81" s="8">
        <v>141</v>
      </c>
      <c r="E81" s="8">
        <v>455</v>
      </c>
      <c r="F81" s="14">
        <v>2.1</v>
      </c>
      <c r="G81" s="8">
        <v>11</v>
      </c>
      <c r="H81" s="8">
        <v>4</v>
      </c>
      <c r="I81" s="8">
        <v>5.17</v>
      </c>
      <c r="J81" s="8">
        <v>-0.3</v>
      </c>
      <c r="K81" s="8">
        <v>1.1000000000000001</v>
      </c>
      <c r="L81" s="8">
        <v>1.3</v>
      </c>
    </row>
    <row r="82" spans="1:12" ht="15" thickBot="1">
      <c r="A82" s="5">
        <v>81</v>
      </c>
      <c r="B82" s="7" t="s">
        <v>280</v>
      </c>
      <c r="C82" s="7" t="s">
        <v>39</v>
      </c>
      <c r="D82" s="8">
        <v>129</v>
      </c>
      <c r="E82" s="8">
        <v>461</v>
      </c>
      <c r="F82" s="14">
        <v>2.1</v>
      </c>
      <c r="G82" s="8">
        <v>6</v>
      </c>
      <c r="H82" s="8">
        <v>2</v>
      </c>
      <c r="I82" s="8">
        <v>-12.83</v>
      </c>
      <c r="J82" s="8">
        <v>-0.4</v>
      </c>
      <c r="K82" s="8">
        <v>1.2</v>
      </c>
      <c r="L82" s="8">
        <v>1.3</v>
      </c>
    </row>
    <row r="83" spans="1:12" ht="15" thickBot="1">
      <c r="A83" s="5">
        <v>82</v>
      </c>
      <c r="B83" s="7" t="s">
        <v>46</v>
      </c>
      <c r="C83" s="7" t="s">
        <v>26</v>
      </c>
      <c r="D83" s="8">
        <v>159</v>
      </c>
      <c r="E83" s="8">
        <v>715</v>
      </c>
      <c r="F83" s="14">
        <v>2.1</v>
      </c>
      <c r="G83" s="8">
        <v>3</v>
      </c>
      <c r="H83" s="8">
        <v>1</v>
      </c>
      <c r="I83" s="8">
        <v>13.31</v>
      </c>
      <c r="J83" s="8">
        <v>-1.1000000000000001</v>
      </c>
      <c r="K83" s="8">
        <v>4.3</v>
      </c>
      <c r="L83" s="8">
        <v>-1.1000000000000001</v>
      </c>
    </row>
    <row r="84" spans="1:12" ht="15" thickBot="1">
      <c r="A84" s="5">
        <v>83</v>
      </c>
      <c r="B84" s="7" t="s">
        <v>49</v>
      </c>
      <c r="C84" s="7" t="s">
        <v>50</v>
      </c>
      <c r="D84" s="8">
        <v>145</v>
      </c>
      <c r="E84" s="8">
        <v>595</v>
      </c>
      <c r="F84" s="14">
        <v>2</v>
      </c>
      <c r="G84" s="8">
        <v>20</v>
      </c>
      <c r="H84" s="8">
        <v>4</v>
      </c>
      <c r="I84" s="8">
        <v>16.79</v>
      </c>
      <c r="J84" s="8">
        <v>1.5</v>
      </c>
      <c r="K84" s="8">
        <v>-0.9</v>
      </c>
      <c r="L84" s="8">
        <v>1.4</v>
      </c>
    </row>
    <row r="85" spans="1:12" ht="15" thickBot="1">
      <c r="A85" s="5">
        <v>84</v>
      </c>
      <c r="B85" s="7" t="s">
        <v>146</v>
      </c>
      <c r="C85" s="7" t="s">
        <v>111</v>
      </c>
      <c r="D85" s="8">
        <v>145</v>
      </c>
      <c r="E85" s="8">
        <v>640</v>
      </c>
      <c r="F85" s="14">
        <v>1.9</v>
      </c>
      <c r="G85" s="8">
        <v>12</v>
      </c>
      <c r="H85" s="8">
        <v>1</v>
      </c>
      <c r="I85" s="8">
        <v>16.510000000000002</v>
      </c>
      <c r="J85" s="8">
        <v>0.8</v>
      </c>
      <c r="K85" s="8">
        <v>1.5</v>
      </c>
      <c r="L85" s="8">
        <v>-0.4</v>
      </c>
    </row>
    <row r="86" spans="1:12" ht="15" thickBot="1">
      <c r="A86" s="5">
        <v>85</v>
      </c>
      <c r="B86" s="7" t="s">
        <v>84</v>
      </c>
      <c r="C86" s="7" t="s">
        <v>24</v>
      </c>
      <c r="D86" s="8">
        <v>126</v>
      </c>
      <c r="E86" s="8">
        <v>554</v>
      </c>
      <c r="F86" s="14">
        <v>1.9</v>
      </c>
      <c r="G86" s="8">
        <v>3</v>
      </c>
      <c r="H86" s="8">
        <v>0</v>
      </c>
      <c r="I86" s="8">
        <v>11.04</v>
      </c>
      <c r="J86" s="8">
        <v>-0.6</v>
      </c>
      <c r="K86" s="8">
        <v>0.9</v>
      </c>
      <c r="L86" s="8">
        <v>1.6</v>
      </c>
    </row>
    <row r="87" spans="1:12" ht="15" thickBot="1">
      <c r="A87" s="5">
        <v>86</v>
      </c>
      <c r="B87" s="7" t="s">
        <v>211</v>
      </c>
      <c r="C87" s="7" t="s">
        <v>74</v>
      </c>
      <c r="D87" s="8">
        <v>108</v>
      </c>
      <c r="E87" s="8">
        <v>329</v>
      </c>
      <c r="F87" s="14">
        <v>1.9</v>
      </c>
      <c r="G87" s="8">
        <v>19</v>
      </c>
      <c r="H87" s="8">
        <v>3</v>
      </c>
      <c r="I87" s="8">
        <v>6.92</v>
      </c>
      <c r="J87" s="8">
        <v>1.9</v>
      </c>
      <c r="K87" s="8">
        <v>-1.3</v>
      </c>
      <c r="L87" s="8">
        <v>1.3</v>
      </c>
    </row>
    <row r="88" spans="1:12" ht="15" thickBot="1">
      <c r="A88" s="5">
        <v>87</v>
      </c>
      <c r="B88" s="7" t="s">
        <v>205</v>
      </c>
      <c r="C88" s="7" t="s">
        <v>74</v>
      </c>
      <c r="D88" s="8">
        <v>111</v>
      </c>
      <c r="E88" s="8">
        <v>380</v>
      </c>
      <c r="F88" s="14">
        <v>1.9</v>
      </c>
      <c r="G88" s="8">
        <v>21</v>
      </c>
      <c r="H88" s="8">
        <v>5</v>
      </c>
      <c r="I88" s="8">
        <v>9.2100000000000009</v>
      </c>
      <c r="J88" s="8">
        <v>1.4</v>
      </c>
      <c r="K88" s="8">
        <v>-0.2</v>
      </c>
      <c r="L88" s="8">
        <v>0.7</v>
      </c>
    </row>
    <row r="89" spans="1:12" ht="15" thickBot="1">
      <c r="A89" s="5">
        <v>88</v>
      </c>
      <c r="B89" s="7" t="s">
        <v>122</v>
      </c>
      <c r="C89" s="7" t="s">
        <v>29</v>
      </c>
      <c r="D89" s="8">
        <v>82</v>
      </c>
      <c r="E89" s="8">
        <v>362</v>
      </c>
      <c r="F89" s="14">
        <v>1.8</v>
      </c>
      <c r="G89" s="8">
        <v>2</v>
      </c>
      <c r="H89" s="8">
        <v>0</v>
      </c>
      <c r="I89" s="8">
        <v>15.19</v>
      </c>
      <c r="J89" s="8">
        <v>-0.4</v>
      </c>
      <c r="K89" s="8">
        <v>1.2</v>
      </c>
      <c r="L89" s="8">
        <v>1</v>
      </c>
    </row>
    <row r="90" spans="1:12" ht="15" thickBot="1">
      <c r="A90" s="5">
        <v>89</v>
      </c>
      <c r="B90" s="7" t="s">
        <v>297</v>
      </c>
      <c r="C90" s="6" t="s">
        <v>103</v>
      </c>
      <c r="D90" s="8">
        <v>134</v>
      </c>
      <c r="E90" s="8">
        <v>430</v>
      </c>
      <c r="F90" s="14">
        <v>1.8</v>
      </c>
      <c r="G90" s="8">
        <v>15</v>
      </c>
      <c r="H90" s="8">
        <v>2</v>
      </c>
      <c r="I90" s="8">
        <v>-12.89</v>
      </c>
      <c r="J90" s="8">
        <v>1.3</v>
      </c>
      <c r="K90" s="8">
        <v>0.5</v>
      </c>
      <c r="L90" s="8">
        <v>0</v>
      </c>
    </row>
    <row r="91" spans="1:12" ht="15" thickBot="1">
      <c r="A91" s="5">
        <v>90</v>
      </c>
      <c r="B91" s="7" t="s">
        <v>187</v>
      </c>
      <c r="C91" s="7" t="s">
        <v>95</v>
      </c>
      <c r="D91" s="8">
        <v>137</v>
      </c>
      <c r="E91" s="8">
        <v>528</v>
      </c>
      <c r="F91" s="14">
        <v>1.8</v>
      </c>
      <c r="G91" s="8">
        <v>27</v>
      </c>
      <c r="H91" s="8">
        <v>4</v>
      </c>
      <c r="I91" s="8">
        <v>-6.63</v>
      </c>
      <c r="J91" s="8">
        <v>2.8</v>
      </c>
      <c r="K91" s="8">
        <v>-1.2</v>
      </c>
      <c r="L91" s="8">
        <v>0.2</v>
      </c>
    </row>
    <row r="92" spans="1:12" ht="15" thickBot="1">
      <c r="A92" s="5">
        <v>91</v>
      </c>
      <c r="B92" s="7" t="s">
        <v>246</v>
      </c>
      <c r="C92" s="7" t="s">
        <v>45</v>
      </c>
      <c r="D92" s="8">
        <v>90</v>
      </c>
      <c r="E92" s="8">
        <v>314</v>
      </c>
      <c r="F92" s="14">
        <v>1.8</v>
      </c>
      <c r="G92" s="8">
        <v>13</v>
      </c>
      <c r="H92" s="8">
        <v>2</v>
      </c>
      <c r="I92" s="8">
        <v>-7.68</v>
      </c>
      <c r="J92" s="8">
        <v>1.2</v>
      </c>
      <c r="K92" s="8">
        <v>0.5</v>
      </c>
      <c r="L92" s="8">
        <v>0.1</v>
      </c>
    </row>
    <row r="93" spans="1:12" ht="15" thickBot="1">
      <c r="A93" s="5">
        <v>92</v>
      </c>
      <c r="B93" s="7" t="s">
        <v>105</v>
      </c>
      <c r="C93" s="7" t="s">
        <v>64</v>
      </c>
      <c r="D93" s="8">
        <v>151</v>
      </c>
      <c r="E93" s="8">
        <v>654</v>
      </c>
      <c r="F93" s="14">
        <v>1.8</v>
      </c>
      <c r="G93" s="8">
        <v>22</v>
      </c>
      <c r="H93" s="8">
        <v>10</v>
      </c>
      <c r="I93" s="8">
        <v>26.42</v>
      </c>
      <c r="J93" s="8">
        <v>-1.3</v>
      </c>
      <c r="K93" s="8">
        <v>2.2000000000000002</v>
      </c>
      <c r="L93" s="8">
        <v>0.9</v>
      </c>
    </row>
    <row r="94" spans="1:12" ht="15" thickBot="1">
      <c r="A94" s="5">
        <v>93</v>
      </c>
      <c r="B94" s="7" t="s">
        <v>252</v>
      </c>
      <c r="C94" s="7" t="s">
        <v>39</v>
      </c>
      <c r="D94" s="8">
        <v>98</v>
      </c>
      <c r="E94" s="8">
        <v>337</v>
      </c>
      <c r="F94" s="14">
        <v>1.8</v>
      </c>
      <c r="G94" s="8">
        <v>16</v>
      </c>
      <c r="H94" s="8">
        <v>5</v>
      </c>
      <c r="I94" s="8">
        <v>-9.11</v>
      </c>
      <c r="J94" s="8">
        <v>0.5</v>
      </c>
      <c r="K94" s="8">
        <v>0.7</v>
      </c>
      <c r="L94" s="8">
        <v>0.6</v>
      </c>
    </row>
    <row r="95" spans="1:12" ht="15" thickBot="1">
      <c r="A95" s="5">
        <v>94</v>
      </c>
      <c r="B95" s="7" t="s">
        <v>101</v>
      </c>
      <c r="C95" s="7" t="s">
        <v>56</v>
      </c>
      <c r="D95" s="8">
        <v>158</v>
      </c>
      <c r="E95" s="8">
        <v>691</v>
      </c>
      <c r="F95" s="14">
        <v>1.8</v>
      </c>
      <c r="G95" s="8">
        <v>14</v>
      </c>
      <c r="H95" s="8">
        <v>3</v>
      </c>
      <c r="I95" s="8">
        <v>19.649999999999999</v>
      </c>
      <c r="J95" s="8">
        <v>0.1</v>
      </c>
      <c r="K95" s="8">
        <v>0.2</v>
      </c>
      <c r="L95" s="8">
        <v>1.5</v>
      </c>
    </row>
    <row r="96" spans="1:12" ht="15" thickBot="1">
      <c r="A96" s="5">
        <v>95</v>
      </c>
      <c r="B96" s="7" t="s">
        <v>141</v>
      </c>
      <c r="C96" s="7" t="s">
        <v>43</v>
      </c>
      <c r="D96" s="8">
        <v>156</v>
      </c>
      <c r="E96" s="8">
        <v>648</v>
      </c>
      <c r="F96" s="14">
        <v>1.7</v>
      </c>
      <c r="G96" s="8">
        <v>10</v>
      </c>
      <c r="H96" s="8">
        <v>0</v>
      </c>
      <c r="I96" s="8">
        <v>2.35</v>
      </c>
      <c r="J96" s="8">
        <v>0.6</v>
      </c>
      <c r="K96" s="8">
        <v>-0.4</v>
      </c>
      <c r="L96" s="8">
        <v>1.5</v>
      </c>
    </row>
    <row r="97" spans="1:12" ht="15" thickBot="1">
      <c r="A97" s="5">
        <v>96</v>
      </c>
      <c r="B97" s="7" t="s">
        <v>83</v>
      </c>
      <c r="C97" s="7" t="s">
        <v>52</v>
      </c>
      <c r="D97" s="8">
        <v>115</v>
      </c>
      <c r="E97" s="8">
        <v>457</v>
      </c>
      <c r="F97" s="14">
        <v>1.7</v>
      </c>
      <c r="G97" s="8">
        <v>19</v>
      </c>
      <c r="H97" s="8">
        <v>6</v>
      </c>
      <c r="I97" s="8">
        <v>26.01</v>
      </c>
      <c r="J97" s="8">
        <v>0.3</v>
      </c>
      <c r="K97" s="8">
        <v>-0.6</v>
      </c>
      <c r="L97" s="8">
        <v>2</v>
      </c>
    </row>
    <row r="98" spans="1:12" ht="15" thickBot="1">
      <c r="A98" s="5">
        <v>97</v>
      </c>
      <c r="B98" s="7" t="s">
        <v>234</v>
      </c>
      <c r="C98" s="7" t="s">
        <v>153</v>
      </c>
      <c r="D98" s="8">
        <v>148</v>
      </c>
      <c r="E98" s="8">
        <v>518</v>
      </c>
      <c r="F98" s="14">
        <v>1.7</v>
      </c>
      <c r="G98" s="8">
        <v>16</v>
      </c>
      <c r="H98" s="8">
        <v>6</v>
      </c>
      <c r="I98" s="8">
        <v>-18.63</v>
      </c>
      <c r="J98" s="8">
        <v>-0.3</v>
      </c>
      <c r="K98" s="8">
        <v>0.9</v>
      </c>
      <c r="L98" s="8">
        <v>1.1000000000000001</v>
      </c>
    </row>
    <row r="99" spans="1:12" ht="15" thickBot="1">
      <c r="A99" s="5">
        <v>98</v>
      </c>
      <c r="B99" s="7" t="s">
        <v>190</v>
      </c>
      <c r="C99" s="7" t="s">
        <v>74</v>
      </c>
      <c r="D99" s="8">
        <v>156</v>
      </c>
      <c r="E99" s="8">
        <v>665</v>
      </c>
      <c r="F99" s="14">
        <v>1.7</v>
      </c>
      <c r="G99" s="8">
        <v>15</v>
      </c>
      <c r="H99" s="8">
        <v>3</v>
      </c>
      <c r="I99" s="8">
        <v>12.35</v>
      </c>
      <c r="J99" s="8">
        <v>0.4</v>
      </c>
      <c r="K99" s="8">
        <v>0.4</v>
      </c>
      <c r="L99" s="8">
        <v>0.9</v>
      </c>
    </row>
    <row r="100" spans="1:12" ht="15" thickBot="1">
      <c r="A100" s="5">
        <v>99</v>
      </c>
      <c r="B100" s="7" t="s">
        <v>204</v>
      </c>
      <c r="C100" s="7" t="s">
        <v>144</v>
      </c>
      <c r="D100" s="8">
        <v>80</v>
      </c>
      <c r="E100" s="8">
        <v>343</v>
      </c>
      <c r="F100" s="14">
        <v>1.7</v>
      </c>
      <c r="G100" s="8">
        <v>4</v>
      </c>
      <c r="H100" s="8">
        <v>0</v>
      </c>
      <c r="I100" s="8">
        <v>14.3</v>
      </c>
      <c r="J100" s="8">
        <v>0.2</v>
      </c>
      <c r="K100" s="8">
        <v>-0.2</v>
      </c>
      <c r="L100" s="8">
        <v>1.7</v>
      </c>
    </row>
    <row r="101" spans="1:12" ht="15" thickBot="1">
      <c r="A101" s="5">
        <v>100</v>
      </c>
      <c r="B101" s="7" t="s">
        <v>126</v>
      </c>
      <c r="C101" s="7" t="s">
        <v>64</v>
      </c>
      <c r="D101" s="8">
        <v>109</v>
      </c>
      <c r="E101" s="8">
        <v>436</v>
      </c>
      <c r="F101" s="14">
        <v>1.6</v>
      </c>
      <c r="G101" s="8">
        <v>7</v>
      </c>
      <c r="H101" s="8">
        <v>0</v>
      </c>
      <c r="I101" s="8">
        <v>12.67</v>
      </c>
      <c r="J101" s="8">
        <v>0.6</v>
      </c>
      <c r="K101" s="8">
        <v>0.3</v>
      </c>
      <c r="L101" s="8">
        <v>0.7</v>
      </c>
    </row>
    <row r="102" spans="1:12" ht="15" thickBot="1">
      <c r="A102" s="5">
        <v>101</v>
      </c>
      <c r="B102" s="7" t="s">
        <v>68</v>
      </c>
      <c r="C102" s="7" t="s">
        <v>35</v>
      </c>
      <c r="D102" s="8">
        <v>145</v>
      </c>
      <c r="E102" s="8">
        <v>638</v>
      </c>
      <c r="F102" s="14">
        <v>1.6</v>
      </c>
      <c r="G102" s="8">
        <v>2</v>
      </c>
      <c r="H102" s="8">
        <v>0</v>
      </c>
      <c r="I102" s="8">
        <v>23.65</v>
      </c>
      <c r="J102" s="8">
        <v>-1</v>
      </c>
      <c r="K102" s="8">
        <v>1.9</v>
      </c>
      <c r="L102" s="8">
        <v>0.7</v>
      </c>
    </row>
    <row r="103" spans="1:12" ht="15" thickBot="1">
      <c r="A103" s="5">
        <v>102</v>
      </c>
      <c r="B103" s="7" t="s">
        <v>124</v>
      </c>
      <c r="C103" s="7" t="s">
        <v>48</v>
      </c>
      <c r="D103" s="8">
        <v>158</v>
      </c>
      <c r="E103" s="8">
        <v>718</v>
      </c>
      <c r="F103" s="14">
        <v>1.5</v>
      </c>
      <c r="G103" s="8">
        <v>21</v>
      </c>
      <c r="H103" s="8">
        <v>3</v>
      </c>
      <c r="I103" s="8">
        <v>5.12</v>
      </c>
      <c r="J103" s="8">
        <v>1.4</v>
      </c>
      <c r="K103" s="8">
        <v>0</v>
      </c>
      <c r="L103" s="8">
        <v>0.1</v>
      </c>
    </row>
    <row r="104" spans="1:12" ht="15" thickBot="1">
      <c r="A104" s="5">
        <v>103</v>
      </c>
      <c r="B104" s="7" t="s">
        <v>210</v>
      </c>
      <c r="C104" s="7" t="s">
        <v>64</v>
      </c>
      <c r="D104" s="8">
        <v>122</v>
      </c>
      <c r="E104" s="8">
        <v>434</v>
      </c>
      <c r="F104" s="14">
        <v>1.5</v>
      </c>
      <c r="G104" s="8">
        <v>5</v>
      </c>
      <c r="H104" s="8">
        <v>3</v>
      </c>
      <c r="I104" s="8">
        <v>17.43</v>
      </c>
      <c r="J104" s="8">
        <v>-1.2</v>
      </c>
      <c r="K104" s="8">
        <v>2.1</v>
      </c>
      <c r="L104" s="8">
        <v>0.6</v>
      </c>
    </row>
    <row r="105" spans="1:12" ht="15" thickBot="1">
      <c r="A105" s="5">
        <v>104</v>
      </c>
      <c r="B105" s="7" t="s">
        <v>30</v>
      </c>
      <c r="C105" s="7" t="s">
        <v>26</v>
      </c>
      <c r="D105" s="8">
        <v>162</v>
      </c>
      <c r="E105" s="8">
        <v>720</v>
      </c>
      <c r="F105" s="14">
        <v>1.5</v>
      </c>
      <c r="G105" s="8">
        <v>1</v>
      </c>
      <c r="H105" s="8">
        <v>0</v>
      </c>
      <c r="I105" s="8">
        <v>66.180000000000007</v>
      </c>
      <c r="J105" s="8">
        <v>-1.2</v>
      </c>
      <c r="K105" s="8">
        <v>2.2999999999999998</v>
      </c>
      <c r="L105" s="8">
        <v>0.4</v>
      </c>
    </row>
    <row r="106" spans="1:12" ht="15" thickBot="1">
      <c r="A106" s="5">
        <v>105</v>
      </c>
      <c r="B106" s="7" t="s">
        <v>157</v>
      </c>
      <c r="C106" s="7" t="s">
        <v>153</v>
      </c>
      <c r="D106" s="8">
        <v>99</v>
      </c>
      <c r="E106" s="8">
        <v>416</v>
      </c>
      <c r="F106" s="14">
        <v>1.4</v>
      </c>
      <c r="G106" s="8">
        <v>7</v>
      </c>
      <c r="H106" s="8">
        <v>0</v>
      </c>
      <c r="I106" s="8">
        <v>0.8</v>
      </c>
      <c r="J106" s="8">
        <v>0.5</v>
      </c>
      <c r="K106" s="8">
        <v>0.6</v>
      </c>
      <c r="L106" s="8">
        <v>0.3</v>
      </c>
    </row>
    <row r="107" spans="1:12" ht="15" thickBot="1">
      <c r="A107" s="5">
        <v>106</v>
      </c>
      <c r="B107" s="7" t="s">
        <v>325</v>
      </c>
      <c r="C107" s="7" t="s">
        <v>54</v>
      </c>
      <c r="D107" s="8">
        <v>115</v>
      </c>
      <c r="E107" s="8">
        <v>330</v>
      </c>
      <c r="F107" s="14">
        <v>1.4</v>
      </c>
      <c r="G107" s="8">
        <v>8</v>
      </c>
      <c r="H107" s="8">
        <v>0</v>
      </c>
      <c r="I107" s="8">
        <v>-17.920000000000002</v>
      </c>
      <c r="J107" s="8">
        <v>1</v>
      </c>
      <c r="K107" s="8">
        <v>0.3</v>
      </c>
      <c r="L107" s="8">
        <v>0.1</v>
      </c>
    </row>
    <row r="108" spans="1:12" ht="15" thickBot="1">
      <c r="A108" s="5">
        <v>107</v>
      </c>
      <c r="B108" s="7" t="s">
        <v>322</v>
      </c>
      <c r="C108" s="7" t="s">
        <v>74</v>
      </c>
      <c r="D108" s="8">
        <v>104</v>
      </c>
      <c r="E108" s="8">
        <v>330</v>
      </c>
      <c r="F108" s="14">
        <v>1.4</v>
      </c>
      <c r="G108" s="8">
        <v>6</v>
      </c>
      <c r="H108" s="8">
        <v>2</v>
      </c>
      <c r="I108" s="8">
        <v>-5.4</v>
      </c>
      <c r="J108" s="8">
        <v>-0.2</v>
      </c>
      <c r="K108" s="8">
        <v>2.6</v>
      </c>
      <c r="L108" s="8">
        <v>-1</v>
      </c>
    </row>
    <row r="109" spans="1:12" ht="15" thickBot="1">
      <c r="A109" s="5">
        <v>108</v>
      </c>
      <c r="B109" s="7" t="s">
        <v>278</v>
      </c>
      <c r="C109" s="7" t="s">
        <v>32</v>
      </c>
      <c r="D109" s="8">
        <v>115</v>
      </c>
      <c r="E109" s="8">
        <v>420</v>
      </c>
      <c r="F109" s="14">
        <v>1.3</v>
      </c>
      <c r="G109" s="8">
        <v>1</v>
      </c>
      <c r="H109" s="8">
        <v>0</v>
      </c>
      <c r="I109" s="8">
        <v>-1.7</v>
      </c>
      <c r="J109" s="8">
        <v>-0.6</v>
      </c>
      <c r="K109" s="8">
        <v>1.6</v>
      </c>
      <c r="L109" s="8">
        <v>0.3</v>
      </c>
    </row>
    <row r="110" spans="1:12" ht="15" thickBot="1">
      <c r="A110" s="5">
        <v>109</v>
      </c>
      <c r="B110" s="7" t="s">
        <v>102</v>
      </c>
      <c r="C110" s="6" t="s">
        <v>103</v>
      </c>
      <c r="D110" s="8">
        <v>140</v>
      </c>
      <c r="E110" s="8">
        <v>576</v>
      </c>
      <c r="F110" s="14">
        <v>1.2</v>
      </c>
      <c r="G110" s="8">
        <v>8</v>
      </c>
      <c r="H110" s="8">
        <v>1</v>
      </c>
      <c r="I110" s="8">
        <v>16.04</v>
      </c>
      <c r="J110" s="8">
        <v>0.2</v>
      </c>
      <c r="K110" s="8">
        <v>1.1000000000000001</v>
      </c>
      <c r="L110" s="8">
        <v>-0.1</v>
      </c>
    </row>
    <row r="111" spans="1:12" ht="15" thickBot="1">
      <c r="A111" s="5">
        <v>110</v>
      </c>
      <c r="B111" s="7" t="s">
        <v>269</v>
      </c>
      <c r="C111" s="7" t="s">
        <v>116</v>
      </c>
      <c r="D111" s="8">
        <v>126</v>
      </c>
      <c r="E111" s="8">
        <v>403</v>
      </c>
      <c r="F111" s="14">
        <v>1.1000000000000001</v>
      </c>
      <c r="G111" s="8">
        <v>8</v>
      </c>
      <c r="H111" s="8">
        <v>2</v>
      </c>
      <c r="I111" s="8">
        <v>-18.64</v>
      </c>
      <c r="J111" s="8">
        <v>0.1</v>
      </c>
      <c r="K111" s="8">
        <v>-0.1</v>
      </c>
      <c r="L111" s="8">
        <v>1.1000000000000001</v>
      </c>
    </row>
    <row r="112" spans="1:12" ht="15" thickBot="1">
      <c r="A112" s="5">
        <v>111</v>
      </c>
      <c r="B112" s="7" t="s">
        <v>256</v>
      </c>
      <c r="C112" s="7" t="s">
        <v>86</v>
      </c>
      <c r="D112" s="8">
        <v>110</v>
      </c>
      <c r="E112" s="8">
        <v>344</v>
      </c>
      <c r="F112" s="14">
        <v>1.1000000000000001</v>
      </c>
      <c r="G112" s="8">
        <v>4</v>
      </c>
      <c r="H112" s="8">
        <v>2</v>
      </c>
      <c r="I112" s="8">
        <v>6.16</v>
      </c>
      <c r="J112" s="8">
        <v>-0.7</v>
      </c>
      <c r="K112" s="8">
        <v>1.1000000000000001</v>
      </c>
      <c r="L112" s="8">
        <v>0.7</v>
      </c>
    </row>
    <row r="113" spans="1:12" ht="15" thickBot="1">
      <c r="A113" s="5">
        <v>112</v>
      </c>
      <c r="B113" s="7" t="s">
        <v>267</v>
      </c>
      <c r="C113" s="7" t="s">
        <v>48</v>
      </c>
      <c r="D113" s="8">
        <v>138</v>
      </c>
      <c r="E113" s="8">
        <v>455</v>
      </c>
      <c r="F113" s="14">
        <v>1.1000000000000001</v>
      </c>
      <c r="G113" s="8">
        <v>13</v>
      </c>
      <c r="H113" s="8">
        <v>5</v>
      </c>
      <c r="I113" s="8">
        <v>-8.15</v>
      </c>
      <c r="J113" s="8">
        <v>-0.3</v>
      </c>
      <c r="K113" s="8">
        <v>0.1</v>
      </c>
      <c r="L113" s="8">
        <v>1.3</v>
      </c>
    </row>
    <row r="114" spans="1:12" ht="15" thickBot="1">
      <c r="A114" s="5">
        <v>113</v>
      </c>
      <c r="B114" s="7" t="s">
        <v>127</v>
      </c>
      <c r="C114" s="6" t="s">
        <v>103</v>
      </c>
      <c r="D114" s="8">
        <v>141</v>
      </c>
      <c r="E114" s="8">
        <v>540</v>
      </c>
      <c r="F114" s="14">
        <v>1.1000000000000001</v>
      </c>
      <c r="G114" s="8">
        <v>1</v>
      </c>
      <c r="H114" s="8">
        <v>1</v>
      </c>
      <c r="I114" s="8">
        <v>12.2</v>
      </c>
      <c r="J114" s="8">
        <v>-1</v>
      </c>
      <c r="K114" s="8">
        <v>0.2</v>
      </c>
      <c r="L114" s="8">
        <v>1.9</v>
      </c>
    </row>
    <row r="115" spans="1:12" ht="15" thickBot="1">
      <c r="A115" s="5">
        <v>114</v>
      </c>
      <c r="B115" s="7" t="s">
        <v>185</v>
      </c>
      <c r="C115" s="7" t="s">
        <v>97</v>
      </c>
      <c r="D115" s="8">
        <v>145</v>
      </c>
      <c r="E115" s="8">
        <v>592</v>
      </c>
      <c r="F115" s="14">
        <v>1</v>
      </c>
      <c r="G115" s="8">
        <v>26</v>
      </c>
      <c r="H115" s="8">
        <v>10</v>
      </c>
      <c r="I115" s="8">
        <v>-7.51</v>
      </c>
      <c r="J115" s="8">
        <v>-0.2</v>
      </c>
      <c r="K115" s="8">
        <v>2.5</v>
      </c>
      <c r="L115" s="8">
        <v>-1.3</v>
      </c>
    </row>
    <row r="116" spans="1:12" ht="15" thickBot="1">
      <c r="A116" s="5">
        <v>115</v>
      </c>
      <c r="B116" s="7" t="s">
        <v>53</v>
      </c>
      <c r="C116" s="7" t="s">
        <v>54</v>
      </c>
      <c r="D116" s="8">
        <v>106</v>
      </c>
      <c r="E116" s="8">
        <v>458</v>
      </c>
      <c r="F116" s="14">
        <v>1</v>
      </c>
      <c r="G116" s="8">
        <v>3</v>
      </c>
      <c r="H116" s="8">
        <v>1</v>
      </c>
      <c r="I116" s="8">
        <v>48.58</v>
      </c>
      <c r="J116" s="8">
        <v>-0.8</v>
      </c>
      <c r="K116" s="8">
        <v>0.3</v>
      </c>
      <c r="L116" s="8">
        <v>1.5</v>
      </c>
    </row>
    <row r="117" spans="1:12" ht="15" thickBot="1">
      <c r="A117" s="5">
        <v>116</v>
      </c>
      <c r="B117" s="7" t="s">
        <v>1664</v>
      </c>
      <c r="C117" s="7" t="s">
        <v>169</v>
      </c>
      <c r="D117" s="8">
        <v>82</v>
      </c>
      <c r="E117" s="8">
        <v>303</v>
      </c>
      <c r="F117" s="14">
        <v>1</v>
      </c>
      <c r="G117" s="8">
        <v>5</v>
      </c>
      <c r="H117" s="8">
        <v>1</v>
      </c>
      <c r="I117" s="8">
        <v>-8.06</v>
      </c>
      <c r="J117" s="8">
        <v>0</v>
      </c>
      <c r="K117" s="8">
        <v>0.5</v>
      </c>
      <c r="L117" s="8">
        <v>0.5</v>
      </c>
    </row>
    <row r="118" spans="1:12" ht="15" thickBot="1">
      <c r="A118" s="5">
        <v>117</v>
      </c>
      <c r="B118" s="7" t="s">
        <v>264</v>
      </c>
      <c r="C118" s="7" t="s">
        <v>144</v>
      </c>
      <c r="D118" s="8">
        <v>111</v>
      </c>
      <c r="E118" s="8">
        <v>332</v>
      </c>
      <c r="F118" s="14">
        <v>1</v>
      </c>
      <c r="G118" s="8">
        <v>1</v>
      </c>
      <c r="H118" s="8">
        <v>1</v>
      </c>
      <c r="I118" s="8">
        <v>-4.9400000000000004</v>
      </c>
      <c r="J118" s="8">
        <v>-0.7</v>
      </c>
      <c r="K118" s="8">
        <v>1.3</v>
      </c>
      <c r="L118" s="8">
        <v>0.4</v>
      </c>
    </row>
    <row r="119" spans="1:12" ht="15" thickBot="1">
      <c r="A119" s="5">
        <v>118</v>
      </c>
      <c r="B119" s="7" t="s">
        <v>118</v>
      </c>
      <c r="C119" s="7" t="s">
        <v>24</v>
      </c>
      <c r="D119" s="8">
        <v>135</v>
      </c>
      <c r="E119" s="8">
        <v>579</v>
      </c>
      <c r="F119" s="14">
        <v>0.9</v>
      </c>
      <c r="G119" s="8">
        <v>1</v>
      </c>
      <c r="H119" s="8">
        <v>2</v>
      </c>
      <c r="I119" s="8">
        <v>17.18</v>
      </c>
      <c r="J119" s="8">
        <v>-1.7</v>
      </c>
      <c r="K119" s="8">
        <v>1.9</v>
      </c>
      <c r="L119" s="8">
        <v>0.7</v>
      </c>
    </row>
    <row r="120" spans="1:12" ht="15" thickBot="1">
      <c r="A120" s="5">
        <v>119</v>
      </c>
      <c r="B120" s="7" t="s">
        <v>207</v>
      </c>
      <c r="C120" s="7" t="s">
        <v>58</v>
      </c>
      <c r="D120" s="8">
        <v>115</v>
      </c>
      <c r="E120" s="8">
        <v>470</v>
      </c>
      <c r="F120" s="14">
        <v>0.9</v>
      </c>
      <c r="G120" s="8">
        <v>3</v>
      </c>
      <c r="H120" s="8">
        <v>1</v>
      </c>
      <c r="I120" s="8">
        <v>2.29</v>
      </c>
      <c r="J120" s="8">
        <v>-0.7</v>
      </c>
      <c r="K120" s="8">
        <v>2</v>
      </c>
      <c r="L120" s="8">
        <v>-0.4</v>
      </c>
    </row>
    <row r="121" spans="1:12" ht="15" thickBot="1">
      <c r="A121" s="5">
        <v>120</v>
      </c>
      <c r="B121" s="7" t="s">
        <v>201</v>
      </c>
      <c r="C121" s="6" t="s">
        <v>103</v>
      </c>
      <c r="D121" s="8">
        <v>139</v>
      </c>
      <c r="E121" s="8">
        <v>507</v>
      </c>
      <c r="F121" s="14">
        <v>0.9</v>
      </c>
      <c r="G121" s="8">
        <v>11</v>
      </c>
      <c r="H121" s="8">
        <v>1</v>
      </c>
      <c r="I121" s="8">
        <v>11.72</v>
      </c>
      <c r="J121" s="8">
        <v>0.7</v>
      </c>
      <c r="K121" s="8">
        <v>0.9</v>
      </c>
      <c r="L121" s="8">
        <v>-0.7</v>
      </c>
    </row>
    <row r="122" spans="1:12" ht="15" thickBot="1">
      <c r="A122" s="5">
        <v>121</v>
      </c>
      <c r="B122" s="7" t="s">
        <v>274</v>
      </c>
      <c r="C122" s="7" t="s">
        <v>86</v>
      </c>
      <c r="D122" s="8">
        <v>94</v>
      </c>
      <c r="E122" s="8">
        <v>320</v>
      </c>
      <c r="F122" s="14">
        <v>0.9</v>
      </c>
      <c r="G122" s="8">
        <v>3</v>
      </c>
      <c r="H122" s="8">
        <v>0</v>
      </c>
      <c r="I122" s="8">
        <v>-6.86</v>
      </c>
      <c r="J122" s="8">
        <v>0.1</v>
      </c>
      <c r="K122" s="8">
        <v>0.5</v>
      </c>
      <c r="L122" s="8">
        <v>0.3</v>
      </c>
    </row>
    <row r="123" spans="1:12" ht="15" thickBot="1">
      <c r="A123" s="5">
        <v>122</v>
      </c>
      <c r="B123" s="7" t="s">
        <v>226</v>
      </c>
      <c r="C123" s="7" t="s">
        <v>50</v>
      </c>
      <c r="D123" s="8">
        <v>112</v>
      </c>
      <c r="E123" s="8">
        <v>406</v>
      </c>
      <c r="F123" s="14">
        <v>0.9</v>
      </c>
      <c r="G123" s="8">
        <v>12</v>
      </c>
      <c r="H123" s="8">
        <v>4</v>
      </c>
      <c r="I123" s="8">
        <v>-6.89</v>
      </c>
      <c r="J123" s="8">
        <v>0</v>
      </c>
      <c r="K123" s="8">
        <v>2.1</v>
      </c>
      <c r="L123" s="8">
        <v>-1.2</v>
      </c>
    </row>
    <row r="124" spans="1:12" ht="15" thickBot="1">
      <c r="A124" s="5">
        <v>123</v>
      </c>
      <c r="B124" s="7" t="s">
        <v>233</v>
      </c>
      <c r="C124" s="7" t="s">
        <v>45</v>
      </c>
      <c r="D124" s="8">
        <v>132</v>
      </c>
      <c r="E124" s="8">
        <v>410</v>
      </c>
      <c r="F124" s="14">
        <v>0.9</v>
      </c>
      <c r="G124" s="8">
        <v>11</v>
      </c>
      <c r="H124" s="8">
        <v>4</v>
      </c>
      <c r="I124" s="8">
        <v>-13.72</v>
      </c>
      <c r="J124" s="8">
        <v>-0.1</v>
      </c>
      <c r="K124" s="8">
        <v>-0.6</v>
      </c>
      <c r="L124" s="8">
        <v>1.6</v>
      </c>
    </row>
    <row r="125" spans="1:12" ht="15" thickBot="1">
      <c r="A125" s="5">
        <v>124</v>
      </c>
      <c r="B125" s="7" t="s">
        <v>180</v>
      </c>
      <c r="C125" s="7" t="s">
        <v>97</v>
      </c>
      <c r="D125" s="8">
        <v>86</v>
      </c>
      <c r="E125" s="8">
        <v>301</v>
      </c>
      <c r="F125" s="14">
        <v>0.8</v>
      </c>
      <c r="G125" s="8">
        <v>0</v>
      </c>
      <c r="H125" s="8">
        <v>0</v>
      </c>
      <c r="I125" s="8">
        <v>12.53</v>
      </c>
      <c r="J125" s="8">
        <v>-0.5</v>
      </c>
      <c r="K125" s="8">
        <v>0.3</v>
      </c>
      <c r="L125" s="8">
        <v>1</v>
      </c>
    </row>
    <row r="126" spans="1:12" ht="15" thickBot="1">
      <c r="A126" s="5">
        <v>125</v>
      </c>
      <c r="B126" s="7" t="s">
        <v>113</v>
      </c>
      <c r="C126" s="7" t="s">
        <v>74</v>
      </c>
      <c r="D126" s="8">
        <v>89</v>
      </c>
      <c r="E126" s="8">
        <v>403</v>
      </c>
      <c r="F126" s="14">
        <v>0.8</v>
      </c>
      <c r="G126" s="8">
        <v>14</v>
      </c>
      <c r="H126" s="8">
        <v>5</v>
      </c>
      <c r="I126" s="8">
        <v>20.12</v>
      </c>
      <c r="J126" s="8">
        <v>-0.1</v>
      </c>
      <c r="K126" s="8">
        <v>0.1</v>
      </c>
      <c r="L126" s="8">
        <v>0.8</v>
      </c>
    </row>
    <row r="127" spans="1:12" ht="15" thickBot="1">
      <c r="A127" s="5">
        <v>126</v>
      </c>
      <c r="B127" s="7" t="s">
        <v>255</v>
      </c>
      <c r="C127" s="7" t="s">
        <v>144</v>
      </c>
      <c r="D127" s="8">
        <v>88</v>
      </c>
      <c r="E127" s="8">
        <v>319</v>
      </c>
      <c r="F127" s="14">
        <v>0.8</v>
      </c>
      <c r="G127" s="8">
        <v>1</v>
      </c>
      <c r="H127" s="8">
        <v>0</v>
      </c>
      <c r="I127" s="8">
        <v>2.31</v>
      </c>
      <c r="J127" s="8">
        <v>-0.4</v>
      </c>
      <c r="K127" s="8">
        <v>-0.2</v>
      </c>
      <c r="L127" s="8">
        <v>1.4</v>
      </c>
    </row>
    <row r="128" spans="1:12" ht="15" thickBot="1">
      <c r="A128" s="5">
        <v>127</v>
      </c>
      <c r="B128" s="7" t="s">
        <v>295</v>
      </c>
      <c r="C128" s="7" t="s">
        <v>52</v>
      </c>
      <c r="D128" s="8">
        <v>93</v>
      </c>
      <c r="E128" s="8">
        <v>323</v>
      </c>
      <c r="F128" s="14">
        <v>0.7</v>
      </c>
      <c r="G128" s="8">
        <v>15</v>
      </c>
      <c r="H128" s="8">
        <v>3</v>
      </c>
      <c r="I128" s="8">
        <v>-8.93</v>
      </c>
      <c r="J128" s="8">
        <v>1.1000000000000001</v>
      </c>
      <c r="K128" s="8">
        <v>-0.3</v>
      </c>
      <c r="L128" s="8">
        <v>-0.1</v>
      </c>
    </row>
    <row r="129" spans="1:12" ht="15" thickBot="1">
      <c r="A129" s="5">
        <v>128</v>
      </c>
      <c r="B129" s="7" t="s">
        <v>244</v>
      </c>
      <c r="C129" s="7" t="s">
        <v>58</v>
      </c>
      <c r="D129" s="8">
        <v>116</v>
      </c>
      <c r="E129" s="8">
        <v>396</v>
      </c>
      <c r="F129" s="14">
        <v>0.7</v>
      </c>
      <c r="G129" s="8">
        <v>3</v>
      </c>
      <c r="H129" s="8">
        <v>1</v>
      </c>
      <c r="I129" s="8">
        <v>2.2999999999999998</v>
      </c>
      <c r="J129" s="8">
        <v>-0.6</v>
      </c>
      <c r="K129" s="8">
        <v>1.9</v>
      </c>
      <c r="L129" s="8">
        <v>-0.6</v>
      </c>
    </row>
    <row r="130" spans="1:12" ht="15" thickBot="1">
      <c r="A130" s="5">
        <v>129</v>
      </c>
      <c r="B130" s="7" t="s">
        <v>227</v>
      </c>
      <c r="C130" s="7" t="s">
        <v>153</v>
      </c>
      <c r="D130" s="8">
        <v>159</v>
      </c>
      <c r="E130" s="8">
        <v>684</v>
      </c>
      <c r="F130" s="14">
        <v>0.7</v>
      </c>
      <c r="G130" s="8">
        <v>3</v>
      </c>
      <c r="H130" s="8">
        <v>0</v>
      </c>
      <c r="I130" s="8">
        <v>0.31</v>
      </c>
      <c r="J130" s="8">
        <v>-0.5</v>
      </c>
      <c r="K130" s="8">
        <v>1.7</v>
      </c>
      <c r="L130" s="8">
        <v>-0.5</v>
      </c>
    </row>
    <row r="131" spans="1:12" ht="15" thickBot="1">
      <c r="A131" s="5">
        <v>130</v>
      </c>
      <c r="B131" s="7" t="s">
        <v>231</v>
      </c>
      <c r="C131" s="7" t="s">
        <v>86</v>
      </c>
      <c r="D131" s="8">
        <v>125</v>
      </c>
      <c r="E131" s="8">
        <v>470</v>
      </c>
      <c r="F131" s="14">
        <v>0.6</v>
      </c>
      <c r="G131" s="8">
        <v>4</v>
      </c>
      <c r="H131" s="8">
        <v>0</v>
      </c>
      <c r="I131" s="8">
        <v>2.1800000000000002</v>
      </c>
      <c r="J131" s="8">
        <v>-0.2</v>
      </c>
      <c r="K131" s="8">
        <v>1.3</v>
      </c>
      <c r="L131" s="8">
        <v>-0.5</v>
      </c>
    </row>
    <row r="132" spans="1:12" ht="15" thickBot="1">
      <c r="A132" s="5">
        <v>131</v>
      </c>
      <c r="B132" s="7" t="s">
        <v>219</v>
      </c>
      <c r="C132" s="7" t="s">
        <v>111</v>
      </c>
      <c r="D132" s="8">
        <v>133</v>
      </c>
      <c r="E132" s="8">
        <v>472</v>
      </c>
      <c r="F132" s="14">
        <v>0.6</v>
      </c>
      <c r="G132" s="8">
        <v>3</v>
      </c>
      <c r="H132" s="8">
        <v>5</v>
      </c>
      <c r="I132" s="8">
        <v>-5.79</v>
      </c>
      <c r="J132" s="8">
        <v>-2.4</v>
      </c>
      <c r="K132" s="8">
        <v>1.7</v>
      </c>
      <c r="L132" s="8">
        <v>1.3</v>
      </c>
    </row>
    <row r="133" spans="1:12" ht="15" thickBot="1">
      <c r="A133" s="5">
        <v>132</v>
      </c>
      <c r="B133" s="7" t="s">
        <v>78</v>
      </c>
      <c r="C133" s="7" t="s">
        <v>37</v>
      </c>
      <c r="D133" s="8">
        <v>157</v>
      </c>
      <c r="E133" s="8">
        <v>661</v>
      </c>
      <c r="F133" s="14">
        <v>0.6</v>
      </c>
      <c r="G133" s="8">
        <v>11</v>
      </c>
      <c r="H133" s="8">
        <v>0</v>
      </c>
      <c r="I133" s="8">
        <v>9.52</v>
      </c>
      <c r="J133" s="8">
        <v>1.1000000000000001</v>
      </c>
      <c r="K133" s="8">
        <v>0.4</v>
      </c>
      <c r="L133" s="8">
        <v>-0.9</v>
      </c>
    </row>
    <row r="134" spans="1:12" ht="15" thickBot="1">
      <c r="A134" s="5">
        <v>133</v>
      </c>
      <c r="B134" s="7" t="s">
        <v>202</v>
      </c>
      <c r="C134" s="7" t="s">
        <v>100</v>
      </c>
      <c r="D134" s="8">
        <v>133</v>
      </c>
      <c r="E134" s="8">
        <v>424</v>
      </c>
      <c r="F134" s="14">
        <v>0.6</v>
      </c>
      <c r="G134" s="8">
        <v>16</v>
      </c>
      <c r="H134" s="8">
        <v>6</v>
      </c>
      <c r="I134" s="8">
        <v>-6.98</v>
      </c>
      <c r="J134" s="8">
        <v>-0.2</v>
      </c>
      <c r="K134" s="8">
        <v>2.1</v>
      </c>
      <c r="L134" s="8">
        <v>-1.3</v>
      </c>
    </row>
    <row r="135" spans="1:12" ht="15" thickBot="1">
      <c r="A135" s="5">
        <v>134</v>
      </c>
      <c r="B135" s="7" t="s">
        <v>79</v>
      </c>
      <c r="C135" s="7" t="s">
        <v>32</v>
      </c>
      <c r="D135" s="8">
        <v>131</v>
      </c>
      <c r="E135" s="8">
        <v>501</v>
      </c>
      <c r="F135" s="14">
        <v>0.5</v>
      </c>
      <c r="G135" s="8">
        <v>2</v>
      </c>
      <c r="H135" s="8">
        <v>0</v>
      </c>
      <c r="I135" s="8">
        <v>21</v>
      </c>
      <c r="J135" s="8">
        <v>-0.5</v>
      </c>
      <c r="K135" s="8">
        <v>1.3</v>
      </c>
      <c r="L135" s="8">
        <v>-0.3</v>
      </c>
    </row>
    <row r="136" spans="1:12" ht="15" thickBot="1">
      <c r="A136" s="5">
        <v>135</v>
      </c>
      <c r="B136" s="7" t="s">
        <v>196</v>
      </c>
      <c r="C136" s="7" t="s">
        <v>144</v>
      </c>
      <c r="D136" s="8">
        <v>120</v>
      </c>
      <c r="E136" s="8">
        <v>369</v>
      </c>
      <c r="F136" s="14">
        <v>0.5</v>
      </c>
      <c r="G136" s="8">
        <v>2</v>
      </c>
      <c r="H136" s="8">
        <v>4</v>
      </c>
      <c r="I136" s="8">
        <v>1.96</v>
      </c>
      <c r="J136" s="8">
        <v>-2</v>
      </c>
      <c r="K136" s="8">
        <v>2</v>
      </c>
      <c r="L136" s="8">
        <v>0.5</v>
      </c>
    </row>
    <row r="137" spans="1:12" ht="15" thickBot="1">
      <c r="A137" s="5">
        <v>136</v>
      </c>
      <c r="B137" s="7" t="s">
        <v>307</v>
      </c>
      <c r="C137" s="7" t="s">
        <v>24</v>
      </c>
      <c r="D137" s="8">
        <v>81</v>
      </c>
      <c r="E137" s="8">
        <v>304</v>
      </c>
      <c r="F137" s="14">
        <v>0.5</v>
      </c>
      <c r="G137" s="8">
        <v>3</v>
      </c>
      <c r="H137" s="8">
        <v>2</v>
      </c>
      <c r="I137" s="8">
        <v>-6.12</v>
      </c>
      <c r="J137" s="8">
        <v>-0.7</v>
      </c>
      <c r="K137" s="8">
        <v>0.1</v>
      </c>
      <c r="L137" s="8">
        <v>1.1000000000000001</v>
      </c>
    </row>
    <row r="138" spans="1:12" ht="15" thickBot="1">
      <c r="A138" s="5">
        <v>137</v>
      </c>
      <c r="B138" s="7" t="s">
        <v>218</v>
      </c>
      <c r="C138" s="7" t="s">
        <v>35</v>
      </c>
      <c r="D138" s="8">
        <v>105</v>
      </c>
      <c r="E138" s="8">
        <v>416</v>
      </c>
      <c r="F138" s="14">
        <v>0.4</v>
      </c>
      <c r="G138" s="8">
        <v>13</v>
      </c>
      <c r="H138" s="8">
        <v>5</v>
      </c>
      <c r="I138" s="8">
        <v>5.65</v>
      </c>
      <c r="J138" s="8">
        <v>-0.2</v>
      </c>
      <c r="K138" s="8">
        <v>0.7</v>
      </c>
      <c r="L138" s="8">
        <v>-0.1</v>
      </c>
    </row>
    <row r="139" spans="1:12" ht="15" thickBot="1">
      <c r="A139" s="5">
        <v>138</v>
      </c>
      <c r="B139" s="7" t="s">
        <v>1663</v>
      </c>
      <c r="C139" s="7" t="s">
        <v>56</v>
      </c>
      <c r="D139" s="8">
        <v>97</v>
      </c>
      <c r="E139" s="8">
        <v>302</v>
      </c>
      <c r="F139" s="14">
        <v>0.3</v>
      </c>
      <c r="G139" s="8">
        <v>4</v>
      </c>
      <c r="H139" s="8">
        <v>2</v>
      </c>
      <c r="I139" s="8">
        <v>-3.74</v>
      </c>
      <c r="J139" s="8">
        <v>-0.5</v>
      </c>
      <c r="K139" s="8">
        <v>0.2</v>
      </c>
      <c r="L139" s="8">
        <v>0.6</v>
      </c>
    </row>
    <row r="140" spans="1:12" ht="15" thickBot="1">
      <c r="A140" s="5">
        <v>139</v>
      </c>
      <c r="B140" s="7" t="s">
        <v>288</v>
      </c>
      <c r="C140" s="7" t="s">
        <v>129</v>
      </c>
      <c r="D140" s="8">
        <v>128</v>
      </c>
      <c r="E140" s="8">
        <v>439</v>
      </c>
      <c r="F140" s="14">
        <v>0.3</v>
      </c>
      <c r="G140" s="8">
        <v>9</v>
      </c>
      <c r="H140" s="8">
        <v>8</v>
      </c>
      <c r="I140" s="8">
        <v>-16.66</v>
      </c>
      <c r="J140" s="8">
        <v>-2.4</v>
      </c>
      <c r="K140" s="8">
        <v>0.7</v>
      </c>
      <c r="L140" s="8">
        <v>2</v>
      </c>
    </row>
    <row r="141" spans="1:12" ht="15" thickBot="1">
      <c r="A141" s="5">
        <v>140</v>
      </c>
      <c r="B141" s="7" t="s">
        <v>148</v>
      </c>
      <c r="C141" s="7" t="s">
        <v>144</v>
      </c>
      <c r="D141" s="8">
        <v>109</v>
      </c>
      <c r="E141" s="8">
        <v>408</v>
      </c>
      <c r="F141" s="14">
        <v>0.3</v>
      </c>
      <c r="G141" s="8">
        <v>3</v>
      </c>
      <c r="H141" s="8">
        <v>0</v>
      </c>
      <c r="I141" s="8">
        <v>13.49</v>
      </c>
      <c r="J141" s="8">
        <v>-0.3</v>
      </c>
      <c r="K141" s="8">
        <v>0.6</v>
      </c>
      <c r="L141" s="8">
        <v>0</v>
      </c>
    </row>
    <row r="142" spans="1:12" ht="15" thickBot="1">
      <c r="A142" s="5">
        <v>141</v>
      </c>
      <c r="B142" s="7" t="s">
        <v>330</v>
      </c>
      <c r="C142" s="7" t="s">
        <v>100</v>
      </c>
      <c r="D142" s="8">
        <v>112</v>
      </c>
      <c r="E142" s="8">
        <v>318</v>
      </c>
      <c r="F142" s="14">
        <v>0.2</v>
      </c>
      <c r="G142" s="8">
        <v>7</v>
      </c>
      <c r="H142" s="8">
        <v>1</v>
      </c>
      <c r="I142" s="8">
        <v>-20.8</v>
      </c>
      <c r="J142" s="8">
        <v>0.5</v>
      </c>
      <c r="K142" s="8">
        <v>0.5</v>
      </c>
      <c r="L142" s="8">
        <v>-0.8</v>
      </c>
    </row>
    <row r="143" spans="1:12" ht="15" thickBot="1">
      <c r="A143" s="5">
        <v>142</v>
      </c>
      <c r="B143" s="7" t="s">
        <v>176</v>
      </c>
      <c r="C143" s="7" t="s">
        <v>153</v>
      </c>
      <c r="D143" s="8">
        <v>107</v>
      </c>
      <c r="E143" s="8">
        <v>365</v>
      </c>
      <c r="F143" s="14">
        <v>0.2</v>
      </c>
      <c r="G143" s="8">
        <v>1</v>
      </c>
      <c r="H143" s="8">
        <v>1</v>
      </c>
      <c r="I143" s="8">
        <v>-5.65</v>
      </c>
      <c r="J143" s="8">
        <v>-0.8</v>
      </c>
      <c r="K143" s="8">
        <v>0.8</v>
      </c>
      <c r="L143" s="8">
        <v>0.2</v>
      </c>
    </row>
    <row r="144" spans="1:12" ht="15" thickBot="1">
      <c r="A144" s="5">
        <v>143</v>
      </c>
      <c r="B144" s="7" t="s">
        <v>188</v>
      </c>
      <c r="C144" s="7" t="s">
        <v>86</v>
      </c>
      <c r="D144" s="8">
        <v>106</v>
      </c>
      <c r="E144" s="8">
        <v>381</v>
      </c>
      <c r="F144" s="14">
        <v>0.2</v>
      </c>
      <c r="G144" s="8">
        <v>2</v>
      </c>
      <c r="H144" s="8">
        <v>2</v>
      </c>
      <c r="I144" s="8">
        <v>3.58</v>
      </c>
      <c r="J144" s="8">
        <v>-1.1000000000000001</v>
      </c>
      <c r="K144" s="8">
        <v>1</v>
      </c>
      <c r="L144" s="8">
        <v>0.3</v>
      </c>
    </row>
    <row r="145" spans="1:12" ht="15" thickBot="1">
      <c r="A145" s="5">
        <v>144</v>
      </c>
      <c r="B145" s="7" t="s">
        <v>183</v>
      </c>
      <c r="C145" s="7" t="s">
        <v>29</v>
      </c>
      <c r="D145" s="8">
        <v>126</v>
      </c>
      <c r="E145" s="8">
        <v>445</v>
      </c>
      <c r="F145" s="14">
        <v>0.1</v>
      </c>
      <c r="G145" s="8">
        <v>6</v>
      </c>
      <c r="H145" s="8">
        <v>4</v>
      </c>
      <c r="I145" s="8">
        <v>4.75</v>
      </c>
      <c r="J145" s="8">
        <v>-1.4</v>
      </c>
      <c r="K145" s="8">
        <v>0.6</v>
      </c>
      <c r="L145" s="8">
        <v>0.9</v>
      </c>
    </row>
    <row r="146" spans="1:12" ht="15" thickBot="1">
      <c r="A146" s="5">
        <v>145</v>
      </c>
      <c r="B146" s="7" t="s">
        <v>194</v>
      </c>
      <c r="C146" s="7" t="s">
        <v>52</v>
      </c>
      <c r="D146" s="8">
        <v>132</v>
      </c>
      <c r="E146" s="8">
        <v>492</v>
      </c>
      <c r="F146" s="14">
        <v>0.1</v>
      </c>
      <c r="G146" s="8">
        <v>7</v>
      </c>
      <c r="H146" s="8">
        <v>2</v>
      </c>
      <c r="I146" s="8">
        <v>-1.9</v>
      </c>
      <c r="J146" s="8">
        <v>-0.3</v>
      </c>
      <c r="K146" s="8">
        <v>1.2</v>
      </c>
      <c r="L146" s="8">
        <v>-0.8</v>
      </c>
    </row>
    <row r="147" spans="1:12" ht="15" thickBot="1">
      <c r="A147" s="5">
        <v>146</v>
      </c>
      <c r="B147" s="7" t="s">
        <v>133</v>
      </c>
      <c r="C147" s="7" t="s">
        <v>52</v>
      </c>
      <c r="D147" s="8">
        <v>150</v>
      </c>
      <c r="E147" s="8">
        <v>634</v>
      </c>
      <c r="F147" s="14">
        <v>0.1</v>
      </c>
      <c r="G147" s="8">
        <v>13</v>
      </c>
      <c r="H147" s="8">
        <v>9</v>
      </c>
      <c r="I147" s="8">
        <v>-5.01</v>
      </c>
      <c r="J147" s="8">
        <v>-2.4</v>
      </c>
      <c r="K147" s="8">
        <v>2</v>
      </c>
      <c r="L147" s="8">
        <v>0.5</v>
      </c>
    </row>
    <row r="148" spans="1:12" ht="15" thickBot="1">
      <c r="A148" s="5">
        <v>147</v>
      </c>
      <c r="B148" s="7" t="s">
        <v>130</v>
      </c>
      <c r="C148" s="7" t="s">
        <v>58</v>
      </c>
      <c r="D148" s="8">
        <v>153</v>
      </c>
      <c r="E148" s="8">
        <v>656</v>
      </c>
      <c r="F148" s="14">
        <v>0.1</v>
      </c>
      <c r="G148" s="8">
        <v>5</v>
      </c>
      <c r="H148" s="8">
        <v>1</v>
      </c>
      <c r="I148" s="8">
        <v>24.33</v>
      </c>
      <c r="J148" s="8">
        <v>-0.5</v>
      </c>
      <c r="K148" s="8">
        <v>0.3</v>
      </c>
      <c r="L148" s="8">
        <v>0.3</v>
      </c>
    </row>
    <row r="149" spans="1:12" ht="15" thickBot="1">
      <c r="A149" s="5">
        <v>148</v>
      </c>
      <c r="B149" s="7" t="s">
        <v>63</v>
      </c>
      <c r="C149" s="7" t="s">
        <v>64</v>
      </c>
      <c r="D149" s="8">
        <v>112</v>
      </c>
      <c r="E149" s="8">
        <v>491</v>
      </c>
      <c r="F149" s="14">
        <v>0.1</v>
      </c>
      <c r="G149" s="8">
        <v>30</v>
      </c>
      <c r="H149" s="8">
        <v>10</v>
      </c>
      <c r="I149" s="8">
        <v>13.12</v>
      </c>
      <c r="J149" s="8">
        <v>0.9</v>
      </c>
      <c r="K149" s="8">
        <v>1</v>
      </c>
      <c r="L149" s="8">
        <v>-1.8</v>
      </c>
    </row>
    <row r="150" spans="1:12" ht="15" thickBot="1">
      <c r="A150" s="5">
        <v>149</v>
      </c>
      <c r="B150" s="7" t="s">
        <v>1662</v>
      </c>
      <c r="C150" s="7" t="s">
        <v>89</v>
      </c>
      <c r="D150" s="8">
        <v>104</v>
      </c>
      <c r="E150" s="8">
        <v>300</v>
      </c>
      <c r="F150" s="14">
        <v>0</v>
      </c>
      <c r="G150" s="8">
        <v>4</v>
      </c>
      <c r="H150" s="8">
        <v>2</v>
      </c>
      <c r="I150" s="8">
        <v>-14.07</v>
      </c>
      <c r="J150" s="8">
        <v>-0.5</v>
      </c>
      <c r="K150" s="8">
        <v>1.8</v>
      </c>
      <c r="L150" s="8">
        <v>-1.3</v>
      </c>
    </row>
    <row r="151" spans="1:12" ht="15" thickBot="1">
      <c r="A151" s="5">
        <v>150</v>
      </c>
      <c r="B151" s="7" t="s">
        <v>192</v>
      </c>
      <c r="C151" s="7" t="s">
        <v>169</v>
      </c>
      <c r="D151" s="8">
        <v>137</v>
      </c>
      <c r="E151" s="8">
        <v>526</v>
      </c>
      <c r="F151" s="14">
        <v>0</v>
      </c>
      <c r="G151" s="8">
        <v>4</v>
      </c>
      <c r="H151" s="8">
        <v>0</v>
      </c>
      <c r="I151" s="8">
        <v>6.85</v>
      </c>
      <c r="J151" s="8">
        <v>-0.1</v>
      </c>
      <c r="K151" s="8">
        <v>0.2</v>
      </c>
      <c r="L151" s="8">
        <v>-0.1</v>
      </c>
    </row>
    <row r="152" spans="1:12" ht="15" thickBot="1">
      <c r="A152" s="5">
        <v>151</v>
      </c>
      <c r="B152" s="7" t="s">
        <v>216</v>
      </c>
      <c r="C152" s="7" t="s">
        <v>29</v>
      </c>
      <c r="D152" s="8">
        <v>85</v>
      </c>
      <c r="E152" s="8">
        <v>323</v>
      </c>
      <c r="F152" s="14">
        <v>0</v>
      </c>
      <c r="G152" s="8">
        <v>6</v>
      </c>
      <c r="H152" s="8">
        <v>3</v>
      </c>
      <c r="I152" s="8">
        <v>8.91</v>
      </c>
      <c r="J152" s="8">
        <v>-0.5</v>
      </c>
      <c r="K152" s="8">
        <v>0</v>
      </c>
      <c r="L152" s="8">
        <v>0.5</v>
      </c>
    </row>
    <row r="153" spans="1:12" ht="15" thickBot="1">
      <c r="A153" s="5">
        <v>152</v>
      </c>
      <c r="B153" s="7" t="s">
        <v>152</v>
      </c>
      <c r="C153" s="7" t="s">
        <v>153</v>
      </c>
      <c r="D153" s="8">
        <v>118</v>
      </c>
      <c r="E153" s="8">
        <v>459</v>
      </c>
      <c r="F153" s="14">
        <v>-0.1</v>
      </c>
      <c r="G153" s="8">
        <v>6</v>
      </c>
      <c r="H153" s="8">
        <v>0</v>
      </c>
      <c r="I153" s="8">
        <v>16.95</v>
      </c>
      <c r="J153" s="8">
        <v>0.3</v>
      </c>
      <c r="K153" s="8">
        <v>-0.6</v>
      </c>
      <c r="L153" s="8">
        <v>0.2</v>
      </c>
    </row>
    <row r="154" spans="1:12" ht="15" thickBot="1">
      <c r="A154" s="5">
        <v>153</v>
      </c>
      <c r="B154" s="7" t="s">
        <v>254</v>
      </c>
      <c r="C154" s="7" t="s">
        <v>50</v>
      </c>
      <c r="D154" s="8">
        <v>92</v>
      </c>
      <c r="E154" s="8">
        <v>357</v>
      </c>
      <c r="F154" s="14">
        <v>-0.1</v>
      </c>
      <c r="G154" s="8">
        <v>1</v>
      </c>
      <c r="H154" s="8">
        <v>0</v>
      </c>
      <c r="I154" s="8">
        <v>-4.75</v>
      </c>
      <c r="J154" s="8">
        <v>-0.4</v>
      </c>
      <c r="K154" s="8">
        <v>0.1</v>
      </c>
      <c r="L154" s="8">
        <v>0.2</v>
      </c>
    </row>
    <row r="155" spans="1:12" ht="15" thickBot="1">
      <c r="A155" s="5">
        <v>154</v>
      </c>
      <c r="B155" s="7" t="s">
        <v>324</v>
      </c>
      <c r="C155" s="7" t="s">
        <v>169</v>
      </c>
      <c r="D155" s="8">
        <v>106</v>
      </c>
      <c r="E155" s="8">
        <v>329</v>
      </c>
      <c r="F155" s="14">
        <v>-0.2</v>
      </c>
      <c r="G155" s="8">
        <v>5</v>
      </c>
      <c r="H155" s="8">
        <v>1</v>
      </c>
      <c r="I155" s="8">
        <v>-18.27</v>
      </c>
      <c r="J155" s="8">
        <v>0</v>
      </c>
      <c r="K155" s="8">
        <v>-0.1</v>
      </c>
      <c r="L155" s="8">
        <v>-0.1</v>
      </c>
    </row>
    <row r="156" spans="1:12" ht="15" thickBot="1">
      <c r="A156" s="5">
        <v>155</v>
      </c>
      <c r="B156" s="7" t="s">
        <v>167</v>
      </c>
      <c r="C156" s="7" t="s">
        <v>86</v>
      </c>
      <c r="D156" s="8">
        <v>135</v>
      </c>
      <c r="E156" s="8">
        <v>519</v>
      </c>
      <c r="F156" s="14">
        <v>-0.2</v>
      </c>
      <c r="G156" s="8">
        <v>2</v>
      </c>
      <c r="H156" s="8">
        <v>0</v>
      </c>
      <c r="I156" s="8">
        <v>12.37</v>
      </c>
      <c r="J156" s="8">
        <v>-0.8</v>
      </c>
      <c r="K156" s="8">
        <v>-1</v>
      </c>
      <c r="L156" s="8">
        <v>1.6</v>
      </c>
    </row>
    <row r="157" spans="1:12" ht="15" thickBot="1">
      <c r="A157" s="5">
        <v>156</v>
      </c>
      <c r="B157" s="7" t="s">
        <v>221</v>
      </c>
      <c r="C157" s="7" t="s">
        <v>153</v>
      </c>
      <c r="D157" s="8">
        <v>114</v>
      </c>
      <c r="E157" s="8">
        <v>383</v>
      </c>
      <c r="F157" s="14">
        <v>-0.2</v>
      </c>
      <c r="G157" s="8">
        <v>1</v>
      </c>
      <c r="H157" s="8">
        <v>0</v>
      </c>
      <c r="I157" s="8">
        <v>1.49</v>
      </c>
      <c r="J157" s="8">
        <v>-0.4</v>
      </c>
      <c r="K157" s="8">
        <v>-0.2</v>
      </c>
      <c r="L157" s="8">
        <v>0.4</v>
      </c>
    </row>
    <row r="158" spans="1:12" ht="15" thickBot="1">
      <c r="A158" s="5">
        <v>157</v>
      </c>
      <c r="B158" s="7" t="s">
        <v>114</v>
      </c>
      <c r="C158" s="7" t="s">
        <v>45</v>
      </c>
      <c r="D158" s="8">
        <v>149</v>
      </c>
      <c r="E158" s="8">
        <v>638</v>
      </c>
      <c r="F158" s="14">
        <v>-0.3</v>
      </c>
      <c r="G158" s="8">
        <v>5</v>
      </c>
      <c r="H158" s="8">
        <v>3</v>
      </c>
      <c r="I158" s="8">
        <v>-7.12</v>
      </c>
      <c r="J158" s="8">
        <v>-1.4</v>
      </c>
      <c r="K158" s="8">
        <v>1.1000000000000001</v>
      </c>
      <c r="L158" s="8">
        <v>0</v>
      </c>
    </row>
    <row r="159" spans="1:12" ht="15" thickBot="1">
      <c r="A159" s="5">
        <v>158</v>
      </c>
      <c r="B159" s="7" t="s">
        <v>1665</v>
      </c>
      <c r="C159" s="7" t="s">
        <v>109</v>
      </c>
      <c r="D159" s="8">
        <v>85</v>
      </c>
      <c r="E159" s="8">
        <v>307</v>
      </c>
      <c r="F159" s="14">
        <v>-0.3</v>
      </c>
      <c r="G159" s="8">
        <v>0</v>
      </c>
      <c r="H159" s="8">
        <v>0</v>
      </c>
      <c r="I159" s="8">
        <v>-4.26</v>
      </c>
      <c r="J159" s="8">
        <v>-0.5</v>
      </c>
      <c r="K159" s="8">
        <v>0.2</v>
      </c>
      <c r="L159" s="8">
        <v>0</v>
      </c>
    </row>
    <row r="160" spans="1:12" ht="15" thickBot="1">
      <c r="A160" s="5">
        <v>159</v>
      </c>
      <c r="B160" s="7" t="s">
        <v>168</v>
      </c>
      <c r="C160" s="7" t="s">
        <v>169</v>
      </c>
      <c r="D160" s="8">
        <v>128</v>
      </c>
      <c r="E160" s="8">
        <v>495</v>
      </c>
      <c r="F160" s="14">
        <v>-0.3</v>
      </c>
      <c r="G160" s="8">
        <v>3</v>
      </c>
      <c r="H160" s="8">
        <v>1</v>
      </c>
      <c r="I160" s="8">
        <v>10.38</v>
      </c>
      <c r="J160" s="8">
        <v>-0.9</v>
      </c>
      <c r="K160" s="8">
        <v>-0.4</v>
      </c>
      <c r="L160" s="8">
        <v>1</v>
      </c>
    </row>
    <row r="161" spans="1:12" ht="15" thickBot="1">
      <c r="A161" s="5">
        <v>160</v>
      </c>
      <c r="B161" s="7" t="s">
        <v>339</v>
      </c>
      <c r="C161" s="7" t="s">
        <v>50</v>
      </c>
      <c r="D161" s="8">
        <v>118</v>
      </c>
      <c r="E161" s="8">
        <v>344</v>
      </c>
      <c r="F161" s="14">
        <v>-0.3</v>
      </c>
      <c r="G161" s="8">
        <v>1</v>
      </c>
      <c r="H161" s="8">
        <v>0</v>
      </c>
      <c r="I161" s="8">
        <v>-10.18</v>
      </c>
      <c r="J161" s="8">
        <v>-0.3</v>
      </c>
      <c r="K161" s="8">
        <v>-0.2</v>
      </c>
      <c r="L161" s="8">
        <v>0.2</v>
      </c>
    </row>
    <row r="162" spans="1:12" ht="15" thickBot="1">
      <c r="A162" s="5">
        <v>161</v>
      </c>
      <c r="B162" s="7" t="s">
        <v>318</v>
      </c>
      <c r="C162" s="7" t="s">
        <v>100</v>
      </c>
      <c r="D162" s="8">
        <v>108</v>
      </c>
      <c r="E162" s="8">
        <v>329</v>
      </c>
      <c r="F162" s="14">
        <v>-0.4</v>
      </c>
      <c r="G162" s="8">
        <v>4</v>
      </c>
      <c r="H162" s="8">
        <v>0</v>
      </c>
      <c r="I162" s="8">
        <v>-15.27</v>
      </c>
      <c r="J162" s="8">
        <v>0.2</v>
      </c>
      <c r="K162" s="8">
        <v>1.1000000000000001</v>
      </c>
      <c r="L162" s="8">
        <v>-1.7</v>
      </c>
    </row>
    <row r="163" spans="1:12" ht="15" thickBot="1">
      <c r="A163" s="5">
        <v>162</v>
      </c>
      <c r="B163" s="7" t="s">
        <v>259</v>
      </c>
      <c r="C163" s="7" t="s">
        <v>29</v>
      </c>
      <c r="D163" s="8">
        <v>84</v>
      </c>
      <c r="E163" s="8">
        <v>329</v>
      </c>
      <c r="F163" s="14">
        <v>-0.4</v>
      </c>
      <c r="G163" s="8">
        <v>5</v>
      </c>
      <c r="H163" s="8">
        <v>1</v>
      </c>
      <c r="I163" s="8">
        <v>-3.7</v>
      </c>
      <c r="J163" s="8">
        <v>0</v>
      </c>
      <c r="K163" s="8">
        <v>-0.4</v>
      </c>
      <c r="L163" s="8">
        <v>0</v>
      </c>
    </row>
    <row r="164" spans="1:12" ht="15" thickBot="1">
      <c r="A164" s="5">
        <v>163</v>
      </c>
      <c r="B164" s="7" t="s">
        <v>250</v>
      </c>
      <c r="C164" s="7" t="s">
        <v>74</v>
      </c>
      <c r="D164" s="8">
        <v>119</v>
      </c>
      <c r="E164" s="8">
        <v>529</v>
      </c>
      <c r="F164" s="14">
        <v>-0.4</v>
      </c>
      <c r="G164" s="8">
        <v>14</v>
      </c>
      <c r="H164" s="8">
        <v>2</v>
      </c>
      <c r="I164" s="8">
        <v>-8.68</v>
      </c>
      <c r="J164" s="8">
        <v>0.9</v>
      </c>
      <c r="K164" s="8">
        <v>0.7</v>
      </c>
      <c r="L164" s="8">
        <v>-2</v>
      </c>
    </row>
    <row r="165" spans="1:12" ht="15" thickBot="1">
      <c r="A165" s="5">
        <v>164</v>
      </c>
      <c r="B165" s="7" t="s">
        <v>199</v>
      </c>
      <c r="C165" s="7" t="s">
        <v>58</v>
      </c>
      <c r="D165" s="8">
        <v>112</v>
      </c>
      <c r="E165" s="8">
        <v>368</v>
      </c>
      <c r="F165" s="14">
        <v>-0.4</v>
      </c>
      <c r="G165" s="8">
        <v>5</v>
      </c>
      <c r="H165" s="8">
        <v>1</v>
      </c>
      <c r="I165" s="8">
        <v>15.02</v>
      </c>
      <c r="J165" s="8">
        <v>0</v>
      </c>
      <c r="K165" s="8">
        <v>-1.5</v>
      </c>
      <c r="L165" s="8">
        <v>1.1000000000000001</v>
      </c>
    </row>
    <row r="166" spans="1:12" ht="15" thickBot="1">
      <c r="A166" s="5">
        <v>165</v>
      </c>
      <c r="B166" s="7" t="s">
        <v>138</v>
      </c>
      <c r="C166" s="7" t="s">
        <v>26</v>
      </c>
      <c r="D166" s="8">
        <v>144</v>
      </c>
      <c r="E166" s="8">
        <v>592</v>
      </c>
      <c r="F166" s="14">
        <v>-0.4</v>
      </c>
      <c r="G166" s="8">
        <v>0</v>
      </c>
      <c r="H166" s="8">
        <v>0</v>
      </c>
      <c r="I166" s="8">
        <v>26.17</v>
      </c>
      <c r="J166" s="8">
        <v>-1</v>
      </c>
      <c r="K166" s="8">
        <v>-0.2</v>
      </c>
      <c r="L166" s="8">
        <v>0.8</v>
      </c>
    </row>
    <row r="167" spans="1:12" ht="15" thickBot="1">
      <c r="A167" s="5">
        <v>166</v>
      </c>
      <c r="B167" s="7" t="s">
        <v>327</v>
      </c>
      <c r="C167" s="7" t="s">
        <v>39</v>
      </c>
      <c r="D167" s="8">
        <v>95</v>
      </c>
      <c r="E167" s="8">
        <v>345</v>
      </c>
      <c r="F167" s="14">
        <v>-0.5</v>
      </c>
      <c r="G167" s="8">
        <v>1</v>
      </c>
      <c r="H167" s="8">
        <v>1</v>
      </c>
      <c r="I167" s="8">
        <v>-9.2799999999999994</v>
      </c>
      <c r="J167" s="8">
        <v>-0.9</v>
      </c>
      <c r="K167" s="8">
        <v>-0.4</v>
      </c>
      <c r="L167" s="8">
        <v>0.8</v>
      </c>
    </row>
    <row r="168" spans="1:12" ht="15" thickBot="1">
      <c r="A168" s="5">
        <v>167</v>
      </c>
      <c r="B168" s="7" t="s">
        <v>311</v>
      </c>
      <c r="C168" s="7" t="s">
        <v>109</v>
      </c>
      <c r="D168" s="8">
        <v>141</v>
      </c>
      <c r="E168" s="8">
        <v>526</v>
      </c>
      <c r="F168" s="14">
        <v>-0.5</v>
      </c>
      <c r="G168" s="8">
        <v>1</v>
      </c>
      <c r="H168" s="8">
        <v>0</v>
      </c>
      <c r="I168" s="8">
        <v>-8.23</v>
      </c>
      <c r="J168" s="8">
        <v>-0.8</v>
      </c>
      <c r="K168" s="8">
        <v>0.2</v>
      </c>
      <c r="L168" s="8">
        <v>0.1</v>
      </c>
    </row>
    <row r="169" spans="1:12" ht="15" thickBot="1">
      <c r="A169" s="5">
        <v>168</v>
      </c>
      <c r="B169" s="7" t="s">
        <v>178</v>
      </c>
      <c r="C169" s="7" t="s">
        <v>97</v>
      </c>
      <c r="D169" s="8">
        <v>103</v>
      </c>
      <c r="E169" s="8">
        <v>404</v>
      </c>
      <c r="F169" s="14">
        <v>-0.6</v>
      </c>
      <c r="G169" s="8">
        <v>0</v>
      </c>
      <c r="H169" s="8">
        <v>0</v>
      </c>
      <c r="I169" s="8">
        <v>4.4800000000000004</v>
      </c>
      <c r="J169" s="8">
        <v>-0.8</v>
      </c>
      <c r="K169" s="8">
        <v>-0.9</v>
      </c>
      <c r="L169" s="8">
        <v>1.1000000000000001</v>
      </c>
    </row>
    <row r="170" spans="1:12" ht="15" thickBot="1">
      <c r="A170" s="5">
        <v>169</v>
      </c>
      <c r="B170" s="7" t="s">
        <v>189</v>
      </c>
      <c r="C170" s="7" t="s">
        <v>109</v>
      </c>
      <c r="D170" s="8">
        <v>153</v>
      </c>
      <c r="E170" s="8">
        <v>615</v>
      </c>
      <c r="F170" s="14">
        <v>-0.6</v>
      </c>
      <c r="G170" s="8">
        <v>11</v>
      </c>
      <c r="H170" s="8">
        <v>5</v>
      </c>
      <c r="I170" s="8">
        <v>-16.25</v>
      </c>
      <c r="J170" s="8">
        <v>-0.8</v>
      </c>
      <c r="K170" s="8">
        <v>0</v>
      </c>
      <c r="L170" s="8">
        <v>0.2</v>
      </c>
    </row>
    <row r="171" spans="1:12" ht="15" thickBot="1">
      <c r="A171" s="5">
        <v>170</v>
      </c>
      <c r="B171" s="7" t="s">
        <v>298</v>
      </c>
      <c r="C171" s="7" t="s">
        <v>39</v>
      </c>
      <c r="D171" s="8">
        <v>107</v>
      </c>
      <c r="E171" s="8">
        <v>385</v>
      </c>
      <c r="F171" s="14">
        <v>-0.6</v>
      </c>
      <c r="G171" s="8">
        <v>11</v>
      </c>
      <c r="H171" s="8">
        <v>5</v>
      </c>
      <c r="I171" s="8">
        <v>-0.75</v>
      </c>
      <c r="J171" s="8">
        <v>-0.5</v>
      </c>
      <c r="K171" s="8">
        <v>0.1</v>
      </c>
      <c r="L171" s="8">
        <v>-0.2</v>
      </c>
    </row>
    <row r="172" spans="1:12" ht="15" thickBot="1">
      <c r="A172" s="5">
        <v>171</v>
      </c>
      <c r="B172" s="7" t="s">
        <v>321</v>
      </c>
      <c r="C172" s="7" t="s">
        <v>43</v>
      </c>
      <c r="D172" s="8">
        <v>108</v>
      </c>
      <c r="E172" s="8">
        <v>389</v>
      </c>
      <c r="F172" s="14">
        <v>-0.7</v>
      </c>
      <c r="G172" s="8">
        <v>2</v>
      </c>
      <c r="H172" s="8">
        <v>0</v>
      </c>
      <c r="I172" s="8">
        <v>-16.239999999999998</v>
      </c>
      <c r="J172" s="8">
        <v>-0.3</v>
      </c>
      <c r="K172" s="8">
        <v>0.1</v>
      </c>
      <c r="L172" s="8">
        <v>-0.5</v>
      </c>
    </row>
    <row r="173" spans="1:12" ht="15" thickBot="1">
      <c r="A173" s="5">
        <v>172</v>
      </c>
      <c r="B173" s="7" t="s">
        <v>125</v>
      </c>
      <c r="C173" s="7" t="s">
        <v>86</v>
      </c>
      <c r="D173" s="8">
        <v>97</v>
      </c>
      <c r="E173" s="8">
        <v>353</v>
      </c>
      <c r="F173" s="14">
        <v>-0.7</v>
      </c>
      <c r="G173" s="8">
        <v>1</v>
      </c>
      <c r="H173" s="8">
        <v>0</v>
      </c>
      <c r="I173" s="8">
        <v>-1.66</v>
      </c>
      <c r="J173" s="8">
        <v>-0.4</v>
      </c>
      <c r="K173" s="8">
        <v>-0.6</v>
      </c>
      <c r="L173" s="8">
        <v>0.3</v>
      </c>
    </row>
    <row r="174" spans="1:12" ht="15" thickBot="1">
      <c r="A174" s="5">
        <v>173</v>
      </c>
      <c r="B174" s="7" t="s">
        <v>80</v>
      </c>
      <c r="C174" s="7" t="s">
        <v>52</v>
      </c>
      <c r="D174" s="8">
        <v>90</v>
      </c>
      <c r="E174" s="8">
        <v>410</v>
      </c>
      <c r="F174" s="14">
        <v>-0.7</v>
      </c>
      <c r="G174" s="8">
        <v>14</v>
      </c>
      <c r="H174" s="8">
        <v>2</v>
      </c>
      <c r="I174" s="8">
        <v>21.5</v>
      </c>
      <c r="J174" s="8">
        <v>1</v>
      </c>
      <c r="K174" s="8">
        <v>-0.7</v>
      </c>
      <c r="L174" s="8">
        <v>-1</v>
      </c>
    </row>
    <row r="175" spans="1:12" ht="15" thickBot="1">
      <c r="A175" s="5">
        <v>174</v>
      </c>
      <c r="B175" s="7" t="s">
        <v>266</v>
      </c>
      <c r="C175" s="7" t="s">
        <v>153</v>
      </c>
      <c r="D175" s="8">
        <v>134</v>
      </c>
      <c r="E175" s="8">
        <v>530</v>
      </c>
      <c r="F175" s="14">
        <v>-0.7</v>
      </c>
      <c r="G175" s="8">
        <v>6</v>
      </c>
      <c r="H175" s="8">
        <v>6</v>
      </c>
      <c r="I175" s="8">
        <v>-8.9600000000000009</v>
      </c>
      <c r="J175" s="8">
        <v>-2.4</v>
      </c>
      <c r="K175" s="8">
        <v>1.6</v>
      </c>
      <c r="L175" s="8">
        <v>0.1</v>
      </c>
    </row>
    <row r="176" spans="1:12" ht="15" thickBot="1">
      <c r="A176" s="5">
        <v>175</v>
      </c>
      <c r="B176" s="7" t="s">
        <v>223</v>
      </c>
      <c r="C176" s="7" t="s">
        <v>89</v>
      </c>
      <c r="D176" s="8">
        <v>160</v>
      </c>
      <c r="E176" s="8">
        <v>720</v>
      </c>
      <c r="F176" s="14">
        <v>-0.8</v>
      </c>
      <c r="G176" s="8">
        <v>0</v>
      </c>
      <c r="H176" s="8">
        <v>2</v>
      </c>
      <c r="I176" s="8">
        <v>20.97</v>
      </c>
      <c r="J176" s="8">
        <v>-2.2000000000000002</v>
      </c>
      <c r="K176" s="8">
        <v>-0.8</v>
      </c>
      <c r="L176" s="8">
        <v>2.2000000000000002</v>
      </c>
    </row>
    <row r="177" spans="1:12" ht="15" thickBot="1">
      <c r="A177" s="5">
        <v>176</v>
      </c>
      <c r="B177" s="7" t="s">
        <v>60</v>
      </c>
      <c r="C177" s="7" t="s">
        <v>35</v>
      </c>
      <c r="D177" s="8">
        <v>145</v>
      </c>
      <c r="E177" s="8">
        <v>569</v>
      </c>
      <c r="F177" s="14">
        <v>-0.8</v>
      </c>
      <c r="G177" s="8">
        <v>0</v>
      </c>
      <c r="H177" s="8">
        <v>0</v>
      </c>
      <c r="I177" s="8">
        <v>6.33</v>
      </c>
      <c r="J177" s="8">
        <v>-0.9</v>
      </c>
      <c r="K177" s="8">
        <v>-1.8</v>
      </c>
      <c r="L177" s="8">
        <v>1.9</v>
      </c>
    </row>
    <row r="178" spans="1:12" ht="15" thickBot="1">
      <c r="A178" s="5">
        <v>177</v>
      </c>
      <c r="B178" s="7" t="s">
        <v>174</v>
      </c>
      <c r="C178" s="7" t="s">
        <v>39</v>
      </c>
      <c r="D178" s="8">
        <v>123</v>
      </c>
      <c r="E178" s="8">
        <v>515</v>
      </c>
      <c r="F178" s="14">
        <v>-0.8</v>
      </c>
      <c r="G178" s="8">
        <v>23</v>
      </c>
      <c r="H178" s="8">
        <v>7</v>
      </c>
      <c r="I178" s="8">
        <v>-9.26</v>
      </c>
      <c r="J178" s="8">
        <v>0.6</v>
      </c>
      <c r="K178" s="8">
        <v>-0.7</v>
      </c>
      <c r="L178" s="8">
        <v>-0.7</v>
      </c>
    </row>
    <row r="179" spans="1:12" ht="15" thickBot="1">
      <c r="A179" s="5">
        <v>178</v>
      </c>
      <c r="B179" s="7" t="s">
        <v>142</v>
      </c>
      <c r="C179" s="7" t="s">
        <v>24</v>
      </c>
      <c r="D179" s="8">
        <v>124</v>
      </c>
      <c r="E179" s="8">
        <v>377</v>
      </c>
      <c r="F179" s="14">
        <v>-0.8</v>
      </c>
      <c r="G179" s="8">
        <v>2</v>
      </c>
      <c r="H179" s="8">
        <v>2</v>
      </c>
      <c r="I179" s="8">
        <v>4.84</v>
      </c>
      <c r="J179" s="8">
        <v>-1.1000000000000001</v>
      </c>
      <c r="K179" s="8">
        <v>0</v>
      </c>
      <c r="L179" s="8">
        <v>0.3</v>
      </c>
    </row>
    <row r="180" spans="1:12" ht="15" thickBot="1">
      <c r="A180" s="5">
        <v>179</v>
      </c>
      <c r="B180" s="7" t="s">
        <v>319</v>
      </c>
      <c r="C180" s="7" t="s">
        <v>39</v>
      </c>
      <c r="D180" s="8">
        <v>148</v>
      </c>
      <c r="E180" s="8">
        <v>602</v>
      </c>
      <c r="F180" s="14">
        <v>-0.9</v>
      </c>
      <c r="G180" s="8">
        <v>6</v>
      </c>
      <c r="H180" s="8">
        <v>4</v>
      </c>
      <c r="I180" s="8">
        <v>-1.1200000000000001</v>
      </c>
      <c r="J180" s="8">
        <v>-1.6</v>
      </c>
      <c r="K180" s="8">
        <v>-0.9</v>
      </c>
      <c r="L180" s="8">
        <v>1.6</v>
      </c>
    </row>
    <row r="181" spans="1:12" ht="15" thickBot="1">
      <c r="A181" s="5">
        <v>180</v>
      </c>
      <c r="B181" s="7" t="s">
        <v>69</v>
      </c>
      <c r="C181" s="7" t="s">
        <v>41</v>
      </c>
      <c r="D181" s="8">
        <v>155</v>
      </c>
      <c r="E181" s="8">
        <v>665</v>
      </c>
      <c r="F181" s="14">
        <v>-0.9</v>
      </c>
      <c r="G181" s="8">
        <v>19</v>
      </c>
      <c r="H181" s="8">
        <v>2</v>
      </c>
      <c r="I181" s="8">
        <v>-8.98</v>
      </c>
      <c r="J181" s="8">
        <v>1.6</v>
      </c>
      <c r="K181" s="8">
        <v>-0.6</v>
      </c>
      <c r="L181" s="8">
        <v>-1.9</v>
      </c>
    </row>
    <row r="182" spans="1:12" ht="15" thickBot="1">
      <c r="A182" s="5">
        <v>181</v>
      </c>
      <c r="B182" s="7" t="s">
        <v>273</v>
      </c>
      <c r="C182" s="7" t="s">
        <v>64</v>
      </c>
      <c r="D182" s="8">
        <v>104</v>
      </c>
      <c r="E182" s="8">
        <v>332</v>
      </c>
      <c r="F182" s="14">
        <v>-0.9</v>
      </c>
      <c r="G182" s="8">
        <v>1</v>
      </c>
      <c r="H182" s="8">
        <v>0</v>
      </c>
      <c r="I182" s="8">
        <v>-9.2799999999999994</v>
      </c>
      <c r="J182" s="8">
        <v>-0.2</v>
      </c>
      <c r="K182" s="8">
        <v>-0.1</v>
      </c>
      <c r="L182" s="8">
        <v>-0.6</v>
      </c>
    </row>
    <row r="183" spans="1:12" ht="15" thickBot="1">
      <c r="A183" s="5">
        <v>182</v>
      </c>
      <c r="B183" s="7" t="s">
        <v>76</v>
      </c>
      <c r="C183" s="7" t="s">
        <v>64</v>
      </c>
      <c r="D183" s="8">
        <v>143</v>
      </c>
      <c r="E183" s="8">
        <v>571</v>
      </c>
      <c r="F183" s="14">
        <v>-1</v>
      </c>
      <c r="G183" s="8">
        <v>1</v>
      </c>
      <c r="H183" s="8">
        <v>0</v>
      </c>
      <c r="I183" s="8">
        <v>26.83</v>
      </c>
      <c r="J183" s="8">
        <v>-0.9</v>
      </c>
      <c r="K183" s="8">
        <v>-1.2</v>
      </c>
      <c r="L183" s="8">
        <v>1.1000000000000001</v>
      </c>
    </row>
    <row r="184" spans="1:12" ht="15" thickBot="1">
      <c r="A184" s="5">
        <v>183</v>
      </c>
      <c r="B184" s="7" t="s">
        <v>248</v>
      </c>
      <c r="C184" s="6" t="s">
        <v>103</v>
      </c>
      <c r="D184" s="8">
        <v>105</v>
      </c>
      <c r="E184" s="8">
        <v>404</v>
      </c>
      <c r="F184" s="14">
        <v>-1</v>
      </c>
      <c r="G184" s="8">
        <v>12</v>
      </c>
      <c r="H184" s="8">
        <v>1</v>
      </c>
      <c r="I184" s="8">
        <v>-2.8</v>
      </c>
      <c r="J184" s="8">
        <v>1.3</v>
      </c>
      <c r="K184" s="8">
        <v>-2.5</v>
      </c>
      <c r="L184" s="8">
        <v>0.2</v>
      </c>
    </row>
    <row r="185" spans="1:12" ht="15" thickBot="1">
      <c r="A185" s="5">
        <v>184</v>
      </c>
      <c r="B185" s="7" t="s">
        <v>328</v>
      </c>
      <c r="C185" s="7" t="s">
        <v>50</v>
      </c>
      <c r="D185" s="8">
        <v>123</v>
      </c>
      <c r="E185" s="8">
        <v>524</v>
      </c>
      <c r="F185" s="14">
        <v>-1</v>
      </c>
      <c r="G185" s="8">
        <v>13</v>
      </c>
      <c r="H185" s="8">
        <v>2</v>
      </c>
      <c r="I185" s="8">
        <v>-32.92</v>
      </c>
      <c r="J185" s="8">
        <v>0.8</v>
      </c>
      <c r="K185" s="8">
        <v>0.7</v>
      </c>
      <c r="L185" s="8">
        <v>-2.5</v>
      </c>
    </row>
    <row r="186" spans="1:12" ht="15" thickBot="1">
      <c r="A186" s="5">
        <v>185</v>
      </c>
      <c r="B186" s="7" t="s">
        <v>206</v>
      </c>
      <c r="C186" s="7" t="s">
        <v>29</v>
      </c>
      <c r="D186" s="8">
        <v>97</v>
      </c>
      <c r="E186" s="8">
        <v>409</v>
      </c>
      <c r="F186" s="14">
        <v>-1.1000000000000001</v>
      </c>
      <c r="G186" s="8">
        <v>4</v>
      </c>
      <c r="H186" s="8">
        <v>2</v>
      </c>
      <c r="I186" s="8">
        <v>-1.54</v>
      </c>
      <c r="J186" s="8">
        <v>-0.9</v>
      </c>
      <c r="K186" s="8">
        <v>0.3</v>
      </c>
      <c r="L186" s="8">
        <v>-0.5</v>
      </c>
    </row>
    <row r="187" spans="1:12" ht="15" thickBot="1">
      <c r="A187" s="5">
        <v>186</v>
      </c>
      <c r="B187" s="7" t="s">
        <v>306</v>
      </c>
      <c r="C187" s="7" t="s">
        <v>169</v>
      </c>
      <c r="D187" s="8">
        <v>124</v>
      </c>
      <c r="E187" s="8">
        <v>419</v>
      </c>
      <c r="F187" s="14">
        <v>-1.1000000000000001</v>
      </c>
      <c r="G187" s="8">
        <v>15</v>
      </c>
      <c r="H187" s="8">
        <v>4</v>
      </c>
      <c r="I187" s="8">
        <v>-14.79</v>
      </c>
      <c r="J187" s="8">
        <v>0.5</v>
      </c>
      <c r="K187" s="8">
        <v>-1.7</v>
      </c>
      <c r="L187" s="8">
        <v>0.1</v>
      </c>
    </row>
    <row r="188" spans="1:12" ht="15" thickBot="1">
      <c r="A188" s="5">
        <v>187</v>
      </c>
      <c r="B188" s="7" t="s">
        <v>289</v>
      </c>
      <c r="C188" s="7" t="s">
        <v>95</v>
      </c>
      <c r="D188" s="8">
        <v>117</v>
      </c>
      <c r="E188" s="8">
        <v>465</v>
      </c>
      <c r="F188" s="14">
        <v>-1.2</v>
      </c>
      <c r="G188" s="8">
        <v>7</v>
      </c>
      <c r="H188" s="8">
        <v>4</v>
      </c>
      <c r="I188" s="8">
        <v>-9.2799999999999994</v>
      </c>
      <c r="J188" s="8">
        <v>-1.2</v>
      </c>
      <c r="K188" s="8">
        <v>0.1</v>
      </c>
      <c r="L188" s="8">
        <v>-0.1</v>
      </c>
    </row>
    <row r="189" spans="1:12" ht="15" thickBot="1">
      <c r="A189" s="5">
        <v>188</v>
      </c>
      <c r="B189" s="7" t="s">
        <v>333</v>
      </c>
      <c r="C189" s="6" t="s">
        <v>103</v>
      </c>
      <c r="D189" s="8">
        <v>100</v>
      </c>
      <c r="E189" s="8">
        <v>309</v>
      </c>
      <c r="F189" s="14">
        <v>-1.2</v>
      </c>
      <c r="G189" s="8">
        <v>2</v>
      </c>
      <c r="H189" s="8">
        <v>1</v>
      </c>
      <c r="I189" s="8">
        <v>-14.16</v>
      </c>
      <c r="J189" s="8">
        <v>-0.5</v>
      </c>
      <c r="K189" s="8">
        <v>-0.7</v>
      </c>
      <c r="L189" s="8">
        <v>0</v>
      </c>
    </row>
    <row r="190" spans="1:12" ht="15" thickBot="1">
      <c r="A190" s="5">
        <v>189</v>
      </c>
      <c r="B190" s="7" t="s">
        <v>293</v>
      </c>
      <c r="C190" s="7" t="s">
        <v>29</v>
      </c>
      <c r="D190" s="8">
        <v>95</v>
      </c>
      <c r="E190" s="8">
        <v>307</v>
      </c>
      <c r="F190" s="14">
        <v>-1.2</v>
      </c>
      <c r="G190" s="8">
        <v>2</v>
      </c>
      <c r="H190" s="8">
        <v>0</v>
      </c>
      <c r="I190" s="8">
        <v>-6.02</v>
      </c>
      <c r="J190" s="8">
        <v>-0.2</v>
      </c>
      <c r="K190" s="8">
        <v>-0.9</v>
      </c>
      <c r="L190" s="8">
        <v>-0.1</v>
      </c>
    </row>
    <row r="191" spans="1:12" ht="15" thickBot="1">
      <c r="A191" s="5">
        <v>190</v>
      </c>
      <c r="B191" s="7" t="s">
        <v>258</v>
      </c>
      <c r="C191" s="7" t="s">
        <v>86</v>
      </c>
      <c r="D191" s="8">
        <v>121</v>
      </c>
      <c r="E191" s="8">
        <v>425</v>
      </c>
      <c r="F191" s="14">
        <v>-1.2</v>
      </c>
      <c r="G191" s="8">
        <v>0</v>
      </c>
      <c r="H191" s="8">
        <v>0</v>
      </c>
      <c r="I191" s="8">
        <v>5.89</v>
      </c>
      <c r="J191" s="8">
        <v>-0.8</v>
      </c>
      <c r="K191" s="8">
        <v>1.2</v>
      </c>
      <c r="L191" s="8">
        <v>-1.6</v>
      </c>
    </row>
    <row r="192" spans="1:12" ht="15" thickBot="1">
      <c r="A192" s="5">
        <v>191</v>
      </c>
      <c r="B192" s="7" t="s">
        <v>316</v>
      </c>
      <c r="C192" s="6" t="s">
        <v>103</v>
      </c>
      <c r="D192" s="8">
        <v>112</v>
      </c>
      <c r="E192" s="8">
        <v>386</v>
      </c>
      <c r="F192" s="14">
        <v>-1.3</v>
      </c>
      <c r="G192" s="8">
        <v>0</v>
      </c>
      <c r="H192" s="8">
        <v>0</v>
      </c>
      <c r="I192" s="8">
        <v>-9.3699999999999992</v>
      </c>
      <c r="J192" s="8">
        <v>-0.7</v>
      </c>
      <c r="K192" s="8">
        <v>-1.1000000000000001</v>
      </c>
      <c r="L192" s="8">
        <v>0.5</v>
      </c>
    </row>
    <row r="193" spans="1:12" ht="15" thickBot="1">
      <c r="A193" s="5">
        <v>192</v>
      </c>
      <c r="B193" s="7" t="s">
        <v>149</v>
      </c>
      <c r="C193" s="7" t="s">
        <v>32</v>
      </c>
      <c r="D193" s="8">
        <v>87</v>
      </c>
      <c r="E193" s="8">
        <v>344</v>
      </c>
      <c r="F193" s="14">
        <v>-1.4</v>
      </c>
      <c r="G193" s="8">
        <v>0</v>
      </c>
      <c r="H193" s="8">
        <v>0</v>
      </c>
      <c r="I193" s="8">
        <v>19.350000000000001</v>
      </c>
      <c r="J193" s="8">
        <v>-0.7</v>
      </c>
      <c r="K193" s="8">
        <v>-0.7</v>
      </c>
      <c r="L193" s="8">
        <v>0</v>
      </c>
    </row>
    <row r="194" spans="1:12" ht="15" thickBot="1">
      <c r="A194" s="5">
        <v>193</v>
      </c>
      <c r="B194" s="7" t="s">
        <v>272</v>
      </c>
      <c r="C194" s="6" t="s">
        <v>103</v>
      </c>
      <c r="D194" s="8">
        <v>140</v>
      </c>
      <c r="E194" s="8">
        <v>548</v>
      </c>
      <c r="F194" s="14">
        <v>-1.5</v>
      </c>
      <c r="G194" s="8">
        <v>0</v>
      </c>
      <c r="H194" s="8">
        <v>0</v>
      </c>
      <c r="I194" s="8">
        <v>-16.63</v>
      </c>
      <c r="J194" s="8">
        <v>-0.9</v>
      </c>
      <c r="K194" s="8">
        <v>0.4</v>
      </c>
      <c r="L194" s="8">
        <v>-1</v>
      </c>
    </row>
    <row r="195" spans="1:12" ht="15" thickBot="1">
      <c r="A195" s="5">
        <v>194</v>
      </c>
      <c r="B195" s="7" t="s">
        <v>110</v>
      </c>
      <c r="C195" s="7" t="s">
        <v>111</v>
      </c>
      <c r="D195" s="8">
        <v>124</v>
      </c>
      <c r="E195" s="8">
        <v>525</v>
      </c>
      <c r="F195" s="14">
        <v>-1.5</v>
      </c>
      <c r="G195" s="8">
        <v>10</v>
      </c>
      <c r="H195" s="8">
        <v>6</v>
      </c>
      <c r="I195" s="8">
        <v>-2.0499999999999998</v>
      </c>
      <c r="J195" s="8">
        <v>-1.4</v>
      </c>
      <c r="K195" s="8">
        <v>-0.6</v>
      </c>
      <c r="L195" s="8">
        <v>0.5</v>
      </c>
    </row>
    <row r="196" spans="1:12" ht="15" thickBot="1">
      <c r="A196" s="5">
        <v>195</v>
      </c>
      <c r="B196" s="7" t="s">
        <v>215</v>
      </c>
      <c r="C196" s="7" t="s">
        <v>89</v>
      </c>
      <c r="D196" s="8">
        <v>135</v>
      </c>
      <c r="E196" s="8">
        <v>540</v>
      </c>
      <c r="F196" s="14">
        <v>-1.5</v>
      </c>
      <c r="G196" s="8">
        <v>16</v>
      </c>
      <c r="H196" s="8">
        <v>5</v>
      </c>
      <c r="I196" s="8">
        <v>-7.21</v>
      </c>
      <c r="J196" s="8">
        <v>0.2</v>
      </c>
      <c r="K196" s="8">
        <v>-2.7</v>
      </c>
      <c r="L196" s="8">
        <v>1</v>
      </c>
    </row>
    <row r="197" spans="1:12" ht="15" thickBot="1">
      <c r="A197" s="5">
        <v>196</v>
      </c>
      <c r="B197" s="7" t="s">
        <v>296</v>
      </c>
      <c r="C197" s="7" t="s">
        <v>100</v>
      </c>
      <c r="D197" s="8">
        <v>108</v>
      </c>
      <c r="E197" s="8">
        <v>323</v>
      </c>
      <c r="F197" s="14">
        <v>-1.5</v>
      </c>
      <c r="G197" s="8">
        <v>4</v>
      </c>
      <c r="H197" s="8">
        <v>2</v>
      </c>
      <c r="I197" s="8">
        <v>-23.21</v>
      </c>
      <c r="J197" s="8">
        <v>-0.6</v>
      </c>
      <c r="K197" s="8">
        <v>1.6</v>
      </c>
      <c r="L197" s="8">
        <v>-2.5</v>
      </c>
    </row>
    <row r="198" spans="1:12" ht="15" thickBot="1">
      <c r="A198" s="5">
        <v>197</v>
      </c>
      <c r="B198" s="7" t="s">
        <v>203</v>
      </c>
      <c r="C198" s="7" t="s">
        <v>26</v>
      </c>
      <c r="D198" s="8">
        <v>142</v>
      </c>
      <c r="E198" s="8">
        <v>516</v>
      </c>
      <c r="F198" s="14">
        <v>-1.6</v>
      </c>
      <c r="G198" s="8">
        <v>3</v>
      </c>
      <c r="H198" s="8">
        <v>4</v>
      </c>
      <c r="I198" s="8">
        <v>2.19</v>
      </c>
      <c r="J198" s="8">
        <v>-1.9</v>
      </c>
      <c r="K198" s="8">
        <v>1</v>
      </c>
      <c r="L198" s="8">
        <v>-0.7</v>
      </c>
    </row>
    <row r="199" spans="1:12" ht="15" thickBot="1">
      <c r="A199" s="5">
        <v>198</v>
      </c>
      <c r="B199" s="7" t="s">
        <v>159</v>
      </c>
      <c r="C199" s="7" t="s">
        <v>97</v>
      </c>
      <c r="D199" s="8">
        <v>154</v>
      </c>
      <c r="E199" s="8">
        <v>683</v>
      </c>
      <c r="F199" s="14">
        <v>-1.7</v>
      </c>
      <c r="G199" s="8">
        <v>20</v>
      </c>
      <c r="H199" s="8">
        <v>5</v>
      </c>
      <c r="I199" s="8">
        <v>-11.42</v>
      </c>
      <c r="J199" s="8">
        <v>0.5</v>
      </c>
      <c r="K199" s="8">
        <v>-0.4</v>
      </c>
      <c r="L199" s="8">
        <v>-1.8</v>
      </c>
    </row>
    <row r="200" spans="1:12" ht="15" thickBot="1">
      <c r="A200" s="5">
        <v>199</v>
      </c>
      <c r="B200" s="7" t="s">
        <v>253</v>
      </c>
      <c r="C200" s="7" t="s">
        <v>56</v>
      </c>
      <c r="D200" s="8">
        <v>116</v>
      </c>
      <c r="E200" s="8">
        <v>419</v>
      </c>
      <c r="F200" s="14">
        <v>-1.7</v>
      </c>
      <c r="G200" s="8">
        <v>1</v>
      </c>
      <c r="H200" s="8">
        <v>0</v>
      </c>
      <c r="I200" s="8">
        <v>1.0900000000000001</v>
      </c>
      <c r="J200" s="8">
        <v>-0.6</v>
      </c>
      <c r="K200" s="8">
        <v>-1</v>
      </c>
      <c r="L200" s="8">
        <v>-0.1</v>
      </c>
    </row>
    <row r="201" spans="1:12" ht="15" thickBot="1">
      <c r="A201" s="5">
        <v>200</v>
      </c>
      <c r="B201" s="7" t="s">
        <v>268</v>
      </c>
      <c r="C201" s="7" t="s">
        <v>64</v>
      </c>
      <c r="D201" s="8">
        <v>99</v>
      </c>
      <c r="E201" s="8">
        <v>336</v>
      </c>
      <c r="F201" s="14">
        <v>-1.7</v>
      </c>
      <c r="G201" s="8">
        <v>9</v>
      </c>
      <c r="H201" s="8">
        <v>3</v>
      </c>
      <c r="I201" s="8">
        <v>-5.6</v>
      </c>
      <c r="J201" s="8">
        <v>-0.1</v>
      </c>
      <c r="K201" s="8">
        <v>-1.1000000000000001</v>
      </c>
      <c r="L201" s="8">
        <v>-0.5</v>
      </c>
    </row>
    <row r="202" spans="1:12" ht="15" thickBot="1">
      <c r="A202" s="5">
        <v>201</v>
      </c>
      <c r="B202" s="7" t="s">
        <v>230</v>
      </c>
      <c r="C202" s="7" t="s">
        <v>111</v>
      </c>
      <c r="D202" s="8">
        <v>112</v>
      </c>
      <c r="E202" s="8">
        <v>473</v>
      </c>
      <c r="F202" s="14">
        <v>-1.7</v>
      </c>
      <c r="G202" s="8">
        <v>11</v>
      </c>
      <c r="H202" s="8">
        <v>3</v>
      </c>
      <c r="I202" s="8">
        <v>4.87</v>
      </c>
      <c r="J202" s="8">
        <v>-0.2</v>
      </c>
      <c r="K202" s="8">
        <v>-2.1</v>
      </c>
      <c r="L202" s="8">
        <v>0.6</v>
      </c>
    </row>
    <row r="203" spans="1:12" ht="15" thickBot="1">
      <c r="A203" s="5">
        <v>202</v>
      </c>
      <c r="B203" s="7" t="s">
        <v>286</v>
      </c>
      <c r="C203" s="7" t="s">
        <v>48</v>
      </c>
      <c r="D203" s="8">
        <v>122</v>
      </c>
      <c r="E203" s="8">
        <v>345</v>
      </c>
      <c r="F203" s="14">
        <v>-1.7</v>
      </c>
      <c r="G203" s="8">
        <v>3</v>
      </c>
      <c r="H203" s="8">
        <v>4</v>
      </c>
      <c r="I203" s="8">
        <v>-23.9</v>
      </c>
      <c r="J203" s="8">
        <v>-1.6</v>
      </c>
      <c r="K203" s="8">
        <v>0.3</v>
      </c>
      <c r="L203" s="8">
        <v>-0.4</v>
      </c>
    </row>
    <row r="204" spans="1:12" ht="15" thickBot="1">
      <c r="A204" s="5">
        <v>203</v>
      </c>
      <c r="B204" s="7" t="s">
        <v>96</v>
      </c>
      <c r="C204" s="7" t="s">
        <v>97</v>
      </c>
      <c r="D204" s="8">
        <v>135</v>
      </c>
      <c r="E204" s="8">
        <v>601</v>
      </c>
      <c r="F204" s="14">
        <v>-1.7</v>
      </c>
      <c r="G204" s="8">
        <v>5</v>
      </c>
      <c r="H204" s="8">
        <v>3</v>
      </c>
      <c r="I204" s="8">
        <v>17.13</v>
      </c>
      <c r="J204" s="8">
        <v>-1.4</v>
      </c>
      <c r="K204" s="8">
        <v>0.6</v>
      </c>
      <c r="L204" s="8">
        <v>-0.9</v>
      </c>
    </row>
    <row r="205" spans="1:12" ht="15" thickBot="1">
      <c r="A205" s="5">
        <v>204</v>
      </c>
      <c r="B205" s="7" t="s">
        <v>136</v>
      </c>
      <c r="C205" s="7" t="s">
        <v>43</v>
      </c>
      <c r="D205" s="8">
        <v>154</v>
      </c>
      <c r="E205" s="8">
        <v>658</v>
      </c>
      <c r="F205" s="14">
        <v>-1.8</v>
      </c>
      <c r="G205" s="8">
        <v>4</v>
      </c>
      <c r="H205" s="8">
        <v>1</v>
      </c>
      <c r="I205" s="8">
        <v>17.91</v>
      </c>
      <c r="J205" s="8">
        <v>-0.7</v>
      </c>
      <c r="K205" s="8">
        <v>-0.7</v>
      </c>
      <c r="L205" s="8">
        <v>-0.4</v>
      </c>
    </row>
    <row r="206" spans="1:12" ht="15" thickBot="1">
      <c r="A206" s="5">
        <v>205</v>
      </c>
      <c r="B206" s="7" t="s">
        <v>308</v>
      </c>
      <c r="C206" s="7" t="s">
        <v>169</v>
      </c>
      <c r="D206" s="8">
        <v>112</v>
      </c>
      <c r="E206" s="8">
        <v>378</v>
      </c>
      <c r="F206" s="14">
        <v>-1.8</v>
      </c>
      <c r="G206" s="8">
        <v>3</v>
      </c>
      <c r="H206" s="8">
        <v>1</v>
      </c>
      <c r="I206" s="8">
        <v>-2.76</v>
      </c>
      <c r="J206" s="8">
        <v>-0.4</v>
      </c>
      <c r="K206" s="8">
        <v>-1.9</v>
      </c>
      <c r="L206" s="8">
        <v>0.5</v>
      </c>
    </row>
    <row r="207" spans="1:12" ht="15" thickBot="1">
      <c r="A207" s="5">
        <v>206</v>
      </c>
      <c r="B207" s="7" t="s">
        <v>261</v>
      </c>
      <c r="C207" s="7" t="s">
        <v>109</v>
      </c>
      <c r="D207" s="8">
        <v>96</v>
      </c>
      <c r="E207" s="8">
        <v>413</v>
      </c>
      <c r="F207" s="14">
        <v>-1.8</v>
      </c>
      <c r="G207" s="8">
        <v>4</v>
      </c>
      <c r="H207" s="8">
        <v>1</v>
      </c>
      <c r="I207" s="8">
        <v>8.2899999999999991</v>
      </c>
      <c r="J207" s="8">
        <v>-0.5</v>
      </c>
      <c r="K207" s="8">
        <v>-0.8</v>
      </c>
      <c r="L207" s="8">
        <v>-0.5</v>
      </c>
    </row>
    <row r="208" spans="1:12" ht="15" thickBot="1">
      <c r="A208" s="5">
        <v>207</v>
      </c>
      <c r="B208" s="7" t="s">
        <v>143</v>
      </c>
      <c r="C208" s="7" t="s">
        <v>144</v>
      </c>
      <c r="D208" s="8">
        <v>96</v>
      </c>
      <c r="E208" s="8">
        <v>335</v>
      </c>
      <c r="F208" s="14">
        <v>-1.8</v>
      </c>
      <c r="G208" s="8">
        <v>3</v>
      </c>
      <c r="H208" s="8">
        <v>2</v>
      </c>
      <c r="I208" s="8">
        <v>1.08</v>
      </c>
      <c r="J208" s="8">
        <v>-0.9</v>
      </c>
      <c r="K208" s="8">
        <v>-0.9</v>
      </c>
      <c r="L208" s="8">
        <v>0</v>
      </c>
    </row>
    <row r="209" spans="1:12" ht="15" thickBot="1">
      <c r="A209" s="5">
        <v>208</v>
      </c>
      <c r="B209" s="7" t="s">
        <v>284</v>
      </c>
      <c r="C209" s="7" t="s">
        <v>24</v>
      </c>
      <c r="D209" s="8">
        <v>125</v>
      </c>
      <c r="E209" s="8">
        <v>423</v>
      </c>
      <c r="F209" s="14">
        <v>-1.9</v>
      </c>
      <c r="G209" s="8">
        <v>8</v>
      </c>
      <c r="H209" s="8">
        <v>3</v>
      </c>
      <c r="I209" s="8">
        <v>-16.28</v>
      </c>
      <c r="J209" s="8">
        <v>-0.4</v>
      </c>
      <c r="K209" s="8">
        <v>-0.2</v>
      </c>
      <c r="L209" s="8">
        <v>-1.3</v>
      </c>
    </row>
    <row r="210" spans="1:12" ht="15" thickBot="1">
      <c r="A210" s="5">
        <v>209</v>
      </c>
      <c r="B210" s="7" t="s">
        <v>220</v>
      </c>
      <c r="C210" s="7" t="s">
        <v>100</v>
      </c>
      <c r="D210" s="8">
        <v>125</v>
      </c>
      <c r="E210" s="8">
        <v>402</v>
      </c>
      <c r="F210" s="14">
        <v>-2</v>
      </c>
      <c r="G210" s="8">
        <v>3</v>
      </c>
      <c r="H210" s="8">
        <v>1</v>
      </c>
      <c r="I210" s="8">
        <v>-2.98</v>
      </c>
      <c r="J210" s="8">
        <v>-0.5</v>
      </c>
      <c r="K210" s="8">
        <v>-0.1</v>
      </c>
      <c r="L210" s="8">
        <v>-1.4</v>
      </c>
    </row>
    <row r="211" spans="1:12" ht="15" thickBot="1">
      <c r="A211" s="5">
        <v>210</v>
      </c>
      <c r="B211" s="7" t="s">
        <v>300</v>
      </c>
      <c r="C211" s="6" t="s">
        <v>103</v>
      </c>
      <c r="D211" s="8">
        <v>142</v>
      </c>
      <c r="E211" s="8">
        <v>545</v>
      </c>
      <c r="F211" s="14">
        <v>-2</v>
      </c>
      <c r="G211" s="8">
        <v>15</v>
      </c>
      <c r="H211" s="8">
        <v>2</v>
      </c>
      <c r="I211" s="8">
        <v>-5.68</v>
      </c>
      <c r="J211" s="8">
        <v>1.2</v>
      </c>
      <c r="K211" s="8">
        <v>-2.1</v>
      </c>
      <c r="L211" s="8">
        <v>-1.1000000000000001</v>
      </c>
    </row>
    <row r="212" spans="1:12" ht="15" thickBot="1">
      <c r="A212" s="5">
        <v>211</v>
      </c>
      <c r="B212" s="7" t="s">
        <v>162</v>
      </c>
      <c r="C212" s="7" t="s">
        <v>116</v>
      </c>
      <c r="D212" s="8">
        <v>142</v>
      </c>
      <c r="E212" s="8">
        <v>602</v>
      </c>
      <c r="F212" s="14">
        <v>-2</v>
      </c>
      <c r="G212" s="8">
        <v>5</v>
      </c>
      <c r="H212" s="8">
        <v>3</v>
      </c>
      <c r="I212" s="8">
        <v>-12.7</v>
      </c>
      <c r="J212" s="8">
        <v>-1.3</v>
      </c>
      <c r="K212" s="8">
        <v>0.1</v>
      </c>
      <c r="L212" s="8">
        <v>-0.8</v>
      </c>
    </row>
    <row r="213" spans="1:12" ht="15" thickBot="1">
      <c r="A213" s="5">
        <v>212</v>
      </c>
      <c r="B213" s="7" t="s">
        <v>145</v>
      </c>
      <c r="C213" s="7" t="s">
        <v>26</v>
      </c>
      <c r="D213" s="8">
        <v>139</v>
      </c>
      <c r="E213" s="8">
        <v>533</v>
      </c>
      <c r="F213" s="14">
        <v>-2.1</v>
      </c>
      <c r="G213" s="8">
        <v>1</v>
      </c>
      <c r="H213" s="8">
        <v>0</v>
      </c>
      <c r="I213" s="8">
        <v>-2.63</v>
      </c>
      <c r="J213" s="8">
        <v>-0.8</v>
      </c>
      <c r="K213" s="8">
        <v>0</v>
      </c>
      <c r="L213" s="8">
        <v>-1.3</v>
      </c>
    </row>
    <row r="214" spans="1:12" ht="15" thickBot="1">
      <c r="A214" s="5">
        <v>213</v>
      </c>
      <c r="B214" s="7" t="s">
        <v>193</v>
      </c>
      <c r="C214" s="7" t="s">
        <v>116</v>
      </c>
      <c r="D214" s="8">
        <v>132</v>
      </c>
      <c r="E214" s="8">
        <v>502</v>
      </c>
      <c r="F214" s="14">
        <v>-2.1</v>
      </c>
      <c r="G214" s="8">
        <v>0</v>
      </c>
      <c r="H214" s="8">
        <v>0</v>
      </c>
      <c r="I214" s="8">
        <v>11.14</v>
      </c>
      <c r="J214" s="8">
        <v>-1</v>
      </c>
      <c r="K214" s="8">
        <v>-2.2999999999999998</v>
      </c>
      <c r="L214" s="8">
        <v>1.2</v>
      </c>
    </row>
    <row r="215" spans="1:12" ht="15" thickBot="1">
      <c r="A215" s="5">
        <v>214</v>
      </c>
      <c r="B215" s="7" t="s">
        <v>340</v>
      </c>
      <c r="C215" s="7" t="s">
        <v>100</v>
      </c>
      <c r="D215" s="8">
        <v>85</v>
      </c>
      <c r="E215" s="8">
        <v>326</v>
      </c>
      <c r="F215" s="14">
        <v>-2.2000000000000002</v>
      </c>
      <c r="G215" s="8">
        <v>6</v>
      </c>
      <c r="H215" s="8">
        <v>2</v>
      </c>
      <c r="I215" s="8">
        <v>-23.76</v>
      </c>
      <c r="J215" s="8">
        <v>-0.3</v>
      </c>
      <c r="K215" s="8">
        <v>-0.6</v>
      </c>
      <c r="L215" s="8">
        <v>-1.3</v>
      </c>
    </row>
    <row r="216" spans="1:12" ht="15" thickBot="1">
      <c r="A216" s="5">
        <v>215</v>
      </c>
      <c r="B216" s="7" t="s">
        <v>335</v>
      </c>
      <c r="C216" s="7" t="s">
        <v>109</v>
      </c>
      <c r="D216" s="8">
        <v>80</v>
      </c>
      <c r="E216" s="8">
        <v>335</v>
      </c>
      <c r="F216" s="14">
        <v>-2.2000000000000002</v>
      </c>
      <c r="G216" s="8">
        <v>0</v>
      </c>
      <c r="H216" s="8">
        <v>0</v>
      </c>
      <c r="I216" s="8">
        <v>-11.91</v>
      </c>
      <c r="J216" s="8">
        <v>-0.7</v>
      </c>
      <c r="K216" s="8">
        <v>-1.7</v>
      </c>
      <c r="L216" s="8">
        <v>0.2</v>
      </c>
    </row>
    <row r="217" spans="1:12" ht="15" thickBot="1">
      <c r="A217" s="5">
        <v>216</v>
      </c>
      <c r="B217" s="7" t="s">
        <v>270</v>
      </c>
      <c r="C217" s="7" t="s">
        <v>169</v>
      </c>
      <c r="D217" s="8">
        <v>135</v>
      </c>
      <c r="E217" s="8">
        <v>490</v>
      </c>
      <c r="F217" s="14">
        <v>-2.2999999999999998</v>
      </c>
      <c r="G217" s="8">
        <v>3</v>
      </c>
      <c r="H217" s="8">
        <v>2</v>
      </c>
      <c r="I217" s="8">
        <v>-7.49</v>
      </c>
      <c r="J217" s="8">
        <v>-0.9</v>
      </c>
      <c r="K217" s="8">
        <v>-1.5</v>
      </c>
      <c r="L217" s="8">
        <v>0.1</v>
      </c>
    </row>
    <row r="218" spans="1:12" ht="15" thickBot="1">
      <c r="A218" s="5">
        <v>217</v>
      </c>
      <c r="B218" s="7" t="s">
        <v>163</v>
      </c>
      <c r="C218" s="7" t="s">
        <v>86</v>
      </c>
      <c r="D218" s="8">
        <v>144</v>
      </c>
      <c r="E218" s="8">
        <v>546</v>
      </c>
      <c r="F218" s="14">
        <v>-2.2999999999999998</v>
      </c>
      <c r="G218" s="8">
        <v>1</v>
      </c>
      <c r="H218" s="8">
        <v>0</v>
      </c>
      <c r="I218" s="8">
        <v>-3.64</v>
      </c>
      <c r="J218" s="8">
        <v>-0.8</v>
      </c>
      <c r="K218" s="8">
        <v>-0.3</v>
      </c>
      <c r="L218" s="8">
        <v>-1.2</v>
      </c>
    </row>
    <row r="219" spans="1:12" ht="15" thickBot="1">
      <c r="A219" s="5">
        <v>218</v>
      </c>
      <c r="B219" s="7" t="s">
        <v>155</v>
      </c>
      <c r="C219" s="7" t="s">
        <v>86</v>
      </c>
      <c r="D219" s="8">
        <v>126</v>
      </c>
      <c r="E219" s="8">
        <v>454</v>
      </c>
      <c r="F219" s="14">
        <v>-2.4</v>
      </c>
      <c r="G219" s="8">
        <v>0</v>
      </c>
      <c r="H219" s="8">
        <v>0</v>
      </c>
      <c r="I219" s="8">
        <v>4.3899999999999997</v>
      </c>
      <c r="J219" s="8">
        <v>-0.9</v>
      </c>
      <c r="K219" s="8">
        <v>-0.8</v>
      </c>
      <c r="L219" s="8">
        <v>-0.7</v>
      </c>
    </row>
    <row r="220" spans="1:12" ht="15" thickBot="1">
      <c r="A220" s="5">
        <v>219</v>
      </c>
      <c r="B220" s="7" t="s">
        <v>120</v>
      </c>
      <c r="C220" s="7" t="s">
        <v>89</v>
      </c>
      <c r="D220" s="8">
        <v>126</v>
      </c>
      <c r="E220" s="8">
        <v>546</v>
      </c>
      <c r="F220" s="14">
        <v>-2.5</v>
      </c>
      <c r="G220" s="8">
        <v>11</v>
      </c>
      <c r="H220" s="8">
        <v>3</v>
      </c>
      <c r="I220" s="8">
        <v>32.15</v>
      </c>
      <c r="J220" s="8">
        <v>-0.3</v>
      </c>
      <c r="K220" s="8">
        <v>-2.2999999999999998</v>
      </c>
      <c r="L220" s="8">
        <v>0.1</v>
      </c>
    </row>
    <row r="221" spans="1:12" ht="15" thickBot="1">
      <c r="A221" s="5">
        <v>220</v>
      </c>
      <c r="B221" s="7" t="s">
        <v>303</v>
      </c>
      <c r="C221" s="7" t="s">
        <v>129</v>
      </c>
      <c r="D221" s="8">
        <v>122</v>
      </c>
      <c r="E221" s="8">
        <v>482</v>
      </c>
      <c r="F221" s="14">
        <v>-2.6</v>
      </c>
      <c r="G221" s="8">
        <v>9</v>
      </c>
      <c r="H221" s="8">
        <v>4</v>
      </c>
      <c r="I221" s="8">
        <v>-7.07</v>
      </c>
      <c r="J221" s="8">
        <v>-0.8</v>
      </c>
      <c r="K221" s="8">
        <v>-1.3</v>
      </c>
      <c r="L221" s="8">
        <v>-0.5</v>
      </c>
    </row>
    <row r="222" spans="1:12" ht="15" thickBot="1">
      <c r="A222" s="5">
        <v>221</v>
      </c>
      <c r="B222" s="7" t="s">
        <v>337</v>
      </c>
      <c r="C222" s="7" t="s">
        <v>52</v>
      </c>
      <c r="D222" s="8">
        <v>117</v>
      </c>
      <c r="E222" s="8">
        <v>407</v>
      </c>
      <c r="F222" s="14">
        <v>-2.6</v>
      </c>
      <c r="G222" s="8">
        <v>0</v>
      </c>
      <c r="H222" s="8">
        <v>0</v>
      </c>
      <c r="I222" s="8">
        <v>-31.13</v>
      </c>
      <c r="J222" s="8">
        <v>-0.6</v>
      </c>
      <c r="K222" s="8">
        <v>-1.6</v>
      </c>
      <c r="L222" s="8">
        <v>-0.4</v>
      </c>
    </row>
    <row r="223" spans="1:12" ht="15" thickBot="1">
      <c r="A223" s="5">
        <v>222</v>
      </c>
      <c r="B223" s="7" t="s">
        <v>67</v>
      </c>
      <c r="C223" s="7" t="s">
        <v>52</v>
      </c>
      <c r="D223" s="8">
        <v>114</v>
      </c>
      <c r="E223" s="8">
        <v>496</v>
      </c>
      <c r="F223" s="14">
        <v>-2.6</v>
      </c>
      <c r="G223" s="8">
        <v>0</v>
      </c>
      <c r="H223" s="8">
        <v>0</v>
      </c>
      <c r="I223" s="8">
        <v>52.67</v>
      </c>
      <c r="J223" s="8">
        <v>-1.1000000000000001</v>
      </c>
      <c r="K223" s="8">
        <v>-2.7</v>
      </c>
      <c r="L223" s="8">
        <v>1.2</v>
      </c>
    </row>
    <row r="224" spans="1:12" ht="15" thickBot="1">
      <c r="A224" s="5">
        <v>223</v>
      </c>
      <c r="B224" s="7" t="s">
        <v>99</v>
      </c>
      <c r="C224" s="7" t="s">
        <v>100</v>
      </c>
      <c r="D224" s="8">
        <v>147</v>
      </c>
      <c r="E224" s="8">
        <v>617</v>
      </c>
      <c r="F224" s="14">
        <v>-2.6</v>
      </c>
      <c r="G224" s="8">
        <v>3</v>
      </c>
      <c r="H224" s="8">
        <v>2</v>
      </c>
      <c r="I224" s="8">
        <v>29.42</v>
      </c>
      <c r="J224" s="8">
        <v>-1.7</v>
      </c>
      <c r="K224" s="8">
        <v>0.3</v>
      </c>
      <c r="L224" s="8">
        <v>-1.2</v>
      </c>
    </row>
    <row r="225" spans="1:12" ht="15" thickBot="1">
      <c r="A225" s="5">
        <v>224</v>
      </c>
      <c r="B225" s="7" t="s">
        <v>72</v>
      </c>
      <c r="C225" s="7" t="s">
        <v>43</v>
      </c>
      <c r="D225" s="8">
        <v>152</v>
      </c>
      <c r="E225" s="8">
        <v>682</v>
      </c>
      <c r="F225" s="14">
        <v>-2.6</v>
      </c>
      <c r="G225" s="8">
        <v>3</v>
      </c>
      <c r="H225" s="8">
        <v>3</v>
      </c>
      <c r="I225" s="8">
        <v>18.22</v>
      </c>
      <c r="J225" s="8">
        <v>-2.1</v>
      </c>
      <c r="K225" s="8">
        <v>-1.1000000000000001</v>
      </c>
      <c r="L225" s="8">
        <v>0.6</v>
      </c>
    </row>
    <row r="226" spans="1:12" ht="15" thickBot="1">
      <c r="A226" s="5">
        <v>225</v>
      </c>
      <c r="B226" s="7" t="s">
        <v>305</v>
      </c>
      <c r="C226" s="7" t="s">
        <v>54</v>
      </c>
      <c r="D226" s="8">
        <v>115</v>
      </c>
      <c r="E226" s="8">
        <v>361</v>
      </c>
      <c r="F226" s="14">
        <v>-2.6</v>
      </c>
      <c r="G226" s="8">
        <v>14</v>
      </c>
      <c r="H226" s="8">
        <v>5</v>
      </c>
      <c r="I226" s="8">
        <v>-3.24</v>
      </c>
      <c r="J226" s="8">
        <v>0</v>
      </c>
      <c r="K226" s="8">
        <v>-0.7</v>
      </c>
      <c r="L226" s="8">
        <v>-1.9</v>
      </c>
    </row>
    <row r="227" spans="1:12" ht="15" thickBot="1">
      <c r="A227" s="5">
        <v>226</v>
      </c>
      <c r="B227" s="7" t="s">
        <v>165</v>
      </c>
      <c r="C227" s="7" t="s">
        <v>97</v>
      </c>
      <c r="D227" s="8">
        <v>129</v>
      </c>
      <c r="E227" s="8">
        <v>408</v>
      </c>
      <c r="F227" s="14">
        <v>-2.7</v>
      </c>
      <c r="G227" s="8">
        <v>14</v>
      </c>
      <c r="H227" s="8">
        <v>1</v>
      </c>
      <c r="I227" s="8">
        <v>-8.8800000000000008</v>
      </c>
      <c r="J227" s="8">
        <v>1.6</v>
      </c>
      <c r="K227" s="8">
        <v>-3.3</v>
      </c>
      <c r="L227" s="8">
        <v>-1</v>
      </c>
    </row>
    <row r="228" spans="1:12" ht="15" thickBot="1">
      <c r="A228" s="5">
        <v>227</v>
      </c>
      <c r="B228" s="7" t="s">
        <v>276</v>
      </c>
      <c r="C228" s="7" t="s">
        <v>50</v>
      </c>
      <c r="D228" s="8">
        <v>120</v>
      </c>
      <c r="E228" s="8">
        <v>489</v>
      </c>
      <c r="F228" s="14">
        <v>-2.7</v>
      </c>
      <c r="G228" s="8">
        <v>0</v>
      </c>
      <c r="H228" s="8">
        <v>0</v>
      </c>
      <c r="I228" s="8">
        <v>6.12</v>
      </c>
      <c r="J228" s="8">
        <v>-0.9</v>
      </c>
      <c r="K228" s="8">
        <v>-0.5</v>
      </c>
      <c r="L228" s="8">
        <v>-1.3</v>
      </c>
    </row>
    <row r="229" spans="1:12" ht="15" thickBot="1">
      <c r="A229" s="5">
        <v>228</v>
      </c>
      <c r="B229" s="7" t="s">
        <v>290</v>
      </c>
      <c r="C229" s="7" t="s">
        <v>100</v>
      </c>
      <c r="D229" s="8">
        <v>153</v>
      </c>
      <c r="E229" s="8">
        <v>626</v>
      </c>
      <c r="F229" s="14">
        <v>-2.7</v>
      </c>
      <c r="G229" s="8">
        <v>4</v>
      </c>
      <c r="H229" s="8">
        <v>1</v>
      </c>
      <c r="I229" s="8">
        <v>-9.7799999999999994</v>
      </c>
      <c r="J229" s="8">
        <v>-0.7</v>
      </c>
      <c r="K229" s="8">
        <v>-0.6</v>
      </c>
      <c r="L229" s="8">
        <v>-1.4</v>
      </c>
    </row>
    <row r="230" spans="1:12" ht="15" thickBot="1">
      <c r="A230" s="5">
        <v>229</v>
      </c>
      <c r="B230" s="7" t="s">
        <v>228</v>
      </c>
      <c r="C230" s="7" t="s">
        <v>144</v>
      </c>
      <c r="D230" s="8">
        <v>134</v>
      </c>
      <c r="E230" s="8">
        <v>450</v>
      </c>
      <c r="F230" s="14">
        <v>-2.7</v>
      </c>
      <c r="G230" s="8">
        <v>0</v>
      </c>
      <c r="H230" s="8">
        <v>0</v>
      </c>
      <c r="I230" s="8">
        <v>9.5399999999999991</v>
      </c>
      <c r="J230" s="8">
        <v>-1</v>
      </c>
      <c r="K230" s="8">
        <v>-1.8</v>
      </c>
      <c r="L230" s="8">
        <v>0.1</v>
      </c>
    </row>
    <row r="231" spans="1:12" ht="15" thickBot="1">
      <c r="A231" s="5">
        <v>230</v>
      </c>
      <c r="B231" s="7" t="s">
        <v>283</v>
      </c>
      <c r="C231" s="7" t="s">
        <v>45</v>
      </c>
      <c r="D231" s="8">
        <v>96</v>
      </c>
      <c r="E231" s="8">
        <v>361</v>
      </c>
      <c r="F231" s="14">
        <v>-2.8</v>
      </c>
      <c r="G231" s="8">
        <v>1</v>
      </c>
      <c r="H231" s="8">
        <v>3</v>
      </c>
      <c r="I231" s="8">
        <v>-8.5</v>
      </c>
      <c r="J231" s="8">
        <v>-1.7</v>
      </c>
      <c r="K231" s="8">
        <v>0.1</v>
      </c>
      <c r="L231" s="8">
        <v>-1.2</v>
      </c>
    </row>
    <row r="232" spans="1:12" ht="15" thickBot="1">
      <c r="A232" s="5">
        <v>231</v>
      </c>
      <c r="B232" s="7" t="s">
        <v>175</v>
      </c>
      <c r="C232" s="7" t="s">
        <v>35</v>
      </c>
      <c r="D232" s="8">
        <v>160</v>
      </c>
      <c r="E232" s="8">
        <v>678</v>
      </c>
      <c r="F232" s="14">
        <v>-2.9</v>
      </c>
      <c r="G232" s="8">
        <v>7</v>
      </c>
      <c r="H232" s="8">
        <v>2</v>
      </c>
      <c r="I232" s="8">
        <v>3.49</v>
      </c>
      <c r="J232" s="8">
        <v>-0.6</v>
      </c>
      <c r="K232" s="8">
        <v>-4.0999999999999996</v>
      </c>
      <c r="L232" s="8">
        <v>1.8</v>
      </c>
    </row>
    <row r="233" spans="1:12" ht="15" thickBot="1">
      <c r="A233" s="5">
        <v>232</v>
      </c>
      <c r="B233" s="7" t="s">
        <v>249</v>
      </c>
      <c r="C233" s="6" t="s">
        <v>103</v>
      </c>
      <c r="D233" s="8">
        <v>118</v>
      </c>
      <c r="E233" s="8">
        <v>471</v>
      </c>
      <c r="F233" s="14">
        <v>-2.9</v>
      </c>
      <c r="G233" s="8">
        <v>2</v>
      </c>
      <c r="H233" s="8">
        <v>2</v>
      </c>
      <c r="I233" s="8">
        <v>-13.65</v>
      </c>
      <c r="J233" s="8">
        <v>-1.2</v>
      </c>
      <c r="K233" s="8">
        <v>-0.6</v>
      </c>
      <c r="L233" s="8">
        <v>-1.1000000000000001</v>
      </c>
    </row>
    <row r="234" spans="1:12" ht="15" thickBot="1">
      <c r="A234" s="5">
        <v>233</v>
      </c>
      <c r="B234" s="7" t="s">
        <v>135</v>
      </c>
      <c r="C234" s="7" t="s">
        <v>32</v>
      </c>
      <c r="D234" s="8">
        <v>122</v>
      </c>
      <c r="E234" s="8">
        <v>515</v>
      </c>
      <c r="F234" s="14">
        <v>-2.9</v>
      </c>
      <c r="G234" s="8">
        <v>1</v>
      </c>
      <c r="H234" s="8">
        <v>3</v>
      </c>
      <c r="I234" s="8">
        <v>2.99</v>
      </c>
      <c r="J234" s="8">
        <v>-1.9</v>
      </c>
      <c r="K234" s="8">
        <v>-2.4</v>
      </c>
      <c r="L234" s="8">
        <v>1.4</v>
      </c>
    </row>
    <row r="235" spans="1:12" ht="15" thickBot="1">
      <c r="A235" s="5">
        <v>234</v>
      </c>
      <c r="B235" s="7" t="s">
        <v>62</v>
      </c>
      <c r="C235" s="7" t="s">
        <v>58</v>
      </c>
      <c r="D235" s="8">
        <v>154</v>
      </c>
      <c r="E235" s="8">
        <v>687</v>
      </c>
      <c r="F235" s="14">
        <v>-3</v>
      </c>
      <c r="G235" s="8">
        <v>1</v>
      </c>
      <c r="H235" s="8">
        <v>2</v>
      </c>
      <c r="I235" s="8">
        <v>17.7</v>
      </c>
      <c r="J235" s="8">
        <v>-2.2000000000000002</v>
      </c>
      <c r="K235" s="8">
        <v>0.3</v>
      </c>
      <c r="L235" s="8">
        <v>-1.1000000000000001</v>
      </c>
    </row>
    <row r="236" spans="1:12" ht="15" thickBot="1">
      <c r="A236" s="5">
        <v>235</v>
      </c>
      <c r="B236" s="7" t="s">
        <v>342</v>
      </c>
      <c r="C236" s="6" t="s">
        <v>103</v>
      </c>
      <c r="D236" s="8">
        <v>125</v>
      </c>
      <c r="E236" s="8">
        <v>521</v>
      </c>
      <c r="F236" s="14">
        <v>-3</v>
      </c>
      <c r="G236" s="8">
        <v>1</v>
      </c>
      <c r="H236" s="8">
        <v>0</v>
      </c>
      <c r="I236" s="8">
        <v>-12.12</v>
      </c>
      <c r="J236" s="8">
        <v>-0.8</v>
      </c>
      <c r="K236" s="8">
        <v>-1.3</v>
      </c>
      <c r="L236" s="8">
        <v>-0.9</v>
      </c>
    </row>
    <row r="237" spans="1:12" ht="15" thickBot="1">
      <c r="A237" s="5">
        <v>236</v>
      </c>
      <c r="B237" s="7" t="s">
        <v>341</v>
      </c>
      <c r="C237" s="6" t="s">
        <v>103</v>
      </c>
      <c r="D237" s="8">
        <v>140</v>
      </c>
      <c r="E237" s="8">
        <v>508</v>
      </c>
      <c r="F237" s="14">
        <v>-3.1</v>
      </c>
      <c r="G237" s="8">
        <v>4</v>
      </c>
      <c r="H237" s="8">
        <v>1</v>
      </c>
      <c r="I237" s="8">
        <v>-18.21</v>
      </c>
      <c r="J237" s="8">
        <v>-0.5</v>
      </c>
      <c r="K237" s="8">
        <v>-0.2</v>
      </c>
      <c r="L237" s="8">
        <v>-2.4</v>
      </c>
    </row>
    <row r="238" spans="1:12" ht="15" thickBot="1">
      <c r="A238" s="5">
        <v>237</v>
      </c>
      <c r="B238" s="7" t="s">
        <v>326</v>
      </c>
      <c r="C238" s="7" t="s">
        <v>169</v>
      </c>
      <c r="D238" s="8">
        <v>109</v>
      </c>
      <c r="E238" s="8">
        <v>344</v>
      </c>
      <c r="F238" s="14">
        <v>-3.1</v>
      </c>
      <c r="G238" s="8">
        <v>1</v>
      </c>
      <c r="H238" s="8">
        <v>0</v>
      </c>
      <c r="I238" s="8">
        <v>-23.34</v>
      </c>
      <c r="J238" s="8">
        <v>-0.3</v>
      </c>
      <c r="K238" s="8">
        <v>-0.7</v>
      </c>
      <c r="L238" s="8">
        <v>-2.1</v>
      </c>
    </row>
    <row r="239" spans="1:12" ht="15" thickBot="1">
      <c r="A239" s="5">
        <v>238</v>
      </c>
      <c r="B239" s="7" t="s">
        <v>123</v>
      </c>
      <c r="C239" s="7" t="s">
        <v>35</v>
      </c>
      <c r="D239" s="8">
        <v>162</v>
      </c>
      <c r="E239" s="8">
        <v>694</v>
      </c>
      <c r="F239" s="14">
        <v>-3.2</v>
      </c>
      <c r="G239" s="8">
        <v>2</v>
      </c>
      <c r="H239" s="8">
        <v>1</v>
      </c>
      <c r="I239" s="8">
        <v>2.84</v>
      </c>
      <c r="J239" s="8">
        <v>-1.4</v>
      </c>
      <c r="K239" s="8">
        <v>-2.5</v>
      </c>
      <c r="L239" s="8">
        <v>0.7</v>
      </c>
    </row>
    <row r="240" spans="1:12" ht="15" thickBot="1">
      <c r="A240" s="5">
        <v>239</v>
      </c>
      <c r="B240" s="7" t="s">
        <v>70</v>
      </c>
      <c r="C240" s="7" t="s">
        <v>37</v>
      </c>
      <c r="D240" s="8">
        <v>150</v>
      </c>
      <c r="E240" s="8">
        <v>650</v>
      </c>
      <c r="F240" s="14">
        <v>-3.2</v>
      </c>
      <c r="G240" s="8">
        <v>8</v>
      </c>
      <c r="H240" s="8">
        <v>2</v>
      </c>
      <c r="I240" s="8">
        <v>21.25</v>
      </c>
      <c r="J240" s="8">
        <v>-0.6</v>
      </c>
      <c r="K240" s="8">
        <v>-1.6</v>
      </c>
      <c r="L240" s="8">
        <v>-1</v>
      </c>
    </row>
    <row r="241" spans="1:12" ht="15" thickBot="1">
      <c r="A241" s="5">
        <v>240</v>
      </c>
      <c r="B241" s="7" t="s">
        <v>275</v>
      </c>
      <c r="C241" s="7" t="s">
        <v>45</v>
      </c>
      <c r="D241" s="8">
        <v>92</v>
      </c>
      <c r="E241" s="8">
        <v>315</v>
      </c>
      <c r="F241" s="14">
        <v>-3.2</v>
      </c>
      <c r="G241" s="8">
        <v>7</v>
      </c>
      <c r="H241" s="8">
        <v>2</v>
      </c>
      <c r="I241" s="8">
        <v>-3.92</v>
      </c>
      <c r="J241" s="8">
        <v>-0.1</v>
      </c>
      <c r="K241" s="8">
        <v>-1.8</v>
      </c>
      <c r="L241" s="8">
        <v>-1.3</v>
      </c>
    </row>
    <row r="242" spans="1:12" ht="15" thickBot="1">
      <c r="A242" s="5">
        <v>241</v>
      </c>
      <c r="B242" s="7" t="s">
        <v>171</v>
      </c>
      <c r="C242" s="7" t="s">
        <v>37</v>
      </c>
      <c r="D242" s="8">
        <v>145</v>
      </c>
      <c r="E242" s="8">
        <v>592</v>
      </c>
      <c r="F242" s="14">
        <v>-3.2</v>
      </c>
      <c r="G242" s="8">
        <v>5</v>
      </c>
      <c r="H242" s="8">
        <v>0</v>
      </c>
      <c r="I242" s="8">
        <v>-1.37</v>
      </c>
      <c r="J242" s="8">
        <v>0.1</v>
      </c>
      <c r="K242" s="8">
        <v>-1.1000000000000001</v>
      </c>
      <c r="L242" s="8">
        <v>-2.2000000000000002</v>
      </c>
    </row>
    <row r="243" spans="1:12" ht="15" thickBot="1">
      <c r="A243" s="5">
        <v>242</v>
      </c>
      <c r="B243" s="7" t="s">
        <v>132</v>
      </c>
      <c r="C243" s="7" t="s">
        <v>95</v>
      </c>
      <c r="D243" s="8">
        <v>144</v>
      </c>
      <c r="E243" s="8">
        <v>612</v>
      </c>
      <c r="F243" s="14">
        <v>-3.3</v>
      </c>
      <c r="G243" s="8">
        <v>3</v>
      </c>
      <c r="H243" s="8">
        <v>3</v>
      </c>
      <c r="I243" s="8">
        <v>0.55000000000000004</v>
      </c>
      <c r="J243" s="8">
        <v>-1.7</v>
      </c>
      <c r="K243" s="8">
        <v>0.2</v>
      </c>
      <c r="L243" s="8">
        <v>-1.8</v>
      </c>
    </row>
    <row r="244" spans="1:12" ht="15" thickBot="1">
      <c r="A244" s="5">
        <v>243</v>
      </c>
      <c r="B244" s="7" t="s">
        <v>117</v>
      </c>
      <c r="C244" s="7" t="s">
        <v>56</v>
      </c>
      <c r="D244" s="8">
        <v>138</v>
      </c>
      <c r="E244" s="8">
        <v>583</v>
      </c>
      <c r="F244" s="14">
        <v>-3.4</v>
      </c>
      <c r="G244" s="8">
        <v>6</v>
      </c>
      <c r="H244" s="8">
        <v>7</v>
      </c>
      <c r="I244" s="8">
        <v>9.52</v>
      </c>
      <c r="J244" s="8">
        <v>-2.9</v>
      </c>
      <c r="K244" s="8">
        <v>-1.5</v>
      </c>
      <c r="L244" s="8">
        <v>1</v>
      </c>
    </row>
    <row r="245" spans="1:12" ht="15" thickBot="1">
      <c r="A245" s="5">
        <v>244</v>
      </c>
      <c r="B245" s="7" t="s">
        <v>44</v>
      </c>
      <c r="C245" s="7" t="s">
        <v>45</v>
      </c>
      <c r="D245" s="8">
        <v>141</v>
      </c>
      <c r="E245" s="8">
        <v>611</v>
      </c>
      <c r="F245" s="14">
        <v>-3.4</v>
      </c>
      <c r="G245" s="8">
        <v>6</v>
      </c>
      <c r="H245" s="8">
        <v>1</v>
      </c>
      <c r="I245" s="8">
        <v>15.6</v>
      </c>
      <c r="J245" s="8">
        <v>-0.5</v>
      </c>
      <c r="K245" s="8">
        <v>0</v>
      </c>
      <c r="L245" s="8">
        <v>-2.9</v>
      </c>
    </row>
    <row r="246" spans="1:12" ht="15" thickBot="1">
      <c r="A246" s="5">
        <v>245</v>
      </c>
      <c r="B246" s="7" t="s">
        <v>224</v>
      </c>
      <c r="C246" s="7" t="s">
        <v>116</v>
      </c>
      <c r="D246" s="8">
        <v>146</v>
      </c>
      <c r="E246" s="8">
        <v>626</v>
      </c>
      <c r="F246" s="14">
        <v>-3.5</v>
      </c>
      <c r="G246" s="8">
        <v>4</v>
      </c>
      <c r="H246" s="8">
        <v>1</v>
      </c>
      <c r="I246" s="8">
        <v>19.72</v>
      </c>
      <c r="J246" s="8">
        <v>-0.9</v>
      </c>
      <c r="K246" s="8">
        <v>-2.8</v>
      </c>
      <c r="L246" s="8">
        <v>0.2</v>
      </c>
    </row>
    <row r="247" spans="1:12" ht="15" thickBot="1">
      <c r="A247" s="5">
        <v>246</v>
      </c>
      <c r="B247" s="7" t="s">
        <v>156</v>
      </c>
      <c r="C247" s="7" t="s">
        <v>144</v>
      </c>
      <c r="D247" s="8">
        <v>130</v>
      </c>
      <c r="E247" s="8">
        <v>491</v>
      </c>
      <c r="F247" s="14">
        <v>-3.5</v>
      </c>
      <c r="G247" s="8">
        <v>1</v>
      </c>
      <c r="H247" s="8">
        <v>1</v>
      </c>
      <c r="I247" s="8">
        <v>10.38</v>
      </c>
      <c r="J247" s="8">
        <v>-1.1000000000000001</v>
      </c>
      <c r="K247" s="8">
        <v>-2.8</v>
      </c>
      <c r="L247" s="8">
        <v>0.4</v>
      </c>
    </row>
    <row r="248" spans="1:12" ht="15" thickBot="1">
      <c r="A248" s="5">
        <v>247</v>
      </c>
      <c r="B248" s="7" t="s">
        <v>317</v>
      </c>
      <c r="C248" s="7" t="s">
        <v>39</v>
      </c>
      <c r="D248" s="8">
        <v>140</v>
      </c>
      <c r="E248" s="8">
        <v>580</v>
      </c>
      <c r="F248" s="14">
        <v>-3.5</v>
      </c>
      <c r="G248" s="8">
        <v>0</v>
      </c>
      <c r="H248" s="8">
        <v>0</v>
      </c>
      <c r="I248" s="8">
        <v>-9.69</v>
      </c>
      <c r="J248" s="8">
        <v>-0.9</v>
      </c>
      <c r="K248" s="8">
        <v>-2.8</v>
      </c>
      <c r="L248" s="8">
        <v>0.2</v>
      </c>
    </row>
    <row r="249" spans="1:12" ht="15" thickBot="1">
      <c r="A249" s="5">
        <v>248</v>
      </c>
      <c r="B249" s="7" t="s">
        <v>98</v>
      </c>
      <c r="C249" s="7" t="s">
        <v>41</v>
      </c>
      <c r="D249" s="8">
        <v>138</v>
      </c>
      <c r="E249" s="8">
        <v>601</v>
      </c>
      <c r="F249" s="14">
        <v>-3.5</v>
      </c>
      <c r="G249" s="8">
        <v>3</v>
      </c>
      <c r="H249" s="8">
        <v>2</v>
      </c>
      <c r="I249" s="8">
        <v>2.36</v>
      </c>
      <c r="J249" s="8">
        <v>-1.3</v>
      </c>
      <c r="K249" s="8">
        <v>-0.7</v>
      </c>
      <c r="L249" s="8">
        <v>-1.5</v>
      </c>
    </row>
    <row r="250" spans="1:12" ht="15" thickBot="1">
      <c r="A250" s="5">
        <v>249</v>
      </c>
      <c r="B250" s="7" t="s">
        <v>164</v>
      </c>
      <c r="C250" s="7" t="s">
        <v>24</v>
      </c>
      <c r="D250" s="8">
        <v>113</v>
      </c>
      <c r="E250" s="8">
        <v>479</v>
      </c>
      <c r="F250" s="14">
        <v>-3.6</v>
      </c>
      <c r="G250" s="8">
        <v>1</v>
      </c>
      <c r="H250" s="8">
        <v>0</v>
      </c>
      <c r="I250" s="8">
        <v>23.86</v>
      </c>
      <c r="J250" s="8">
        <v>-0.5</v>
      </c>
      <c r="K250" s="8">
        <v>-2.9</v>
      </c>
      <c r="L250" s="8">
        <v>-0.2</v>
      </c>
    </row>
    <row r="251" spans="1:12" ht="15" thickBot="1">
      <c r="A251" s="5">
        <v>250</v>
      </c>
      <c r="B251" s="7" t="s">
        <v>247</v>
      </c>
      <c r="C251" s="7" t="s">
        <v>54</v>
      </c>
      <c r="D251" s="8">
        <v>99</v>
      </c>
      <c r="E251" s="8">
        <v>421</v>
      </c>
      <c r="F251" s="14">
        <v>-3.6</v>
      </c>
      <c r="G251" s="8">
        <v>0</v>
      </c>
      <c r="H251" s="8">
        <v>3</v>
      </c>
      <c r="I251" s="8">
        <v>-2.36</v>
      </c>
      <c r="J251" s="8">
        <v>-2.1</v>
      </c>
      <c r="K251" s="8">
        <v>-1.1000000000000001</v>
      </c>
      <c r="L251" s="8">
        <v>-0.4</v>
      </c>
    </row>
    <row r="252" spans="1:12" ht="15" thickBot="1">
      <c r="A252" s="5">
        <v>251</v>
      </c>
      <c r="B252" s="7" t="s">
        <v>304</v>
      </c>
      <c r="C252" s="7" t="s">
        <v>43</v>
      </c>
      <c r="D252" s="8">
        <v>104</v>
      </c>
      <c r="E252" s="8">
        <v>319</v>
      </c>
      <c r="F252" s="14">
        <v>-3.7</v>
      </c>
      <c r="G252" s="8">
        <v>0</v>
      </c>
      <c r="H252" s="8">
        <v>0</v>
      </c>
      <c r="I252" s="8">
        <v>10.57</v>
      </c>
      <c r="J252" s="8">
        <v>-0.7</v>
      </c>
      <c r="K252" s="8">
        <v>-2.5</v>
      </c>
      <c r="L252" s="8">
        <v>-0.5</v>
      </c>
    </row>
    <row r="253" spans="1:12" ht="15" thickBot="1">
      <c r="A253" s="5">
        <v>252</v>
      </c>
      <c r="B253" s="7" t="s">
        <v>151</v>
      </c>
      <c r="C253" s="7" t="s">
        <v>48</v>
      </c>
      <c r="D253" s="8">
        <v>121</v>
      </c>
      <c r="E253" s="8">
        <v>495</v>
      </c>
      <c r="F253" s="14">
        <v>-3.7</v>
      </c>
      <c r="G253" s="8">
        <v>10</v>
      </c>
      <c r="H253" s="8">
        <v>3</v>
      </c>
      <c r="I253" s="8">
        <v>23.37</v>
      </c>
      <c r="J253" s="8">
        <v>-0.2</v>
      </c>
      <c r="K253" s="8">
        <v>-2.9</v>
      </c>
      <c r="L253" s="8">
        <v>-0.6</v>
      </c>
    </row>
    <row r="254" spans="1:12" ht="15" thickBot="1">
      <c r="A254" s="5">
        <v>253</v>
      </c>
      <c r="B254" s="7" t="s">
        <v>184</v>
      </c>
      <c r="C254" s="7" t="s">
        <v>100</v>
      </c>
      <c r="D254" s="8">
        <v>137</v>
      </c>
      <c r="E254" s="8">
        <v>580</v>
      </c>
      <c r="F254" s="14">
        <v>-3.7</v>
      </c>
      <c r="G254" s="8">
        <v>1</v>
      </c>
      <c r="H254" s="8">
        <v>0</v>
      </c>
      <c r="I254" s="8">
        <v>5.46</v>
      </c>
      <c r="J254" s="8">
        <v>-0.8</v>
      </c>
      <c r="K254" s="8">
        <v>-0.7</v>
      </c>
      <c r="L254" s="8">
        <v>-2.2000000000000002</v>
      </c>
    </row>
    <row r="255" spans="1:12" ht="15" thickBot="1">
      <c r="A255" s="5">
        <v>254</v>
      </c>
      <c r="B255" s="7" t="s">
        <v>291</v>
      </c>
      <c r="C255" s="6" t="s">
        <v>292</v>
      </c>
      <c r="D255" s="8">
        <v>112</v>
      </c>
      <c r="E255" s="8">
        <v>400</v>
      </c>
      <c r="F255" s="14">
        <v>-3.8</v>
      </c>
      <c r="G255" s="8">
        <v>4</v>
      </c>
      <c r="H255" s="8">
        <v>4</v>
      </c>
      <c r="I255" s="8">
        <v>-26.92</v>
      </c>
      <c r="J255" s="8">
        <v>-1.5</v>
      </c>
      <c r="K255" s="8">
        <v>-1.5</v>
      </c>
      <c r="L255" s="8">
        <v>-0.8</v>
      </c>
    </row>
    <row r="256" spans="1:12" ht="15" thickBot="1">
      <c r="A256" s="5">
        <v>255</v>
      </c>
      <c r="B256" s="7" t="s">
        <v>245</v>
      </c>
      <c r="C256" s="7" t="s">
        <v>32</v>
      </c>
      <c r="D256" s="8">
        <v>122</v>
      </c>
      <c r="E256" s="8">
        <v>439</v>
      </c>
      <c r="F256" s="14">
        <v>-3.8</v>
      </c>
      <c r="G256" s="8">
        <v>8</v>
      </c>
      <c r="H256" s="8">
        <v>4</v>
      </c>
      <c r="I256" s="8">
        <v>-6.99</v>
      </c>
      <c r="J256" s="8">
        <v>-0.9</v>
      </c>
      <c r="K256" s="8">
        <v>-3.7</v>
      </c>
      <c r="L256" s="8">
        <v>0.8</v>
      </c>
    </row>
    <row r="257" spans="1:12" ht="15" thickBot="1">
      <c r="A257" s="5">
        <v>256</v>
      </c>
      <c r="B257" s="7" t="s">
        <v>115</v>
      </c>
      <c r="C257" s="7" t="s">
        <v>116</v>
      </c>
      <c r="D257" s="8">
        <v>153</v>
      </c>
      <c r="E257" s="8">
        <v>656</v>
      </c>
      <c r="F257" s="14">
        <v>-3.8</v>
      </c>
      <c r="G257" s="8">
        <v>5</v>
      </c>
      <c r="H257" s="8">
        <v>1</v>
      </c>
      <c r="I257" s="8">
        <v>21.62</v>
      </c>
      <c r="J257" s="8">
        <v>-0.6</v>
      </c>
      <c r="K257" s="8">
        <v>-2</v>
      </c>
      <c r="L257" s="8">
        <v>-1.2</v>
      </c>
    </row>
    <row r="258" spans="1:12" ht="15" thickBot="1">
      <c r="A258" s="5">
        <v>257</v>
      </c>
      <c r="B258" s="7" t="s">
        <v>139</v>
      </c>
      <c r="C258" s="7" t="s">
        <v>43</v>
      </c>
      <c r="D258" s="8">
        <v>123</v>
      </c>
      <c r="E258" s="8">
        <v>423</v>
      </c>
      <c r="F258" s="14">
        <v>-3.8</v>
      </c>
      <c r="G258" s="8">
        <v>2</v>
      </c>
      <c r="H258" s="8">
        <v>0</v>
      </c>
      <c r="I258" s="8">
        <v>-6.61</v>
      </c>
      <c r="J258" s="8">
        <v>-0.2</v>
      </c>
      <c r="K258" s="8">
        <v>-1.5</v>
      </c>
      <c r="L258" s="8">
        <v>-2.1</v>
      </c>
    </row>
    <row r="259" spans="1:12" ht="15" thickBot="1">
      <c r="A259" s="5">
        <v>258</v>
      </c>
      <c r="B259" s="7" t="s">
        <v>166</v>
      </c>
      <c r="C259" s="7" t="s">
        <v>58</v>
      </c>
      <c r="D259" s="8">
        <v>144</v>
      </c>
      <c r="E259" s="8">
        <v>566</v>
      </c>
      <c r="F259" s="14">
        <v>-3.9</v>
      </c>
      <c r="G259" s="8">
        <v>5</v>
      </c>
      <c r="H259" s="8">
        <v>1</v>
      </c>
      <c r="I259" s="8">
        <v>-4.08</v>
      </c>
      <c r="J259" s="8">
        <v>-0.4</v>
      </c>
      <c r="K259" s="8">
        <v>-3.3</v>
      </c>
      <c r="L259" s="8">
        <v>-0.2</v>
      </c>
    </row>
    <row r="260" spans="1:12" ht="15" thickBot="1">
      <c r="A260" s="5">
        <v>259</v>
      </c>
      <c r="B260" s="7" t="s">
        <v>315</v>
      </c>
      <c r="C260" s="7" t="s">
        <v>129</v>
      </c>
      <c r="D260" s="8">
        <v>153</v>
      </c>
      <c r="E260" s="8">
        <v>586</v>
      </c>
      <c r="F260" s="14">
        <v>-3.9</v>
      </c>
      <c r="G260" s="8">
        <v>1</v>
      </c>
      <c r="H260" s="8">
        <v>1</v>
      </c>
      <c r="I260" s="8">
        <v>-23.57</v>
      </c>
      <c r="J260" s="8">
        <v>-1.4</v>
      </c>
      <c r="K260" s="8">
        <v>-2.5</v>
      </c>
      <c r="L260" s="8">
        <v>0</v>
      </c>
    </row>
    <row r="261" spans="1:12" ht="15" thickBot="1">
      <c r="A261" s="5">
        <v>260</v>
      </c>
      <c r="B261" s="7" t="s">
        <v>336</v>
      </c>
      <c r="C261" s="7" t="s">
        <v>45</v>
      </c>
      <c r="D261" s="8">
        <v>106</v>
      </c>
      <c r="E261" s="8">
        <v>351</v>
      </c>
      <c r="F261" s="14">
        <v>-4</v>
      </c>
      <c r="G261" s="8">
        <v>0</v>
      </c>
      <c r="H261" s="8">
        <v>0</v>
      </c>
      <c r="I261" s="8">
        <v>-6.12</v>
      </c>
      <c r="J261" s="8">
        <v>-0.6</v>
      </c>
      <c r="K261" s="8">
        <v>-1.9</v>
      </c>
      <c r="L261" s="8">
        <v>-1.5</v>
      </c>
    </row>
    <row r="262" spans="1:12" ht="15" thickBot="1">
      <c r="A262" s="5">
        <v>261</v>
      </c>
      <c r="B262" s="7" t="s">
        <v>287</v>
      </c>
      <c r="C262" s="6" t="s">
        <v>103</v>
      </c>
      <c r="D262" s="8">
        <v>123</v>
      </c>
      <c r="E262" s="8">
        <v>457</v>
      </c>
      <c r="F262" s="14">
        <v>-4.0999999999999996</v>
      </c>
      <c r="G262" s="8">
        <v>0</v>
      </c>
      <c r="H262" s="8">
        <v>0</v>
      </c>
      <c r="I262" s="8">
        <v>-4.07</v>
      </c>
      <c r="J262" s="8">
        <v>-0.8</v>
      </c>
      <c r="K262" s="8">
        <v>-1.5</v>
      </c>
      <c r="L262" s="8">
        <v>-1.8</v>
      </c>
    </row>
    <row r="263" spans="1:12" ht="15" thickBot="1">
      <c r="A263" s="5">
        <v>262</v>
      </c>
      <c r="B263" s="7" t="s">
        <v>314</v>
      </c>
      <c r="C263" s="7" t="s">
        <v>24</v>
      </c>
      <c r="D263" s="8">
        <v>133</v>
      </c>
      <c r="E263" s="8">
        <v>422</v>
      </c>
      <c r="F263" s="14">
        <v>-4.0999999999999996</v>
      </c>
      <c r="G263" s="8">
        <v>4</v>
      </c>
      <c r="H263" s="8">
        <v>1</v>
      </c>
      <c r="I263" s="8">
        <v>-7.15</v>
      </c>
      <c r="J263" s="8">
        <v>-0.3</v>
      </c>
      <c r="K263" s="8">
        <v>-3.9</v>
      </c>
      <c r="L263" s="8">
        <v>0.1</v>
      </c>
    </row>
    <row r="264" spans="1:12" ht="15" thickBot="1">
      <c r="A264" s="5">
        <v>263</v>
      </c>
      <c r="B264" s="7" t="s">
        <v>160</v>
      </c>
      <c r="C264" s="7" t="s">
        <v>29</v>
      </c>
      <c r="D264" s="8">
        <v>125</v>
      </c>
      <c r="E264" s="8">
        <v>523</v>
      </c>
      <c r="F264" s="14">
        <v>-4.0999999999999996</v>
      </c>
      <c r="G264" s="8">
        <v>0</v>
      </c>
      <c r="H264" s="8">
        <v>2</v>
      </c>
      <c r="I264" s="8">
        <v>1.43</v>
      </c>
      <c r="J264" s="8">
        <v>-1.6</v>
      </c>
      <c r="K264" s="8">
        <v>-1.4</v>
      </c>
      <c r="L264" s="8">
        <v>-1.1000000000000001</v>
      </c>
    </row>
    <row r="265" spans="1:12" ht="15" thickBot="1">
      <c r="A265" s="5">
        <v>264</v>
      </c>
      <c r="B265" s="7" t="s">
        <v>334</v>
      </c>
      <c r="C265" s="7" t="s">
        <v>52</v>
      </c>
      <c r="D265" s="8">
        <v>141</v>
      </c>
      <c r="E265" s="8">
        <v>594</v>
      </c>
      <c r="F265" s="14">
        <v>-4.0999999999999996</v>
      </c>
      <c r="G265" s="8">
        <v>0</v>
      </c>
      <c r="H265" s="8">
        <v>1</v>
      </c>
      <c r="I265" s="8">
        <v>-1.56</v>
      </c>
      <c r="J265" s="8">
        <v>-1.4</v>
      </c>
      <c r="K265" s="8">
        <v>-1.3</v>
      </c>
      <c r="L265" s="8">
        <v>-1.4</v>
      </c>
    </row>
    <row r="266" spans="1:12" ht="15" thickBot="1">
      <c r="A266" s="5">
        <v>265</v>
      </c>
      <c r="B266" s="7" t="s">
        <v>313</v>
      </c>
      <c r="C266" s="7" t="s">
        <v>129</v>
      </c>
      <c r="D266" s="8">
        <v>154</v>
      </c>
      <c r="E266" s="8">
        <v>657</v>
      </c>
      <c r="F266" s="14">
        <v>-4.2</v>
      </c>
      <c r="G266" s="8">
        <v>0</v>
      </c>
      <c r="H266" s="8">
        <v>0</v>
      </c>
      <c r="I266" s="8">
        <v>9.01</v>
      </c>
      <c r="J266" s="8">
        <v>-1.2</v>
      </c>
      <c r="K266" s="8">
        <v>-1.7</v>
      </c>
      <c r="L266" s="8">
        <v>-1.3</v>
      </c>
    </row>
    <row r="267" spans="1:12" ht="15" thickBot="1">
      <c r="A267" s="5">
        <v>266</v>
      </c>
      <c r="B267" s="7" t="s">
        <v>40</v>
      </c>
      <c r="C267" s="7" t="s">
        <v>41</v>
      </c>
      <c r="D267" s="8">
        <v>162</v>
      </c>
      <c r="E267" s="8">
        <v>708</v>
      </c>
      <c r="F267" s="14">
        <v>-4.3</v>
      </c>
      <c r="G267" s="8">
        <v>12</v>
      </c>
      <c r="H267" s="8">
        <v>5</v>
      </c>
      <c r="I267" s="8">
        <v>51.6</v>
      </c>
      <c r="J267" s="8">
        <v>-1.3</v>
      </c>
      <c r="K267" s="8">
        <v>-2.6</v>
      </c>
      <c r="L267" s="8">
        <v>-0.4</v>
      </c>
    </row>
    <row r="268" spans="1:12" ht="15" thickBot="1">
      <c r="A268" s="5">
        <v>267</v>
      </c>
      <c r="B268" s="7" t="s">
        <v>173</v>
      </c>
      <c r="C268" s="7" t="s">
        <v>52</v>
      </c>
      <c r="D268" s="8">
        <v>104</v>
      </c>
      <c r="E268" s="8">
        <v>377</v>
      </c>
      <c r="F268" s="14">
        <v>-4.3</v>
      </c>
      <c r="G268" s="8">
        <v>0</v>
      </c>
      <c r="H268" s="8">
        <v>0</v>
      </c>
      <c r="I268" s="8">
        <v>3.35</v>
      </c>
      <c r="J268" s="8">
        <v>-0.5</v>
      </c>
      <c r="K268" s="8">
        <v>-2.7</v>
      </c>
      <c r="L268" s="8">
        <v>-1.1000000000000001</v>
      </c>
    </row>
    <row r="269" spans="1:12" ht="15" thickBot="1">
      <c r="A269" s="5">
        <v>268</v>
      </c>
      <c r="B269" s="7" t="s">
        <v>147</v>
      </c>
      <c r="C269" s="7" t="s">
        <v>95</v>
      </c>
      <c r="D269" s="8">
        <v>125</v>
      </c>
      <c r="E269" s="8">
        <v>495</v>
      </c>
      <c r="F269" s="14">
        <v>-4.4000000000000004</v>
      </c>
      <c r="G269" s="8">
        <v>6</v>
      </c>
      <c r="H269" s="8">
        <v>3</v>
      </c>
      <c r="I269" s="8">
        <v>11.38</v>
      </c>
      <c r="J269" s="8">
        <v>-1.1000000000000001</v>
      </c>
      <c r="K269" s="8">
        <v>-2.4</v>
      </c>
      <c r="L269" s="8">
        <v>-0.9</v>
      </c>
    </row>
    <row r="270" spans="1:12" ht="15" thickBot="1">
      <c r="A270" s="5">
        <v>269</v>
      </c>
      <c r="B270" s="7" t="s">
        <v>251</v>
      </c>
      <c r="C270" s="7" t="s">
        <v>144</v>
      </c>
      <c r="D270" s="8">
        <v>102</v>
      </c>
      <c r="E270" s="8">
        <v>355</v>
      </c>
      <c r="F270" s="14">
        <v>-4.4000000000000004</v>
      </c>
      <c r="G270" s="8">
        <v>1</v>
      </c>
      <c r="H270" s="8">
        <v>0</v>
      </c>
      <c r="I270" s="8">
        <v>-20.47</v>
      </c>
      <c r="J270" s="8">
        <v>-0.4</v>
      </c>
      <c r="K270" s="8">
        <v>-2.4</v>
      </c>
      <c r="L270" s="8">
        <v>-1.6</v>
      </c>
    </row>
    <row r="271" spans="1:12" ht="15" thickBot="1">
      <c r="A271" s="5">
        <v>270</v>
      </c>
      <c r="B271" s="7" t="s">
        <v>332</v>
      </c>
      <c r="C271" s="7" t="s">
        <v>95</v>
      </c>
      <c r="D271" s="8">
        <v>107</v>
      </c>
      <c r="E271" s="8">
        <v>347</v>
      </c>
      <c r="F271" s="14">
        <v>-4.7</v>
      </c>
      <c r="G271" s="8">
        <v>3</v>
      </c>
      <c r="H271" s="8">
        <v>1</v>
      </c>
      <c r="I271" s="8">
        <v>-11.74</v>
      </c>
      <c r="J271" s="8">
        <v>-0.4</v>
      </c>
      <c r="K271" s="8">
        <v>-2.6</v>
      </c>
      <c r="L271" s="8">
        <v>-1.7</v>
      </c>
    </row>
    <row r="272" spans="1:12" ht="15" thickBot="1">
      <c r="A272" s="5">
        <v>271</v>
      </c>
      <c r="B272" s="7" t="s">
        <v>239</v>
      </c>
      <c r="C272" s="7" t="s">
        <v>89</v>
      </c>
      <c r="D272" s="8">
        <v>157</v>
      </c>
      <c r="E272" s="8">
        <v>671</v>
      </c>
      <c r="F272" s="14">
        <v>-4.7</v>
      </c>
      <c r="G272" s="8">
        <v>11</v>
      </c>
      <c r="H272" s="8">
        <v>2</v>
      </c>
      <c r="I272" s="8">
        <v>7.34</v>
      </c>
      <c r="J272" s="8">
        <v>0.3</v>
      </c>
      <c r="K272" s="8">
        <v>-3.8</v>
      </c>
      <c r="L272" s="8">
        <v>-1.2</v>
      </c>
    </row>
    <row r="273" spans="1:12" ht="15" thickBot="1">
      <c r="A273" s="5">
        <v>272</v>
      </c>
      <c r="B273" s="7" t="s">
        <v>106</v>
      </c>
      <c r="C273" s="7" t="s">
        <v>54</v>
      </c>
      <c r="D273" s="8">
        <v>158</v>
      </c>
      <c r="E273" s="8">
        <v>672</v>
      </c>
      <c r="F273" s="14">
        <v>-4.8</v>
      </c>
      <c r="G273" s="8">
        <v>13</v>
      </c>
      <c r="H273" s="8">
        <v>6</v>
      </c>
      <c r="I273" s="8">
        <v>8.56</v>
      </c>
      <c r="J273" s="8">
        <v>-1.3</v>
      </c>
      <c r="K273" s="8">
        <v>-2</v>
      </c>
      <c r="L273" s="8">
        <v>-1.5</v>
      </c>
    </row>
    <row r="274" spans="1:12" ht="15" thickBot="1">
      <c r="A274" s="5">
        <v>273</v>
      </c>
      <c r="B274" s="7" t="s">
        <v>71</v>
      </c>
      <c r="C274" s="7" t="s">
        <v>26</v>
      </c>
      <c r="D274" s="8">
        <v>108</v>
      </c>
      <c r="E274" s="8">
        <v>438</v>
      </c>
      <c r="F274" s="14">
        <v>-4.9000000000000004</v>
      </c>
      <c r="G274" s="8">
        <v>0</v>
      </c>
      <c r="H274" s="8">
        <v>0</v>
      </c>
      <c r="I274" s="8">
        <v>16.84</v>
      </c>
      <c r="J274" s="8">
        <v>-0.9</v>
      </c>
      <c r="K274" s="8">
        <v>-1.4</v>
      </c>
      <c r="L274" s="8">
        <v>-2.6</v>
      </c>
    </row>
    <row r="275" spans="1:12" ht="15" thickBot="1">
      <c r="A275" s="5">
        <v>274</v>
      </c>
      <c r="B275" s="7" t="s">
        <v>338</v>
      </c>
      <c r="C275" s="7" t="s">
        <v>153</v>
      </c>
      <c r="D275" s="8">
        <v>98</v>
      </c>
      <c r="E275" s="8">
        <v>370</v>
      </c>
      <c r="F275" s="14">
        <v>-4.9000000000000004</v>
      </c>
      <c r="G275" s="8">
        <v>0</v>
      </c>
      <c r="H275" s="8">
        <v>0</v>
      </c>
      <c r="I275" s="8">
        <v>-7.95</v>
      </c>
      <c r="J275" s="8">
        <v>-0.7</v>
      </c>
      <c r="K275" s="8">
        <v>-2.6</v>
      </c>
      <c r="L275" s="8">
        <v>-1.6</v>
      </c>
    </row>
    <row r="276" spans="1:12" ht="15" thickBot="1">
      <c r="A276" s="5">
        <v>275</v>
      </c>
      <c r="B276" s="7" t="s">
        <v>281</v>
      </c>
      <c r="C276" s="6" t="s">
        <v>103</v>
      </c>
      <c r="D276" s="8">
        <v>150</v>
      </c>
      <c r="E276" s="8">
        <v>617</v>
      </c>
      <c r="F276" s="14">
        <v>-5</v>
      </c>
      <c r="G276" s="8">
        <v>0</v>
      </c>
      <c r="H276" s="8">
        <v>1</v>
      </c>
      <c r="I276" s="8">
        <v>-7.09</v>
      </c>
      <c r="J276" s="8">
        <v>-1.6</v>
      </c>
      <c r="K276" s="8">
        <v>-2.8</v>
      </c>
      <c r="L276" s="8">
        <v>-0.6</v>
      </c>
    </row>
    <row r="277" spans="1:12" ht="15" thickBot="1">
      <c r="A277" s="5">
        <v>276</v>
      </c>
      <c r="B277" s="7" t="s">
        <v>277</v>
      </c>
      <c r="C277" s="7" t="s">
        <v>116</v>
      </c>
      <c r="D277" s="8">
        <v>140</v>
      </c>
      <c r="E277" s="8">
        <v>580</v>
      </c>
      <c r="F277" s="14">
        <v>-5</v>
      </c>
      <c r="G277" s="8">
        <v>8</v>
      </c>
      <c r="H277" s="8">
        <v>0</v>
      </c>
      <c r="I277" s="8">
        <v>4.59</v>
      </c>
      <c r="J277" s="8">
        <v>0.5</v>
      </c>
      <c r="K277" s="8">
        <v>-2.8</v>
      </c>
      <c r="L277" s="8">
        <v>-2.7</v>
      </c>
    </row>
    <row r="278" spans="1:12" ht="15" thickBot="1">
      <c r="A278" s="5">
        <v>277</v>
      </c>
      <c r="B278" s="7" t="s">
        <v>81</v>
      </c>
      <c r="C278" s="7" t="s">
        <v>52</v>
      </c>
      <c r="D278" s="8">
        <v>161</v>
      </c>
      <c r="E278" s="8">
        <v>724</v>
      </c>
      <c r="F278" s="14">
        <v>-5.0999999999999996</v>
      </c>
      <c r="G278" s="8">
        <v>3</v>
      </c>
      <c r="H278" s="8">
        <v>1</v>
      </c>
      <c r="I278" s="8">
        <v>27.77</v>
      </c>
      <c r="J278" s="8">
        <v>-1.4</v>
      </c>
      <c r="K278" s="8">
        <v>-1.5</v>
      </c>
      <c r="L278" s="8">
        <v>-2.2000000000000002</v>
      </c>
    </row>
    <row r="279" spans="1:12" ht="15" thickBot="1">
      <c r="A279" s="5">
        <v>278</v>
      </c>
      <c r="B279" s="7" t="s">
        <v>331</v>
      </c>
      <c r="C279" s="7" t="s">
        <v>54</v>
      </c>
      <c r="D279" s="8">
        <v>101</v>
      </c>
      <c r="E279" s="8">
        <v>415</v>
      </c>
      <c r="F279" s="14">
        <v>-5.2</v>
      </c>
      <c r="G279" s="8">
        <v>0</v>
      </c>
      <c r="H279" s="8">
        <v>0</v>
      </c>
      <c r="I279" s="8">
        <v>-7.19</v>
      </c>
      <c r="J279" s="8">
        <v>-0.6</v>
      </c>
      <c r="K279" s="8">
        <v>-4.0999999999999996</v>
      </c>
      <c r="L279" s="8">
        <v>-0.5</v>
      </c>
    </row>
    <row r="280" spans="1:12" ht="15" thickBot="1">
      <c r="A280" s="5">
        <v>279</v>
      </c>
      <c r="B280" s="7" t="s">
        <v>31</v>
      </c>
      <c r="C280" s="7" t="s">
        <v>32</v>
      </c>
      <c r="D280" s="8">
        <v>119</v>
      </c>
      <c r="E280" s="8">
        <v>536</v>
      </c>
      <c r="F280" s="14">
        <v>-5.4</v>
      </c>
      <c r="G280" s="8">
        <v>2</v>
      </c>
      <c r="H280" s="8">
        <v>1</v>
      </c>
      <c r="I280" s="8">
        <v>49.76</v>
      </c>
      <c r="J280" s="8">
        <v>-1</v>
      </c>
      <c r="K280" s="8">
        <v>-4.4000000000000004</v>
      </c>
      <c r="L280" s="8">
        <v>0</v>
      </c>
    </row>
    <row r="281" spans="1:12" ht="15" thickBot="1">
      <c r="A281" s="5">
        <v>280</v>
      </c>
      <c r="B281" s="7" t="s">
        <v>329</v>
      </c>
      <c r="C281" s="7" t="s">
        <v>74</v>
      </c>
      <c r="D281" s="8">
        <v>142</v>
      </c>
      <c r="E281" s="8">
        <v>517</v>
      </c>
      <c r="F281" s="14">
        <v>-5.7</v>
      </c>
      <c r="G281" s="8">
        <v>0</v>
      </c>
      <c r="H281" s="8">
        <v>1</v>
      </c>
      <c r="I281" s="8">
        <v>-18.32</v>
      </c>
      <c r="J281" s="8">
        <v>-1.4</v>
      </c>
      <c r="K281" s="8">
        <v>-1.9</v>
      </c>
      <c r="L281" s="8">
        <v>-2.4</v>
      </c>
    </row>
    <row r="282" spans="1:12" ht="15" thickBot="1">
      <c r="A282" s="5">
        <v>281</v>
      </c>
      <c r="B282" s="7" t="s">
        <v>217</v>
      </c>
      <c r="C282" s="7" t="s">
        <v>109</v>
      </c>
      <c r="D282" s="8">
        <v>152</v>
      </c>
      <c r="E282" s="8">
        <v>627</v>
      </c>
      <c r="F282" s="14">
        <v>-5.9</v>
      </c>
      <c r="G282" s="8">
        <v>5</v>
      </c>
      <c r="H282" s="8">
        <v>5</v>
      </c>
      <c r="I282" s="8">
        <v>-18.3</v>
      </c>
      <c r="J282" s="8">
        <v>-2.2000000000000002</v>
      </c>
      <c r="K282" s="8">
        <v>-1.6</v>
      </c>
      <c r="L282" s="8">
        <v>-2.1</v>
      </c>
    </row>
    <row r="283" spans="1:12" ht="15" thickBot="1">
      <c r="A283" s="5">
        <v>282</v>
      </c>
      <c r="B283" s="7" t="s">
        <v>301</v>
      </c>
      <c r="C283" s="7" t="s">
        <v>50</v>
      </c>
      <c r="D283" s="8">
        <v>152</v>
      </c>
      <c r="E283" s="8">
        <v>615</v>
      </c>
      <c r="F283" s="14">
        <v>-6.1</v>
      </c>
      <c r="G283" s="8">
        <v>0</v>
      </c>
      <c r="H283" s="8">
        <v>0</v>
      </c>
      <c r="I283" s="8">
        <v>-2.5099999999999998</v>
      </c>
      <c r="J283" s="8">
        <v>-1.1000000000000001</v>
      </c>
      <c r="K283" s="8">
        <v>-4.0999999999999996</v>
      </c>
      <c r="L283" s="8">
        <v>-0.9</v>
      </c>
    </row>
    <row r="284" spans="1:12" ht="15" thickBot="1">
      <c r="A284" s="5">
        <v>283</v>
      </c>
      <c r="B284" s="7" t="s">
        <v>309</v>
      </c>
      <c r="C284" s="7" t="s">
        <v>50</v>
      </c>
      <c r="D284" s="8">
        <v>118</v>
      </c>
      <c r="E284" s="8">
        <v>405</v>
      </c>
      <c r="F284" s="14">
        <v>-6.1</v>
      </c>
      <c r="G284" s="8">
        <v>0</v>
      </c>
      <c r="H284" s="8">
        <v>0</v>
      </c>
      <c r="I284" s="8">
        <v>-15.83</v>
      </c>
      <c r="J284" s="8">
        <v>-0.8</v>
      </c>
      <c r="K284" s="8">
        <v>-4.7</v>
      </c>
      <c r="L284" s="8">
        <v>-0.6</v>
      </c>
    </row>
    <row r="285" spans="1:12" ht="15" thickBot="1">
      <c r="A285" s="5">
        <v>284</v>
      </c>
      <c r="B285" s="7" t="s">
        <v>65</v>
      </c>
      <c r="C285" s="7" t="s">
        <v>64</v>
      </c>
      <c r="D285" s="8">
        <v>137</v>
      </c>
      <c r="E285" s="8">
        <v>600</v>
      </c>
      <c r="F285" s="14">
        <v>-7</v>
      </c>
      <c r="G285" s="8">
        <v>0</v>
      </c>
      <c r="H285" s="8">
        <v>1</v>
      </c>
      <c r="I285" s="8">
        <v>48.65</v>
      </c>
      <c r="J285" s="8">
        <v>-1.9</v>
      </c>
      <c r="K285" s="8">
        <v>-2.2000000000000002</v>
      </c>
      <c r="L285" s="8">
        <v>-2.9</v>
      </c>
    </row>
    <row r="286" spans="1:12" ht="15" thickBot="1">
      <c r="A286" s="5">
        <v>285</v>
      </c>
      <c r="B286" s="7" t="s">
        <v>240</v>
      </c>
      <c r="C286" s="7" t="s">
        <v>54</v>
      </c>
      <c r="D286" s="8">
        <v>136</v>
      </c>
      <c r="E286" s="8">
        <v>562</v>
      </c>
      <c r="F286" s="14">
        <v>-7</v>
      </c>
      <c r="G286" s="8">
        <v>2</v>
      </c>
      <c r="H286" s="8">
        <v>2</v>
      </c>
      <c r="I286" s="8">
        <v>-12.29</v>
      </c>
      <c r="J286" s="8">
        <v>-1.5</v>
      </c>
      <c r="K286" s="8">
        <v>-3.6</v>
      </c>
      <c r="L286" s="8">
        <v>-1.9</v>
      </c>
    </row>
    <row r="287" spans="1:12" ht="15" thickBot="1">
      <c r="A287" s="5">
        <v>286</v>
      </c>
      <c r="B287" s="7" t="s">
        <v>241</v>
      </c>
      <c r="C287" s="7" t="s">
        <v>97</v>
      </c>
      <c r="D287" s="8">
        <v>156</v>
      </c>
      <c r="E287" s="8">
        <v>682</v>
      </c>
      <c r="F287" s="14">
        <v>-7.1</v>
      </c>
      <c r="G287" s="8">
        <v>5</v>
      </c>
      <c r="H287" s="8">
        <v>3</v>
      </c>
      <c r="I287" s="8">
        <v>18.53</v>
      </c>
      <c r="J287" s="8">
        <v>-1.6</v>
      </c>
      <c r="K287" s="8">
        <v>-4</v>
      </c>
      <c r="L287" s="8">
        <v>-1.5</v>
      </c>
    </row>
    <row r="288" spans="1:12" ht="15" thickBot="1">
      <c r="A288" s="5">
        <v>287</v>
      </c>
      <c r="B288" s="7" t="s">
        <v>229</v>
      </c>
      <c r="C288" s="7" t="s">
        <v>89</v>
      </c>
      <c r="D288" s="8">
        <v>145</v>
      </c>
      <c r="E288" s="8">
        <v>611</v>
      </c>
      <c r="F288" s="14">
        <v>-7.2</v>
      </c>
      <c r="G288" s="8">
        <v>4</v>
      </c>
      <c r="H288" s="8">
        <v>1</v>
      </c>
      <c r="I288" s="8">
        <v>5.74</v>
      </c>
      <c r="J288" s="8">
        <v>-0.8</v>
      </c>
      <c r="K288" s="8">
        <v>-3.2</v>
      </c>
      <c r="L288" s="8">
        <v>-3.2</v>
      </c>
    </row>
    <row r="289" spans="1:12" ht="15" thickBot="1">
      <c r="A289" s="5">
        <v>288</v>
      </c>
      <c r="B289" s="7" t="s">
        <v>323</v>
      </c>
      <c r="C289" s="7" t="s">
        <v>129</v>
      </c>
      <c r="D289" s="8">
        <v>136</v>
      </c>
      <c r="E289" s="8">
        <v>562</v>
      </c>
      <c r="F289" s="14">
        <v>-7.4</v>
      </c>
      <c r="G289" s="8">
        <v>1</v>
      </c>
      <c r="H289" s="8">
        <v>1</v>
      </c>
      <c r="I289" s="8">
        <v>-6.13</v>
      </c>
      <c r="J289" s="8">
        <v>-1.2</v>
      </c>
      <c r="K289" s="8">
        <v>-5.7</v>
      </c>
      <c r="L289" s="8">
        <v>-0.5</v>
      </c>
    </row>
    <row r="290" spans="1:12" ht="15" thickBot="1">
      <c r="A290" s="5">
        <v>289</v>
      </c>
      <c r="B290" s="7" t="s">
        <v>198</v>
      </c>
      <c r="C290" s="7" t="s">
        <v>37</v>
      </c>
      <c r="D290" s="8">
        <v>111</v>
      </c>
      <c r="E290" s="8">
        <v>380</v>
      </c>
      <c r="F290" s="14">
        <v>-7.7</v>
      </c>
      <c r="G290" s="8">
        <v>6</v>
      </c>
      <c r="H290" s="8">
        <v>2</v>
      </c>
      <c r="I290" s="8">
        <v>1.69</v>
      </c>
      <c r="J290" s="8">
        <v>-0.4</v>
      </c>
      <c r="K290" s="8">
        <v>-4.0999999999999996</v>
      </c>
      <c r="L290" s="8">
        <v>-3.2</v>
      </c>
    </row>
    <row r="291" spans="1:12" ht="15" thickBot="1">
      <c r="A291" s="5">
        <v>290</v>
      </c>
      <c r="B291" s="7" t="s">
        <v>158</v>
      </c>
      <c r="C291" s="7" t="s">
        <v>32</v>
      </c>
      <c r="D291" s="8">
        <v>161</v>
      </c>
      <c r="E291" s="8">
        <v>724</v>
      </c>
      <c r="F291" s="14">
        <v>-8</v>
      </c>
      <c r="G291" s="8">
        <v>1</v>
      </c>
      <c r="H291" s="8">
        <v>0</v>
      </c>
      <c r="I291" s="8">
        <v>3</v>
      </c>
      <c r="J291" s="8">
        <v>-1.3</v>
      </c>
      <c r="K291" s="8">
        <v>-4.8</v>
      </c>
      <c r="L291" s="8">
        <v>-1.9</v>
      </c>
    </row>
    <row r="292" spans="1:12" ht="15" thickBot="1">
      <c r="A292" s="5">
        <v>291</v>
      </c>
      <c r="B292" s="7" t="s">
        <v>232</v>
      </c>
      <c r="C292" s="7" t="s">
        <v>144</v>
      </c>
      <c r="D292" s="8">
        <v>135</v>
      </c>
      <c r="E292" s="8">
        <v>580</v>
      </c>
      <c r="F292" s="14">
        <v>-9.1999999999999993</v>
      </c>
      <c r="G292" s="8">
        <v>0</v>
      </c>
      <c r="H292" s="8">
        <v>0</v>
      </c>
      <c r="I292" s="8">
        <v>-20.8</v>
      </c>
      <c r="J292" s="8">
        <v>-1</v>
      </c>
      <c r="K292" s="8">
        <v>-2.5</v>
      </c>
      <c r="L292" s="8">
        <v>-5.7</v>
      </c>
    </row>
    <row r="293" spans="1:12" ht="15" thickBot="1">
      <c r="A293" s="5">
        <v>292</v>
      </c>
      <c r="B293" s="7" t="s">
        <v>282</v>
      </c>
      <c r="C293" s="7" t="s">
        <v>35</v>
      </c>
      <c r="D293" s="8">
        <v>158</v>
      </c>
      <c r="E293" s="8">
        <v>665</v>
      </c>
      <c r="F293" s="14">
        <v>-9.8000000000000007</v>
      </c>
      <c r="G293" s="8">
        <v>1</v>
      </c>
      <c r="H293" s="8">
        <v>0</v>
      </c>
      <c r="I293" s="8">
        <v>-8.32</v>
      </c>
      <c r="J293" s="8">
        <v>-1.2</v>
      </c>
      <c r="K293" s="8">
        <v>-5.8</v>
      </c>
      <c r="L293" s="8">
        <v>-2.8</v>
      </c>
    </row>
    <row r="294" spans="1:12" ht="15" thickBot="1">
      <c r="A294" s="12">
        <v>293</v>
      </c>
      <c r="B294" s="49" t="s">
        <v>209</v>
      </c>
      <c r="C294" s="49" t="s">
        <v>97</v>
      </c>
      <c r="D294" s="14">
        <v>123</v>
      </c>
      <c r="E294" s="14">
        <v>422</v>
      </c>
      <c r="F294" s="14">
        <v>-10.3</v>
      </c>
      <c r="G294" s="14">
        <v>0</v>
      </c>
      <c r="H294" s="14">
        <v>0</v>
      </c>
      <c r="I294" s="14">
        <v>-13.2</v>
      </c>
      <c r="J294" s="14">
        <v>-0.9</v>
      </c>
      <c r="K294" s="14">
        <v>-6</v>
      </c>
      <c r="L294" s="14">
        <v>-3.4</v>
      </c>
    </row>
  </sheetData>
  <hyperlinks>
    <hyperlink ref="B2" r:id="rId1" display="https://www.fangraphs.com/players/corbin-carroll/25878/stats" xr:uid="{5FA2D625-28E3-4072-8F2B-6ED869B327FF}"/>
    <hyperlink ref="C2" r:id="rId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xr:uid="{A90E8F60-EF52-40AC-A240-28842DE880F0}"/>
    <hyperlink ref="B3" r:id="rId3" display="https://www.fangraphs.com/players/nico-hoerner/21479/stats" xr:uid="{C0B1182A-86C3-458E-A24C-A9B11438AB51}"/>
    <hyperlink ref="C3" r:id="rId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xr:uid="{E3DDDAE0-3DE8-460C-8BA6-429E564840D1}"/>
    <hyperlink ref="B4" r:id="rId5" display="https://www.fangraphs.com/players/cj-abrams/25768/stats" xr:uid="{7FE85B8E-503C-4D73-83BE-A38931FA4392}"/>
    <hyperlink ref="C4" r:id="rId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xr:uid="{ECA13CAE-3FFE-47CD-99BF-2C56BB8377D5}"/>
    <hyperlink ref="B5" r:id="rId7" display="https://www.fangraphs.com/players/esteury-ruiz/21780/stats" xr:uid="{193FF193-CF99-4D1B-BB6C-AC51A471E479}"/>
    <hyperlink ref="C5" r:id="rId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xr:uid="{8B4B7F18-EFE5-40C1-B57C-9536EE52462F}"/>
    <hyperlink ref="B6" r:id="rId9" display="https://www.fangraphs.com/players/tj-friedl/19522/stats" xr:uid="{88E3C68A-D80F-4036-98C2-E41EBEF3545F}"/>
    <hyperlink ref="C6" r:id="rId1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xr:uid="{311C1D82-1295-488E-9B01-145518D29D4A}"/>
    <hyperlink ref="B7" r:id="rId11" display="https://www.fangraphs.com/players/francisco-lindor/12916/stats" xr:uid="{A3706BCC-1CA0-4F7F-B595-942F169A63BD}"/>
    <hyperlink ref="C7" r:id="rId1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xr:uid="{F29DF2DE-BDF5-4D97-B718-C54FDC6433CB}"/>
    <hyperlink ref="B8" r:id="rId13" display="https://www.fangraphs.com/players/ronald-acuna-jr/18401/stats" xr:uid="{052BCCCE-E357-4093-A39E-03274CEED68D}"/>
    <hyperlink ref="C8" r:id="rId1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xr:uid="{9F674645-3FE4-4978-9702-AA54A0716AEE}"/>
    <hyperlink ref="B9" r:id="rId15" display="https://www.fangraphs.com/players/christian-yelich/11477/stats" xr:uid="{92D38128-A35C-4541-A1F3-64C4462FB399}"/>
    <hyperlink ref="C9" r:id="rId1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xr:uid="{46BBBAF6-416D-4CA6-A648-152C1B487763}"/>
    <hyperlink ref="B10" r:id="rId17" display="https://www.fangraphs.com/players/trea-turner/16252/stats" xr:uid="{D2142876-0859-4917-B9B5-656CF65CDA96}"/>
    <hyperlink ref="C10" r:id="rId1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xr:uid="{AED0437A-EF80-4334-84A3-93B03EAD7F41}"/>
    <hyperlink ref="B11" r:id="rId19" display="https://www.fangraphs.com/players/jose-ramirez/13510/stats" xr:uid="{ECDD8FAC-EEE7-47A9-B8FB-F19D1888F374}"/>
    <hyperlink ref="C11" r:id="rId2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xr:uid="{5A20D451-5FFC-49E7-AF58-A7A506C143CA}"/>
    <hyperlink ref="B12" r:id="rId21" display="https://www.fangraphs.com/players/julio-rodriguez/23697/stats" xr:uid="{F24A7B04-B0A8-4187-8522-36B4C0F88377}"/>
    <hyperlink ref="C12" r:id="rId2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xr:uid="{B8D920DE-1997-4A09-A997-9AD5D65D26AF}"/>
    <hyperlink ref="B13" r:id="rId23" display="https://www.fangraphs.com/players/bobby-witt-jr/25764/stats" xr:uid="{5C9F9FEA-DECF-4CC1-955A-276003046F19}"/>
    <hyperlink ref="C13" r:id="rId2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xr:uid="{56DCB9CF-C72B-4A43-A461-DB61825281D0}"/>
    <hyperlink ref="B14" r:id="rId25" display="https://www.fangraphs.com/players/josh-lowe/19953/stats" xr:uid="{ECE85417-7DBA-4758-A936-0DCB3D7F19E5}"/>
    <hyperlink ref="C14" r:id="rId2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CF72F330-CB7E-4057-B316-4A4534548BEF}"/>
    <hyperlink ref="B15" r:id="rId27" display="https://www.fangraphs.com/players/kyle-tucker/18345/stats" xr:uid="{DED5FC95-B5CE-4CF8-9859-58DAF27BFC29}"/>
    <hyperlink ref="C15" r:id="rId2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579454F5-DA59-4CFC-BE3A-EC03519E8DFD}"/>
    <hyperlink ref="B16" r:id="rId29" display="https://www.fangraphs.com/players/taylor-walls/22458/stats" xr:uid="{8F92DF27-068E-4334-9AB8-483FA93B6059}"/>
    <hyperlink ref="C16" r:id="rId3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4820DF3A-BA6F-4CEE-81CD-21E079558EB1}"/>
    <hyperlink ref="B17" r:id="rId31" display="https://www.fangraphs.com/players/willi-castro/17338/stats" xr:uid="{1805D30F-A9B5-497D-B4E1-85EF0AEF4871}"/>
    <hyperlink ref="C17" r:id="rId3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2C1537A6-CA0A-4E1F-8126-2235FA43F919}"/>
    <hyperlink ref="B18" r:id="rId33" display="https://www.fangraphs.com/players/jarren-duran/24617/stats" xr:uid="{FC867D58-825B-4F36-8667-ED0CE884E2ED}"/>
    <hyperlink ref="C18" r:id="rId3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xr:uid="{5F1FCFD2-135F-41F5-B527-089D8FA7708C}"/>
    <hyperlink ref="B19" r:id="rId35" display="https://www.fangraphs.com/players/lane-thomas/16939/stats" xr:uid="{0F9B6A2A-F3A9-4CF9-8C92-F555771B0457}"/>
    <hyperlink ref="C19" r:id="rId3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xr:uid="{EEFA707C-74FB-445C-AB70-C0EE761AEA57}"/>
    <hyperlink ref="B20" r:id="rId37" display="https://www.fangraphs.com/players/james-outman/24770/stats" xr:uid="{B609E6FA-AFEE-4F84-B7F9-C36BE52FB86D}"/>
    <hyperlink ref="C20" r:id="rId3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2FE5B207-B0D6-41AB-BEB3-0A13768E3E10}"/>
    <hyperlink ref="B21" r:id="rId39" display="https://www.fangraphs.com/players/bryson-stott/26294/stats" xr:uid="{CE28ACCC-2BF0-42CA-A376-6656CC62B8EB}"/>
    <hyperlink ref="C21" r:id="rId4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xr:uid="{15798D89-A470-4F9D-9A24-51C47252EF0B}"/>
    <hyperlink ref="B22" r:id="rId41" display="https://www.fangraphs.com/players/gunnar-henderson/26289/stats" xr:uid="{94CA94C8-8693-4BB0-B083-1A97875BC73B}"/>
    <hyperlink ref="C22" r:id="rId4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xr:uid="{6616DF69-3124-4714-8B4D-13F18B4351A1}"/>
    <hyperlink ref="B23" r:id="rId43" display="https://www.fangraphs.com/players/ha-seong-kim/27506/stats" xr:uid="{3ADDD528-E560-4CF1-95E4-0ADCA4B9EB9A}"/>
    <hyperlink ref="C23" r:id="rId4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xr:uid="{80786B28-33F3-4844-9F77-DA4A0EA1CBD4}"/>
    <hyperlink ref="B24" r:id="rId45" display="https://www.fangraphs.com/players/freddie-freeman/5361/stats" xr:uid="{C1461A96-B7EE-44AC-8749-A7B3B0BA8277}"/>
    <hyperlink ref="C24" r:id="rId4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430E907E-B314-4D5D-A7BE-1D49F7936706}"/>
    <hyperlink ref="B25" r:id="rId47" display="https://www.fangraphs.com/players/geraldo-perdomo/22799/stats" xr:uid="{D91389E3-7296-4B58-BDFC-C29D1A5127C2}"/>
    <hyperlink ref="C25" r:id="rId4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xr:uid="{B91359D2-370D-44AD-A689-62FE1855F378}"/>
    <hyperlink ref="B26" r:id="rId49" display="https://www.fangraphs.com/players/elly-de-la-cruz/26668/stats" xr:uid="{3C6C5DDA-B4BF-4F1E-9246-97B76A2A7A75}"/>
    <hyperlink ref="C26" r:id="rId5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xr:uid="{04E8B004-FA53-4776-A7BB-C326568920FA}"/>
    <hyperlink ref="B27" r:id="rId51" display="https://www.fangraphs.com/players/jack-suwinski/22244/stats" xr:uid="{C80AD5FE-C26A-46AB-80BC-92C32F7A6CCD}"/>
    <hyperlink ref="C27" r:id="rId5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xr:uid="{0D49DE94-3883-4CBE-9424-6F5E01F5649F}"/>
    <hyperlink ref="B28" r:id="rId53" display="https://www.fangraphs.com/players/josh-rojas/19734/stats" xr:uid="{FD09EBBF-FB70-403C-999A-A9AB82323E52}"/>
    <hyperlink ref="B29" r:id="rId54" display="https://www.fangraphs.com/players/byron-buxton/14161/stats" xr:uid="{C9684861-1661-44C2-A9D7-4A00A8C8381C}"/>
    <hyperlink ref="C29" r:id="rId5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6AA2CAAF-002C-4830-92EA-486C54911466}"/>
    <hyperlink ref="B30" r:id="rId56" display="https://www.fangraphs.com/players/thairo-estrada/16426/stats" xr:uid="{9D8199A7-1E53-4D16-A2F5-C14125DB6F8A}"/>
    <hyperlink ref="C30" r:id="rId5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xr:uid="{7D45D4D0-B635-4D9B-8F27-DA4A51B9A007}"/>
    <hyperlink ref="B31" r:id="rId58" display="https://www.fangraphs.com/players/dansby-swanson/18314/stats" xr:uid="{B4651080-E336-4898-B347-20A1DCCA9DA2}"/>
    <hyperlink ref="C31" r:id="rId5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xr:uid="{E4AFF10E-CB90-476C-95A9-B99F8CF2E125}"/>
    <hyperlink ref="B32" r:id="rId60" display="https://www.fangraphs.com/players/ozzie-albies/16556/stats" xr:uid="{B6CF5DC0-4DDA-405A-8F1C-E789F13F39ED}"/>
    <hyperlink ref="C32" r:id="rId6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xr:uid="{3914E473-AE78-47C1-BAEE-EDD760558246}"/>
    <hyperlink ref="B33" r:id="rId62" display="https://www.fangraphs.com/players/harrison-bader/18030/stats" xr:uid="{B70C91B9-0A6C-4FCD-ADB5-FBB3C977F103}"/>
    <hyperlink ref="B34" r:id="rId63" display="https://www.fangraphs.com/players/jorge-mateo/17273/stats" xr:uid="{A8D86692-6370-4F41-93BA-686354D651E9}"/>
    <hyperlink ref="C34" r:id="rId6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xr:uid="{76AEA95C-1DED-46D6-AEB2-878050BD22C7}"/>
    <hyperlink ref="B35" r:id="rId65" display="https://www.fangraphs.com/players/kyle-isbel/21614/stats" xr:uid="{593EA6E0-5CE7-4045-9108-DE4B536E82B0}"/>
    <hyperlink ref="C35" r:id="rId6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xr:uid="{BB829CD3-430E-4777-9E89-B2BF0674E10F}"/>
    <hyperlink ref="B36" r:id="rId67" display="https://www.fangraphs.com/players/jose-siri/17452/stats" xr:uid="{9342AAFB-4808-439F-AA0F-E49CB28E8820}"/>
    <hyperlink ref="C36" r:id="rId6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717E504A-0957-4731-9A59-5D1EB4897911}"/>
    <hyperlink ref="B37" r:id="rId69" display="https://www.fangraphs.com/players/myles-straw/17620/stats" xr:uid="{EA9B45AB-6BF0-49AE-9B09-6A1EA863DAA0}"/>
    <hyperlink ref="C37" r:id="rId7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xr:uid="{FD0D7DBF-C09A-492F-8E0C-0F67FE799CF9}"/>
    <hyperlink ref="B38" r:id="rId71" display="https://www.fangraphs.com/players/starling-marte/9241/stats" xr:uid="{6A51D47E-8676-4D75-95FA-FE69FE89963C}"/>
    <hyperlink ref="C38" r:id="rId7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xr:uid="{2EE7D820-36C4-4F25-BC05-3C65103E2FF4}"/>
    <hyperlink ref="B39" r:id="rId73" display="https://www.fangraphs.com/players/jake-mccarthy/21622/stats" xr:uid="{681CE8D1-3ED6-4204-AF37-DB5B2B411EF0}"/>
    <hyperlink ref="C39" r:id="rId7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xr:uid="{576E43A5-2BE8-4A6E-A604-CFA070FA5772}"/>
    <hyperlink ref="B40" r:id="rId75" display="https://www.fangraphs.com/players/trent-grisham/18564/stats" xr:uid="{32175C45-A56B-42C7-8ABE-21D42CDEE5FB}"/>
    <hyperlink ref="C40" r:id="rId7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xr:uid="{38F1CCE4-A208-4249-9925-089CE9ED2AA0}"/>
    <hyperlink ref="B41" r:id="rId77" display="https://www.fangraphs.com/players/brice-turang/22186/stats" xr:uid="{637B7D35-5C68-4590-918A-DC466BBC2FA4}"/>
    <hyperlink ref="C41" r:id="rId7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xr:uid="{5D3BFA4D-A93B-4C7D-A208-77BDD13E5022}"/>
    <hyperlink ref="B42" r:id="rId79" display="https://www.fangraphs.com/players/michael-harris-ii/25931/stats" xr:uid="{7F14EB7F-0EDB-4EA8-B777-5E6F241A69D3}"/>
    <hyperlink ref="C42" r:id="rId8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xr:uid="{E329BA91-BA5B-4C64-BC4C-71B553147615}"/>
    <hyperlink ref="B43" r:id="rId81" display="https://www.fangraphs.com/players/luke-raley/19354/stats" xr:uid="{8BF7B4A7-AF0E-4D99-9CD3-DF2EBA9DD4D4}"/>
    <hyperlink ref="C43" r:id="rId8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E2EB5FF4-D4F3-4003-BA28-75974508BA6B}"/>
    <hyperlink ref="B44" r:id="rId83" display="https://www.fangraphs.com/players/jazz-chisholm-jr/20454/stats" xr:uid="{E073237F-9576-499E-8B6F-22BC9F80EC40}"/>
    <hyperlink ref="C44" r:id="rId8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xr:uid="{35040DA4-1863-4616-B682-088B726E2BEF}"/>
    <hyperlink ref="B45" r:id="rId85" display="https://www.fangraphs.com/players/alek-thomas/23792/stats" xr:uid="{553AECF6-01DA-4881-B024-CF2F6E93F914}"/>
    <hyperlink ref="C45" r:id="rId8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xr:uid="{73C4C168-DEF9-4FF7-B0F0-9132AE064265}"/>
    <hyperlink ref="B46" r:id="rId87" display="https://www.fangraphs.com/players/leody-taveras/18900/stats" xr:uid="{22B93B1C-9099-4D44-ACB7-64C061CEB49E}"/>
    <hyperlink ref="C46" r:id="rId8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xr:uid="{C5562A37-9E7F-4A2E-A9C1-68B95CA82419}"/>
    <hyperlink ref="B47" r:id="rId89" display="https://www.fangraphs.com/players/anthony-volpe/27647/stats" xr:uid="{4EDAC7D5-F5EB-4CBA-8283-2D02C0DBEE47}"/>
    <hyperlink ref="C47" r:id="rId9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xr:uid="{1C256E73-F4E1-45F0-8867-3C4F73ACD627}"/>
    <hyperlink ref="B48" r:id="rId91" display="https://www.fangraphs.com/players/adolis-garcia/19287/stats" xr:uid="{ACF30BBB-E5B6-4E74-9550-F3A1DA2B4ED0}"/>
    <hyperlink ref="C48" r:id="rId9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xr:uid="{0EBDD086-0B25-44C0-81CC-96FBCAB3EA39}"/>
    <hyperlink ref="B49" r:id="rId93" display="https://www.fangraphs.com/players/mookie-betts/13611/stats" xr:uid="{B0DB65B3-EEDB-4EBE-8430-B05FAF1A0ABF}"/>
    <hyperlink ref="C49" r:id="rId9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2B2A344F-1727-4DF4-8897-C6876F2EAA66}"/>
    <hyperlink ref="B50" r:id="rId95" display="https://www.fangraphs.com/players/shohei-ohtani/19755/stats" xr:uid="{A4E5E4B1-5CFC-4666-988E-7661770843E8}"/>
    <hyperlink ref="C50" r:id="rId9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xr:uid="{BD3E1015-8334-48D8-9F39-67B861514FA9}"/>
    <hyperlink ref="B51" r:id="rId97" display="https://www.fangraphs.com/players/chris-taylor/13757/stats" xr:uid="{1F1739A1-D9CC-46E4-942A-AF490D742BBD}"/>
    <hyperlink ref="C51" r:id="rId9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174FF6BB-B1E3-4BC5-B013-69AD407CFE53}"/>
    <hyperlink ref="B52" r:id="rId99" display="https://www.fangraphs.com/players/cedric-mullins-ii/17929/stats" xr:uid="{522DCD1C-C9B0-457B-AE6C-8163F4CAA9A3}"/>
    <hyperlink ref="C52" r:id="rId10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xr:uid="{B99C5A3F-2278-4256-9AB2-D536CB37FB72}"/>
    <hyperlink ref="B53" r:id="rId101" display="https://www.fangraphs.com/players/zack-gelof/29766/stats" xr:uid="{85C6EBF6-4469-4372-B145-3F1A7BFE695C}"/>
    <hyperlink ref="C53" r:id="rId10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xr:uid="{D872D365-8D78-403C-B2D9-D2653DF9B37D}"/>
    <hyperlink ref="B54" r:id="rId103" display="https://www.fangraphs.com/players/aaron-hicks/5297/stats" xr:uid="{6FCCAF04-9B1C-4BFA-9E01-1AE9BD1AB31A}"/>
    <hyperlink ref="B55" r:id="rId104" display="https://www.fangraphs.com/players/jake-cronenworth/18036/stats" xr:uid="{3ACA30B4-52D9-476E-9B6C-7953B546475E}"/>
    <hyperlink ref="C55" r:id="rId10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xr:uid="{6749C28E-473A-4643-A2D7-9EC2C5A830DE}"/>
    <hyperlink ref="B56" r:id="rId106" display="https://www.fangraphs.com/players/brendan-donovan/24679/stats" xr:uid="{840FBADD-8B48-4FDD-BFDE-A74D2AB26046}"/>
    <hyperlink ref="C56" r:id="rId10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xr:uid="{88CB7061-AC10-4885-B0E8-78C3DF8C1EF4}"/>
    <hyperlink ref="B57" r:id="rId108" display="https://www.fangraphs.com/players/fernando-tatis-jr/19709/stats" xr:uid="{4F23927F-BBB7-45F0-83A1-4D3EC9D0F4BC}"/>
    <hyperlink ref="C57" r:id="rId10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xr:uid="{C060768F-E81E-4734-BB0D-37226904367F}"/>
    <hyperlink ref="B58" r:id="rId110" display="https://www.fangraphs.com/players/tommy-pham/2967/stats" xr:uid="{15801B6E-F13E-4A56-AFE0-E69185AB12BC}"/>
    <hyperlink ref="B59" r:id="rId111" display="https://www.fangraphs.com/players/brandon-marsh/20202/stats" xr:uid="{44FCAC38-45CF-4930-9610-C17969041B6C}"/>
    <hyperlink ref="C59" r:id="rId11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xr:uid="{D04F14FC-6972-439A-9150-1713EA05322E}"/>
    <hyperlink ref="B60" r:id="rId113" display="https://www.fangraphs.com/players/adam-duvall/10950/stats" xr:uid="{078B97A8-B922-429B-A315-5F83FFF5B818}"/>
    <hyperlink ref="C60" r:id="rId11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xr:uid="{7C85D836-44C4-433C-B91A-7E7B209B515B}"/>
    <hyperlink ref="B61" r:id="rId115" display="https://www.fangraphs.com/players/nolan-jones/20529/stats" xr:uid="{27D6933C-A83C-46DC-9F0B-36DC8325DBC4}"/>
    <hyperlink ref="C61" r:id="rId11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xr:uid="{8630FA4F-D887-4E10-B03F-4784981CE25A}"/>
    <hyperlink ref="B62" r:id="rId117" display="https://www.fangraphs.com/players/brenton-doyle/25479/stats" xr:uid="{B104E167-05EB-4792-A311-348BEACC7B88}"/>
    <hyperlink ref="C62" r:id="rId11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xr:uid="{1FBF1489-235C-40E1-B420-AF59CE1A9CF2}"/>
    <hyperlink ref="B63" r:id="rId119" display="https://www.fangraphs.com/players/ji-hwan-bae/23818/stats" xr:uid="{DFA308CF-F5F2-42D2-9775-A7B665D6FCA8}"/>
    <hyperlink ref="C63" r:id="rId12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xr:uid="{C5A6B906-412B-479C-B67B-80858B224D50}"/>
    <hyperlink ref="B64" r:id="rId121" display="https://www.fangraphs.com/players/akil-baddoo/22168/stats" xr:uid="{3732F7B0-F1BA-45B6-8AFF-F20DF8EA9A96}"/>
    <hyperlink ref="C64" r:id="rId12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xr:uid="{59DC1161-04CD-4F8D-A25C-0DB7A9B26C18}"/>
    <hyperlink ref="B65" r:id="rId123" display="https://www.fangraphs.com/players/daulton-varsho/19918/stats" xr:uid="{AB32F536-9A63-4BF3-9B20-82D9463C9B72}"/>
    <hyperlink ref="C65" r:id="rId12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E557E556-A5F1-48CC-896E-A5891302088F}"/>
    <hyperlink ref="B66" r:id="rId125" display="https://www.fangraphs.com/players/cody-bellinger/15998/stats" xr:uid="{018577C3-9810-4F45-A7A3-371DC1F0E858}"/>
    <hyperlink ref="C66" r:id="rId12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xr:uid="{94412DC3-9EB2-449E-9500-383957B52E0E}"/>
    <hyperlink ref="B67" r:id="rId127" display="https://www.fangraphs.com/players/nolan-gorman/22263/stats" xr:uid="{85BB6DA5-3943-4F5D-BFAE-0F1DF083C29D}"/>
    <hyperlink ref="C67" r:id="rId12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xr:uid="{B485E83D-0C8F-4418-AEC2-4AE36CD4597C}"/>
    <hyperlink ref="B68" r:id="rId129" display="https://www.fangraphs.com/players/paul-goldschmidt/9218/stats" xr:uid="{1A4B743D-D560-4734-BF26-3C2910A3D6C0}"/>
    <hyperlink ref="C68" r:id="rId13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xr:uid="{71050856-77F1-4317-BC08-7EAB25895C5D}"/>
    <hyperlink ref="B69" r:id="rId131" display="https://www.fangraphs.com/players/andres-gimenez/19950/stats" xr:uid="{C109C5A7-8E5C-42F2-B424-2F16C3C088BD}"/>
    <hyperlink ref="C69" r:id="rId13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xr:uid="{E71DCDE1-8FAC-45BB-B31E-FDF311826325}"/>
    <hyperlink ref="B70" r:id="rId133" display="https://www.fangraphs.com/players/jake-meyers/20308/stats" xr:uid="{EBD196E7-8F0F-4596-9721-D0D4F039F6C3}"/>
    <hyperlink ref="C70" r:id="rId13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68386DEA-4A32-4A6F-B282-EEDFCF9D8481}"/>
    <hyperlink ref="B71" r:id="rId135" display="https://www.fangraphs.com/players/marcus-semien/12533/stats" xr:uid="{224AD1EF-E3A4-4A78-9460-BA30BBE3371C}"/>
    <hyperlink ref="C71" r:id="rId13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xr:uid="{8E9B369E-8A17-4040-8B9D-F44EFC7533DD}"/>
    <hyperlink ref="B72" r:id="rId137" display="https://www.fangraphs.com/players/michael-a-taylor/11489/stats" xr:uid="{B277C6FE-53F3-4D4E-8364-73750384BFB0}"/>
    <hyperlink ref="C72" r:id="rId13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72FB6E5B-D443-4B74-8815-6D0DC5EB8E1B}"/>
    <hyperlink ref="B73" r:id="rId139" display="https://www.fangraphs.com/players/javier-baez/12979/stats" xr:uid="{5AA92102-E266-4FAB-BC9C-44EE3EDE7F02}"/>
    <hyperlink ref="C73" r:id="rId14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xr:uid="{7CF7BDEB-BCDB-47CC-81E8-D311F27C548B}"/>
    <hyperlink ref="B74" r:id="rId141" display="https://www.fangraphs.com/players/christopher-morel/21897/stats" xr:uid="{D5638FCC-C44E-46CE-B922-8CE922667E19}"/>
    <hyperlink ref="C74" r:id="rId14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xr:uid="{64BB0DBC-154A-4EDD-8F27-0193BE01602F}"/>
    <hyperlink ref="B75" r:id="rId143" display="https://www.fangraphs.com/players/mike-tauchman/15274/stats" xr:uid="{0C0AB8A3-4E60-49A3-8A7E-147EF072BB4C}"/>
    <hyperlink ref="C75" r:id="rId14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xr:uid="{F6D797BA-918E-4808-AB08-3EB202C9EDF8}"/>
    <hyperlink ref="B76" r:id="rId145" display="https://www.fangraphs.com/players/andrew-benintendi/17901/stats" xr:uid="{C4E1F7D4-64C5-45FE-A74F-0CF49E819806}"/>
    <hyperlink ref="C76" r:id="rId14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xr:uid="{1B4B91F5-0AC7-4DB5-9E0D-3842C5E83818}"/>
    <hyperlink ref="B77" r:id="rId147" display="https://www.fangraphs.com/players/cavan-biggio/19252/stats" xr:uid="{384C0927-A11E-4BC3-88F2-6DC75205D5A1}"/>
    <hyperlink ref="C77" r:id="rId14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766D5608-CE19-439F-BD5A-734EC4E94222}"/>
    <hyperlink ref="B78" r:id="rId149" display="https://www.fangraphs.com/players/matt-chapman/16505/stats" xr:uid="{831E091B-CAF9-4B16-B069-5F1B3C22A0AD}"/>
    <hyperlink ref="C78" r:id="rId15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95BF7016-0815-46CB-859C-F9B6B11786CC}"/>
    <hyperlink ref="B79" r:id="rId151" display="https://www.fangraphs.com/players/carlos-santana/2396/stats" xr:uid="{6B8FEBCC-650A-4990-B293-DDC0403393F6}"/>
    <hyperlink ref="B80" r:id="rId152" display="https://www.fangraphs.com/players/lars-nootbaar/21454/stats" xr:uid="{0826FEDD-E385-46A7-AFA2-AB1D90AC3D99}"/>
    <hyperlink ref="C80" r:id="rId15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xr:uid="{0CA92F20-E4F4-4D4C-A4F3-5756C325F532}"/>
    <hyperlink ref="B81" r:id="rId154" display="https://www.fangraphs.com/players/adam-frazier/15223/stats" xr:uid="{E912E035-FE23-4BF4-BD74-4A35A4A21369}"/>
    <hyperlink ref="C81" r:id="rId15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xr:uid="{66BC4A0A-9A5A-4193-B64D-68DB3DB766F4}"/>
    <hyperlink ref="B82" r:id="rId156" display="https://www.fangraphs.com/players/michael-massey/27684/stats" xr:uid="{FE60297F-EFD5-444C-BFBC-3DB69C111FF7}"/>
    <hyperlink ref="C82" r:id="rId15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xr:uid="{9B7E422A-39CB-48BC-B38A-4600366A4C12}"/>
    <hyperlink ref="B83" r:id="rId158" display="https://www.fangraphs.com/players/austin-riley/18360/stats" xr:uid="{5BAFD175-0681-4137-997D-B76A2B2A3D1F}"/>
    <hyperlink ref="C83" r:id="rId15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xr:uid="{4C5B5427-1824-4D17-AB2A-806859714011}"/>
    <hyperlink ref="B84" r:id="rId160" display="https://www.fangraphs.com/players/luis-robert/20043/stats" xr:uid="{537DC807-4477-4970-A6B4-41B8F8B1A719}"/>
    <hyperlink ref="C84" r:id="rId16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xr:uid="{7F1630B0-B4EA-4F30-B144-908696C795B0}"/>
    <hyperlink ref="B85" r:id="rId162" display="https://www.fangraphs.com/players/bryan-reynolds/19326/stats" xr:uid="{C338972C-9A3D-4A5F-89FB-9219F345BA1A}"/>
    <hyperlink ref="C85" r:id="rId16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xr:uid="{01CA2DDD-423A-4151-8C34-AA9333DCC8AB}"/>
    <hyperlink ref="B86" r:id="rId164" display="https://www.fangraphs.com/players/will-smith/19197/stats" xr:uid="{5D3F79C5-CC6C-45D3-9EAA-266076D88EFE}"/>
    <hyperlink ref="C86" r:id="rId16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A372BB18-2E90-4457-8169-DC39BA353050}"/>
    <hyperlink ref="B87" r:id="rId166" display="https://www.fangraphs.com/players/will-benson/21853/stats" xr:uid="{30B762E4-D916-4FF8-A073-22340DF69E32}"/>
    <hyperlink ref="C87" r:id="rId16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xr:uid="{4A688E61-8476-4092-BDD5-D58E1E3975ED}"/>
    <hyperlink ref="B88" r:id="rId168" display="https://www.fangraphs.com/players/jake-fraley/19260/stats" xr:uid="{205E816C-5899-4885-A60D-98ABA259845B}"/>
    <hyperlink ref="C88" r:id="rId16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xr:uid="{D5EBDCE6-44CD-4893-A500-40871F761F38}"/>
    <hyperlink ref="B89" r:id="rId170" display="https://www.fangraphs.com/players/mike-trout/10155/stats" xr:uid="{65CADA08-642D-4628-9BD4-7945041C73B0}"/>
    <hyperlink ref="C89" r:id="rId17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xr:uid="{078C15CB-D35B-47BB-B7C3-6D0CD7285A15}"/>
    <hyperlink ref="B90" r:id="rId172" display="https://www.fangraphs.com/players/jace-peterson/12325/stats" xr:uid="{C981B3DB-CA92-4EBF-8068-F49C0EE4942C}"/>
    <hyperlink ref="B91" r:id="rId173" display="https://www.fangraphs.com/players/tommy-edman/19470/stats" xr:uid="{5AA1F4E8-9D08-4431-9236-5E52A7EDB2ED}"/>
    <hyperlink ref="C91" r:id="rId17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xr:uid="{D6026B42-1573-4E59-A364-CF3468D7A7BF}"/>
    <hyperlink ref="B92" r:id="rId175" display="https://www.fangraphs.com/players/owen-miller/24655/stats" xr:uid="{1ADB5163-C252-4A86-9D4B-8C0C25A2A67B}"/>
    <hyperlink ref="C92" r:id="rId17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xr:uid="{3490CF73-E44A-4EEE-A84D-C17F384D5E36}"/>
    <hyperlink ref="B93" r:id="rId177" display="https://www.fangraphs.com/players/randy-arozarena/19290/stats" xr:uid="{9C084FBF-4EC5-4FA7-B5C2-4A7A72CD3B36}"/>
    <hyperlink ref="C93" r:id="rId17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E2CBD102-735F-462D-8792-91A4D5C0C1DB}"/>
    <hyperlink ref="B94" r:id="rId179" display="https://www.fangraphs.com/players/drew-waters/20505/stats" xr:uid="{BC1D6F49-FBF4-4DB5-9F1C-4D98723EFD2B}"/>
    <hyperlink ref="C94" r:id="rId18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xr:uid="{AF35A198-369C-4B1D-99DF-749671961BCD}"/>
    <hyperlink ref="B95" r:id="rId181" display="https://www.fangraphs.com/players/ian-happ/17919/stats" xr:uid="{F8B17117-DCB8-4FD0-B53E-035AB1046DC3}"/>
    <hyperlink ref="C95" r:id="rId18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xr:uid="{114F66F1-5405-445F-A241-1830BAB59580}"/>
    <hyperlink ref="B96" r:id="rId183" display="https://www.fangraphs.com/players/jeff-mcneil/15362/stats" xr:uid="{20484AD0-024E-47C2-8898-E697E5E78128}"/>
    <hyperlink ref="C96" r:id="rId18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xr:uid="{415C6F1E-F0E0-4018-8091-E546DE9AD033}"/>
    <hyperlink ref="B97" r:id="rId185" display="https://www.fangraphs.com/players/chas-mccormick/19599/stats" xr:uid="{162EAED8-A980-46C1-A666-A004DF379308}"/>
    <hyperlink ref="C97" r:id="rId18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9F6CDF27-F481-4BC5-A209-54E1F124420A}"/>
    <hyperlink ref="B98" r:id="rId187" display="https://www.fangraphs.com/players/zach-mckinstry/19392/stats" xr:uid="{AEDAAFDC-5F87-4BEB-A30B-9093ED7BB087}"/>
    <hyperlink ref="C98" r:id="rId18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xr:uid="{03BFA742-2ECB-44B0-A2BA-B90C187637A5}"/>
    <hyperlink ref="B99" r:id="rId189" display="https://www.fangraphs.com/players/spencer-steer/26323/stats" xr:uid="{2DFF5D96-3494-47E9-9BAD-0B59F24581BF}"/>
    <hyperlink ref="C99" r:id="rId19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xr:uid="{AF949D09-2D78-4547-ABCC-E7E5847A050C}"/>
    <hyperlink ref="B100" r:id="rId191" display="https://www.fangraphs.com/players/jorge-polanco/13152/stats" xr:uid="{E9DEEFE4-ECBF-4D90-84D8-4FD4ABA2A116}"/>
    <hyperlink ref="C100" r:id="rId19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5B8CC014-033A-42A8-BA76-416BD9355FF8}"/>
    <hyperlink ref="B101" r:id="rId193" display="https://www.fangraphs.com/players/brandon-lowe/18882/stats" xr:uid="{9E723D6B-8B84-4C2E-8164-771C5E336C35}"/>
    <hyperlink ref="C101" r:id="rId19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7C34E4A5-8630-4A96-9C69-2F7BD4A52BF7}"/>
    <hyperlink ref="B102" r:id="rId195" display="https://www.fangraphs.com/players/jp-crawford/15491/stats" xr:uid="{60C6E127-E28D-4F95-B58B-6957DD76A7D6}"/>
    <hyperlink ref="C102" r:id="rId19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xr:uid="{FC1292DB-83F5-413D-A872-36D99B5E00E9}"/>
    <hyperlink ref="B103" r:id="rId197" display="https://www.fangraphs.com/players/steven-kwan/24610/stats" xr:uid="{05FBFF4E-76D8-4D0B-B359-560DBF487CDC}"/>
    <hyperlink ref="C103" r:id="rId19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xr:uid="{50ABAB3B-8835-4DC0-95D0-8EDBECCD61E8}"/>
    <hyperlink ref="B104" r:id="rId199" display="https://www.fangraphs.com/players/harold-ramirez/14387/stats" xr:uid="{7824996B-B4E8-44EF-BC80-2181F15E997F}"/>
    <hyperlink ref="C104" r:id="rId20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009AAF6C-7048-4ECF-B273-75BAD6517C9F}"/>
    <hyperlink ref="B105" r:id="rId201" display="https://www.fangraphs.com/players/matt-olson/14344/stats" xr:uid="{EABC9A04-5291-4B64-8CDD-D9BE59943599}"/>
    <hyperlink ref="C105" r:id="rId20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xr:uid="{A270233C-E45E-4681-BD72-E7A5EAF4102E}"/>
    <hyperlink ref="B106" r:id="rId203" display="https://www.fangraphs.com/players/riley-greene/25976/stats" xr:uid="{ACE83E13-C807-400F-99D4-102AF2681C3E}"/>
    <hyperlink ref="C106" r:id="rId20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xr:uid="{48F4A8A8-C250-4BC5-9D8C-7991820A61D9}"/>
    <hyperlink ref="B107" r:id="rId205" display="https://www.fangraphs.com/players/oswaldo-cabrera/21707/stats" xr:uid="{6AD4E23B-C9C0-4AB5-A1BB-86BF52D4F3BF}"/>
    <hyperlink ref="C107" r:id="rId20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xr:uid="{BFD509DF-C37A-41E3-9840-984D6ADF3645}"/>
    <hyperlink ref="B108" r:id="rId207" display="https://www.fangraphs.com/players/nick-senzel/19293/stats" xr:uid="{BBF57F9F-DF67-4BB0-8219-1AA8BE41199D}"/>
    <hyperlink ref="C108" r:id="rId20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xr:uid="{CBA6C37B-7798-49AB-9662-FACF59F7C96A}"/>
    <hyperlink ref="B109" r:id="rId209" display="https://www.fangraphs.com/players/robbie-grossman/5254/stats" xr:uid="{ECB16A05-F96A-424E-A929-9315D9B71A28}"/>
    <hyperlink ref="C109" r:id="rId21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xr:uid="{92A59F7F-8D77-4FA8-9800-EF64B0136A1E}"/>
    <hyperlink ref="B110" r:id="rId211" display="https://www.fangraphs.com/players/jeimer-candelario/13621/stats" xr:uid="{A61C5008-BF0E-4E27-9387-09F32062CD53}"/>
    <hyperlink ref="B111" r:id="rId212" display="https://www.fangraphs.com/players/connor-wong/19896/stats" xr:uid="{72D8D2D9-E35A-4B9A-99EB-7C4230A59CC2}"/>
    <hyperlink ref="C111" r:id="rId21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xr:uid="{3DD52F14-EF00-4CA8-BC9B-6845DFCEE4ED}"/>
    <hyperlink ref="B112" r:id="rId214" display="https://www.fangraphs.com/players/blake-sabol/25805/stats" xr:uid="{9D87C1F8-DEED-4C6C-B1C0-04F5545CD105}"/>
    <hyperlink ref="C112" r:id="rId21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xr:uid="{022CF051-2648-4CB2-AECE-F22D4F31F66C}"/>
    <hyperlink ref="B113" r:id="rId216" display="https://www.fangraphs.com/players/will-brennan/25660/stats" xr:uid="{BEE56BFE-4555-4A6C-8C9E-117AE4275C05}"/>
    <hyperlink ref="C113" r:id="rId21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xr:uid="{46EDEAFE-D41B-491E-B18A-FDB57C6B4AF7}"/>
    <hyperlink ref="B114" r:id="rId218" display="https://www.fangraphs.com/players/jake-burger/22275/stats" xr:uid="{43931303-BD58-4C6A-B202-08CB4FC64B4D}"/>
    <hyperlink ref="B115" r:id="rId219" display="https://www.fangraphs.com/players/whit-merrifield/11281/stats" xr:uid="{C03ED5AF-9E0F-4C7E-8203-23618B2EC12F}"/>
    <hyperlink ref="C115" r:id="rId22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0DB93FC6-4222-4889-B19F-E5CEFD37C6D3}"/>
    <hyperlink ref="B116" r:id="rId221" display="https://www.fangraphs.com/players/aaron-judge/15640/stats" xr:uid="{0BA110B7-8643-43B1-BA88-CDBD82F547A3}"/>
    <hyperlink ref="C116" r:id="rId22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xr:uid="{2C9D15E3-6E89-4052-8EB1-FED113EE82BE}"/>
    <hyperlink ref="B117" r:id="rId223" display="https://www.fangraphs.com/players/jj-bleday/26368/stats" xr:uid="{2AC24A2B-B38E-4A44-97DE-3224300BB71B}"/>
    <hyperlink ref="C117" r:id="rId22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xr:uid="{5E892BFB-75D8-4423-87AD-0DF261921881}"/>
    <hyperlink ref="B118" r:id="rId225" display="https://www.fangraphs.com/players/joey-gallo/14128/stats" xr:uid="{23E42229-7366-4EB6-BBE9-80B59EA65AA9}"/>
    <hyperlink ref="C118" r:id="rId22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DDA16D4F-993C-4520-80F3-FD8D58AB189B}"/>
    <hyperlink ref="B119" r:id="rId227" display="https://www.fangraphs.com/players/max-muncy/13301/stats" xr:uid="{1B065E81-AD7D-4E6E-A304-07BE97F8D3B4}"/>
    <hyperlink ref="C119" r:id="rId22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1540ECA0-F46F-440B-90AF-C6B2E642BF30}"/>
    <hyperlink ref="B120" r:id="rId229" display="https://www.fangraphs.com/players/ryan-mountcastle/18373/stats" xr:uid="{46CCB154-BA73-4D23-832F-12ECD7F01A7B}"/>
    <hyperlink ref="C120" r:id="rId23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xr:uid="{08A87005-7162-40CF-B665-E84B3488D0D4}"/>
    <hyperlink ref="B121" r:id="rId231" display="https://www.fangraphs.com/players/mark-canha/11445/stats" xr:uid="{F9565CE9-1902-4827-A3B3-91238278B888}"/>
    <hyperlink ref="B122" r:id="rId232" display="https://www.fangraphs.com/players/brandon-crawford/5343/stats" xr:uid="{0D025462-5EA5-4A59-8709-B28AE85E4629}"/>
    <hyperlink ref="C122" r:id="rId23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xr:uid="{DFCD1B37-E3D3-461D-BD5B-B86EBB402B3B}"/>
    <hyperlink ref="B123" r:id="rId234" display="https://www.fangraphs.com/players/elvis-andrus/8709/stats" xr:uid="{E043A191-C539-4F60-88FF-FC8239CB14BA}"/>
    <hyperlink ref="C123" r:id="rId23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xr:uid="{652F30EA-AC89-4206-8DDC-427D6A787950}"/>
    <hyperlink ref="B124" r:id="rId236" display="https://www.fangraphs.com/players/joey-wiemer/27690/stats" xr:uid="{48BB5357-5434-4103-BB2E-CF25AE2E0307}"/>
    <hyperlink ref="C124" r:id="rId23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xr:uid="{DCA6093D-9543-4096-9390-D4570E6A59D3}"/>
    <hyperlink ref="B125" r:id="rId238" display="https://www.fangraphs.com/players/danny-jansen/16535/stats" xr:uid="{36B8DD3C-FE8C-493C-85ED-59C71109FC00}"/>
    <hyperlink ref="C125" r:id="rId23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3421154A-F841-489C-83D8-423E70C4A48F}"/>
    <hyperlink ref="B126" r:id="rId240" display="https://www.fangraphs.com/players/matt-mclain/29695/stats" xr:uid="{021FAEA6-A4CC-49C5-A08B-A105711DBCE4}"/>
    <hyperlink ref="C126" r:id="rId24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xr:uid="{F0B053F6-3B13-4679-AB5A-8640F13F63A0}"/>
    <hyperlink ref="B127" r:id="rId242" display="https://www.fangraphs.com/players/alex-kirilloff/20325/stats" xr:uid="{A4890688-A116-4B5A-851F-02815E862BE3}"/>
    <hyperlink ref="C127" r:id="rId24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78386444-8707-4E68-A5D4-C462D19611FB}"/>
    <hyperlink ref="B128" r:id="rId244" display="https://www.fangraphs.com/players/corey-julks/20311/stats" xr:uid="{6E05C0E7-F15F-4F26-9F47-52BA25E06476}"/>
    <hyperlink ref="C128" r:id="rId24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C1F3CA20-AC41-4C35-B9ED-18FF56A68DB1}"/>
    <hyperlink ref="B129" r:id="rId246" display="https://www.fangraphs.com/players/ramon-urias/18795/stats" xr:uid="{975A5E9D-A184-4041-A12C-1C816CC0DA61}"/>
    <hyperlink ref="C129" r:id="rId24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xr:uid="{6FD7AB33-5F58-49D2-935D-2A0E22BF478B}"/>
    <hyperlink ref="B130" r:id="rId248" display="https://www.fangraphs.com/players/spencer-torkelson/27465/stats" xr:uid="{D07973B0-EBCD-4137-AB5D-BFD17C198E67}"/>
    <hyperlink ref="C130" r:id="rId24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xr:uid="{2F42545D-8643-4A46-86C1-7E1A6FF82061}"/>
    <hyperlink ref="B131" r:id="rId250" display="https://www.fangraphs.com/players/michael-conforto/16376/stats" xr:uid="{EEDC374F-1254-45E7-ABF3-B0B82940178B}"/>
    <hyperlink ref="C131" r:id="rId25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xr:uid="{21BD7002-78E2-4BB2-BE01-FFA1FF8EEE6C}"/>
    <hyperlink ref="B132" r:id="rId252" display="https://www.fangraphs.com/players/connor-joe/16572/stats" xr:uid="{D784A7EE-DBC9-4E60-9BB5-866F6F2AE735}"/>
    <hyperlink ref="C132" r:id="rId25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xr:uid="{FBFBF381-01B0-4088-9741-B430B855E64B}"/>
    <hyperlink ref="B133" r:id="rId254" display="https://www.fangraphs.com/players/christian-walker/13419/stats" xr:uid="{8713CC7B-C5F6-4A67-BE02-0750F105AF3F}"/>
    <hyperlink ref="C133" r:id="rId25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xr:uid="{F0BA1B2E-E7B5-48B4-8790-14DB1D92CA76}"/>
    <hyperlink ref="B134" r:id="rId256" display="https://www.fangraphs.com/players/jon-berti/12037/stats" xr:uid="{55C1BFC1-1A1E-4010-9DEC-315603ECDE11}"/>
    <hyperlink ref="C134" r:id="rId25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xr:uid="{8742AD57-DA5F-4047-ACDC-BFCD1BC89C70}"/>
    <hyperlink ref="B135" r:id="rId258" display="https://www.fangraphs.com/players/jonah-heim/16930/stats" xr:uid="{28EFDCD7-8352-4D34-B5C3-41B31CC459AF}"/>
    <hyperlink ref="C135" r:id="rId25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xr:uid="{B09934F7-47BE-4B81-B3AD-E46EDCCABF48}"/>
    <hyperlink ref="B136" r:id="rId260" display="https://www.fangraphs.com/players/kyle-farmer/14813/stats" xr:uid="{5B830479-EDCA-4ED7-ADEF-A008B8C38FF2}"/>
    <hyperlink ref="C136" r:id="rId26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FBF2615B-BE82-4BEB-963A-0E289060B3A3}"/>
    <hyperlink ref="B137" r:id="rId262" display="https://www.fangraphs.com/players/miguel-vargas/20178/stats" xr:uid="{7783F130-510C-4D36-8E4D-52B65E0419C8}"/>
    <hyperlink ref="C137" r:id="rId26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F76E7BA9-709C-4E56-987D-480F8BA30CB8}"/>
    <hyperlink ref="B138" r:id="rId264" display="https://www.fangraphs.com/players/jarred-kelenic/22558/stats" xr:uid="{220D6029-C4C6-4B49-B34F-2F37E04B1074}"/>
    <hyperlink ref="C138" r:id="rId26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xr:uid="{458879F5-E1F4-4376-ABCA-3CFABFB34BFF}"/>
    <hyperlink ref="B139" r:id="rId266" display="https://www.fangraphs.com/players/patrick-wisdom/13602/stats" xr:uid="{3BE3D75B-5DBB-42F7-8C6B-66E9AC4FE615}"/>
    <hyperlink ref="C139" r:id="rId26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xr:uid="{6D3AEED4-460B-41A7-954B-2D6CB79A9D34}"/>
    <hyperlink ref="B140" r:id="rId268" display="https://www.fangraphs.com/players/alex-call/19296/stats" xr:uid="{A2080A78-82A5-493D-9258-BEDCED4989DE}"/>
    <hyperlink ref="C140" r:id="rId26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xr:uid="{FBE29EA6-4E1A-41FE-8D29-171436009E1E}"/>
    <hyperlink ref="B141" r:id="rId270" display="https://www.fangraphs.com/players/edouard-julien/27534/stats" xr:uid="{400103ED-6F22-421C-961F-72CCCF9DFA9D}"/>
    <hyperlink ref="C141" r:id="rId27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09E47189-5D3E-4F74-9E85-93CAA77A31D5}"/>
    <hyperlink ref="B142" r:id="rId272" display="https://www.fangraphs.com/players/joey-wendle/13853/stats" xr:uid="{BC586509-DEAF-433D-BFCD-24625B20F205}"/>
    <hyperlink ref="C142" r:id="rId27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xr:uid="{BA888E58-5442-4F84-8CF1-04F3E28324F9}"/>
    <hyperlink ref="B143" r:id="rId274" display="https://www.fangraphs.com/players/jake-rogers/19452/stats" xr:uid="{5DE80051-E952-4986-9D04-AFD1FF4EDFDC}"/>
    <hyperlink ref="C143" r:id="rId27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xr:uid="{C067EA77-5ED9-448D-97E1-C774864F99BC}"/>
    <hyperlink ref="B144" r:id="rId276" display="https://www.fangraphs.com/players/mike-yastrzemski/14854/stats" xr:uid="{E43FF6B2-2ED8-4DD3-9316-D50BB8D30AD9}"/>
    <hyperlink ref="C144" r:id="rId27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xr:uid="{9647CA24-1261-445F-BD4A-BDE9C7D1676E}"/>
    <hyperlink ref="B145" r:id="rId278" display="https://www.fangraphs.com/players/luis-rengifo/19858/stats" xr:uid="{EB5830A2-FCB5-4B70-AA85-CACE1CB1DB05}"/>
    <hyperlink ref="C145" r:id="rId27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xr:uid="{AC76813C-A714-496D-9136-C54E65524F76}"/>
    <hyperlink ref="B146" r:id="rId280" display="https://www.fangraphs.com/players/mauricio-dubon/16530/stats" xr:uid="{3FCE6A30-1848-441F-98FE-040C95CF1D2A}"/>
    <hyperlink ref="C146" r:id="rId28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E1C5EC81-8369-40D1-92F2-E8BA3B4FB257}"/>
    <hyperlink ref="B147" r:id="rId282" display="https://www.fangraphs.com/players/jeremy-pena/21636/stats" xr:uid="{C1828117-0C8C-4F08-A296-9E3329AD0023}"/>
    <hyperlink ref="C147" r:id="rId28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50B2DDB0-F517-4D8D-97F1-073634271218}"/>
    <hyperlink ref="B148" r:id="rId284" display="https://www.fangraphs.com/players/anthony-santander/14551/stats" xr:uid="{8F87D8E7-C3AE-4A4E-8261-CEB66ADFD999}"/>
    <hyperlink ref="C148" r:id="rId28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xr:uid="{D1E2D2F9-AD2C-43D1-871B-F46460DEC64B}"/>
    <hyperlink ref="B149" r:id="rId286" display="https://www.fangraphs.com/players/wander-franco/23667/stats" xr:uid="{FEB7FE3B-8933-41FC-B6D5-0A899CF4C40C}"/>
    <hyperlink ref="C149" r:id="rId28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8F971C0F-A908-4B2B-A8EF-EBB3E117AEDB}"/>
    <hyperlink ref="B150" r:id="rId288" display="https://www.fangraphs.com/players/edmundo-sosa/17022/stats" xr:uid="{875BD6B8-472B-4EB7-B822-9044E7973543}"/>
    <hyperlink ref="C150" r:id="rId28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xr:uid="{8DD70E20-830C-4D68-8D67-D2D6B4950146}"/>
    <hyperlink ref="B151" r:id="rId290" display="https://www.fangraphs.com/players/brent-rooker/19627/stats" xr:uid="{B4E13314-BB7B-4795-9638-0A6105EB290A}"/>
    <hyperlink ref="C151" r:id="rId29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xr:uid="{370B80AF-338C-41BB-8A64-C10246E35B08}"/>
    <hyperlink ref="B152" r:id="rId292" display="https://www.fangraphs.com/players/mickey-moniak/19956/stats" xr:uid="{6781FEE2-9833-477D-9FCB-57F08516AAAE}"/>
    <hyperlink ref="C152" r:id="rId29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xr:uid="{1E04C976-A57E-4F61-840D-77343C7E38BF}"/>
    <hyperlink ref="B153" r:id="rId294" display="https://www.fangraphs.com/players/kerry-carpenter/25961/stats" xr:uid="{31BE19BA-788F-4976-8BF6-404C69349381}"/>
    <hyperlink ref="C153" r:id="rId29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xr:uid="{3F22BF25-59D8-416C-934C-2A94303A8F9A}"/>
    <hyperlink ref="B154" r:id="rId296" display="https://www.fangraphs.com/players/yoan-moncada/17232/stats" xr:uid="{02A9DFB4-AD42-492E-98CC-6F70949A7E6B}"/>
    <hyperlink ref="C154" r:id="rId29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xr:uid="{17154EA2-02EA-4249-881B-9AFB6A8FA6C6}"/>
    <hyperlink ref="B155" r:id="rId298" display="https://www.fangraphs.com/players/nick-allen/22277/stats" xr:uid="{BC48DBA0-2C35-4A5E-81FC-679D39F7CF6A}"/>
    <hyperlink ref="C155" r:id="rId29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xr:uid="{9868DF76-33AA-42D7-A7D5-0477103AB51C}"/>
    <hyperlink ref="B156" r:id="rId300" display="https://www.fangraphs.com/players/lamonte-wade-jr/18126/stats" xr:uid="{1D12CADC-1214-4A30-BFE5-CC23C8934BAF}"/>
    <hyperlink ref="C156" r:id="rId30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xr:uid="{1C47A949-83B8-467C-BF51-CE84EF4A8B5E}"/>
    <hyperlink ref="B157" r:id="rId302" display="https://www.fangraphs.com/players/andy-ibanez/18819/stats" xr:uid="{1FDF97D7-DAAA-4C82-BB2B-5FDE2000F89A}"/>
    <hyperlink ref="C157" r:id="rId30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xr:uid="{3F8FFCA2-12B3-4384-BA9E-FDFEAC70D997}"/>
    <hyperlink ref="B158" r:id="rId304" display="https://www.fangraphs.com/players/willy-adames/15986/stats" xr:uid="{1F7E41BE-47E1-4A26-9CE0-523C85F7135E}"/>
    <hyperlink ref="C158" r:id="rId30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xr:uid="{90EE3141-5CFD-4128-9693-2162B6A00920}"/>
    <hyperlink ref="B159" r:id="rId306" display="https://www.fangraphs.com/players/elehuris-montero/20543/stats" xr:uid="{30A70430-C517-407B-A8D3-4765B815F0C9}"/>
    <hyperlink ref="C159" r:id="rId30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xr:uid="{EF1D6EE6-E1F4-495F-9E81-FA2406799C99}"/>
    <hyperlink ref="B160" r:id="rId308" display="https://www.fangraphs.com/players/ryan-noda/23312/stats" xr:uid="{4B2FFBE6-C79D-4ED9-910B-B769241C3D79}"/>
    <hyperlink ref="C160" r:id="rId30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xr:uid="{F621F609-A0AE-4A86-AA38-80CA93BBF414}"/>
    <hyperlink ref="B161" r:id="rId310" display="https://www.fangraphs.com/players/gavin-sheets/19901/stats" xr:uid="{FDD77529-0AFF-417D-962D-26B9EF19099B}"/>
    <hyperlink ref="C161" r:id="rId31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xr:uid="{30ED0EF3-6308-4A95-816F-AEEB006E9516}"/>
    <hyperlink ref="B162" r:id="rId312" display="https://www.fangraphs.com/players/yuli-gurriel/19198/stats" xr:uid="{E9BD5482-CB05-408B-97D7-5510B1057946}"/>
    <hyperlink ref="C162" r:id="rId31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xr:uid="{8B464BEA-48AB-4BE9-9CAC-EE707653C0D7}"/>
    <hyperlink ref="B163" r:id="rId314" display="https://www.fangraphs.com/players/zach-neto/31347/stats" xr:uid="{E1A446A4-08C4-43BF-823B-A9FAFB8BF921}"/>
    <hyperlink ref="C163" r:id="rId31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xr:uid="{66A65E45-D03F-4DBB-8ECE-0856237041C9}"/>
    <hyperlink ref="B164" r:id="rId316" display="https://www.fangraphs.com/players/jonathan-india/21523/stats" xr:uid="{16B48DDC-3A56-4B0F-B3E8-2308E346C425}"/>
    <hyperlink ref="C164" r:id="rId31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xr:uid="{F55C6993-B128-47EC-818A-1117E0B0102C}"/>
    <hyperlink ref="B165" r:id="rId318" display="https://www.fangraphs.com/players/ryan-ohearn/16442/stats" xr:uid="{9FAFD782-E54A-4518-AE90-482BA1283607}"/>
    <hyperlink ref="C165" r:id="rId31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xr:uid="{DD88D0E5-A8B5-4E84-8E39-0714311453D1}"/>
    <hyperlink ref="B166" r:id="rId320" display="https://www.fangraphs.com/players/marcell-ozuna/10324/stats" xr:uid="{2A77E8E8-21E5-42A9-B5E8-293BE5949D26}"/>
    <hyperlink ref="C166" r:id="rId32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xr:uid="{7DEC89EB-6B52-423F-BC01-046DF387B110}"/>
    <hyperlink ref="B167" r:id="rId322" display="https://www.fangraphs.com/players/nick-pratto/22117/stats" xr:uid="{0AFE9560-F95C-49F6-AC89-A7053F530533}"/>
    <hyperlink ref="C167" r:id="rId32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xr:uid="{87387350-735B-4B4D-A7CC-BD98295B01B1}"/>
    <hyperlink ref="B168" r:id="rId324" display="https://www.fangraphs.com/players/elias-diaz/11680/stats" xr:uid="{38E1BF4E-F2C9-48E0-A168-4AE60FB73A21}"/>
    <hyperlink ref="C168" r:id="rId32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xr:uid="{70A271E8-FE9D-4037-974E-1995C6D650A9}"/>
    <hyperlink ref="B169" r:id="rId326" display="https://www.fangraphs.com/players/brandon-belt/10264/stats" xr:uid="{693C68EF-4B6F-47D9-A4AA-3C924ECD2930}"/>
    <hyperlink ref="C169" r:id="rId32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467E6501-4CA7-4281-85A7-777AA00F2FAB}"/>
    <hyperlink ref="B170" r:id="rId328" display="https://www.fangraphs.com/players/ezequiel-tovar/24064/stats" xr:uid="{D0BF878A-B027-43DB-B18A-B1F057AC57FD}"/>
    <hyperlink ref="C170" r:id="rId32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xr:uid="{10384BB8-6540-40FB-B7A1-C4B5351F5BE3}"/>
    <hyperlink ref="B171" r:id="rId330" display="https://www.fangraphs.com/players/edward-olivares/19698/stats" xr:uid="{98DAE4E4-CF9F-4F7A-A564-56A3936D0571}"/>
    <hyperlink ref="C171" r:id="rId33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xr:uid="{DCC01C7B-25C7-4843-88D7-0233FA246113}"/>
    <hyperlink ref="B172" r:id="rId332" display="https://www.fangraphs.com/players/brett-baty/26123/stats" xr:uid="{5CE372E6-68D1-48E1-9ED6-382C4CAEC648}"/>
    <hyperlink ref="C172" r:id="rId33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xr:uid="{901ACD7D-04B7-43F8-BA02-9C15C3172BE6}"/>
    <hyperlink ref="B173" r:id="rId334" display="https://www.fangraphs.com/players/patrick-bailey/27478/stats" xr:uid="{9D03BFA7-E7AA-4F35-B70D-1D3BD69F11E4}"/>
    <hyperlink ref="C173" r:id="rId33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xr:uid="{6E33B242-3847-4C6A-89F4-428CA2187DEE}"/>
    <hyperlink ref="B174" r:id="rId336" display="https://www.fangraphs.com/players/jose-altuve/5417/stats" xr:uid="{9DA3EEAE-79AD-46A4-9F7C-092736E281D4}"/>
    <hyperlink ref="C174" r:id="rId33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0BDF8FE4-558C-49C6-99AB-591BC8B03071}"/>
    <hyperlink ref="B175" r:id="rId338" display="https://www.fangraphs.com/players/matt-vierling/21558/stats" xr:uid="{8A03276A-74E9-4505-BC76-3449BEC64F52}"/>
    <hyperlink ref="C175" r:id="rId33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xr:uid="{21FA3B14-0F19-4D0B-824C-0CA096F55758}"/>
    <hyperlink ref="B176" r:id="rId340" display="https://www.fangraphs.com/players/kyle-schwarber/16478/stats" xr:uid="{58189DD3-A318-4F0F-AE85-D1629EED7D32}"/>
    <hyperlink ref="C176" r:id="rId34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xr:uid="{07D2E4B2-2016-49F1-897C-2C9182F1804F}"/>
    <hyperlink ref="B177" r:id="rId342" display="https://www.fangraphs.com/players/cal-raleigh/21534/stats" xr:uid="{B424714B-4359-4AAB-B027-09EBB5CF7942}"/>
    <hyperlink ref="C177" r:id="rId34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xr:uid="{3FC2C902-FEC0-4680-9477-AC450DD59306}"/>
    <hyperlink ref="B178" r:id="rId344" display="https://www.fangraphs.com/players/maikel-garcia/22715/stats" xr:uid="{0D2F8020-0462-423C-B08D-DC2E68F1589F}"/>
    <hyperlink ref="C178" r:id="rId34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xr:uid="{F12C6823-3DBA-4F34-99AE-C5BFA32613EE}"/>
    <hyperlink ref="B179" r:id="rId346" display="https://www.fangraphs.com/players/jason-heyward/4940/stats" xr:uid="{84088958-4CF0-4525-A15B-31B8E2CA7B18}"/>
    <hyperlink ref="C179" r:id="rId34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46D33D6A-FA63-4AC9-9018-38CD34AF437A}"/>
    <hyperlink ref="B180" r:id="rId348" display="https://www.fangraphs.com/players/mj-melendez/22197/stats" xr:uid="{8490FA35-0F47-4775-99B0-41808B3B7735}"/>
    <hyperlink ref="C180" r:id="rId34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xr:uid="{A468F784-EC39-48C3-894E-DA053ED826BB}"/>
    <hyperlink ref="B181" r:id="rId350" display="https://www.fangraphs.com/players/xander-bogaerts/12161/stats" xr:uid="{984C0CA5-9121-476F-B218-A6A0F38ACF46}"/>
    <hyperlink ref="C181" r:id="rId35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xr:uid="{E5955792-E226-4C3F-9E37-B75919311FF2}"/>
    <hyperlink ref="B182" r:id="rId352" display="https://www.fangraphs.com/players/christian-bethancourt/10028/stats" xr:uid="{0DF7CC88-5109-4ED6-8D76-323EE31D5C08}"/>
    <hyperlink ref="C182" r:id="rId35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F4056C98-2DA4-4EF1-B733-CDB7ECC8D5B9}"/>
    <hyperlink ref="B183" r:id="rId354" display="https://www.fangraphs.com/players/isaac-paredes/20036/stats" xr:uid="{192AA884-2D1B-4CAC-9210-C01D1AE5EABC}"/>
    <hyperlink ref="C183" r:id="rId35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6AFC9236-2D6D-4803-95BC-0DADCB808670}"/>
    <hyperlink ref="B184" r:id="rId356" display="https://www.fangraphs.com/players/ramon-laureano/17128/stats" xr:uid="{523A5AE5-42D9-4E88-A864-49FCEA309DCA}"/>
    <hyperlink ref="B185" r:id="rId357" display="https://www.fangraphs.com/players/tim-anderson/15172/stats" xr:uid="{C1F1B8FE-73D2-4385-9C4F-7D580B7A7D5C}"/>
    <hyperlink ref="C185" r:id="rId35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xr:uid="{4AD6C3DD-B60B-4227-8910-5FCA0137579D}"/>
    <hyperlink ref="B186" r:id="rId359" display="https://www.fangraphs.com/players/taylor-ward/17548/stats" xr:uid="{F8A462F2-F0E2-4158-AA38-D955D3D6889B}"/>
    <hyperlink ref="C186" r:id="rId36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xr:uid="{D4B602DE-6F1B-4E08-92FD-C0CEC440A7BB}"/>
    <hyperlink ref="B187" r:id="rId361" display="https://www.fangraphs.com/players/tony-kemp/14894/stats" xr:uid="{EFD9A9B1-B817-4561-A070-A81D0FB7BA2E}"/>
    <hyperlink ref="C187" r:id="rId36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xr:uid="{48A033B3-0A07-4976-A590-50D0068D1611}"/>
    <hyperlink ref="B188" r:id="rId363" display="https://www.fangraphs.com/players/jordan-walker/27475/stats" xr:uid="{BFE75DB7-F17D-424B-935B-97E3B773E43D}"/>
    <hyperlink ref="C188" r:id="rId36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xr:uid="{911684A0-46E9-4988-BD81-25F300D166B7}"/>
    <hyperlink ref="B189" r:id="rId365" display="https://www.fangraphs.com/players/eduardo-escobar/6153/stats" xr:uid="{76912F0F-F0A1-4436-AB69-D9F0772B68B5}"/>
    <hyperlink ref="B190" r:id="rId366" display="https://www.fangraphs.com/players/matt-thaiss/19318/stats" xr:uid="{5D24BAEB-F090-47D4-AB94-9C943E39A388}"/>
    <hyperlink ref="C190" r:id="rId36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xr:uid="{4A57B8CD-7DBB-4500-AC3F-A9063DCCEB61}"/>
    <hyperlink ref="B191" r:id="rId368" display="https://www.fangraphs.com/players/joc-pederson/11899/stats" xr:uid="{7707632B-629E-43C0-9505-F76B38ABBBC3}"/>
    <hyperlink ref="C191" r:id="rId36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xr:uid="{FBBAD010-8E17-46E7-AF0E-21BAD0FE3560}"/>
    <hyperlink ref="B192" r:id="rId370" display="https://www.fangraphs.com/players/mike-moustakas/4892/stats" xr:uid="{3581590B-049E-4620-B1E0-97F29855A735}"/>
    <hyperlink ref="B193" r:id="rId371" display="https://www.fangraphs.com/players/mitch-garver/15161/stats" xr:uid="{0A553271-2A68-43F5-87B5-892757A93B8B}"/>
    <hyperlink ref="C193" r:id="rId37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xr:uid="{77DF02BC-2191-440C-9DBB-2B3671D012CE}"/>
    <hyperlink ref="B194" r:id="rId373" display="https://www.fangraphs.com/players/hunter-renfroe/15464/stats" xr:uid="{ECF73BFF-6D66-4ED8-B154-1080C405585E}"/>
    <hyperlink ref="B195" r:id="rId374" display="https://www.fangraphs.com/players/kebryan-hayes/18577/stats" xr:uid="{677F5ED6-94E1-4A78-BAF2-7E0FFF0B1B65}"/>
    <hyperlink ref="C195" r:id="rId37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xr:uid="{7A4F8143-23FC-4B5D-AE1C-BA46C424F642}"/>
    <hyperlink ref="B196" r:id="rId376" display="https://www.fangraphs.com/players/jt-realmuto/11739/stats" xr:uid="{4BA008B1-D871-4EE8-A0FA-40BACDC32EA3}"/>
    <hyperlink ref="C196" r:id="rId37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xr:uid="{2EE546A0-0FBE-4E92-AB11-D410EDA400AE}"/>
    <hyperlink ref="B197" r:id="rId378" display="https://www.fangraphs.com/players/nick-fortes/21538/stats" xr:uid="{B0481908-0AF4-426E-A96B-2BC3D2EEF42B}"/>
    <hyperlink ref="C197" r:id="rId37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xr:uid="{A8ADF21F-C2B3-4FB7-BF14-A75757D3A7DC}"/>
    <hyperlink ref="B198" r:id="rId380" display="https://www.fangraphs.com/players/eddie-rosario/12155/stats" xr:uid="{4C9B881A-FEFC-490B-B8E9-B30E6BF1BACA}"/>
    <hyperlink ref="C198" r:id="rId38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xr:uid="{0CD115A3-D4BD-45EC-A868-282B708548D9}"/>
    <hyperlink ref="B199" r:id="rId382" display="https://www.fangraphs.com/players/george-springer/12856/stats" xr:uid="{4BB5C039-04A0-4FBA-AEA1-42D84BE6601A}"/>
    <hyperlink ref="C199" r:id="rId38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96AE0181-9217-4679-8C1F-74F9A44B2A73}"/>
    <hyperlink ref="B200" r:id="rId384" display="https://www.fangraphs.com/players/yan-gomes/9627/stats" xr:uid="{91D3AC10-3321-4695-946C-B00C9F9E25A9}"/>
    <hyperlink ref="C200" r:id="rId38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xr:uid="{63BFE831-4F84-43F2-ACA6-964118F33DFB}"/>
    <hyperlink ref="B201" r:id="rId386" display="https://www.fangraphs.com/players/manuel-margot/14712/stats" xr:uid="{B8331BF5-1E35-4DCA-82DD-2A9AD2C45A75}"/>
    <hyperlink ref="C201" r:id="rId38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2467AC18-D152-48A0-B7C9-5C11E75842B7}"/>
    <hyperlink ref="B202" r:id="rId388" display="https://www.fangraphs.com/players/andrew-mccutchen/9847/stats" xr:uid="{E898CF12-2915-4C2F-8AD7-D3DA8B7AABE2}"/>
    <hyperlink ref="C202" r:id="rId38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xr:uid="{C6000672-6465-498F-8695-4F34A4270246}"/>
    <hyperlink ref="B203" r:id="rId390" display="https://www.fangraphs.com/players/gabriel-arias/22563/stats" xr:uid="{D6D7DDCC-735F-47E0-B900-42A92F1A00D2}"/>
    <hyperlink ref="C203" r:id="rId39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xr:uid="{74DADA2E-80DD-4E81-8579-0BE632946F7A}"/>
    <hyperlink ref="B204" r:id="rId392" display="https://www.fangraphs.com/players/bo-bichette/19612/stats" xr:uid="{2AE479B0-BA4F-4585-B0A7-7C0311F95A2B}"/>
    <hyperlink ref="C204" r:id="rId39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D15EE261-64DF-4D9D-8C5F-83E0FB546A17}"/>
    <hyperlink ref="B205" r:id="rId394" display="https://www.fangraphs.com/players/pete-alonso/19251/stats" xr:uid="{8A6156FE-1C8A-40F2-ADCA-EB64C52A56A7}"/>
    <hyperlink ref="C205" r:id="rId39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xr:uid="{ACE30944-43C5-41CB-B41B-7725973AB6DE}"/>
    <hyperlink ref="B206" r:id="rId396" display="https://www.fangraphs.com/players/seth-brown/18171/stats" xr:uid="{38A467FC-617E-4DCF-B9E6-F620D3B5568B}"/>
    <hyperlink ref="C206" r:id="rId39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xr:uid="{4643DAAB-CD3A-441F-B2F2-61783449B443}"/>
    <hyperlink ref="B207" r:id="rId398" display="https://www.fangraphs.com/players/charlie-blackmon/7859/stats" xr:uid="{E12F542A-0A45-4532-9C0C-D32ED13841F9}"/>
    <hyperlink ref="C207" r:id="rId39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xr:uid="{9926462F-C557-45E9-9448-F3226734B9E2}"/>
    <hyperlink ref="B208" r:id="rId400" display="https://www.fangraphs.com/players/ryan-jeffers/24618/stats" xr:uid="{F10DF422-333D-4C1E-823F-BDF867D56A4F}"/>
    <hyperlink ref="C208" r:id="rId40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716E482F-5294-4F80-8854-1BCEA9147BFA}"/>
    <hyperlink ref="B209" r:id="rId402" display="https://www.fangraphs.com/players/miguel-rojas/7802/stats" xr:uid="{78805D24-8E89-49A4-8EA1-14804003111E}"/>
    <hyperlink ref="C209" r:id="rId40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B82A707D-74F7-423B-8F80-C4CC20111E77}"/>
    <hyperlink ref="B210" r:id="rId404" display="https://www.fangraphs.com/players/jesus-sanchez/19913/stats" xr:uid="{3CD4DE39-1482-41A2-B87A-3D096CAD4EB0}"/>
    <hyperlink ref="C210" r:id="rId40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xr:uid="{4AC0E85B-1EAB-4C07-B319-AC184009938E}"/>
    <hyperlink ref="B211" r:id="rId406" display="https://www.fangraphs.com/players/amed-rosario/15518/stats" xr:uid="{FCEAAB05-E63E-4B97-A9A1-9D526F29F3C2}"/>
    <hyperlink ref="B212" r:id="rId407" display="https://www.fangraphs.com/players/alex-verdugo/17027/stats" xr:uid="{6FD43AF0-C099-4489-ACE1-F3CBF2EF61C4}"/>
    <hyperlink ref="C212" r:id="rId40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xr:uid="{E23BF110-4FB1-431C-9D57-1C6DB61D5F26}"/>
    <hyperlink ref="B213" r:id="rId409" display="https://www.fangraphs.com/players/orlando-arcia/13185/stats" xr:uid="{817AC0EF-BD2D-4372-BA57-E9994902294C}"/>
    <hyperlink ref="C213" r:id="rId41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xr:uid="{98FDCA8C-30C1-4465-B72F-2BC3B91E21D8}"/>
    <hyperlink ref="B214" r:id="rId411" display="https://www.fangraphs.com/players/triston-casas/22514/stats" xr:uid="{EFA7CC74-C83C-4305-B3AF-520BC84CF3B4}"/>
    <hyperlink ref="C214" r:id="rId41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xr:uid="{3A10566E-D65F-40CA-8B9F-48ECC3A39802}"/>
    <hyperlink ref="B215" r:id="rId413" display="https://www.fangraphs.com/players/jean-segura/5933/stats" xr:uid="{4BDB2C36-D004-4AA9-9FB2-80C477444441}"/>
    <hyperlink ref="C215" r:id="rId41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xr:uid="{68F27CC2-BFD3-4A76-AA06-8A02C002DF9B}"/>
    <hyperlink ref="B216" r:id="rId415" display="https://www.fangraphs.com/players/kris-bryant/15429/stats" xr:uid="{A78783D2-1862-4277-89D7-AC40E9B0F20A}"/>
    <hyperlink ref="C216" r:id="rId41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xr:uid="{1D8EE9B8-724A-4CE3-8FB1-3E5AC391D425}"/>
    <hyperlink ref="B217" r:id="rId417" display="https://www.fangraphs.com/players/shea-langeliers/25816/stats" xr:uid="{B294E153-FE8B-4DC1-A844-2390950E91F2}"/>
    <hyperlink ref="C217" r:id="rId41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xr:uid="{F15E6AFC-92CC-44FB-B0A2-994470536FE2}"/>
    <hyperlink ref="B218" r:id="rId419" display="https://www.fangraphs.com/players/jd-davis/16219/stats" xr:uid="{9684AF84-879B-4FA6-B2FF-E4E17A04AE8C}"/>
    <hyperlink ref="C218" r:id="rId42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xr:uid="{F3CDE86A-2156-4969-9C77-988807E1B8C5}"/>
    <hyperlink ref="B219" r:id="rId421" display="https://www.fangraphs.com/players/wilmer-flores/5827/stats" xr:uid="{FEADFB93-4D21-48C1-81F4-FB187CBD7B41}"/>
    <hyperlink ref="C219" r:id="rId42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xr:uid="{96BF7832-60CC-4298-BEC2-B86A54BCA671}"/>
    <hyperlink ref="B220" r:id="rId423" display="https://www.fangraphs.com/players/bryce-harper/11579/stats" xr:uid="{1AB2E798-FBB4-4A57-8B4A-665F002701C7}"/>
    <hyperlink ref="C220" r:id="rId42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xr:uid="{3E7F4792-11A6-4528-82A9-FF1D56E17CB6}"/>
    <hyperlink ref="B221" r:id="rId425" display="https://www.fangraphs.com/players/luis-garcia/20391/stats" xr:uid="{AF278C95-4DE4-478F-8D90-E0D999CAB875}"/>
    <hyperlink ref="C221" r:id="rId42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xr:uid="{ABA11BB4-A401-468E-8272-42D1FEE6370E}"/>
    <hyperlink ref="B222" r:id="rId427" display="https://www.fangraphs.com/players/martin-maldonado/6887/stats" xr:uid="{32CDE304-4D07-4BC7-9B20-5C31DBB87867}"/>
    <hyperlink ref="C222" r:id="rId42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74F5FB38-B38B-4735-85E7-9DB62391A15A}"/>
    <hyperlink ref="B223" r:id="rId429" display="https://www.fangraphs.com/players/yordan-alvarez/19556/stats" xr:uid="{3AD540AE-FD36-4F3B-BB4C-3B22836CFC1D}"/>
    <hyperlink ref="C223" r:id="rId43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535E3D19-C610-4C98-BD1B-CA23E276AC7C}"/>
    <hyperlink ref="B224" r:id="rId431" display="https://www.fangraphs.com/players/luis-arraez/18568/stats" xr:uid="{A1B59678-853F-44AA-BBCE-D66AEE67F7F5}"/>
    <hyperlink ref="C224" r:id="rId43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xr:uid="{524F1A0A-2845-4A73-8028-6F6A9BA7F6CA}"/>
    <hyperlink ref="B225" r:id="rId433" display="https://www.fangraphs.com/players/brandon-nimmo/12927/stats" xr:uid="{3C5D9193-CCFF-4163-8FDD-122F249513BB}"/>
    <hyperlink ref="C225" r:id="rId43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xr:uid="{9E9035A0-5A8E-4133-861D-21D71EDD71D9}"/>
    <hyperlink ref="B226" r:id="rId435" display="https://www.fangraphs.com/players/isiah-kiner-falefa/16512/stats" xr:uid="{C901A0A6-87E2-4BD4-9D6C-849A642C4A52}"/>
    <hyperlink ref="C226" r:id="rId43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xr:uid="{B2298790-2675-4B0A-8A4C-1A3F5D7C031D}"/>
    <hyperlink ref="B227" r:id="rId437" display="https://www.fangraphs.com/players/kevin-kiermaier/11038/stats" xr:uid="{274C3FDA-3D74-4F58-BC03-DECBD58D1735}"/>
    <hyperlink ref="C227" r:id="rId43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1CC5FE10-942F-48D1-A29F-18A03D5616AF}"/>
    <hyperlink ref="B228" r:id="rId439" display="https://www.fangraphs.com/players/eloy-jimenez/17484/stats" xr:uid="{93DAE366-01CA-410D-9D82-FAD8DAA10E3D}"/>
    <hyperlink ref="C228" r:id="rId44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xr:uid="{C032D177-98C6-49D0-BCB7-14DBF0DAA068}"/>
    <hyperlink ref="B229" r:id="rId441" display="https://www.fangraphs.com/players/bryan-de-la-cruz/19600/stats" xr:uid="{8F8482A0-2836-4596-9B9A-11965FE96CB3}"/>
    <hyperlink ref="C229" r:id="rId44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xr:uid="{5BC04F35-55AF-4E7E-81D8-2F39C17FEF91}"/>
    <hyperlink ref="B230" r:id="rId443" display="https://www.fangraphs.com/players/donovan-solano/8623/stats" xr:uid="{2977577F-E80F-4D64-B472-2EE5D274E14F}"/>
    <hyperlink ref="C230" r:id="rId44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D935A718-B3B1-4BBB-A246-111CD06F5F0D}"/>
    <hyperlink ref="B231" r:id="rId445" display="https://www.fangraphs.com/players/brian-anderson/18289/stats" xr:uid="{38B71E50-06E0-4CD4-8868-D1E1A8EBC844}"/>
    <hyperlink ref="C231" r:id="rId44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xr:uid="{E9F1EE5B-DA4A-4564-9CC6-4DCD6EAE81FD}"/>
    <hyperlink ref="B232" r:id="rId447" display="https://www.fangraphs.com/players/teoscar-hernandez/13066/stats" xr:uid="{D2B685D2-2AD2-4D78-A972-8BDBEA9DD427}"/>
    <hyperlink ref="C232" r:id="rId44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xr:uid="{CA287753-2465-4972-9945-BF6F851C6429}"/>
    <hyperlink ref="B233" r:id="rId449" display="https://www.fangraphs.com/players/randal-grichuk/10243/stats" xr:uid="{454BC2C8-0F6D-46DC-8177-EC75E6D83BDC}"/>
    <hyperlink ref="B234" r:id="rId450" display="https://www.fangraphs.com/players/josh-jung/26299/stats" xr:uid="{7FF90C3B-EFCB-4172-A853-B9D682DD5FB8}"/>
    <hyperlink ref="C234" r:id="rId45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xr:uid="{C282EA7E-2715-4173-950E-6D4B9630A8B4}"/>
    <hyperlink ref="B235" r:id="rId452" display="https://www.fangraphs.com/players/adley-rutschman/26288/stats" xr:uid="{74383B70-8A1D-400B-9972-716B28A51810}"/>
    <hyperlink ref="C235" r:id="rId45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xr:uid="{03FEEFBD-C41C-454D-9393-3A5061553D10}"/>
    <hyperlink ref="B236" r:id="rId454" display="https://www.fangraphs.com/players/jurickson-profar/10815/stats" xr:uid="{CDAC3582-DEBC-4B8F-88AE-86189C113E26}"/>
    <hyperlink ref="B237" r:id="rId455" display="https://www.fangraphs.com/players/enrique-hernandez/10472/stats" xr:uid="{BACE690B-D17F-402F-8C2F-08E972AAAAF5}"/>
    <hyperlink ref="B238" r:id="rId456" display="https://www.fangraphs.com/players/aledmys-diaz/15937/stats" xr:uid="{9D8A536A-7851-44EE-8682-AE0873A4F1D3}"/>
    <hyperlink ref="C238" r:id="rId45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xr:uid="{046D9AEF-6C60-4F85-A292-CD1AE0826989}"/>
    <hyperlink ref="B239" r:id="rId458" display="https://www.fangraphs.com/players/eugenio-suarez/12552/stats" xr:uid="{55ADD887-9C08-42AA-A7DF-F23B30EDDD6E}"/>
    <hyperlink ref="C239" r:id="rId45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xr:uid="{A90051DE-92F2-4B86-9667-68057179FB98}"/>
    <hyperlink ref="B240" r:id="rId460" display="https://www.fangraphs.com/players/ketel-marte/13613/stats" xr:uid="{13F36B22-7619-4D90-A42E-009F69308F13}"/>
    <hyperlink ref="C240" r:id="rId46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xr:uid="{2E1BC173-DD17-41FD-88E1-9786FB346433}"/>
    <hyperlink ref="B241" r:id="rId462" display="https://www.fangraphs.com/players/andruw-monasterio/19455/stats" xr:uid="{D31B540B-BCB0-47A6-98F8-59ACE4824AB5}"/>
    <hyperlink ref="C241" r:id="rId46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xr:uid="{F7F24607-46FE-4B80-99DC-58683E84BF50}"/>
    <hyperlink ref="B242" r:id="rId464" display="https://www.fangraphs.com/players/lourdes-gurriel-jr/19238/stats" xr:uid="{D0B87840-4CD7-4632-BAB0-A9CAA47CC253}"/>
    <hyperlink ref="C242" r:id="rId46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xr:uid="{3ACB5204-073B-46B6-8C40-E470DC90ECFE}"/>
    <hyperlink ref="B243" r:id="rId466" display="https://www.fangraphs.com/players/nolan-arenado/9777/stats" xr:uid="{C7D4CB11-202A-493B-9B5F-46147F7D5BCD}"/>
    <hyperlink ref="C243" r:id="rId46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xr:uid="{EE4CD7D3-06DE-4543-8F4F-D958B5C283AE}"/>
    <hyperlink ref="B244" r:id="rId468" display="https://www.fangraphs.com/players/seiya-suzuki/30116/stats" xr:uid="{4184CF5C-B5CF-4D60-9A3B-E52F23F24522}"/>
    <hyperlink ref="C244" r:id="rId46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xr:uid="{09E61D0A-4B7A-4FEB-A3DD-A532912AD844}"/>
    <hyperlink ref="B245" r:id="rId470" display="https://www.fangraphs.com/players/william-contreras/20503/stats" xr:uid="{AAF0A2A9-3DD5-46FB-A4EF-AED16770AC36}"/>
    <hyperlink ref="C245" r:id="rId47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xr:uid="{29DEEF54-83FE-45C3-909B-3B556AD596CD}"/>
    <hyperlink ref="B246" r:id="rId472" display="https://www.fangraphs.com/players/justin-turner/5235/stats" xr:uid="{7E4F93F2-8F57-43CD-B7E4-2C2328CD1E72}"/>
    <hyperlink ref="C246" r:id="rId47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xr:uid="{5029D64A-5BD0-4C6B-B7AA-60C06704DF48}"/>
    <hyperlink ref="B247" r:id="rId474" display="https://www.fangraphs.com/players/max-kepler/12144/stats" xr:uid="{3F1032EE-FD62-41EB-87E8-C9FC920BA1CE}"/>
    <hyperlink ref="C247" r:id="rId47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44B23BA9-C3F2-47D5-B9B5-3369CA9C8B77}"/>
    <hyperlink ref="B248" r:id="rId476" display="https://www.fangraphs.com/players/salvador-perez/7304/stats" xr:uid="{318B71C8-D8F3-41ED-A2E0-3687802E2448}"/>
    <hyperlink ref="C248" r:id="rId47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xr:uid="{6FC25D1F-12DE-4B3B-AF8B-ED8A9330C72B}"/>
    <hyperlink ref="B249" r:id="rId478" display="https://www.fangraphs.com/players/manny-machado/11493/stats" xr:uid="{C4869C5D-DE15-435E-8B52-20DEBDE75EFC}"/>
    <hyperlink ref="C249" r:id="rId47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xr:uid="{9C800337-A936-4019-B977-27AB116AFCB1}"/>
    <hyperlink ref="B250" r:id="rId480" display="https://www.fangraphs.com/players/jd-martinez/6184/stats" xr:uid="{18F2148A-610E-49C8-97D2-110AAA921498}"/>
    <hyperlink ref="C250" r:id="rId48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2DE404C3-2D2D-413B-94AA-4C17C1B0C785}"/>
    <hyperlink ref="B251" r:id="rId482" display="https://www.fangraphs.com/players/anthony-rizzo/3473/stats" xr:uid="{2562E6A3-CE6B-44F3-89A9-BAC4B8DAB96C}"/>
    <hyperlink ref="C251" r:id="rId48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xr:uid="{464703D2-BD30-4EB3-9924-AAE6498CA63D}"/>
    <hyperlink ref="B252" r:id="rId484" display="https://www.fangraphs.com/players/daniel-vogelbach/14130/stats" xr:uid="{94E3FF29-203C-4459-9E03-653547D759AC}"/>
    <hyperlink ref="C252" r:id="rId48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xr:uid="{07ABE72C-3FD2-4297-9E47-A2F498583039}"/>
    <hyperlink ref="B253" r:id="rId486" display="https://www.fangraphs.com/players/josh-naylor/18839/stats" xr:uid="{636CA3F2-2589-4040-9FA5-CB9276ED6F88}"/>
    <hyperlink ref="C253" r:id="rId48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xr:uid="{0729CFAD-3B63-4BC0-B975-A6C509AA9E19}"/>
    <hyperlink ref="B254" r:id="rId488" display="https://www.fangraphs.com/players/jorge-soler/14221/stats" xr:uid="{82433156-8426-4E29-853C-60F448B16878}"/>
    <hyperlink ref="C254" r:id="rId48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xr:uid="{C0AB5F30-CE1A-4CA4-B5F5-AB46C2165B13}"/>
    <hyperlink ref="B255" r:id="rId490" display="https://www.fangraphs.com/players/paul-dejong/18015/stats" xr:uid="{B0F6A18F-76F6-4A35-93ED-11906333232B}"/>
    <hyperlink ref="B256" r:id="rId491" display="https://www.fangraphs.com/players/ezequiel-duran/23733/stats" xr:uid="{F5A713C2-A132-46AC-B685-3F081ED8B2B7}"/>
    <hyperlink ref="C256" r:id="rId49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xr:uid="{BBBBFA3B-2387-4F4E-B145-BFB0E81E87DF}"/>
    <hyperlink ref="B257" r:id="rId493" display="https://www.fangraphs.com/players/rafael-devers/17350/stats" xr:uid="{62941167-277D-42C5-AC7D-70E4B2AB1BCE}"/>
    <hyperlink ref="C257" r:id="rId49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xr:uid="{AB48C1E9-FDDF-4323-8165-4A0920CDFF41}"/>
    <hyperlink ref="B258" r:id="rId495" display="https://www.fangraphs.com/players/francisco-alvarez/26121/stats" xr:uid="{11275A50-43CA-4DAC-B74A-28091D696A65}"/>
    <hyperlink ref="C258" r:id="rId49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xr:uid="{1F85403F-BD9D-4E69-A12B-B21F590A8B50}"/>
    <hyperlink ref="B259" r:id="rId497" display="https://www.fangraphs.com/players/austin-hays/19363/stats" xr:uid="{1140C1F8-691C-4C3A-82E3-785CA2895727}"/>
    <hyperlink ref="C259" r:id="rId49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xr:uid="{3B05E750-33D0-477A-BD91-95F33746611B}"/>
    <hyperlink ref="B260" r:id="rId499" display="https://www.fangraphs.com/players/dominic-smith/15653/stats" xr:uid="{9325E4DE-A62C-444F-A19C-465C4C649D72}"/>
    <hyperlink ref="C260" r:id="rId50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xr:uid="{C834EA44-1682-4FC9-AF67-DC6F93018428}"/>
    <hyperlink ref="B261" r:id="rId501" display="https://www.fangraphs.com/players/rowdy-tellez/15679/stats" xr:uid="{9D89D606-4963-44DE-AC33-52DAADD0410D}"/>
    <hyperlink ref="C261" r:id="rId50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xr:uid="{6714C3A1-2D4A-49AB-AED3-1A478137FE9F}"/>
    <hyperlink ref="B262" r:id="rId503" display="https://www.fangraphs.com/players/garrett-cooper/15279/stats" xr:uid="{6456030B-890E-4CC6-8581-EFDF97175DC3}"/>
    <hyperlink ref="B263" r:id="rId504" display="https://www.fangraphs.com/players/david-peralta/2136/stats" xr:uid="{55E5D81F-C880-4DA0-9D8F-923D7EB42E34}"/>
    <hyperlink ref="C263" r:id="rId50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2F5C1C46-A288-4390-90FC-CF6781716730}"/>
    <hyperlink ref="B264" r:id="rId506" display="https://www.fangraphs.com/players/brandon-drury/11615/stats" xr:uid="{1BA4D90F-9EF9-4E7C-BF0D-8F71FC228905}"/>
    <hyperlink ref="C264" r:id="rId50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xr:uid="{0991F099-ADAD-4E4B-8A4B-951610DA8D20}"/>
    <hyperlink ref="B265" r:id="rId508" display="https://www.fangraphs.com/players/jose-abreu/15676/stats" xr:uid="{B4D1888D-7967-4D62-B56D-4CEE0D891F0A}"/>
    <hyperlink ref="C265" r:id="rId50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8BF88CD5-EFD3-45AD-90FB-E1DF7406375E}"/>
    <hyperlink ref="B266" r:id="rId510" display="https://www.fangraphs.com/players/joey-meneses/14366/stats" xr:uid="{A6D8875D-33B3-45BC-A9BC-A5BAE8FAD059}"/>
    <hyperlink ref="C266" r:id="rId51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xr:uid="{2EBA41AD-FF2E-42CF-957C-1DE5E68A6BC9}"/>
    <hyperlink ref="B267" r:id="rId512" display="https://www.fangraphs.com/players/juan-soto/20123/stats" xr:uid="{154D29A2-FFC3-4942-B6F7-764E7D2329ED}"/>
    <hyperlink ref="C267" r:id="rId51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xr:uid="{F634F203-A665-446F-BF07-0427E56E3809}"/>
    <hyperlink ref="B268" r:id="rId514" display="https://www.fangraphs.com/players/yainer-diaz/23003/stats" xr:uid="{31899053-0F1D-48AB-87DB-4784D59F737C}"/>
    <hyperlink ref="C268" r:id="rId51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0282B53F-2734-4B2E-B7CC-5E5A4F9D365D}"/>
    <hyperlink ref="B269" r:id="rId516" display="https://www.fangraphs.com/players/willson-contreras/11609/stats" xr:uid="{70EE511D-3399-4F22-92B5-6F95256C12F7}"/>
    <hyperlink ref="C269" r:id="rId51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xr:uid="{EB20A562-3E5C-4B3F-81DD-9A9B65314FAF}"/>
    <hyperlink ref="B270" r:id="rId518" display="https://www.fangraphs.com/players/christian-vazquez/9774/stats" xr:uid="{2D037AA5-153C-4008-B9D1-281565265783}"/>
    <hyperlink ref="C270" r:id="rId51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7A847B31-853E-416E-B1F7-EEC7CA91E970}"/>
    <hyperlink ref="B271" r:id="rId520" display="https://www.fangraphs.com/players/alec-burleson/27615/stats" xr:uid="{62F73A27-44FA-40E0-A439-1470B790D876}"/>
    <hyperlink ref="C271" r:id="rId52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xr:uid="{2A2DBFE3-B5B6-4FB6-B5C4-EF8E9A1C1D56}"/>
    <hyperlink ref="B272" r:id="rId522" display="https://www.fangraphs.com/players/nick-castellanos/11737/stats" xr:uid="{B3378F3E-CCD6-41EA-B3F3-1D988B007426}"/>
    <hyperlink ref="C272" r:id="rId52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xr:uid="{63A4820F-D1EF-4843-86A1-27C1EDC248FA}"/>
    <hyperlink ref="B273" r:id="rId524" display="https://www.fangraphs.com/players/gleyber-torres/16997/stats" xr:uid="{1F3CF0CB-D93B-4DCB-9C01-186CE984B320}"/>
    <hyperlink ref="C273" r:id="rId52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xr:uid="{366283DB-CAF8-41D3-89B9-965B2BE55CC4}"/>
    <hyperlink ref="B274" r:id="rId526" display="https://www.fangraphs.com/players/sean-murphy/19352/stats" xr:uid="{2050F444-00DA-4BA6-9B66-D4BB337F7ED4}"/>
    <hyperlink ref="C274" r:id="rId52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xr:uid="{BA9C2079-4C73-48F2-990B-556374A9C83E}"/>
    <hyperlink ref="B275" r:id="rId528" display="https://www.fangraphs.com/players/miguel-cabrera/1744/stats" xr:uid="{E19C5B80-817F-4CBA-8BF4-AC2E6003A114}"/>
    <hyperlink ref="C275" r:id="rId52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xr:uid="{106ABDEB-70B3-4F8B-9917-3D47E8191FC1}"/>
    <hyperlink ref="B276" r:id="rId530" display="https://www.fangraphs.com/players/josh-bell/13145/stats" xr:uid="{3934F5F9-FABE-401A-A9B3-711B1DB02416}"/>
    <hyperlink ref="B277" r:id="rId531" display="https://www.fangraphs.com/players/masataka-yoshida/31837/stats" xr:uid="{9A1FC889-299B-4EDB-A05A-8B9028203E91}"/>
    <hyperlink ref="C277" r:id="rId53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xr:uid="{0F543D3F-7A40-4E50-9BBE-3C24BB32310F}"/>
    <hyperlink ref="B278" r:id="rId533" display="https://www.fangraphs.com/players/alex-bregman/17678/stats" xr:uid="{F545D777-110A-4BA1-8C38-8C0BACDD7A55}"/>
    <hyperlink ref="C278" r:id="rId53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FA458EF7-54D3-4558-B6A9-9AF66228807B}"/>
    <hyperlink ref="B279" r:id="rId535" display="https://www.fangraphs.com/players/giancarlo-stanton/4949/stats" xr:uid="{40DBEE74-16F9-4A52-BDEC-43E4BB1A3075}"/>
    <hyperlink ref="C279" r:id="rId53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xr:uid="{8A0DF30E-383F-48EF-8C00-2A12368E9851}"/>
    <hyperlink ref="B280" r:id="rId537" display="https://www.fangraphs.com/players/corey-seager/13624/stats" xr:uid="{45261129-1E28-47C2-BFC2-C8ED96308E8D}"/>
    <hyperlink ref="C280" r:id="rId53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xr:uid="{A291A7AF-B107-4AB5-B575-307D4899262C}"/>
    <hyperlink ref="B281" r:id="rId539" display="https://www.fangraphs.com/players/tyler-stephenson/17988/stats" xr:uid="{FFA4B385-CE6B-4110-A51F-91EF48D08334}"/>
    <hyperlink ref="C281" r:id="rId54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xr:uid="{64D3FDCC-5D33-49E2-A4F1-AEC9126505C9}"/>
    <hyperlink ref="B282" r:id="rId541" display="https://www.fangraphs.com/players/ryan-mcmahon/15112/stats" xr:uid="{788EAECB-7F3D-42E7-A5EC-7F34C529E6F3}"/>
    <hyperlink ref="C282" r:id="rId54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xr:uid="{D85E8552-3161-4775-B6E4-FD0EEA4BDE89}"/>
    <hyperlink ref="B283" r:id="rId543" display="https://www.fangraphs.com/players/andrew-vaughn/26197/stats" xr:uid="{F7CD41B5-6F24-4136-9A23-D9E51DA47DE1}"/>
    <hyperlink ref="C283" r:id="rId54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xr:uid="{52265298-0D1C-4CF5-B4ED-D0E614199BE7}"/>
    <hyperlink ref="B284" r:id="rId545" display="https://www.fangraphs.com/players/yasmani-grandal/11368/stats" xr:uid="{ADA66BDB-FFE0-4122-A6AB-2B4A8F5A4125}"/>
    <hyperlink ref="C284" r:id="rId54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xr:uid="{84B8E12D-E4B3-41EA-A8CF-B35D7A0BA569}"/>
    <hyperlink ref="B285" r:id="rId547" display="https://www.fangraphs.com/players/yandy-diaz/16578/stats" xr:uid="{61A4CC92-2401-486A-8D95-BEE148D28F91}"/>
    <hyperlink ref="C285" r:id="rId54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7EDEC77F-AE51-460D-996E-F4EFD5C40598}"/>
    <hyperlink ref="B286" r:id="rId549" display="https://www.fangraphs.com/players/dj-lemahieu/9874/stats" xr:uid="{F5848F06-F788-4D35-8D36-90F8BE4F8E51}"/>
    <hyperlink ref="C286" r:id="rId55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xr:uid="{6E3BA09A-AEB3-4BCF-8D20-A6CAE3271757}"/>
    <hyperlink ref="B287" r:id="rId551" display="https://www.fangraphs.com/players/vladimir-guerrero-jr/19611/stats" xr:uid="{914A67A9-0C59-478D-9ABB-EDD39885C06F}"/>
    <hyperlink ref="C287" r:id="rId55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37370C62-8D98-4CED-AEE8-8294B5E5743C}"/>
    <hyperlink ref="B288" r:id="rId553" display="https://www.fangraphs.com/players/alec-bohm/21618/stats" xr:uid="{966FF3DF-D8F1-4F4A-B5F9-AB17A1EAA65A}"/>
    <hyperlink ref="C288" r:id="rId55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xr:uid="{492354FC-1206-4342-A9F8-0670CC1FB023}"/>
    <hyperlink ref="B289" r:id="rId555" display="https://www.fangraphs.com/players/keibert-ruiz/19610/stats" xr:uid="{55CCEDBE-0CBD-4CF5-B07D-89E20FBC1C43}"/>
    <hyperlink ref="C289" r:id="rId55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xr:uid="{852A1072-136A-4EA5-96E3-89F563D29425}"/>
    <hyperlink ref="B290" r:id="rId557" display="https://www.fangraphs.com/players/gabriel-moreno/22664/stats" xr:uid="{7D832860-7B38-4652-8B33-115748C5491A}"/>
    <hyperlink ref="C290" r:id="rId55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xr:uid="{A0A490D5-6F76-4F37-BB97-82AE40462BFD}"/>
    <hyperlink ref="B291" r:id="rId559" display="https://www.fangraphs.com/players/nathaniel-lowe/19566/stats" xr:uid="{4B0DA01C-9A76-402A-A8C0-C7C67EC61476}"/>
    <hyperlink ref="C291" r:id="rId56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xr:uid="{ABD570C9-4F88-4B0A-BA60-00FC31CA1370}"/>
    <hyperlink ref="B292" r:id="rId561" display="https://www.fangraphs.com/players/carlos-correa/14162/stats" xr:uid="{D60E5971-E3DC-465A-BE42-C24F87450980}"/>
    <hyperlink ref="C292" r:id="rId56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814E488E-9A01-4C50-95B2-CDDC4446ACC2}"/>
    <hyperlink ref="B293" r:id="rId563" display="https://www.fangraphs.com/players/ty-france/17982/stats" xr:uid="{6F8E7411-D448-4273-ADAB-B2C26B0431A1}"/>
    <hyperlink ref="C293" r:id="rId56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xr:uid="{BE09BCE2-EA5F-4029-A699-6C616B6C2E2E}"/>
    <hyperlink ref="B294" r:id="rId565" display="https://www.fangraphs.com/players/alejandro-kirk/22581/stats" xr:uid="{7D66E94D-8D96-422A-9B64-5E714BAF0619}"/>
    <hyperlink ref="C294" r:id="rId56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9E9CC62D-7346-4086-BFB7-663FA4E80216}"/>
  </hyperlinks>
  <pageMargins left="0.7" right="0.7" top="0.75" bottom="0.75" header="0.3" footer="0.3"/>
  <pageSetup orientation="portrait" horizontalDpi="90" verticalDpi="90" r:id="rId56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7A627-54E4-41A2-A9CE-9A0A96505270}">
  <dimension ref="A1:AJ566"/>
  <sheetViews>
    <sheetView workbookViewId="0">
      <pane ySplit="1" topLeftCell="A270" activePane="bottomLeft" state="frozen"/>
      <selection pane="bottomLeft" activeCell="B292" sqref="B292"/>
    </sheetView>
  </sheetViews>
  <sheetFormatPr defaultRowHeight="14.4"/>
  <cols>
    <col min="2" max="3" width="15.5546875" customWidth="1"/>
    <col min="12" max="12" width="8.88671875" style="21"/>
    <col min="14" max="15" width="8.88671875" style="26"/>
    <col min="16" max="16" width="8.88671875" style="21"/>
    <col min="17" max="25" width="8.88671875" style="26"/>
  </cols>
  <sheetData>
    <row r="1" spans="1:35" ht="15" thickBot="1">
      <c r="A1" s="1" t="s">
        <v>0</v>
      </c>
      <c r="B1" s="2" t="s">
        <v>1</v>
      </c>
      <c r="C1" s="2" t="s">
        <v>1669</v>
      </c>
      <c r="D1" s="2" t="s">
        <v>2</v>
      </c>
      <c r="E1" s="3" t="s">
        <v>3</v>
      </c>
      <c r="F1" s="3" t="s">
        <v>1666</v>
      </c>
      <c r="G1" s="3" t="s">
        <v>4</v>
      </c>
      <c r="H1" s="3" t="s">
        <v>14</v>
      </c>
      <c r="I1" s="3" t="s">
        <v>15</v>
      </c>
      <c r="J1" s="4" t="s">
        <v>9</v>
      </c>
      <c r="K1" s="3" t="s">
        <v>10</v>
      </c>
      <c r="L1" s="24" t="s">
        <v>349</v>
      </c>
      <c r="M1" s="3" t="s">
        <v>358</v>
      </c>
      <c r="N1" s="25" t="s">
        <v>345</v>
      </c>
      <c r="O1" s="25" t="s">
        <v>347</v>
      </c>
      <c r="P1" s="24" t="s">
        <v>359</v>
      </c>
      <c r="Q1" s="3" t="s">
        <v>360</v>
      </c>
      <c r="R1" s="3" t="s">
        <v>361</v>
      </c>
      <c r="S1" s="25" t="s">
        <v>362</v>
      </c>
      <c r="T1" s="3" t="s">
        <v>363</v>
      </c>
      <c r="U1" s="3" t="s">
        <v>368</v>
      </c>
      <c r="V1" s="28" t="s">
        <v>365</v>
      </c>
      <c r="W1" s="3" t="s">
        <v>366</v>
      </c>
      <c r="X1" s="3" t="s">
        <v>367</v>
      </c>
      <c r="Y1" s="3" t="s">
        <v>364</v>
      </c>
      <c r="Z1" s="3" t="s">
        <v>11</v>
      </c>
      <c r="AA1" s="3" t="s">
        <v>12</v>
      </c>
      <c r="AB1" s="4" t="s">
        <v>13</v>
      </c>
      <c r="AC1" s="3" t="s">
        <v>16</v>
      </c>
      <c r="AD1" s="3" t="s">
        <v>17</v>
      </c>
      <c r="AE1" s="3" t="s">
        <v>18</v>
      </c>
      <c r="AF1" s="4" t="s">
        <v>19</v>
      </c>
      <c r="AG1" s="4" t="s">
        <v>20</v>
      </c>
      <c r="AH1" s="3" t="s">
        <v>21</v>
      </c>
      <c r="AI1" s="3" t="s">
        <v>22</v>
      </c>
    </row>
    <row r="2" spans="1:35" ht="15" thickBot="1">
      <c r="A2" s="5">
        <v>1</v>
      </c>
      <c r="B2" s="22" t="s">
        <v>23</v>
      </c>
      <c r="C2" s="22">
        <v>2023</v>
      </c>
      <c r="D2" s="22" t="s">
        <v>24</v>
      </c>
      <c r="E2" s="8">
        <f>VLOOKUP($B2,HITTERS!$B:$W,3,FALSE)</f>
        <v>152</v>
      </c>
      <c r="F2" s="8">
        <f>VLOOKUP($B2,'Hit PD'!$B:$N,13,FALSE)</f>
        <v>584</v>
      </c>
      <c r="G2" s="8">
        <f>VLOOKUP($B2,HITTERS!$B:$W,4,FALSE)</f>
        <v>693</v>
      </c>
      <c r="H2" s="8">
        <f>VLOOKUP($B2,HITTERS!$B:$W,14,FALSE)</f>
        <v>0.40799999999999997</v>
      </c>
      <c r="I2" s="8">
        <f>VLOOKUP($B2,HITTERS!$B:$W,15,FALSE)</f>
        <v>0.57899999999999996</v>
      </c>
      <c r="J2" s="9">
        <f>VLOOKUP($B2,HITTERS!$B:$W,9,FALSE)</f>
        <v>0.13900000000000001</v>
      </c>
      <c r="K2" s="10">
        <f>VLOOKUP($B2,HITTERS!$B:$W,10,FALSE)</f>
        <v>0.154</v>
      </c>
      <c r="L2" s="10">
        <f>VLOOKUP(B2,'Hit Statcast'!B:R,9,FALSE)</f>
        <v>0.125</v>
      </c>
      <c r="M2" s="10">
        <f>VLOOKUP($B2,'Hit Statcast'!$B:$R,11,FALSE)</f>
        <v>0.48099999999999998</v>
      </c>
      <c r="N2" s="23">
        <f>VLOOKUP($B2,'Hit Statcast'!$B:$R,5,FALSE)</f>
        <v>92.4</v>
      </c>
      <c r="O2" s="23">
        <f>VLOOKUP($B2,'Hit Statcast'!$B:$R,7,FALSE)</f>
        <v>20.6</v>
      </c>
      <c r="P2" s="10">
        <f>VLOOKUP($B2,'Hit PD'!$B:$L,4,FALSE)</f>
        <v>0.23699999999999999</v>
      </c>
      <c r="Q2" s="10">
        <f>VLOOKUP($B2,'Hit PD'!$B:$L,5,FALSE)</f>
        <v>0.27800000000000002</v>
      </c>
      <c r="R2" s="10">
        <f>VLOOKUP($B2,'Hit PD'!$B:$L,6,FALSE)</f>
        <v>0.48499999999999999</v>
      </c>
      <c r="S2" s="23">
        <f>VLOOKUP($B2,'Hit PD'!$B:$L,7,FALSE)</f>
        <v>4.7</v>
      </c>
      <c r="T2" s="10">
        <f>VLOOKUP($B2,'Hit PD'!$B:$L,8,FALSE)</f>
        <v>0.2</v>
      </c>
      <c r="U2" s="10">
        <f t="shared" ref="U2:U65" si="0">1-Y2</f>
        <v>0.15100000000000002</v>
      </c>
      <c r="V2" s="10">
        <f>VLOOKUP($B2,'Hit PD'!$B:$L,10,FALSE)</f>
        <v>0.26200000000000001</v>
      </c>
      <c r="W2" s="10">
        <f>VLOOKUP($B2,'Hit PD'!$B:$L,11,FALSE)</f>
        <v>0.20499999999999999</v>
      </c>
      <c r="X2" s="10">
        <f>VLOOKUP($B2,'Hit PD'!$B:$M,12,FALSE)</f>
        <v>5.8000000000000003E-2</v>
      </c>
      <c r="Y2" s="10">
        <f>VLOOKUP($B2,'Hit PD'!$B:$L,9,FALSE)</f>
        <v>0.84899999999999998</v>
      </c>
      <c r="Z2" s="8">
        <v>0.27900000000000003</v>
      </c>
      <c r="AA2" s="8">
        <v>0.31900000000000001</v>
      </c>
      <c r="AB2" s="11">
        <v>0.309</v>
      </c>
      <c r="AC2" s="8">
        <v>0.42</v>
      </c>
      <c r="AD2" s="8">
        <v>0.41199999999999998</v>
      </c>
      <c r="AE2" s="8">
        <v>169</v>
      </c>
      <c r="AF2" s="11">
        <v>3.6</v>
      </c>
      <c r="AG2" s="11">
        <v>61.3</v>
      </c>
      <c r="AH2" s="8">
        <v>-1.4</v>
      </c>
      <c r="AI2" s="8">
        <v>8.1999999999999993</v>
      </c>
    </row>
    <row r="3" spans="1:35" ht="15" thickBot="1">
      <c r="A3" s="5">
        <v>2</v>
      </c>
      <c r="B3" s="22" t="s">
        <v>25</v>
      </c>
      <c r="C3" s="22">
        <v>2023</v>
      </c>
      <c r="D3" s="66" t="s">
        <v>26</v>
      </c>
      <c r="E3" s="8">
        <f>VLOOKUP(B3,HITTERS!$B:$W,3,FALSE)</f>
        <v>159</v>
      </c>
      <c r="F3" s="8">
        <f>VLOOKUP($B3,'Hit PD'!$B:$N,13,FALSE)</f>
        <v>643</v>
      </c>
      <c r="G3" s="8">
        <f>VLOOKUP($B3,HITTERS!$B:$W,4,FALSE)</f>
        <v>735</v>
      </c>
      <c r="H3" s="8">
        <f>VLOOKUP($B3,HITTERS!$B:$W,14,FALSE)</f>
        <v>0.41599999999999998</v>
      </c>
      <c r="I3" s="8">
        <f>VLOOKUP($B3,HITTERS!$B:$W,15,FALSE)</f>
        <v>0.59599999999999997</v>
      </c>
      <c r="J3" s="9">
        <f>VLOOKUP($B3,HITTERS!$B:$W,9,FALSE)</f>
        <v>0.109</v>
      </c>
      <c r="K3" s="10">
        <f>VLOOKUP($B3,HITTERS!$B:$W,10,FALSE)</f>
        <v>0.114</v>
      </c>
      <c r="L3" s="10">
        <f>VLOOKUP(B3,'Hit Statcast'!B:R,9,FALSE)</f>
        <v>0.153</v>
      </c>
      <c r="M3" s="10">
        <f>VLOOKUP($B3,'Hit Statcast'!$B:$R,11,FALSE)</f>
        <v>0.55000000000000004</v>
      </c>
      <c r="N3" s="23">
        <f>VLOOKUP($B3,'Hit Statcast'!$B:$R,5,FALSE)</f>
        <v>94.7</v>
      </c>
      <c r="O3" s="23">
        <f>VLOOKUP($B3,'Hit Statcast'!$B:$R,7,FALSE)</f>
        <v>7.4</v>
      </c>
      <c r="P3" s="10">
        <f>VLOOKUP($B3,'Hit PD'!$B:$L,4,FALSE)</f>
        <v>0.20100000000000001</v>
      </c>
      <c r="Q3" s="10">
        <f>VLOOKUP($B3,'Hit PD'!$B:$L,5,FALSE)</f>
        <v>0.495</v>
      </c>
      <c r="R3" s="10">
        <f>VLOOKUP($B3,'Hit PD'!$B:$L,6,FALSE)</f>
        <v>0.30399999999999999</v>
      </c>
      <c r="S3" s="23">
        <f>VLOOKUP($B3,'Hit PD'!$B:$L,7,FALSE)</f>
        <v>7.3</v>
      </c>
      <c r="T3" s="10">
        <f>VLOOKUP($B3,'Hit PD'!$B:$L,8,FALSE)</f>
        <v>0.26800000000000002</v>
      </c>
      <c r="U3" s="10">
        <f t="shared" si="0"/>
        <v>0.16900000000000004</v>
      </c>
      <c r="V3" s="10">
        <f>VLOOKUP($B3,'Hit PD'!$B:$L,10,FALSE)</f>
        <v>0.214</v>
      </c>
      <c r="W3" s="10">
        <f>VLOOKUP($B3,'Hit PD'!$B:$L,11,FALSE)</f>
        <v>0.13700000000000001</v>
      </c>
      <c r="X3" s="10">
        <f>VLOOKUP($B3,'Hit PD'!$B:$M,12,FALSE)</f>
        <v>7.8E-2</v>
      </c>
      <c r="Y3" s="10">
        <f>VLOOKUP($B3,'Hit PD'!$B:$L,9,FALSE)</f>
        <v>0.83099999999999996</v>
      </c>
      <c r="Z3" s="8">
        <v>0.26200000000000001</v>
      </c>
      <c r="AA3" s="8">
        <v>0.33400000000000002</v>
      </c>
      <c r="AB3" s="11">
        <v>0.33500000000000002</v>
      </c>
      <c r="AC3" s="8">
        <v>0.42699999999999999</v>
      </c>
      <c r="AD3" s="8">
        <v>0.46500000000000002</v>
      </c>
      <c r="AE3" s="8">
        <v>170</v>
      </c>
      <c r="AF3" s="11">
        <v>6.4</v>
      </c>
      <c r="AG3" s="11">
        <v>68.599999999999994</v>
      </c>
      <c r="AH3" s="8">
        <v>-12.8</v>
      </c>
      <c r="AI3" s="8">
        <v>8</v>
      </c>
    </row>
    <row r="4" spans="1:35" ht="15" thickBot="1">
      <c r="A4" s="5">
        <v>3</v>
      </c>
      <c r="B4" s="22" t="s">
        <v>27</v>
      </c>
      <c r="C4" s="22">
        <v>2023</v>
      </c>
      <c r="D4" s="22" t="s">
        <v>24</v>
      </c>
      <c r="E4" s="8">
        <f>VLOOKUP(B4,HITTERS!$B:$W,3,FALSE)</f>
        <v>161</v>
      </c>
      <c r="F4" s="8">
        <f>VLOOKUP($B4,'Hit PD'!$B:$N,13,FALSE)</f>
        <v>637</v>
      </c>
      <c r="G4" s="8">
        <f>VLOOKUP($B4,HITTERS!$B:$W,4,FALSE)</f>
        <v>730</v>
      </c>
      <c r="H4" s="8">
        <f>VLOOKUP($B4,HITTERS!$B:$W,14,FALSE)</f>
        <v>0.41</v>
      </c>
      <c r="I4" s="8">
        <f>VLOOKUP($B4,HITTERS!$B:$W,15,FALSE)</f>
        <v>0.56699999999999995</v>
      </c>
      <c r="J4" s="9">
        <f>VLOOKUP($B4,HITTERS!$B:$W,9,FALSE)</f>
        <v>9.9000000000000005E-2</v>
      </c>
      <c r="K4" s="10">
        <f>VLOOKUP($B4,HITTERS!$B:$W,10,FALSE)</f>
        <v>0.16600000000000001</v>
      </c>
      <c r="L4" s="10">
        <f>VLOOKUP(B4,'Hit Statcast'!B:R,9,FALSE)</f>
        <v>0.111</v>
      </c>
      <c r="M4" s="10">
        <f>VLOOKUP($B4,'Hit Statcast'!$B:$R,11,FALSE)</f>
        <v>0.41799999999999998</v>
      </c>
      <c r="N4" s="23">
        <f>VLOOKUP($B4,'Hit Statcast'!$B:$R,5,FALSE)</f>
        <v>90</v>
      </c>
      <c r="O4" s="23">
        <f>VLOOKUP($B4,'Hit Statcast'!$B:$R,7,FALSE)</f>
        <v>15.2</v>
      </c>
      <c r="P4" s="10">
        <f>VLOOKUP($B4,'Hit PD'!$B:$L,4,FALSE)</f>
        <v>0.27600000000000002</v>
      </c>
      <c r="Q4" s="10">
        <f>VLOOKUP($B4,'Hit PD'!$B:$L,5,FALSE)</f>
        <v>0.35299999999999998</v>
      </c>
      <c r="R4" s="10">
        <f>VLOOKUP($B4,'Hit PD'!$B:$L,6,FALSE)</f>
        <v>0.37</v>
      </c>
      <c r="S4" s="23">
        <f>VLOOKUP($B4,'Hit PD'!$B:$L,7,FALSE)</f>
        <v>6</v>
      </c>
      <c r="T4" s="10">
        <f>VLOOKUP($B4,'Hit PD'!$B:$L,8,FALSE)</f>
        <v>0.30099999999999999</v>
      </c>
      <c r="U4" s="10">
        <f t="shared" si="0"/>
        <v>0.18500000000000005</v>
      </c>
      <c r="V4" s="10">
        <f>VLOOKUP($B4,'Hit PD'!$B:$L,10,FALSE)</f>
        <v>0.20799999999999999</v>
      </c>
      <c r="W4" s="10">
        <f>VLOOKUP($B4,'Hit PD'!$B:$L,11,FALSE)</f>
        <v>0.114</v>
      </c>
      <c r="X4" s="10">
        <f>VLOOKUP($B4,'Hit PD'!$B:$M,12,FALSE)</f>
        <v>9.4E-2</v>
      </c>
      <c r="Y4" s="10">
        <f>VLOOKUP($B4,'Hit PD'!$B:$L,9,FALSE)</f>
        <v>0.81499999999999995</v>
      </c>
      <c r="Z4" s="8">
        <v>0.23100000000000001</v>
      </c>
      <c r="AA4" s="8">
        <v>0.373</v>
      </c>
      <c r="AB4" s="11">
        <v>0.33300000000000002</v>
      </c>
      <c r="AC4" s="8">
        <v>0.41</v>
      </c>
      <c r="AD4" s="8">
        <v>0.40799999999999997</v>
      </c>
      <c r="AE4" s="8">
        <v>162</v>
      </c>
      <c r="AF4" s="11">
        <v>4.9000000000000004</v>
      </c>
      <c r="AG4" s="11">
        <v>59.5</v>
      </c>
      <c r="AH4" s="8">
        <v>-7.8</v>
      </c>
      <c r="AI4" s="8">
        <v>7.5</v>
      </c>
    </row>
    <row r="5" spans="1:35" ht="15" thickBot="1">
      <c r="A5" s="5">
        <v>4</v>
      </c>
      <c r="B5" s="22" t="s">
        <v>28</v>
      </c>
      <c r="C5" s="22">
        <v>2023</v>
      </c>
      <c r="D5" s="22" t="s">
        <v>29</v>
      </c>
      <c r="E5" s="8">
        <f>VLOOKUP(B5,HITTERS!$B:$W,3,FALSE)</f>
        <v>135</v>
      </c>
      <c r="F5" s="8">
        <f>VLOOKUP($B5,'Hit PD'!$B:$N,13,FALSE)</f>
        <v>497</v>
      </c>
      <c r="G5" s="8">
        <f>VLOOKUP($B5,HITTERS!$B:$W,4,FALSE)</f>
        <v>599</v>
      </c>
      <c r="H5" s="8">
        <f>VLOOKUP($B5,HITTERS!$B:$W,14,FALSE)</f>
        <v>0.41199999999999998</v>
      </c>
      <c r="I5" s="8">
        <f>VLOOKUP($B5,HITTERS!$B:$W,15,FALSE)</f>
        <v>0.65400000000000003</v>
      </c>
      <c r="J5" s="9">
        <f>VLOOKUP($B5,HITTERS!$B:$W,9,FALSE)</f>
        <v>0.152</v>
      </c>
      <c r="K5" s="10">
        <f>VLOOKUP($B5,HITTERS!$B:$W,10,FALSE)</f>
        <v>0.23899999999999999</v>
      </c>
      <c r="L5" s="10">
        <f>VLOOKUP(B5,'Hit Statcast'!B:R,9,FALSE)</f>
        <v>0.193</v>
      </c>
      <c r="M5" s="10">
        <f>VLOOKUP($B5,'Hit Statcast'!$B:$R,11,FALSE)</f>
        <v>0.53300000000000003</v>
      </c>
      <c r="N5" s="23">
        <f>VLOOKUP($B5,'Hit Statcast'!$B:$R,5,FALSE)</f>
        <v>94.4</v>
      </c>
      <c r="O5" s="23">
        <f>VLOOKUP($B5,'Hit Statcast'!$B:$R,7,FALSE)</f>
        <v>13.2</v>
      </c>
      <c r="P5" s="10">
        <f>VLOOKUP($B5,'Hit PD'!$B:$L,4,FALSE)</f>
        <v>0.182</v>
      </c>
      <c r="Q5" s="10">
        <f>VLOOKUP($B5,'Hit PD'!$B:$L,5,FALSE)</f>
        <v>0.42299999999999999</v>
      </c>
      <c r="R5" s="10">
        <f>VLOOKUP($B5,'Hit PD'!$B:$L,6,FALSE)</f>
        <v>0.39500000000000002</v>
      </c>
      <c r="S5" s="23">
        <f>VLOOKUP($B5,'Hit PD'!$B:$L,7,FALSE)</f>
        <v>6.6</v>
      </c>
      <c r="T5" s="10">
        <f>VLOOKUP($B5,'Hit PD'!$B:$L,8,FALSE)</f>
        <v>0.33300000000000002</v>
      </c>
      <c r="U5" s="10">
        <f t="shared" si="0"/>
        <v>0.29100000000000004</v>
      </c>
      <c r="V5" s="10">
        <f>VLOOKUP($B5,'Hit PD'!$B:$L,10,FALSE)</f>
        <v>0.26500000000000001</v>
      </c>
      <c r="W5" s="10">
        <f>VLOOKUP($B5,'Hit PD'!$B:$L,11,FALSE)</f>
        <v>0.125</v>
      </c>
      <c r="X5" s="10">
        <f>VLOOKUP($B5,'Hit PD'!$B:$M,12,FALSE)</f>
        <v>0.13900000000000001</v>
      </c>
      <c r="Y5" s="10">
        <f>VLOOKUP($B5,'Hit PD'!$B:$L,9,FALSE)</f>
        <v>0.70899999999999996</v>
      </c>
      <c r="Z5" s="8">
        <v>0.35</v>
      </c>
      <c r="AA5" s="8">
        <v>0.34200000000000003</v>
      </c>
      <c r="AB5" s="11">
        <v>0.30399999999999999</v>
      </c>
      <c r="AC5" s="8">
        <v>0.433</v>
      </c>
      <c r="AD5" s="8">
        <v>0.42799999999999999</v>
      </c>
      <c r="AE5" s="8">
        <v>179</v>
      </c>
      <c r="AF5" s="11">
        <v>3.4</v>
      </c>
      <c r="AG5" s="11">
        <v>60.4</v>
      </c>
      <c r="AH5" s="8">
        <v>-14.5</v>
      </c>
      <c r="AI5" s="8">
        <v>6.6</v>
      </c>
    </row>
    <row r="6" spans="1:35" ht="15" thickBot="1">
      <c r="A6" s="5">
        <v>5</v>
      </c>
      <c r="B6" s="22" t="s">
        <v>30</v>
      </c>
      <c r="C6" s="22">
        <v>2023</v>
      </c>
      <c r="D6" s="22" t="s">
        <v>26</v>
      </c>
      <c r="E6" s="8">
        <f>VLOOKUP(B6,HITTERS!$B:$W,3,FALSE)</f>
        <v>162</v>
      </c>
      <c r="F6" s="8">
        <f>VLOOKUP($B6,'Hit PD'!$B:$N,13,FALSE)</f>
        <v>608</v>
      </c>
      <c r="G6" s="8">
        <f>VLOOKUP($B6,HITTERS!$B:$W,4,FALSE)</f>
        <v>720</v>
      </c>
      <c r="H6" s="8">
        <f>VLOOKUP($B6,HITTERS!$B:$W,14,FALSE)</f>
        <v>0.38900000000000001</v>
      </c>
      <c r="I6" s="8">
        <f>VLOOKUP($B6,HITTERS!$B:$W,15,FALSE)</f>
        <v>0.60399999999999998</v>
      </c>
      <c r="J6" s="9">
        <f>VLOOKUP($B6,HITTERS!$B:$W,9,FALSE)</f>
        <v>0.14399999999999999</v>
      </c>
      <c r="K6" s="10">
        <f>VLOOKUP($B6,HITTERS!$B:$W,10,FALSE)</f>
        <v>0.23200000000000001</v>
      </c>
      <c r="L6" s="10">
        <f>VLOOKUP(B6,'Hit Statcast'!B:R,9,FALSE)</f>
        <v>0.16400000000000001</v>
      </c>
      <c r="M6" s="10">
        <f>VLOOKUP($B6,'Hit Statcast'!$B:$R,11,FALSE)</f>
        <v>0.55100000000000005</v>
      </c>
      <c r="N6" s="23">
        <f>VLOOKUP($B6,'Hit Statcast'!$B:$R,5,FALSE)</f>
        <v>93.7</v>
      </c>
      <c r="O6" s="23">
        <f>VLOOKUP($B6,'Hit Statcast'!$B:$R,7,FALSE)</f>
        <v>16.100000000000001</v>
      </c>
      <c r="P6" s="10">
        <f>VLOOKUP($B6,'Hit PD'!$B:$L,4,FALSE)</f>
        <v>0.17799999999999999</v>
      </c>
      <c r="Q6" s="10">
        <f>VLOOKUP($B6,'Hit PD'!$B:$L,5,FALSE)</f>
        <v>0.38700000000000001</v>
      </c>
      <c r="R6" s="10">
        <f>VLOOKUP($B6,'Hit PD'!$B:$L,6,FALSE)</f>
        <v>0.436</v>
      </c>
      <c r="S6" s="23">
        <f>VLOOKUP($B6,'Hit PD'!$B:$L,7,FALSE)</f>
        <v>3.1</v>
      </c>
      <c r="T6" s="10">
        <f>VLOOKUP($B6,'Hit PD'!$B:$L,8,FALSE)</f>
        <v>0.29499999999999998</v>
      </c>
      <c r="U6" s="10">
        <f t="shared" si="0"/>
        <v>0.254</v>
      </c>
      <c r="V6" s="10">
        <f>VLOOKUP($B6,'Hit PD'!$B:$L,10,FALSE)</f>
        <v>0.249</v>
      </c>
      <c r="W6" s="10">
        <f>VLOOKUP($B6,'Hit PD'!$B:$L,11,FALSE)</f>
        <v>0.13100000000000001</v>
      </c>
      <c r="X6" s="10">
        <f>VLOOKUP($B6,'Hit PD'!$B:$M,12,FALSE)</f>
        <v>0.11899999999999999</v>
      </c>
      <c r="Y6" s="10">
        <f>VLOOKUP($B6,'Hit PD'!$B:$L,9,FALSE)</f>
        <v>0.746</v>
      </c>
      <c r="Z6" s="8">
        <v>0.32300000000000001</v>
      </c>
      <c r="AA6" s="8">
        <v>0.29899999999999999</v>
      </c>
      <c r="AB6" s="11">
        <v>0.28100000000000003</v>
      </c>
      <c r="AC6" s="8">
        <v>0.41299999999999998</v>
      </c>
      <c r="AD6" s="8">
        <v>0.39700000000000002</v>
      </c>
      <c r="AE6" s="8">
        <v>160</v>
      </c>
      <c r="AF6" s="11">
        <v>1.5</v>
      </c>
      <c r="AG6" s="11">
        <v>54.3</v>
      </c>
      <c r="AH6" s="8">
        <v>-13.5</v>
      </c>
      <c r="AI6" s="8">
        <v>6.4</v>
      </c>
    </row>
    <row r="7" spans="1:35" ht="15" thickBot="1">
      <c r="A7" s="5">
        <v>6</v>
      </c>
      <c r="B7" s="22" t="s">
        <v>31</v>
      </c>
      <c r="C7" s="22">
        <v>2023</v>
      </c>
      <c r="D7" s="22" t="s">
        <v>32</v>
      </c>
      <c r="E7" s="8">
        <f>VLOOKUP(B7,HITTERS!$B:$W,3,FALSE)</f>
        <v>119</v>
      </c>
      <c r="F7" s="8">
        <f>VLOOKUP($B7,'Hit PD'!$B:$N,13,FALSE)</f>
        <v>477</v>
      </c>
      <c r="G7" s="8">
        <f>VLOOKUP($B7,HITTERS!$B:$W,4,FALSE)</f>
        <v>536</v>
      </c>
      <c r="H7" s="8">
        <f>VLOOKUP($B7,HITTERS!$B:$W,14,FALSE)</f>
        <v>0.39</v>
      </c>
      <c r="I7" s="8">
        <f>VLOOKUP($B7,HITTERS!$B:$W,15,FALSE)</f>
        <v>0.623</v>
      </c>
      <c r="J7" s="9">
        <f>VLOOKUP($B7,HITTERS!$B:$W,9,FALSE)</f>
        <v>9.0999999999999998E-2</v>
      </c>
      <c r="K7" s="10">
        <f>VLOOKUP($B7,HITTERS!$B:$W,10,FALSE)</f>
        <v>0.16400000000000001</v>
      </c>
      <c r="L7" s="10">
        <f>VLOOKUP(B7,'Hit Statcast'!B:R,9,FALSE)</f>
        <v>0.152</v>
      </c>
      <c r="M7" s="10">
        <f>VLOOKUP($B7,'Hit Statcast'!$B:$R,11,FALSE)</f>
        <v>0.53200000000000003</v>
      </c>
      <c r="N7" s="23">
        <f>VLOOKUP($B7,'Hit Statcast'!$B:$R,5,FALSE)</f>
        <v>93.3</v>
      </c>
      <c r="O7" s="23">
        <f>VLOOKUP($B7,'Hit Statcast'!$B:$R,7,FALSE)</f>
        <v>13</v>
      </c>
      <c r="P7" s="10">
        <f>VLOOKUP($B7,'Hit PD'!$B:$L,4,FALSE)</f>
        <v>0.20300000000000001</v>
      </c>
      <c r="Q7" s="10">
        <f>VLOOKUP($B7,'Hit PD'!$B:$L,5,FALSE)</f>
        <v>0.4</v>
      </c>
      <c r="R7" s="10">
        <f>VLOOKUP($B7,'Hit PD'!$B:$L,6,FALSE)</f>
        <v>0.39700000000000002</v>
      </c>
      <c r="S7" s="23">
        <f>VLOOKUP($B7,'Hit PD'!$B:$L,7,FALSE)</f>
        <v>2.4</v>
      </c>
      <c r="T7" s="10">
        <f>VLOOKUP($B7,'Hit PD'!$B:$L,8,FALSE)</f>
        <v>0.33600000000000002</v>
      </c>
      <c r="U7" s="10">
        <f t="shared" si="0"/>
        <v>0.22799999999999998</v>
      </c>
      <c r="V7" s="10">
        <f>VLOOKUP($B7,'Hit PD'!$B:$L,10,FALSE)</f>
        <v>0.2</v>
      </c>
      <c r="W7" s="10">
        <f>VLOOKUP($B7,'Hit PD'!$B:$L,11,FALSE)</f>
        <v>7.4999999999999997E-2</v>
      </c>
      <c r="X7" s="10">
        <f>VLOOKUP($B7,'Hit PD'!$B:$M,12,FALSE)</f>
        <v>0.126</v>
      </c>
      <c r="Y7" s="10">
        <f>VLOOKUP($B7,'Hit PD'!$B:$L,9,FALSE)</f>
        <v>0.77200000000000002</v>
      </c>
      <c r="Z7" s="8">
        <v>0.308</v>
      </c>
      <c r="AA7" s="8">
        <v>0.34200000000000003</v>
      </c>
      <c r="AB7" s="11">
        <v>0.33200000000000002</v>
      </c>
      <c r="AC7" s="8">
        <v>0.42599999999999999</v>
      </c>
      <c r="AD7" s="8">
        <v>0.42299999999999999</v>
      </c>
      <c r="AE7" s="8">
        <v>174</v>
      </c>
      <c r="AF7" s="11">
        <v>-5.7</v>
      </c>
      <c r="AG7" s="11">
        <v>40.1</v>
      </c>
      <c r="AH7" s="8">
        <v>5.0999999999999996</v>
      </c>
      <c r="AI7" s="8">
        <v>6.2</v>
      </c>
    </row>
    <row r="8" spans="1:35" ht="15" thickBot="1">
      <c r="A8" s="5">
        <v>7</v>
      </c>
      <c r="B8" s="22" t="s">
        <v>33</v>
      </c>
      <c r="C8" s="22">
        <v>2023</v>
      </c>
      <c r="D8" s="66" t="s">
        <v>32</v>
      </c>
      <c r="E8" s="8">
        <f>VLOOKUP(B8,HITTERS!$B:$W,3,FALSE)</f>
        <v>162</v>
      </c>
      <c r="F8" s="8">
        <f>VLOOKUP($B8,'Hit PD'!$B:$N,13,FALSE)</f>
        <v>670</v>
      </c>
      <c r="G8" s="8">
        <f>VLOOKUP($B8,HITTERS!$B:$W,4,FALSE)</f>
        <v>753</v>
      </c>
      <c r="H8" s="8">
        <f>VLOOKUP($B8,HITTERS!$B:$W,14,FALSE)</f>
        <v>0.34799999999999998</v>
      </c>
      <c r="I8" s="8">
        <f>VLOOKUP($B8,HITTERS!$B:$W,15,FALSE)</f>
        <v>0.47799999999999998</v>
      </c>
      <c r="J8" s="9">
        <f>VLOOKUP($B8,HITTERS!$B:$W,9,FALSE)</f>
        <v>9.6000000000000002E-2</v>
      </c>
      <c r="K8" s="10">
        <f>VLOOKUP($B8,HITTERS!$B:$W,10,FALSE)</f>
        <v>0.14599999999999999</v>
      </c>
      <c r="L8" s="10">
        <f>VLOOKUP(B8,'Hit Statcast'!B:R,9,FALSE)</f>
        <v>6.5000000000000002E-2</v>
      </c>
      <c r="M8" s="10">
        <f>VLOOKUP($B8,'Hit Statcast'!$B:$R,11,FALSE)</f>
        <v>0.36799999999999999</v>
      </c>
      <c r="N8" s="23">
        <f>VLOOKUP($B8,'Hit Statcast'!$B:$R,5,FALSE)</f>
        <v>88.4</v>
      </c>
      <c r="O8" s="23">
        <f>VLOOKUP($B8,'Hit Statcast'!$B:$R,7,FALSE)</f>
        <v>19.100000000000001</v>
      </c>
      <c r="P8" s="10">
        <f>VLOOKUP($B8,'Hit PD'!$B:$L,4,FALSE)</f>
        <v>0.19600000000000001</v>
      </c>
      <c r="Q8" s="10">
        <f>VLOOKUP($B8,'Hit PD'!$B:$L,5,FALSE)</f>
        <v>0.33800000000000002</v>
      </c>
      <c r="R8" s="10">
        <f>VLOOKUP($B8,'Hit PD'!$B:$L,6,FALSE)</f>
        <v>0.46500000000000002</v>
      </c>
      <c r="S8" s="23">
        <f>VLOOKUP($B8,'Hit PD'!$B:$L,7,FALSE)</f>
        <v>5.5</v>
      </c>
      <c r="T8" s="10">
        <f>VLOOKUP($B8,'Hit PD'!$B:$L,8,FALSE)</f>
        <v>0.253</v>
      </c>
      <c r="U8" s="10">
        <f t="shared" si="0"/>
        <v>0.16600000000000004</v>
      </c>
      <c r="V8" s="10">
        <f>VLOOKUP($B8,'Hit PD'!$B:$L,10,FALSE)</f>
        <v>0.22500000000000001</v>
      </c>
      <c r="W8" s="10">
        <f>VLOOKUP($B8,'Hit PD'!$B:$L,11,FALSE)</f>
        <v>0.14599999999999999</v>
      </c>
      <c r="X8" s="10">
        <f>VLOOKUP($B8,'Hit PD'!$B:$M,12,FALSE)</f>
        <v>7.8E-2</v>
      </c>
      <c r="Y8" s="10">
        <f>VLOOKUP($B8,'Hit PD'!$B:$L,9,FALSE)</f>
        <v>0.83399999999999996</v>
      </c>
      <c r="Z8" s="8">
        <v>0.20200000000000001</v>
      </c>
      <c r="AA8" s="8">
        <v>0.29099999999999998</v>
      </c>
      <c r="AB8" s="11">
        <v>0.27700000000000002</v>
      </c>
      <c r="AC8" s="8">
        <v>0.35499999999999998</v>
      </c>
      <c r="AD8" s="8">
        <v>0.33300000000000002</v>
      </c>
      <c r="AE8" s="8">
        <v>125</v>
      </c>
      <c r="AF8" s="11">
        <v>1.9</v>
      </c>
      <c r="AG8" s="11">
        <v>23.6</v>
      </c>
      <c r="AH8" s="8">
        <v>12.6</v>
      </c>
      <c r="AI8" s="8">
        <v>6.1</v>
      </c>
    </row>
    <row r="9" spans="1:35" ht="15" thickBot="1">
      <c r="A9" s="5">
        <v>8</v>
      </c>
      <c r="B9" s="22" t="s">
        <v>34</v>
      </c>
      <c r="C9" s="22">
        <v>2023</v>
      </c>
      <c r="D9" s="66" t="s">
        <v>35</v>
      </c>
      <c r="E9" s="8">
        <f>VLOOKUP(B9,HITTERS!$B:$W,3,FALSE)</f>
        <v>155</v>
      </c>
      <c r="F9" s="8">
        <f>VLOOKUP($B9,'Hit PD'!$B:$N,13,FALSE)</f>
        <v>654</v>
      </c>
      <c r="G9" s="8">
        <f>VLOOKUP($B9,HITTERS!$B:$W,4,FALSE)</f>
        <v>714</v>
      </c>
      <c r="H9" s="8">
        <f>VLOOKUP($B9,HITTERS!$B:$W,14,FALSE)</f>
        <v>0.33300000000000002</v>
      </c>
      <c r="I9" s="8">
        <f>VLOOKUP($B9,HITTERS!$B:$W,15,FALSE)</f>
        <v>0.48499999999999999</v>
      </c>
      <c r="J9" s="9">
        <f>VLOOKUP($B9,HITTERS!$B:$W,9,FALSE)</f>
        <v>6.6000000000000003E-2</v>
      </c>
      <c r="K9" s="10">
        <f>VLOOKUP($B9,HITTERS!$B:$W,10,FALSE)</f>
        <v>0.245</v>
      </c>
      <c r="L9" s="10">
        <f>VLOOKUP(B9,'Hit Statcast'!B:R,9,FALSE)</f>
        <v>0.11899999999999999</v>
      </c>
      <c r="M9" s="10">
        <f>VLOOKUP($B9,'Hit Statcast'!$B:$R,11,FALSE)</f>
        <v>0.52</v>
      </c>
      <c r="N9" s="23">
        <f>VLOOKUP($B9,'Hit Statcast'!$B:$R,5,FALSE)</f>
        <v>92.7</v>
      </c>
      <c r="O9" s="23">
        <f>VLOOKUP($B9,'Hit Statcast'!$B:$R,7,FALSE)</f>
        <v>8.5</v>
      </c>
      <c r="P9" s="10">
        <f>VLOOKUP($B9,'Hit PD'!$B:$L,4,FALSE)</f>
        <v>0.185</v>
      </c>
      <c r="Q9" s="10">
        <f>VLOOKUP($B9,'Hit PD'!$B:$L,5,FALSE)</f>
        <v>0.47599999999999998</v>
      </c>
      <c r="R9" s="10">
        <f>VLOOKUP($B9,'Hit PD'!$B:$L,6,FALSE)</f>
        <v>0.33900000000000002</v>
      </c>
      <c r="S9" s="23">
        <f>VLOOKUP($B9,'Hit PD'!$B:$L,7,FALSE)</f>
        <v>6</v>
      </c>
      <c r="T9" s="10">
        <f>VLOOKUP($B9,'Hit PD'!$B:$L,8,FALSE)</f>
        <v>0.41</v>
      </c>
      <c r="U9" s="10">
        <f t="shared" si="0"/>
        <v>0.26800000000000002</v>
      </c>
      <c r="V9" s="10">
        <f>VLOOKUP($B9,'Hit PD'!$B:$L,10,FALSE)</f>
        <v>0.27200000000000002</v>
      </c>
      <c r="W9" s="10">
        <f>VLOOKUP($B9,'Hit PD'!$B:$L,11,FALSE)</f>
        <v>0.128</v>
      </c>
      <c r="X9" s="10">
        <f>VLOOKUP($B9,'Hit PD'!$B:$M,12,FALSE)</f>
        <v>0.14399999999999999</v>
      </c>
      <c r="Y9" s="10">
        <f>VLOOKUP($B9,'Hit PD'!$B:$L,9,FALSE)</f>
        <v>0.73199999999999998</v>
      </c>
      <c r="Z9" s="8">
        <v>0.21099999999999999</v>
      </c>
      <c r="AA9" s="8">
        <v>0.33600000000000002</v>
      </c>
      <c r="AB9" s="11">
        <v>0.28199999999999997</v>
      </c>
      <c r="AC9" s="8">
        <v>0.35399999999999998</v>
      </c>
      <c r="AD9" s="8">
        <v>0.35099999999999998</v>
      </c>
      <c r="AE9" s="8">
        <v>130</v>
      </c>
      <c r="AF9" s="11">
        <v>6.9</v>
      </c>
      <c r="AG9" s="11">
        <v>32</v>
      </c>
      <c r="AH9" s="8">
        <v>5.3</v>
      </c>
      <c r="AI9" s="8">
        <v>6.1</v>
      </c>
    </row>
    <row r="10" spans="1:35" ht="15" thickBot="1">
      <c r="A10" s="5">
        <v>9</v>
      </c>
      <c r="B10" s="22" t="s">
        <v>36</v>
      </c>
      <c r="C10" s="22">
        <v>2023</v>
      </c>
      <c r="D10" s="66" t="s">
        <v>37</v>
      </c>
      <c r="E10" s="8">
        <f>VLOOKUP(B10,HITTERS!$B:$W,3,FALSE)</f>
        <v>155</v>
      </c>
      <c r="F10" s="8">
        <f>VLOOKUP($B10,'Hit PD'!$B:$N,13,FALSE)</f>
        <v>565</v>
      </c>
      <c r="G10" s="8">
        <f>VLOOKUP($B10,HITTERS!$B:$W,4,FALSE)</f>
        <v>645</v>
      </c>
      <c r="H10" s="8">
        <f>VLOOKUP($B10,HITTERS!$B:$W,14,FALSE)</f>
        <v>0.36199999999999999</v>
      </c>
      <c r="I10" s="8">
        <f>VLOOKUP($B10,HITTERS!$B:$W,15,FALSE)</f>
        <v>0.50600000000000001</v>
      </c>
      <c r="J10" s="9">
        <f>VLOOKUP($B10,HITTERS!$B:$W,9,FALSE)</f>
        <v>8.7999999999999995E-2</v>
      </c>
      <c r="K10" s="10">
        <f>VLOOKUP($B10,HITTERS!$B:$W,10,FALSE)</f>
        <v>0.19400000000000001</v>
      </c>
      <c r="L10" s="10">
        <f>VLOOKUP(B10,'Hit Statcast'!B:R,9,FALSE)</f>
        <v>7.5999999999999998E-2</v>
      </c>
      <c r="M10" s="10">
        <f>VLOOKUP($B10,'Hit Statcast'!$B:$R,11,FALSE)</f>
        <v>0.40899999999999997</v>
      </c>
      <c r="N10" s="23">
        <f>VLOOKUP($B10,'Hit Statcast'!$B:$R,5,FALSE)</f>
        <v>90</v>
      </c>
      <c r="O10" s="23">
        <f>VLOOKUP($B10,'Hit Statcast'!$B:$R,7,FALSE)</f>
        <v>11</v>
      </c>
      <c r="P10" s="10">
        <f>VLOOKUP($B10,'Hit PD'!$B:$L,4,FALSE)</f>
        <v>0.19</v>
      </c>
      <c r="Q10" s="10">
        <f>VLOOKUP($B10,'Hit PD'!$B:$L,5,FALSE)</f>
        <v>0.439</v>
      </c>
      <c r="R10" s="10">
        <f>VLOOKUP($B10,'Hit PD'!$B:$L,6,FALSE)</f>
        <v>0.371</v>
      </c>
      <c r="S10" s="23">
        <f>VLOOKUP($B10,'Hit PD'!$B:$L,7,FALSE)</f>
        <v>9.3000000000000007</v>
      </c>
      <c r="T10" s="10">
        <f>VLOOKUP($B10,'Hit PD'!$B:$L,8,FALSE)</f>
        <v>0.30499999999999999</v>
      </c>
      <c r="U10" s="10">
        <f t="shared" si="0"/>
        <v>0.19499999999999995</v>
      </c>
      <c r="V10" s="10">
        <f>VLOOKUP($B10,'Hit PD'!$B:$L,10,FALSE)</f>
        <v>0.25700000000000001</v>
      </c>
      <c r="W10" s="10">
        <f>VLOOKUP($B10,'Hit PD'!$B:$L,11,FALSE)</f>
        <v>0.16800000000000001</v>
      </c>
      <c r="X10" s="10">
        <f>VLOOKUP($B10,'Hit PD'!$B:$M,12,FALSE)</f>
        <v>8.8999999999999996E-2</v>
      </c>
      <c r="Y10" s="10">
        <f>VLOOKUP($B10,'Hit PD'!$B:$L,9,FALSE)</f>
        <v>0.80500000000000005</v>
      </c>
      <c r="Z10" s="8">
        <v>0.22</v>
      </c>
      <c r="AA10" s="8">
        <v>0.32400000000000001</v>
      </c>
      <c r="AB10" s="11">
        <v>0.28499999999999998</v>
      </c>
      <c r="AC10" s="8">
        <v>0.37</v>
      </c>
      <c r="AD10" s="8">
        <v>0.34699999999999998</v>
      </c>
      <c r="AE10" s="8">
        <v>133</v>
      </c>
      <c r="AF10" s="11">
        <v>14.3</v>
      </c>
      <c r="AG10" s="11">
        <v>40</v>
      </c>
      <c r="AH10" s="8">
        <v>-3.8</v>
      </c>
      <c r="AI10" s="8">
        <v>5.7</v>
      </c>
    </row>
    <row r="11" spans="1:35" ht="15" thickBot="1">
      <c r="A11" s="5">
        <v>10</v>
      </c>
      <c r="B11" s="22" t="s">
        <v>38</v>
      </c>
      <c r="C11" s="22">
        <v>2023</v>
      </c>
      <c r="D11" s="22" t="s">
        <v>39</v>
      </c>
      <c r="E11" s="8">
        <f>VLOOKUP(B11,HITTERS!$B:$W,3,FALSE)</f>
        <v>158</v>
      </c>
      <c r="F11" s="8">
        <f>VLOOKUP($B11,'Hit PD'!$B:$N,13,FALSE)</f>
        <v>641</v>
      </c>
      <c r="G11" s="8">
        <f>VLOOKUP($B11,HITTERS!$B:$W,4,FALSE)</f>
        <v>694</v>
      </c>
      <c r="H11" s="8">
        <f>VLOOKUP($B11,HITTERS!$B:$W,14,FALSE)</f>
        <v>0.31900000000000001</v>
      </c>
      <c r="I11" s="8">
        <f>VLOOKUP($B11,HITTERS!$B:$W,15,FALSE)</f>
        <v>0.495</v>
      </c>
      <c r="J11" s="9">
        <f>VLOOKUP($B11,HITTERS!$B:$W,9,FALSE)</f>
        <v>5.8000000000000003E-2</v>
      </c>
      <c r="K11" s="10">
        <f>VLOOKUP($B11,HITTERS!$B:$W,10,FALSE)</f>
        <v>0.17399999999999999</v>
      </c>
      <c r="L11" s="10">
        <f>VLOOKUP(B11,'Hit Statcast'!B:R,9,FALSE)</f>
        <v>0.115</v>
      </c>
      <c r="M11" s="10">
        <f>VLOOKUP($B11,'Hit Statcast'!$B:$R,11,FALSE)</f>
        <v>0.45400000000000001</v>
      </c>
      <c r="N11" s="23">
        <f>VLOOKUP($B11,'Hit Statcast'!$B:$R,5,FALSE)</f>
        <v>90.7</v>
      </c>
      <c r="O11" s="23">
        <f>VLOOKUP($B11,'Hit Statcast'!$B:$R,7,FALSE)</f>
        <v>15.7</v>
      </c>
      <c r="P11" s="10">
        <f>VLOOKUP($B11,'Hit PD'!$B:$L,4,FALSE)</f>
        <v>0.184</v>
      </c>
      <c r="Q11" s="10">
        <f>VLOOKUP($B11,'Hit PD'!$B:$L,5,FALSE)</f>
        <v>0.38</v>
      </c>
      <c r="R11" s="10">
        <f>VLOOKUP($B11,'Hit PD'!$B:$L,6,FALSE)</f>
        <v>0.435</v>
      </c>
      <c r="S11" s="23">
        <f>VLOOKUP($B11,'Hit PD'!$B:$L,7,FALSE)</f>
        <v>8.1</v>
      </c>
      <c r="T11" s="10">
        <f>VLOOKUP($B11,'Hit PD'!$B:$L,8,FALSE)</f>
        <v>0.34399999999999997</v>
      </c>
      <c r="U11" s="10">
        <f t="shared" si="0"/>
        <v>0.20899999999999996</v>
      </c>
      <c r="V11" s="10">
        <f>VLOOKUP($B11,'Hit PD'!$B:$L,10,FALSE)</f>
        <v>0.255</v>
      </c>
      <c r="W11" s="10">
        <f>VLOOKUP($B11,'Hit PD'!$B:$L,11,FALSE)</f>
        <v>0.15</v>
      </c>
      <c r="X11" s="10">
        <f>VLOOKUP($B11,'Hit PD'!$B:$M,12,FALSE)</f>
        <v>0.105</v>
      </c>
      <c r="Y11" s="10">
        <f>VLOOKUP($B11,'Hit PD'!$B:$L,9,FALSE)</f>
        <v>0.79100000000000004</v>
      </c>
      <c r="Z11" s="8">
        <v>0.217</v>
      </c>
      <c r="AA11" s="8">
        <v>0.29699999999999999</v>
      </c>
      <c r="AB11" s="11">
        <v>0.27700000000000002</v>
      </c>
      <c r="AC11" s="8">
        <v>0.34300000000000003</v>
      </c>
      <c r="AD11" s="8">
        <v>0.371</v>
      </c>
      <c r="AE11" s="8">
        <v>115</v>
      </c>
      <c r="AF11" s="11">
        <v>7.7</v>
      </c>
      <c r="AG11" s="11">
        <v>19.399999999999999</v>
      </c>
      <c r="AH11" s="8">
        <v>13.8</v>
      </c>
      <c r="AI11" s="8">
        <v>5.6</v>
      </c>
    </row>
    <row r="12" spans="1:35" ht="15" thickBot="1">
      <c r="A12" s="5">
        <v>11</v>
      </c>
      <c r="B12" s="22" t="s">
        <v>40</v>
      </c>
      <c r="C12" s="22">
        <v>2023</v>
      </c>
      <c r="D12" s="22" t="s">
        <v>41</v>
      </c>
      <c r="E12" s="8">
        <f>VLOOKUP(B12,HITTERS!$B:$W,3,FALSE)</f>
        <v>162</v>
      </c>
      <c r="F12" s="8">
        <f>VLOOKUP($B12,'Hit PD'!$B:$N,13,FALSE)</f>
        <v>568</v>
      </c>
      <c r="G12" s="8">
        <f>VLOOKUP($B12,HITTERS!$B:$W,4,FALSE)</f>
        <v>708</v>
      </c>
      <c r="H12" s="8">
        <f>VLOOKUP($B12,HITTERS!$B:$W,14,FALSE)</f>
        <v>0.41</v>
      </c>
      <c r="I12" s="8">
        <f>VLOOKUP($B12,HITTERS!$B:$W,15,FALSE)</f>
        <v>0.51900000000000002</v>
      </c>
      <c r="J12" s="9">
        <f>VLOOKUP($B12,HITTERS!$B:$W,9,FALSE)</f>
        <v>0.186</v>
      </c>
      <c r="K12" s="10">
        <f>VLOOKUP($B12,HITTERS!$B:$W,10,FALSE)</f>
        <v>0.182</v>
      </c>
      <c r="L12" s="10">
        <f>VLOOKUP(B12,'Hit Statcast'!B:R,9,FALSE)</f>
        <v>0.13</v>
      </c>
      <c r="M12" s="10">
        <f>VLOOKUP($B12,'Hit Statcast'!$B:$R,11,FALSE)</f>
        <v>0.55300000000000005</v>
      </c>
      <c r="N12" s="23">
        <f>VLOOKUP($B12,'Hit Statcast'!$B:$R,5,FALSE)</f>
        <v>93.2</v>
      </c>
      <c r="O12" s="23">
        <f>VLOOKUP($B12,'Hit Statcast'!$B:$R,7,FALSE)</f>
        <v>6.7</v>
      </c>
      <c r="P12" s="10">
        <f>VLOOKUP($B12,'Hit PD'!$B:$L,4,FALSE)</f>
        <v>0.16600000000000001</v>
      </c>
      <c r="Q12" s="10">
        <f>VLOOKUP($B12,'Hit PD'!$B:$L,5,FALSE)</f>
        <v>0.51</v>
      </c>
      <c r="R12" s="10">
        <f>VLOOKUP($B12,'Hit PD'!$B:$L,6,FALSE)</f>
        <v>0.32400000000000001</v>
      </c>
      <c r="S12" s="23">
        <f>VLOOKUP($B12,'Hit PD'!$B:$L,7,FALSE)</f>
        <v>3.5</v>
      </c>
      <c r="T12" s="10">
        <f>VLOOKUP($B12,'Hit PD'!$B:$L,8,FALSE)</f>
        <v>0.2</v>
      </c>
      <c r="U12" s="10">
        <f t="shared" si="0"/>
        <v>0.17700000000000005</v>
      </c>
      <c r="V12" s="10">
        <f>VLOOKUP($B12,'Hit PD'!$B:$L,10,FALSE)</f>
        <v>0.26100000000000001</v>
      </c>
      <c r="W12" s="10">
        <f>VLOOKUP($B12,'Hit PD'!$B:$L,11,FALSE)</f>
        <v>0.19800000000000001</v>
      </c>
      <c r="X12" s="10">
        <f>VLOOKUP($B12,'Hit PD'!$B:$M,12,FALSE)</f>
        <v>6.3E-2</v>
      </c>
      <c r="Y12" s="10">
        <f>VLOOKUP($B12,'Hit PD'!$B:$L,9,FALSE)</f>
        <v>0.82299999999999995</v>
      </c>
      <c r="Z12" s="8">
        <v>0.248</v>
      </c>
      <c r="AA12" s="8">
        <v>0.29599999999999999</v>
      </c>
      <c r="AB12" s="11">
        <v>0.27600000000000002</v>
      </c>
      <c r="AC12" s="8">
        <v>0.39700000000000002</v>
      </c>
      <c r="AD12" s="8">
        <v>0.40400000000000003</v>
      </c>
      <c r="AE12" s="8">
        <v>157</v>
      </c>
      <c r="AF12" s="11">
        <v>-4.7</v>
      </c>
      <c r="AG12" s="11">
        <v>44</v>
      </c>
      <c r="AH12" s="8">
        <v>-11.9</v>
      </c>
      <c r="AI12" s="8">
        <v>5.5</v>
      </c>
    </row>
    <row r="13" spans="1:35" ht="15" thickBot="1">
      <c r="A13" s="5">
        <v>12</v>
      </c>
      <c r="B13" s="22" t="s">
        <v>42</v>
      </c>
      <c r="C13" s="22">
        <v>2023</v>
      </c>
      <c r="D13" s="22" t="s">
        <v>43</v>
      </c>
      <c r="E13" s="8">
        <f>VLOOKUP(B13,HITTERS!$B:$W,3,FALSE)</f>
        <v>160</v>
      </c>
      <c r="F13" s="8">
        <f>VLOOKUP($B13,'Hit PD'!$B:$N,13,FALSE)</f>
        <v>602</v>
      </c>
      <c r="G13" s="8">
        <f>VLOOKUP($B13,HITTERS!$B:$W,4,FALSE)</f>
        <v>687</v>
      </c>
      <c r="H13" s="8">
        <f>VLOOKUP($B13,HITTERS!$B:$W,14,FALSE)</f>
        <v>0.33600000000000002</v>
      </c>
      <c r="I13" s="8">
        <f>VLOOKUP($B13,HITTERS!$B:$W,15,FALSE)</f>
        <v>0.47</v>
      </c>
      <c r="J13" s="9">
        <f>VLOOKUP($B13,HITTERS!$B:$W,9,FALSE)</f>
        <v>9.6000000000000002E-2</v>
      </c>
      <c r="K13" s="10">
        <f>VLOOKUP($B13,HITTERS!$B:$W,10,FALSE)</f>
        <v>0.19900000000000001</v>
      </c>
      <c r="L13" s="10">
        <f>VLOOKUP(B13,'Hit Statcast'!B:R,9,FALSE)</f>
        <v>0.104</v>
      </c>
      <c r="M13" s="10">
        <f>VLOOKUP($B13,'Hit Statcast'!$B:$R,11,FALSE)</f>
        <v>0.439</v>
      </c>
      <c r="N13" s="23">
        <f>VLOOKUP($B13,'Hit Statcast'!$B:$R,5,FALSE)</f>
        <v>91.2</v>
      </c>
      <c r="O13" s="23">
        <f>VLOOKUP($B13,'Hit Statcast'!$B:$R,7,FALSE)</f>
        <v>19.2</v>
      </c>
      <c r="P13" s="10">
        <f>VLOOKUP($B13,'Hit PD'!$B:$L,4,FALSE)</f>
        <v>0.20100000000000001</v>
      </c>
      <c r="Q13" s="10">
        <f>VLOOKUP($B13,'Hit PD'!$B:$L,5,FALSE)</f>
        <v>0.34100000000000003</v>
      </c>
      <c r="R13" s="10">
        <f>VLOOKUP($B13,'Hit PD'!$B:$L,6,FALSE)</f>
        <v>0.45800000000000002</v>
      </c>
      <c r="S13" s="23">
        <f>VLOOKUP($B13,'Hit PD'!$B:$L,7,FALSE)</f>
        <v>6.4</v>
      </c>
      <c r="T13" s="10">
        <f>VLOOKUP($B13,'Hit PD'!$B:$L,8,FALSE)</f>
        <v>0.30499999999999999</v>
      </c>
      <c r="U13" s="10">
        <f t="shared" si="0"/>
        <v>0.20599999999999996</v>
      </c>
      <c r="V13" s="10">
        <f>VLOOKUP($B13,'Hit PD'!$B:$L,10,FALSE)</f>
        <v>0.248</v>
      </c>
      <c r="W13" s="10">
        <f>VLOOKUP($B13,'Hit PD'!$B:$L,11,FALSE)</f>
        <v>0.14899999999999999</v>
      </c>
      <c r="X13" s="10">
        <f>VLOOKUP($B13,'Hit PD'!$B:$M,12,FALSE)</f>
        <v>9.9000000000000005E-2</v>
      </c>
      <c r="Y13" s="10">
        <f>VLOOKUP($B13,'Hit PD'!$B:$L,9,FALSE)</f>
        <v>0.79400000000000004</v>
      </c>
      <c r="Z13" s="8">
        <v>0.20200000000000001</v>
      </c>
      <c r="AA13" s="8">
        <v>0.27700000000000002</v>
      </c>
      <c r="AB13" s="11">
        <v>0.25</v>
      </c>
      <c r="AC13" s="8">
        <v>0.33700000000000002</v>
      </c>
      <c r="AD13" s="8">
        <v>0.33900000000000002</v>
      </c>
      <c r="AE13" s="8">
        <v>115</v>
      </c>
      <c r="AF13" s="11">
        <v>7.3</v>
      </c>
      <c r="AG13" s="11">
        <v>19.899999999999999</v>
      </c>
      <c r="AH13" s="8">
        <v>11.8</v>
      </c>
      <c r="AI13" s="8">
        <v>5.4</v>
      </c>
    </row>
    <row r="14" spans="1:35" ht="15" thickBot="1">
      <c r="A14" s="5">
        <v>13</v>
      </c>
      <c r="B14" s="22" t="s">
        <v>44</v>
      </c>
      <c r="C14" s="22">
        <v>2023</v>
      </c>
      <c r="D14" s="22" t="s">
        <v>45</v>
      </c>
      <c r="E14" s="8">
        <f>VLOOKUP(B14,HITTERS!$B:$W,3,FALSE)</f>
        <v>141</v>
      </c>
      <c r="F14" s="8">
        <f>VLOOKUP($B14,'Hit PD'!$B:$N,13,FALSE)</f>
        <v>540</v>
      </c>
      <c r="G14" s="8">
        <f>VLOOKUP($B14,HITTERS!$B:$W,4,FALSE)</f>
        <v>611</v>
      </c>
      <c r="H14" s="8">
        <f>VLOOKUP($B14,HITTERS!$B:$W,14,FALSE)</f>
        <v>0.36899999999999999</v>
      </c>
      <c r="I14" s="8">
        <f>VLOOKUP($B14,HITTERS!$B:$W,15,FALSE)</f>
        <v>0.45900000000000002</v>
      </c>
      <c r="J14" s="9">
        <f>VLOOKUP($B14,HITTERS!$B:$W,9,FALSE)</f>
        <v>0.10299999999999999</v>
      </c>
      <c r="K14" s="10">
        <f>VLOOKUP($B14,HITTERS!$B:$W,10,FALSE)</f>
        <v>0.20599999999999999</v>
      </c>
      <c r="L14" s="10">
        <f>VLOOKUP(B14,'Hit Statcast'!B:R,9,FALSE)</f>
        <v>9.4E-2</v>
      </c>
      <c r="M14" s="10">
        <f>VLOOKUP($B14,'Hit Statcast'!$B:$R,11,FALSE)</f>
        <v>0.48399999999999999</v>
      </c>
      <c r="N14" s="23">
        <f>VLOOKUP($B14,'Hit Statcast'!$B:$R,5,FALSE)</f>
        <v>91.3</v>
      </c>
      <c r="O14" s="23">
        <f>VLOOKUP($B14,'Hit Statcast'!$B:$R,7,FALSE)</f>
        <v>4.7</v>
      </c>
      <c r="P14" s="10">
        <f>VLOOKUP($B14,'Hit PD'!$B:$L,4,FALSE)</f>
        <v>0.161</v>
      </c>
      <c r="Q14" s="10">
        <f>VLOOKUP($B14,'Hit PD'!$B:$L,5,FALSE)</f>
        <v>0.55000000000000004</v>
      </c>
      <c r="R14" s="10">
        <f>VLOOKUP($B14,'Hit PD'!$B:$L,6,FALSE)</f>
        <v>0.28799999999999998</v>
      </c>
      <c r="S14" s="23">
        <f>VLOOKUP($B14,'Hit PD'!$B:$L,7,FALSE)</f>
        <v>3.9</v>
      </c>
      <c r="T14" s="10">
        <f>VLOOKUP($B14,'Hit PD'!$B:$L,8,FALSE)</f>
        <v>0.27900000000000003</v>
      </c>
      <c r="U14" s="10">
        <f t="shared" si="0"/>
        <v>0.25800000000000001</v>
      </c>
      <c r="V14" s="10">
        <f>VLOOKUP($B14,'Hit PD'!$B:$L,10,FALSE)</f>
        <v>0.29799999999999999</v>
      </c>
      <c r="W14" s="10">
        <f>VLOOKUP($B14,'Hit PD'!$B:$L,11,FALSE)</f>
        <v>0.187</v>
      </c>
      <c r="X14" s="10">
        <f>VLOOKUP($B14,'Hit PD'!$B:$M,12,FALSE)</f>
        <v>0.111</v>
      </c>
      <c r="Y14" s="10">
        <f>VLOOKUP($B14,'Hit PD'!$B:$L,9,FALSE)</f>
        <v>0.74199999999999999</v>
      </c>
      <c r="Z14" s="8">
        <v>0.17199999999999999</v>
      </c>
      <c r="AA14" s="8">
        <v>0.34899999999999998</v>
      </c>
      <c r="AB14" s="11">
        <v>0.28899999999999998</v>
      </c>
      <c r="AC14" s="8">
        <v>0.35899999999999999</v>
      </c>
      <c r="AD14" s="8">
        <v>0.34</v>
      </c>
      <c r="AE14" s="8">
        <v>125</v>
      </c>
      <c r="AF14" s="11">
        <v>-2.5</v>
      </c>
      <c r="AG14" s="11">
        <v>16.100000000000001</v>
      </c>
      <c r="AH14" s="8">
        <v>17.5</v>
      </c>
      <c r="AI14" s="8">
        <v>5.3</v>
      </c>
    </row>
    <row r="15" spans="1:35" ht="15" thickBot="1">
      <c r="A15" s="5">
        <v>14</v>
      </c>
      <c r="B15" s="22" t="s">
        <v>46</v>
      </c>
      <c r="C15" s="22">
        <v>2023</v>
      </c>
      <c r="D15" s="22" t="s">
        <v>26</v>
      </c>
      <c r="E15" s="8">
        <f>VLOOKUP(B15,HITTERS!$B:$W,3,FALSE)</f>
        <v>159</v>
      </c>
      <c r="F15" s="8">
        <f>VLOOKUP($B15,'Hit PD'!$B:$N,13,FALSE)</f>
        <v>636</v>
      </c>
      <c r="G15" s="8">
        <f>VLOOKUP($B15,HITTERS!$B:$W,4,FALSE)</f>
        <v>715</v>
      </c>
      <c r="H15" s="8">
        <f>VLOOKUP($B15,HITTERS!$B:$W,14,FALSE)</f>
        <v>0.34499999999999997</v>
      </c>
      <c r="I15" s="8">
        <f>VLOOKUP($B15,HITTERS!$B:$W,15,FALSE)</f>
        <v>0.51600000000000001</v>
      </c>
      <c r="J15" s="9">
        <f>VLOOKUP($B15,HITTERS!$B:$W,9,FALSE)</f>
        <v>8.3000000000000004E-2</v>
      </c>
      <c r="K15" s="10">
        <f>VLOOKUP($B15,HITTERS!$B:$W,10,FALSE)</f>
        <v>0.24099999999999999</v>
      </c>
      <c r="L15" s="10">
        <f>VLOOKUP(B15,'Hit Statcast'!B:R,9,FALSE)</f>
        <v>0.13900000000000001</v>
      </c>
      <c r="M15" s="10">
        <f>VLOOKUP($B15,'Hit Statcast'!$B:$R,11,FALSE)</f>
        <v>0.48799999999999999</v>
      </c>
      <c r="N15" s="23">
        <f>VLOOKUP($B15,'Hit Statcast'!$B:$R,5,FALSE)</f>
        <v>92.3</v>
      </c>
      <c r="O15" s="23">
        <f>VLOOKUP($B15,'Hit Statcast'!$B:$R,7,FALSE)</f>
        <v>13.5</v>
      </c>
      <c r="P15" s="10">
        <f>VLOOKUP($B15,'Hit PD'!$B:$L,4,FALSE)</f>
        <v>0.185</v>
      </c>
      <c r="Q15" s="10">
        <f>VLOOKUP($B15,'Hit PD'!$B:$L,5,FALSE)</f>
        <v>0.41299999999999998</v>
      </c>
      <c r="R15" s="10">
        <f>VLOOKUP($B15,'Hit PD'!$B:$L,6,FALSE)</f>
        <v>0.40200000000000002</v>
      </c>
      <c r="S15" s="23">
        <f>VLOOKUP($B15,'Hit PD'!$B:$L,7,FALSE)</f>
        <v>4.0999999999999996</v>
      </c>
      <c r="T15" s="10">
        <f>VLOOKUP($B15,'Hit PD'!$B:$L,8,FALSE)</f>
        <v>0.31</v>
      </c>
      <c r="U15" s="10">
        <f t="shared" si="0"/>
        <v>0.25700000000000001</v>
      </c>
      <c r="V15" s="10">
        <f>VLOOKUP($B15,'Hit PD'!$B:$L,10,FALSE)</f>
        <v>0.27400000000000002</v>
      </c>
      <c r="W15" s="10">
        <f>VLOOKUP($B15,'Hit PD'!$B:$L,11,FALSE)</f>
        <v>0.15</v>
      </c>
      <c r="X15" s="10">
        <f>VLOOKUP($B15,'Hit PD'!$B:$M,12,FALSE)</f>
        <v>0.124</v>
      </c>
      <c r="Y15" s="10">
        <f>VLOOKUP($B15,'Hit PD'!$B:$L,9,FALSE)</f>
        <v>0.74299999999999999</v>
      </c>
      <c r="Z15" s="8">
        <v>0.23499999999999999</v>
      </c>
      <c r="AA15" s="8">
        <v>0.31900000000000001</v>
      </c>
      <c r="AB15" s="11">
        <v>0.28000000000000003</v>
      </c>
      <c r="AC15" s="8">
        <v>0.36199999999999999</v>
      </c>
      <c r="AD15" s="8">
        <v>0.36899999999999999</v>
      </c>
      <c r="AE15" s="8">
        <v>127</v>
      </c>
      <c r="AF15" s="11">
        <v>1.6</v>
      </c>
      <c r="AG15" s="11">
        <v>24.4</v>
      </c>
      <c r="AH15" s="8">
        <v>3.7</v>
      </c>
      <c r="AI15" s="8">
        <v>5.0999999999999996</v>
      </c>
    </row>
    <row r="16" spans="1:35" ht="15" thickBot="1">
      <c r="A16" s="5">
        <v>15</v>
      </c>
      <c r="B16" s="22" t="s">
        <v>47</v>
      </c>
      <c r="C16" s="22">
        <v>2023</v>
      </c>
      <c r="D16" s="22" t="s">
        <v>48</v>
      </c>
      <c r="E16" s="8">
        <f>VLOOKUP(B16,HITTERS!$B:$W,3,FALSE)</f>
        <v>156</v>
      </c>
      <c r="F16" s="8">
        <f>VLOOKUP($B16,'Hit PD'!$B:$N,13,FALSE)</f>
        <v>611</v>
      </c>
      <c r="G16" s="8">
        <f>VLOOKUP($B16,HITTERS!$B:$W,4,FALSE)</f>
        <v>691</v>
      </c>
      <c r="H16" s="8">
        <f>VLOOKUP($B16,HITTERS!$B:$W,14,FALSE)</f>
        <v>0.35599999999999998</v>
      </c>
      <c r="I16" s="8">
        <f>VLOOKUP($B16,HITTERS!$B:$W,15,FALSE)</f>
        <v>0.47499999999999998</v>
      </c>
      <c r="J16" s="9">
        <f>VLOOKUP($B16,HITTERS!$B:$W,9,FALSE)</f>
        <v>0.106</v>
      </c>
      <c r="K16" s="10">
        <f>VLOOKUP($B16,HITTERS!$B:$W,10,FALSE)</f>
        <v>0.106</v>
      </c>
      <c r="L16" s="10">
        <f>VLOOKUP(B16,'Hit Statcast'!B:R,9,FALSE)</f>
        <v>7.0000000000000007E-2</v>
      </c>
      <c r="M16" s="10">
        <f>VLOOKUP($B16,'Hit Statcast'!$B:$R,11,FALSE)</f>
        <v>0.40300000000000002</v>
      </c>
      <c r="N16" s="23">
        <f>VLOOKUP($B16,'Hit Statcast'!$B:$R,5,FALSE)</f>
        <v>90</v>
      </c>
      <c r="O16" s="23">
        <f>VLOOKUP($B16,'Hit Statcast'!$B:$R,7,FALSE)</f>
        <v>18</v>
      </c>
      <c r="P16" s="10">
        <f>VLOOKUP($B16,'Hit PD'!$B:$L,4,FALSE)</f>
        <v>0.224</v>
      </c>
      <c r="Q16" s="10">
        <f>VLOOKUP($B16,'Hit PD'!$B:$L,5,FALSE)</f>
        <v>0.34699999999999998</v>
      </c>
      <c r="R16" s="10">
        <f>VLOOKUP($B16,'Hit PD'!$B:$L,6,FALSE)</f>
        <v>0.42799999999999999</v>
      </c>
      <c r="S16" s="23">
        <f>VLOOKUP($B16,'Hit PD'!$B:$L,7,FALSE)</f>
        <v>5.7</v>
      </c>
      <c r="T16" s="10">
        <f>VLOOKUP($B16,'Hit PD'!$B:$L,8,FALSE)</f>
        <v>0.309</v>
      </c>
      <c r="U16" s="10">
        <f t="shared" si="0"/>
        <v>0.14500000000000002</v>
      </c>
      <c r="V16" s="10">
        <f>VLOOKUP($B16,'Hit PD'!$B:$L,10,FALSE)</f>
        <v>0.218</v>
      </c>
      <c r="W16" s="10">
        <f>VLOOKUP($B16,'Hit PD'!$B:$L,11,FALSE)</f>
        <v>0.15</v>
      </c>
      <c r="X16" s="10">
        <f>VLOOKUP($B16,'Hit PD'!$B:$M,12,FALSE)</f>
        <v>6.7000000000000004E-2</v>
      </c>
      <c r="Y16" s="10">
        <f>VLOOKUP($B16,'Hit PD'!$B:$L,9,FALSE)</f>
        <v>0.85499999999999998</v>
      </c>
      <c r="Z16" s="8">
        <v>0.19800000000000001</v>
      </c>
      <c r="AA16" s="8">
        <v>0.28100000000000003</v>
      </c>
      <c r="AB16" s="11">
        <v>0.28100000000000003</v>
      </c>
      <c r="AC16" s="8">
        <v>0.34599999999999997</v>
      </c>
      <c r="AD16" s="8">
        <v>0.36</v>
      </c>
      <c r="AE16" s="8">
        <v>123</v>
      </c>
      <c r="AF16" s="11">
        <v>7.9</v>
      </c>
      <c r="AG16" s="11">
        <v>26.5</v>
      </c>
      <c r="AH16" s="8">
        <v>1.7</v>
      </c>
      <c r="AI16" s="8">
        <v>5.0999999999999996</v>
      </c>
    </row>
    <row r="17" spans="1:35" ht="15" thickBot="1">
      <c r="A17" s="5">
        <v>16</v>
      </c>
      <c r="B17" s="22" t="s">
        <v>49</v>
      </c>
      <c r="C17" s="22">
        <v>2023</v>
      </c>
      <c r="D17" s="22" t="s">
        <v>50</v>
      </c>
      <c r="E17" s="8">
        <f>VLOOKUP(B17,HITTERS!$B:$W,3,FALSE)</f>
        <v>145</v>
      </c>
      <c r="F17" s="8">
        <f>VLOOKUP($B17,'Hit PD'!$B:$N,13,FALSE)</f>
        <v>546</v>
      </c>
      <c r="G17" s="8">
        <f>VLOOKUP($B17,HITTERS!$B:$W,4,FALSE)</f>
        <v>595</v>
      </c>
      <c r="H17" s="8">
        <f>VLOOKUP($B17,HITTERS!$B:$W,14,FALSE)</f>
        <v>0.315</v>
      </c>
      <c r="I17" s="8">
        <f>VLOOKUP($B17,HITTERS!$B:$W,15,FALSE)</f>
        <v>0.54200000000000004</v>
      </c>
      <c r="J17" s="9">
        <f>VLOOKUP($B17,HITTERS!$B:$W,9,FALSE)</f>
        <v>0.05</v>
      </c>
      <c r="K17" s="10">
        <f>VLOOKUP($B17,HITTERS!$B:$W,10,FALSE)</f>
        <v>0.28899999999999998</v>
      </c>
      <c r="L17" s="10">
        <f>VLOOKUP(B17,'Hit Statcast'!B:R,9,FALSE)</f>
        <v>0.152</v>
      </c>
      <c r="M17" s="10">
        <f>VLOOKUP($B17,'Hit Statcast'!$B:$R,11,FALSE)</f>
        <v>0.41699999999999998</v>
      </c>
      <c r="N17" s="23">
        <f>VLOOKUP($B17,'Hit Statcast'!$B:$R,5,FALSE)</f>
        <v>89.1</v>
      </c>
      <c r="O17" s="23">
        <f>VLOOKUP($B17,'Hit Statcast'!$B:$R,7,FALSE)</f>
        <v>16.100000000000001</v>
      </c>
      <c r="P17" s="10">
        <f>VLOOKUP($B17,'Hit PD'!$B:$L,4,FALSE)</f>
        <v>0.19700000000000001</v>
      </c>
      <c r="Q17" s="10">
        <f>VLOOKUP($B17,'Hit PD'!$B:$L,5,FALSE)</f>
        <v>0.36399999999999999</v>
      </c>
      <c r="R17" s="10">
        <f>VLOOKUP($B17,'Hit PD'!$B:$L,6,FALSE)</f>
        <v>0.439</v>
      </c>
      <c r="S17" s="23">
        <f>VLOOKUP($B17,'Hit PD'!$B:$L,7,FALSE)</f>
        <v>5.7</v>
      </c>
      <c r="T17" s="10">
        <f>VLOOKUP($B17,'Hit PD'!$B:$L,8,FALSE)</f>
        <v>0.433</v>
      </c>
      <c r="U17" s="10">
        <f t="shared" si="0"/>
        <v>0.31499999999999995</v>
      </c>
      <c r="V17" s="10">
        <f>VLOOKUP($B17,'Hit PD'!$B:$L,10,FALSE)</f>
        <v>0.29099999999999998</v>
      </c>
      <c r="W17" s="10">
        <f>VLOOKUP($B17,'Hit PD'!$B:$L,11,FALSE)</f>
        <v>0.108</v>
      </c>
      <c r="X17" s="10">
        <f>VLOOKUP($B17,'Hit PD'!$B:$M,12,FALSE)</f>
        <v>0.183</v>
      </c>
      <c r="Y17" s="10">
        <f>VLOOKUP($B17,'Hit PD'!$B:$L,9,FALSE)</f>
        <v>0.68500000000000005</v>
      </c>
      <c r="Z17" s="8">
        <v>0.27800000000000002</v>
      </c>
      <c r="AA17" s="8">
        <v>0.314</v>
      </c>
      <c r="AB17" s="11">
        <v>0.26400000000000001</v>
      </c>
      <c r="AC17" s="8">
        <v>0.35799999999999998</v>
      </c>
      <c r="AD17" s="8">
        <v>0.35</v>
      </c>
      <c r="AE17" s="8">
        <v>128</v>
      </c>
      <c r="AF17" s="11">
        <v>2</v>
      </c>
      <c r="AG17" s="11">
        <v>21.8</v>
      </c>
      <c r="AH17" s="8">
        <v>7.7</v>
      </c>
      <c r="AI17" s="8">
        <v>4.9000000000000004</v>
      </c>
    </row>
    <row r="18" spans="1:35" ht="15" thickBot="1">
      <c r="A18" s="5">
        <v>17</v>
      </c>
      <c r="B18" s="22" t="s">
        <v>51</v>
      </c>
      <c r="C18" s="22">
        <v>2023</v>
      </c>
      <c r="D18" s="22" t="s">
        <v>52</v>
      </c>
      <c r="E18" s="8">
        <f>VLOOKUP(B18,HITTERS!$B:$W,3,FALSE)</f>
        <v>157</v>
      </c>
      <c r="F18" s="8">
        <f>VLOOKUP($B18,'Hit PD'!$B:$N,13,FALSE)</f>
        <v>574</v>
      </c>
      <c r="G18" s="8">
        <f>VLOOKUP($B18,HITTERS!$B:$W,4,FALSE)</f>
        <v>674</v>
      </c>
      <c r="H18" s="8">
        <f>VLOOKUP($B18,HITTERS!$B:$W,14,FALSE)</f>
        <v>0.36899999999999999</v>
      </c>
      <c r="I18" s="8">
        <f>VLOOKUP($B18,HITTERS!$B:$W,15,FALSE)</f>
        <v>0.51700000000000002</v>
      </c>
      <c r="J18" s="9">
        <f>VLOOKUP($B18,HITTERS!$B:$W,9,FALSE)</f>
        <v>0.11899999999999999</v>
      </c>
      <c r="K18" s="10">
        <f>VLOOKUP($B18,HITTERS!$B:$W,10,FALSE)</f>
        <v>0.13600000000000001</v>
      </c>
      <c r="L18" s="10">
        <f>VLOOKUP(B18,'Hit Statcast'!B:R,9,FALSE)</f>
        <v>0.104</v>
      </c>
      <c r="M18" s="10">
        <f>VLOOKUP($B18,'Hit Statcast'!$B:$R,11,FALSE)</f>
        <v>0.44500000000000001</v>
      </c>
      <c r="N18" s="23">
        <f>VLOOKUP($B18,'Hit Statcast'!$B:$R,5,FALSE)</f>
        <v>90.2</v>
      </c>
      <c r="O18" s="23">
        <f>VLOOKUP($B18,'Hit Statcast'!$B:$R,7,FALSE)</f>
        <v>14.8</v>
      </c>
      <c r="P18" s="10">
        <f>VLOOKUP($B18,'Hit PD'!$B:$L,4,FALSE)</f>
        <v>0.191</v>
      </c>
      <c r="Q18" s="10">
        <f>VLOOKUP($B18,'Hit PD'!$B:$L,5,FALSE)</f>
        <v>0.38400000000000001</v>
      </c>
      <c r="R18" s="10">
        <f>VLOOKUP($B18,'Hit PD'!$B:$L,6,FALSE)</f>
        <v>0.42499999999999999</v>
      </c>
      <c r="S18" s="23">
        <f>VLOOKUP($B18,'Hit PD'!$B:$L,7,FALSE)</f>
        <v>6.4</v>
      </c>
      <c r="T18" s="10">
        <f>VLOOKUP($B18,'Hit PD'!$B:$L,8,FALSE)</f>
        <v>0.25900000000000001</v>
      </c>
      <c r="U18" s="10">
        <f t="shared" si="0"/>
        <v>0.16100000000000003</v>
      </c>
      <c r="V18" s="10">
        <f>VLOOKUP($B18,'Hit PD'!$B:$L,10,FALSE)</f>
        <v>0.20799999999999999</v>
      </c>
      <c r="W18" s="10">
        <f>VLOOKUP($B18,'Hit PD'!$B:$L,11,FALSE)</f>
        <v>0.13300000000000001</v>
      </c>
      <c r="X18" s="10">
        <f>VLOOKUP($B18,'Hit PD'!$B:$M,12,FALSE)</f>
        <v>7.4999999999999997E-2</v>
      </c>
      <c r="Y18" s="10">
        <f>VLOOKUP($B18,'Hit PD'!$B:$L,9,FALSE)</f>
        <v>0.83899999999999997</v>
      </c>
      <c r="Z18" s="8">
        <v>0.23300000000000001</v>
      </c>
      <c r="AA18" s="8">
        <v>0.28599999999999998</v>
      </c>
      <c r="AB18" s="11">
        <v>0.28299999999999997</v>
      </c>
      <c r="AC18" s="8">
        <v>0.372</v>
      </c>
      <c r="AD18" s="8">
        <v>0.39</v>
      </c>
      <c r="AE18" s="8">
        <v>140</v>
      </c>
      <c r="AF18" s="11">
        <v>6.5</v>
      </c>
      <c r="AG18" s="11">
        <v>37.9</v>
      </c>
      <c r="AH18" s="8">
        <v>-11</v>
      </c>
      <c r="AI18" s="8">
        <v>4.9000000000000004</v>
      </c>
    </row>
    <row r="19" spans="1:35" ht="15" thickBot="1">
      <c r="A19" s="5">
        <v>18</v>
      </c>
      <c r="B19" s="22" t="s">
        <v>53</v>
      </c>
      <c r="C19" s="22">
        <v>2023</v>
      </c>
      <c r="D19" s="22" t="s">
        <v>54</v>
      </c>
      <c r="E19" s="8">
        <f>VLOOKUP(B19,HITTERS!$B:$W,3,FALSE)</f>
        <v>106</v>
      </c>
      <c r="F19" s="8">
        <f>VLOOKUP($B19,'Hit PD'!$B:$N,13,FALSE)</f>
        <v>367</v>
      </c>
      <c r="G19" s="8">
        <f>VLOOKUP($B19,HITTERS!$B:$W,4,FALSE)</f>
        <v>458</v>
      </c>
      <c r="H19" s="8">
        <f>VLOOKUP($B19,HITTERS!$B:$W,14,FALSE)</f>
        <v>0.40600000000000003</v>
      </c>
      <c r="I19" s="8">
        <f>VLOOKUP($B19,HITTERS!$B:$W,15,FALSE)</f>
        <v>0.61299999999999999</v>
      </c>
      <c r="J19" s="9">
        <f>VLOOKUP($B19,HITTERS!$B:$W,9,FALSE)</f>
        <v>0.192</v>
      </c>
      <c r="K19" s="10">
        <f>VLOOKUP($B19,HITTERS!$B:$W,10,FALSE)</f>
        <v>0.28399999999999997</v>
      </c>
      <c r="L19" s="10">
        <f>VLOOKUP(B19,'Hit Statcast'!B:R,9,FALSE)</f>
        <v>0.27500000000000002</v>
      </c>
      <c r="M19" s="10">
        <f>VLOOKUP($B19,'Hit Statcast'!$B:$R,11,FALSE)</f>
        <v>0.64200000000000002</v>
      </c>
      <c r="N19" s="23">
        <f>VLOOKUP($B19,'Hit Statcast'!$B:$R,5,FALSE)</f>
        <v>97.6</v>
      </c>
      <c r="O19" s="23">
        <f>VLOOKUP($B19,'Hit Statcast'!$B:$R,7,FALSE)</f>
        <v>20.399999999999999</v>
      </c>
      <c r="P19" s="10">
        <f>VLOOKUP($B19,'Hit PD'!$B:$L,4,FALSE)</f>
        <v>0.19600000000000001</v>
      </c>
      <c r="Q19" s="10">
        <f>VLOOKUP($B19,'Hit PD'!$B:$L,5,FALSE)</f>
        <v>0.30399999999999999</v>
      </c>
      <c r="R19" s="10">
        <f>VLOOKUP($B19,'Hit PD'!$B:$L,6,FALSE)</f>
        <v>0.5</v>
      </c>
      <c r="S19" s="23">
        <f>VLOOKUP($B19,'Hit PD'!$B:$L,7,FALSE)</f>
        <v>2.6</v>
      </c>
      <c r="T19" s="10">
        <f>VLOOKUP($B19,'Hit PD'!$B:$L,8,FALSE)</f>
        <v>0.22500000000000001</v>
      </c>
      <c r="U19" s="10">
        <f t="shared" si="0"/>
        <v>0.33499999999999996</v>
      </c>
      <c r="V19" s="10">
        <f>VLOOKUP($B19,'Hit PD'!$B:$L,10,FALSE)</f>
        <v>0.29799999999999999</v>
      </c>
      <c r="W19" s="10">
        <f>VLOOKUP($B19,'Hit PD'!$B:$L,11,FALSE)</f>
        <v>0.16</v>
      </c>
      <c r="X19" s="10">
        <f>VLOOKUP($B19,'Hit PD'!$B:$M,12,FALSE)</f>
        <v>0.13800000000000001</v>
      </c>
      <c r="Y19" s="10">
        <f>VLOOKUP($B19,'Hit PD'!$B:$L,9,FALSE)</f>
        <v>0.66500000000000004</v>
      </c>
      <c r="Z19" s="8">
        <v>0.33900000000000002</v>
      </c>
      <c r="AA19" s="8">
        <v>0.30099999999999999</v>
      </c>
      <c r="AB19" s="11">
        <v>0.26600000000000001</v>
      </c>
      <c r="AC19" s="8">
        <v>0.41699999999999998</v>
      </c>
      <c r="AD19" s="8">
        <v>0.45900000000000002</v>
      </c>
      <c r="AE19" s="8">
        <v>172</v>
      </c>
      <c r="AF19" s="11">
        <v>0.8</v>
      </c>
      <c r="AG19" s="11">
        <v>38.700000000000003</v>
      </c>
      <c r="AH19" s="8">
        <v>-4.5999999999999996</v>
      </c>
      <c r="AI19" s="8">
        <v>4.9000000000000004</v>
      </c>
    </row>
    <row r="20" spans="1:35" ht="15" thickBot="1">
      <c r="A20" s="5">
        <v>19</v>
      </c>
      <c r="B20" s="22" t="s">
        <v>55</v>
      </c>
      <c r="C20" s="22">
        <v>2023</v>
      </c>
      <c r="D20" s="22" t="s">
        <v>56</v>
      </c>
      <c r="E20" s="8">
        <f>VLOOKUP(B20,HITTERS!$B:$W,3,FALSE)</f>
        <v>147</v>
      </c>
      <c r="F20" s="8">
        <f>VLOOKUP($B20,'Hit PD'!$B:$N,13,FALSE)</f>
        <v>565</v>
      </c>
      <c r="G20" s="8">
        <f>VLOOKUP($B20,HITTERS!$B:$W,4,FALSE)</f>
        <v>638</v>
      </c>
      <c r="H20" s="8">
        <f>VLOOKUP($B20,HITTERS!$B:$W,14,FALSE)</f>
        <v>0.32800000000000001</v>
      </c>
      <c r="I20" s="8">
        <f>VLOOKUP($B20,HITTERS!$B:$W,15,FALSE)</f>
        <v>0.41599999999999998</v>
      </c>
      <c r="J20" s="9">
        <f>VLOOKUP($B20,HITTERS!$B:$W,9,FALSE)</f>
        <v>0.10299999999999999</v>
      </c>
      <c r="K20" s="10">
        <f>VLOOKUP($B20,HITTERS!$B:$W,10,FALSE)</f>
        <v>0.24099999999999999</v>
      </c>
      <c r="L20" s="10">
        <f>VLOOKUP(B20,'Hit Statcast'!B:R,9,FALSE)</f>
        <v>0.109</v>
      </c>
      <c r="M20" s="10">
        <f>VLOOKUP($B20,'Hit Statcast'!$B:$R,11,FALSE)</f>
        <v>0.39500000000000002</v>
      </c>
      <c r="N20" s="23">
        <f>VLOOKUP($B20,'Hit Statcast'!$B:$R,5,FALSE)</f>
        <v>89.3</v>
      </c>
      <c r="O20" s="23">
        <f>VLOOKUP($B20,'Hit Statcast'!$B:$R,7,FALSE)</f>
        <v>13</v>
      </c>
      <c r="P20" s="10">
        <f>VLOOKUP($B20,'Hit PD'!$B:$L,4,FALSE)</f>
        <v>0.20300000000000001</v>
      </c>
      <c r="Q20" s="10">
        <f>VLOOKUP($B20,'Hit PD'!$B:$L,5,FALSE)</f>
        <v>0.44600000000000001</v>
      </c>
      <c r="R20" s="10">
        <f>VLOOKUP($B20,'Hit PD'!$B:$L,6,FALSE)</f>
        <v>0.35099999999999998</v>
      </c>
      <c r="S20" s="23">
        <f>VLOOKUP($B20,'Hit PD'!$B:$L,7,FALSE)</f>
        <v>4.8</v>
      </c>
      <c r="T20" s="10">
        <f>VLOOKUP($B20,'Hit PD'!$B:$L,8,FALSE)</f>
        <v>0.28399999999999997</v>
      </c>
      <c r="U20" s="10">
        <f t="shared" si="0"/>
        <v>0.26900000000000002</v>
      </c>
      <c r="V20" s="10">
        <f>VLOOKUP($B20,'Hit PD'!$B:$L,10,FALSE)</f>
        <v>0.27500000000000002</v>
      </c>
      <c r="W20" s="10">
        <f>VLOOKUP($B20,'Hit PD'!$B:$L,11,FALSE)</f>
        <v>0.14799999999999999</v>
      </c>
      <c r="X20" s="10">
        <f>VLOOKUP($B20,'Hit PD'!$B:$M,12,FALSE)</f>
        <v>0.127</v>
      </c>
      <c r="Y20" s="10">
        <f>VLOOKUP($B20,'Hit PD'!$B:$L,9,FALSE)</f>
        <v>0.73099999999999998</v>
      </c>
      <c r="Z20" s="8">
        <v>0.17599999999999999</v>
      </c>
      <c r="AA20" s="8">
        <v>0.30199999999999999</v>
      </c>
      <c r="AB20" s="11">
        <v>0.248</v>
      </c>
      <c r="AC20" s="8">
        <v>0.32700000000000001</v>
      </c>
      <c r="AD20" s="8">
        <v>0.34699999999999998</v>
      </c>
      <c r="AE20" s="8">
        <v>106</v>
      </c>
      <c r="AF20" s="11">
        <v>4.5</v>
      </c>
      <c r="AG20" s="11">
        <v>8.8000000000000007</v>
      </c>
      <c r="AH20" s="8">
        <v>19.100000000000001</v>
      </c>
      <c r="AI20" s="8">
        <v>4.9000000000000004</v>
      </c>
    </row>
    <row r="21" spans="1:35" ht="15" thickBot="1">
      <c r="A21" s="5">
        <v>20</v>
      </c>
      <c r="B21" s="22" t="s">
        <v>57</v>
      </c>
      <c r="C21" s="22">
        <v>2023</v>
      </c>
      <c r="D21" s="22" t="s">
        <v>58</v>
      </c>
      <c r="E21" s="8">
        <f>VLOOKUP(B21,HITTERS!$B:$W,3,FALSE)</f>
        <v>150</v>
      </c>
      <c r="F21" s="8">
        <f>VLOOKUP($B21,'Hit PD'!$B:$N,13,FALSE)</f>
        <v>560</v>
      </c>
      <c r="G21" s="8">
        <f>VLOOKUP($B21,HITTERS!$B:$W,4,FALSE)</f>
        <v>622</v>
      </c>
      <c r="H21" s="8">
        <f>VLOOKUP($B21,HITTERS!$B:$W,14,FALSE)</f>
        <v>0.32500000000000001</v>
      </c>
      <c r="I21" s="8">
        <f>VLOOKUP($B21,HITTERS!$B:$W,15,FALSE)</f>
        <v>0.48899999999999999</v>
      </c>
      <c r="J21" s="9">
        <f>VLOOKUP($B21,HITTERS!$B:$W,9,FALSE)</f>
        <v>0.09</v>
      </c>
      <c r="K21" s="10">
        <f>VLOOKUP($B21,HITTERS!$B:$W,10,FALSE)</f>
        <v>0.25600000000000001</v>
      </c>
      <c r="L21" s="10">
        <f>VLOOKUP(B21,'Hit Statcast'!B:R,9,FALSE)</f>
        <v>0.114</v>
      </c>
      <c r="M21" s="10">
        <f>VLOOKUP($B21,'Hit Statcast'!$B:$R,11,FALSE)</f>
        <v>0.51700000000000002</v>
      </c>
      <c r="N21" s="23">
        <f>VLOOKUP($B21,'Hit Statcast'!$B:$R,5,FALSE)</f>
        <v>92</v>
      </c>
      <c r="O21" s="23">
        <f>VLOOKUP($B21,'Hit Statcast'!$B:$R,7,FALSE)</f>
        <v>11.4</v>
      </c>
      <c r="P21" s="10">
        <f>VLOOKUP($B21,'Hit PD'!$B:$L,4,FALSE)</f>
        <v>0.191</v>
      </c>
      <c r="Q21" s="10">
        <f>VLOOKUP($B21,'Hit PD'!$B:$L,5,FALSE)</f>
        <v>0.45</v>
      </c>
      <c r="R21" s="10">
        <f>VLOOKUP($B21,'Hit PD'!$B:$L,6,FALSE)</f>
        <v>0.35899999999999999</v>
      </c>
      <c r="S21" s="23">
        <f>VLOOKUP($B21,'Hit PD'!$B:$L,7,FALSE)</f>
        <v>6.9</v>
      </c>
      <c r="T21" s="10">
        <f>VLOOKUP($B21,'Hit PD'!$B:$L,8,FALSE)</f>
        <v>0.28999999999999998</v>
      </c>
      <c r="U21" s="10">
        <f t="shared" si="0"/>
        <v>0.24399999999999999</v>
      </c>
      <c r="V21" s="10">
        <f>VLOOKUP($B21,'Hit PD'!$B:$L,10,FALSE)</f>
        <v>0.28100000000000003</v>
      </c>
      <c r="W21" s="10">
        <f>VLOOKUP($B21,'Hit PD'!$B:$L,11,FALSE)</f>
        <v>0.16800000000000001</v>
      </c>
      <c r="X21" s="10">
        <f>VLOOKUP($B21,'Hit PD'!$B:$M,12,FALSE)</f>
        <v>0.114</v>
      </c>
      <c r="Y21" s="10">
        <f>VLOOKUP($B21,'Hit PD'!$B:$L,9,FALSE)</f>
        <v>0.75600000000000001</v>
      </c>
      <c r="Z21" s="8">
        <v>0.23799999999999999</v>
      </c>
      <c r="AA21" s="8">
        <v>0.311</v>
      </c>
      <c r="AB21" s="11">
        <v>0.26</v>
      </c>
      <c r="AC21" s="8">
        <v>0.35099999999999998</v>
      </c>
      <c r="AD21" s="8">
        <v>0.34699999999999998</v>
      </c>
      <c r="AE21" s="8">
        <v>126</v>
      </c>
      <c r="AF21" s="11">
        <v>5.0999999999999996</v>
      </c>
      <c r="AG21" s="11">
        <v>24.1</v>
      </c>
      <c r="AH21" s="8">
        <v>3.7</v>
      </c>
      <c r="AI21" s="8">
        <v>4.8</v>
      </c>
    </row>
    <row r="22" spans="1:35" ht="15" thickBot="1">
      <c r="A22" s="5">
        <v>21</v>
      </c>
      <c r="B22" s="22" t="s">
        <v>59</v>
      </c>
      <c r="C22" s="22">
        <v>2023</v>
      </c>
      <c r="D22" s="22" t="s">
        <v>56</v>
      </c>
      <c r="E22" s="8">
        <f>VLOOKUP(B22,HITTERS!$B:$W,3,FALSE)</f>
        <v>150</v>
      </c>
      <c r="F22" s="8">
        <f>VLOOKUP($B22,'Hit PD'!$B:$N,13,FALSE)</f>
        <v>619</v>
      </c>
      <c r="G22" s="8">
        <f>VLOOKUP($B22,HITTERS!$B:$W,4,FALSE)</f>
        <v>688</v>
      </c>
      <c r="H22" s="8">
        <f>VLOOKUP($B22,HITTERS!$B:$W,14,FALSE)</f>
        <v>0.34599999999999997</v>
      </c>
      <c r="I22" s="8">
        <f>VLOOKUP($B22,HITTERS!$B:$W,15,FALSE)</f>
        <v>0.38300000000000001</v>
      </c>
      <c r="J22" s="9">
        <f>VLOOKUP($B22,HITTERS!$B:$W,9,FALSE)</f>
        <v>7.0999999999999994E-2</v>
      </c>
      <c r="K22" s="10">
        <f>VLOOKUP($B22,HITTERS!$B:$W,10,FALSE)</f>
        <v>0.121</v>
      </c>
      <c r="L22" s="10">
        <f>VLOOKUP(B22,'Hit Statcast'!B:R,9,FALSE)</f>
        <v>1.7000000000000001E-2</v>
      </c>
      <c r="M22" s="10">
        <f>VLOOKUP($B22,'Hit Statcast'!$B:$R,11,FALSE)</f>
        <v>0.33</v>
      </c>
      <c r="N22" s="23">
        <f>VLOOKUP($B22,'Hit Statcast'!$B:$R,5,FALSE)</f>
        <v>86.6</v>
      </c>
      <c r="O22" s="23">
        <f>VLOOKUP($B22,'Hit Statcast'!$B:$R,7,FALSE)</f>
        <v>10.5</v>
      </c>
      <c r="P22" s="10">
        <f>VLOOKUP($B22,'Hit PD'!$B:$L,4,FALSE)</f>
        <v>0.191</v>
      </c>
      <c r="Q22" s="10">
        <f>VLOOKUP($B22,'Hit PD'!$B:$L,5,FALSE)</f>
        <v>0.46899999999999997</v>
      </c>
      <c r="R22" s="10">
        <f>VLOOKUP($B22,'Hit PD'!$B:$L,6,FALSE)</f>
        <v>0.34100000000000003</v>
      </c>
      <c r="S22" s="23">
        <f>VLOOKUP($B22,'Hit PD'!$B:$L,7,FALSE)</f>
        <v>6.8</v>
      </c>
      <c r="T22" s="10">
        <f>VLOOKUP($B22,'Hit PD'!$B:$L,8,FALSE)</f>
        <v>0.33500000000000002</v>
      </c>
      <c r="U22" s="10">
        <f t="shared" si="0"/>
        <v>0.11199999999999999</v>
      </c>
      <c r="V22" s="10">
        <f>VLOOKUP($B22,'Hit PD'!$B:$L,10,FALSE)</f>
        <v>0.252</v>
      </c>
      <c r="W22" s="10">
        <f>VLOOKUP($B22,'Hit PD'!$B:$L,11,FALSE)</f>
        <v>0.20100000000000001</v>
      </c>
      <c r="X22" s="10">
        <f>VLOOKUP($B22,'Hit PD'!$B:$M,12,FALSE)</f>
        <v>5.0999999999999997E-2</v>
      </c>
      <c r="Y22" s="10">
        <f>VLOOKUP($B22,'Hit PD'!$B:$L,9,FALSE)</f>
        <v>0.88800000000000001</v>
      </c>
      <c r="Z22" s="8">
        <v>0.10199999999999999</v>
      </c>
      <c r="AA22" s="8">
        <v>0.315</v>
      </c>
      <c r="AB22" s="11">
        <v>0.28499999999999998</v>
      </c>
      <c r="AC22" s="8">
        <v>0.32500000000000001</v>
      </c>
      <c r="AD22" s="8">
        <v>0.312</v>
      </c>
      <c r="AE22" s="8">
        <v>104</v>
      </c>
      <c r="AF22" s="11">
        <v>9.6</v>
      </c>
      <c r="AG22" s="11">
        <v>13</v>
      </c>
      <c r="AH22" s="8">
        <v>11.9</v>
      </c>
      <c r="AI22" s="8">
        <v>4.8</v>
      </c>
    </row>
    <row r="23" spans="1:35" ht="15" thickBot="1">
      <c r="A23" s="5">
        <v>22</v>
      </c>
      <c r="B23" s="22" t="s">
        <v>60</v>
      </c>
      <c r="C23" s="22">
        <v>2023</v>
      </c>
      <c r="D23" s="22" t="s">
        <v>35</v>
      </c>
      <c r="E23" s="8">
        <f>VLOOKUP(B23,HITTERS!$B:$W,3,FALSE)</f>
        <v>145</v>
      </c>
      <c r="F23" s="8">
        <f>VLOOKUP($B23,'Hit PD'!$B:$N,13,FALSE)</f>
        <v>513</v>
      </c>
      <c r="G23" s="8">
        <f>VLOOKUP($B23,HITTERS!$B:$W,4,FALSE)</f>
        <v>569</v>
      </c>
      <c r="H23" s="8">
        <f>VLOOKUP($B23,HITTERS!$B:$W,14,FALSE)</f>
        <v>0.30599999999999999</v>
      </c>
      <c r="I23" s="8">
        <f>VLOOKUP($B23,HITTERS!$B:$W,15,FALSE)</f>
        <v>0.45600000000000002</v>
      </c>
      <c r="J23" s="9">
        <f>VLOOKUP($B23,HITTERS!$B:$W,9,FALSE)</f>
        <v>9.5000000000000001E-2</v>
      </c>
      <c r="K23" s="10">
        <f>VLOOKUP($B23,HITTERS!$B:$W,10,FALSE)</f>
        <v>0.27800000000000002</v>
      </c>
      <c r="L23" s="10">
        <f>VLOOKUP(B23,'Hit Statcast'!B:R,9,FALSE)</f>
        <v>0.126</v>
      </c>
      <c r="M23" s="10">
        <f>VLOOKUP($B23,'Hit Statcast'!$B:$R,11,FALSE)</f>
        <v>0.40699999999999997</v>
      </c>
      <c r="N23" s="23">
        <f>VLOOKUP($B23,'Hit Statcast'!$B:$R,5,FALSE)</f>
        <v>89.6</v>
      </c>
      <c r="O23" s="23">
        <f>VLOOKUP($B23,'Hit Statcast'!$B:$R,7,FALSE)</f>
        <v>20.3</v>
      </c>
      <c r="P23" s="10">
        <f>VLOOKUP($B23,'Hit PD'!$B:$L,4,FALSE)</f>
        <v>0.19900000000000001</v>
      </c>
      <c r="Q23" s="10">
        <f>VLOOKUP($B23,'Hit PD'!$B:$L,5,FALSE)</f>
        <v>0.315</v>
      </c>
      <c r="R23" s="10">
        <f>VLOOKUP($B23,'Hit PD'!$B:$L,6,FALSE)</f>
        <v>0.48599999999999999</v>
      </c>
      <c r="S23" s="23">
        <f>VLOOKUP($B23,'Hit PD'!$B:$L,7,FALSE)</f>
        <v>2.1</v>
      </c>
      <c r="T23" s="10">
        <f>VLOOKUP($B23,'Hit PD'!$B:$L,8,FALSE)</f>
        <v>0.34499999999999997</v>
      </c>
      <c r="U23" s="10">
        <f t="shared" si="0"/>
        <v>0.28100000000000003</v>
      </c>
      <c r="V23" s="10">
        <f>VLOOKUP($B23,'Hit PD'!$B:$L,10,FALSE)</f>
        <v>0.27100000000000002</v>
      </c>
      <c r="W23" s="10">
        <f>VLOOKUP($B23,'Hit PD'!$B:$L,11,FALSE)</f>
        <v>0.13200000000000001</v>
      </c>
      <c r="X23" s="10">
        <f>VLOOKUP($B23,'Hit PD'!$B:$M,12,FALSE)</f>
        <v>0.14000000000000001</v>
      </c>
      <c r="Y23" s="10">
        <f>VLOOKUP($B23,'Hit PD'!$B:$L,9,FALSE)</f>
        <v>0.71899999999999997</v>
      </c>
      <c r="Z23" s="8">
        <v>0.23300000000000001</v>
      </c>
      <c r="AA23" s="8">
        <v>0.27700000000000002</v>
      </c>
      <c r="AB23" s="11">
        <v>0.23499999999999999</v>
      </c>
      <c r="AC23" s="8">
        <v>0.33300000000000002</v>
      </c>
      <c r="AD23" s="8">
        <v>0.33300000000000002</v>
      </c>
      <c r="AE23" s="8">
        <v>116</v>
      </c>
      <c r="AF23" s="11">
        <v>-0.8</v>
      </c>
      <c r="AG23" s="11">
        <v>9.6999999999999993</v>
      </c>
      <c r="AH23" s="8">
        <v>19.100000000000001</v>
      </c>
      <c r="AI23" s="8">
        <v>4.7</v>
      </c>
    </row>
    <row r="24" spans="1:35" ht="15" thickBot="1">
      <c r="A24" s="5">
        <v>23</v>
      </c>
      <c r="B24" s="22" t="s">
        <v>61</v>
      </c>
      <c r="C24" s="22">
        <v>2023</v>
      </c>
      <c r="D24" s="22" t="s">
        <v>32</v>
      </c>
      <c r="E24" s="8">
        <f>VLOOKUP(B24,HITTERS!$B:$W,3,FALSE)</f>
        <v>148</v>
      </c>
      <c r="F24" s="8">
        <f>VLOOKUP($B24,'Hit PD'!$B:$N,13,FALSE)</f>
        <v>555</v>
      </c>
      <c r="G24" s="8">
        <f>VLOOKUP($B24,HITTERS!$B:$W,4,FALSE)</f>
        <v>632</v>
      </c>
      <c r="H24" s="8">
        <f>VLOOKUP($B24,HITTERS!$B:$W,14,FALSE)</f>
        <v>0.32800000000000001</v>
      </c>
      <c r="I24" s="8">
        <f>VLOOKUP($B24,HITTERS!$B:$W,15,FALSE)</f>
        <v>0.50800000000000001</v>
      </c>
      <c r="J24" s="9">
        <f>VLOOKUP($B24,HITTERS!$B:$W,9,FALSE)</f>
        <v>0.10299999999999999</v>
      </c>
      <c r="K24" s="10">
        <f>VLOOKUP($B24,HITTERS!$B:$W,10,FALSE)</f>
        <v>0.27700000000000002</v>
      </c>
      <c r="L24" s="10">
        <f>VLOOKUP(B24,'Hit Statcast'!B:R,9,FALSE)</f>
        <v>0.161</v>
      </c>
      <c r="M24" s="10">
        <f>VLOOKUP($B24,'Hit Statcast'!$B:$R,11,FALSE)</f>
        <v>0.497</v>
      </c>
      <c r="N24" s="23">
        <f>VLOOKUP($B24,'Hit Statcast'!$B:$R,5,FALSE)</f>
        <v>92.1</v>
      </c>
      <c r="O24" s="23">
        <f>VLOOKUP($B24,'Hit Statcast'!$B:$R,7,FALSE)</f>
        <v>15.7</v>
      </c>
      <c r="P24" s="10">
        <f>VLOOKUP($B24,'Hit PD'!$B:$L,4,FALSE)</f>
        <v>0.16300000000000001</v>
      </c>
      <c r="Q24" s="10">
        <f>VLOOKUP($B24,'Hit PD'!$B:$L,5,FALSE)</f>
        <v>0.36799999999999999</v>
      </c>
      <c r="R24" s="10">
        <f>VLOOKUP($B24,'Hit PD'!$B:$L,6,FALSE)</f>
        <v>0.46899999999999997</v>
      </c>
      <c r="S24" s="23">
        <f>VLOOKUP($B24,'Hit PD'!$B:$L,7,FALSE)</f>
        <v>4.5</v>
      </c>
      <c r="T24" s="10">
        <f>VLOOKUP($B24,'Hit PD'!$B:$L,8,FALSE)</f>
        <v>0.33</v>
      </c>
      <c r="U24" s="10">
        <f t="shared" si="0"/>
        <v>0.29700000000000004</v>
      </c>
      <c r="V24" s="10">
        <f>VLOOKUP($B24,'Hit PD'!$B:$L,10,FALSE)</f>
        <v>0.28499999999999998</v>
      </c>
      <c r="W24" s="10">
        <f>VLOOKUP($B24,'Hit PD'!$B:$L,11,FALSE)</f>
        <v>0.14099999999999999</v>
      </c>
      <c r="X24" s="10">
        <f>VLOOKUP($B24,'Hit PD'!$B:$M,12,FALSE)</f>
        <v>0.14399999999999999</v>
      </c>
      <c r="Y24" s="10">
        <f>VLOOKUP($B24,'Hit PD'!$B:$L,9,FALSE)</f>
        <v>0.70299999999999996</v>
      </c>
      <c r="Z24" s="8">
        <v>0.25800000000000001</v>
      </c>
      <c r="AA24" s="8">
        <v>0.27800000000000002</v>
      </c>
      <c r="AB24" s="11">
        <v>0.24299999999999999</v>
      </c>
      <c r="AC24" s="8">
        <v>0.35099999999999998</v>
      </c>
      <c r="AD24" s="8">
        <v>0.36599999999999999</v>
      </c>
      <c r="AE24" s="8">
        <v>122</v>
      </c>
      <c r="AF24" s="11">
        <v>3.7</v>
      </c>
      <c r="AG24" s="11">
        <v>19.8</v>
      </c>
      <c r="AH24" s="8">
        <v>6.2</v>
      </c>
      <c r="AI24" s="8">
        <v>4.7</v>
      </c>
    </row>
    <row r="25" spans="1:35" ht="15" thickBot="1">
      <c r="A25" s="5">
        <v>24</v>
      </c>
      <c r="B25" s="22" t="s">
        <v>62</v>
      </c>
      <c r="C25" s="22">
        <v>2023</v>
      </c>
      <c r="D25" s="22" t="s">
        <v>58</v>
      </c>
      <c r="E25" s="8">
        <f>VLOOKUP(B25,HITTERS!$B:$W,3,FALSE)</f>
        <v>154</v>
      </c>
      <c r="F25" s="8">
        <f>VLOOKUP($B25,'Hit PD'!$B:$N,13,FALSE)</f>
        <v>588</v>
      </c>
      <c r="G25" s="8">
        <f>VLOOKUP($B25,HITTERS!$B:$W,4,FALSE)</f>
        <v>687</v>
      </c>
      <c r="H25" s="8">
        <f>VLOOKUP($B25,HITTERS!$B:$W,14,FALSE)</f>
        <v>0.374</v>
      </c>
      <c r="I25" s="8">
        <f>VLOOKUP($B25,HITTERS!$B:$W,15,FALSE)</f>
        <v>0.435</v>
      </c>
      <c r="J25" s="9">
        <f>VLOOKUP($B25,HITTERS!$B:$W,9,FALSE)</f>
        <v>0.13400000000000001</v>
      </c>
      <c r="K25" s="10">
        <f>VLOOKUP($B25,HITTERS!$B:$W,10,FALSE)</f>
        <v>0.14699999999999999</v>
      </c>
      <c r="L25" s="10">
        <f>VLOOKUP(B25,'Hit Statcast'!B:R,9,FALSE)</f>
        <v>7.4999999999999997E-2</v>
      </c>
      <c r="M25" s="10">
        <f>VLOOKUP($B25,'Hit Statcast'!$B:$R,11,FALSE)</f>
        <v>0.38400000000000001</v>
      </c>
      <c r="N25" s="23">
        <f>VLOOKUP($B25,'Hit Statcast'!$B:$R,5,FALSE)</f>
        <v>88.4</v>
      </c>
      <c r="O25" s="23">
        <f>VLOOKUP($B25,'Hit Statcast'!$B:$R,7,FALSE)</f>
        <v>12.6</v>
      </c>
      <c r="P25" s="10">
        <f>VLOOKUP($B25,'Hit PD'!$B:$L,4,FALSE)</f>
        <v>0.23200000000000001</v>
      </c>
      <c r="Q25" s="10">
        <f>VLOOKUP($B25,'Hit PD'!$B:$L,5,FALSE)</f>
        <v>0.42299999999999999</v>
      </c>
      <c r="R25" s="10">
        <f>VLOOKUP($B25,'Hit PD'!$B:$L,6,FALSE)</f>
        <v>0.34599999999999997</v>
      </c>
      <c r="S25" s="23">
        <f>VLOOKUP($B25,'Hit PD'!$B:$L,7,FALSE)</f>
        <v>1.8</v>
      </c>
      <c r="T25" s="10">
        <f>VLOOKUP($B25,'Hit PD'!$B:$L,8,FALSE)</f>
        <v>0.27</v>
      </c>
      <c r="U25" s="10">
        <f t="shared" si="0"/>
        <v>0.13700000000000001</v>
      </c>
      <c r="V25" s="10">
        <f>VLOOKUP($B25,'Hit PD'!$B:$L,10,FALSE)</f>
        <v>0.25700000000000001</v>
      </c>
      <c r="W25" s="10">
        <f>VLOOKUP($B25,'Hit PD'!$B:$L,11,FALSE)</f>
        <v>0.20100000000000001</v>
      </c>
      <c r="X25" s="10">
        <f>VLOOKUP($B25,'Hit PD'!$B:$M,12,FALSE)</f>
        <v>5.6000000000000001E-2</v>
      </c>
      <c r="Y25" s="10">
        <f>VLOOKUP($B25,'Hit PD'!$B:$L,9,FALSE)</f>
        <v>0.86299999999999999</v>
      </c>
      <c r="Z25" s="8">
        <v>0.157</v>
      </c>
      <c r="AA25" s="8">
        <v>0.3</v>
      </c>
      <c r="AB25" s="11">
        <v>0.27500000000000002</v>
      </c>
      <c r="AC25" s="8">
        <v>0.34899999999999998</v>
      </c>
      <c r="AD25" s="8">
        <v>0.372</v>
      </c>
      <c r="AE25" s="8">
        <v>124</v>
      </c>
      <c r="AF25" s="11">
        <v>-2.9</v>
      </c>
      <c r="AG25" s="11">
        <v>16.7</v>
      </c>
      <c r="AH25" s="8">
        <v>7.2</v>
      </c>
      <c r="AI25" s="8">
        <v>4.7</v>
      </c>
    </row>
    <row r="26" spans="1:35" ht="15" thickBot="1">
      <c r="A26" s="5">
        <v>25</v>
      </c>
      <c r="B26" s="22" t="s">
        <v>63</v>
      </c>
      <c r="C26" s="22">
        <v>2023</v>
      </c>
      <c r="D26" s="22" t="s">
        <v>64</v>
      </c>
      <c r="E26" s="8">
        <f>VLOOKUP(B26,HITTERS!$B:$W,3,FALSE)</f>
        <v>112</v>
      </c>
      <c r="F26" s="8">
        <f>VLOOKUP($B26,'Hit PD'!$B:$N,13,FALSE)</f>
        <v>442</v>
      </c>
      <c r="G26" s="8">
        <f>VLOOKUP($B26,HITTERS!$B:$W,4,FALSE)</f>
        <v>491</v>
      </c>
      <c r="H26" s="8">
        <f>VLOOKUP($B26,HITTERS!$B:$W,14,FALSE)</f>
        <v>0.34399999999999997</v>
      </c>
      <c r="I26" s="8">
        <f>VLOOKUP($B26,HITTERS!$B:$W,15,FALSE)</f>
        <v>0.47499999999999998</v>
      </c>
      <c r="J26" s="9">
        <f>VLOOKUP($B26,HITTERS!$B:$W,9,FALSE)</f>
        <v>8.5999999999999993E-2</v>
      </c>
      <c r="K26" s="10">
        <f>VLOOKUP($B26,HITTERS!$B:$W,10,FALSE)</f>
        <v>0.14099999999999999</v>
      </c>
      <c r="L26" s="10">
        <f>VLOOKUP(B26,'Hit Statcast'!B:R,9,FALSE)</f>
        <v>7.6999999999999999E-2</v>
      </c>
      <c r="M26" s="10">
        <f>VLOOKUP($B26,'Hit Statcast'!$B:$R,11,FALSE)</f>
        <v>0.43</v>
      </c>
      <c r="N26" s="23">
        <f>VLOOKUP($B26,'Hit Statcast'!$B:$R,5,FALSE)</f>
        <v>89.4</v>
      </c>
      <c r="O26" s="23">
        <f>VLOOKUP($B26,'Hit Statcast'!$B:$R,7,FALSE)</f>
        <v>8.9</v>
      </c>
      <c r="P26" s="10">
        <f>VLOOKUP($B26,'Hit PD'!$B:$L,4,FALSE)</f>
        <v>0.23300000000000001</v>
      </c>
      <c r="Q26" s="10">
        <f>VLOOKUP($B26,'Hit PD'!$B:$L,5,FALSE)</f>
        <v>0.47199999999999998</v>
      </c>
      <c r="R26" s="10">
        <f>VLOOKUP($B26,'Hit PD'!$B:$L,6,FALSE)</f>
        <v>0.29399999999999998</v>
      </c>
      <c r="S26" s="23">
        <f>VLOOKUP($B26,'Hit PD'!$B:$L,7,FALSE)</f>
        <v>7</v>
      </c>
      <c r="T26" s="10">
        <f>VLOOKUP($B26,'Hit PD'!$B:$L,8,FALSE)</f>
        <v>0.3</v>
      </c>
      <c r="U26" s="10">
        <f t="shared" si="0"/>
        <v>0.13</v>
      </c>
      <c r="V26" s="10">
        <f>VLOOKUP($B26,'Hit PD'!$B:$L,10,FALSE)</f>
        <v>0.23499999999999999</v>
      </c>
      <c r="W26" s="10">
        <f>VLOOKUP($B26,'Hit PD'!$B:$L,11,FALSE)</f>
        <v>0.17599999999999999</v>
      </c>
      <c r="X26" s="10">
        <f>VLOOKUP($B26,'Hit PD'!$B:$M,12,FALSE)</f>
        <v>5.8999999999999997E-2</v>
      </c>
      <c r="Y26" s="10">
        <f>VLOOKUP($B26,'Hit PD'!$B:$L,9,FALSE)</f>
        <v>0.87</v>
      </c>
      <c r="Z26" s="8">
        <v>0.19500000000000001</v>
      </c>
      <c r="AA26" s="8">
        <v>0.29699999999999999</v>
      </c>
      <c r="AB26" s="11">
        <v>0.28100000000000003</v>
      </c>
      <c r="AC26" s="8">
        <v>0.34899999999999998</v>
      </c>
      <c r="AD26" s="8">
        <v>0.36099999999999999</v>
      </c>
      <c r="AE26" s="8">
        <v>127</v>
      </c>
      <c r="AF26" s="11">
        <v>0.1</v>
      </c>
      <c r="AG26" s="11">
        <v>16</v>
      </c>
      <c r="AH26" s="8">
        <v>12.8</v>
      </c>
      <c r="AI26" s="8">
        <v>4.5</v>
      </c>
    </row>
    <row r="27" spans="1:35" ht="15" thickBot="1">
      <c r="A27" s="5">
        <v>26</v>
      </c>
      <c r="B27" s="22" t="s">
        <v>65</v>
      </c>
      <c r="C27" s="22">
        <v>2023</v>
      </c>
      <c r="D27" s="22" t="s">
        <v>64</v>
      </c>
      <c r="E27" s="8">
        <f>VLOOKUP(B27,HITTERS!$B:$W,3,FALSE)</f>
        <v>137</v>
      </c>
      <c r="F27" s="8">
        <f>VLOOKUP($B27,'Hit PD'!$B:$N,13,FALSE)</f>
        <v>525</v>
      </c>
      <c r="G27" s="8">
        <f>VLOOKUP($B27,HITTERS!$B:$W,4,FALSE)</f>
        <v>600</v>
      </c>
      <c r="H27" s="8">
        <f>VLOOKUP($B27,HITTERS!$B:$W,14,FALSE)</f>
        <v>0.41</v>
      </c>
      <c r="I27" s="8">
        <f>VLOOKUP($B27,HITTERS!$B:$W,15,FALSE)</f>
        <v>0.52200000000000002</v>
      </c>
      <c r="J27" s="9">
        <f>VLOOKUP($B27,HITTERS!$B:$W,9,FALSE)</f>
        <v>0.108</v>
      </c>
      <c r="K27" s="10">
        <f>VLOOKUP($B27,HITTERS!$B:$W,10,FALSE)</f>
        <v>0.157</v>
      </c>
      <c r="L27" s="10">
        <f>VLOOKUP(B27,'Hit Statcast'!B:R,9,FALSE)</f>
        <v>9.5000000000000001E-2</v>
      </c>
      <c r="M27" s="10">
        <f>VLOOKUP($B27,'Hit Statcast'!$B:$R,11,FALSE)</f>
        <v>0.54</v>
      </c>
      <c r="N27" s="23">
        <f>VLOOKUP($B27,'Hit Statcast'!$B:$R,5,FALSE)</f>
        <v>93.4</v>
      </c>
      <c r="O27" s="23">
        <f>VLOOKUP($B27,'Hit Statcast'!$B:$R,7,FALSE)</f>
        <v>5.7</v>
      </c>
      <c r="P27" s="10">
        <f>VLOOKUP($B27,'Hit PD'!$B:$L,4,FALSE)</f>
        <v>0.19400000000000001</v>
      </c>
      <c r="Q27" s="10">
        <f>VLOOKUP($B27,'Hit PD'!$B:$L,5,FALSE)</f>
        <v>0.52</v>
      </c>
      <c r="R27" s="10">
        <f>VLOOKUP($B27,'Hit PD'!$B:$L,6,FALSE)</f>
        <v>0.28599999999999998</v>
      </c>
      <c r="S27" s="23">
        <f>VLOOKUP($B27,'Hit PD'!$B:$L,7,FALSE)</f>
        <v>1.8</v>
      </c>
      <c r="T27" s="10">
        <f>VLOOKUP($B27,'Hit PD'!$B:$L,8,FALSE)</f>
        <v>0.22800000000000001</v>
      </c>
      <c r="U27" s="10">
        <f t="shared" si="0"/>
        <v>0.16500000000000004</v>
      </c>
      <c r="V27" s="10">
        <f>VLOOKUP($B27,'Hit PD'!$B:$L,10,FALSE)</f>
        <v>0.251</v>
      </c>
      <c r="W27" s="10">
        <f>VLOOKUP($B27,'Hit PD'!$B:$L,11,FALSE)</f>
        <v>0.18099999999999999</v>
      </c>
      <c r="X27" s="10">
        <f>VLOOKUP($B27,'Hit PD'!$B:$M,12,FALSE)</f>
        <v>7.0000000000000007E-2</v>
      </c>
      <c r="Y27" s="10">
        <f>VLOOKUP($B27,'Hit PD'!$B:$L,9,FALSE)</f>
        <v>0.83499999999999996</v>
      </c>
      <c r="Z27" s="8">
        <v>0.188</v>
      </c>
      <c r="AA27" s="8">
        <v>0.36599999999999999</v>
      </c>
      <c r="AB27" s="11">
        <v>0.32800000000000001</v>
      </c>
      <c r="AC27" s="8">
        <v>0.39800000000000002</v>
      </c>
      <c r="AD27" s="8">
        <v>0.378</v>
      </c>
      <c r="AE27" s="8">
        <v>161</v>
      </c>
      <c r="AF27" s="11">
        <v>-7</v>
      </c>
      <c r="AG27" s="11">
        <v>36.9</v>
      </c>
      <c r="AH27" s="8">
        <v>-12.1</v>
      </c>
      <c r="AI27" s="8">
        <v>4.5</v>
      </c>
    </row>
    <row r="28" spans="1:35" ht="15" thickBot="1">
      <c r="A28" s="5">
        <v>27</v>
      </c>
      <c r="B28" s="22" t="s">
        <v>66</v>
      </c>
      <c r="C28" s="22">
        <v>2023</v>
      </c>
      <c r="D28" s="22" t="s">
        <v>41</v>
      </c>
      <c r="E28" s="8">
        <f>VLOOKUP(B28,HITTERS!$B:$W,3,FALSE)</f>
        <v>141</v>
      </c>
      <c r="F28" s="8">
        <f>VLOOKUP($B28,'Hit PD'!$B:$N,13,FALSE)</f>
        <v>575</v>
      </c>
      <c r="G28" s="8">
        <f>VLOOKUP($B28,HITTERS!$B:$W,4,FALSE)</f>
        <v>635</v>
      </c>
      <c r="H28" s="8">
        <f>VLOOKUP($B28,HITTERS!$B:$W,14,FALSE)</f>
        <v>0.32200000000000001</v>
      </c>
      <c r="I28" s="8">
        <f>VLOOKUP($B28,HITTERS!$B:$W,15,FALSE)</f>
        <v>0.44900000000000001</v>
      </c>
      <c r="J28" s="9">
        <f>VLOOKUP($B28,HITTERS!$B:$W,9,FALSE)</f>
        <v>8.3000000000000004E-2</v>
      </c>
      <c r="K28" s="10">
        <f>VLOOKUP($B28,HITTERS!$B:$W,10,FALSE)</f>
        <v>0.222</v>
      </c>
      <c r="L28" s="10">
        <f>VLOOKUP(B28,'Hit Statcast'!B:R,9,FALSE)</f>
        <v>0.11</v>
      </c>
      <c r="M28" s="10">
        <f>VLOOKUP($B28,'Hit Statcast'!$B:$R,11,FALSE)</f>
        <v>0.48899999999999999</v>
      </c>
      <c r="N28" s="23">
        <f>VLOOKUP($B28,'Hit Statcast'!$B:$R,5,FALSE)</f>
        <v>91.9</v>
      </c>
      <c r="O28" s="23">
        <f>VLOOKUP($B28,'Hit Statcast'!$B:$R,7,FALSE)</f>
        <v>11</v>
      </c>
      <c r="P28" s="10">
        <f>VLOOKUP($B28,'Hit PD'!$B:$L,4,FALSE)</f>
        <v>0.192</v>
      </c>
      <c r="Q28" s="10">
        <f>VLOOKUP($B28,'Hit PD'!$B:$L,5,FALSE)</f>
        <v>0.47099999999999997</v>
      </c>
      <c r="R28" s="10">
        <f>VLOOKUP($B28,'Hit PD'!$B:$L,6,FALSE)</f>
        <v>0.33600000000000002</v>
      </c>
      <c r="S28" s="23">
        <f>VLOOKUP($B28,'Hit PD'!$B:$L,7,FALSE)</f>
        <v>5.9</v>
      </c>
      <c r="T28" s="10">
        <f>VLOOKUP($B28,'Hit PD'!$B:$L,8,FALSE)</f>
        <v>0.35699999999999998</v>
      </c>
      <c r="U28" s="10">
        <f t="shared" si="0"/>
        <v>0.28400000000000003</v>
      </c>
      <c r="V28" s="10">
        <f>VLOOKUP($B28,'Hit PD'!$B:$L,10,FALSE)</f>
        <v>0.247</v>
      </c>
      <c r="W28" s="10">
        <f>VLOOKUP($B28,'Hit PD'!$B:$L,11,FALSE)</f>
        <v>9.2999999999999999E-2</v>
      </c>
      <c r="X28" s="10">
        <f>VLOOKUP($B28,'Hit PD'!$B:$M,12,FALSE)</f>
        <v>0.153</v>
      </c>
      <c r="Y28" s="10">
        <f>VLOOKUP($B28,'Hit PD'!$B:$L,9,FALSE)</f>
        <v>0.71599999999999997</v>
      </c>
      <c r="Z28" s="8">
        <v>0.19600000000000001</v>
      </c>
      <c r="AA28" s="8">
        <v>0.30299999999999999</v>
      </c>
      <c r="AB28" s="11">
        <v>0.26200000000000001</v>
      </c>
      <c r="AC28" s="8">
        <v>0.33700000000000002</v>
      </c>
      <c r="AD28" s="8">
        <v>0.374</v>
      </c>
      <c r="AE28" s="8">
        <v>116</v>
      </c>
      <c r="AF28" s="11">
        <v>3.5</v>
      </c>
      <c r="AG28" s="11">
        <v>16.2</v>
      </c>
      <c r="AH28" s="8">
        <v>7.5</v>
      </c>
      <c r="AI28" s="8">
        <v>4.5</v>
      </c>
    </row>
    <row r="29" spans="1:35" ht="15" thickBot="1">
      <c r="A29" s="5">
        <v>28</v>
      </c>
      <c r="B29" s="22" t="s">
        <v>67</v>
      </c>
      <c r="C29" s="22">
        <v>2023</v>
      </c>
      <c r="D29" s="22" t="s">
        <v>52</v>
      </c>
      <c r="E29" s="8">
        <f>VLOOKUP(B29,HITTERS!$B:$W,3,FALSE)</f>
        <v>114</v>
      </c>
      <c r="F29" s="8">
        <f>VLOOKUP($B29,'Hit PD'!$B:$N,13,FALSE)</f>
        <v>410</v>
      </c>
      <c r="G29" s="8">
        <f>VLOOKUP($B29,HITTERS!$B:$W,4,FALSE)</f>
        <v>496</v>
      </c>
      <c r="H29" s="8">
        <f>VLOOKUP($B29,HITTERS!$B:$W,14,FALSE)</f>
        <v>0.40699999999999997</v>
      </c>
      <c r="I29" s="8">
        <f>VLOOKUP($B29,HITTERS!$B:$W,15,FALSE)</f>
        <v>0.58299999999999996</v>
      </c>
      <c r="J29" s="9">
        <f>VLOOKUP($B29,HITTERS!$B:$W,9,FALSE)</f>
        <v>0.13900000000000001</v>
      </c>
      <c r="K29" s="10">
        <f>VLOOKUP($B29,HITTERS!$B:$W,10,FALSE)</f>
        <v>0.185</v>
      </c>
      <c r="L29" s="10">
        <f>VLOOKUP(B29,'Hit Statcast'!B:R,9,FALSE)</f>
        <v>0.18</v>
      </c>
      <c r="M29" s="10">
        <f>VLOOKUP($B29,'Hit Statcast'!$B:$R,11,FALSE)</f>
        <v>0.52200000000000002</v>
      </c>
      <c r="N29" s="23">
        <f>VLOOKUP($B29,'Hit Statcast'!$B:$R,5,FALSE)</f>
        <v>93.3</v>
      </c>
      <c r="O29" s="23">
        <f>VLOOKUP($B29,'Hit Statcast'!$B:$R,7,FALSE)</f>
        <v>17.100000000000001</v>
      </c>
      <c r="P29" s="10">
        <f>VLOOKUP($B29,'Hit PD'!$B:$L,4,FALSE)</f>
        <v>0.193</v>
      </c>
      <c r="Q29" s="10">
        <f>VLOOKUP($B29,'Hit PD'!$B:$L,5,FALSE)</f>
        <v>0.35199999999999998</v>
      </c>
      <c r="R29" s="10">
        <f>VLOOKUP($B29,'Hit PD'!$B:$L,6,FALSE)</f>
        <v>0.45500000000000002</v>
      </c>
      <c r="S29" s="23">
        <f>VLOOKUP($B29,'Hit PD'!$B:$L,7,FALSE)</f>
        <v>1.8</v>
      </c>
      <c r="T29" s="10">
        <f>VLOOKUP($B29,'Hit PD'!$B:$L,8,FALSE)</f>
        <v>0.29899999999999999</v>
      </c>
      <c r="U29" s="10">
        <f t="shared" si="0"/>
        <v>0.20299999999999996</v>
      </c>
      <c r="V29" s="10">
        <f>VLOOKUP($B29,'Hit PD'!$B:$L,10,FALSE)</f>
        <v>0.251</v>
      </c>
      <c r="W29" s="10">
        <f>VLOOKUP($B29,'Hit PD'!$B:$L,11,FALSE)</f>
        <v>0.16300000000000001</v>
      </c>
      <c r="X29" s="10">
        <f>VLOOKUP($B29,'Hit PD'!$B:$M,12,FALSE)</f>
        <v>8.7999999999999995E-2</v>
      </c>
      <c r="Y29" s="10">
        <f>VLOOKUP($B29,'Hit PD'!$B:$L,9,FALSE)</f>
        <v>0.79700000000000004</v>
      </c>
      <c r="Z29" s="8">
        <v>0.29299999999999998</v>
      </c>
      <c r="AA29" s="8">
        <v>0.30599999999999999</v>
      </c>
      <c r="AB29" s="11">
        <v>0.29299999999999998</v>
      </c>
      <c r="AC29" s="8">
        <v>0.41699999999999998</v>
      </c>
      <c r="AD29" s="8">
        <v>0.44</v>
      </c>
      <c r="AE29" s="8">
        <v>171</v>
      </c>
      <c r="AF29" s="11">
        <v>-2.6</v>
      </c>
      <c r="AG29" s="11">
        <v>38.299999999999997</v>
      </c>
      <c r="AH29" s="8">
        <v>-10.1</v>
      </c>
      <c r="AI29" s="8">
        <v>4.4000000000000004</v>
      </c>
    </row>
    <row r="30" spans="1:35" ht="15" thickBot="1">
      <c r="A30" s="5">
        <v>29</v>
      </c>
      <c r="B30" s="22" t="s">
        <v>68</v>
      </c>
      <c r="C30" s="22">
        <v>2023</v>
      </c>
      <c r="D30" s="22" t="s">
        <v>35</v>
      </c>
      <c r="E30" s="8">
        <f>VLOOKUP(B30,HITTERS!$B:$W,3,FALSE)</f>
        <v>145</v>
      </c>
      <c r="F30" s="8">
        <f>VLOOKUP($B30,'Hit PD'!$B:$N,13,FALSE)</f>
        <v>534</v>
      </c>
      <c r="G30" s="8">
        <f>VLOOKUP($B30,HITTERS!$B:$W,4,FALSE)</f>
        <v>638</v>
      </c>
      <c r="H30" s="8">
        <f>VLOOKUP($B30,HITTERS!$B:$W,14,FALSE)</f>
        <v>0.38</v>
      </c>
      <c r="I30" s="8">
        <f>VLOOKUP($B30,HITTERS!$B:$W,15,FALSE)</f>
        <v>0.438</v>
      </c>
      <c r="J30" s="9">
        <f>VLOOKUP($B30,HITTERS!$B:$W,9,FALSE)</f>
        <v>0.14699999999999999</v>
      </c>
      <c r="K30" s="10">
        <f>VLOOKUP($B30,HITTERS!$B:$W,10,FALSE)</f>
        <v>0.19600000000000001</v>
      </c>
      <c r="L30" s="10">
        <f>VLOOKUP(B30,'Hit Statcast'!B:R,9,FALSE)</f>
        <v>4.8000000000000001E-2</v>
      </c>
      <c r="M30" s="10">
        <f>VLOOKUP($B30,'Hit Statcast'!$B:$R,11,FALSE)</f>
        <v>0.36199999999999999</v>
      </c>
      <c r="N30" s="23">
        <f>VLOOKUP($B30,'Hit Statcast'!$B:$R,5,FALSE)</f>
        <v>88.3</v>
      </c>
      <c r="O30" s="23">
        <f>VLOOKUP($B30,'Hit Statcast'!$B:$R,7,FALSE)</f>
        <v>15.1</v>
      </c>
      <c r="P30" s="10">
        <f>VLOOKUP($B30,'Hit PD'!$B:$L,4,FALSE)</f>
        <v>0.23200000000000001</v>
      </c>
      <c r="Q30" s="10">
        <f>VLOOKUP($B30,'Hit PD'!$B:$L,5,FALSE)</f>
        <v>0.39100000000000001</v>
      </c>
      <c r="R30" s="10">
        <f>VLOOKUP($B30,'Hit PD'!$B:$L,6,FALSE)</f>
        <v>0.377</v>
      </c>
      <c r="S30" s="23">
        <f>VLOOKUP($B30,'Hit PD'!$B:$L,7,FALSE)</f>
        <v>2.7</v>
      </c>
      <c r="T30" s="10">
        <f>VLOOKUP($B30,'Hit PD'!$B:$L,8,FALSE)</f>
        <v>0.219</v>
      </c>
      <c r="U30" s="10">
        <f t="shared" si="0"/>
        <v>0.16300000000000003</v>
      </c>
      <c r="V30" s="10">
        <f>VLOOKUP($B30,'Hit PD'!$B:$L,10,FALSE)</f>
        <v>0.26</v>
      </c>
      <c r="W30" s="10">
        <f>VLOOKUP($B30,'Hit PD'!$B:$L,11,FALSE)</f>
        <v>0.19800000000000001</v>
      </c>
      <c r="X30" s="10">
        <f>VLOOKUP($B30,'Hit PD'!$B:$M,12,FALSE)</f>
        <v>6.3E-2</v>
      </c>
      <c r="Y30" s="10">
        <f>VLOOKUP($B30,'Hit PD'!$B:$L,9,FALSE)</f>
        <v>0.83699999999999997</v>
      </c>
      <c r="Z30" s="8">
        <v>0.16400000000000001</v>
      </c>
      <c r="AA30" s="8">
        <v>0.313</v>
      </c>
      <c r="AB30" s="11">
        <v>0.26300000000000001</v>
      </c>
      <c r="AC30" s="8">
        <v>0.35399999999999998</v>
      </c>
      <c r="AD30" s="8">
        <v>0.33600000000000002</v>
      </c>
      <c r="AE30" s="8">
        <v>130</v>
      </c>
      <c r="AF30" s="11">
        <v>1.2</v>
      </c>
      <c r="AG30" s="11">
        <v>23.6</v>
      </c>
      <c r="AH30" s="8">
        <v>-0.6</v>
      </c>
      <c r="AI30" s="8">
        <v>4.4000000000000004</v>
      </c>
    </row>
    <row r="31" spans="1:35" ht="15" thickBot="1">
      <c r="A31" s="5">
        <v>30</v>
      </c>
      <c r="B31" s="22" t="s">
        <v>69</v>
      </c>
      <c r="C31" s="22">
        <v>2023</v>
      </c>
      <c r="D31" s="22" t="s">
        <v>41</v>
      </c>
      <c r="E31" s="8">
        <f>VLOOKUP(B31,HITTERS!$B:$W,3,FALSE)</f>
        <v>155</v>
      </c>
      <c r="F31" s="8">
        <f>VLOOKUP($B31,'Hit PD'!$B:$N,13,FALSE)</f>
        <v>596</v>
      </c>
      <c r="G31" s="8">
        <f>VLOOKUP($B31,HITTERS!$B:$W,4,FALSE)</f>
        <v>665</v>
      </c>
      <c r="H31" s="8">
        <f>VLOOKUP($B31,HITTERS!$B:$W,14,FALSE)</f>
        <v>0.35</v>
      </c>
      <c r="I31" s="8">
        <f>VLOOKUP($B31,HITTERS!$B:$W,15,FALSE)</f>
        <v>0.44</v>
      </c>
      <c r="J31" s="9">
        <f>VLOOKUP($B31,HITTERS!$B:$W,9,FALSE)</f>
        <v>8.4000000000000005E-2</v>
      </c>
      <c r="K31" s="10">
        <f>VLOOKUP($B31,HITTERS!$B:$W,10,FALSE)</f>
        <v>0.16500000000000001</v>
      </c>
      <c r="L31" s="10">
        <f>VLOOKUP(B31,'Hit Statcast'!B:R,9,FALSE)</f>
        <v>6.0999999999999999E-2</v>
      </c>
      <c r="M31" s="10">
        <f>VLOOKUP($B31,'Hit Statcast'!$B:$R,11,FALSE)</f>
        <v>0.34399999999999997</v>
      </c>
      <c r="N31" s="23">
        <f>VLOOKUP($B31,'Hit Statcast'!$B:$R,5,FALSE)</f>
        <v>87.6</v>
      </c>
      <c r="O31" s="23">
        <f>VLOOKUP($B31,'Hit Statcast'!$B:$R,7,FALSE)</f>
        <v>7.9</v>
      </c>
      <c r="P31" s="10">
        <f>VLOOKUP($B31,'Hit PD'!$B:$L,4,FALSE)</f>
        <v>0.16700000000000001</v>
      </c>
      <c r="Q31" s="10">
        <f>VLOOKUP($B31,'Hit PD'!$B:$L,5,FALSE)</f>
        <v>0.504</v>
      </c>
      <c r="R31" s="10">
        <f>VLOOKUP($B31,'Hit PD'!$B:$L,6,FALSE)</f>
        <v>0.32900000000000001</v>
      </c>
      <c r="S31" s="23">
        <f>VLOOKUP($B31,'Hit PD'!$B:$L,7,FALSE)</f>
        <v>5.2</v>
      </c>
      <c r="T31" s="10">
        <f>VLOOKUP($B31,'Hit PD'!$B:$L,8,FALSE)</f>
        <v>0.28599999999999998</v>
      </c>
      <c r="U31" s="10">
        <f t="shared" si="0"/>
        <v>0.19099999999999995</v>
      </c>
      <c r="V31" s="10">
        <f>VLOOKUP($B31,'Hit PD'!$B:$L,10,FALSE)</f>
        <v>0.29799999999999999</v>
      </c>
      <c r="W31" s="10">
        <f>VLOOKUP($B31,'Hit PD'!$B:$L,11,FALSE)</f>
        <v>0.217</v>
      </c>
      <c r="X31" s="10">
        <f>VLOOKUP($B31,'Hit PD'!$B:$M,12,FALSE)</f>
        <v>8.1000000000000003E-2</v>
      </c>
      <c r="Y31" s="10">
        <f>VLOOKUP($B31,'Hit PD'!$B:$L,9,FALSE)</f>
        <v>0.80900000000000005</v>
      </c>
      <c r="Z31" s="8">
        <v>0.158</v>
      </c>
      <c r="AA31" s="8">
        <v>0.317</v>
      </c>
      <c r="AB31" s="11">
        <v>0.28299999999999997</v>
      </c>
      <c r="AC31" s="8">
        <v>0.34399999999999997</v>
      </c>
      <c r="AD31" s="8">
        <v>0.32</v>
      </c>
      <c r="AE31" s="8">
        <v>121</v>
      </c>
      <c r="AF31" s="11">
        <v>-0.5</v>
      </c>
      <c r="AG31" s="11">
        <v>16.3</v>
      </c>
      <c r="AH31" s="8">
        <v>5.4</v>
      </c>
      <c r="AI31" s="8">
        <v>4.4000000000000004</v>
      </c>
    </row>
    <row r="32" spans="1:35" ht="15" thickBot="1">
      <c r="A32" s="5">
        <v>31</v>
      </c>
      <c r="B32" s="22" t="s">
        <v>70</v>
      </c>
      <c r="C32" s="22">
        <v>2023</v>
      </c>
      <c r="D32" s="22" t="s">
        <v>37</v>
      </c>
      <c r="E32" s="8">
        <f>VLOOKUP(B32,HITTERS!$B:$W,3,FALSE)</f>
        <v>150</v>
      </c>
      <c r="F32" s="8">
        <f>VLOOKUP($B32,'Hit PD'!$B:$N,13,FALSE)</f>
        <v>569</v>
      </c>
      <c r="G32" s="8">
        <f>VLOOKUP($B32,HITTERS!$B:$W,4,FALSE)</f>
        <v>650</v>
      </c>
      <c r="H32" s="8">
        <f>VLOOKUP($B32,HITTERS!$B:$W,14,FALSE)</f>
        <v>0.35799999999999998</v>
      </c>
      <c r="I32" s="8">
        <f>VLOOKUP($B32,HITTERS!$B:$W,15,FALSE)</f>
        <v>0.48499999999999999</v>
      </c>
      <c r="J32" s="9">
        <f>VLOOKUP($B32,HITTERS!$B:$W,9,FALSE)</f>
        <v>0.109</v>
      </c>
      <c r="K32" s="10">
        <f>VLOOKUP($B32,HITTERS!$B:$W,10,FALSE)</f>
        <v>0.16800000000000001</v>
      </c>
      <c r="L32" s="10">
        <f>VLOOKUP(B32,'Hit Statcast'!B:R,9,FALSE)</f>
        <v>0.08</v>
      </c>
      <c r="M32" s="10">
        <f>VLOOKUP($B32,'Hit Statcast'!$B:$R,11,FALSE)</f>
        <v>0.42799999999999999</v>
      </c>
      <c r="N32" s="23">
        <f>VLOOKUP($B32,'Hit Statcast'!$B:$R,5,FALSE)</f>
        <v>91.1</v>
      </c>
      <c r="O32" s="23">
        <f>VLOOKUP($B32,'Hit Statcast'!$B:$R,7,FALSE)</f>
        <v>10.7</v>
      </c>
      <c r="P32" s="10">
        <f>VLOOKUP($B32,'Hit PD'!$B:$L,4,FALSE)</f>
        <v>0.19</v>
      </c>
      <c r="Q32" s="10">
        <f>VLOOKUP($B32,'Hit PD'!$B:$L,5,FALSE)</f>
        <v>0.44800000000000001</v>
      </c>
      <c r="R32" s="10">
        <f>VLOOKUP($B32,'Hit PD'!$B:$L,6,FALSE)</f>
        <v>0.36199999999999999</v>
      </c>
      <c r="S32" s="23">
        <f>VLOOKUP($B32,'Hit PD'!$B:$L,7,FALSE)</f>
        <v>5.8</v>
      </c>
      <c r="T32" s="10">
        <f>VLOOKUP($B32,'Hit PD'!$B:$L,8,FALSE)</f>
        <v>0.27700000000000002</v>
      </c>
      <c r="U32" s="10">
        <f t="shared" si="0"/>
        <v>0.18799999999999994</v>
      </c>
      <c r="V32" s="10">
        <f>VLOOKUP($B32,'Hit PD'!$B:$L,10,FALSE)</f>
        <v>0.24199999999999999</v>
      </c>
      <c r="W32" s="10">
        <f>VLOOKUP($B32,'Hit PD'!$B:$L,11,FALSE)</f>
        <v>0.157</v>
      </c>
      <c r="X32" s="10">
        <f>VLOOKUP($B32,'Hit PD'!$B:$M,12,FALSE)</f>
        <v>8.5000000000000006E-2</v>
      </c>
      <c r="Y32" s="10">
        <f>VLOOKUP($B32,'Hit PD'!$B:$L,9,FALSE)</f>
        <v>0.81200000000000006</v>
      </c>
      <c r="Z32" s="8">
        <v>0.214</v>
      </c>
      <c r="AA32" s="8">
        <v>0.30499999999999999</v>
      </c>
      <c r="AB32" s="11">
        <v>0.28100000000000003</v>
      </c>
      <c r="AC32" s="8">
        <v>0.36599999999999999</v>
      </c>
      <c r="AD32" s="8">
        <v>0.34100000000000003</v>
      </c>
      <c r="AE32" s="8">
        <v>130</v>
      </c>
      <c r="AF32" s="11">
        <v>-3.3</v>
      </c>
      <c r="AG32" s="11">
        <v>20.5</v>
      </c>
      <c r="AH32" s="8">
        <v>1.5</v>
      </c>
      <c r="AI32" s="8">
        <v>4.3</v>
      </c>
    </row>
    <row r="33" spans="1:35" ht="15" thickBot="1">
      <c r="A33" s="5">
        <v>32</v>
      </c>
      <c r="B33" s="22" t="s">
        <v>71</v>
      </c>
      <c r="C33" s="22">
        <v>2023</v>
      </c>
      <c r="D33" s="22" t="s">
        <v>26</v>
      </c>
      <c r="E33" s="8">
        <f>VLOOKUP(B33,HITTERS!$B:$W,3,FALSE)</f>
        <v>108</v>
      </c>
      <c r="F33" s="8">
        <f>VLOOKUP($B33,'Hit PD'!$B:$N,13,FALSE)</f>
        <v>370</v>
      </c>
      <c r="G33" s="8">
        <f>VLOOKUP($B33,HITTERS!$B:$W,4,FALSE)</f>
        <v>438</v>
      </c>
      <c r="H33" s="8">
        <f>VLOOKUP($B33,HITTERS!$B:$W,14,FALSE)</f>
        <v>0.36499999999999999</v>
      </c>
      <c r="I33" s="8">
        <f>VLOOKUP($B33,HITTERS!$B:$W,15,FALSE)</f>
        <v>0.47799999999999998</v>
      </c>
      <c r="J33" s="9">
        <f>VLOOKUP($B33,HITTERS!$B:$W,9,FALSE)</f>
        <v>0.112</v>
      </c>
      <c r="K33" s="10">
        <f>VLOOKUP($B33,HITTERS!$B:$W,10,FALSE)</f>
        <v>0.224</v>
      </c>
      <c r="L33" s="10">
        <f>VLOOKUP(B33,'Hit Statcast'!B:R,9,FALSE)</f>
        <v>0.158</v>
      </c>
      <c r="M33" s="10">
        <f>VLOOKUP($B33,'Hit Statcast'!$B:$R,11,FALSE)</f>
        <v>0.44700000000000001</v>
      </c>
      <c r="N33" s="23">
        <f>VLOOKUP($B33,'Hit Statcast'!$B:$R,5,FALSE)</f>
        <v>91.5</v>
      </c>
      <c r="O33" s="23">
        <f>VLOOKUP($B33,'Hit Statcast'!$B:$R,7,FALSE)</f>
        <v>13.2</v>
      </c>
      <c r="P33" s="10">
        <f>VLOOKUP($B33,'Hit PD'!$B:$L,4,FALSE)</f>
        <v>0.20499999999999999</v>
      </c>
      <c r="Q33" s="10">
        <f>VLOOKUP($B33,'Hit PD'!$B:$L,5,FALSE)</f>
        <v>0.41</v>
      </c>
      <c r="R33" s="10">
        <f>VLOOKUP($B33,'Hit PD'!$B:$L,6,FALSE)</f>
        <v>0.38500000000000001</v>
      </c>
      <c r="S33" s="23">
        <f>VLOOKUP($B33,'Hit PD'!$B:$L,7,FALSE)</f>
        <v>1.8</v>
      </c>
      <c r="T33" s="10">
        <f>VLOOKUP($B33,'Hit PD'!$B:$L,8,FALSE)</f>
        <v>0.27500000000000002</v>
      </c>
      <c r="U33" s="10">
        <f t="shared" si="0"/>
        <v>0.23599999999999999</v>
      </c>
      <c r="V33" s="10">
        <f>VLOOKUP($B33,'Hit PD'!$B:$L,10,FALSE)</f>
        <v>0.26300000000000001</v>
      </c>
      <c r="W33" s="10">
        <f>VLOOKUP($B33,'Hit PD'!$B:$L,11,FALSE)</f>
        <v>0.155</v>
      </c>
      <c r="X33" s="10">
        <f>VLOOKUP($B33,'Hit PD'!$B:$M,12,FALSE)</f>
        <v>0.108</v>
      </c>
      <c r="Y33" s="10">
        <f>VLOOKUP($B33,'Hit PD'!$B:$L,9,FALSE)</f>
        <v>0.76400000000000001</v>
      </c>
      <c r="Z33" s="8">
        <v>0.23100000000000001</v>
      </c>
      <c r="AA33" s="8">
        <v>0.29099999999999998</v>
      </c>
      <c r="AB33" s="11">
        <v>0.255</v>
      </c>
      <c r="AC33" s="8">
        <v>0.37</v>
      </c>
      <c r="AD33" s="8">
        <v>0.39800000000000002</v>
      </c>
      <c r="AE33" s="8">
        <v>132</v>
      </c>
      <c r="AF33" s="11">
        <v>-4.8</v>
      </c>
      <c r="AG33" s="11">
        <v>12.1</v>
      </c>
      <c r="AH33" s="8">
        <v>16.5</v>
      </c>
      <c r="AI33" s="8">
        <v>4.3</v>
      </c>
    </row>
    <row r="34" spans="1:35" ht="15" thickBot="1">
      <c r="A34" s="5">
        <v>33</v>
      </c>
      <c r="B34" s="22" t="s">
        <v>72</v>
      </c>
      <c r="C34" s="22">
        <v>2023</v>
      </c>
      <c r="D34" s="22" t="s">
        <v>43</v>
      </c>
      <c r="E34" s="8">
        <f>VLOOKUP(B34,HITTERS!$B:$W,3,FALSE)</f>
        <v>152</v>
      </c>
      <c r="F34" s="8">
        <f>VLOOKUP($B34,'Hit PD'!$B:$N,13,FALSE)</f>
        <v>592</v>
      </c>
      <c r="G34" s="8">
        <f>VLOOKUP($B34,HITTERS!$B:$W,4,FALSE)</f>
        <v>682</v>
      </c>
      <c r="H34" s="8">
        <f>VLOOKUP($B34,HITTERS!$B:$W,14,FALSE)</f>
        <v>0.36299999999999999</v>
      </c>
      <c r="I34" s="8">
        <f>VLOOKUP($B34,HITTERS!$B:$W,15,FALSE)</f>
        <v>0.46600000000000003</v>
      </c>
      <c r="J34" s="9">
        <f>VLOOKUP($B34,HITTERS!$B:$W,9,FALSE)</f>
        <v>0.109</v>
      </c>
      <c r="K34" s="10">
        <f>VLOOKUP($B34,HITTERS!$B:$W,10,FALSE)</f>
        <v>0.214</v>
      </c>
      <c r="L34" s="10">
        <f>VLOOKUP(B34,'Hit Statcast'!B:R,9,FALSE)</f>
        <v>9.5000000000000001E-2</v>
      </c>
      <c r="M34" s="10">
        <f>VLOOKUP($B34,'Hit Statcast'!$B:$R,11,FALSE)</f>
        <v>0.47699999999999998</v>
      </c>
      <c r="N34" s="23">
        <f>VLOOKUP($B34,'Hit Statcast'!$B:$R,5,FALSE)</f>
        <v>91.8</v>
      </c>
      <c r="O34" s="23">
        <f>VLOOKUP($B34,'Hit Statcast'!$B:$R,7,FALSE)</f>
        <v>12.2</v>
      </c>
      <c r="P34" s="10">
        <f>VLOOKUP($B34,'Hit PD'!$B:$L,4,FALSE)</f>
        <v>0.19800000000000001</v>
      </c>
      <c r="Q34" s="10">
        <f>VLOOKUP($B34,'Hit PD'!$B:$L,5,FALSE)</f>
        <v>0.41</v>
      </c>
      <c r="R34" s="10">
        <f>VLOOKUP($B34,'Hit PD'!$B:$L,6,FALSE)</f>
        <v>0.39200000000000002</v>
      </c>
      <c r="S34" s="23">
        <f>VLOOKUP($B34,'Hit PD'!$B:$L,7,FALSE)</f>
        <v>4</v>
      </c>
      <c r="T34" s="10">
        <f>VLOOKUP($B34,'Hit PD'!$B:$L,8,FALSE)</f>
        <v>0.24</v>
      </c>
      <c r="U34" s="10">
        <f t="shared" si="0"/>
        <v>0.19199999999999995</v>
      </c>
      <c r="V34" s="10">
        <f>VLOOKUP($B34,'Hit PD'!$B:$L,10,FALSE)</f>
        <v>0.28199999999999997</v>
      </c>
      <c r="W34" s="10">
        <f>VLOOKUP($B34,'Hit PD'!$B:$L,11,FALSE)</f>
        <v>0.20100000000000001</v>
      </c>
      <c r="X34" s="10">
        <f>VLOOKUP($B34,'Hit PD'!$B:$M,12,FALSE)</f>
        <v>8.1000000000000003E-2</v>
      </c>
      <c r="Y34" s="10">
        <f>VLOOKUP($B34,'Hit PD'!$B:$L,9,FALSE)</f>
        <v>0.80800000000000005</v>
      </c>
      <c r="Z34" s="8">
        <v>0.19400000000000001</v>
      </c>
      <c r="AA34" s="8">
        <v>0.31900000000000001</v>
      </c>
      <c r="AB34" s="11">
        <v>0.27100000000000002</v>
      </c>
      <c r="AC34" s="8">
        <v>0.35799999999999998</v>
      </c>
      <c r="AD34" s="8">
        <v>0.35799999999999998</v>
      </c>
      <c r="AE34" s="8">
        <v>129</v>
      </c>
      <c r="AF34" s="11">
        <v>-2.2000000000000002</v>
      </c>
      <c r="AG34" s="11">
        <v>22.3</v>
      </c>
      <c r="AH34" s="8">
        <v>-2.1</v>
      </c>
      <c r="AI34" s="8">
        <v>4.3</v>
      </c>
    </row>
    <row r="35" spans="1:35" ht="15" thickBot="1">
      <c r="A35" s="5">
        <v>34</v>
      </c>
      <c r="B35" s="22" t="s">
        <v>73</v>
      </c>
      <c r="C35" s="22">
        <v>2023</v>
      </c>
      <c r="D35" s="22" t="s">
        <v>74</v>
      </c>
      <c r="E35" s="8">
        <f>VLOOKUP(B35,HITTERS!$B:$W,3,FALSE)</f>
        <v>138</v>
      </c>
      <c r="F35" s="8">
        <f>VLOOKUP($B35,'Hit PD'!$B:$N,13,FALSE)</f>
        <v>488</v>
      </c>
      <c r="G35" s="8">
        <f>VLOOKUP($B35,HITTERS!$B:$W,4,FALSE)</f>
        <v>556</v>
      </c>
      <c r="H35" s="8">
        <f>VLOOKUP($B35,HITTERS!$B:$W,14,FALSE)</f>
        <v>0.35199999999999998</v>
      </c>
      <c r="I35" s="8">
        <f>VLOOKUP($B35,HITTERS!$B:$W,15,FALSE)</f>
        <v>0.46700000000000003</v>
      </c>
      <c r="J35" s="9">
        <f>VLOOKUP($B35,HITTERS!$B:$W,9,FALSE)</f>
        <v>8.5000000000000006E-2</v>
      </c>
      <c r="K35" s="10">
        <f>VLOOKUP($B35,HITTERS!$B:$W,10,FALSE)</f>
        <v>0.16200000000000001</v>
      </c>
      <c r="L35" s="10">
        <f>VLOOKUP(B35,'Hit Statcast'!B:R,9,FALSE)</f>
        <v>3.2000000000000001E-2</v>
      </c>
      <c r="M35" s="10">
        <f>VLOOKUP($B35,'Hit Statcast'!$B:$R,11,FALSE)</f>
        <v>0.27400000000000002</v>
      </c>
      <c r="N35" s="23">
        <f>VLOOKUP($B35,'Hit Statcast'!$B:$R,5,FALSE)</f>
        <v>86.6</v>
      </c>
      <c r="O35" s="23">
        <f>VLOOKUP($B35,'Hit Statcast'!$B:$R,7,FALSE)</f>
        <v>16.100000000000001</v>
      </c>
      <c r="P35" s="10">
        <f>VLOOKUP($B35,'Hit PD'!$B:$L,4,FALSE)</f>
        <v>0.19600000000000001</v>
      </c>
      <c r="Q35" s="10">
        <f>VLOOKUP($B35,'Hit PD'!$B:$L,5,FALSE)</f>
        <v>0.38500000000000001</v>
      </c>
      <c r="R35" s="10">
        <f>VLOOKUP($B35,'Hit PD'!$B:$L,6,FALSE)</f>
        <v>0.41899999999999998</v>
      </c>
      <c r="S35" s="23">
        <f>VLOOKUP($B35,'Hit PD'!$B:$L,7,FALSE)</f>
        <v>7.2</v>
      </c>
      <c r="T35" s="10">
        <f>VLOOKUP($B35,'Hit PD'!$B:$L,8,FALSE)</f>
        <v>0.27700000000000002</v>
      </c>
      <c r="U35" s="10">
        <f t="shared" si="0"/>
        <v>0.16600000000000004</v>
      </c>
      <c r="V35" s="10">
        <f>VLOOKUP($B35,'Hit PD'!$B:$L,10,FALSE)</f>
        <v>0.27200000000000002</v>
      </c>
      <c r="W35" s="10">
        <f>VLOOKUP($B35,'Hit PD'!$B:$L,11,FALSE)</f>
        <v>0.20300000000000001</v>
      </c>
      <c r="X35" s="10">
        <f>VLOOKUP($B35,'Hit PD'!$B:$M,12,FALSE)</f>
        <v>6.8000000000000005E-2</v>
      </c>
      <c r="Y35" s="10">
        <f>VLOOKUP($B35,'Hit PD'!$B:$L,9,FALSE)</f>
        <v>0.83399999999999996</v>
      </c>
      <c r="Z35" s="8">
        <v>0.191</v>
      </c>
      <c r="AA35" s="8">
        <v>0.309</v>
      </c>
      <c r="AB35" s="11">
        <v>0.27900000000000003</v>
      </c>
      <c r="AC35" s="8">
        <v>0.35399999999999998</v>
      </c>
      <c r="AD35" s="8">
        <v>0.28999999999999998</v>
      </c>
      <c r="AE35" s="8">
        <v>117</v>
      </c>
      <c r="AF35" s="11">
        <v>8.8000000000000007</v>
      </c>
      <c r="AG35" s="11">
        <v>20.3</v>
      </c>
      <c r="AH35" s="8">
        <v>4.2</v>
      </c>
      <c r="AI35" s="8">
        <v>4.3</v>
      </c>
    </row>
    <row r="36" spans="1:35" ht="15" thickBot="1">
      <c r="A36" s="5">
        <v>35</v>
      </c>
      <c r="B36" s="22" t="s">
        <v>75</v>
      </c>
      <c r="C36" s="22">
        <v>2023</v>
      </c>
      <c r="D36" s="22" t="s">
        <v>41</v>
      </c>
      <c r="E36" s="8">
        <f>VLOOKUP(B36,HITTERS!$B:$W,3,FALSE)</f>
        <v>152</v>
      </c>
      <c r="F36" s="8">
        <f>VLOOKUP($B36,'Hit PD'!$B:$N,13,FALSE)</f>
        <v>538</v>
      </c>
      <c r="G36" s="8">
        <f>VLOOKUP($B36,HITTERS!$B:$W,4,FALSE)</f>
        <v>626</v>
      </c>
      <c r="H36" s="8">
        <f>VLOOKUP($B36,HITTERS!$B:$W,14,FALSE)</f>
        <v>0.35099999999999998</v>
      </c>
      <c r="I36" s="8">
        <f>VLOOKUP($B36,HITTERS!$B:$W,15,FALSE)</f>
        <v>0.39800000000000002</v>
      </c>
      <c r="J36" s="9">
        <f>VLOOKUP($B36,HITTERS!$B:$W,9,FALSE)</f>
        <v>0.12</v>
      </c>
      <c r="K36" s="10">
        <f>VLOOKUP($B36,HITTERS!$B:$W,10,FALSE)</f>
        <v>0.19800000000000001</v>
      </c>
      <c r="L36" s="10">
        <f>VLOOKUP(B36,'Hit Statcast'!B:R,9,FALSE)</f>
        <v>4.2999999999999997E-2</v>
      </c>
      <c r="M36" s="10">
        <f>VLOOKUP($B36,'Hit Statcast'!$B:$R,11,FALSE)</f>
        <v>0.26200000000000001</v>
      </c>
      <c r="N36" s="23">
        <f>VLOOKUP($B36,'Hit Statcast'!$B:$R,5,FALSE)</f>
        <v>86.2</v>
      </c>
      <c r="O36" s="23">
        <f>VLOOKUP($B36,'Hit Statcast'!$B:$R,7,FALSE)</f>
        <v>13.6</v>
      </c>
      <c r="P36" s="10">
        <f>VLOOKUP($B36,'Hit PD'!$B:$L,4,FALSE)</f>
        <v>0.20599999999999999</v>
      </c>
      <c r="Q36" s="10">
        <f>VLOOKUP($B36,'Hit PD'!$B:$L,5,FALSE)</f>
        <v>0.40500000000000003</v>
      </c>
      <c r="R36" s="10">
        <f>VLOOKUP($B36,'Hit PD'!$B:$L,6,FALSE)</f>
        <v>0.38800000000000001</v>
      </c>
      <c r="S36" s="23">
        <f>VLOOKUP($B36,'Hit PD'!$B:$L,7,FALSE)</f>
        <v>5.0999999999999996</v>
      </c>
      <c r="T36" s="10">
        <f>VLOOKUP($B36,'Hit PD'!$B:$L,8,FALSE)</f>
        <v>0.23</v>
      </c>
      <c r="U36" s="10">
        <f t="shared" si="0"/>
        <v>0.15700000000000003</v>
      </c>
      <c r="V36" s="10">
        <f>VLOOKUP($B36,'Hit PD'!$B:$L,10,FALSE)</f>
        <v>0.29299999999999998</v>
      </c>
      <c r="W36" s="10">
        <f>VLOOKUP($B36,'Hit PD'!$B:$L,11,FALSE)</f>
        <v>0.23300000000000001</v>
      </c>
      <c r="X36" s="10">
        <f>VLOOKUP($B36,'Hit PD'!$B:$M,12,FALSE)</f>
        <v>0.06</v>
      </c>
      <c r="Y36" s="10">
        <f>VLOOKUP($B36,'Hit PD'!$B:$L,9,FALSE)</f>
        <v>0.84299999999999997</v>
      </c>
      <c r="Z36" s="8">
        <v>0.14000000000000001</v>
      </c>
      <c r="AA36" s="8">
        <v>0.308</v>
      </c>
      <c r="AB36" s="11">
        <v>0.26100000000000001</v>
      </c>
      <c r="AC36" s="8">
        <v>0.33200000000000002</v>
      </c>
      <c r="AD36" s="8">
        <v>0.316</v>
      </c>
      <c r="AE36" s="8">
        <v>113</v>
      </c>
      <c r="AF36" s="11">
        <v>4.5</v>
      </c>
      <c r="AG36" s="11">
        <v>14.3</v>
      </c>
      <c r="AH36" s="8">
        <v>7.9</v>
      </c>
      <c r="AI36" s="8">
        <v>4.3</v>
      </c>
    </row>
    <row r="37" spans="1:35" ht="15" thickBot="1">
      <c r="A37" s="5">
        <v>36</v>
      </c>
      <c r="B37" s="22" t="s">
        <v>76</v>
      </c>
      <c r="C37" s="22">
        <v>2023</v>
      </c>
      <c r="D37" s="22" t="s">
        <v>64</v>
      </c>
      <c r="E37" s="8">
        <f>VLOOKUP(B37,HITTERS!$B:$W,3,FALSE)</f>
        <v>143</v>
      </c>
      <c r="F37" s="8">
        <f>VLOOKUP($B37,'Hit PD'!$B:$N,13,FALSE)</f>
        <v>492</v>
      </c>
      <c r="G37" s="8">
        <f>VLOOKUP($B37,HITTERS!$B:$W,4,FALSE)</f>
        <v>571</v>
      </c>
      <c r="H37" s="8">
        <f>VLOOKUP($B37,HITTERS!$B:$W,14,FALSE)</f>
        <v>0.35199999999999998</v>
      </c>
      <c r="I37" s="8">
        <f>VLOOKUP($B37,HITTERS!$B:$W,15,FALSE)</f>
        <v>0.48799999999999999</v>
      </c>
      <c r="J37" s="9">
        <f>VLOOKUP($B37,HITTERS!$B:$W,9,FALSE)</f>
        <v>0.10199999999999999</v>
      </c>
      <c r="K37" s="10">
        <f>VLOOKUP($B37,HITTERS!$B:$W,10,FALSE)</f>
        <v>0.182</v>
      </c>
      <c r="L37" s="10">
        <f>VLOOKUP(B37,'Hit Statcast'!B:R,9,FALSE)</f>
        <v>5.8999999999999997E-2</v>
      </c>
      <c r="M37" s="10">
        <f>VLOOKUP($B37,'Hit Statcast'!$B:$R,11,FALSE)</f>
        <v>0.28299999999999997</v>
      </c>
      <c r="N37" s="23">
        <f>VLOOKUP($B37,'Hit Statcast'!$B:$R,5,FALSE)</f>
        <v>86.9</v>
      </c>
      <c r="O37" s="23">
        <f>VLOOKUP($B37,'Hit Statcast'!$B:$R,7,FALSE)</f>
        <v>22.2</v>
      </c>
      <c r="P37" s="10">
        <f>VLOOKUP($B37,'Hit PD'!$B:$L,4,FALSE)</f>
        <v>0.21099999999999999</v>
      </c>
      <c r="Q37" s="10">
        <f>VLOOKUP($B37,'Hit PD'!$B:$L,5,FALSE)</f>
        <v>0.31900000000000001</v>
      </c>
      <c r="R37" s="10">
        <f>VLOOKUP($B37,'Hit PD'!$B:$L,6,FALSE)</f>
        <v>0.47</v>
      </c>
      <c r="S37" s="23">
        <f>VLOOKUP($B37,'Hit PD'!$B:$L,7,FALSE)</f>
        <v>1.9</v>
      </c>
      <c r="T37" s="10">
        <f>VLOOKUP($B37,'Hit PD'!$B:$L,8,FALSE)</f>
        <v>0.32</v>
      </c>
      <c r="U37" s="10">
        <f t="shared" si="0"/>
        <v>0.17200000000000004</v>
      </c>
      <c r="V37" s="10">
        <f>VLOOKUP($B37,'Hit PD'!$B:$L,10,FALSE)</f>
        <v>0.25</v>
      </c>
      <c r="W37" s="10">
        <f>VLOOKUP($B37,'Hit PD'!$B:$L,11,FALSE)</f>
        <v>0.17100000000000001</v>
      </c>
      <c r="X37" s="10">
        <f>VLOOKUP($B37,'Hit PD'!$B:$M,12,FALSE)</f>
        <v>7.9000000000000001E-2</v>
      </c>
      <c r="Y37" s="10">
        <f>VLOOKUP($B37,'Hit PD'!$B:$L,9,FALSE)</f>
        <v>0.82799999999999996</v>
      </c>
      <c r="Z37" s="8">
        <v>0.23699999999999999</v>
      </c>
      <c r="AA37" s="8">
        <v>0.254</v>
      </c>
      <c r="AB37" s="11">
        <v>0.248</v>
      </c>
      <c r="AC37" s="8">
        <v>0.36099999999999999</v>
      </c>
      <c r="AD37" s="8">
        <v>0.315</v>
      </c>
      <c r="AE37" s="8">
        <v>135</v>
      </c>
      <c r="AF37" s="11">
        <v>-0.3</v>
      </c>
      <c r="AG37" s="11">
        <v>23.2</v>
      </c>
      <c r="AH37" s="8">
        <v>0.2</v>
      </c>
      <c r="AI37" s="8">
        <v>4.2</v>
      </c>
    </row>
    <row r="38" spans="1:35" ht="15" thickBot="1">
      <c r="A38" s="5">
        <v>37</v>
      </c>
      <c r="B38" s="22" t="s">
        <v>77</v>
      </c>
      <c r="C38" s="22">
        <v>2023</v>
      </c>
      <c r="D38" s="22" t="s">
        <v>56</v>
      </c>
      <c r="E38" s="8">
        <f>VLOOKUP(B38,HITTERS!$B:$W,3,FALSE)</f>
        <v>130</v>
      </c>
      <c r="F38" s="8">
        <f>VLOOKUP($B38,'Hit PD'!$B:$N,13,FALSE)</f>
        <v>499</v>
      </c>
      <c r="G38" s="8">
        <f>VLOOKUP($B38,HITTERS!$B:$W,4,FALSE)</f>
        <v>556</v>
      </c>
      <c r="H38" s="8">
        <f>VLOOKUP($B38,HITTERS!$B:$W,14,FALSE)</f>
        <v>0.35599999999999998</v>
      </c>
      <c r="I38" s="8">
        <f>VLOOKUP($B38,HITTERS!$B:$W,15,FALSE)</f>
        <v>0.52500000000000002</v>
      </c>
      <c r="J38" s="9">
        <f>VLOOKUP($B38,HITTERS!$B:$W,9,FALSE)</f>
        <v>7.1999999999999995E-2</v>
      </c>
      <c r="K38" s="10">
        <f>VLOOKUP($B38,HITTERS!$B:$W,10,FALSE)</f>
        <v>0.156</v>
      </c>
      <c r="L38" s="10">
        <f>VLOOKUP(B38,'Hit Statcast'!B:R,9,FALSE)</f>
        <v>6.0999999999999999E-2</v>
      </c>
      <c r="M38" s="10">
        <f>VLOOKUP($B38,'Hit Statcast'!$B:$R,11,FALSE)</f>
        <v>0.314</v>
      </c>
      <c r="N38" s="23">
        <f>VLOOKUP($B38,'Hit Statcast'!$B:$R,5,FALSE)</f>
        <v>87.9</v>
      </c>
      <c r="O38" s="23">
        <f>VLOOKUP($B38,'Hit Statcast'!$B:$R,7,FALSE)</f>
        <v>17.2</v>
      </c>
      <c r="P38" s="10">
        <f>VLOOKUP($B38,'Hit PD'!$B:$L,4,FALSE)</f>
        <v>0.20799999999999999</v>
      </c>
      <c r="Q38" s="10">
        <f>VLOOKUP($B38,'Hit PD'!$B:$L,5,FALSE)</f>
        <v>0.35799999999999998</v>
      </c>
      <c r="R38" s="10">
        <f>VLOOKUP($B38,'Hit PD'!$B:$L,6,FALSE)</f>
        <v>0.434</v>
      </c>
      <c r="S38" s="23">
        <f>VLOOKUP($B38,'Hit PD'!$B:$L,7,FALSE)</f>
        <v>5.5</v>
      </c>
      <c r="T38" s="10">
        <f>VLOOKUP($B38,'Hit PD'!$B:$L,8,FALSE)</f>
        <v>0.35299999999999998</v>
      </c>
      <c r="U38" s="10">
        <f t="shared" si="0"/>
        <v>0.18799999999999994</v>
      </c>
      <c r="V38" s="10">
        <f>VLOOKUP($B38,'Hit PD'!$B:$L,10,FALSE)</f>
        <v>0.25900000000000001</v>
      </c>
      <c r="W38" s="10">
        <f>VLOOKUP($B38,'Hit PD'!$B:$L,11,FALSE)</f>
        <v>0.16500000000000001</v>
      </c>
      <c r="X38" s="10">
        <f>VLOOKUP($B38,'Hit PD'!$B:$M,12,FALSE)</f>
        <v>9.4E-2</v>
      </c>
      <c r="Y38" s="10">
        <f>VLOOKUP($B38,'Hit PD'!$B:$L,9,FALSE)</f>
        <v>0.81200000000000006</v>
      </c>
      <c r="Z38" s="8">
        <v>0.224</v>
      </c>
      <c r="AA38" s="8">
        <v>0.32</v>
      </c>
      <c r="AB38" s="11">
        <v>0.309</v>
      </c>
      <c r="AC38" s="8">
        <v>0.374</v>
      </c>
      <c r="AD38" s="8">
        <v>0.33</v>
      </c>
      <c r="AE38" s="8">
        <v>137</v>
      </c>
      <c r="AF38" s="11">
        <v>2.8</v>
      </c>
      <c r="AG38" s="11">
        <v>27.3</v>
      </c>
      <c r="AH38" s="8">
        <v>-3.4</v>
      </c>
      <c r="AI38" s="8">
        <v>4.2</v>
      </c>
    </row>
    <row r="39" spans="1:35" ht="15" thickBot="1">
      <c r="A39" s="5">
        <v>38</v>
      </c>
      <c r="B39" s="22" t="s">
        <v>78</v>
      </c>
      <c r="C39" s="22">
        <v>2023</v>
      </c>
      <c r="D39" s="22" t="s">
        <v>37</v>
      </c>
      <c r="E39" s="8">
        <f>VLOOKUP(B39,HITTERS!$B:$W,3,FALSE)</f>
        <v>157</v>
      </c>
      <c r="F39" s="8">
        <f>VLOOKUP($B39,'Hit PD'!$B:$N,13,FALSE)</f>
        <v>582</v>
      </c>
      <c r="G39" s="8">
        <f>VLOOKUP($B39,HITTERS!$B:$W,4,FALSE)</f>
        <v>661</v>
      </c>
      <c r="H39" s="8">
        <f>VLOOKUP($B39,HITTERS!$B:$W,14,FALSE)</f>
        <v>0.33300000000000002</v>
      </c>
      <c r="I39" s="8">
        <f>VLOOKUP($B39,HITTERS!$B:$W,15,FALSE)</f>
        <v>0.497</v>
      </c>
      <c r="J39" s="9">
        <f>VLOOKUP($B39,HITTERS!$B:$W,9,FALSE)</f>
        <v>9.4E-2</v>
      </c>
      <c r="K39" s="10">
        <f>VLOOKUP($B39,HITTERS!$B:$W,10,FALSE)</f>
        <v>0.192</v>
      </c>
      <c r="L39" s="10">
        <f>VLOOKUP(B39,'Hit Statcast'!B:R,9,FALSE)</f>
        <v>0.112</v>
      </c>
      <c r="M39" s="10">
        <f>VLOOKUP($B39,'Hit Statcast'!$B:$R,11,FALSE)</f>
        <v>0.40100000000000002</v>
      </c>
      <c r="N39" s="23">
        <f>VLOOKUP($B39,'Hit Statcast'!$B:$R,5,FALSE)</f>
        <v>88</v>
      </c>
      <c r="O39" s="23">
        <f>VLOOKUP($B39,'Hit Statcast'!$B:$R,7,FALSE)</f>
        <v>15.8</v>
      </c>
      <c r="P39" s="10">
        <f>VLOOKUP($B39,'Hit PD'!$B:$L,4,FALSE)</f>
        <v>0.16800000000000001</v>
      </c>
      <c r="Q39" s="10">
        <f>VLOOKUP($B39,'Hit PD'!$B:$L,5,FALSE)</f>
        <v>0.38200000000000001</v>
      </c>
      <c r="R39" s="10">
        <f>VLOOKUP($B39,'Hit PD'!$B:$L,6,FALSE)</f>
        <v>0.44900000000000001</v>
      </c>
      <c r="S39" s="23">
        <f>VLOOKUP($B39,'Hit PD'!$B:$L,7,FALSE)</f>
        <v>4.8</v>
      </c>
      <c r="T39" s="10">
        <f>VLOOKUP($B39,'Hit PD'!$B:$L,8,FALSE)</f>
        <v>0.30399999999999999</v>
      </c>
      <c r="U39" s="10">
        <f t="shared" si="0"/>
        <v>0.245</v>
      </c>
      <c r="V39" s="10">
        <f>VLOOKUP($B39,'Hit PD'!$B:$L,10,FALSE)</f>
        <v>0.25800000000000001</v>
      </c>
      <c r="W39" s="10">
        <f>VLOOKUP($B39,'Hit PD'!$B:$L,11,FALSE)</f>
        <v>0.13900000000000001</v>
      </c>
      <c r="X39" s="10">
        <f>VLOOKUP($B39,'Hit PD'!$B:$M,12,FALSE)</f>
        <v>0.11899999999999999</v>
      </c>
      <c r="Y39" s="10">
        <f>VLOOKUP($B39,'Hit PD'!$B:$L,9,FALSE)</f>
        <v>0.755</v>
      </c>
      <c r="Z39" s="8">
        <v>0.245</v>
      </c>
      <c r="AA39" s="8">
        <v>0.28000000000000003</v>
      </c>
      <c r="AB39" s="11">
        <v>0.26500000000000001</v>
      </c>
      <c r="AC39" s="8">
        <v>0.35899999999999999</v>
      </c>
      <c r="AD39" s="8">
        <v>0.34399999999999997</v>
      </c>
      <c r="AE39" s="8">
        <v>125</v>
      </c>
      <c r="AF39" s="11">
        <v>0.7</v>
      </c>
      <c r="AG39" s="11">
        <v>20.8</v>
      </c>
      <c r="AH39" s="8">
        <v>-0.8</v>
      </c>
      <c r="AI39" s="8">
        <v>4.2</v>
      </c>
    </row>
    <row r="40" spans="1:35" ht="15" thickBot="1">
      <c r="A40" s="5">
        <v>39</v>
      </c>
      <c r="B40" s="22" t="s">
        <v>79</v>
      </c>
      <c r="C40" s="22">
        <v>2023</v>
      </c>
      <c r="D40" s="22" t="s">
        <v>32</v>
      </c>
      <c r="E40" s="8">
        <f>VLOOKUP(B40,HITTERS!$B:$W,3,FALSE)</f>
        <v>131</v>
      </c>
      <c r="F40" s="8">
        <f>VLOOKUP($B40,'Hit PD'!$B:$N,13,FALSE)</f>
        <v>457</v>
      </c>
      <c r="G40" s="8">
        <f>VLOOKUP($B40,HITTERS!$B:$W,4,FALSE)</f>
        <v>501</v>
      </c>
      <c r="H40" s="8">
        <f>VLOOKUP($B40,HITTERS!$B:$W,14,FALSE)</f>
        <v>0.317</v>
      </c>
      <c r="I40" s="8">
        <f>VLOOKUP($B40,HITTERS!$B:$W,15,FALSE)</f>
        <v>0.438</v>
      </c>
      <c r="J40" s="9">
        <f>VLOOKUP($B40,HITTERS!$B:$W,9,FALSE)</f>
        <v>0.08</v>
      </c>
      <c r="K40" s="10">
        <f>VLOOKUP($B40,HITTERS!$B:$W,10,FALSE)</f>
        <v>0.192</v>
      </c>
      <c r="L40" s="10">
        <f>VLOOKUP(B40,'Hit Statcast'!B:R,9,FALSE)</f>
        <v>0.08</v>
      </c>
      <c r="M40" s="10">
        <f>VLOOKUP($B40,'Hit Statcast'!$B:$R,11,FALSE)</f>
        <v>0.38500000000000001</v>
      </c>
      <c r="N40" s="23">
        <f>VLOOKUP($B40,'Hit Statcast'!$B:$R,5,FALSE)</f>
        <v>89.2</v>
      </c>
      <c r="O40" s="23">
        <f>VLOOKUP($B40,'Hit Statcast'!$B:$R,7,FALSE)</f>
        <v>17.3</v>
      </c>
      <c r="P40" s="10">
        <f>VLOOKUP($B40,'Hit PD'!$B:$L,4,FALSE)</f>
        <v>0.21199999999999999</v>
      </c>
      <c r="Q40" s="10">
        <f>VLOOKUP($B40,'Hit PD'!$B:$L,5,FALSE)</f>
        <v>0.36299999999999999</v>
      </c>
      <c r="R40" s="10">
        <f>VLOOKUP($B40,'Hit PD'!$B:$L,6,FALSE)</f>
        <v>0.42599999999999999</v>
      </c>
      <c r="S40" s="23">
        <f>VLOOKUP($B40,'Hit PD'!$B:$L,7,FALSE)</f>
        <v>2.6</v>
      </c>
      <c r="T40" s="10">
        <f>VLOOKUP($B40,'Hit PD'!$B:$L,8,FALSE)</f>
        <v>0.34</v>
      </c>
      <c r="U40" s="10">
        <f t="shared" si="0"/>
        <v>0.20499999999999996</v>
      </c>
      <c r="V40" s="10">
        <f>VLOOKUP($B40,'Hit PD'!$B:$L,10,FALSE)</f>
        <v>0.24</v>
      </c>
      <c r="W40" s="10">
        <f>VLOOKUP($B40,'Hit PD'!$B:$L,11,FALSE)</f>
        <v>0.13400000000000001</v>
      </c>
      <c r="X40" s="10">
        <f>VLOOKUP($B40,'Hit PD'!$B:$M,12,FALSE)</f>
        <v>0.106</v>
      </c>
      <c r="Y40" s="10">
        <f>VLOOKUP($B40,'Hit PD'!$B:$L,9,FALSE)</f>
        <v>0.79500000000000004</v>
      </c>
      <c r="Z40" s="8">
        <v>0.186</v>
      </c>
      <c r="AA40" s="8">
        <v>0.29099999999999998</v>
      </c>
      <c r="AB40" s="11">
        <v>0.26100000000000001</v>
      </c>
      <c r="AC40" s="8">
        <v>0.32800000000000001</v>
      </c>
      <c r="AD40" s="8">
        <v>0.32900000000000001</v>
      </c>
      <c r="AE40" s="8">
        <v>106</v>
      </c>
      <c r="AF40" s="11">
        <v>0.1</v>
      </c>
      <c r="AG40" s="11">
        <v>3.5</v>
      </c>
      <c r="AH40" s="8">
        <v>22</v>
      </c>
      <c r="AI40" s="8">
        <v>4.2</v>
      </c>
    </row>
    <row r="41" spans="1:35" ht="15" thickBot="1">
      <c r="A41" s="5">
        <v>40</v>
      </c>
      <c r="B41" s="22" t="s">
        <v>80</v>
      </c>
      <c r="C41" s="22">
        <v>2023</v>
      </c>
      <c r="D41" s="22" t="s">
        <v>52</v>
      </c>
      <c r="E41" s="8">
        <f>VLOOKUP(B41,HITTERS!$B:$W,3,FALSE)</f>
        <v>90</v>
      </c>
      <c r="F41" s="8">
        <f>VLOOKUP($B41,'Hit PD'!$B:$N,13,FALSE)</f>
        <v>360</v>
      </c>
      <c r="G41" s="8">
        <f>VLOOKUP($B41,HITTERS!$B:$W,4,FALSE)</f>
        <v>410</v>
      </c>
      <c r="H41" s="8">
        <f>VLOOKUP($B41,HITTERS!$B:$W,14,FALSE)</f>
        <v>0.39300000000000002</v>
      </c>
      <c r="I41" s="8">
        <f>VLOOKUP($B41,HITTERS!$B:$W,15,FALSE)</f>
        <v>0.52200000000000002</v>
      </c>
      <c r="J41" s="9">
        <f>VLOOKUP($B41,HITTERS!$B:$W,9,FALSE)</f>
        <v>0.107</v>
      </c>
      <c r="K41" s="10">
        <f>VLOOKUP($B41,HITTERS!$B:$W,10,FALSE)</f>
        <v>0.17299999999999999</v>
      </c>
      <c r="L41" s="10">
        <f>VLOOKUP(B41,'Hit Statcast'!B:R,9,FALSE)</f>
        <v>8.3000000000000004E-2</v>
      </c>
      <c r="M41" s="10">
        <f>VLOOKUP($B41,'Hit Statcast'!$B:$R,11,FALSE)</f>
        <v>0.314</v>
      </c>
      <c r="N41" s="23">
        <f>VLOOKUP($B41,'Hit Statcast'!$B:$R,5,FALSE)</f>
        <v>86</v>
      </c>
      <c r="O41" s="23">
        <f>VLOOKUP($B41,'Hit Statcast'!$B:$R,7,FALSE)</f>
        <v>11.4</v>
      </c>
      <c r="P41" s="10">
        <f>VLOOKUP($B41,'Hit PD'!$B:$L,4,FALSE)</f>
        <v>0.19</v>
      </c>
      <c r="Q41" s="10">
        <f>VLOOKUP($B41,'Hit PD'!$B:$L,5,FALSE)</f>
        <v>0.48199999999999998</v>
      </c>
      <c r="R41" s="10">
        <f>VLOOKUP($B41,'Hit PD'!$B:$L,6,FALSE)</f>
        <v>0.32700000000000001</v>
      </c>
      <c r="S41" s="23">
        <f>VLOOKUP($B41,'Hit PD'!$B:$L,7,FALSE)</f>
        <v>6.2</v>
      </c>
      <c r="T41" s="10">
        <f>VLOOKUP($B41,'Hit PD'!$B:$L,8,FALSE)</f>
        <v>0.34799999999999998</v>
      </c>
      <c r="U41" s="10">
        <f t="shared" si="0"/>
        <v>0.17100000000000004</v>
      </c>
      <c r="V41" s="10">
        <f>VLOOKUP($B41,'Hit PD'!$B:$L,10,FALSE)</f>
        <v>0.25600000000000001</v>
      </c>
      <c r="W41" s="10">
        <f>VLOOKUP($B41,'Hit PD'!$B:$L,11,FALSE)</f>
        <v>0.18</v>
      </c>
      <c r="X41" s="10">
        <f>VLOOKUP($B41,'Hit PD'!$B:$M,12,FALSE)</f>
        <v>7.5999999999999998E-2</v>
      </c>
      <c r="Y41" s="10">
        <f>VLOOKUP($B41,'Hit PD'!$B:$L,9,FALSE)</f>
        <v>0.82899999999999996</v>
      </c>
      <c r="Z41" s="8">
        <v>0.219</v>
      </c>
      <c r="AA41" s="8">
        <v>0.35</v>
      </c>
      <c r="AB41" s="11">
        <v>0.315</v>
      </c>
      <c r="AC41" s="8">
        <v>0.4</v>
      </c>
      <c r="AD41" s="8">
        <v>0.34</v>
      </c>
      <c r="AE41" s="8">
        <v>159</v>
      </c>
      <c r="AF41" s="11">
        <v>-0.5</v>
      </c>
      <c r="AG41" s="11">
        <v>27.4</v>
      </c>
      <c r="AH41" s="8">
        <v>0.7</v>
      </c>
      <c r="AI41" s="8">
        <v>4.0999999999999996</v>
      </c>
    </row>
    <row r="42" spans="1:35" ht="15" thickBot="1">
      <c r="A42" s="5">
        <v>41</v>
      </c>
      <c r="B42" s="22" t="s">
        <v>81</v>
      </c>
      <c r="C42" s="22">
        <v>2023</v>
      </c>
      <c r="D42" s="22" t="s">
        <v>52</v>
      </c>
      <c r="E42" s="8">
        <f>VLOOKUP(B42,HITTERS!$B:$W,3,FALSE)</f>
        <v>161</v>
      </c>
      <c r="F42" s="8">
        <f>VLOOKUP($B42,'Hit PD'!$B:$N,13,FALSE)</f>
        <v>622</v>
      </c>
      <c r="G42" s="8">
        <f>VLOOKUP($B42,HITTERS!$B:$W,4,FALSE)</f>
        <v>724</v>
      </c>
      <c r="H42" s="8">
        <f>VLOOKUP($B42,HITTERS!$B:$W,14,FALSE)</f>
        <v>0.36299999999999999</v>
      </c>
      <c r="I42" s="8">
        <f>VLOOKUP($B42,HITTERS!$B:$W,15,FALSE)</f>
        <v>0.441</v>
      </c>
      <c r="J42" s="9">
        <f>VLOOKUP($B42,HITTERS!$B:$W,9,FALSE)</f>
        <v>0.127</v>
      </c>
      <c r="K42" s="10">
        <f>VLOOKUP($B42,HITTERS!$B:$W,10,FALSE)</f>
        <v>0.12</v>
      </c>
      <c r="L42" s="10">
        <f>VLOOKUP(B42,'Hit Statcast'!B:R,9,FALSE)</f>
        <v>5.3999999999999999E-2</v>
      </c>
      <c r="M42" s="10">
        <f>VLOOKUP($B42,'Hit Statcast'!$B:$R,11,FALSE)</f>
        <v>0.38200000000000001</v>
      </c>
      <c r="N42" s="23">
        <f>VLOOKUP($B42,'Hit Statcast'!$B:$R,5,FALSE)</f>
        <v>88.6</v>
      </c>
      <c r="O42" s="23">
        <f>VLOOKUP($B42,'Hit Statcast'!$B:$R,7,FALSE)</f>
        <v>17.600000000000001</v>
      </c>
      <c r="P42" s="10">
        <f>VLOOKUP($B42,'Hit PD'!$B:$L,4,FALSE)</f>
        <v>0.186</v>
      </c>
      <c r="Q42" s="10">
        <f>VLOOKUP($B42,'Hit PD'!$B:$L,5,FALSE)</f>
        <v>0.35399999999999998</v>
      </c>
      <c r="R42" s="10">
        <f>VLOOKUP($B42,'Hit PD'!$B:$L,6,FALSE)</f>
        <v>0.46</v>
      </c>
      <c r="S42" s="23">
        <f>VLOOKUP($B42,'Hit PD'!$B:$L,7,FALSE)</f>
        <v>3.7</v>
      </c>
      <c r="T42" s="10">
        <f>VLOOKUP($B42,'Hit PD'!$B:$L,8,FALSE)</f>
        <v>0.223</v>
      </c>
      <c r="U42" s="10">
        <f t="shared" si="0"/>
        <v>0.126</v>
      </c>
      <c r="V42" s="10">
        <f>VLOOKUP($B42,'Hit PD'!$B:$L,10,FALSE)</f>
        <v>0.24399999999999999</v>
      </c>
      <c r="W42" s="10">
        <f>VLOOKUP($B42,'Hit PD'!$B:$L,11,FALSE)</f>
        <v>0.19500000000000001</v>
      </c>
      <c r="X42" s="10">
        <f>VLOOKUP($B42,'Hit PD'!$B:$M,12,FALSE)</f>
        <v>4.9000000000000002E-2</v>
      </c>
      <c r="Y42" s="10">
        <f>VLOOKUP($B42,'Hit PD'!$B:$L,9,FALSE)</f>
        <v>0.874</v>
      </c>
      <c r="Z42" s="8">
        <v>0.17299999999999999</v>
      </c>
      <c r="AA42" s="8">
        <v>0.26600000000000001</v>
      </c>
      <c r="AB42" s="11">
        <v>0.25900000000000001</v>
      </c>
      <c r="AC42" s="8">
        <v>0.34699999999999998</v>
      </c>
      <c r="AD42" s="8">
        <v>0.34799999999999998</v>
      </c>
      <c r="AE42" s="8">
        <v>122</v>
      </c>
      <c r="AF42" s="11">
        <v>-4.5999999999999996</v>
      </c>
      <c r="AG42" s="11">
        <v>14.4</v>
      </c>
      <c r="AH42" s="8">
        <v>3</v>
      </c>
      <c r="AI42" s="8">
        <v>4.0999999999999996</v>
      </c>
    </row>
    <row r="43" spans="1:35" ht="15" thickBot="1">
      <c r="A43" s="5">
        <v>42</v>
      </c>
      <c r="B43" s="22" t="s">
        <v>82</v>
      </c>
      <c r="C43" s="22">
        <v>2023</v>
      </c>
      <c r="D43" s="66" t="s">
        <v>24</v>
      </c>
      <c r="E43" s="8">
        <f>VLOOKUP(B43,HITTERS!$B:$W,3,FALSE)</f>
        <v>151</v>
      </c>
      <c r="F43" s="8">
        <f>VLOOKUP($B43,'Hit PD'!$B:$N,13,FALSE)</f>
        <v>483</v>
      </c>
      <c r="G43" s="8">
        <f>VLOOKUP($B43,HITTERS!$B:$W,4,FALSE)</f>
        <v>567</v>
      </c>
      <c r="H43" s="8">
        <f>VLOOKUP($B43,HITTERS!$B:$W,14,FALSE)</f>
        <v>0.35299999999999998</v>
      </c>
      <c r="I43" s="8">
        <f>VLOOKUP($B43,HITTERS!$B:$W,15,FALSE)</f>
        <v>0.437</v>
      </c>
      <c r="J43" s="9">
        <f>VLOOKUP($B43,HITTERS!$B:$W,9,FALSE)</f>
        <v>0.12</v>
      </c>
      <c r="K43" s="10">
        <f>VLOOKUP($B43,HITTERS!$B:$W,10,FALSE)</f>
        <v>0.31900000000000001</v>
      </c>
      <c r="L43" s="10">
        <f>VLOOKUP(B43,'Hit Statcast'!B:R,9,FALSE)</f>
        <v>0.111</v>
      </c>
      <c r="M43" s="10">
        <f>VLOOKUP($B43,'Hit Statcast'!$B:$R,11,FALSE)</f>
        <v>0.39500000000000002</v>
      </c>
      <c r="N43" s="23">
        <f>VLOOKUP($B43,'Hit Statcast'!$B:$R,5,FALSE)</f>
        <v>87.9</v>
      </c>
      <c r="O43" s="23">
        <f>VLOOKUP($B43,'Hit Statcast'!$B:$R,7,FALSE)</f>
        <v>15.7</v>
      </c>
      <c r="P43" s="10">
        <f>VLOOKUP($B43,'Hit PD'!$B:$L,4,FALSE)</f>
        <v>0.214</v>
      </c>
      <c r="Q43" s="10">
        <f>VLOOKUP($B43,'Hit PD'!$B:$L,5,FALSE)</f>
        <v>0.375</v>
      </c>
      <c r="R43" s="10">
        <f>VLOOKUP($B43,'Hit PD'!$B:$L,6,FALSE)</f>
        <v>0.41099999999999998</v>
      </c>
      <c r="S43" s="23">
        <f>VLOOKUP($B43,'Hit PD'!$B:$L,7,FALSE)</f>
        <v>6.2</v>
      </c>
      <c r="T43" s="10">
        <f>VLOOKUP($B43,'Hit PD'!$B:$L,8,FALSE)</f>
        <v>0.28100000000000003</v>
      </c>
      <c r="U43" s="10">
        <f t="shared" si="0"/>
        <v>0.33399999999999996</v>
      </c>
      <c r="V43" s="10">
        <f>VLOOKUP($B43,'Hit PD'!$B:$L,10,FALSE)</f>
        <v>0.311</v>
      </c>
      <c r="W43" s="10">
        <f>VLOOKUP($B43,'Hit PD'!$B:$L,11,FALSE)</f>
        <v>0.158</v>
      </c>
      <c r="X43" s="10">
        <f>VLOOKUP($B43,'Hit PD'!$B:$M,12,FALSE)</f>
        <v>0.153</v>
      </c>
      <c r="Y43" s="10">
        <f>VLOOKUP($B43,'Hit PD'!$B:$L,9,FALSE)</f>
        <v>0.66600000000000004</v>
      </c>
      <c r="Z43" s="8">
        <v>0.186</v>
      </c>
      <c r="AA43" s="8">
        <v>0.34200000000000003</v>
      </c>
      <c r="AB43" s="11">
        <v>0.247</v>
      </c>
      <c r="AC43" s="8">
        <v>0.34300000000000003</v>
      </c>
      <c r="AD43" s="8">
        <v>0.32800000000000001</v>
      </c>
      <c r="AE43" s="8">
        <v>117</v>
      </c>
      <c r="AF43" s="11">
        <v>5.5</v>
      </c>
      <c r="AG43" s="11">
        <v>17.2</v>
      </c>
      <c r="AH43" s="8">
        <v>5.5</v>
      </c>
      <c r="AI43" s="8">
        <v>4.0999999999999996</v>
      </c>
    </row>
    <row r="44" spans="1:35" ht="15" thickBot="1">
      <c r="A44" s="5">
        <v>43</v>
      </c>
      <c r="B44" s="22" t="s">
        <v>83</v>
      </c>
      <c r="C44" s="22">
        <v>2023</v>
      </c>
      <c r="D44" s="22" t="s">
        <v>52</v>
      </c>
      <c r="E44" s="8">
        <f>VLOOKUP(B44,HITTERS!$B:$W,3,FALSE)</f>
        <v>115</v>
      </c>
      <c r="F44" s="8">
        <f>VLOOKUP($B44,'Hit PD'!$B:$N,13,FALSE)</f>
        <v>403</v>
      </c>
      <c r="G44" s="8">
        <f>VLOOKUP($B44,HITTERS!$B:$W,4,FALSE)</f>
        <v>457</v>
      </c>
      <c r="H44" s="8">
        <f>VLOOKUP($B44,HITTERS!$B:$W,14,FALSE)</f>
        <v>0.35299999999999998</v>
      </c>
      <c r="I44" s="8">
        <f>VLOOKUP($B44,HITTERS!$B:$W,15,FALSE)</f>
        <v>0.48899999999999999</v>
      </c>
      <c r="J44" s="9">
        <f>VLOOKUP($B44,HITTERS!$B:$W,9,FALSE)</f>
        <v>8.7999999999999995E-2</v>
      </c>
      <c r="K44" s="10">
        <f>VLOOKUP($B44,HITTERS!$B:$W,10,FALSE)</f>
        <v>0.25600000000000001</v>
      </c>
      <c r="L44" s="10">
        <f>VLOOKUP(B44,'Hit Statcast'!B:R,9,FALSE)</f>
        <v>0.111</v>
      </c>
      <c r="M44" s="10">
        <f>VLOOKUP($B44,'Hit Statcast'!$B:$R,11,FALSE)</f>
        <v>0.38800000000000001</v>
      </c>
      <c r="N44" s="23">
        <f>VLOOKUP($B44,'Hit Statcast'!$B:$R,5,FALSE)</f>
        <v>88</v>
      </c>
      <c r="O44" s="23">
        <f>VLOOKUP($B44,'Hit Statcast'!$B:$R,7,FALSE)</f>
        <v>14.6</v>
      </c>
      <c r="P44" s="10">
        <f>VLOOKUP($B44,'Hit PD'!$B:$L,4,FALSE)</f>
        <v>0.21099999999999999</v>
      </c>
      <c r="Q44" s="10">
        <f>VLOOKUP($B44,'Hit PD'!$B:$L,5,FALSE)</f>
        <v>0.40799999999999997</v>
      </c>
      <c r="R44" s="10">
        <f>VLOOKUP($B44,'Hit PD'!$B:$L,6,FALSE)</f>
        <v>0.38</v>
      </c>
      <c r="S44" s="23">
        <f>VLOOKUP($B44,'Hit PD'!$B:$L,7,FALSE)</f>
        <v>5.4</v>
      </c>
      <c r="T44" s="10">
        <f>VLOOKUP($B44,'Hit PD'!$B:$L,8,FALSE)</f>
        <v>0.33</v>
      </c>
      <c r="U44" s="10">
        <f t="shared" si="0"/>
        <v>0.27</v>
      </c>
      <c r="V44" s="10">
        <f>VLOOKUP($B44,'Hit PD'!$B:$L,10,FALSE)</f>
        <v>0.27900000000000003</v>
      </c>
      <c r="W44" s="10">
        <f>VLOOKUP($B44,'Hit PD'!$B:$L,11,FALSE)</f>
        <v>0.14799999999999999</v>
      </c>
      <c r="X44" s="10">
        <f>VLOOKUP($B44,'Hit PD'!$B:$M,12,FALSE)</f>
        <v>0.13100000000000001</v>
      </c>
      <c r="Y44" s="10">
        <f>VLOOKUP($B44,'Hit PD'!$B:$L,9,FALSE)</f>
        <v>0.73</v>
      </c>
      <c r="Z44" s="8">
        <v>0.223</v>
      </c>
      <c r="AA44" s="8">
        <v>0.33600000000000002</v>
      </c>
      <c r="AB44" s="11">
        <v>0.27900000000000003</v>
      </c>
      <c r="AC44" s="8">
        <v>0.37</v>
      </c>
      <c r="AD44" s="8">
        <v>0.35099999999999998</v>
      </c>
      <c r="AE44" s="8">
        <v>138</v>
      </c>
      <c r="AF44" s="11">
        <v>1.7</v>
      </c>
      <c r="AG44" s="11">
        <v>22.1</v>
      </c>
      <c r="AH44" s="8">
        <v>3.7</v>
      </c>
      <c r="AI44" s="8">
        <v>4.0999999999999996</v>
      </c>
    </row>
    <row r="45" spans="1:35" ht="15" thickBot="1">
      <c r="A45" s="5">
        <v>44</v>
      </c>
      <c r="B45" s="22" t="s">
        <v>84</v>
      </c>
      <c r="C45" s="22">
        <v>2023</v>
      </c>
      <c r="D45" s="22" t="s">
        <v>24</v>
      </c>
      <c r="E45" s="8">
        <f>VLOOKUP(B45,HITTERS!$B:$W,3,FALSE)</f>
        <v>126</v>
      </c>
      <c r="F45" s="8">
        <f>VLOOKUP($B45,'Hit PD'!$B:$N,13,FALSE)</f>
        <v>464</v>
      </c>
      <c r="G45" s="8">
        <f>VLOOKUP($B45,HITTERS!$B:$W,4,FALSE)</f>
        <v>554</v>
      </c>
      <c r="H45" s="8">
        <f>VLOOKUP($B45,HITTERS!$B:$W,14,FALSE)</f>
        <v>0.35899999999999999</v>
      </c>
      <c r="I45" s="8">
        <f>VLOOKUP($B45,HITTERS!$B:$W,15,FALSE)</f>
        <v>0.438</v>
      </c>
      <c r="J45" s="9">
        <f>VLOOKUP($B45,HITTERS!$B:$W,9,FALSE)</f>
        <v>0.114</v>
      </c>
      <c r="K45" s="10">
        <f>VLOOKUP($B45,HITTERS!$B:$W,10,FALSE)</f>
        <v>0.161</v>
      </c>
      <c r="L45" s="10">
        <f>VLOOKUP(B45,'Hit Statcast'!B:R,9,FALSE)</f>
        <v>6.7000000000000004E-2</v>
      </c>
      <c r="M45" s="10">
        <f>VLOOKUP($B45,'Hit Statcast'!$B:$R,11,FALSE)</f>
        <v>0.41299999999999998</v>
      </c>
      <c r="N45" s="23">
        <f>VLOOKUP($B45,'Hit Statcast'!$B:$R,5,FALSE)</f>
        <v>89.3</v>
      </c>
      <c r="O45" s="23">
        <f>VLOOKUP($B45,'Hit Statcast'!$B:$R,7,FALSE)</f>
        <v>15.6</v>
      </c>
      <c r="P45" s="10">
        <f>VLOOKUP($B45,'Hit PD'!$B:$L,4,FALSE)</f>
        <v>0.189</v>
      </c>
      <c r="Q45" s="10">
        <f>VLOOKUP($B45,'Hit PD'!$B:$L,5,FALSE)</f>
        <v>0.372</v>
      </c>
      <c r="R45" s="10">
        <f>VLOOKUP($B45,'Hit PD'!$B:$L,6,FALSE)</f>
        <v>0.439</v>
      </c>
      <c r="S45" s="23">
        <f>VLOOKUP($B45,'Hit PD'!$B:$L,7,FALSE)</f>
        <v>4</v>
      </c>
      <c r="T45" s="10">
        <f>VLOOKUP($B45,'Hit PD'!$B:$L,8,FALSE)</f>
        <v>0.28399999999999997</v>
      </c>
      <c r="U45" s="10">
        <f t="shared" si="0"/>
        <v>0.17200000000000004</v>
      </c>
      <c r="V45" s="10">
        <f>VLOOKUP($B45,'Hit PD'!$B:$L,10,FALSE)</f>
        <v>0.24299999999999999</v>
      </c>
      <c r="W45" s="10">
        <f>VLOOKUP($B45,'Hit PD'!$B:$L,11,FALSE)</f>
        <v>0.16500000000000001</v>
      </c>
      <c r="X45" s="10">
        <f>VLOOKUP($B45,'Hit PD'!$B:$M,12,FALSE)</f>
        <v>7.8E-2</v>
      </c>
      <c r="Y45" s="10">
        <f>VLOOKUP($B45,'Hit PD'!$B:$L,9,FALSE)</f>
        <v>0.82799999999999996</v>
      </c>
      <c r="Z45" s="8">
        <v>0.17399999999999999</v>
      </c>
      <c r="AA45" s="8">
        <v>0.27500000000000002</v>
      </c>
      <c r="AB45" s="11">
        <v>0.25800000000000001</v>
      </c>
      <c r="AC45" s="8">
        <v>0.34100000000000003</v>
      </c>
      <c r="AD45" s="8">
        <v>0.35199999999999998</v>
      </c>
      <c r="AE45" s="8">
        <v>116</v>
      </c>
      <c r="AF45" s="11">
        <v>1.8</v>
      </c>
      <c r="AG45" s="11">
        <v>12.5</v>
      </c>
      <c r="AH45" s="8">
        <v>9.1</v>
      </c>
      <c r="AI45" s="8">
        <v>4</v>
      </c>
    </row>
    <row r="46" spans="1:35" ht="15" thickBot="1">
      <c r="A46" s="5">
        <v>45</v>
      </c>
      <c r="B46" s="22" t="s">
        <v>85</v>
      </c>
      <c r="C46" s="22">
        <v>2023</v>
      </c>
      <c r="D46" s="22" t="s">
        <v>86</v>
      </c>
      <c r="E46" s="8">
        <f>VLOOKUP(B46,HITTERS!$B:$W,3,FALSE)</f>
        <v>120</v>
      </c>
      <c r="F46" s="8">
        <f>VLOOKUP($B46,'Hit PD'!$B:$N,13,FALSE)</f>
        <v>495</v>
      </c>
      <c r="G46" s="8">
        <f>VLOOKUP($B46,HITTERS!$B:$W,4,FALSE)</f>
        <v>530</v>
      </c>
      <c r="H46" s="8">
        <f>VLOOKUP($B46,HITTERS!$B:$W,14,FALSE)</f>
        <v>0.315</v>
      </c>
      <c r="I46" s="8">
        <f>VLOOKUP($B46,HITTERS!$B:$W,15,FALSE)</f>
        <v>0.41599999999999998</v>
      </c>
      <c r="J46" s="9">
        <f>VLOOKUP($B46,HITTERS!$B:$W,9,FALSE)</f>
        <v>4.2000000000000003E-2</v>
      </c>
      <c r="K46" s="10">
        <f>VLOOKUP($B46,HITTERS!$B:$W,10,FALSE)</f>
        <v>0.22600000000000001</v>
      </c>
      <c r="L46" s="10">
        <f>VLOOKUP(B46,'Hit Statcast'!B:R,9,FALSE)</f>
        <v>4.8000000000000001E-2</v>
      </c>
      <c r="M46" s="10">
        <f>VLOOKUP($B46,'Hit Statcast'!$B:$R,11,FALSE)</f>
        <v>0.33700000000000002</v>
      </c>
      <c r="N46" s="23">
        <f>VLOOKUP($B46,'Hit Statcast'!$B:$R,5,FALSE)</f>
        <v>85.9</v>
      </c>
      <c r="O46" s="23">
        <f>VLOOKUP($B46,'Hit Statcast'!$B:$R,7,FALSE)</f>
        <v>10.8</v>
      </c>
      <c r="P46" s="10">
        <f>VLOOKUP($B46,'Hit PD'!$B:$L,4,FALSE)</f>
        <v>0.21099999999999999</v>
      </c>
      <c r="Q46" s="10">
        <f>VLOOKUP($B46,'Hit PD'!$B:$L,5,FALSE)</f>
        <v>0.441</v>
      </c>
      <c r="R46" s="10">
        <f>VLOOKUP($B46,'Hit PD'!$B:$L,6,FALSE)</f>
        <v>0.34899999999999998</v>
      </c>
      <c r="S46" s="23">
        <f>VLOOKUP($B46,'Hit PD'!$B:$L,7,FALSE)</f>
        <v>5.7</v>
      </c>
      <c r="T46" s="10">
        <f>VLOOKUP($B46,'Hit PD'!$B:$L,8,FALSE)</f>
        <v>0.4</v>
      </c>
      <c r="U46" s="10">
        <f t="shared" si="0"/>
        <v>0.20399999999999996</v>
      </c>
      <c r="V46" s="10">
        <f>VLOOKUP($B46,'Hit PD'!$B:$L,10,FALSE)</f>
        <v>0.27800000000000002</v>
      </c>
      <c r="W46" s="10">
        <f>VLOOKUP($B46,'Hit PD'!$B:$L,11,FALSE)</f>
        <v>0.17399999999999999</v>
      </c>
      <c r="X46" s="10">
        <f>VLOOKUP($B46,'Hit PD'!$B:$M,12,FALSE)</f>
        <v>0.104</v>
      </c>
      <c r="Y46" s="10">
        <f>VLOOKUP($B46,'Hit PD'!$B:$L,9,FALSE)</f>
        <v>0.79600000000000004</v>
      </c>
      <c r="Z46" s="8">
        <v>0.14299999999999999</v>
      </c>
      <c r="AA46" s="8">
        <v>0.33500000000000002</v>
      </c>
      <c r="AB46" s="11">
        <v>0.27200000000000002</v>
      </c>
      <c r="AC46" s="8">
        <v>0.316</v>
      </c>
      <c r="AD46" s="8">
        <v>0.29199999999999998</v>
      </c>
      <c r="AE46" s="8">
        <v>101</v>
      </c>
      <c r="AF46" s="11">
        <v>5</v>
      </c>
      <c r="AG46" s="11">
        <v>5.4</v>
      </c>
      <c r="AH46" s="8">
        <v>15.4</v>
      </c>
      <c r="AI46" s="8">
        <v>3.8</v>
      </c>
    </row>
    <row r="47" spans="1:35" ht="15" thickBot="1">
      <c r="A47" s="5">
        <v>46</v>
      </c>
      <c r="B47" s="22" t="s">
        <v>87</v>
      </c>
      <c r="C47" s="22">
        <v>2023</v>
      </c>
      <c r="D47" s="66" t="s">
        <v>45</v>
      </c>
      <c r="E47" s="8">
        <f>VLOOKUP(B47,HITTERS!$B:$W,3,FALSE)</f>
        <v>144</v>
      </c>
      <c r="F47" s="8">
        <f>VLOOKUP($B47,'Hit PD'!$B:$N,13,FALSE)</f>
        <v>550</v>
      </c>
      <c r="G47" s="8">
        <f>VLOOKUP($B47,HITTERS!$B:$W,4,FALSE)</f>
        <v>632</v>
      </c>
      <c r="H47" s="8">
        <f>VLOOKUP($B47,HITTERS!$B:$W,14,FALSE)</f>
        <v>0.37</v>
      </c>
      <c r="I47" s="8">
        <f>VLOOKUP($B47,HITTERS!$B:$W,15,FALSE)</f>
        <v>0.44700000000000001</v>
      </c>
      <c r="J47" s="9">
        <f>VLOOKUP($B47,HITTERS!$B:$W,9,FALSE)</f>
        <v>0.123</v>
      </c>
      <c r="K47" s="10">
        <f>VLOOKUP($B47,HITTERS!$B:$W,10,FALSE)</f>
        <v>0.222</v>
      </c>
      <c r="L47" s="10">
        <f>VLOOKUP(B47,'Hit Statcast'!B:R,9,FALSE)</f>
        <v>9.2999999999999999E-2</v>
      </c>
      <c r="M47" s="10">
        <f>VLOOKUP($B47,'Hit Statcast'!$B:$R,11,FALSE)</f>
        <v>0.499</v>
      </c>
      <c r="N47" s="23">
        <f>VLOOKUP($B47,'Hit Statcast'!$B:$R,5,FALSE)</f>
        <v>91.7</v>
      </c>
      <c r="O47" s="23">
        <f>VLOOKUP($B47,'Hit Statcast'!$B:$R,7,FALSE)</f>
        <v>3.5</v>
      </c>
      <c r="P47" s="10">
        <f>VLOOKUP($B47,'Hit PD'!$B:$L,4,FALSE)</f>
        <v>0.19800000000000001</v>
      </c>
      <c r="Q47" s="10">
        <f>VLOOKUP($B47,'Hit PD'!$B:$L,5,FALSE)</f>
        <v>0.57299999999999995</v>
      </c>
      <c r="R47" s="10">
        <f>VLOOKUP($B47,'Hit PD'!$B:$L,6,FALSE)</f>
        <v>0.22900000000000001</v>
      </c>
      <c r="S47" s="23">
        <f>VLOOKUP($B47,'Hit PD'!$B:$L,7,FALSE)</f>
        <v>6</v>
      </c>
      <c r="T47" s="10">
        <f>VLOOKUP($B47,'Hit PD'!$B:$L,8,FALSE)</f>
        <v>0.28000000000000003</v>
      </c>
      <c r="U47" s="10">
        <f t="shared" si="0"/>
        <v>0.24199999999999999</v>
      </c>
      <c r="V47" s="10">
        <f>VLOOKUP($B47,'Hit PD'!$B:$L,10,FALSE)</f>
        <v>0.26400000000000001</v>
      </c>
      <c r="W47" s="10">
        <f>VLOOKUP($B47,'Hit PD'!$B:$L,11,FALSE)</f>
        <v>0.155</v>
      </c>
      <c r="X47" s="10">
        <f>VLOOKUP($B47,'Hit PD'!$B:$M,12,FALSE)</f>
        <v>0.109</v>
      </c>
      <c r="Y47" s="10">
        <f>VLOOKUP($B47,'Hit PD'!$B:$L,9,FALSE)</f>
        <v>0.75800000000000001</v>
      </c>
      <c r="Z47" s="8">
        <v>0.17</v>
      </c>
      <c r="AA47" s="8">
        <v>0.33700000000000002</v>
      </c>
      <c r="AB47" s="11">
        <v>0.27500000000000002</v>
      </c>
      <c r="AC47" s="8">
        <v>0.34899999999999998</v>
      </c>
      <c r="AD47" s="8">
        <v>0.35499999999999998</v>
      </c>
      <c r="AE47" s="8">
        <v>119</v>
      </c>
      <c r="AF47" s="11">
        <v>6.9</v>
      </c>
      <c r="AG47" s="11">
        <v>21.4</v>
      </c>
      <c r="AH47" s="8">
        <v>-4.5999999999999996</v>
      </c>
      <c r="AI47" s="8">
        <v>3.8</v>
      </c>
    </row>
    <row r="48" spans="1:35" ht="15" thickBot="1">
      <c r="A48" s="5">
        <v>47</v>
      </c>
      <c r="B48" s="22" t="s">
        <v>88</v>
      </c>
      <c r="C48" s="22">
        <v>2023</v>
      </c>
      <c r="D48" s="22" t="s">
        <v>89</v>
      </c>
      <c r="E48" s="8">
        <f>VLOOKUP(B48,HITTERS!$B:$W,3,FALSE)</f>
        <v>151</v>
      </c>
      <c r="F48" s="8">
        <f>VLOOKUP($B48,'Hit PD'!$B:$N,13,FALSE)</f>
        <v>585</v>
      </c>
      <c r="G48" s="8">
        <f>VLOOKUP($B48,HITTERS!$B:$W,4,FALSE)</f>
        <v>640</v>
      </c>
      <c r="H48" s="8">
        <f>VLOOKUP($B48,HITTERS!$B:$W,14,FALSE)</f>
        <v>0.32900000000000001</v>
      </c>
      <c r="I48" s="8">
        <f>VLOOKUP($B48,HITTERS!$B:$W,15,FALSE)</f>
        <v>0.41899999999999998</v>
      </c>
      <c r="J48" s="9">
        <f>VLOOKUP($B48,HITTERS!$B:$W,9,FALSE)</f>
        <v>6.0999999999999999E-2</v>
      </c>
      <c r="K48" s="10">
        <f>VLOOKUP($B48,HITTERS!$B:$W,10,FALSE)</f>
        <v>0.156</v>
      </c>
      <c r="L48" s="10">
        <f>VLOOKUP(B48,'Hit Statcast'!B:R,9,FALSE)</f>
        <v>4.7E-2</v>
      </c>
      <c r="M48" s="10">
        <f>VLOOKUP($B48,'Hit Statcast'!$B:$R,11,FALSE)</f>
        <v>0.35199999999999998</v>
      </c>
      <c r="N48" s="23">
        <f>VLOOKUP($B48,'Hit Statcast'!$B:$R,5,FALSE)</f>
        <v>88.1</v>
      </c>
      <c r="O48" s="23">
        <f>VLOOKUP($B48,'Hit Statcast'!$B:$R,7,FALSE)</f>
        <v>10.199999999999999</v>
      </c>
      <c r="P48" s="10">
        <f>VLOOKUP($B48,'Hit PD'!$B:$L,4,FALSE)</f>
        <v>0.20899999999999999</v>
      </c>
      <c r="Q48" s="10">
        <f>VLOOKUP($B48,'Hit PD'!$B:$L,5,FALSE)</f>
        <v>0.46400000000000002</v>
      </c>
      <c r="R48" s="10">
        <f>VLOOKUP($B48,'Hit PD'!$B:$L,6,FALSE)</f>
        <v>0.32700000000000001</v>
      </c>
      <c r="S48" s="23">
        <f>VLOOKUP($B48,'Hit PD'!$B:$L,7,FALSE)</f>
        <v>6</v>
      </c>
      <c r="T48" s="10">
        <f>VLOOKUP($B48,'Hit PD'!$B:$L,8,FALSE)</f>
        <v>0.32300000000000001</v>
      </c>
      <c r="U48" s="10">
        <f t="shared" si="0"/>
        <v>0.13400000000000001</v>
      </c>
      <c r="V48" s="10">
        <f>VLOOKUP($B48,'Hit PD'!$B:$L,10,FALSE)</f>
        <v>0.28100000000000003</v>
      </c>
      <c r="W48" s="10">
        <f>VLOOKUP($B48,'Hit PD'!$B:$L,11,FALSE)</f>
        <v>0.221</v>
      </c>
      <c r="X48" s="10">
        <f>VLOOKUP($B48,'Hit PD'!$B:$M,12,FALSE)</f>
        <v>0.06</v>
      </c>
      <c r="Y48" s="10">
        <f>VLOOKUP($B48,'Hit PD'!$B:$L,9,FALSE)</f>
        <v>0.86599999999999999</v>
      </c>
      <c r="Z48" s="8">
        <v>0.14000000000000001</v>
      </c>
      <c r="AA48" s="8">
        <v>0.313</v>
      </c>
      <c r="AB48" s="11">
        <v>0.28100000000000003</v>
      </c>
      <c r="AC48" s="8">
        <v>0.32400000000000001</v>
      </c>
      <c r="AD48" s="8">
        <v>0.311</v>
      </c>
      <c r="AE48" s="8">
        <v>101</v>
      </c>
      <c r="AF48" s="11">
        <v>5.3</v>
      </c>
      <c r="AG48" s="11">
        <v>6.4</v>
      </c>
      <c r="AH48" s="8">
        <v>10.199999999999999</v>
      </c>
      <c r="AI48" s="8">
        <v>3.8</v>
      </c>
    </row>
    <row r="49" spans="1:35" ht="15" thickBot="1">
      <c r="A49" s="5">
        <v>48</v>
      </c>
      <c r="B49" s="22" t="s">
        <v>90</v>
      </c>
      <c r="C49" s="22">
        <v>2023</v>
      </c>
      <c r="D49" s="22" t="s">
        <v>48</v>
      </c>
      <c r="E49" s="8">
        <f>VLOOKUP(B49,HITTERS!$B:$W,3,FALSE)</f>
        <v>153</v>
      </c>
      <c r="F49" s="8">
        <f>VLOOKUP($B49,'Hit PD'!$B:$N,13,FALSE)</f>
        <v>557</v>
      </c>
      <c r="G49" s="8">
        <f>VLOOKUP($B49,HITTERS!$B:$W,4,FALSE)</f>
        <v>616</v>
      </c>
      <c r="H49" s="8">
        <f>VLOOKUP($B49,HITTERS!$B:$W,14,FALSE)</f>
        <v>0.314</v>
      </c>
      <c r="I49" s="8">
        <f>VLOOKUP($B49,HITTERS!$B:$W,15,FALSE)</f>
        <v>0.39900000000000002</v>
      </c>
      <c r="J49" s="9">
        <f>VLOOKUP($B49,HITTERS!$B:$W,9,FALSE)</f>
        <v>5.1999999999999998E-2</v>
      </c>
      <c r="K49" s="10">
        <f>VLOOKUP($B49,HITTERS!$B:$W,10,FALSE)</f>
        <v>0.182</v>
      </c>
      <c r="L49" s="10">
        <f>VLOOKUP(B49,'Hit Statcast'!B:R,9,FALSE)</f>
        <v>5.5E-2</v>
      </c>
      <c r="M49" s="10">
        <f>VLOOKUP($B49,'Hit Statcast'!$B:$R,11,FALSE)</f>
        <v>0.27</v>
      </c>
      <c r="N49" s="23">
        <f>VLOOKUP($B49,'Hit Statcast'!$B:$R,5,FALSE)</f>
        <v>84.8</v>
      </c>
      <c r="O49" s="23">
        <f>VLOOKUP($B49,'Hit Statcast'!$B:$R,7,FALSE)</f>
        <v>13.1</v>
      </c>
      <c r="P49" s="10">
        <f>VLOOKUP($B49,'Hit PD'!$B:$L,4,FALSE)</f>
        <v>0.17399999999999999</v>
      </c>
      <c r="Q49" s="10">
        <f>VLOOKUP($B49,'Hit PD'!$B:$L,5,FALSE)</f>
        <v>0.45300000000000001</v>
      </c>
      <c r="R49" s="10">
        <f>VLOOKUP($B49,'Hit PD'!$B:$L,6,FALSE)</f>
        <v>0.373</v>
      </c>
      <c r="S49" s="23">
        <f>VLOOKUP($B49,'Hit PD'!$B:$L,7,FALSE)</f>
        <v>7</v>
      </c>
      <c r="T49" s="10">
        <f>VLOOKUP($B49,'Hit PD'!$B:$L,8,FALSE)</f>
        <v>0.42699999999999999</v>
      </c>
      <c r="U49" s="10">
        <f t="shared" si="0"/>
        <v>0.22899999999999998</v>
      </c>
      <c r="V49" s="10">
        <f>VLOOKUP($B49,'Hit PD'!$B:$L,10,FALSE)</f>
        <v>0.25900000000000001</v>
      </c>
      <c r="W49" s="10">
        <f>VLOOKUP($B49,'Hit PD'!$B:$L,11,FALSE)</f>
        <v>0.13500000000000001</v>
      </c>
      <c r="X49" s="10">
        <f>VLOOKUP($B49,'Hit PD'!$B:$M,12,FALSE)</f>
        <v>0.124</v>
      </c>
      <c r="Y49" s="10">
        <f>VLOOKUP($B49,'Hit PD'!$B:$L,9,FALSE)</f>
        <v>0.77100000000000002</v>
      </c>
      <c r="Z49" s="8">
        <v>0.15</v>
      </c>
      <c r="AA49" s="8">
        <v>0.29199999999999998</v>
      </c>
      <c r="AB49" s="11">
        <v>0.254</v>
      </c>
      <c r="AC49" s="8">
        <v>0.312</v>
      </c>
      <c r="AD49" s="8">
        <v>0.29899999999999999</v>
      </c>
      <c r="AE49" s="8">
        <v>99</v>
      </c>
      <c r="AF49" s="11">
        <v>2.6</v>
      </c>
      <c r="AG49" s="11">
        <v>2.1</v>
      </c>
      <c r="AH49" s="8">
        <v>15</v>
      </c>
      <c r="AI49" s="8">
        <v>3.8</v>
      </c>
    </row>
    <row r="50" spans="1:35" ht="15" thickBot="1">
      <c r="A50" s="5">
        <v>49</v>
      </c>
      <c r="B50" s="22" t="s">
        <v>91</v>
      </c>
      <c r="C50" s="22">
        <v>2023</v>
      </c>
      <c r="D50" s="22" t="s">
        <v>26</v>
      </c>
      <c r="E50" s="8">
        <f>VLOOKUP(B50,HITTERS!$B:$W,3,FALSE)</f>
        <v>138</v>
      </c>
      <c r="F50" s="8">
        <f>VLOOKUP($B50,'Hit PD'!$B:$N,13,FALSE)</f>
        <v>505</v>
      </c>
      <c r="G50" s="8">
        <f>VLOOKUP($B50,HITTERS!$B:$W,4,FALSE)</f>
        <v>539</v>
      </c>
      <c r="H50" s="8">
        <f>VLOOKUP($B50,HITTERS!$B:$W,14,FALSE)</f>
        <v>0.33100000000000002</v>
      </c>
      <c r="I50" s="8">
        <f>VLOOKUP($B50,HITTERS!$B:$W,15,FALSE)</f>
        <v>0.47699999999999998</v>
      </c>
      <c r="J50" s="9">
        <f>VLOOKUP($B50,HITTERS!$B:$W,9,FALSE)</f>
        <v>4.5999999999999999E-2</v>
      </c>
      <c r="K50" s="10">
        <f>VLOOKUP($B50,HITTERS!$B:$W,10,FALSE)</f>
        <v>0.187</v>
      </c>
      <c r="L50" s="10">
        <f>VLOOKUP(B50,'Hit Statcast'!B:R,9,FALSE)</f>
        <v>0.10100000000000001</v>
      </c>
      <c r="M50" s="10">
        <f>VLOOKUP($B50,'Hit Statcast'!$B:$R,11,FALSE)</f>
        <v>0.48499999999999999</v>
      </c>
      <c r="N50" s="23">
        <f>VLOOKUP($B50,'Hit Statcast'!$B:$R,5,FALSE)</f>
        <v>90.9</v>
      </c>
      <c r="O50" s="23">
        <f>VLOOKUP($B50,'Hit Statcast'!$B:$R,7,FALSE)</f>
        <v>7.6</v>
      </c>
      <c r="P50" s="10">
        <f>VLOOKUP($B50,'Hit PD'!$B:$L,4,FALSE)</f>
        <v>0.222</v>
      </c>
      <c r="Q50" s="10">
        <f>VLOOKUP($B50,'Hit PD'!$B:$L,5,FALSE)</f>
        <v>0.47199999999999998</v>
      </c>
      <c r="R50" s="10">
        <f>VLOOKUP($B50,'Hit PD'!$B:$L,6,FALSE)</f>
        <v>0.30599999999999999</v>
      </c>
      <c r="S50" s="23">
        <f>VLOOKUP($B50,'Hit PD'!$B:$L,7,FALSE)</f>
        <v>6.1</v>
      </c>
      <c r="T50" s="10">
        <f>VLOOKUP($B50,'Hit PD'!$B:$L,8,FALSE)</f>
        <v>0.41599999999999998</v>
      </c>
      <c r="U50" s="10">
        <f t="shared" si="0"/>
        <v>0.21999999999999997</v>
      </c>
      <c r="V50" s="10">
        <f>VLOOKUP($B50,'Hit PD'!$B:$L,10,FALSE)</f>
        <v>0.27400000000000002</v>
      </c>
      <c r="W50" s="10">
        <f>VLOOKUP($B50,'Hit PD'!$B:$L,11,FALSE)</f>
        <v>0.158</v>
      </c>
      <c r="X50" s="10">
        <f>VLOOKUP($B50,'Hit PD'!$B:$M,12,FALSE)</f>
        <v>0.11600000000000001</v>
      </c>
      <c r="Y50" s="10">
        <f>VLOOKUP($B50,'Hit PD'!$B:$L,9,FALSE)</f>
        <v>0.78</v>
      </c>
      <c r="Z50" s="8">
        <v>0.184</v>
      </c>
      <c r="AA50" s="8">
        <v>0.33200000000000002</v>
      </c>
      <c r="AB50" s="11">
        <v>0.28999999999999998</v>
      </c>
      <c r="AC50" s="8">
        <v>0.34200000000000003</v>
      </c>
      <c r="AD50" s="8">
        <v>0.35399999999999998</v>
      </c>
      <c r="AE50" s="8">
        <v>113</v>
      </c>
      <c r="AF50" s="11">
        <v>3.6</v>
      </c>
      <c r="AG50" s="11">
        <v>12.2</v>
      </c>
      <c r="AH50" s="8">
        <v>7.4</v>
      </c>
      <c r="AI50" s="8">
        <v>3.7</v>
      </c>
    </row>
    <row r="51" spans="1:35" ht="15" thickBot="1">
      <c r="A51" s="5">
        <v>50</v>
      </c>
      <c r="B51" s="22" t="s">
        <v>92</v>
      </c>
      <c r="C51" s="22">
        <v>2023</v>
      </c>
      <c r="D51" s="22" t="s">
        <v>26</v>
      </c>
      <c r="E51" s="8">
        <f>VLOOKUP(B51,HITTERS!$B:$W,3,FALSE)</f>
        <v>148</v>
      </c>
      <c r="F51" s="8">
        <f>VLOOKUP($B51,'Hit PD'!$B:$N,13,FALSE)</f>
        <v>596</v>
      </c>
      <c r="G51" s="8">
        <f>VLOOKUP($B51,HITTERS!$B:$W,4,FALSE)</f>
        <v>660</v>
      </c>
      <c r="H51" s="8">
        <f>VLOOKUP($B51,HITTERS!$B:$W,14,FALSE)</f>
        <v>0.33600000000000002</v>
      </c>
      <c r="I51" s="8">
        <f>VLOOKUP($B51,HITTERS!$B:$W,15,FALSE)</f>
        <v>0.51300000000000001</v>
      </c>
      <c r="J51" s="9">
        <f>VLOOKUP($B51,HITTERS!$B:$W,9,FALSE)</f>
        <v>7.0000000000000007E-2</v>
      </c>
      <c r="K51" s="10">
        <f>VLOOKUP($B51,HITTERS!$B:$W,10,FALSE)</f>
        <v>0.16200000000000001</v>
      </c>
      <c r="L51" s="10">
        <f>VLOOKUP(B51,'Hit Statcast'!B:R,9,FALSE)</f>
        <v>8.2000000000000003E-2</v>
      </c>
      <c r="M51" s="10">
        <f>VLOOKUP($B51,'Hit Statcast'!$B:$R,11,FALSE)</f>
        <v>0.38900000000000001</v>
      </c>
      <c r="N51" s="23">
        <f>VLOOKUP($B51,'Hit Statcast'!$B:$R,5,FALSE)</f>
        <v>88.7</v>
      </c>
      <c r="O51" s="23">
        <f>VLOOKUP($B51,'Hit Statcast'!$B:$R,7,FALSE)</f>
        <v>16.5</v>
      </c>
      <c r="P51" s="10">
        <f>VLOOKUP($B51,'Hit PD'!$B:$L,4,FALSE)</f>
        <v>0.19700000000000001</v>
      </c>
      <c r="Q51" s="10">
        <f>VLOOKUP($B51,'Hit PD'!$B:$L,5,FALSE)</f>
        <v>0.378</v>
      </c>
      <c r="R51" s="10">
        <f>VLOOKUP($B51,'Hit PD'!$B:$L,6,FALSE)</f>
        <v>0.42499999999999999</v>
      </c>
      <c r="S51" s="23">
        <f>VLOOKUP($B51,'Hit PD'!$B:$L,7,FALSE)</f>
        <v>5.9</v>
      </c>
      <c r="T51" s="10">
        <f>VLOOKUP($B51,'Hit PD'!$B:$L,8,FALSE)</f>
        <v>0.38800000000000001</v>
      </c>
      <c r="U51" s="10">
        <f t="shared" si="0"/>
        <v>0.18400000000000005</v>
      </c>
      <c r="V51" s="10">
        <f>VLOOKUP($B51,'Hit PD'!$B:$L,10,FALSE)</f>
        <v>0.19900000000000001</v>
      </c>
      <c r="W51" s="10">
        <f>VLOOKUP($B51,'Hit PD'!$B:$L,11,FALSE)</f>
        <v>9.9000000000000005E-2</v>
      </c>
      <c r="X51" s="10">
        <f>VLOOKUP($B51,'Hit PD'!$B:$M,12,FALSE)</f>
        <v>0.1</v>
      </c>
      <c r="Y51" s="10">
        <f>VLOOKUP($B51,'Hit PD'!$B:$L,9,FALSE)</f>
        <v>0.81599999999999995</v>
      </c>
      <c r="Z51" s="8">
        <v>0.23300000000000001</v>
      </c>
      <c r="AA51" s="8">
        <v>0.28100000000000003</v>
      </c>
      <c r="AB51" s="11">
        <v>0.27500000000000002</v>
      </c>
      <c r="AC51" s="8">
        <v>0.35299999999999998</v>
      </c>
      <c r="AD51" s="8">
        <v>0.34</v>
      </c>
      <c r="AE51" s="8">
        <v>120</v>
      </c>
      <c r="AF51" s="11">
        <v>5</v>
      </c>
      <c r="AG51" s="11">
        <v>20.9</v>
      </c>
      <c r="AH51" s="8">
        <v>-5.5</v>
      </c>
      <c r="AI51" s="8">
        <v>3.7</v>
      </c>
    </row>
    <row r="52" spans="1:35" ht="15" thickBot="1">
      <c r="A52" s="5">
        <v>51</v>
      </c>
      <c r="B52" s="22" t="s">
        <v>93</v>
      </c>
      <c r="C52" s="22">
        <v>2023</v>
      </c>
      <c r="D52" s="22" t="s">
        <v>89</v>
      </c>
      <c r="E52" s="8">
        <f>VLOOKUP(B52,HITTERS!$B:$W,3,FALSE)</f>
        <v>155</v>
      </c>
      <c r="F52" s="8">
        <f>VLOOKUP($B52,'Hit PD'!$B:$N,13,FALSE)</f>
        <v>639</v>
      </c>
      <c r="G52" s="8">
        <f>VLOOKUP($B52,HITTERS!$B:$W,4,FALSE)</f>
        <v>691</v>
      </c>
      <c r="H52" s="8">
        <f>VLOOKUP($B52,HITTERS!$B:$W,14,FALSE)</f>
        <v>0.32</v>
      </c>
      <c r="I52" s="8">
        <f>VLOOKUP($B52,HITTERS!$B:$W,15,FALSE)</f>
        <v>0.45900000000000002</v>
      </c>
      <c r="J52" s="9">
        <f>VLOOKUP($B52,HITTERS!$B:$W,9,FALSE)</f>
        <v>6.5000000000000002E-2</v>
      </c>
      <c r="K52" s="10">
        <f>VLOOKUP($B52,HITTERS!$B:$W,10,FALSE)</f>
        <v>0.217</v>
      </c>
      <c r="L52" s="10">
        <f>VLOOKUP(B52,'Hit Statcast'!B:R,9,FALSE)</f>
        <v>8.4000000000000005E-2</v>
      </c>
      <c r="M52" s="10">
        <f>VLOOKUP($B52,'Hit Statcast'!$B:$R,11,FALSE)</f>
        <v>0.42199999999999999</v>
      </c>
      <c r="N52" s="23">
        <f>VLOOKUP($B52,'Hit Statcast'!$B:$R,5,FALSE)</f>
        <v>89.9</v>
      </c>
      <c r="O52" s="23">
        <f>VLOOKUP($B52,'Hit Statcast'!$B:$R,7,FALSE)</f>
        <v>13</v>
      </c>
      <c r="P52" s="10">
        <f>VLOOKUP($B52,'Hit PD'!$B:$L,4,FALSE)</f>
        <v>0.21</v>
      </c>
      <c r="Q52" s="10">
        <f>VLOOKUP($B52,'Hit PD'!$B:$L,5,FALSE)</f>
        <v>0.39600000000000002</v>
      </c>
      <c r="R52" s="10">
        <f>VLOOKUP($B52,'Hit PD'!$B:$L,6,FALSE)</f>
        <v>0.39400000000000002</v>
      </c>
      <c r="S52" s="23">
        <f>VLOOKUP($B52,'Hit PD'!$B:$L,7,FALSE)</f>
        <v>7.4</v>
      </c>
      <c r="T52" s="10">
        <f>VLOOKUP($B52,'Hit PD'!$B:$L,8,FALSE)</f>
        <v>0.38300000000000001</v>
      </c>
      <c r="U52" s="10">
        <f t="shared" si="0"/>
        <v>0.28100000000000003</v>
      </c>
      <c r="V52" s="10">
        <f>VLOOKUP($B52,'Hit PD'!$B:$L,10,FALSE)</f>
        <v>0.27400000000000002</v>
      </c>
      <c r="W52" s="10">
        <f>VLOOKUP($B52,'Hit PD'!$B:$L,11,FALSE)</f>
        <v>0.125</v>
      </c>
      <c r="X52" s="10">
        <f>VLOOKUP($B52,'Hit PD'!$B:$M,12,FALSE)</f>
        <v>0.14899999999999999</v>
      </c>
      <c r="Y52" s="10">
        <f>VLOOKUP($B52,'Hit PD'!$B:$L,9,FALSE)</f>
        <v>0.71899999999999997</v>
      </c>
      <c r="Z52" s="8">
        <v>0.191</v>
      </c>
      <c r="AA52" s="8">
        <v>0.30599999999999999</v>
      </c>
      <c r="AB52" s="11">
        <v>0.26300000000000001</v>
      </c>
      <c r="AC52" s="8">
        <v>0.33</v>
      </c>
      <c r="AD52" s="8">
        <v>0.32700000000000001</v>
      </c>
      <c r="AE52" s="8">
        <v>105</v>
      </c>
      <c r="AF52" s="11">
        <v>6.9</v>
      </c>
      <c r="AG52" s="11">
        <v>11.6</v>
      </c>
      <c r="AH52" s="8">
        <v>0.9</v>
      </c>
      <c r="AI52" s="8">
        <v>3.6</v>
      </c>
    </row>
    <row r="53" spans="1:35" ht="15" thickBot="1">
      <c r="A53" s="5">
        <v>52</v>
      </c>
      <c r="B53" s="22" t="s">
        <v>94</v>
      </c>
      <c r="C53" s="22">
        <v>2023</v>
      </c>
      <c r="D53" s="22" t="s">
        <v>95</v>
      </c>
      <c r="E53" s="8">
        <f>VLOOKUP(B53,HITTERS!$B:$W,3,FALSE)</f>
        <v>154</v>
      </c>
      <c r="F53" s="8">
        <f>VLOOKUP($B53,'Hit PD'!$B:$N,13,FALSE)</f>
        <v>593</v>
      </c>
      <c r="G53" s="8">
        <f>VLOOKUP($B53,HITTERS!$B:$W,4,FALSE)</f>
        <v>687</v>
      </c>
      <c r="H53" s="8">
        <f>VLOOKUP($B53,HITTERS!$B:$W,14,FALSE)</f>
        <v>0.36299999999999999</v>
      </c>
      <c r="I53" s="8">
        <f>VLOOKUP($B53,HITTERS!$B:$W,15,FALSE)</f>
        <v>0.44700000000000001</v>
      </c>
      <c r="J53" s="9">
        <f>VLOOKUP($B53,HITTERS!$B:$W,9,FALSE)</f>
        <v>0.127</v>
      </c>
      <c r="K53" s="10">
        <f>VLOOKUP($B53,HITTERS!$B:$W,10,FALSE)</f>
        <v>0.23400000000000001</v>
      </c>
      <c r="L53" s="10">
        <f>VLOOKUP(B53,'Hit Statcast'!B:R,9,FALSE)</f>
        <v>0.11899999999999999</v>
      </c>
      <c r="M53" s="10">
        <f>VLOOKUP($B53,'Hit Statcast'!$B:$R,11,FALSE)</f>
        <v>0.50700000000000001</v>
      </c>
      <c r="N53" s="23">
        <f>VLOOKUP($B53,'Hit Statcast'!$B:$R,5,FALSE)</f>
        <v>91.3</v>
      </c>
      <c r="O53" s="23">
        <f>VLOOKUP($B53,'Hit Statcast'!$B:$R,7,FALSE)</f>
        <v>12.8</v>
      </c>
      <c r="P53" s="10">
        <f>VLOOKUP($B53,'Hit PD'!$B:$L,4,FALSE)</f>
        <v>0.216</v>
      </c>
      <c r="Q53" s="10">
        <f>VLOOKUP($B53,'Hit PD'!$B:$L,5,FALSE)</f>
        <v>0.41099999999999998</v>
      </c>
      <c r="R53" s="10">
        <f>VLOOKUP($B53,'Hit PD'!$B:$L,6,FALSE)</f>
        <v>0.372</v>
      </c>
      <c r="S53" s="23">
        <f>VLOOKUP($B53,'Hit PD'!$B:$L,7,FALSE)</f>
        <v>3.6</v>
      </c>
      <c r="T53" s="10">
        <f>VLOOKUP($B53,'Hit PD'!$B:$L,8,FALSE)</f>
        <v>0.29099999999999998</v>
      </c>
      <c r="U53" s="10">
        <f t="shared" si="0"/>
        <v>0.246</v>
      </c>
      <c r="V53" s="10">
        <f>VLOOKUP($B53,'Hit PD'!$B:$L,10,FALSE)</f>
        <v>0.29399999999999998</v>
      </c>
      <c r="W53" s="10">
        <f>VLOOKUP($B53,'Hit PD'!$B:$L,11,FALSE)</f>
        <v>0.186</v>
      </c>
      <c r="X53" s="10">
        <f>VLOOKUP($B53,'Hit PD'!$B:$M,12,FALSE)</f>
        <v>0.108</v>
      </c>
      <c r="Y53" s="10">
        <f>VLOOKUP($B53,'Hit PD'!$B:$L,9,FALSE)</f>
        <v>0.754</v>
      </c>
      <c r="Z53" s="8">
        <v>0.17699999999999999</v>
      </c>
      <c r="AA53" s="8">
        <v>0.32400000000000001</v>
      </c>
      <c r="AB53" s="11">
        <v>0.26700000000000002</v>
      </c>
      <c r="AC53" s="8">
        <v>0.34799999999999998</v>
      </c>
      <c r="AD53" s="8">
        <v>0.36799999999999999</v>
      </c>
      <c r="AE53" s="8">
        <v>121</v>
      </c>
      <c r="AF53" s="11">
        <v>2.2000000000000002</v>
      </c>
      <c r="AG53" s="11">
        <v>20.3</v>
      </c>
      <c r="AH53" s="8">
        <v>-8.5</v>
      </c>
      <c r="AI53" s="8">
        <v>3.5</v>
      </c>
    </row>
    <row r="54" spans="1:35" ht="15" thickBot="1">
      <c r="A54" s="5">
        <v>53</v>
      </c>
      <c r="B54" s="22" t="s">
        <v>96</v>
      </c>
      <c r="C54" s="22">
        <v>2023</v>
      </c>
      <c r="D54" s="22" t="s">
        <v>97</v>
      </c>
      <c r="E54" s="8">
        <f>VLOOKUP(B54,HITTERS!$B:$W,3,FALSE)</f>
        <v>135</v>
      </c>
      <c r="F54" s="8">
        <f>VLOOKUP($B54,'Hit PD'!$B:$N,13,FALSE)</f>
        <v>571</v>
      </c>
      <c r="G54" s="8">
        <f>VLOOKUP($B54,HITTERS!$B:$W,4,FALSE)</f>
        <v>601</v>
      </c>
      <c r="H54" s="8">
        <f>VLOOKUP($B54,HITTERS!$B:$W,14,FALSE)</f>
        <v>0.33900000000000002</v>
      </c>
      <c r="I54" s="8">
        <f>VLOOKUP($B54,HITTERS!$B:$W,15,FALSE)</f>
        <v>0.47499999999999998</v>
      </c>
      <c r="J54" s="9">
        <f>VLOOKUP($B54,HITTERS!$B:$W,9,FALSE)</f>
        <v>4.4999999999999998E-2</v>
      </c>
      <c r="K54" s="10">
        <f>VLOOKUP($B54,HITTERS!$B:$W,10,FALSE)</f>
        <v>0.191</v>
      </c>
      <c r="L54" s="10">
        <f>VLOOKUP(B54,'Hit Statcast'!B:R,9,FALSE)</f>
        <v>9.6000000000000002E-2</v>
      </c>
      <c r="M54" s="10">
        <f>VLOOKUP($B54,'Hit Statcast'!$B:$R,11,FALSE)</f>
        <v>0.44900000000000001</v>
      </c>
      <c r="N54" s="23">
        <f>VLOOKUP($B54,'Hit Statcast'!$B:$R,5,FALSE)</f>
        <v>90.2</v>
      </c>
      <c r="O54" s="23">
        <f>VLOOKUP($B54,'Hit Statcast'!$B:$R,7,FALSE)</f>
        <v>6.1</v>
      </c>
      <c r="P54" s="10">
        <f>VLOOKUP($B54,'Hit PD'!$B:$L,4,FALSE)</f>
        <v>0.27400000000000002</v>
      </c>
      <c r="Q54" s="10">
        <f>VLOOKUP($B54,'Hit PD'!$B:$L,5,FALSE)</f>
        <v>0.46100000000000002</v>
      </c>
      <c r="R54" s="10">
        <f>VLOOKUP($B54,'Hit PD'!$B:$L,6,FALSE)</f>
        <v>0.26500000000000001</v>
      </c>
      <c r="S54" s="23">
        <f>VLOOKUP($B54,'Hit PD'!$B:$L,7,FALSE)</f>
        <v>3.6</v>
      </c>
      <c r="T54" s="10">
        <f>VLOOKUP($B54,'Hit PD'!$B:$L,8,FALSE)</f>
        <v>0.40799999999999997</v>
      </c>
      <c r="U54" s="10">
        <f t="shared" si="0"/>
        <v>0.18200000000000005</v>
      </c>
      <c r="V54" s="10">
        <f>VLOOKUP($B54,'Hit PD'!$B:$L,10,FALSE)</f>
        <v>0.217</v>
      </c>
      <c r="W54" s="10">
        <f>VLOOKUP($B54,'Hit PD'!$B:$L,11,FALSE)</f>
        <v>0.114</v>
      </c>
      <c r="X54" s="10">
        <f>VLOOKUP($B54,'Hit PD'!$B:$M,12,FALSE)</f>
        <v>0.10299999999999999</v>
      </c>
      <c r="Y54" s="10">
        <f>VLOOKUP($B54,'Hit PD'!$B:$L,9,FALSE)</f>
        <v>0.81799999999999995</v>
      </c>
      <c r="Z54" s="8">
        <v>0.16700000000000001</v>
      </c>
      <c r="AA54" s="8">
        <v>0.35</v>
      </c>
      <c r="AB54" s="11">
        <v>0.30399999999999999</v>
      </c>
      <c r="AC54" s="8">
        <v>0.34599999999999997</v>
      </c>
      <c r="AD54" s="8">
        <v>0.36099999999999999</v>
      </c>
      <c r="AE54" s="8">
        <v>122</v>
      </c>
      <c r="AF54" s="11">
        <v>-2.1</v>
      </c>
      <c r="AG54" s="11">
        <v>13.5</v>
      </c>
      <c r="AH54" s="8">
        <v>1.5</v>
      </c>
      <c r="AI54" s="8">
        <v>3.5</v>
      </c>
    </row>
    <row r="55" spans="1:35" ht="15" thickBot="1">
      <c r="A55" s="5">
        <v>54</v>
      </c>
      <c r="B55" s="22" t="s">
        <v>98</v>
      </c>
      <c r="C55" s="22">
        <v>2023</v>
      </c>
      <c r="D55" s="22" t="s">
        <v>41</v>
      </c>
      <c r="E55" s="8">
        <f>VLOOKUP(B55,HITTERS!$B:$W,3,FALSE)</f>
        <v>138</v>
      </c>
      <c r="F55" s="8">
        <f>VLOOKUP($B55,'Hit PD'!$B:$N,13,FALSE)</f>
        <v>543</v>
      </c>
      <c r="G55" s="8">
        <f>VLOOKUP($B55,HITTERS!$B:$W,4,FALSE)</f>
        <v>601</v>
      </c>
      <c r="H55" s="8">
        <f>VLOOKUP($B55,HITTERS!$B:$W,14,FALSE)</f>
        <v>0.31900000000000001</v>
      </c>
      <c r="I55" s="8">
        <f>VLOOKUP($B55,HITTERS!$B:$W,15,FALSE)</f>
        <v>0.46200000000000002</v>
      </c>
      <c r="J55" s="9">
        <f>VLOOKUP($B55,HITTERS!$B:$W,9,FALSE)</f>
        <v>8.3000000000000004E-2</v>
      </c>
      <c r="K55" s="10">
        <f>VLOOKUP($B55,HITTERS!$B:$W,10,FALSE)</f>
        <v>0.18099999999999999</v>
      </c>
      <c r="L55" s="10">
        <f>VLOOKUP(B55,'Hit Statcast'!B:R,9,FALSE)</f>
        <v>0.105</v>
      </c>
      <c r="M55" s="10">
        <f>VLOOKUP($B55,'Hit Statcast'!$B:$R,11,FALSE)</f>
        <v>0.45900000000000002</v>
      </c>
      <c r="N55" s="23">
        <f>VLOOKUP($B55,'Hit Statcast'!$B:$R,5,FALSE)</f>
        <v>91</v>
      </c>
      <c r="O55" s="23">
        <f>VLOOKUP($B55,'Hit Statcast'!$B:$R,7,FALSE)</f>
        <v>15</v>
      </c>
      <c r="P55" s="10">
        <f>VLOOKUP($B55,'Hit PD'!$B:$L,4,FALSE)</f>
        <v>0.152</v>
      </c>
      <c r="Q55" s="10">
        <f>VLOOKUP($B55,'Hit PD'!$B:$L,5,FALSE)</f>
        <v>0.40200000000000002</v>
      </c>
      <c r="R55" s="10">
        <f>VLOOKUP($B55,'Hit PD'!$B:$L,6,FALSE)</f>
        <v>0.44500000000000001</v>
      </c>
      <c r="S55" s="23">
        <f>VLOOKUP($B55,'Hit PD'!$B:$L,7,FALSE)</f>
        <v>2.2999999999999998</v>
      </c>
      <c r="T55" s="10">
        <f>VLOOKUP($B55,'Hit PD'!$B:$L,8,FALSE)</f>
        <v>0.32</v>
      </c>
      <c r="U55" s="10">
        <f t="shared" si="0"/>
        <v>0.22399999999999998</v>
      </c>
      <c r="V55" s="10">
        <f>VLOOKUP($B55,'Hit PD'!$B:$L,10,FALSE)</f>
        <v>0.25700000000000001</v>
      </c>
      <c r="W55" s="10">
        <f>VLOOKUP($B55,'Hit PD'!$B:$L,11,FALSE)</f>
        <v>0.14699999999999999</v>
      </c>
      <c r="X55" s="10">
        <f>VLOOKUP($B55,'Hit PD'!$B:$M,12,FALSE)</f>
        <v>0.11</v>
      </c>
      <c r="Y55" s="10">
        <f>VLOOKUP($B55,'Hit PD'!$B:$L,9,FALSE)</f>
        <v>0.77600000000000002</v>
      </c>
      <c r="Z55" s="8">
        <v>0.20799999999999999</v>
      </c>
      <c r="AA55" s="8">
        <v>0.26200000000000001</v>
      </c>
      <c r="AB55" s="11">
        <v>0.255</v>
      </c>
      <c r="AC55" s="8">
        <v>0.33300000000000002</v>
      </c>
      <c r="AD55" s="8">
        <v>0.33500000000000002</v>
      </c>
      <c r="AE55" s="8">
        <v>114</v>
      </c>
      <c r="AF55" s="11">
        <v>-3.5</v>
      </c>
      <c r="AG55" s="11">
        <v>6.8</v>
      </c>
      <c r="AH55" s="8">
        <v>7.6</v>
      </c>
      <c r="AI55" s="8">
        <v>3.4</v>
      </c>
    </row>
    <row r="56" spans="1:35" ht="15" thickBot="1">
      <c r="A56" s="5">
        <v>55</v>
      </c>
      <c r="B56" s="22" t="s">
        <v>99</v>
      </c>
      <c r="C56" s="22">
        <v>2023</v>
      </c>
      <c r="D56" s="66" t="s">
        <v>100</v>
      </c>
      <c r="E56" s="8">
        <f>VLOOKUP(B56,HITTERS!$B:$W,3,FALSE)</f>
        <v>147</v>
      </c>
      <c r="F56" s="8">
        <f>VLOOKUP($B56,'Hit PD'!$B:$N,13,FALSE)</f>
        <v>574</v>
      </c>
      <c r="G56" s="8">
        <f>VLOOKUP($B56,HITTERS!$B:$W,4,FALSE)</f>
        <v>617</v>
      </c>
      <c r="H56" s="8">
        <f>VLOOKUP($B56,HITTERS!$B:$W,14,FALSE)</f>
        <v>0.39300000000000002</v>
      </c>
      <c r="I56" s="8">
        <f>VLOOKUP($B56,HITTERS!$B:$W,15,FALSE)</f>
        <v>0.46899999999999997</v>
      </c>
      <c r="J56" s="9">
        <f>VLOOKUP($B56,HITTERS!$B:$W,9,FALSE)</f>
        <v>5.7000000000000002E-2</v>
      </c>
      <c r="K56" s="10">
        <f>VLOOKUP($B56,HITTERS!$B:$W,10,FALSE)</f>
        <v>5.5E-2</v>
      </c>
      <c r="L56" s="10">
        <f>VLOOKUP(B56,'Hit Statcast'!B:R,9,FALSE)</f>
        <v>3.5000000000000003E-2</v>
      </c>
      <c r="M56" s="10">
        <f>VLOOKUP($B56,'Hit Statcast'!$B:$R,11,FALSE)</f>
        <v>0.252</v>
      </c>
      <c r="N56" s="23">
        <f>VLOOKUP($B56,'Hit Statcast'!$B:$R,5,FALSE)</f>
        <v>88.3</v>
      </c>
      <c r="O56" s="23">
        <f>VLOOKUP($B56,'Hit Statcast'!$B:$R,7,FALSE)</f>
        <v>11.5</v>
      </c>
      <c r="P56" s="10">
        <f>VLOOKUP($B56,'Hit PD'!$B:$L,4,FALSE)</f>
        <v>0.28499999999999998</v>
      </c>
      <c r="Q56" s="10">
        <f>VLOOKUP($B56,'Hit PD'!$B:$L,5,FALSE)</f>
        <v>0.42899999999999999</v>
      </c>
      <c r="R56" s="10">
        <f>VLOOKUP($B56,'Hit PD'!$B:$L,6,FALSE)</f>
        <v>0.28699999999999998</v>
      </c>
      <c r="S56" s="23">
        <f>VLOOKUP($B56,'Hit PD'!$B:$L,7,FALSE)</f>
        <v>2.9</v>
      </c>
      <c r="T56" s="10">
        <f>VLOOKUP($B56,'Hit PD'!$B:$L,8,FALSE)</f>
        <v>0.35699999999999998</v>
      </c>
      <c r="U56" s="10">
        <f t="shared" si="0"/>
        <v>6.2000000000000055E-2</v>
      </c>
      <c r="V56" s="10">
        <f>VLOOKUP($B56,'Hit PD'!$B:$L,10,FALSE)</f>
        <v>0.2</v>
      </c>
      <c r="W56" s="10">
        <f>VLOOKUP($B56,'Hit PD'!$B:$L,11,FALSE)</f>
        <v>0.16900000000000001</v>
      </c>
      <c r="X56" s="10">
        <f>VLOOKUP($B56,'Hit PD'!$B:$M,12,FALSE)</f>
        <v>3.1E-2</v>
      </c>
      <c r="Y56" s="10">
        <f>VLOOKUP($B56,'Hit PD'!$B:$L,9,FALSE)</f>
        <v>0.93799999999999994</v>
      </c>
      <c r="Z56" s="8">
        <v>0.115</v>
      </c>
      <c r="AA56" s="8">
        <v>0.36099999999999999</v>
      </c>
      <c r="AB56" s="11">
        <v>0.35299999999999998</v>
      </c>
      <c r="AC56" s="8">
        <v>0.36799999999999999</v>
      </c>
      <c r="AD56" s="8">
        <v>0.35299999999999998</v>
      </c>
      <c r="AE56" s="8">
        <v>131</v>
      </c>
      <c r="AF56" s="11">
        <v>-2.7</v>
      </c>
      <c r="AG56" s="11">
        <v>21.3</v>
      </c>
      <c r="AH56" s="8">
        <v>-8.6</v>
      </c>
      <c r="AI56" s="8">
        <v>3.3</v>
      </c>
    </row>
    <row r="57" spans="1:35" ht="15" thickBot="1">
      <c r="A57" s="5">
        <v>56</v>
      </c>
      <c r="B57" s="22" t="s">
        <v>101</v>
      </c>
      <c r="C57" s="22">
        <v>2023</v>
      </c>
      <c r="D57" s="22" t="s">
        <v>56</v>
      </c>
      <c r="E57" s="8">
        <f>VLOOKUP(B57,HITTERS!$B:$W,3,FALSE)</f>
        <v>158</v>
      </c>
      <c r="F57" s="8">
        <f>VLOOKUP($B57,'Hit PD'!$B:$N,13,FALSE)</f>
        <v>580</v>
      </c>
      <c r="G57" s="8">
        <f>VLOOKUP($B57,HITTERS!$B:$W,4,FALSE)</f>
        <v>691</v>
      </c>
      <c r="H57" s="8">
        <f>VLOOKUP($B57,HITTERS!$B:$W,14,FALSE)</f>
        <v>0.36</v>
      </c>
      <c r="I57" s="8">
        <f>VLOOKUP($B57,HITTERS!$B:$W,15,FALSE)</f>
        <v>0.43099999999999999</v>
      </c>
      <c r="J57" s="9">
        <f>VLOOKUP($B57,HITTERS!$B:$W,9,FALSE)</f>
        <v>0.14299999999999999</v>
      </c>
      <c r="K57" s="10">
        <f>VLOOKUP($B57,HITTERS!$B:$W,10,FALSE)</f>
        <v>0.221</v>
      </c>
      <c r="L57" s="10">
        <f>VLOOKUP(B57,'Hit Statcast'!B:R,9,FALSE)</f>
        <v>0.09</v>
      </c>
      <c r="M57" s="10">
        <f>VLOOKUP($B57,'Hit Statcast'!$B:$R,11,FALSE)</f>
        <v>0.39</v>
      </c>
      <c r="N57" s="23">
        <f>VLOOKUP($B57,'Hit Statcast'!$B:$R,5,FALSE)</f>
        <v>89.9</v>
      </c>
      <c r="O57" s="23">
        <f>VLOOKUP($B57,'Hit Statcast'!$B:$R,7,FALSE)</f>
        <v>13</v>
      </c>
      <c r="P57" s="10">
        <f>VLOOKUP($B57,'Hit PD'!$B:$L,4,FALSE)</f>
        <v>0.21299999999999999</v>
      </c>
      <c r="Q57" s="10">
        <f>VLOOKUP($B57,'Hit PD'!$B:$L,5,FALSE)</f>
        <v>0.41699999999999998</v>
      </c>
      <c r="R57" s="10">
        <f>VLOOKUP($B57,'Hit PD'!$B:$L,6,FALSE)</f>
        <v>0.37</v>
      </c>
      <c r="S57" s="23">
        <f>VLOOKUP($B57,'Hit PD'!$B:$L,7,FALSE)</f>
        <v>5</v>
      </c>
      <c r="T57" s="10">
        <f>VLOOKUP($B57,'Hit PD'!$B:$L,8,FALSE)</f>
        <v>0.26800000000000002</v>
      </c>
      <c r="U57" s="10">
        <f t="shared" si="0"/>
        <v>0.22899999999999998</v>
      </c>
      <c r="V57" s="10">
        <f>VLOOKUP($B57,'Hit PD'!$B:$L,10,FALSE)</f>
        <v>0.25600000000000001</v>
      </c>
      <c r="W57" s="10">
        <f>VLOOKUP($B57,'Hit PD'!$B:$L,11,FALSE)</f>
        <v>0.154</v>
      </c>
      <c r="X57" s="10">
        <f>VLOOKUP($B57,'Hit PD'!$B:$M,12,FALSE)</f>
        <v>0.10199999999999999</v>
      </c>
      <c r="Y57" s="10">
        <f>VLOOKUP($B57,'Hit PD'!$B:$L,9,FALSE)</f>
        <v>0.77100000000000002</v>
      </c>
      <c r="Z57" s="8">
        <v>0.17599999999999999</v>
      </c>
      <c r="AA57" s="8">
        <v>0.29899999999999999</v>
      </c>
      <c r="AB57" s="11">
        <v>0.246</v>
      </c>
      <c r="AC57" s="8">
        <v>0.34300000000000003</v>
      </c>
      <c r="AD57" s="8">
        <v>0.34699999999999998</v>
      </c>
      <c r="AE57" s="8">
        <v>116</v>
      </c>
      <c r="AF57" s="11">
        <v>1.2</v>
      </c>
      <c r="AG57" s="11">
        <v>14.5</v>
      </c>
      <c r="AH57" s="8">
        <v>-3.8</v>
      </c>
      <c r="AI57" s="8">
        <v>3.3</v>
      </c>
    </row>
    <row r="58" spans="1:35" ht="15" thickBot="1">
      <c r="A58" s="5">
        <v>57</v>
      </c>
      <c r="B58" s="22" t="s">
        <v>102</v>
      </c>
      <c r="C58" s="22">
        <v>2023</v>
      </c>
      <c r="D58" s="6" t="s">
        <v>103</v>
      </c>
      <c r="E58" s="8">
        <f>VLOOKUP(B58,HITTERS!$B:$W,3,FALSE)</f>
        <v>140</v>
      </c>
      <c r="F58" s="8">
        <f>VLOOKUP($B58,'Hit PD'!$B:$N,13,FALSE)</f>
        <v>505</v>
      </c>
      <c r="G58" s="8">
        <f>VLOOKUP($B58,HITTERS!$B:$W,4,FALSE)</f>
        <v>576</v>
      </c>
      <c r="H58" s="8">
        <f>VLOOKUP($B58,HITTERS!$B:$W,14,FALSE)</f>
        <v>0.33600000000000002</v>
      </c>
      <c r="I58" s="8">
        <f>VLOOKUP($B58,HITTERS!$B:$W,15,FALSE)</f>
        <v>0.47099999999999997</v>
      </c>
      <c r="J58" s="9">
        <f>VLOOKUP($B58,HITTERS!$B:$W,9,FALSE)</f>
        <v>9.1999999999999998E-2</v>
      </c>
      <c r="K58" s="10">
        <f>VLOOKUP($B58,HITTERS!$B:$W,10,FALSE)</f>
        <v>0.22</v>
      </c>
      <c r="L58" s="10">
        <f>VLOOKUP(B58,'Hit Statcast'!B:R,9,FALSE)</f>
        <v>7.8E-2</v>
      </c>
      <c r="M58" s="10">
        <f>VLOOKUP($B58,'Hit Statcast'!$B:$R,11,FALSE)</f>
        <v>0.36299999999999999</v>
      </c>
      <c r="N58" s="23">
        <f>VLOOKUP($B58,'Hit Statcast'!$B:$R,5,FALSE)</f>
        <v>88.3</v>
      </c>
      <c r="O58" s="23">
        <f>VLOOKUP($B58,'Hit Statcast'!$B:$R,7,FALSE)</f>
        <v>14.1</v>
      </c>
      <c r="P58" s="10">
        <f>VLOOKUP($B58,'Hit PD'!$B:$L,4,FALSE)</f>
        <v>0.19400000000000001</v>
      </c>
      <c r="Q58" s="10">
        <f>VLOOKUP($B58,'Hit PD'!$B:$L,5,FALSE)</f>
        <v>0.40100000000000002</v>
      </c>
      <c r="R58" s="10">
        <f>VLOOKUP($B58,'Hit PD'!$B:$L,6,FALSE)</f>
        <v>0.40600000000000003</v>
      </c>
      <c r="S58" s="23">
        <f>VLOOKUP($B58,'Hit PD'!$B:$L,7,FALSE)</f>
        <v>5.3</v>
      </c>
      <c r="T58" s="10">
        <f>VLOOKUP($B58,'Hit PD'!$B:$L,8,FALSE)</f>
        <v>0.32</v>
      </c>
      <c r="U58" s="10">
        <f t="shared" si="0"/>
        <v>0.21599999999999997</v>
      </c>
      <c r="V58" s="10">
        <f>VLOOKUP($B58,'Hit PD'!$B:$L,10,FALSE)</f>
        <v>0.25900000000000001</v>
      </c>
      <c r="W58" s="10">
        <f>VLOOKUP($B58,'Hit PD'!$B:$L,11,FALSE)</f>
        <v>0.158</v>
      </c>
      <c r="X58" s="10">
        <f>VLOOKUP($B58,'Hit PD'!$B:$M,12,FALSE)</f>
        <v>0.10199999999999999</v>
      </c>
      <c r="Y58" s="10">
        <f>VLOOKUP($B58,'Hit PD'!$B:$L,9,FALSE)</f>
        <v>0.78400000000000003</v>
      </c>
      <c r="Z58" s="8">
        <v>0.22</v>
      </c>
      <c r="AA58" s="8">
        <v>0.29299999999999998</v>
      </c>
      <c r="AB58" s="11">
        <v>0.253</v>
      </c>
      <c r="AC58" s="8">
        <v>0.34699999999999998</v>
      </c>
      <c r="AD58" s="8">
        <v>0.32</v>
      </c>
      <c r="AE58" s="8">
        <v>118</v>
      </c>
      <c r="AF58" s="11">
        <v>1.2</v>
      </c>
      <c r="AG58" s="11">
        <v>13.4</v>
      </c>
      <c r="AH58" s="8">
        <v>1.2</v>
      </c>
      <c r="AI58" s="8">
        <v>3.3</v>
      </c>
    </row>
    <row r="59" spans="1:35" ht="15" thickBot="1">
      <c r="A59" s="5">
        <v>58</v>
      </c>
      <c r="B59" s="22" t="s">
        <v>104</v>
      </c>
      <c r="C59" s="22">
        <v>2023</v>
      </c>
      <c r="D59" s="22" t="s">
        <v>97</v>
      </c>
      <c r="E59" s="8">
        <f>VLOOKUP(B59,HITTERS!$B:$W,3,FALSE)</f>
        <v>140</v>
      </c>
      <c r="F59" s="8">
        <f>VLOOKUP($B59,'Hit PD'!$B:$N,13,FALSE)</f>
        <v>509</v>
      </c>
      <c r="G59" s="8">
        <f>VLOOKUP($B59,HITTERS!$B:$W,4,FALSE)</f>
        <v>581</v>
      </c>
      <c r="H59" s="8">
        <f>VLOOKUP($B59,HITTERS!$B:$W,14,FALSE)</f>
        <v>0.33</v>
      </c>
      <c r="I59" s="8">
        <f>VLOOKUP($B59,HITTERS!$B:$W,15,FALSE)</f>
        <v>0.42399999999999999</v>
      </c>
      <c r="J59" s="9">
        <f>VLOOKUP($B59,HITTERS!$B:$W,9,FALSE)</f>
        <v>0.107</v>
      </c>
      <c r="K59" s="10">
        <f>VLOOKUP($B59,HITTERS!$B:$W,10,FALSE)</f>
        <v>0.28399999999999997</v>
      </c>
      <c r="L59" s="10">
        <f>VLOOKUP(B59,'Hit Statcast'!B:R,9,FALSE)</f>
        <v>0.17100000000000001</v>
      </c>
      <c r="M59" s="10">
        <f>VLOOKUP($B59,'Hit Statcast'!$B:$R,11,FALSE)</f>
        <v>0.56100000000000005</v>
      </c>
      <c r="N59" s="23">
        <f>VLOOKUP($B59,'Hit Statcast'!$B:$R,5,FALSE)</f>
        <v>93.5</v>
      </c>
      <c r="O59" s="23">
        <f>VLOOKUP($B59,'Hit Statcast'!$B:$R,7,FALSE)</f>
        <v>18.5</v>
      </c>
      <c r="P59" s="10">
        <f>VLOOKUP($B59,'Hit PD'!$B:$L,4,FALSE)</f>
        <v>0.156</v>
      </c>
      <c r="Q59" s="10">
        <f>VLOOKUP($B59,'Hit PD'!$B:$L,5,FALSE)</f>
        <v>0.35</v>
      </c>
      <c r="R59" s="10">
        <f>VLOOKUP($B59,'Hit PD'!$B:$L,6,FALSE)</f>
        <v>0.49399999999999999</v>
      </c>
      <c r="S59" s="23">
        <f>VLOOKUP($B59,'Hit PD'!$B:$L,7,FALSE)</f>
        <v>3.7</v>
      </c>
      <c r="T59" s="10">
        <f>VLOOKUP($B59,'Hit PD'!$B:$L,8,FALSE)</f>
        <v>0.22500000000000001</v>
      </c>
      <c r="U59" s="10">
        <f t="shared" si="0"/>
        <v>0.27</v>
      </c>
      <c r="V59" s="10">
        <f>VLOOKUP($B59,'Hit PD'!$B:$L,10,FALSE)</f>
        <v>0.29399999999999998</v>
      </c>
      <c r="W59" s="10">
        <f>VLOOKUP($B59,'Hit PD'!$B:$L,11,FALSE)</f>
        <v>0.17699999999999999</v>
      </c>
      <c r="X59" s="10">
        <f>VLOOKUP($B59,'Hit PD'!$B:$M,12,FALSE)</f>
        <v>0.11700000000000001</v>
      </c>
      <c r="Y59" s="10">
        <f>VLOOKUP($B59,'Hit PD'!$B:$L,9,FALSE)</f>
        <v>0.73</v>
      </c>
      <c r="Z59" s="8">
        <v>0.17799999999999999</v>
      </c>
      <c r="AA59" s="8">
        <v>0.32600000000000001</v>
      </c>
      <c r="AB59" s="11">
        <v>0.24099999999999999</v>
      </c>
      <c r="AC59" s="8">
        <v>0.32800000000000001</v>
      </c>
      <c r="AD59" s="8">
        <v>0.33800000000000002</v>
      </c>
      <c r="AE59" s="8">
        <v>110</v>
      </c>
      <c r="AF59" s="11">
        <v>2.1</v>
      </c>
      <c r="AG59" s="11">
        <v>8.6999999999999993</v>
      </c>
      <c r="AH59" s="8">
        <v>5.3</v>
      </c>
      <c r="AI59" s="8">
        <v>3.3</v>
      </c>
    </row>
    <row r="60" spans="1:35" ht="15" thickBot="1">
      <c r="A60" s="5">
        <v>59</v>
      </c>
      <c r="B60" s="22" t="s">
        <v>105</v>
      </c>
      <c r="C60" s="22">
        <v>2023</v>
      </c>
      <c r="D60" s="22" t="s">
        <v>64</v>
      </c>
      <c r="E60" s="8">
        <f>VLOOKUP(B60,HITTERS!$B:$W,3,FALSE)</f>
        <v>151</v>
      </c>
      <c r="F60" s="8">
        <f>VLOOKUP($B60,'Hit PD'!$B:$N,13,FALSE)</f>
        <v>551</v>
      </c>
      <c r="G60" s="8">
        <f>VLOOKUP($B60,HITTERS!$B:$W,4,FALSE)</f>
        <v>654</v>
      </c>
      <c r="H60" s="8">
        <f>VLOOKUP($B60,HITTERS!$B:$W,14,FALSE)</f>
        <v>0.36399999999999999</v>
      </c>
      <c r="I60" s="8">
        <f>VLOOKUP($B60,HITTERS!$B:$W,15,FALSE)</f>
        <v>0.42499999999999999</v>
      </c>
      <c r="J60" s="9">
        <f>VLOOKUP($B60,HITTERS!$B:$W,9,FALSE)</f>
        <v>0.122</v>
      </c>
      <c r="K60" s="10">
        <f>VLOOKUP($B60,HITTERS!$B:$W,10,FALSE)</f>
        <v>0.23899999999999999</v>
      </c>
      <c r="L60" s="10">
        <f>VLOOKUP(B60,'Hit Statcast'!B:R,9,FALSE)</f>
        <v>0.123</v>
      </c>
      <c r="M60" s="10">
        <f>VLOOKUP($B60,'Hit Statcast'!$B:$R,11,FALSE)</f>
        <v>0.48</v>
      </c>
      <c r="N60" s="23">
        <f>VLOOKUP($B60,'Hit Statcast'!$B:$R,5,FALSE)</f>
        <v>91.7</v>
      </c>
      <c r="O60" s="23">
        <f>VLOOKUP($B60,'Hit Statcast'!$B:$R,7,FALSE)</f>
        <v>11.3</v>
      </c>
      <c r="P60" s="10">
        <f>VLOOKUP($B60,'Hit PD'!$B:$L,4,FALSE)</f>
        <v>0.18099999999999999</v>
      </c>
      <c r="Q60" s="10">
        <f>VLOOKUP($B60,'Hit PD'!$B:$L,5,FALSE)</f>
        <v>0.43</v>
      </c>
      <c r="R60" s="10">
        <f>VLOOKUP($B60,'Hit PD'!$B:$L,6,FALSE)</f>
        <v>0.38900000000000001</v>
      </c>
      <c r="S60" s="23">
        <f>VLOOKUP($B60,'Hit PD'!$B:$L,7,FALSE)</f>
        <v>5.6</v>
      </c>
      <c r="T60" s="10">
        <f>VLOOKUP($B60,'Hit PD'!$B:$L,8,FALSE)</f>
        <v>0.3</v>
      </c>
      <c r="U60" s="10">
        <f t="shared" si="0"/>
        <v>0.27600000000000002</v>
      </c>
      <c r="V60" s="10">
        <f>VLOOKUP($B60,'Hit PD'!$B:$L,10,FALSE)</f>
        <v>0.30499999999999999</v>
      </c>
      <c r="W60" s="10">
        <f>VLOOKUP($B60,'Hit PD'!$B:$L,11,FALSE)</f>
        <v>0.186</v>
      </c>
      <c r="X60" s="10">
        <f>VLOOKUP($B60,'Hit PD'!$B:$M,12,FALSE)</f>
        <v>0.11899999999999999</v>
      </c>
      <c r="Y60" s="10">
        <f>VLOOKUP($B60,'Hit PD'!$B:$L,9,FALSE)</f>
        <v>0.72399999999999998</v>
      </c>
      <c r="Z60" s="8">
        <v>0.17199999999999999</v>
      </c>
      <c r="AA60" s="8">
        <v>0.313</v>
      </c>
      <c r="AB60" s="11">
        <v>0.255</v>
      </c>
      <c r="AC60" s="8">
        <v>0.34599999999999997</v>
      </c>
      <c r="AD60" s="8">
        <v>0.35099999999999998</v>
      </c>
      <c r="AE60" s="8">
        <v>125</v>
      </c>
      <c r="AF60" s="11">
        <v>2.4</v>
      </c>
      <c r="AG60" s="11">
        <v>21.9</v>
      </c>
      <c r="AH60" s="8">
        <v>-10.4</v>
      </c>
      <c r="AI60" s="8">
        <v>3.3</v>
      </c>
    </row>
    <row r="61" spans="1:35" ht="15" thickBot="1">
      <c r="A61" s="5">
        <v>60</v>
      </c>
      <c r="B61" s="22" t="s">
        <v>106</v>
      </c>
      <c r="C61" s="22">
        <v>2023</v>
      </c>
      <c r="D61" s="22" t="s">
        <v>54</v>
      </c>
      <c r="E61" s="8">
        <f>VLOOKUP(B61,HITTERS!$B:$W,3,FALSE)</f>
        <v>158</v>
      </c>
      <c r="F61" s="8">
        <f>VLOOKUP($B61,'Hit PD'!$B:$N,13,FALSE)</f>
        <v>596</v>
      </c>
      <c r="G61" s="8">
        <f>VLOOKUP($B61,HITTERS!$B:$W,4,FALSE)</f>
        <v>672</v>
      </c>
      <c r="H61" s="8">
        <f>VLOOKUP($B61,HITTERS!$B:$W,14,FALSE)</f>
        <v>0.34699999999999998</v>
      </c>
      <c r="I61" s="8">
        <f>VLOOKUP($B61,HITTERS!$B:$W,15,FALSE)</f>
        <v>0.45300000000000001</v>
      </c>
      <c r="J61" s="9">
        <f>VLOOKUP($B61,HITTERS!$B:$W,9,FALSE)</f>
        <v>0.1</v>
      </c>
      <c r="K61" s="10">
        <f>VLOOKUP($B61,HITTERS!$B:$W,10,FALSE)</f>
        <v>0.14599999999999999</v>
      </c>
      <c r="L61" s="10">
        <f>VLOOKUP(B61,'Hit Statcast'!B:R,9,FALSE)</f>
        <v>7.9000000000000001E-2</v>
      </c>
      <c r="M61" s="10">
        <f>VLOOKUP($B61,'Hit Statcast'!$B:$R,11,FALSE)</f>
        <v>0.40300000000000002</v>
      </c>
      <c r="N61" s="23">
        <f>VLOOKUP($B61,'Hit Statcast'!$B:$R,5,FALSE)</f>
        <v>89.7</v>
      </c>
      <c r="O61" s="23">
        <f>VLOOKUP($B61,'Hit Statcast'!$B:$R,7,FALSE)</f>
        <v>15.1</v>
      </c>
      <c r="P61" s="10">
        <f>VLOOKUP($B61,'Hit PD'!$B:$L,4,FALSE)</f>
        <v>0.21099999999999999</v>
      </c>
      <c r="Q61" s="10">
        <f>VLOOKUP($B61,'Hit PD'!$B:$L,5,FALSE)</f>
        <v>0.39200000000000002</v>
      </c>
      <c r="R61" s="10">
        <f>VLOOKUP($B61,'Hit PD'!$B:$L,6,FALSE)</f>
        <v>0.39600000000000002</v>
      </c>
      <c r="S61" s="23">
        <f>VLOOKUP($B61,'Hit PD'!$B:$L,7,FALSE)</f>
        <v>4.3</v>
      </c>
      <c r="T61" s="10">
        <f>VLOOKUP($B61,'Hit PD'!$B:$L,8,FALSE)</f>
        <v>0.29499999999999998</v>
      </c>
      <c r="U61" s="10">
        <f t="shared" si="0"/>
        <v>0.19199999999999995</v>
      </c>
      <c r="V61" s="10">
        <f>VLOOKUP($B61,'Hit PD'!$B:$L,10,FALSE)</f>
        <v>0.246</v>
      </c>
      <c r="W61" s="10">
        <f>VLOOKUP($B61,'Hit PD'!$B:$L,11,FALSE)</f>
        <v>0.156</v>
      </c>
      <c r="X61" s="10">
        <f>VLOOKUP($B61,'Hit PD'!$B:$M,12,FALSE)</f>
        <v>0.09</v>
      </c>
      <c r="Y61" s="10">
        <f>VLOOKUP($B61,'Hit PD'!$B:$L,9,FALSE)</f>
        <v>0.80800000000000005</v>
      </c>
      <c r="Z61" s="8">
        <v>0.184</v>
      </c>
      <c r="AA61" s="8">
        <v>0.28699999999999998</v>
      </c>
      <c r="AB61" s="11">
        <v>0.27200000000000002</v>
      </c>
      <c r="AC61" s="8">
        <v>0.34599999999999997</v>
      </c>
      <c r="AD61" s="8">
        <v>0.36</v>
      </c>
      <c r="AE61" s="8">
        <v>123</v>
      </c>
      <c r="AF61" s="11">
        <v>-4</v>
      </c>
      <c r="AG61" s="11">
        <v>13.9</v>
      </c>
      <c r="AH61" s="8">
        <v>-3.1</v>
      </c>
      <c r="AI61" s="8">
        <v>3.3</v>
      </c>
    </row>
    <row r="62" spans="1:35" ht="15" thickBot="1">
      <c r="A62" s="5">
        <v>61</v>
      </c>
      <c r="B62" s="22" t="s">
        <v>107</v>
      </c>
      <c r="C62" s="22">
        <v>2023</v>
      </c>
      <c r="D62" s="22" t="s">
        <v>64</v>
      </c>
      <c r="E62" s="8">
        <f>VLOOKUP(B62,HITTERS!$B:$W,3,FALSE)</f>
        <v>135</v>
      </c>
      <c r="F62" s="8">
        <f>VLOOKUP($B62,'Hit PD'!$B:$N,13,FALSE)</f>
        <v>466</v>
      </c>
      <c r="G62" s="8">
        <f>VLOOKUP($B62,HITTERS!$B:$W,4,FALSE)</f>
        <v>501</v>
      </c>
      <c r="H62" s="8">
        <f>VLOOKUP($B62,HITTERS!$B:$W,14,FALSE)</f>
        <v>0.33500000000000002</v>
      </c>
      <c r="I62" s="8">
        <f>VLOOKUP($B62,HITTERS!$B:$W,15,FALSE)</f>
        <v>0.5</v>
      </c>
      <c r="J62" s="9">
        <f>VLOOKUP($B62,HITTERS!$B:$W,9,FALSE)</f>
        <v>6.2E-2</v>
      </c>
      <c r="K62" s="10">
        <f>VLOOKUP($B62,HITTERS!$B:$W,10,FALSE)</f>
        <v>0.248</v>
      </c>
      <c r="L62" s="10">
        <f>VLOOKUP(B62,'Hit Statcast'!B:R,9,FALSE)</f>
        <v>0.11</v>
      </c>
      <c r="M62" s="10">
        <f>VLOOKUP($B62,'Hit Statcast'!$B:$R,11,FALSE)</f>
        <v>0.39700000000000002</v>
      </c>
      <c r="N62" s="23">
        <f>VLOOKUP($B62,'Hit Statcast'!$B:$R,5,FALSE)</f>
        <v>89.1</v>
      </c>
      <c r="O62" s="23">
        <f>VLOOKUP($B62,'Hit Statcast'!$B:$R,7,FALSE)</f>
        <v>14.3</v>
      </c>
      <c r="P62" s="10">
        <f>VLOOKUP($B62,'Hit PD'!$B:$L,4,FALSE)</f>
        <v>0.21299999999999999</v>
      </c>
      <c r="Q62" s="10">
        <f>VLOOKUP($B62,'Hit PD'!$B:$L,5,FALSE)</f>
        <v>0.39700000000000002</v>
      </c>
      <c r="R62" s="10">
        <f>VLOOKUP($B62,'Hit PD'!$B:$L,6,FALSE)</f>
        <v>0.39100000000000001</v>
      </c>
      <c r="S62" s="23">
        <f>VLOOKUP($B62,'Hit PD'!$B:$L,7,FALSE)</f>
        <v>6.8</v>
      </c>
      <c r="T62" s="10">
        <f>VLOOKUP($B62,'Hit PD'!$B:$L,8,FALSE)</f>
        <v>0.39</v>
      </c>
      <c r="U62" s="10">
        <f t="shared" si="0"/>
        <v>0.27700000000000002</v>
      </c>
      <c r="V62" s="10">
        <f>VLOOKUP($B62,'Hit PD'!$B:$L,10,FALSE)</f>
        <v>0.27300000000000002</v>
      </c>
      <c r="W62" s="10">
        <f>VLOOKUP($B62,'Hit PD'!$B:$L,11,FALSE)</f>
        <v>0.125</v>
      </c>
      <c r="X62" s="10">
        <f>VLOOKUP($B62,'Hit PD'!$B:$M,12,FALSE)</f>
        <v>0.14799999999999999</v>
      </c>
      <c r="Y62" s="10">
        <f>VLOOKUP($B62,'Hit PD'!$B:$L,9,FALSE)</f>
        <v>0.72299999999999998</v>
      </c>
      <c r="Z62" s="8">
        <v>0.2</v>
      </c>
      <c r="AA62" s="8">
        <v>0.35</v>
      </c>
      <c r="AB62" s="11">
        <v>0.28599999999999998</v>
      </c>
      <c r="AC62" s="8">
        <v>0.34599999999999997</v>
      </c>
      <c r="AD62" s="8">
        <v>0.33900000000000002</v>
      </c>
      <c r="AE62" s="8">
        <v>125</v>
      </c>
      <c r="AF62" s="11">
        <v>6.6</v>
      </c>
      <c r="AG62" s="11">
        <v>21.2</v>
      </c>
      <c r="AH62" s="8">
        <v>-4.8</v>
      </c>
      <c r="AI62" s="8">
        <v>3.3</v>
      </c>
    </row>
    <row r="63" spans="1:35" ht="15" thickBot="1">
      <c r="A63" s="5">
        <v>62</v>
      </c>
      <c r="B63" s="22" t="s">
        <v>108</v>
      </c>
      <c r="C63" s="22">
        <v>2023</v>
      </c>
      <c r="D63" s="22" t="s">
        <v>109</v>
      </c>
      <c r="E63" s="8">
        <f>VLOOKUP(B63,HITTERS!$B:$W,3,FALSE)</f>
        <v>106</v>
      </c>
      <c r="F63" s="8">
        <f>VLOOKUP($B63,'Hit PD'!$B:$N,13,FALSE)</f>
        <v>367</v>
      </c>
      <c r="G63" s="8">
        <f>VLOOKUP($B63,HITTERS!$B:$W,4,FALSE)</f>
        <v>424</v>
      </c>
      <c r="H63" s="8">
        <f>VLOOKUP($B63,HITTERS!$B:$W,14,FALSE)</f>
        <v>0.38900000000000001</v>
      </c>
      <c r="I63" s="8">
        <f>VLOOKUP($B63,HITTERS!$B:$W,15,FALSE)</f>
        <v>0.54200000000000004</v>
      </c>
      <c r="J63" s="9">
        <f>VLOOKUP($B63,HITTERS!$B:$W,9,FALSE)</f>
        <v>0.125</v>
      </c>
      <c r="K63" s="10">
        <f>VLOOKUP($B63,HITTERS!$B:$W,10,FALSE)</f>
        <v>0.29699999999999999</v>
      </c>
      <c r="L63" s="10">
        <f>VLOOKUP(B63,'Hit Statcast'!B:R,9,FALSE)</f>
        <v>0.157</v>
      </c>
      <c r="M63" s="10">
        <f>VLOOKUP($B63,'Hit Statcast'!$B:$R,11,FALSE)</f>
        <v>0.40899999999999997</v>
      </c>
      <c r="N63" s="23">
        <f>VLOOKUP($B63,'Hit Statcast'!$B:$R,5,FALSE)</f>
        <v>90.1</v>
      </c>
      <c r="O63" s="23">
        <f>VLOOKUP($B63,'Hit Statcast'!$B:$R,7,FALSE)</f>
        <v>9.8000000000000007</v>
      </c>
      <c r="P63" s="10">
        <f>VLOOKUP($B63,'Hit PD'!$B:$L,4,FALSE)</f>
        <v>0.2</v>
      </c>
      <c r="Q63" s="10">
        <f>VLOOKUP($B63,'Hit PD'!$B:$L,5,FALSE)</f>
        <v>0.42499999999999999</v>
      </c>
      <c r="R63" s="10">
        <f>VLOOKUP($B63,'Hit PD'!$B:$L,6,FALSE)</f>
        <v>0.375</v>
      </c>
      <c r="S63" s="23">
        <f>VLOOKUP($B63,'Hit PD'!$B:$L,7,FALSE)</f>
        <v>6.6</v>
      </c>
      <c r="T63" s="10">
        <f>VLOOKUP($B63,'Hit PD'!$B:$L,8,FALSE)</f>
        <v>0.28699999999999998</v>
      </c>
      <c r="U63" s="10">
        <f t="shared" si="0"/>
        <v>0.29300000000000004</v>
      </c>
      <c r="V63" s="10">
        <f>VLOOKUP($B63,'Hit PD'!$B:$L,10,FALSE)</f>
        <v>0.32</v>
      </c>
      <c r="W63" s="10">
        <f>VLOOKUP($B63,'Hit PD'!$B:$L,11,FALSE)</f>
        <v>0.19900000000000001</v>
      </c>
      <c r="X63" s="10">
        <f>VLOOKUP($B63,'Hit PD'!$B:$M,12,FALSE)</f>
        <v>0.121</v>
      </c>
      <c r="Y63" s="10">
        <f>VLOOKUP($B63,'Hit PD'!$B:$L,9,FALSE)</f>
        <v>0.70699999999999996</v>
      </c>
      <c r="Z63" s="8">
        <v>0.249</v>
      </c>
      <c r="AA63" s="8">
        <v>0.39200000000000002</v>
      </c>
      <c r="AB63" s="11">
        <v>0.29199999999999998</v>
      </c>
      <c r="AC63" s="8">
        <v>0.39300000000000002</v>
      </c>
      <c r="AD63" s="8">
        <v>0.35699999999999998</v>
      </c>
      <c r="AE63" s="8">
        <v>133</v>
      </c>
      <c r="AF63" s="11">
        <v>2.8</v>
      </c>
      <c r="AG63" s="11">
        <v>19.5</v>
      </c>
      <c r="AH63" s="8">
        <v>-0.5</v>
      </c>
      <c r="AI63" s="8">
        <v>3.2</v>
      </c>
    </row>
    <row r="64" spans="1:35" ht="15" thickBot="1">
      <c r="A64" s="5">
        <v>63</v>
      </c>
      <c r="B64" s="22" t="s">
        <v>110</v>
      </c>
      <c r="C64" s="22">
        <v>2023</v>
      </c>
      <c r="D64" s="22" t="s">
        <v>111</v>
      </c>
      <c r="E64" s="8">
        <f>VLOOKUP(B64,HITTERS!$B:$W,3,FALSE)</f>
        <v>124</v>
      </c>
      <c r="F64" s="8">
        <f>VLOOKUP($B64,'Hit PD'!$B:$N,13,FALSE)</f>
        <v>494</v>
      </c>
      <c r="G64" s="8">
        <f>VLOOKUP($B64,HITTERS!$B:$W,4,FALSE)</f>
        <v>525</v>
      </c>
      <c r="H64" s="8">
        <f>VLOOKUP($B64,HITTERS!$B:$W,14,FALSE)</f>
        <v>0.309</v>
      </c>
      <c r="I64" s="8">
        <f>VLOOKUP($B64,HITTERS!$B:$W,15,FALSE)</f>
        <v>0.45300000000000001</v>
      </c>
      <c r="J64" s="9">
        <f>VLOOKUP($B64,HITTERS!$B:$W,9,FALSE)</f>
        <v>5.2999999999999999E-2</v>
      </c>
      <c r="K64" s="10">
        <f>VLOOKUP($B64,HITTERS!$B:$W,10,FALSE)</f>
        <v>0.19800000000000001</v>
      </c>
      <c r="L64" s="10">
        <f>VLOOKUP(B64,'Hit Statcast'!B:R,9,FALSE)</f>
        <v>7.3999999999999996E-2</v>
      </c>
      <c r="M64" s="10">
        <f>VLOOKUP($B64,'Hit Statcast'!$B:$R,11,FALSE)</f>
        <v>0.48399999999999999</v>
      </c>
      <c r="N64" s="23">
        <f>VLOOKUP($B64,'Hit Statcast'!$B:$R,5,FALSE)</f>
        <v>92.2</v>
      </c>
      <c r="O64" s="23">
        <f>VLOOKUP($B64,'Hit Statcast'!$B:$R,7,FALSE)</f>
        <v>13.2</v>
      </c>
      <c r="P64" s="10">
        <f>VLOOKUP($B64,'Hit PD'!$B:$L,4,FALSE)</f>
        <v>0.191</v>
      </c>
      <c r="Q64" s="10">
        <f>VLOOKUP($B64,'Hit PD'!$B:$L,5,FALSE)</f>
        <v>0.41799999999999998</v>
      </c>
      <c r="R64" s="10">
        <f>VLOOKUP($B64,'Hit PD'!$B:$L,6,FALSE)</f>
        <v>0.39</v>
      </c>
      <c r="S64" s="23">
        <f>VLOOKUP($B64,'Hit PD'!$B:$L,7,FALSE)</f>
        <v>5.7</v>
      </c>
      <c r="T64" s="10">
        <f>VLOOKUP($B64,'Hit PD'!$B:$L,8,FALSE)</f>
        <v>0.33300000000000002</v>
      </c>
      <c r="U64" s="10">
        <f t="shared" si="0"/>
        <v>0.18999999999999995</v>
      </c>
      <c r="V64" s="10">
        <f>VLOOKUP($B64,'Hit PD'!$B:$L,10,FALSE)</f>
        <v>0.28899999999999998</v>
      </c>
      <c r="W64" s="10">
        <f>VLOOKUP($B64,'Hit PD'!$B:$L,11,FALSE)</f>
        <v>0.20200000000000001</v>
      </c>
      <c r="X64" s="10">
        <f>VLOOKUP($B64,'Hit PD'!$B:$M,12,FALSE)</f>
        <v>8.5999999999999993E-2</v>
      </c>
      <c r="Y64" s="10">
        <f>VLOOKUP($B64,'Hit PD'!$B:$L,9,FALSE)</f>
        <v>0.81</v>
      </c>
      <c r="Z64" s="8">
        <v>0.184</v>
      </c>
      <c r="AA64" s="8">
        <v>0.31900000000000001</v>
      </c>
      <c r="AB64" s="11">
        <v>0.27300000000000002</v>
      </c>
      <c r="AC64" s="8">
        <v>0.32700000000000001</v>
      </c>
      <c r="AD64" s="8">
        <v>0.32500000000000001</v>
      </c>
      <c r="AE64" s="8">
        <v>103</v>
      </c>
      <c r="AF64" s="11">
        <v>-1.5</v>
      </c>
      <c r="AG64" s="11">
        <v>0.3</v>
      </c>
      <c r="AH64" s="8">
        <v>14.8</v>
      </c>
      <c r="AI64" s="8">
        <v>3.2</v>
      </c>
    </row>
    <row r="65" spans="1:35" ht="15" thickBot="1">
      <c r="A65" s="5">
        <v>64</v>
      </c>
      <c r="B65" s="22" t="s">
        <v>112</v>
      </c>
      <c r="C65" s="22">
        <v>2023</v>
      </c>
      <c r="D65" s="22" t="s">
        <v>95</v>
      </c>
      <c r="E65" s="8">
        <f>VLOOKUP(B65,HITTERS!$B:$W,3,FALSE)</f>
        <v>117</v>
      </c>
      <c r="F65" s="8">
        <f>VLOOKUP($B65,'Hit PD'!$B:$N,13,FALSE)</f>
        <v>426</v>
      </c>
      <c r="G65" s="8">
        <f>VLOOKUP($B65,HITTERS!$B:$W,4,FALSE)</f>
        <v>503</v>
      </c>
      <c r="H65" s="8">
        <f>VLOOKUP($B65,HITTERS!$B:$W,14,FALSE)</f>
        <v>0.36699999999999999</v>
      </c>
      <c r="I65" s="8">
        <f>VLOOKUP($B65,HITTERS!$B:$W,15,FALSE)</f>
        <v>0.41799999999999998</v>
      </c>
      <c r="J65" s="9">
        <f>VLOOKUP($B65,HITTERS!$B:$W,9,FALSE)</f>
        <v>0.14299999999999999</v>
      </c>
      <c r="K65" s="10">
        <f>VLOOKUP($B65,HITTERS!$B:$W,10,FALSE)</f>
        <v>0.19700000000000001</v>
      </c>
      <c r="L65" s="10">
        <f>VLOOKUP(B65,'Hit Statcast'!B:R,9,FALSE)</f>
        <v>8.7999999999999995E-2</v>
      </c>
      <c r="M65" s="10">
        <f>VLOOKUP($B65,'Hit Statcast'!$B:$R,11,FALSE)</f>
        <v>0.378</v>
      </c>
      <c r="N65" s="23">
        <f>VLOOKUP($B65,'Hit Statcast'!$B:$R,5,FALSE)</f>
        <v>89.1</v>
      </c>
      <c r="O65" s="23">
        <f>VLOOKUP($B65,'Hit Statcast'!$B:$R,7,FALSE)</f>
        <v>7.2</v>
      </c>
      <c r="P65" s="10">
        <f>VLOOKUP($B65,'Hit PD'!$B:$L,4,FALSE)</f>
        <v>0.189</v>
      </c>
      <c r="Q65" s="10">
        <f>VLOOKUP($B65,'Hit PD'!$B:$L,5,FALSE)</f>
        <v>0.497</v>
      </c>
      <c r="R65" s="10">
        <f>VLOOKUP($B65,'Hit PD'!$B:$L,6,FALSE)</f>
        <v>0.314</v>
      </c>
      <c r="S65" s="23">
        <f>VLOOKUP($B65,'Hit PD'!$B:$L,7,FALSE)</f>
        <v>4.9000000000000004</v>
      </c>
      <c r="T65" s="10">
        <f>VLOOKUP($B65,'Hit PD'!$B:$L,8,FALSE)</f>
        <v>0.20399999999999999</v>
      </c>
      <c r="U65" s="10">
        <f t="shared" si="0"/>
        <v>0.16400000000000003</v>
      </c>
      <c r="V65" s="10">
        <f>VLOOKUP($B65,'Hit PD'!$B:$L,10,FALSE)</f>
        <v>0.29499999999999998</v>
      </c>
      <c r="W65" s="10">
        <f>VLOOKUP($B65,'Hit PD'!$B:$L,11,FALSE)</f>
        <v>0.23699999999999999</v>
      </c>
      <c r="X65" s="10">
        <f>VLOOKUP($B65,'Hit PD'!$B:$M,12,FALSE)</f>
        <v>5.8000000000000003E-2</v>
      </c>
      <c r="Y65" s="10">
        <f>VLOOKUP($B65,'Hit PD'!$B:$L,9,FALSE)</f>
        <v>0.83599999999999997</v>
      </c>
      <c r="Z65" s="8">
        <v>0.156</v>
      </c>
      <c r="AA65" s="8">
        <v>0.31</v>
      </c>
      <c r="AB65" s="11">
        <v>0.26200000000000001</v>
      </c>
      <c r="AC65" s="8">
        <v>0.34499999999999997</v>
      </c>
      <c r="AD65" s="8">
        <v>0.35799999999999998</v>
      </c>
      <c r="AE65" s="8">
        <v>119</v>
      </c>
      <c r="AF65" s="11">
        <v>2.6</v>
      </c>
      <c r="AG65" s="11">
        <v>14.1</v>
      </c>
      <c r="AH65" s="8">
        <v>1.7</v>
      </c>
      <c r="AI65" s="8">
        <v>3.2</v>
      </c>
    </row>
    <row r="66" spans="1:35" ht="15" thickBot="1">
      <c r="A66" s="5">
        <v>65</v>
      </c>
      <c r="B66" s="22" t="s">
        <v>113</v>
      </c>
      <c r="C66" s="22">
        <v>2023</v>
      </c>
      <c r="D66" s="22" t="s">
        <v>74</v>
      </c>
      <c r="E66" s="8">
        <f>VLOOKUP(B66,HITTERS!$B:$W,3,FALSE)</f>
        <v>89</v>
      </c>
      <c r="F66" s="8">
        <f>VLOOKUP($B66,'Hit PD'!$B:$N,13,FALSE)</f>
        <v>365</v>
      </c>
      <c r="G66" s="8">
        <f>VLOOKUP($B66,HITTERS!$B:$W,4,FALSE)</f>
        <v>403</v>
      </c>
      <c r="H66" s="8">
        <f>VLOOKUP($B66,HITTERS!$B:$W,14,FALSE)</f>
        <v>0.35699999999999998</v>
      </c>
      <c r="I66" s="8">
        <f>VLOOKUP($B66,HITTERS!$B:$W,15,FALSE)</f>
        <v>0.50700000000000001</v>
      </c>
      <c r="J66" s="9">
        <f>VLOOKUP($B66,HITTERS!$B:$W,9,FALSE)</f>
        <v>7.6999999999999999E-2</v>
      </c>
      <c r="K66" s="10">
        <f>VLOOKUP($B66,HITTERS!$B:$W,10,FALSE)</f>
        <v>0.28499999999999998</v>
      </c>
      <c r="L66" s="10">
        <f>VLOOKUP(B66,'Hit Statcast'!B:R,9,FALSE)</f>
        <v>0.108</v>
      </c>
      <c r="M66" s="10">
        <f>VLOOKUP($B66,'Hit Statcast'!$B:$R,11,FALSE)</f>
        <v>0.42</v>
      </c>
      <c r="N66" s="23">
        <f>VLOOKUP($B66,'Hit Statcast'!$B:$R,5,FALSE)</f>
        <v>89.3</v>
      </c>
      <c r="O66" s="23">
        <f>VLOOKUP($B66,'Hit Statcast'!$B:$R,7,FALSE)</f>
        <v>13.8</v>
      </c>
      <c r="P66" s="10">
        <f>VLOOKUP($B66,'Hit PD'!$B:$L,4,FALSE)</f>
        <v>0.24199999999999999</v>
      </c>
      <c r="Q66" s="10">
        <f>VLOOKUP($B66,'Hit PD'!$B:$L,5,FALSE)</f>
        <v>0.38700000000000001</v>
      </c>
      <c r="R66" s="10">
        <f>VLOOKUP($B66,'Hit PD'!$B:$L,6,FALSE)</f>
        <v>0.371</v>
      </c>
      <c r="S66" s="23">
        <f>VLOOKUP($B66,'Hit PD'!$B:$L,7,FALSE)</f>
        <v>6.9</v>
      </c>
      <c r="T66" s="10">
        <f>VLOOKUP($B66,'Hit PD'!$B:$L,8,FALSE)</f>
        <v>0.28399999999999997</v>
      </c>
      <c r="U66" s="10">
        <f t="shared" ref="U66:U129" si="1">1-Y66</f>
        <v>0.252</v>
      </c>
      <c r="V66" s="10">
        <f>VLOOKUP($B66,'Hit PD'!$B:$L,10,FALSE)</f>
        <v>0.32600000000000001</v>
      </c>
      <c r="W66" s="10">
        <f>VLOOKUP($B66,'Hit PD'!$B:$L,11,FALSE)</f>
        <v>0.221</v>
      </c>
      <c r="X66" s="10">
        <f>VLOOKUP($B66,'Hit PD'!$B:$M,12,FALSE)</f>
        <v>0.105</v>
      </c>
      <c r="Y66" s="10">
        <f>VLOOKUP($B66,'Hit PD'!$B:$L,9,FALSE)</f>
        <v>0.748</v>
      </c>
      <c r="Z66" s="8">
        <v>0.216</v>
      </c>
      <c r="AA66" s="8">
        <v>0.38500000000000001</v>
      </c>
      <c r="AB66" s="11">
        <v>0.28999999999999998</v>
      </c>
      <c r="AC66" s="8">
        <v>0.37</v>
      </c>
      <c r="AD66" s="8">
        <v>0.33200000000000002</v>
      </c>
      <c r="AE66" s="8">
        <v>128</v>
      </c>
      <c r="AF66" s="11">
        <v>0.8</v>
      </c>
      <c r="AG66" s="11">
        <v>14.7</v>
      </c>
      <c r="AH66" s="8">
        <v>3.7</v>
      </c>
      <c r="AI66" s="8">
        <v>3.2</v>
      </c>
    </row>
    <row r="67" spans="1:35" ht="15" thickBot="1">
      <c r="A67" s="5">
        <v>66</v>
      </c>
      <c r="B67" s="22" t="s">
        <v>114</v>
      </c>
      <c r="C67" s="22">
        <v>2023</v>
      </c>
      <c r="D67" s="66" t="s">
        <v>45</v>
      </c>
      <c r="E67" s="8">
        <f>VLOOKUP(B67,HITTERS!$B:$W,3,FALSE)</f>
        <v>149</v>
      </c>
      <c r="F67" s="8">
        <f>VLOOKUP($B67,'Hit PD'!$B:$N,13,FALSE)</f>
        <v>553</v>
      </c>
      <c r="G67" s="8">
        <f>VLOOKUP($B67,HITTERS!$B:$W,4,FALSE)</f>
        <v>638</v>
      </c>
      <c r="H67" s="8">
        <f>VLOOKUP($B67,HITTERS!$B:$W,14,FALSE)</f>
        <v>0.31</v>
      </c>
      <c r="I67" s="8">
        <f>VLOOKUP($B67,HITTERS!$B:$W,15,FALSE)</f>
        <v>0.40699999999999997</v>
      </c>
      <c r="J67" s="9">
        <f>VLOOKUP($B67,HITTERS!$B:$W,9,FALSE)</f>
        <v>0.111</v>
      </c>
      <c r="K67" s="10">
        <f>VLOOKUP($B67,HITTERS!$B:$W,10,FALSE)</f>
        <v>0.25900000000000001</v>
      </c>
      <c r="L67" s="10">
        <f>VLOOKUP(B67,'Hit Statcast'!B:R,9,FALSE)</f>
        <v>0.124</v>
      </c>
      <c r="M67" s="10">
        <f>VLOOKUP($B67,'Hit Statcast'!$B:$R,11,FALSE)</f>
        <v>0.36099999999999999</v>
      </c>
      <c r="N67" s="23">
        <f>VLOOKUP($B67,'Hit Statcast'!$B:$R,5,FALSE)</f>
        <v>87.4</v>
      </c>
      <c r="O67" s="23">
        <f>VLOOKUP($B67,'Hit Statcast'!$B:$R,7,FALSE)</f>
        <v>18.2</v>
      </c>
      <c r="P67" s="10">
        <f>VLOOKUP($B67,'Hit PD'!$B:$L,4,FALSE)</f>
        <v>0.193</v>
      </c>
      <c r="Q67" s="10">
        <f>VLOOKUP($B67,'Hit PD'!$B:$L,5,FALSE)</f>
        <v>0.36</v>
      </c>
      <c r="R67" s="10">
        <f>VLOOKUP($B67,'Hit PD'!$B:$L,6,FALSE)</f>
        <v>0.44700000000000001</v>
      </c>
      <c r="S67" s="23">
        <f>VLOOKUP($B67,'Hit PD'!$B:$L,7,FALSE)</f>
        <v>3.5</v>
      </c>
      <c r="T67" s="10">
        <f>VLOOKUP($B67,'Hit PD'!$B:$L,8,FALSE)</f>
        <v>0.35599999999999998</v>
      </c>
      <c r="U67" s="10">
        <f t="shared" si="1"/>
        <v>0.28500000000000003</v>
      </c>
      <c r="V67" s="10">
        <f>VLOOKUP($B67,'Hit PD'!$B:$L,10,FALSE)</f>
        <v>0.27800000000000002</v>
      </c>
      <c r="W67" s="10">
        <f>VLOOKUP($B67,'Hit PD'!$B:$L,11,FALSE)</f>
        <v>0.13700000000000001</v>
      </c>
      <c r="X67" s="10">
        <f>VLOOKUP($B67,'Hit PD'!$B:$M,12,FALSE)</f>
        <v>0.14199999999999999</v>
      </c>
      <c r="Y67" s="10">
        <f>VLOOKUP($B67,'Hit PD'!$B:$L,9,FALSE)</f>
        <v>0.71499999999999997</v>
      </c>
      <c r="Z67" s="8">
        <v>0.191</v>
      </c>
      <c r="AA67" s="8">
        <v>0.252</v>
      </c>
      <c r="AB67" s="11">
        <v>0.21299999999999999</v>
      </c>
      <c r="AC67" s="8">
        <v>0.309</v>
      </c>
      <c r="AD67" s="8">
        <v>0.34</v>
      </c>
      <c r="AE67" s="8">
        <v>92</v>
      </c>
      <c r="AF67" s="11">
        <v>0.1</v>
      </c>
      <c r="AG67" s="11">
        <v>-6.3</v>
      </c>
      <c r="AH67" s="8">
        <v>17.100000000000001</v>
      </c>
      <c r="AI67" s="8">
        <v>3.2</v>
      </c>
    </row>
    <row r="68" spans="1:35" ht="15" thickBot="1">
      <c r="A68" s="5">
        <v>67</v>
      </c>
      <c r="B68" s="22" t="s">
        <v>115</v>
      </c>
      <c r="C68" s="22">
        <v>2023</v>
      </c>
      <c r="D68" s="22" t="s">
        <v>116</v>
      </c>
      <c r="E68" s="8">
        <f>VLOOKUP(B68,HITTERS!$B:$W,3,FALSE)</f>
        <v>153</v>
      </c>
      <c r="F68" s="8">
        <f>VLOOKUP($B68,'Hit PD'!$B:$N,13,FALSE)</f>
        <v>580</v>
      </c>
      <c r="G68" s="8">
        <f>VLOOKUP($B68,HITTERS!$B:$W,4,FALSE)</f>
        <v>656</v>
      </c>
      <c r="H68" s="8">
        <f>VLOOKUP($B68,HITTERS!$B:$W,14,FALSE)</f>
        <v>0.35099999999999998</v>
      </c>
      <c r="I68" s="8">
        <f>VLOOKUP($B68,HITTERS!$B:$W,15,FALSE)</f>
        <v>0.5</v>
      </c>
      <c r="J68" s="9">
        <f>VLOOKUP($B68,HITTERS!$B:$W,9,FALSE)</f>
        <v>9.5000000000000001E-2</v>
      </c>
      <c r="K68" s="10">
        <f>VLOOKUP($B68,HITTERS!$B:$W,10,FALSE)</f>
        <v>0.192</v>
      </c>
      <c r="L68" s="10">
        <f>VLOOKUP(B68,'Hit Statcast'!B:R,9,FALSE)</f>
        <v>0.127</v>
      </c>
      <c r="M68" s="10">
        <f>VLOOKUP($B68,'Hit Statcast'!$B:$R,11,FALSE)</f>
        <v>0.54700000000000004</v>
      </c>
      <c r="N68" s="23">
        <f>VLOOKUP($B68,'Hit Statcast'!$B:$R,5,FALSE)</f>
        <v>93.1</v>
      </c>
      <c r="O68" s="23">
        <f>VLOOKUP($B68,'Hit Statcast'!$B:$R,7,FALSE)</f>
        <v>12.4</v>
      </c>
      <c r="P68" s="10">
        <f>VLOOKUP($B68,'Hit PD'!$B:$L,4,FALSE)</f>
        <v>0.18</v>
      </c>
      <c r="Q68" s="10">
        <f>VLOOKUP($B68,'Hit PD'!$B:$L,5,FALSE)</f>
        <v>0.42799999999999999</v>
      </c>
      <c r="R68" s="10">
        <f>VLOOKUP($B68,'Hit PD'!$B:$L,6,FALSE)</f>
        <v>0.39300000000000002</v>
      </c>
      <c r="S68" s="23">
        <f>VLOOKUP($B68,'Hit PD'!$B:$L,7,FALSE)</f>
        <v>3</v>
      </c>
      <c r="T68" s="10">
        <f>VLOOKUP($B68,'Hit PD'!$B:$L,8,FALSE)</f>
        <v>0.36099999999999999</v>
      </c>
      <c r="U68" s="10">
        <f t="shared" si="1"/>
        <v>0.24</v>
      </c>
      <c r="V68" s="10">
        <f>VLOOKUP($B68,'Hit PD'!$B:$L,10,FALSE)</f>
        <v>0.23</v>
      </c>
      <c r="W68" s="10">
        <f>VLOOKUP($B68,'Hit PD'!$B:$L,11,FALSE)</f>
        <v>0.104</v>
      </c>
      <c r="X68" s="10">
        <f>VLOOKUP($B68,'Hit PD'!$B:$M,12,FALSE)</f>
        <v>0.126</v>
      </c>
      <c r="Y68" s="10">
        <f>VLOOKUP($B68,'Hit PD'!$B:$L,9,FALSE)</f>
        <v>0.76</v>
      </c>
      <c r="Z68" s="8">
        <v>0.23499999999999999</v>
      </c>
      <c r="AA68" s="8">
        <v>0.29199999999999998</v>
      </c>
      <c r="AB68" s="11">
        <v>0.27200000000000002</v>
      </c>
      <c r="AC68" s="8">
        <v>0.36099999999999999</v>
      </c>
      <c r="AD68" s="8">
        <v>0.38200000000000001</v>
      </c>
      <c r="AE68" s="8">
        <v>125</v>
      </c>
      <c r="AF68" s="11">
        <v>-3.8</v>
      </c>
      <c r="AG68" s="11">
        <v>15.7</v>
      </c>
      <c r="AH68" s="8">
        <v>-5.6</v>
      </c>
      <c r="AI68" s="8">
        <v>3.2</v>
      </c>
    </row>
    <row r="69" spans="1:35" ht="15" thickBot="1">
      <c r="A69" s="5">
        <v>68</v>
      </c>
      <c r="B69" s="22" t="s">
        <v>117</v>
      </c>
      <c r="C69" s="22">
        <v>2023</v>
      </c>
      <c r="D69" s="22" t="s">
        <v>56</v>
      </c>
      <c r="E69" s="8">
        <f>VLOOKUP(B69,HITTERS!$B:$W,3,FALSE)</f>
        <v>138</v>
      </c>
      <c r="F69" s="8">
        <f>VLOOKUP($B69,'Hit PD'!$B:$N,13,FALSE)</f>
        <v>515</v>
      </c>
      <c r="G69" s="8">
        <f>VLOOKUP($B69,HITTERS!$B:$W,4,FALSE)</f>
        <v>583</v>
      </c>
      <c r="H69" s="8">
        <f>VLOOKUP($B69,HITTERS!$B:$W,14,FALSE)</f>
        <v>0.35699999999999998</v>
      </c>
      <c r="I69" s="8">
        <f>VLOOKUP($B69,HITTERS!$B:$W,15,FALSE)</f>
        <v>0.48499999999999999</v>
      </c>
      <c r="J69" s="9">
        <f>VLOOKUP($B69,HITTERS!$B:$W,9,FALSE)</f>
        <v>0.10100000000000001</v>
      </c>
      <c r="K69" s="10">
        <f>VLOOKUP($B69,HITTERS!$B:$W,10,FALSE)</f>
        <v>0.223</v>
      </c>
      <c r="L69" s="10">
        <f>VLOOKUP(B69,'Hit Statcast'!B:R,9,FALSE)</f>
        <v>0.105</v>
      </c>
      <c r="M69" s="10">
        <f>VLOOKUP($B69,'Hit Statcast'!$B:$R,11,FALSE)</f>
        <v>0.48</v>
      </c>
      <c r="N69" s="23">
        <f>VLOOKUP($B69,'Hit Statcast'!$B:$R,5,FALSE)</f>
        <v>91.4</v>
      </c>
      <c r="O69" s="23">
        <f>VLOOKUP($B69,'Hit Statcast'!$B:$R,7,FALSE)</f>
        <v>10.8</v>
      </c>
      <c r="P69" s="10">
        <f>VLOOKUP($B69,'Hit PD'!$B:$L,4,FALSE)</f>
        <v>0.224</v>
      </c>
      <c r="Q69" s="10">
        <f>VLOOKUP($B69,'Hit PD'!$B:$L,5,FALSE)</f>
        <v>0.43099999999999999</v>
      </c>
      <c r="R69" s="10">
        <f>VLOOKUP($B69,'Hit PD'!$B:$L,6,FALSE)</f>
        <v>0.34399999999999997</v>
      </c>
      <c r="S69" s="23">
        <f>VLOOKUP($B69,'Hit PD'!$B:$L,7,FALSE)</f>
        <v>4.5</v>
      </c>
      <c r="T69" s="10">
        <f>VLOOKUP($B69,'Hit PD'!$B:$L,8,FALSE)</f>
        <v>0.23499999999999999</v>
      </c>
      <c r="U69" s="10">
        <f t="shared" si="1"/>
        <v>0.19199999999999995</v>
      </c>
      <c r="V69" s="10">
        <f>VLOOKUP($B69,'Hit PD'!$B:$L,10,FALSE)</f>
        <v>0.28299999999999997</v>
      </c>
      <c r="W69" s="10">
        <f>VLOOKUP($B69,'Hit PD'!$B:$L,11,FALSE)</f>
        <v>0.20399999999999999</v>
      </c>
      <c r="X69" s="10">
        <f>VLOOKUP($B69,'Hit PD'!$B:$M,12,FALSE)</f>
        <v>7.9000000000000001E-2</v>
      </c>
      <c r="Y69" s="10">
        <f>VLOOKUP($B69,'Hit PD'!$B:$L,9,FALSE)</f>
        <v>0.80800000000000005</v>
      </c>
      <c r="Z69" s="8">
        <v>0.20399999999999999</v>
      </c>
      <c r="AA69" s="8">
        <v>0.33900000000000002</v>
      </c>
      <c r="AB69" s="11">
        <v>0.28399999999999997</v>
      </c>
      <c r="AC69" s="8">
        <v>0.35799999999999998</v>
      </c>
      <c r="AD69" s="8">
        <v>0.35699999999999998</v>
      </c>
      <c r="AE69" s="8">
        <v>126</v>
      </c>
      <c r="AF69" s="11">
        <v>-3.5</v>
      </c>
      <c r="AG69" s="11">
        <v>14.5</v>
      </c>
      <c r="AH69" s="8">
        <v>-2.2999999999999998</v>
      </c>
      <c r="AI69" s="8">
        <v>3.1</v>
      </c>
    </row>
    <row r="70" spans="1:35" ht="15" thickBot="1">
      <c r="A70" s="5">
        <v>69</v>
      </c>
      <c r="B70" s="22" t="s">
        <v>118</v>
      </c>
      <c r="C70" s="22">
        <v>2023</v>
      </c>
      <c r="D70" s="22" t="s">
        <v>24</v>
      </c>
      <c r="E70" s="8">
        <f>VLOOKUP(B70,HITTERS!$B:$W,3,FALSE)</f>
        <v>135</v>
      </c>
      <c r="F70" s="8">
        <f>VLOOKUP($B70,'Hit PD'!$B:$N,13,FALSE)</f>
        <v>482</v>
      </c>
      <c r="G70" s="8">
        <f>VLOOKUP($B70,HITTERS!$B:$W,4,FALSE)</f>
        <v>579</v>
      </c>
      <c r="H70" s="8">
        <f>VLOOKUP($B70,HITTERS!$B:$W,14,FALSE)</f>
        <v>0.33300000000000002</v>
      </c>
      <c r="I70" s="8">
        <f>VLOOKUP($B70,HITTERS!$B:$W,15,FALSE)</f>
        <v>0.47499999999999998</v>
      </c>
      <c r="J70" s="9">
        <f>VLOOKUP($B70,HITTERS!$B:$W,9,FALSE)</f>
        <v>0.14699999999999999</v>
      </c>
      <c r="K70" s="10">
        <f>VLOOKUP($B70,HITTERS!$B:$W,10,FALSE)</f>
        <v>0.26400000000000001</v>
      </c>
      <c r="L70" s="10">
        <f>VLOOKUP(B70,'Hit Statcast'!B:R,9,FALSE)</f>
        <v>0.14599999999999999</v>
      </c>
      <c r="M70" s="10">
        <f>VLOOKUP($B70,'Hit Statcast'!$B:$R,11,FALSE)</f>
        <v>0.46</v>
      </c>
      <c r="N70" s="23">
        <f>VLOOKUP($B70,'Hit Statcast'!$B:$R,5,FALSE)</f>
        <v>91.2</v>
      </c>
      <c r="O70" s="23">
        <f>VLOOKUP($B70,'Hit Statcast'!$B:$R,7,FALSE)</f>
        <v>21.7</v>
      </c>
      <c r="P70" s="10">
        <f>VLOOKUP($B70,'Hit PD'!$B:$L,4,FALSE)</f>
        <v>0.17299999999999999</v>
      </c>
      <c r="Q70" s="10">
        <f>VLOOKUP($B70,'Hit PD'!$B:$L,5,FALSE)</f>
        <v>0.33400000000000002</v>
      </c>
      <c r="R70" s="10">
        <f>VLOOKUP($B70,'Hit PD'!$B:$L,6,FALSE)</f>
        <v>0.49299999999999999</v>
      </c>
      <c r="S70" s="23">
        <f>VLOOKUP($B70,'Hit PD'!$B:$L,7,FALSE)</f>
        <v>2.9</v>
      </c>
      <c r="T70" s="10">
        <f>VLOOKUP($B70,'Hit PD'!$B:$L,8,FALSE)</f>
        <v>0.26</v>
      </c>
      <c r="U70" s="10">
        <f t="shared" si="1"/>
        <v>0.28100000000000003</v>
      </c>
      <c r="V70" s="10">
        <f>VLOOKUP($B70,'Hit PD'!$B:$L,10,FALSE)</f>
        <v>0.308</v>
      </c>
      <c r="W70" s="10">
        <f>VLOOKUP($B70,'Hit PD'!$B:$L,11,FALSE)</f>
        <v>0.19800000000000001</v>
      </c>
      <c r="X70" s="10">
        <f>VLOOKUP($B70,'Hit PD'!$B:$M,12,FALSE)</f>
        <v>0.11</v>
      </c>
      <c r="Y70" s="10">
        <f>VLOOKUP($B70,'Hit PD'!$B:$L,9,FALSE)</f>
        <v>0.71899999999999997</v>
      </c>
      <c r="Z70" s="8">
        <v>0.27</v>
      </c>
      <c r="AA70" s="8">
        <v>0.22600000000000001</v>
      </c>
      <c r="AB70" s="11">
        <v>0.216</v>
      </c>
      <c r="AC70" s="8">
        <v>0.34899999999999998</v>
      </c>
      <c r="AD70" s="8">
        <v>0.37</v>
      </c>
      <c r="AE70" s="8">
        <v>122</v>
      </c>
      <c r="AF70" s="11">
        <v>1.3</v>
      </c>
      <c r="AG70" s="11">
        <v>16.399999999999999</v>
      </c>
      <c r="AH70" s="8">
        <v>-4.5</v>
      </c>
      <c r="AI70" s="8">
        <v>3.1</v>
      </c>
    </row>
    <row r="71" spans="1:35" ht="15" thickBot="1">
      <c r="A71" s="5">
        <v>70</v>
      </c>
      <c r="B71" s="22" t="s">
        <v>119</v>
      </c>
      <c r="C71" s="22">
        <v>2023</v>
      </c>
      <c r="D71" s="22" t="s">
        <v>89</v>
      </c>
      <c r="E71" s="8">
        <f>VLOOKUP(B71,HITTERS!$B:$W,3,FALSE)</f>
        <v>133</v>
      </c>
      <c r="F71" s="8">
        <f>VLOOKUP($B71,'Hit PD'!$B:$N,13,FALSE)</f>
        <v>404</v>
      </c>
      <c r="G71" s="8">
        <f>VLOOKUP($B71,HITTERS!$B:$W,4,FALSE)</f>
        <v>472</v>
      </c>
      <c r="H71" s="8">
        <f>VLOOKUP($B71,HITTERS!$B:$W,14,FALSE)</f>
        <v>0.372</v>
      </c>
      <c r="I71" s="8">
        <f>VLOOKUP($B71,HITTERS!$B:$W,15,FALSE)</f>
        <v>0.45800000000000002</v>
      </c>
      <c r="J71" s="9">
        <f>VLOOKUP($B71,HITTERS!$B:$W,9,FALSE)</f>
        <v>0.125</v>
      </c>
      <c r="K71" s="10">
        <f>VLOOKUP($B71,HITTERS!$B:$W,10,FALSE)</f>
        <v>0.30499999999999999</v>
      </c>
      <c r="L71" s="10">
        <f>VLOOKUP(B71,'Hit Statcast'!B:R,9,FALSE)</f>
        <v>9.0999999999999998E-2</v>
      </c>
      <c r="M71" s="10">
        <f>VLOOKUP($B71,'Hit Statcast'!$B:$R,11,FALSE)</f>
        <v>0.48699999999999999</v>
      </c>
      <c r="N71" s="23">
        <f>VLOOKUP($B71,'Hit Statcast'!$B:$R,5,FALSE)</f>
        <v>91.3</v>
      </c>
      <c r="O71" s="23">
        <f>VLOOKUP($B71,'Hit Statcast'!$B:$R,7,FALSE)</f>
        <v>12.4</v>
      </c>
      <c r="P71" s="10">
        <f>VLOOKUP($B71,'Hit PD'!$B:$L,4,FALSE)</f>
        <v>0.21099999999999999</v>
      </c>
      <c r="Q71" s="10">
        <f>VLOOKUP($B71,'Hit PD'!$B:$L,5,FALSE)</f>
        <v>0.44800000000000001</v>
      </c>
      <c r="R71" s="10">
        <f>VLOOKUP($B71,'Hit PD'!$B:$L,6,FALSE)</f>
        <v>0.34100000000000003</v>
      </c>
      <c r="S71" s="23">
        <f>VLOOKUP($B71,'Hit PD'!$B:$L,7,FALSE)</f>
        <v>6.3</v>
      </c>
      <c r="T71" s="10">
        <f>VLOOKUP($B71,'Hit PD'!$B:$L,8,FALSE)</f>
        <v>0.28199999999999997</v>
      </c>
      <c r="U71" s="10">
        <f t="shared" si="1"/>
        <v>0.246</v>
      </c>
      <c r="V71" s="10">
        <f>VLOOKUP($B71,'Hit PD'!$B:$L,10,FALSE)</f>
        <v>0.29399999999999998</v>
      </c>
      <c r="W71" s="10">
        <f>VLOOKUP($B71,'Hit PD'!$B:$L,11,FALSE)</f>
        <v>0.191</v>
      </c>
      <c r="X71" s="10">
        <f>VLOOKUP($B71,'Hit PD'!$B:$M,12,FALSE)</f>
        <v>0.104</v>
      </c>
      <c r="Y71" s="10">
        <f>VLOOKUP($B71,'Hit PD'!$B:$L,9,FALSE)</f>
        <v>0.754</v>
      </c>
      <c r="Z71" s="8">
        <v>0.17299999999999999</v>
      </c>
      <c r="AA71" s="8">
        <v>0.39900000000000002</v>
      </c>
      <c r="AB71" s="11">
        <v>0.27500000000000002</v>
      </c>
      <c r="AC71" s="8">
        <v>0.35399999999999998</v>
      </c>
      <c r="AD71" s="8">
        <v>0.32</v>
      </c>
      <c r="AE71" s="8">
        <v>121</v>
      </c>
      <c r="AF71" s="11">
        <v>3.2</v>
      </c>
      <c r="AG71" s="11">
        <v>15.4</v>
      </c>
      <c r="AH71" s="8">
        <v>-0.5</v>
      </c>
      <c r="AI71" s="8">
        <v>3</v>
      </c>
    </row>
    <row r="72" spans="1:35" ht="15" thickBot="1">
      <c r="A72" s="5">
        <v>71</v>
      </c>
      <c r="B72" s="22" t="s">
        <v>120</v>
      </c>
      <c r="C72" s="22">
        <v>2023</v>
      </c>
      <c r="D72" s="22" t="s">
        <v>89</v>
      </c>
      <c r="E72" s="8">
        <f>VLOOKUP(B72,HITTERS!$B:$W,3,FALSE)</f>
        <v>126</v>
      </c>
      <c r="F72" s="8">
        <f>VLOOKUP($B72,'Hit PD'!$B:$N,13,FALSE)</f>
        <v>457</v>
      </c>
      <c r="G72" s="8">
        <f>VLOOKUP($B72,HITTERS!$B:$W,4,FALSE)</f>
        <v>546</v>
      </c>
      <c r="H72" s="8">
        <f>VLOOKUP($B72,HITTERS!$B:$W,14,FALSE)</f>
        <v>0.40100000000000002</v>
      </c>
      <c r="I72" s="8">
        <f>VLOOKUP($B72,HITTERS!$B:$W,15,FALSE)</f>
        <v>0.499</v>
      </c>
      <c r="J72" s="9">
        <f>VLOOKUP($B72,HITTERS!$B:$W,9,FALSE)</f>
        <v>0.14699999999999999</v>
      </c>
      <c r="K72" s="10">
        <f>VLOOKUP($B72,HITTERS!$B:$W,10,FALSE)</f>
        <v>0.218</v>
      </c>
      <c r="L72" s="10">
        <f>VLOOKUP(B72,'Hit Statcast'!B:R,9,FALSE)</f>
        <v>0.152</v>
      </c>
      <c r="M72" s="10">
        <f>VLOOKUP($B72,'Hit Statcast'!$B:$R,11,FALSE)</f>
        <v>0.46800000000000003</v>
      </c>
      <c r="N72" s="23">
        <f>VLOOKUP($B72,'Hit Statcast'!$B:$R,5,FALSE)</f>
        <v>91.8</v>
      </c>
      <c r="O72" s="23">
        <f>VLOOKUP($B72,'Hit Statcast'!$B:$R,7,FALSE)</f>
        <v>9.1</v>
      </c>
      <c r="P72" s="10">
        <f>VLOOKUP($B72,'Hit PD'!$B:$L,4,FALSE)</f>
        <v>0.249</v>
      </c>
      <c r="Q72" s="10">
        <f>VLOOKUP($B72,'Hit PD'!$B:$L,5,FALSE)</f>
        <v>0.44700000000000001</v>
      </c>
      <c r="R72" s="10">
        <f>VLOOKUP($B72,'Hit PD'!$B:$L,6,FALSE)</f>
        <v>0.30499999999999999</v>
      </c>
      <c r="S72" s="23">
        <f>VLOOKUP($B72,'Hit PD'!$B:$L,7,FALSE)</f>
        <v>4.3</v>
      </c>
      <c r="T72" s="10">
        <f>VLOOKUP($B72,'Hit PD'!$B:$L,8,FALSE)</f>
        <v>0.36599999999999999</v>
      </c>
      <c r="U72" s="10">
        <f t="shared" si="1"/>
        <v>0.31200000000000006</v>
      </c>
      <c r="V72" s="10">
        <f>VLOOKUP($B72,'Hit PD'!$B:$L,10,FALSE)</f>
        <v>0.251</v>
      </c>
      <c r="W72" s="10">
        <f>VLOOKUP($B72,'Hit PD'!$B:$L,11,FALSE)</f>
        <v>9.1999999999999998E-2</v>
      </c>
      <c r="X72" s="10">
        <f>VLOOKUP($B72,'Hit PD'!$B:$M,12,FALSE)</f>
        <v>0.16</v>
      </c>
      <c r="Y72" s="10">
        <f>VLOOKUP($B72,'Hit PD'!$B:$L,9,FALSE)</f>
        <v>0.68799999999999994</v>
      </c>
      <c r="Z72" s="8">
        <v>0.19800000000000001</v>
      </c>
      <c r="AA72" s="8">
        <v>0.35</v>
      </c>
      <c r="AB72" s="11">
        <v>0.29199999999999998</v>
      </c>
      <c r="AC72" s="8">
        <v>0.38</v>
      </c>
      <c r="AD72" s="8">
        <v>0.39500000000000002</v>
      </c>
      <c r="AE72" s="8">
        <v>139</v>
      </c>
      <c r="AF72" s="11">
        <v>-2.9</v>
      </c>
      <c r="AG72" s="11">
        <v>23.3</v>
      </c>
      <c r="AH72" s="8">
        <v>-11.2</v>
      </c>
      <c r="AI72" s="8">
        <v>3</v>
      </c>
    </row>
    <row r="73" spans="1:35" ht="15" thickBot="1">
      <c r="A73" s="5">
        <v>72</v>
      </c>
      <c r="B73" s="22" t="s">
        <v>121</v>
      </c>
      <c r="C73" s="22">
        <v>2023</v>
      </c>
      <c r="D73" s="22" t="s">
        <v>37</v>
      </c>
      <c r="E73" s="8">
        <f>VLOOKUP(B73,HITTERS!$B:$W,3,FALSE)</f>
        <v>144</v>
      </c>
      <c r="F73" s="8">
        <f>VLOOKUP($B73,'Hit PD'!$B:$N,13,FALSE)</f>
        <v>407</v>
      </c>
      <c r="G73" s="8">
        <f>VLOOKUP($B73,HITTERS!$B:$W,4,FALSE)</f>
        <v>495</v>
      </c>
      <c r="H73" s="8">
        <f>VLOOKUP($B73,HITTERS!$B:$W,14,FALSE)</f>
        <v>0.35299999999999998</v>
      </c>
      <c r="I73" s="8">
        <f>VLOOKUP($B73,HITTERS!$B:$W,15,FALSE)</f>
        <v>0.35899999999999999</v>
      </c>
      <c r="J73" s="9">
        <f>VLOOKUP($B73,HITTERS!$B:$W,9,FALSE)</f>
        <v>0.129</v>
      </c>
      <c r="K73" s="10">
        <f>VLOOKUP($B73,HITTERS!$B:$W,10,FALSE)</f>
        <v>0.17399999999999999</v>
      </c>
      <c r="L73" s="10">
        <f>VLOOKUP(B73,'Hit Statcast'!B:R,9,FALSE)</f>
        <v>8.9999999999999993E-3</v>
      </c>
      <c r="M73" s="10">
        <f>VLOOKUP($B73,'Hit Statcast'!$B:$R,11,FALSE)</f>
        <v>0.192</v>
      </c>
      <c r="N73" s="23">
        <f>VLOOKUP($B73,'Hit Statcast'!$B:$R,5,FALSE)</f>
        <v>85.7</v>
      </c>
      <c r="O73" s="23">
        <f>VLOOKUP($B73,'Hit Statcast'!$B:$R,7,FALSE)</f>
        <v>16.399999999999999</v>
      </c>
      <c r="P73" s="10">
        <f>VLOOKUP($B73,'Hit PD'!$B:$L,4,FALSE)</f>
        <v>0.187</v>
      </c>
      <c r="Q73" s="10">
        <f>VLOOKUP($B73,'Hit PD'!$B:$L,5,FALSE)</f>
        <v>0.38300000000000001</v>
      </c>
      <c r="R73" s="10">
        <f>VLOOKUP($B73,'Hit PD'!$B:$L,6,FALSE)</f>
        <v>0.43</v>
      </c>
      <c r="S73" s="23">
        <f>VLOOKUP($B73,'Hit PD'!$B:$L,7,FALSE)</f>
        <v>6.4</v>
      </c>
      <c r="T73" s="10">
        <f>VLOOKUP($B73,'Hit PD'!$B:$L,8,FALSE)</f>
        <v>0.21099999999999999</v>
      </c>
      <c r="U73" s="10">
        <f t="shared" si="1"/>
        <v>0.13900000000000001</v>
      </c>
      <c r="V73" s="10">
        <f>VLOOKUP($B73,'Hit PD'!$B:$L,10,FALSE)</f>
        <v>0.26700000000000002</v>
      </c>
      <c r="W73" s="10">
        <f>VLOOKUP($B73,'Hit PD'!$B:$L,11,FALSE)</f>
        <v>0.214</v>
      </c>
      <c r="X73" s="10">
        <f>VLOOKUP($B73,'Hit PD'!$B:$M,12,FALSE)</f>
        <v>5.2999999999999999E-2</v>
      </c>
      <c r="Y73" s="10">
        <f>VLOOKUP($B73,'Hit PD'!$B:$L,9,FALSE)</f>
        <v>0.86099999999999999</v>
      </c>
      <c r="Z73" s="8">
        <v>0.11600000000000001</v>
      </c>
      <c r="AA73" s="8">
        <v>0.30199999999999999</v>
      </c>
      <c r="AB73" s="11">
        <v>0.253</v>
      </c>
      <c r="AC73" s="8">
        <v>0.32600000000000001</v>
      </c>
      <c r="AD73" s="8">
        <v>0.27300000000000002</v>
      </c>
      <c r="AE73" s="8">
        <v>103</v>
      </c>
      <c r="AF73" s="11">
        <v>4.7</v>
      </c>
      <c r="AG73" s="11">
        <v>6.5</v>
      </c>
      <c r="AH73" s="8">
        <v>7.2</v>
      </c>
      <c r="AI73" s="8">
        <v>3</v>
      </c>
    </row>
    <row r="74" spans="1:35" ht="15" thickBot="1">
      <c r="A74" s="5">
        <v>73</v>
      </c>
      <c r="B74" s="22" t="s">
        <v>122</v>
      </c>
      <c r="C74" s="22">
        <v>2023</v>
      </c>
      <c r="D74" s="22" t="s">
        <v>29</v>
      </c>
      <c r="E74" s="8">
        <f>VLOOKUP(B74,HITTERS!$B:$W,3,FALSE)</f>
        <v>82</v>
      </c>
      <c r="F74" s="8">
        <f>VLOOKUP($B74,'Hit PD'!$B:$N,13,FALSE)</f>
        <v>308</v>
      </c>
      <c r="G74" s="8">
        <f>VLOOKUP($B74,HITTERS!$B:$W,4,FALSE)</f>
        <v>362</v>
      </c>
      <c r="H74" s="8">
        <f>VLOOKUP($B74,HITTERS!$B:$W,14,FALSE)</f>
        <v>0.36699999999999999</v>
      </c>
      <c r="I74" s="8">
        <f>VLOOKUP($B74,HITTERS!$B:$W,15,FALSE)</f>
        <v>0.49</v>
      </c>
      <c r="J74" s="9">
        <f>VLOOKUP($B74,HITTERS!$B:$W,9,FALSE)</f>
        <v>0.124</v>
      </c>
      <c r="K74" s="10">
        <f>VLOOKUP($B74,HITTERS!$B:$W,10,FALSE)</f>
        <v>0.28699999999999998</v>
      </c>
      <c r="L74" s="10">
        <f>VLOOKUP(B74,'Hit Statcast'!B:R,9,FALSE)</f>
        <v>0.16</v>
      </c>
      <c r="M74" s="10">
        <f>VLOOKUP($B74,'Hit Statcast'!$B:$R,11,FALSE)</f>
        <v>0.51500000000000001</v>
      </c>
      <c r="N74" s="23">
        <f>VLOOKUP($B74,'Hit Statcast'!$B:$R,5,FALSE)</f>
        <v>91.9</v>
      </c>
      <c r="O74" s="23">
        <f>VLOOKUP($B74,'Hit Statcast'!$B:$R,7,FALSE)</f>
        <v>19.3</v>
      </c>
      <c r="P74" s="10">
        <f>VLOOKUP($B74,'Hit PD'!$B:$L,4,FALSE)</f>
        <v>0.24299999999999999</v>
      </c>
      <c r="Q74" s="10">
        <f>VLOOKUP($B74,'Hit PD'!$B:$L,5,FALSE)</f>
        <v>0.33</v>
      </c>
      <c r="R74" s="10">
        <f>VLOOKUP($B74,'Hit PD'!$B:$L,6,FALSE)</f>
        <v>0.42699999999999999</v>
      </c>
      <c r="S74" s="23">
        <f>VLOOKUP($B74,'Hit PD'!$B:$L,7,FALSE)</f>
        <v>3.8</v>
      </c>
      <c r="T74" s="10">
        <f>VLOOKUP($B74,'Hit PD'!$B:$L,8,FALSE)</f>
        <v>0.23</v>
      </c>
      <c r="U74" s="10">
        <f t="shared" si="1"/>
        <v>0.245</v>
      </c>
      <c r="V74" s="10">
        <f>VLOOKUP($B74,'Hit PD'!$B:$L,10,FALSE)</f>
        <v>0.252</v>
      </c>
      <c r="W74" s="10">
        <f>VLOOKUP($B74,'Hit PD'!$B:$L,11,FALSE)</f>
        <v>0.14299999999999999</v>
      </c>
      <c r="X74" s="10">
        <f>VLOOKUP($B74,'Hit PD'!$B:$M,12,FALSE)</f>
        <v>0.109</v>
      </c>
      <c r="Y74" s="10">
        <f>VLOOKUP($B74,'Hit PD'!$B:$L,9,FALSE)</f>
        <v>0.755</v>
      </c>
      <c r="Z74" s="8">
        <v>0.22700000000000001</v>
      </c>
      <c r="AA74" s="8">
        <v>0.33500000000000002</v>
      </c>
      <c r="AB74" s="11">
        <v>0.26300000000000001</v>
      </c>
      <c r="AC74" s="8">
        <v>0.36799999999999999</v>
      </c>
      <c r="AD74" s="8">
        <v>0.38800000000000001</v>
      </c>
      <c r="AE74" s="8">
        <v>134</v>
      </c>
      <c r="AF74" s="11">
        <v>1.8</v>
      </c>
      <c r="AG74" s="11">
        <v>16.5</v>
      </c>
      <c r="AH74" s="8">
        <v>0.9</v>
      </c>
      <c r="AI74" s="8">
        <v>3</v>
      </c>
    </row>
    <row r="75" spans="1:35" ht="15" thickBot="1">
      <c r="A75" s="5">
        <v>74</v>
      </c>
      <c r="B75" s="22" t="s">
        <v>123</v>
      </c>
      <c r="C75" s="22">
        <v>2023</v>
      </c>
      <c r="D75" s="22" t="s">
        <v>35</v>
      </c>
      <c r="E75" s="8">
        <f>VLOOKUP(B75,HITTERS!$B:$W,3,FALSE)</f>
        <v>162</v>
      </c>
      <c r="F75" s="8">
        <f>VLOOKUP($B75,'Hit PD'!$B:$N,13,FALSE)</f>
        <v>598</v>
      </c>
      <c r="G75" s="8">
        <f>VLOOKUP($B75,HITTERS!$B:$W,4,FALSE)</f>
        <v>694</v>
      </c>
      <c r="H75" s="8">
        <f>VLOOKUP($B75,HITTERS!$B:$W,14,FALSE)</f>
        <v>0.32300000000000001</v>
      </c>
      <c r="I75" s="8">
        <f>VLOOKUP($B75,HITTERS!$B:$W,15,FALSE)</f>
        <v>0.39100000000000001</v>
      </c>
      <c r="J75" s="9">
        <f>VLOOKUP($B75,HITTERS!$B:$W,9,FALSE)</f>
        <v>0.10100000000000001</v>
      </c>
      <c r="K75" s="10">
        <f>VLOOKUP($B75,HITTERS!$B:$W,10,FALSE)</f>
        <v>0.308</v>
      </c>
      <c r="L75" s="10">
        <f>VLOOKUP(B75,'Hit Statcast'!B:R,9,FALSE)</f>
        <v>0.127</v>
      </c>
      <c r="M75" s="10">
        <f>VLOOKUP($B75,'Hit Statcast'!$B:$R,11,FALSE)</f>
        <v>0.43</v>
      </c>
      <c r="N75" s="23">
        <f>VLOOKUP($B75,'Hit Statcast'!$B:$R,5,FALSE)</f>
        <v>90.3</v>
      </c>
      <c r="O75" s="23">
        <f>VLOOKUP($B75,'Hit Statcast'!$B:$R,7,FALSE)</f>
        <v>18.899999999999999</v>
      </c>
      <c r="P75" s="10">
        <f>VLOOKUP($B75,'Hit PD'!$B:$L,4,FALSE)</f>
        <v>0.22800000000000001</v>
      </c>
      <c r="Q75" s="10">
        <f>VLOOKUP($B75,'Hit PD'!$B:$L,5,FALSE)</f>
        <v>0.33900000000000002</v>
      </c>
      <c r="R75" s="10">
        <f>VLOOKUP($B75,'Hit PD'!$B:$L,6,FALSE)</f>
        <v>0.433</v>
      </c>
      <c r="S75" s="23">
        <f>VLOOKUP($B75,'Hit PD'!$B:$L,7,FALSE)</f>
        <v>1.9</v>
      </c>
      <c r="T75" s="10">
        <f>VLOOKUP($B75,'Hit PD'!$B:$L,8,FALSE)</f>
        <v>0.26400000000000001</v>
      </c>
      <c r="U75" s="10">
        <f t="shared" si="1"/>
        <v>0.29600000000000004</v>
      </c>
      <c r="V75" s="10">
        <f>VLOOKUP($B75,'Hit PD'!$B:$L,10,FALSE)</f>
        <v>0.29799999999999999</v>
      </c>
      <c r="W75" s="10">
        <f>VLOOKUP($B75,'Hit PD'!$B:$L,11,FALSE)</f>
        <v>0.16600000000000001</v>
      </c>
      <c r="X75" s="10">
        <f>VLOOKUP($B75,'Hit PD'!$B:$M,12,FALSE)</f>
        <v>0.13200000000000001</v>
      </c>
      <c r="Y75" s="10">
        <f>VLOOKUP($B75,'Hit PD'!$B:$L,9,FALSE)</f>
        <v>0.70399999999999996</v>
      </c>
      <c r="Z75" s="8">
        <v>0.155</v>
      </c>
      <c r="AA75" s="8">
        <v>0.311</v>
      </c>
      <c r="AB75" s="11">
        <v>0.23100000000000001</v>
      </c>
      <c r="AC75" s="8">
        <v>0.31</v>
      </c>
      <c r="AD75" s="8">
        <v>0.32800000000000001</v>
      </c>
      <c r="AE75" s="8">
        <v>100</v>
      </c>
      <c r="AF75" s="11">
        <v>-3</v>
      </c>
      <c r="AG75" s="11">
        <v>-3</v>
      </c>
      <c r="AH75" s="8">
        <v>8.3000000000000007</v>
      </c>
      <c r="AI75" s="8">
        <v>2.8</v>
      </c>
    </row>
    <row r="76" spans="1:35" ht="15" thickBot="1">
      <c r="A76" s="5">
        <v>75</v>
      </c>
      <c r="B76" s="22" t="s">
        <v>124</v>
      </c>
      <c r="C76" s="22">
        <v>2023</v>
      </c>
      <c r="D76" s="22" t="s">
        <v>48</v>
      </c>
      <c r="E76" s="8">
        <f>VLOOKUP(B76,HITTERS!$B:$W,3,FALSE)</f>
        <v>158</v>
      </c>
      <c r="F76" s="8">
        <f>VLOOKUP($B76,'Hit PD'!$B:$N,13,FALSE)</f>
        <v>638</v>
      </c>
      <c r="G76" s="8">
        <f>VLOOKUP($B76,HITTERS!$B:$W,4,FALSE)</f>
        <v>718</v>
      </c>
      <c r="H76" s="8">
        <f>VLOOKUP($B76,HITTERS!$B:$W,14,FALSE)</f>
        <v>0.34</v>
      </c>
      <c r="I76" s="8">
        <f>VLOOKUP($B76,HITTERS!$B:$W,15,FALSE)</f>
        <v>0.37</v>
      </c>
      <c r="J76" s="9">
        <f>VLOOKUP($B76,HITTERS!$B:$W,9,FALSE)</f>
        <v>9.7000000000000003E-2</v>
      </c>
      <c r="K76" s="10">
        <f>VLOOKUP($B76,HITTERS!$B:$W,10,FALSE)</f>
        <v>0.104</v>
      </c>
      <c r="L76" s="10">
        <f>VLOOKUP(B76,'Hit Statcast'!B:R,9,FALSE)</f>
        <v>1.0999999999999999E-2</v>
      </c>
      <c r="M76" s="10">
        <f>VLOOKUP($B76,'Hit Statcast'!$B:$R,11,FALSE)</f>
        <v>0.188</v>
      </c>
      <c r="N76" s="23">
        <f>VLOOKUP($B76,'Hit Statcast'!$B:$R,5,FALSE)</f>
        <v>86</v>
      </c>
      <c r="O76" s="23">
        <f>VLOOKUP($B76,'Hit Statcast'!$B:$R,7,FALSE)</f>
        <v>10.7</v>
      </c>
      <c r="P76" s="10">
        <f>VLOOKUP($B76,'Hit PD'!$B:$L,4,FALSE)</f>
        <v>0.253</v>
      </c>
      <c r="Q76" s="10">
        <f>VLOOKUP($B76,'Hit PD'!$B:$L,5,FALSE)</f>
        <v>0.45</v>
      </c>
      <c r="R76" s="10">
        <f>VLOOKUP($B76,'Hit PD'!$B:$L,6,FALSE)</f>
        <v>0.29699999999999999</v>
      </c>
      <c r="S76" s="23">
        <f>VLOOKUP($B76,'Hit PD'!$B:$L,7,FALSE)</f>
        <v>6.3</v>
      </c>
      <c r="T76" s="10">
        <f>VLOOKUP($B76,'Hit PD'!$B:$L,8,FALSE)</f>
        <v>0.248</v>
      </c>
      <c r="U76" s="10">
        <f t="shared" si="1"/>
        <v>9.5999999999999974E-2</v>
      </c>
      <c r="V76" s="10">
        <f>VLOOKUP($B76,'Hit PD'!$B:$L,10,FALSE)</f>
        <v>0.25900000000000001</v>
      </c>
      <c r="W76" s="10">
        <f>VLOOKUP($B76,'Hit PD'!$B:$L,11,FALSE)</f>
        <v>0.22</v>
      </c>
      <c r="X76" s="10">
        <f>VLOOKUP($B76,'Hit PD'!$B:$M,12,FALSE)</f>
        <v>3.9E-2</v>
      </c>
      <c r="Y76" s="10">
        <f>VLOOKUP($B76,'Hit PD'!$B:$L,9,FALSE)</f>
        <v>0.90400000000000003</v>
      </c>
      <c r="Z76" s="8">
        <v>0.10299999999999999</v>
      </c>
      <c r="AA76" s="8">
        <v>0.29599999999999999</v>
      </c>
      <c r="AB76" s="11">
        <v>0.27</v>
      </c>
      <c r="AC76" s="8">
        <v>0.315</v>
      </c>
      <c r="AD76" s="8">
        <v>0.32100000000000001</v>
      </c>
      <c r="AE76" s="8">
        <v>101</v>
      </c>
      <c r="AF76" s="11">
        <v>1.1000000000000001</v>
      </c>
      <c r="AG76" s="11">
        <v>2</v>
      </c>
      <c r="AH76" s="8">
        <v>2.2999999999999998</v>
      </c>
      <c r="AI76" s="8">
        <v>2.8</v>
      </c>
    </row>
    <row r="77" spans="1:35" ht="15" thickBot="1">
      <c r="A77" s="5">
        <v>76</v>
      </c>
      <c r="B77" s="22" t="s">
        <v>125</v>
      </c>
      <c r="C77" s="22">
        <v>2023</v>
      </c>
      <c r="D77" s="22" t="s">
        <v>86</v>
      </c>
      <c r="E77" s="8">
        <f>VLOOKUP(B77,HITTERS!$B:$W,3,FALSE)</f>
        <v>97</v>
      </c>
      <c r="F77" s="8">
        <f>VLOOKUP($B77,'Hit PD'!$B:$N,13,FALSE)</f>
        <v>326</v>
      </c>
      <c r="G77" s="8">
        <f>VLOOKUP($B77,HITTERS!$B:$W,4,FALSE)</f>
        <v>353</v>
      </c>
      <c r="H77" s="8">
        <f>VLOOKUP($B77,HITTERS!$B:$W,14,FALSE)</f>
        <v>0.28499999999999998</v>
      </c>
      <c r="I77" s="8">
        <f>VLOOKUP($B77,HITTERS!$B:$W,15,FALSE)</f>
        <v>0.35899999999999999</v>
      </c>
      <c r="J77" s="9">
        <f>VLOOKUP($B77,HITTERS!$B:$W,9,FALSE)</f>
        <v>5.8999999999999997E-2</v>
      </c>
      <c r="K77" s="10">
        <f>VLOOKUP($B77,HITTERS!$B:$W,10,FALSE)</f>
        <v>0.28299999999999997</v>
      </c>
      <c r="L77" s="10">
        <f>VLOOKUP(B77,'Hit Statcast'!B:R,9,FALSE)</f>
        <v>0.1</v>
      </c>
      <c r="M77" s="10">
        <f>VLOOKUP($B77,'Hit Statcast'!$B:$R,11,FALSE)</f>
        <v>0.38400000000000001</v>
      </c>
      <c r="N77" s="23">
        <f>VLOOKUP($B77,'Hit Statcast'!$B:$R,5,FALSE)</f>
        <v>88.7</v>
      </c>
      <c r="O77" s="23">
        <f>VLOOKUP($B77,'Hit Statcast'!$B:$R,7,FALSE)</f>
        <v>10.199999999999999</v>
      </c>
      <c r="P77" s="10">
        <f>VLOOKUP($B77,'Hit PD'!$B:$L,4,FALSE)</f>
        <v>0.22500000000000001</v>
      </c>
      <c r="Q77" s="10">
        <f>VLOOKUP($B77,'Hit PD'!$B:$L,5,FALSE)</f>
        <v>0.432</v>
      </c>
      <c r="R77" s="10">
        <f>VLOOKUP($B77,'Hit PD'!$B:$L,6,FALSE)</f>
        <v>0.34399999999999997</v>
      </c>
      <c r="S77" s="23">
        <f>VLOOKUP($B77,'Hit PD'!$B:$L,7,FALSE)</f>
        <v>2.8</v>
      </c>
      <c r="T77" s="10">
        <f>VLOOKUP($B77,'Hit PD'!$B:$L,8,FALSE)</f>
        <v>0.29899999999999999</v>
      </c>
      <c r="U77" s="10">
        <f t="shared" si="1"/>
        <v>0.23599999999999999</v>
      </c>
      <c r="V77" s="10">
        <f>VLOOKUP($B77,'Hit PD'!$B:$L,10,FALSE)</f>
        <v>0.29699999999999999</v>
      </c>
      <c r="W77" s="10">
        <f>VLOOKUP($B77,'Hit PD'!$B:$L,11,FALSE)</f>
        <v>0.188</v>
      </c>
      <c r="X77" s="10">
        <f>VLOOKUP($B77,'Hit PD'!$B:$M,12,FALSE)</f>
        <v>0.11</v>
      </c>
      <c r="Y77" s="10">
        <f>VLOOKUP($B77,'Hit PD'!$B:$L,9,FALSE)</f>
        <v>0.76400000000000001</v>
      </c>
      <c r="Z77" s="8">
        <v>0.129</v>
      </c>
      <c r="AA77" s="8">
        <v>0.31900000000000001</v>
      </c>
      <c r="AB77" s="11">
        <v>0.23799999999999999</v>
      </c>
      <c r="AC77" s="8">
        <v>0.28699999999999998</v>
      </c>
      <c r="AD77" s="8">
        <v>0.316</v>
      </c>
      <c r="AE77" s="8">
        <v>81</v>
      </c>
      <c r="AF77" s="11">
        <v>-0.5</v>
      </c>
      <c r="AG77" s="11">
        <v>-8.5</v>
      </c>
      <c r="AH77" s="8">
        <v>24.9</v>
      </c>
      <c r="AI77" s="8">
        <v>2.8</v>
      </c>
    </row>
    <row r="78" spans="1:35" ht="15" thickBot="1">
      <c r="A78" s="5">
        <v>77</v>
      </c>
      <c r="B78" s="22" t="s">
        <v>126</v>
      </c>
      <c r="C78" s="22">
        <v>2023</v>
      </c>
      <c r="D78" s="22" t="s">
        <v>64</v>
      </c>
      <c r="E78" s="8">
        <f>VLOOKUP(B78,HITTERS!$B:$W,3,FALSE)</f>
        <v>109</v>
      </c>
      <c r="F78" s="8">
        <f>VLOOKUP($B78,'Hit PD'!$B:$N,13,FALSE)</f>
        <v>377</v>
      </c>
      <c r="G78" s="8">
        <f>VLOOKUP($B78,HITTERS!$B:$W,4,FALSE)</f>
        <v>436</v>
      </c>
      <c r="H78" s="8">
        <f>VLOOKUP($B78,HITTERS!$B:$W,14,FALSE)</f>
        <v>0.32800000000000001</v>
      </c>
      <c r="I78" s="8">
        <f>VLOOKUP($B78,HITTERS!$B:$W,15,FALSE)</f>
        <v>0.443</v>
      </c>
      <c r="J78" s="9">
        <f>VLOOKUP($B78,HITTERS!$B:$W,9,FALSE)</f>
        <v>0.115</v>
      </c>
      <c r="K78" s="10">
        <f>VLOOKUP($B78,HITTERS!$B:$W,10,FALSE)</f>
        <v>0.27300000000000002</v>
      </c>
      <c r="L78" s="10">
        <f>VLOOKUP(B78,'Hit Statcast'!B:R,9,FALSE)</f>
        <v>0.107</v>
      </c>
      <c r="M78" s="10">
        <f>VLOOKUP($B78,'Hit Statcast'!$B:$R,11,FALSE)</f>
        <v>0.47499999999999998</v>
      </c>
      <c r="N78" s="23">
        <f>VLOOKUP($B78,'Hit Statcast'!$B:$R,5,FALSE)</f>
        <v>91.4</v>
      </c>
      <c r="O78" s="23">
        <f>VLOOKUP($B78,'Hit Statcast'!$B:$R,7,FALSE)</f>
        <v>16</v>
      </c>
      <c r="P78" s="10">
        <f>VLOOKUP($B78,'Hit PD'!$B:$L,4,FALSE)</f>
        <v>0.14599999999999999</v>
      </c>
      <c r="Q78" s="10">
        <f>VLOOKUP($B78,'Hit PD'!$B:$L,5,FALSE)</f>
        <v>0.40600000000000003</v>
      </c>
      <c r="R78" s="10">
        <f>VLOOKUP($B78,'Hit PD'!$B:$L,6,FALSE)</f>
        <v>0.44800000000000001</v>
      </c>
      <c r="S78" s="23">
        <f>VLOOKUP($B78,'Hit PD'!$B:$L,7,FALSE)</f>
        <v>4.9000000000000004</v>
      </c>
      <c r="T78" s="10">
        <f>VLOOKUP($B78,'Hit PD'!$B:$L,8,FALSE)</f>
        <v>0.33900000000000002</v>
      </c>
      <c r="U78" s="10">
        <f t="shared" si="1"/>
        <v>0.29300000000000004</v>
      </c>
      <c r="V78" s="10">
        <f>VLOOKUP($B78,'Hit PD'!$B:$L,10,FALSE)</f>
        <v>0.26900000000000002</v>
      </c>
      <c r="W78" s="10">
        <f>VLOOKUP($B78,'Hit PD'!$B:$L,11,FALSE)</f>
        <v>0.11799999999999999</v>
      </c>
      <c r="X78" s="10">
        <f>VLOOKUP($B78,'Hit PD'!$B:$M,12,FALSE)</f>
        <v>0.151</v>
      </c>
      <c r="Y78" s="10">
        <f>VLOOKUP($B78,'Hit PD'!$B:$L,9,FALSE)</f>
        <v>0.70699999999999996</v>
      </c>
      <c r="Z78" s="8">
        <v>0.21199999999999999</v>
      </c>
      <c r="AA78" s="8">
        <v>0.27500000000000002</v>
      </c>
      <c r="AB78" s="11">
        <v>0.23100000000000001</v>
      </c>
      <c r="AC78" s="8">
        <v>0.33400000000000002</v>
      </c>
      <c r="AD78" s="8">
        <v>0.34100000000000003</v>
      </c>
      <c r="AE78" s="8">
        <v>117</v>
      </c>
      <c r="AF78" s="11">
        <v>1.6</v>
      </c>
      <c r="AG78" s="11">
        <v>10.3</v>
      </c>
      <c r="AH78" s="8">
        <v>2.8</v>
      </c>
      <c r="AI78" s="8">
        <v>2.8</v>
      </c>
    </row>
    <row r="79" spans="1:35" ht="15" thickBot="1">
      <c r="A79" s="5">
        <v>78</v>
      </c>
      <c r="B79" s="22" t="s">
        <v>127</v>
      </c>
      <c r="C79" s="22">
        <v>2023</v>
      </c>
      <c r="D79" s="6" t="s">
        <v>103</v>
      </c>
      <c r="E79" s="8">
        <f>VLOOKUP(B79,HITTERS!$B:$W,3,FALSE)</f>
        <v>141</v>
      </c>
      <c r="F79" s="8">
        <f>VLOOKUP($B79,'Hit PD'!$B:$N,13,FALSE)</f>
        <v>492</v>
      </c>
      <c r="G79" s="8">
        <f>VLOOKUP($B79,HITTERS!$B:$W,4,FALSE)</f>
        <v>540</v>
      </c>
      <c r="H79" s="8">
        <f>VLOOKUP($B79,HITTERS!$B:$W,14,FALSE)</f>
        <v>0.309</v>
      </c>
      <c r="I79" s="8">
        <f>VLOOKUP($B79,HITTERS!$B:$W,15,FALSE)</f>
        <v>0.51800000000000002</v>
      </c>
      <c r="J79" s="9">
        <f>VLOOKUP($B79,HITTERS!$B:$W,9,FALSE)</f>
        <v>5.8999999999999997E-2</v>
      </c>
      <c r="K79" s="10">
        <f>VLOOKUP($B79,HITTERS!$B:$W,10,FALSE)</f>
        <v>0.27600000000000002</v>
      </c>
      <c r="L79" s="10">
        <f>VLOOKUP(B79,'Hit Statcast'!B:R,9,FALSE)</f>
        <v>0.16700000000000001</v>
      </c>
      <c r="M79" s="10">
        <f>VLOOKUP($B79,'Hit Statcast'!$B:$R,11,FALSE)</f>
        <v>0.49299999999999999</v>
      </c>
      <c r="N79" s="23">
        <f>VLOOKUP($B79,'Hit Statcast'!$B:$R,5,FALSE)</f>
        <v>91.9</v>
      </c>
      <c r="O79" s="23">
        <f>VLOOKUP($B79,'Hit Statcast'!$B:$R,7,FALSE)</f>
        <v>12.3</v>
      </c>
      <c r="P79" s="10">
        <f>VLOOKUP($B79,'Hit PD'!$B:$L,4,FALSE)</f>
        <v>0.184</v>
      </c>
      <c r="Q79" s="10">
        <f>VLOOKUP($B79,'Hit PD'!$B:$L,5,FALSE)</f>
        <v>0.42899999999999999</v>
      </c>
      <c r="R79" s="10">
        <f>VLOOKUP($B79,'Hit PD'!$B:$L,6,FALSE)</f>
        <v>0.38600000000000001</v>
      </c>
      <c r="S79" s="23">
        <f>VLOOKUP($B79,'Hit PD'!$B:$L,7,FALSE)</f>
        <v>2.5</v>
      </c>
      <c r="T79" s="10">
        <f>VLOOKUP($B79,'Hit PD'!$B:$L,8,FALSE)</f>
        <v>0.41299999999999998</v>
      </c>
      <c r="U79" s="10">
        <f t="shared" si="1"/>
        <v>0.31699999999999995</v>
      </c>
      <c r="V79" s="10">
        <f>VLOOKUP($B79,'Hit PD'!$B:$L,10,FALSE)</f>
        <v>0.30099999999999999</v>
      </c>
      <c r="W79" s="10">
        <f>VLOOKUP($B79,'Hit PD'!$B:$L,11,FALSE)</f>
        <v>0.13</v>
      </c>
      <c r="X79" s="10">
        <f>VLOOKUP($B79,'Hit PD'!$B:$M,12,FALSE)</f>
        <v>0.17100000000000001</v>
      </c>
      <c r="Y79" s="10">
        <f>VLOOKUP($B79,'Hit PD'!$B:$L,9,FALSE)</f>
        <v>0.68300000000000005</v>
      </c>
      <c r="Z79" s="8">
        <v>0.27900000000000003</v>
      </c>
      <c r="AA79" s="8">
        <v>0.28299999999999997</v>
      </c>
      <c r="AB79" s="11">
        <v>0.251</v>
      </c>
      <c r="AC79" s="8">
        <v>0.35399999999999998</v>
      </c>
      <c r="AD79" s="8">
        <v>0.36199999999999999</v>
      </c>
      <c r="AE79" s="8">
        <v>124</v>
      </c>
      <c r="AF79" s="11">
        <v>1.3</v>
      </c>
      <c r="AG79" s="11">
        <v>16.5</v>
      </c>
      <c r="AH79" s="8">
        <v>-6.6</v>
      </c>
      <c r="AI79" s="8">
        <v>2.7</v>
      </c>
    </row>
    <row r="80" spans="1:35" ht="15" thickBot="1">
      <c r="A80" s="5">
        <v>79</v>
      </c>
      <c r="B80" s="22" t="s">
        <v>128</v>
      </c>
      <c r="C80" s="22">
        <v>2023</v>
      </c>
      <c r="D80" s="22" t="s">
        <v>129</v>
      </c>
      <c r="E80" s="8">
        <f>VLOOKUP(B80,HITTERS!$B:$W,3,FALSE)</f>
        <v>157</v>
      </c>
      <c r="F80" s="8">
        <f>VLOOKUP($B80,'Hit PD'!$B:$N,13,FALSE)</f>
        <v>628</v>
      </c>
      <c r="G80" s="8">
        <f>VLOOKUP($B80,HITTERS!$B:$W,4,FALSE)</f>
        <v>682</v>
      </c>
      <c r="H80" s="8">
        <f>VLOOKUP($B80,HITTERS!$B:$W,14,FALSE)</f>
        <v>0.315</v>
      </c>
      <c r="I80" s="8">
        <f>VLOOKUP($B80,HITTERS!$B:$W,15,FALSE)</f>
        <v>0.46800000000000003</v>
      </c>
      <c r="J80" s="9">
        <f>VLOOKUP($B80,HITTERS!$B:$W,9,FALSE)</f>
        <v>5.2999999999999999E-2</v>
      </c>
      <c r="K80" s="10">
        <f>VLOOKUP($B80,HITTERS!$B:$W,10,FALSE)</f>
        <v>0.25800000000000001</v>
      </c>
      <c r="L80" s="10">
        <f>VLOOKUP(B80,'Hit Statcast'!B:R,9,FALSE)</f>
        <v>9.6000000000000002E-2</v>
      </c>
      <c r="M80" s="10">
        <f>VLOOKUP($B80,'Hit Statcast'!$B:$R,11,FALSE)</f>
        <v>0.40500000000000003</v>
      </c>
      <c r="N80" s="23">
        <f>VLOOKUP($B80,'Hit Statcast'!$B:$R,5,FALSE)</f>
        <v>88.5</v>
      </c>
      <c r="O80" s="23">
        <f>VLOOKUP($B80,'Hit Statcast'!$B:$R,7,FALSE)</f>
        <v>10.8</v>
      </c>
      <c r="P80" s="10">
        <f>VLOOKUP($B80,'Hit PD'!$B:$L,4,FALSE)</f>
        <v>0.187</v>
      </c>
      <c r="Q80" s="10">
        <f>VLOOKUP($B80,'Hit PD'!$B:$L,5,FALSE)</f>
        <v>0.44</v>
      </c>
      <c r="R80" s="10">
        <f>VLOOKUP($B80,'Hit PD'!$B:$L,6,FALSE)</f>
        <v>0.373</v>
      </c>
      <c r="S80" s="23">
        <f>VLOOKUP($B80,'Hit PD'!$B:$L,7,FALSE)</f>
        <v>6</v>
      </c>
      <c r="T80" s="10">
        <f>VLOOKUP($B80,'Hit PD'!$B:$L,8,FALSE)</f>
        <v>0.30599999999999999</v>
      </c>
      <c r="U80" s="10">
        <f t="shared" si="1"/>
        <v>0.20699999999999996</v>
      </c>
      <c r="V80" s="10">
        <f>VLOOKUP($B80,'Hit PD'!$B:$L,10,FALSE)</f>
        <v>0.28999999999999998</v>
      </c>
      <c r="W80" s="10">
        <f>VLOOKUP($B80,'Hit PD'!$B:$L,11,FALSE)</f>
        <v>0.2</v>
      </c>
      <c r="X80" s="10">
        <f>VLOOKUP($B80,'Hit PD'!$B:$M,12,FALSE)</f>
        <v>0.09</v>
      </c>
      <c r="Y80" s="10">
        <f>VLOOKUP($B80,'Hit PD'!$B:$L,9,FALSE)</f>
        <v>0.79300000000000004</v>
      </c>
      <c r="Z80" s="8">
        <v>0.20100000000000001</v>
      </c>
      <c r="AA80" s="8">
        <v>0.32600000000000001</v>
      </c>
      <c r="AB80" s="11">
        <v>0.26800000000000002</v>
      </c>
      <c r="AC80" s="8">
        <v>0.33500000000000002</v>
      </c>
      <c r="AD80" s="8">
        <v>0.31900000000000001</v>
      </c>
      <c r="AE80" s="8">
        <v>109</v>
      </c>
      <c r="AF80" s="11">
        <v>6.1</v>
      </c>
      <c r="AG80" s="11">
        <v>13.6</v>
      </c>
      <c r="AH80" s="8">
        <v>-8.9</v>
      </c>
      <c r="AI80" s="8">
        <v>2.7</v>
      </c>
    </row>
    <row r="81" spans="1:35" ht="15" thickBot="1">
      <c r="A81" s="5">
        <v>80</v>
      </c>
      <c r="B81" s="22" t="s">
        <v>130</v>
      </c>
      <c r="C81" s="22">
        <v>2023</v>
      </c>
      <c r="D81" s="22" t="s">
        <v>58</v>
      </c>
      <c r="E81" s="8">
        <f>VLOOKUP(B81,HITTERS!$B:$W,3,FALSE)</f>
        <v>153</v>
      </c>
      <c r="F81" s="8">
        <f>VLOOKUP($B81,'Hit PD'!$B:$N,13,FALSE)</f>
        <v>591</v>
      </c>
      <c r="G81" s="8">
        <f>VLOOKUP($B81,HITTERS!$B:$W,4,FALSE)</f>
        <v>656</v>
      </c>
      <c r="H81" s="8">
        <f>VLOOKUP($B81,HITTERS!$B:$W,14,FALSE)</f>
        <v>0.32500000000000001</v>
      </c>
      <c r="I81" s="8">
        <f>VLOOKUP($B81,HITTERS!$B:$W,15,FALSE)</f>
        <v>0.47199999999999998</v>
      </c>
      <c r="J81" s="9">
        <f>VLOOKUP($B81,HITTERS!$B:$W,9,FALSE)</f>
        <v>8.4000000000000005E-2</v>
      </c>
      <c r="K81" s="10">
        <f>VLOOKUP($B81,HITTERS!$B:$W,10,FALSE)</f>
        <v>0.23200000000000001</v>
      </c>
      <c r="L81" s="10">
        <f>VLOOKUP(B81,'Hit Statcast'!B:R,9,FALSE)</f>
        <v>0.10199999999999999</v>
      </c>
      <c r="M81" s="10">
        <f>VLOOKUP($B81,'Hit Statcast'!$B:$R,11,FALSE)</f>
        <v>0.46100000000000002</v>
      </c>
      <c r="N81" s="23">
        <f>VLOOKUP($B81,'Hit Statcast'!$B:$R,5,FALSE)</f>
        <v>90.6</v>
      </c>
      <c r="O81" s="23">
        <f>VLOOKUP($B81,'Hit Statcast'!$B:$R,7,FALSE)</f>
        <v>20.2</v>
      </c>
      <c r="P81" s="10">
        <f>VLOOKUP($B81,'Hit PD'!$B:$L,4,FALSE)</f>
        <v>0.153</v>
      </c>
      <c r="Q81" s="10">
        <f>VLOOKUP($B81,'Hit PD'!$B:$L,5,FALSE)</f>
        <v>0.35</v>
      </c>
      <c r="R81" s="10">
        <f>VLOOKUP($B81,'Hit PD'!$B:$L,6,FALSE)</f>
        <v>0.497</v>
      </c>
      <c r="S81" s="23">
        <f>VLOOKUP($B81,'Hit PD'!$B:$L,7,FALSE)</f>
        <v>3.5</v>
      </c>
      <c r="T81" s="10">
        <f>VLOOKUP($B81,'Hit PD'!$B:$L,8,FALSE)</f>
        <v>0.377</v>
      </c>
      <c r="U81" s="10">
        <f t="shared" si="1"/>
        <v>0.21299999999999997</v>
      </c>
      <c r="V81" s="10">
        <f>VLOOKUP($B81,'Hit PD'!$B:$L,10,FALSE)</f>
        <v>0.26400000000000001</v>
      </c>
      <c r="W81" s="10">
        <f>VLOOKUP($B81,'Hit PD'!$B:$L,11,FALSE)</f>
        <v>0.159</v>
      </c>
      <c r="X81" s="10">
        <f>VLOOKUP($B81,'Hit PD'!$B:$M,12,FALSE)</f>
        <v>0.104</v>
      </c>
      <c r="Y81" s="10">
        <f>VLOOKUP($B81,'Hit PD'!$B:$L,9,FALSE)</f>
        <v>0.78700000000000003</v>
      </c>
      <c r="Z81" s="8">
        <v>0.216</v>
      </c>
      <c r="AA81" s="8">
        <v>0.30099999999999999</v>
      </c>
      <c r="AB81" s="11">
        <v>0.25800000000000001</v>
      </c>
      <c r="AC81" s="8">
        <v>0.34200000000000003</v>
      </c>
      <c r="AD81" s="8">
        <v>0.318</v>
      </c>
      <c r="AE81" s="8">
        <v>120</v>
      </c>
      <c r="AF81" s="11">
        <v>0.9</v>
      </c>
      <c r="AG81" s="11">
        <v>16.2</v>
      </c>
      <c r="AH81" s="8">
        <v>-10.8</v>
      </c>
      <c r="AI81" s="8">
        <v>2.7</v>
      </c>
    </row>
    <row r="82" spans="1:35" ht="15" thickBot="1">
      <c r="A82" s="5">
        <v>81</v>
      </c>
      <c r="B82" s="22" t="s">
        <v>131</v>
      </c>
      <c r="C82" s="22">
        <v>2023</v>
      </c>
      <c r="D82" s="22" t="s">
        <v>64</v>
      </c>
      <c r="E82" s="8">
        <f>VLOOKUP(B82,HITTERS!$B:$W,3,FALSE)</f>
        <v>101</v>
      </c>
      <c r="F82" s="8">
        <f>VLOOKUP($B82,'Hit PD'!$B:$N,13,FALSE)</f>
        <v>338</v>
      </c>
      <c r="G82" s="8">
        <f>VLOOKUP($B82,HITTERS!$B:$W,4,FALSE)</f>
        <v>364</v>
      </c>
      <c r="H82" s="8">
        <f>VLOOKUP($B82,HITTERS!$B:$W,14,FALSE)</f>
        <v>0.26700000000000002</v>
      </c>
      <c r="I82" s="8">
        <f>VLOOKUP($B82,HITTERS!$B:$W,15,FALSE)</f>
        <v>0.49399999999999999</v>
      </c>
      <c r="J82" s="9">
        <f>VLOOKUP($B82,HITTERS!$B:$W,9,FALSE)</f>
        <v>5.5E-2</v>
      </c>
      <c r="K82" s="10">
        <f>VLOOKUP($B82,HITTERS!$B:$W,10,FALSE)</f>
        <v>0.35699999999999998</v>
      </c>
      <c r="L82" s="10">
        <f>VLOOKUP(B82,'Hit Statcast'!B:R,9,FALSE)</f>
        <v>0.127</v>
      </c>
      <c r="M82" s="10">
        <f>VLOOKUP($B82,'Hit Statcast'!$B:$R,11,FALSE)</f>
        <v>0.373</v>
      </c>
      <c r="N82" s="23">
        <f>VLOOKUP($B82,'Hit Statcast'!$B:$R,5,FALSE)</f>
        <v>88.3</v>
      </c>
      <c r="O82" s="23">
        <f>VLOOKUP($B82,'Hit Statcast'!$B:$R,7,FALSE)</f>
        <v>14.4</v>
      </c>
      <c r="P82" s="10">
        <f>VLOOKUP($B82,'Hit PD'!$B:$L,4,FALSE)</f>
        <v>0.158</v>
      </c>
      <c r="Q82" s="10">
        <f>VLOOKUP($B82,'Hit PD'!$B:$L,5,FALSE)</f>
        <v>0.39200000000000002</v>
      </c>
      <c r="R82" s="10">
        <f>VLOOKUP($B82,'Hit PD'!$B:$L,6,FALSE)</f>
        <v>0.45</v>
      </c>
      <c r="S82" s="23">
        <f>VLOOKUP($B82,'Hit PD'!$B:$L,7,FALSE)</f>
        <v>7.3</v>
      </c>
      <c r="T82" s="10">
        <f>VLOOKUP($B82,'Hit PD'!$B:$L,8,FALSE)</f>
        <v>0.39600000000000002</v>
      </c>
      <c r="U82" s="10">
        <f t="shared" si="1"/>
        <v>0.38400000000000001</v>
      </c>
      <c r="V82" s="10">
        <f>VLOOKUP($B82,'Hit PD'!$B:$L,10,FALSE)</f>
        <v>0.35299999999999998</v>
      </c>
      <c r="W82" s="10">
        <f>VLOOKUP($B82,'Hit PD'!$B:$L,11,FALSE)</f>
        <v>0.152</v>
      </c>
      <c r="X82" s="10">
        <f>VLOOKUP($B82,'Hit PD'!$B:$M,12,FALSE)</f>
        <v>0.20200000000000001</v>
      </c>
      <c r="Y82" s="10">
        <f>VLOOKUP($B82,'Hit PD'!$B:$L,9,FALSE)</f>
        <v>0.61599999999999999</v>
      </c>
      <c r="Z82" s="8">
        <v>0.27200000000000002</v>
      </c>
      <c r="AA82" s="8">
        <v>0.26900000000000002</v>
      </c>
      <c r="AB82" s="11">
        <v>0.222</v>
      </c>
      <c r="AC82" s="8">
        <v>0.31900000000000001</v>
      </c>
      <c r="AD82" s="8">
        <v>0.30099999999999999</v>
      </c>
      <c r="AE82" s="8">
        <v>106</v>
      </c>
      <c r="AF82" s="11">
        <v>4.2</v>
      </c>
      <c r="AG82" s="11">
        <v>6.8</v>
      </c>
      <c r="AH82" s="8">
        <v>7.8</v>
      </c>
      <c r="AI82" s="8">
        <v>2.7</v>
      </c>
    </row>
    <row r="83" spans="1:35" ht="15" thickBot="1">
      <c r="A83" s="5">
        <v>82</v>
      </c>
      <c r="B83" s="22" t="s">
        <v>132</v>
      </c>
      <c r="C83" s="22">
        <v>2023</v>
      </c>
      <c r="D83" s="22" t="s">
        <v>95</v>
      </c>
      <c r="E83" s="8">
        <f>VLOOKUP(B83,HITTERS!$B:$W,3,FALSE)</f>
        <v>144</v>
      </c>
      <c r="F83" s="8">
        <f>VLOOKUP($B83,'Hit PD'!$B:$N,13,FALSE)</f>
        <v>560</v>
      </c>
      <c r="G83" s="8">
        <f>VLOOKUP($B83,HITTERS!$B:$W,4,FALSE)</f>
        <v>612</v>
      </c>
      <c r="H83" s="8">
        <f>VLOOKUP($B83,HITTERS!$B:$W,14,FALSE)</f>
        <v>0.315</v>
      </c>
      <c r="I83" s="8">
        <f>VLOOKUP($B83,HITTERS!$B:$W,15,FALSE)</f>
        <v>0.45900000000000002</v>
      </c>
      <c r="J83" s="9">
        <f>VLOOKUP($B83,HITTERS!$B:$W,9,FALSE)</f>
        <v>6.7000000000000004E-2</v>
      </c>
      <c r="K83" s="10">
        <f>VLOOKUP($B83,HITTERS!$B:$W,10,FALSE)</f>
        <v>0.16500000000000001</v>
      </c>
      <c r="L83" s="10">
        <f>VLOOKUP(B83,'Hit Statcast'!B:R,9,FALSE)</f>
        <v>7.2999999999999995E-2</v>
      </c>
      <c r="M83" s="10">
        <f>VLOOKUP($B83,'Hit Statcast'!$B:$R,11,FALSE)</f>
        <v>0.38100000000000001</v>
      </c>
      <c r="N83" s="23">
        <f>VLOOKUP($B83,'Hit Statcast'!$B:$R,5,FALSE)</f>
        <v>88.8</v>
      </c>
      <c r="O83" s="23">
        <f>VLOOKUP($B83,'Hit Statcast'!$B:$R,7,FALSE)</f>
        <v>16.899999999999999</v>
      </c>
      <c r="P83" s="10">
        <f>VLOOKUP($B83,'Hit PD'!$B:$L,4,FALSE)</f>
        <v>0.20799999999999999</v>
      </c>
      <c r="Q83" s="10">
        <f>VLOOKUP($B83,'Hit PD'!$B:$L,5,FALSE)</f>
        <v>0.38800000000000001</v>
      </c>
      <c r="R83" s="10">
        <f>VLOOKUP($B83,'Hit PD'!$B:$L,6,FALSE)</f>
        <v>0.40500000000000003</v>
      </c>
      <c r="S83" s="23">
        <f>VLOOKUP($B83,'Hit PD'!$B:$L,7,FALSE)</f>
        <v>2.9</v>
      </c>
      <c r="T83" s="10">
        <f>VLOOKUP($B83,'Hit PD'!$B:$L,8,FALSE)</f>
        <v>0.36799999999999999</v>
      </c>
      <c r="U83" s="10">
        <f t="shared" si="1"/>
        <v>0.18799999999999994</v>
      </c>
      <c r="V83" s="10">
        <f>VLOOKUP($B83,'Hit PD'!$B:$L,10,FALSE)</f>
        <v>0.25800000000000001</v>
      </c>
      <c r="W83" s="10">
        <f>VLOOKUP($B83,'Hit PD'!$B:$L,11,FALSE)</f>
        <v>0.16700000000000001</v>
      </c>
      <c r="X83" s="10">
        <f>VLOOKUP($B83,'Hit PD'!$B:$M,12,FALSE)</f>
        <v>9.0999999999999998E-2</v>
      </c>
      <c r="Y83" s="10">
        <f>VLOOKUP($B83,'Hit PD'!$B:$L,9,FALSE)</f>
        <v>0.81200000000000006</v>
      </c>
      <c r="Z83" s="8">
        <v>0.193</v>
      </c>
      <c r="AA83" s="8">
        <v>0.27900000000000003</v>
      </c>
      <c r="AB83" s="11">
        <v>0.26600000000000001</v>
      </c>
      <c r="AC83" s="8">
        <v>0.32700000000000001</v>
      </c>
      <c r="AD83" s="8">
        <v>0.32100000000000001</v>
      </c>
      <c r="AE83" s="8">
        <v>107</v>
      </c>
      <c r="AF83" s="11">
        <v>-3.3</v>
      </c>
      <c r="AG83" s="11">
        <v>2.1</v>
      </c>
      <c r="AH83" s="8">
        <v>3.7</v>
      </c>
      <c r="AI83" s="8">
        <v>2.6</v>
      </c>
    </row>
    <row r="84" spans="1:35" ht="15" thickBot="1">
      <c r="A84" s="5">
        <v>83</v>
      </c>
      <c r="B84" s="22" t="s">
        <v>133</v>
      </c>
      <c r="C84" s="22">
        <v>2023</v>
      </c>
      <c r="D84" s="22" t="s">
        <v>52</v>
      </c>
      <c r="E84" s="8">
        <f>VLOOKUP(B84,HITTERS!$B:$W,3,FALSE)</f>
        <v>150</v>
      </c>
      <c r="F84" s="8">
        <f>VLOOKUP($B84,'Hit PD'!$B:$N,13,FALSE)</f>
        <v>577</v>
      </c>
      <c r="G84" s="8">
        <f>VLOOKUP($B84,HITTERS!$B:$W,4,FALSE)</f>
        <v>634</v>
      </c>
      <c r="H84" s="8">
        <f>VLOOKUP($B84,HITTERS!$B:$W,14,FALSE)</f>
        <v>0.32400000000000001</v>
      </c>
      <c r="I84" s="8">
        <f>VLOOKUP($B84,HITTERS!$B:$W,15,FALSE)</f>
        <v>0.38100000000000001</v>
      </c>
      <c r="J84" s="9">
        <f>VLOOKUP($B84,HITTERS!$B:$W,9,FALSE)</f>
        <v>6.8000000000000005E-2</v>
      </c>
      <c r="K84" s="10">
        <f>VLOOKUP($B84,HITTERS!$B:$W,10,FALSE)</f>
        <v>0.20300000000000001</v>
      </c>
      <c r="L84" s="10">
        <f>VLOOKUP(B84,'Hit Statcast'!B:R,9,FALSE)</f>
        <v>0.04</v>
      </c>
      <c r="M84" s="10">
        <f>VLOOKUP($B84,'Hit Statcast'!$B:$R,11,FALSE)</f>
        <v>0.35099999999999998</v>
      </c>
      <c r="N84" s="23">
        <f>VLOOKUP($B84,'Hit Statcast'!$B:$R,5,FALSE)</f>
        <v>88</v>
      </c>
      <c r="O84" s="23">
        <f>VLOOKUP($B84,'Hit Statcast'!$B:$R,7,FALSE)</f>
        <v>5.5</v>
      </c>
      <c r="P84" s="10">
        <f>VLOOKUP($B84,'Hit PD'!$B:$L,4,FALSE)</f>
        <v>0.191</v>
      </c>
      <c r="Q84" s="10">
        <f>VLOOKUP($B84,'Hit PD'!$B:$L,5,FALSE)</f>
        <v>0.54300000000000004</v>
      </c>
      <c r="R84" s="10">
        <f>VLOOKUP($B84,'Hit PD'!$B:$L,6,FALSE)</f>
        <v>0.26600000000000001</v>
      </c>
      <c r="S84" s="23">
        <f>VLOOKUP($B84,'Hit PD'!$B:$L,7,FALSE)</f>
        <v>4.9000000000000004</v>
      </c>
      <c r="T84" s="10">
        <f>VLOOKUP($B84,'Hit PD'!$B:$L,8,FALSE)</f>
        <v>0.38100000000000001</v>
      </c>
      <c r="U84" s="10">
        <f t="shared" si="1"/>
        <v>0.26200000000000001</v>
      </c>
      <c r="V84" s="10">
        <f>VLOOKUP($B84,'Hit PD'!$B:$L,10,FALSE)</f>
        <v>0.26300000000000001</v>
      </c>
      <c r="W84" s="10">
        <f>VLOOKUP($B84,'Hit PD'!$B:$L,11,FALSE)</f>
        <v>0.125</v>
      </c>
      <c r="X84" s="10">
        <f>VLOOKUP($B84,'Hit PD'!$B:$M,12,FALSE)</f>
        <v>0.13900000000000001</v>
      </c>
      <c r="Y84" s="10">
        <f>VLOOKUP($B84,'Hit PD'!$B:$L,9,FALSE)</f>
        <v>0.73799999999999999</v>
      </c>
      <c r="Z84" s="8">
        <v>0.11899999999999999</v>
      </c>
      <c r="AA84" s="8">
        <v>0.32600000000000001</v>
      </c>
      <c r="AB84" s="11">
        <v>0.26400000000000001</v>
      </c>
      <c r="AC84" s="8">
        <v>0.31</v>
      </c>
      <c r="AD84" s="8">
        <v>0.3</v>
      </c>
      <c r="AE84" s="8">
        <v>97</v>
      </c>
      <c r="AF84" s="11">
        <v>0</v>
      </c>
      <c r="AG84" s="11">
        <v>-2.4</v>
      </c>
      <c r="AH84" s="8">
        <v>7.9</v>
      </c>
      <c r="AI84" s="8">
        <v>2.6</v>
      </c>
    </row>
    <row r="85" spans="1:35" ht="15" thickBot="1">
      <c r="A85" s="5">
        <v>84</v>
      </c>
      <c r="B85" s="22" t="s">
        <v>134</v>
      </c>
      <c r="C85" s="22">
        <v>2023</v>
      </c>
      <c r="D85" s="22" t="s">
        <v>111</v>
      </c>
      <c r="E85" s="8">
        <f>VLOOKUP(B85,HITTERS!$B:$W,3,FALSE)</f>
        <v>144</v>
      </c>
      <c r="F85" s="8">
        <f>VLOOKUP($B85,'Hit PD'!$B:$N,13,FALSE)</f>
        <v>447</v>
      </c>
      <c r="G85" s="8">
        <f>VLOOKUP($B85,HITTERS!$B:$W,4,FALSE)</f>
        <v>534</v>
      </c>
      <c r="H85" s="8">
        <f>VLOOKUP($B85,HITTERS!$B:$W,14,FALSE)</f>
        <v>0.33900000000000002</v>
      </c>
      <c r="I85" s="8">
        <f>VLOOKUP($B85,HITTERS!$B:$W,15,FALSE)</f>
        <v>0.45400000000000001</v>
      </c>
      <c r="J85" s="9">
        <f>VLOOKUP($B85,HITTERS!$B:$W,9,FALSE)</f>
        <v>0.14000000000000001</v>
      </c>
      <c r="K85" s="10">
        <f>VLOOKUP($B85,HITTERS!$B:$W,10,FALSE)</f>
        <v>0.32200000000000001</v>
      </c>
      <c r="L85" s="10">
        <f>VLOOKUP(B85,'Hit Statcast'!B:R,9,FALSE)</f>
        <v>0.157</v>
      </c>
      <c r="M85" s="10">
        <f>VLOOKUP($B85,'Hit Statcast'!$B:$R,11,FALSE)</f>
        <v>0.434</v>
      </c>
      <c r="N85" s="23">
        <f>VLOOKUP($B85,'Hit Statcast'!$B:$R,5,FALSE)</f>
        <v>90.5</v>
      </c>
      <c r="O85" s="23">
        <f>VLOOKUP($B85,'Hit Statcast'!$B:$R,7,FALSE)</f>
        <v>22.4</v>
      </c>
      <c r="P85" s="10">
        <f>VLOOKUP($B85,'Hit PD'!$B:$L,4,FALSE)</f>
        <v>0.186</v>
      </c>
      <c r="Q85" s="10">
        <f>VLOOKUP($B85,'Hit PD'!$B:$L,5,FALSE)</f>
        <v>0.27900000000000003</v>
      </c>
      <c r="R85" s="10">
        <f>VLOOKUP($B85,'Hit PD'!$B:$L,6,FALSE)</f>
        <v>0.53600000000000003</v>
      </c>
      <c r="S85" s="23">
        <f>VLOOKUP($B85,'Hit PD'!$B:$L,7,FALSE)</f>
        <v>5.0999999999999996</v>
      </c>
      <c r="T85" s="10">
        <f>VLOOKUP($B85,'Hit PD'!$B:$L,8,FALSE)</f>
        <v>0.22</v>
      </c>
      <c r="U85" s="10">
        <f t="shared" si="1"/>
        <v>0.28000000000000003</v>
      </c>
      <c r="V85" s="10">
        <f>VLOOKUP($B85,'Hit PD'!$B:$L,10,FALSE)</f>
        <v>0.30399999999999999</v>
      </c>
      <c r="W85" s="10">
        <f>VLOOKUP($B85,'Hit PD'!$B:$L,11,FALSE)</f>
        <v>0.19500000000000001</v>
      </c>
      <c r="X85" s="10">
        <f>VLOOKUP($B85,'Hit PD'!$B:$M,12,FALSE)</f>
        <v>0.109</v>
      </c>
      <c r="Y85" s="10">
        <f>VLOOKUP($B85,'Hit PD'!$B:$L,9,FALSE)</f>
        <v>0.72</v>
      </c>
      <c r="Z85" s="8">
        <v>0.23400000000000001</v>
      </c>
      <c r="AA85" s="8">
        <v>0.28499999999999998</v>
      </c>
      <c r="AB85" s="11">
        <v>0.22</v>
      </c>
      <c r="AC85" s="8">
        <v>0.34200000000000003</v>
      </c>
      <c r="AD85" s="8">
        <v>0.35</v>
      </c>
      <c r="AE85" s="8">
        <v>113</v>
      </c>
      <c r="AF85" s="11">
        <v>5</v>
      </c>
      <c r="AG85" s="11">
        <v>13.2</v>
      </c>
      <c r="AH85" s="8">
        <v>-4.0999999999999996</v>
      </c>
      <c r="AI85" s="8">
        <v>2.6</v>
      </c>
    </row>
    <row r="86" spans="1:35" ht="15" thickBot="1">
      <c r="A86" s="5">
        <v>85</v>
      </c>
      <c r="B86" s="22" t="s">
        <v>135</v>
      </c>
      <c r="C86" s="22">
        <v>2023</v>
      </c>
      <c r="D86" s="66" t="s">
        <v>32</v>
      </c>
      <c r="E86" s="8">
        <f>VLOOKUP(B86,HITTERS!$B:$W,3,FALSE)</f>
        <v>122</v>
      </c>
      <c r="F86" s="8">
        <f>VLOOKUP($B86,'Hit PD'!$B:$N,13,FALSE)</f>
        <v>478</v>
      </c>
      <c r="G86" s="8">
        <f>VLOOKUP($B86,HITTERS!$B:$W,4,FALSE)</f>
        <v>515</v>
      </c>
      <c r="H86" s="8">
        <f>VLOOKUP($B86,HITTERS!$B:$W,14,FALSE)</f>
        <v>0.315</v>
      </c>
      <c r="I86" s="8">
        <f>VLOOKUP($B86,HITTERS!$B:$W,15,FALSE)</f>
        <v>0.46700000000000003</v>
      </c>
      <c r="J86" s="9">
        <f>VLOOKUP($B86,HITTERS!$B:$W,9,FALSE)</f>
        <v>5.8000000000000003E-2</v>
      </c>
      <c r="K86" s="10">
        <f>VLOOKUP($B86,HITTERS!$B:$W,10,FALSE)</f>
        <v>0.29299999999999998</v>
      </c>
      <c r="L86" s="10">
        <f>VLOOKUP(B86,'Hit Statcast'!B:R,9,FALSE)</f>
        <v>0.11899999999999999</v>
      </c>
      <c r="M86" s="10">
        <f>VLOOKUP($B86,'Hit Statcast'!$B:$R,11,FALSE)</f>
        <v>0.47099999999999997</v>
      </c>
      <c r="N86" s="23">
        <f>VLOOKUP($B86,'Hit Statcast'!$B:$R,5,FALSE)</f>
        <v>91.8</v>
      </c>
      <c r="O86" s="23">
        <f>VLOOKUP($B86,'Hit Statcast'!$B:$R,7,FALSE)</f>
        <v>15</v>
      </c>
      <c r="P86" s="10">
        <f>VLOOKUP($B86,'Hit PD'!$B:$L,4,FALSE)</f>
        <v>0.24299999999999999</v>
      </c>
      <c r="Q86" s="10">
        <f>VLOOKUP($B86,'Hit PD'!$B:$L,5,FALSE)</f>
        <v>0.36499999999999999</v>
      </c>
      <c r="R86" s="10">
        <f>VLOOKUP($B86,'Hit PD'!$B:$L,6,FALSE)</f>
        <v>0.39200000000000002</v>
      </c>
      <c r="S86" s="23">
        <f>VLOOKUP($B86,'Hit PD'!$B:$L,7,FALSE)</f>
        <v>3</v>
      </c>
      <c r="T86" s="10">
        <f>VLOOKUP($B86,'Hit PD'!$B:$L,8,FALSE)</f>
        <v>0.36099999999999999</v>
      </c>
      <c r="U86" s="10">
        <f t="shared" si="1"/>
        <v>0.26400000000000001</v>
      </c>
      <c r="V86" s="10">
        <f>VLOOKUP($B86,'Hit PD'!$B:$L,10,FALSE)</f>
        <v>0.28699999999999998</v>
      </c>
      <c r="W86" s="10">
        <f>VLOOKUP($B86,'Hit PD'!$B:$L,11,FALSE)</f>
        <v>0.15</v>
      </c>
      <c r="X86" s="10">
        <f>VLOOKUP($B86,'Hit PD'!$B:$M,12,FALSE)</f>
        <v>0.13700000000000001</v>
      </c>
      <c r="Y86" s="10">
        <f>VLOOKUP($B86,'Hit PD'!$B:$L,9,FALSE)</f>
        <v>0.73599999999999999</v>
      </c>
      <c r="Z86" s="8">
        <v>0.20799999999999999</v>
      </c>
      <c r="AA86" s="8">
        <v>0.34499999999999997</v>
      </c>
      <c r="AB86" s="11">
        <v>0.27100000000000002</v>
      </c>
      <c r="AC86" s="8">
        <v>0.34</v>
      </c>
      <c r="AD86" s="8">
        <v>0.34</v>
      </c>
      <c r="AE86" s="8">
        <v>115</v>
      </c>
      <c r="AF86" s="11">
        <v>-3</v>
      </c>
      <c r="AG86" s="11">
        <v>5.8</v>
      </c>
      <c r="AH86" s="8">
        <v>3.7</v>
      </c>
      <c r="AI86" s="8">
        <v>2.6</v>
      </c>
    </row>
    <row r="87" spans="1:35" ht="15" thickBot="1">
      <c r="A87" s="5">
        <v>86</v>
      </c>
      <c r="B87" s="22" t="s">
        <v>136</v>
      </c>
      <c r="C87" s="22">
        <v>2023</v>
      </c>
      <c r="D87" s="22" t="s">
        <v>43</v>
      </c>
      <c r="E87" s="8">
        <f>VLOOKUP(B87,HITTERS!$B:$W,3,FALSE)</f>
        <v>154</v>
      </c>
      <c r="F87" s="8">
        <f>VLOOKUP($B87,'Hit PD'!$B:$N,13,FALSE)</f>
        <v>568</v>
      </c>
      <c r="G87" s="8">
        <f>VLOOKUP($B87,HITTERS!$B:$W,4,FALSE)</f>
        <v>658</v>
      </c>
      <c r="H87" s="8">
        <f>VLOOKUP($B87,HITTERS!$B:$W,14,FALSE)</f>
        <v>0.318</v>
      </c>
      <c r="I87" s="8">
        <f>VLOOKUP($B87,HITTERS!$B:$W,15,FALSE)</f>
        <v>0.504</v>
      </c>
      <c r="J87" s="9">
        <f>VLOOKUP($B87,HITTERS!$B:$W,9,FALSE)</f>
        <v>9.9000000000000005E-2</v>
      </c>
      <c r="K87" s="10">
        <f>VLOOKUP($B87,HITTERS!$B:$W,10,FALSE)</f>
        <v>0.22900000000000001</v>
      </c>
      <c r="L87" s="10">
        <f>VLOOKUP(B87,'Hit Statcast'!B:R,9,FALSE)</f>
        <v>0.14699999999999999</v>
      </c>
      <c r="M87" s="10">
        <f>VLOOKUP($B87,'Hit Statcast'!$B:$R,11,FALSE)</f>
        <v>0.39900000000000002</v>
      </c>
      <c r="N87" s="23">
        <f>VLOOKUP($B87,'Hit Statcast'!$B:$R,5,FALSE)</f>
        <v>89.5</v>
      </c>
      <c r="O87" s="23">
        <f>VLOOKUP($B87,'Hit Statcast'!$B:$R,7,FALSE)</f>
        <v>18.2</v>
      </c>
      <c r="P87" s="10">
        <f>VLOOKUP($B87,'Hit PD'!$B:$L,4,FALSE)</f>
        <v>0.157</v>
      </c>
      <c r="Q87" s="10">
        <f>VLOOKUP($B87,'Hit PD'!$B:$L,5,FALSE)</f>
        <v>0.36599999999999999</v>
      </c>
      <c r="R87" s="10">
        <f>VLOOKUP($B87,'Hit PD'!$B:$L,6,FALSE)</f>
        <v>0.47699999999999998</v>
      </c>
      <c r="S87" s="23">
        <f>VLOOKUP($B87,'Hit PD'!$B:$L,7,FALSE)</f>
        <v>3.8</v>
      </c>
      <c r="T87" s="10">
        <f>VLOOKUP($B87,'Hit PD'!$B:$L,8,FALSE)</f>
        <v>0.30199999999999999</v>
      </c>
      <c r="U87" s="10">
        <f t="shared" si="1"/>
        <v>0.23599999999999999</v>
      </c>
      <c r="V87" s="10">
        <f>VLOOKUP($B87,'Hit PD'!$B:$L,10,FALSE)</f>
        <v>0.28399999999999997</v>
      </c>
      <c r="W87" s="10">
        <f>VLOOKUP($B87,'Hit PD'!$B:$L,11,FALSE)</f>
        <v>0.18099999999999999</v>
      </c>
      <c r="X87" s="10">
        <f>VLOOKUP($B87,'Hit PD'!$B:$M,12,FALSE)</f>
        <v>0.10299999999999999</v>
      </c>
      <c r="Y87" s="10">
        <f>VLOOKUP($B87,'Hit PD'!$B:$L,9,FALSE)</f>
        <v>0.76400000000000001</v>
      </c>
      <c r="Z87" s="8">
        <v>0.28999999999999998</v>
      </c>
      <c r="AA87" s="8">
        <v>0.20399999999999999</v>
      </c>
      <c r="AB87" s="11">
        <v>0.217</v>
      </c>
      <c r="AC87" s="8">
        <v>0.34599999999999997</v>
      </c>
      <c r="AD87" s="8">
        <v>0.371</v>
      </c>
      <c r="AE87" s="8">
        <v>122</v>
      </c>
      <c r="AF87" s="11">
        <v>-1.8</v>
      </c>
      <c r="AG87" s="11">
        <v>15.4</v>
      </c>
      <c r="AH87" s="8">
        <v>-10.6</v>
      </c>
      <c r="AI87" s="8">
        <v>2.6</v>
      </c>
    </row>
    <row r="88" spans="1:35" ht="15" thickBot="1">
      <c r="A88" s="5">
        <v>87</v>
      </c>
      <c r="B88" s="22" t="s">
        <v>137</v>
      </c>
      <c r="C88" s="22">
        <v>2023</v>
      </c>
      <c r="D88" s="22" t="s">
        <v>64</v>
      </c>
      <c r="E88" s="8">
        <f>VLOOKUP(B88,HITTERS!$B:$W,3,FALSE)</f>
        <v>118</v>
      </c>
      <c r="F88" s="8">
        <f>VLOOKUP($B88,'Hit PD'!$B:$N,13,FALSE)</f>
        <v>357</v>
      </c>
      <c r="G88" s="8">
        <f>VLOOKUP($B88,HITTERS!$B:$W,4,FALSE)</f>
        <v>406</v>
      </c>
      <c r="H88" s="8">
        <f>VLOOKUP($B88,HITTERS!$B:$W,14,FALSE)</f>
        <v>0.33300000000000002</v>
      </c>
      <c r="I88" s="8">
        <f>VLOOKUP($B88,HITTERS!$B:$W,15,FALSE)</f>
        <v>0.49</v>
      </c>
      <c r="J88" s="9">
        <f>VLOOKUP($B88,HITTERS!$B:$W,9,FALSE)</f>
        <v>6.9000000000000006E-2</v>
      </c>
      <c r="K88" s="10">
        <f>VLOOKUP($B88,HITTERS!$B:$W,10,FALSE)</f>
        <v>0.315</v>
      </c>
      <c r="L88" s="10">
        <f>VLOOKUP(B88,'Hit Statcast'!B:R,9,FALSE)</f>
        <v>0.129</v>
      </c>
      <c r="M88" s="10">
        <f>VLOOKUP($B88,'Hit Statcast'!$B:$R,11,FALSE)</f>
        <v>0.45700000000000002</v>
      </c>
      <c r="N88" s="23">
        <f>VLOOKUP($B88,'Hit Statcast'!$B:$R,5,FALSE)</f>
        <v>91.1</v>
      </c>
      <c r="O88" s="23">
        <f>VLOOKUP($B88,'Hit Statcast'!$B:$R,7,FALSE)</f>
        <v>17.3</v>
      </c>
      <c r="P88" s="10">
        <f>VLOOKUP($B88,'Hit PD'!$B:$L,4,FALSE)</f>
        <v>0.13300000000000001</v>
      </c>
      <c r="Q88" s="10">
        <f>VLOOKUP($B88,'Hit PD'!$B:$L,5,FALSE)</f>
        <v>0.42</v>
      </c>
      <c r="R88" s="10">
        <f>VLOOKUP($B88,'Hit PD'!$B:$L,6,FALSE)</f>
        <v>0.44700000000000001</v>
      </c>
      <c r="S88" s="23">
        <f>VLOOKUP($B88,'Hit PD'!$B:$L,7,FALSE)</f>
        <v>6.9</v>
      </c>
      <c r="T88" s="10">
        <f>VLOOKUP($B88,'Hit PD'!$B:$L,8,FALSE)</f>
        <v>0.35299999999999998</v>
      </c>
      <c r="U88" s="10">
        <f t="shared" si="1"/>
        <v>0.36399999999999999</v>
      </c>
      <c r="V88" s="10">
        <f>VLOOKUP($B88,'Hit PD'!$B:$L,10,FALSE)</f>
        <v>0.307</v>
      </c>
      <c r="W88" s="10">
        <f>VLOOKUP($B88,'Hit PD'!$B:$L,11,FALSE)</f>
        <v>0.12</v>
      </c>
      <c r="X88" s="10">
        <f>VLOOKUP($B88,'Hit PD'!$B:$M,12,FALSE)</f>
        <v>0.188</v>
      </c>
      <c r="Y88" s="10">
        <f>VLOOKUP($B88,'Hit PD'!$B:$L,9,FALSE)</f>
        <v>0.63600000000000001</v>
      </c>
      <c r="Z88" s="8">
        <v>0.24099999999999999</v>
      </c>
      <c r="AA88" s="8">
        <v>0.33</v>
      </c>
      <c r="AB88" s="11">
        <v>0.249</v>
      </c>
      <c r="AC88" s="8">
        <v>0.35199999999999998</v>
      </c>
      <c r="AD88" s="8">
        <v>0.32900000000000001</v>
      </c>
      <c r="AE88" s="8">
        <v>130</v>
      </c>
      <c r="AF88" s="11">
        <v>3.8</v>
      </c>
      <c r="AG88" s="11">
        <v>18.2</v>
      </c>
      <c r="AH88" s="8">
        <v>-5.9</v>
      </c>
      <c r="AI88" s="8">
        <v>2.6</v>
      </c>
    </row>
    <row r="89" spans="1:35" ht="15" thickBot="1">
      <c r="A89" s="5">
        <v>88</v>
      </c>
      <c r="B89" s="22" t="s">
        <v>138</v>
      </c>
      <c r="C89" s="22">
        <v>2023</v>
      </c>
      <c r="D89" s="22" t="s">
        <v>26</v>
      </c>
      <c r="E89" s="8">
        <f>VLOOKUP(B89,HITTERS!$B:$W,3,FALSE)</f>
        <v>144</v>
      </c>
      <c r="F89" s="8">
        <f>VLOOKUP($B89,'Hit PD'!$B:$N,13,FALSE)</f>
        <v>530</v>
      </c>
      <c r="G89" s="8">
        <f>VLOOKUP($B89,HITTERS!$B:$W,4,FALSE)</f>
        <v>592</v>
      </c>
      <c r="H89" s="8">
        <f>VLOOKUP($B89,HITTERS!$B:$W,14,FALSE)</f>
        <v>0.34599999999999997</v>
      </c>
      <c r="I89" s="8">
        <f>VLOOKUP($B89,HITTERS!$B:$W,15,FALSE)</f>
        <v>0.55800000000000005</v>
      </c>
      <c r="J89" s="9">
        <f>VLOOKUP($B89,HITTERS!$B:$W,9,FALSE)</f>
        <v>9.6000000000000002E-2</v>
      </c>
      <c r="K89" s="10">
        <f>VLOOKUP($B89,HITTERS!$B:$W,10,FALSE)</f>
        <v>0.22600000000000001</v>
      </c>
      <c r="L89" s="10">
        <f>VLOOKUP(B89,'Hit Statcast'!B:R,9,FALSE)</f>
        <v>0.16600000000000001</v>
      </c>
      <c r="M89" s="10">
        <f>VLOOKUP($B89,'Hit Statcast'!$B:$R,11,FALSE)</f>
        <v>0.49</v>
      </c>
      <c r="N89" s="23">
        <f>VLOOKUP($B89,'Hit Statcast'!$B:$R,5,FALSE)</f>
        <v>91.8</v>
      </c>
      <c r="O89" s="23">
        <f>VLOOKUP($B89,'Hit Statcast'!$B:$R,7,FALSE)</f>
        <v>15.6</v>
      </c>
      <c r="P89" s="10">
        <f>VLOOKUP($B89,'Hit PD'!$B:$L,4,FALSE)</f>
        <v>0.19600000000000001</v>
      </c>
      <c r="Q89" s="10">
        <f>VLOOKUP($B89,'Hit PD'!$B:$L,5,FALSE)</f>
        <v>0.39700000000000002</v>
      </c>
      <c r="R89" s="10">
        <f>VLOOKUP($B89,'Hit PD'!$B:$L,6,FALSE)</f>
        <v>0.40699999999999997</v>
      </c>
      <c r="S89" s="23">
        <f>VLOOKUP($B89,'Hit PD'!$B:$L,7,FALSE)</f>
        <v>1.7</v>
      </c>
      <c r="T89" s="10">
        <f>VLOOKUP($B89,'Hit PD'!$B:$L,8,FALSE)</f>
        <v>0.32500000000000001</v>
      </c>
      <c r="U89" s="10">
        <f t="shared" si="1"/>
        <v>0.251</v>
      </c>
      <c r="V89" s="10">
        <f>VLOOKUP($B89,'Hit PD'!$B:$L,10,FALSE)</f>
        <v>0.26600000000000001</v>
      </c>
      <c r="W89" s="10">
        <f>VLOOKUP($B89,'Hit PD'!$B:$L,11,FALSE)</f>
        <v>0.14399999999999999</v>
      </c>
      <c r="X89" s="10">
        <f>VLOOKUP($B89,'Hit PD'!$B:$M,12,FALSE)</f>
        <v>0.122</v>
      </c>
      <c r="Y89" s="10">
        <f>VLOOKUP($B89,'Hit PD'!$B:$L,9,FALSE)</f>
        <v>0.749</v>
      </c>
      <c r="Z89" s="8">
        <v>0.26400000000000001</v>
      </c>
      <c r="AA89" s="8">
        <v>0.29099999999999998</v>
      </c>
      <c r="AB89" s="11">
        <v>0.26800000000000002</v>
      </c>
      <c r="AC89" s="8">
        <v>0.36899999999999999</v>
      </c>
      <c r="AD89" s="8">
        <v>0.39200000000000002</v>
      </c>
      <c r="AE89" s="8">
        <v>131</v>
      </c>
      <c r="AF89" s="11">
        <v>-0.7</v>
      </c>
      <c r="AG89" s="11">
        <v>21.4</v>
      </c>
      <c r="AH89" s="8">
        <v>-15</v>
      </c>
      <c r="AI89" s="8">
        <v>2.6</v>
      </c>
    </row>
    <row r="90" spans="1:35" ht="15" thickBot="1">
      <c r="A90" s="5">
        <v>89</v>
      </c>
      <c r="B90" s="22" t="s">
        <v>139</v>
      </c>
      <c r="C90" s="22">
        <v>2023</v>
      </c>
      <c r="D90" s="22" t="s">
        <v>43</v>
      </c>
      <c r="E90" s="8">
        <f>VLOOKUP(B90,HITTERS!$B:$W,3,FALSE)</f>
        <v>123</v>
      </c>
      <c r="F90" s="8">
        <f>VLOOKUP($B90,'Hit PD'!$B:$N,13,FALSE)</f>
        <v>382</v>
      </c>
      <c r="G90" s="8">
        <f>VLOOKUP($B90,HITTERS!$B:$W,4,FALSE)</f>
        <v>423</v>
      </c>
      <c r="H90" s="8">
        <f>VLOOKUP($B90,HITTERS!$B:$W,14,FALSE)</f>
        <v>0.28399999999999997</v>
      </c>
      <c r="I90" s="8">
        <f>VLOOKUP($B90,HITTERS!$B:$W,15,FALSE)</f>
        <v>0.437</v>
      </c>
      <c r="J90" s="9">
        <f>VLOOKUP($B90,HITTERS!$B:$W,9,FALSE)</f>
        <v>0.08</v>
      </c>
      <c r="K90" s="10">
        <f>VLOOKUP($B90,HITTERS!$B:$W,10,FALSE)</f>
        <v>0.26</v>
      </c>
      <c r="L90" s="10">
        <f>VLOOKUP(B90,'Hit Statcast'!B:R,9,FALSE)</f>
        <v>0.125</v>
      </c>
      <c r="M90" s="10">
        <f>VLOOKUP($B90,'Hit Statcast'!$B:$R,11,FALSE)</f>
        <v>0.44700000000000001</v>
      </c>
      <c r="N90" s="23">
        <f>VLOOKUP($B90,'Hit Statcast'!$B:$R,5,FALSE)</f>
        <v>90.1</v>
      </c>
      <c r="O90" s="23">
        <f>VLOOKUP($B90,'Hit Statcast'!$B:$R,7,FALSE)</f>
        <v>12.5</v>
      </c>
      <c r="P90" s="10">
        <f>VLOOKUP($B90,'Hit PD'!$B:$L,4,FALSE)</f>
        <v>0.13200000000000001</v>
      </c>
      <c r="Q90" s="10">
        <f>VLOOKUP($B90,'Hit PD'!$B:$L,5,FALSE)</f>
        <v>0.44</v>
      </c>
      <c r="R90" s="10">
        <f>VLOOKUP($B90,'Hit PD'!$B:$L,6,FALSE)</f>
        <v>0.42899999999999999</v>
      </c>
      <c r="S90" s="23">
        <f>VLOOKUP($B90,'Hit PD'!$B:$L,7,FALSE)</f>
        <v>2.7</v>
      </c>
      <c r="T90" s="10">
        <f>VLOOKUP($B90,'Hit PD'!$B:$L,8,FALSE)</f>
        <v>0.28999999999999998</v>
      </c>
      <c r="U90" s="10">
        <f t="shared" si="1"/>
        <v>0.28900000000000003</v>
      </c>
      <c r="V90" s="10">
        <f>VLOOKUP($B90,'Hit PD'!$B:$L,10,FALSE)</f>
        <v>0.29799999999999999</v>
      </c>
      <c r="W90" s="10">
        <f>VLOOKUP($B90,'Hit PD'!$B:$L,11,FALSE)</f>
        <v>0.16800000000000001</v>
      </c>
      <c r="X90" s="10">
        <f>VLOOKUP($B90,'Hit PD'!$B:$M,12,FALSE)</f>
        <v>0.13</v>
      </c>
      <c r="Y90" s="10">
        <f>VLOOKUP($B90,'Hit PD'!$B:$L,9,FALSE)</f>
        <v>0.71099999999999997</v>
      </c>
      <c r="Z90" s="8">
        <v>0.219</v>
      </c>
      <c r="AA90" s="8">
        <v>0.22600000000000001</v>
      </c>
      <c r="AB90" s="11">
        <v>0.21099999999999999</v>
      </c>
      <c r="AC90" s="8">
        <v>0.307</v>
      </c>
      <c r="AD90" s="8">
        <v>0.29899999999999999</v>
      </c>
      <c r="AE90" s="8">
        <v>95</v>
      </c>
      <c r="AF90" s="11">
        <v>-3.8</v>
      </c>
      <c r="AG90" s="11">
        <v>-6.1</v>
      </c>
      <c r="AH90" s="8">
        <v>17.899999999999999</v>
      </c>
      <c r="AI90" s="8">
        <v>2.6</v>
      </c>
    </row>
    <row r="91" spans="1:35" ht="15" thickBot="1">
      <c r="A91" s="5">
        <v>90</v>
      </c>
      <c r="B91" s="22" t="s">
        <v>140</v>
      </c>
      <c r="C91" s="22">
        <v>2023</v>
      </c>
      <c r="D91" s="22" t="s">
        <v>95</v>
      </c>
      <c r="E91" s="8">
        <f>VLOOKUP(B91,HITTERS!$B:$W,3,FALSE)</f>
        <v>119</v>
      </c>
      <c r="F91" s="8">
        <f>VLOOKUP($B91,'Hit PD'!$B:$N,13,FALSE)</f>
        <v>406</v>
      </c>
      <c r="G91" s="8">
        <f>VLOOKUP($B91,HITTERS!$B:$W,4,FALSE)</f>
        <v>464</v>
      </c>
      <c r="H91" s="8">
        <f>VLOOKUP($B91,HITTERS!$B:$W,14,FALSE)</f>
        <v>0.32800000000000001</v>
      </c>
      <c r="I91" s="8">
        <f>VLOOKUP($B91,HITTERS!$B:$W,15,FALSE)</f>
        <v>0.47799999999999998</v>
      </c>
      <c r="J91" s="9">
        <f>VLOOKUP($B91,HITTERS!$B:$W,9,FALSE)</f>
        <v>0.114</v>
      </c>
      <c r="K91" s="10">
        <f>VLOOKUP($B91,HITTERS!$B:$W,10,FALSE)</f>
        <v>0.31900000000000001</v>
      </c>
      <c r="L91" s="10">
        <f>VLOOKUP(B91,'Hit Statcast'!B:R,9,FALSE)</f>
        <v>0.16500000000000001</v>
      </c>
      <c r="M91" s="10">
        <f>VLOOKUP($B91,'Hit Statcast'!$B:$R,11,FALSE)</f>
        <v>0.48499999999999999</v>
      </c>
      <c r="N91" s="23">
        <f>VLOOKUP($B91,'Hit Statcast'!$B:$R,5,FALSE)</f>
        <v>91</v>
      </c>
      <c r="O91" s="23">
        <f>VLOOKUP($B91,'Hit Statcast'!$B:$R,7,FALSE)</f>
        <v>22.2</v>
      </c>
      <c r="P91" s="10">
        <f>VLOOKUP($B91,'Hit PD'!$B:$L,4,FALSE)</f>
        <v>0.23100000000000001</v>
      </c>
      <c r="Q91" s="10">
        <f>VLOOKUP($B91,'Hit PD'!$B:$L,5,FALSE)</f>
        <v>0.28799999999999998</v>
      </c>
      <c r="R91" s="10">
        <f>VLOOKUP($B91,'Hit PD'!$B:$L,6,FALSE)</f>
        <v>0.48099999999999998</v>
      </c>
      <c r="S91" s="23">
        <f>VLOOKUP($B91,'Hit PD'!$B:$L,7,FALSE)</f>
        <v>3.3</v>
      </c>
      <c r="T91" s="10">
        <f>VLOOKUP($B91,'Hit PD'!$B:$L,8,FALSE)</f>
        <v>0.30099999999999999</v>
      </c>
      <c r="U91" s="10">
        <f t="shared" si="1"/>
        <v>0.32499999999999996</v>
      </c>
      <c r="V91" s="10">
        <f>VLOOKUP($B91,'Hit PD'!$B:$L,10,FALSE)</f>
        <v>0.28899999999999998</v>
      </c>
      <c r="W91" s="10">
        <f>VLOOKUP($B91,'Hit PD'!$B:$L,11,FALSE)</f>
        <v>0.13100000000000001</v>
      </c>
      <c r="X91" s="10">
        <f>VLOOKUP($B91,'Hit PD'!$B:$M,12,FALSE)</f>
        <v>0.159</v>
      </c>
      <c r="Y91" s="10">
        <f>VLOOKUP($B91,'Hit PD'!$B:$L,9,FALSE)</f>
        <v>0.67500000000000004</v>
      </c>
      <c r="Z91" s="8">
        <v>0.24099999999999999</v>
      </c>
      <c r="AA91" s="8">
        <v>0.29599999999999999</v>
      </c>
      <c r="AB91" s="11">
        <v>0.23599999999999999</v>
      </c>
      <c r="AC91" s="8">
        <v>0.34399999999999997</v>
      </c>
      <c r="AD91" s="8">
        <v>0.35799999999999998</v>
      </c>
      <c r="AE91" s="8">
        <v>119</v>
      </c>
      <c r="AF91" s="11">
        <v>2.6</v>
      </c>
      <c r="AG91" s="11">
        <v>13.4</v>
      </c>
      <c r="AH91" s="8">
        <v>-3.7</v>
      </c>
      <c r="AI91" s="8">
        <v>2.5</v>
      </c>
    </row>
    <row r="92" spans="1:35" ht="15" thickBot="1">
      <c r="A92" s="5">
        <v>91</v>
      </c>
      <c r="B92" s="22" t="s">
        <v>141</v>
      </c>
      <c r="C92" s="22">
        <v>2023</v>
      </c>
      <c r="D92" s="22" t="s">
        <v>43</v>
      </c>
      <c r="E92" s="8">
        <f>VLOOKUP(B92,HITTERS!$B:$W,3,FALSE)</f>
        <v>156</v>
      </c>
      <c r="F92" s="8">
        <f>VLOOKUP($B92,'Hit PD'!$B:$N,13,FALSE)</f>
        <v>585</v>
      </c>
      <c r="G92" s="8">
        <f>VLOOKUP($B92,HITTERS!$B:$W,4,FALSE)</f>
        <v>648</v>
      </c>
      <c r="H92" s="8">
        <f>VLOOKUP($B92,HITTERS!$B:$W,14,FALSE)</f>
        <v>0.33300000000000002</v>
      </c>
      <c r="I92" s="8">
        <f>VLOOKUP($B92,HITTERS!$B:$W,15,FALSE)</f>
        <v>0.378</v>
      </c>
      <c r="J92" s="9">
        <f>VLOOKUP($B92,HITTERS!$B:$W,9,FALSE)</f>
        <v>0.06</v>
      </c>
      <c r="K92" s="10">
        <f>VLOOKUP($B92,HITTERS!$B:$W,10,FALSE)</f>
        <v>0.1</v>
      </c>
      <c r="L92" s="10">
        <f>VLOOKUP(B92,'Hit Statcast'!B:R,9,FALSE)</f>
        <v>1.2999999999999999E-2</v>
      </c>
      <c r="M92" s="10">
        <f>VLOOKUP($B92,'Hit Statcast'!$B:$R,11,FALSE)</f>
        <v>0.27</v>
      </c>
      <c r="N92" s="23">
        <f>VLOOKUP($B92,'Hit Statcast'!$B:$R,5,FALSE)</f>
        <v>86</v>
      </c>
      <c r="O92" s="23">
        <f>VLOOKUP($B92,'Hit Statcast'!$B:$R,7,FALSE)</f>
        <v>14.4</v>
      </c>
      <c r="P92" s="10">
        <f>VLOOKUP($B92,'Hit PD'!$B:$L,4,FALSE)</f>
        <v>0.20100000000000001</v>
      </c>
      <c r="Q92" s="10">
        <f>VLOOKUP($B92,'Hit PD'!$B:$L,5,FALSE)</f>
        <v>0.41699999999999998</v>
      </c>
      <c r="R92" s="10">
        <f>VLOOKUP($B92,'Hit PD'!$B:$L,6,FALSE)</f>
        <v>0.38200000000000001</v>
      </c>
      <c r="S92" s="23">
        <f>VLOOKUP($B92,'Hit PD'!$B:$L,7,FALSE)</f>
        <v>5.2</v>
      </c>
      <c r="T92" s="10">
        <f>VLOOKUP($B92,'Hit PD'!$B:$L,8,FALSE)</f>
        <v>0.33900000000000002</v>
      </c>
      <c r="U92" s="10">
        <f t="shared" si="1"/>
        <v>0.122</v>
      </c>
      <c r="V92" s="10">
        <f>VLOOKUP($B92,'Hit PD'!$B:$L,10,FALSE)</f>
        <v>0.186</v>
      </c>
      <c r="W92" s="10">
        <f>VLOOKUP($B92,'Hit PD'!$B:$L,11,FALSE)</f>
        <v>0.122</v>
      </c>
      <c r="X92" s="10">
        <f>VLOOKUP($B92,'Hit PD'!$B:$M,12,FALSE)</f>
        <v>6.4000000000000001E-2</v>
      </c>
      <c r="Y92" s="10">
        <f>VLOOKUP($B92,'Hit PD'!$B:$L,9,FALSE)</f>
        <v>0.878</v>
      </c>
      <c r="Z92" s="8">
        <v>0.108</v>
      </c>
      <c r="AA92" s="8">
        <v>0.28899999999999998</v>
      </c>
      <c r="AB92" s="11">
        <v>0.27</v>
      </c>
      <c r="AC92" s="8">
        <v>0.315</v>
      </c>
      <c r="AD92" s="8">
        <v>0.29099999999999998</v>
      </c>
      <c r="AE92" s="8">
        <v>101</v>
      </c>
      <c r="AF92" s="11">
        <v>1.8</v>
      </c>
      <c r="AG92" s="11">
        <v>2.2000000000000002</v>
      </c>
      <c r="AH92" s="8">
        <v>1.2</v>
      </c>
      <c r="AI92" s="8">
        <v>2.5</v>
      </c>
    </row>
    <row r="93" spans="1:35" ht="15" thickBot="1">
      <c r="A93" s="5">
        <v>92</v>
      </c>
      <c r="B93" s="22" t="s">
        <v>142</v>
      </c>
      <c r="C93" s="22">
        <v>2023</v>
      </c>
      <c r="D93" s="22" t="s">
        <v>24</v>
      </c>
      <c r="E93" s="8">
        <f>VLOOKUP(B93,HITTERS!$B:$W,3,FALSE)</f>
        <v>124</v>
      </c>
      <c r="F93" s="8">
        <f>VLOOKUP($B93,'Hit PD'!$B:$N,13,FALSE)</f>
        <v>334</v>
      </c>
      <c r="G93" s="8">
        <f>VLOOKUP($B93,HITTERS!$B:$W,4,FALSE)</f>
        <v>377</v>
      </c>
      <c r="H93" s="8">
        <f>VLOOKUP($B93,HITTERS!$B:$W,14,FALSE)</f>
        <v>0.34</v>
      </c>
      <c r="I93" s="8">
        <f>VLOOKUP($B93,HITTERS!$B:$W,15,FALSE)</f>
        <v>0.47299999999999998</v>
      </c>
      <c r="J93" s="9">
        <f>VLOOKUP($B93,HITTERS!$B:$W,9,FALSE)</f>
        <v>0.09</v>
      </c>
      <c r="K93" s="10">
        <f>VLOOKUP($B93,HITTERS!$B:$W,10,FALSE)</f>
        <v>0.17</v>
      </c>
      <c r="L93" s="10">
        <f>VLOOKUP(B93,'Hit Statcast'!B:R,9,FALSE)</f>
        <v>0.08</v>
      </c>
      <c r="M93" s="10">
        <f>VLOOKUP($B93,'Hit Statcast'!$B:$R,11,FALSE)</f>
        <v>0.373</v>
      </c>
      <c r="N93" s="23">
        <f>VLOOKUP($B93,'Hit Statcast'!$B:$R,5,FALSE)</f>
        <v>87.6</v>
      </c>
      <c r="O93" s="23">
        <f>VLOOKUP($B93,'Hit Statcast'!$B:$R,7,FALSE)</f>
        <v>15.5</v>
      </c>
      <c r="P93" s="10">
        <f>VLOOKUP($B93,'Hit PD'!$B:$L,4,FALSE)</f>
        <v>0.15</v>
      </c>
      <c r="Q93" s="10">
        <f>VLOOKUP($B93,'Hit PD'!$B:$L,5,FALSE)</f>
        <v>0.41399999999999998</v>
      </c>
      <c r="R93" s="10">
        <f>VLOOKUP($B93,'Hit PD'!$B:$L,6,FALSE)</f>
        <v>0.436</v>
      </c>
      <c r="S93" s="23">
        <f>VLOOKUP($B93,'Hit PD'!$B:$L,7,FALSE)</f>
        <v>2.8</v>
      </c>
      <c r="T93" s="10">
        <f>VLOOKUP($B93,'Hit PD'!$B:$L,8,FALSE)</f>
        <v>0.31900000000000001</v>
      </c>
      <c r="U93" s="10">
        <f t="shared" si="1"/>
        <v>0.18700000000000006</v>
      </c>
      <c r="V93" s="10">
        <f>VLOOKUP($B93,'Hit PD'!$B:$L,10,FALSE)</f>
        <v>0.25700000000000001</v>
      </c>
      <c r="W93" s="10">
        <f>VLOOKUP($B93,'Hit PD'!$B:$L,11,FALSE)</f>
        <v>0.17</v>
      </c>
      <c r="X93" s="10">
        <f>VLOOKUP($B93,'Hit PD'!$B:$M,12,FALSE)</f>
        <v>8.6999999999999994E-2</v>
      </c>
      <c r="Y93" s="10">
        <f>VLOOKUP($B93,'Hit PD'!$B:$L,9,FALSE)</f>
        <v>0.81299999999999994</v>
      </c>
      <c r="Z93" s="8">
        <v>0.215</v>
      </c>
      <c r="AA93" s="8">
        <v>0.29599999999999999</v>
      </c>
      <c r="AB93" s="11">
        <v>0.27400000000000002</v>
      </c>
      <c r="AC93" s="8">
        <v>0.35699999999999998</v>
      </c>
      <c r="AD93" s="8">
        <v>0.318</v>
      </c>
      <c r="AE93" s="8">
        <v>127</v>
      </c>
      <c r="AF93" s="11">
        <v>-0.7</v>
      </c>
      <c r="AG93" s="11">
        <v>11.2</v>
      </c>
      <c r="AH93" s="8">
        <v>1.4</v>
      </c>
      <c r="AI93" s="8">
        <v>2.5</v>
      </c>
    </row>
    <row r="94" spans="1:35" ht="15" thickBot="1">
      <c r="A94" s="5">
        <v>93</v>
      </c>
      <c r="B94" s="22" t="s">
        <v>143</v>
      </c>
      <c r="C94" s="22">
        <v>2023</v>
      </c>
      <c r="D94" s="22" t="s">
        <v>144</v>
      </c>
      <c r="E94" s="8">
        <f>VLOOKUP(B94,HITTERS!$B:$W,3,FALSE)</f>
        <v>96</v>
      </c>
      <c r="F94" s="8">
        <f>VLOOKUP($B94,'Hit PD'!$B:$N,13,FALSE)</f>
        <v>286</v>
      </c>
      <c r="G94" s="8">
        <f>VLOOKUP($B94,HITTERS!$B:$W,4,FALSE)</f>
        <v>335</v>
      </c>
      <c r="H94" s="8">
        <f>VLOOKUP($B94,HITTERS!$B:$W,14,FALSE)</f>
        <v>0.36899999999999999</v>
      </c>
      <c r="I94" s="8">
        <f>VLOOKUP($B94,HITTERS!$B:$W,15,FALSE)</f>
        <v>0.49</v>
      </c>
      <c r="J94" s="9">
        <f>VLOOKUP($B94,HITTERS!$B:$W,9,FALSE)</f>
        <v>9.9000000000000005E-2</v>
      </c>
      <c r="K94" s="10">
        <f>VLOOKUP($B94,HITTERS!$B:$W,10,FALSE)</f>
        <v>0.27800000000000002</v>
      </c>
      <c r="L94" s="10">
        <f>VLOOKUP(B94,'Hit Statcast'!B:R,9,FALSE)</f>
        <v>0.11600000000000001</v>
      </c>
      <c r="M94" s="10">
        <f>VLOOKUP($B94,'Hit Statcast'!$B:$R,11,FALSE)</f>
        <v>0.42699999999999999</v>
      </c>
      <c r="N94" s="23">
        <f>VLOOKUP($B94,'Hit Statcast'!$B:$R,5,FALSE)</f>
        <v>90.5</v>
      </c>
      <c r="O94" s="23">
        <f>VLOOKUP($B94,'Hit Statcast'!$B:$R,7,FALSE)</f>
        <v>17.2</v>
      </c>
      <c r="P94" s="10">
        <f>VLOOKUP($B94,'Hit PD'!$B:$L,4,FALSE)</f>
        <v>0.18099999999999999</v>
      </c>
      <c r="Q94" s="10">
        <f>VLOOKUP($B94,'Hit PD'!$B:$L,5,FALSE)</f>
        <v>0.39400000000000002</v>
      </c>
      <c r="R94" s="10">
        <f>VLOOKUP($B94,'Hit PD'!$B:$L,6,FALSE)</f>
        <v>0.42499999999999999</v>
      </c>
      <c r="S94" s="23">
        <f>VLOOKUP($B94,'Hit PD'!$B:$L,7,FALSE)</f>
        <v>4.4000000000000004</v>
      </c>
      <c r="T94" s="10">
        <f>VLOOKUP($B94,'Hit PD'!$B:$L,8,FALSE)</f>
        <v>0.32100000000000001</v>
      </c>
      <c r="U94" s="10">
        <f t="shared" si="1"/>
        <v>0.26200000000000001</v>
      </c>
      <c r="V94" s="10">
        <f>VLOOKUP($B94,'Hit PD'!$B:$L,10,FALSE)</f>
        <v>0.29899999999999999</v>
      </c>
      <c r="W94" s="10">
        <f>VLOOKUP($B94,'Hit PD'!$B:$L,11,FALSE)</f>
        <v>0.18099999999999999</v>
      </c>
      <c r="X94" s="10">
        <f>VLOOKUP($B94,'Hit PD'!$B:$M,12,FALSE)</f>
        <v>0.11799999999999999</v>
      </c>
      <c r="Y94" s="10">
        <f>VLOOKUP($B94,'Hit PD'!$B:$L,9,FALSE)</f>
        <v>0.73799999999999999</v>
      </c>
      <c r="Z94" s="8">
        <v>0.20399999999999999</v>
      </c>
      <c r="AA94" s="8">
        <v>0.36099999999999999</v>
      </c>
      <c r="AB94" s="11">
        <v>0.27</v>
      </c>
      <c r="AC94" s="8">
        <v>0.36399999999999999</v>
      </c>
      <c r="AD94" s="8">
        <v>0.32800000000000001</v>
      </c>
      <c r="AE94" s="8">
        <v>134</v>
      </c>
      <c r="AF94" s="11">
        <v>-1.6</v>
      </c>
      <c r="AG94" s="11">
        <v>11.4</v>
      </c>
      <c r="AH94" s="8">
        <v>2.6</v>
      </c>
      <c r="AI94" s="8">
        <v>2.5</v>
      </c>
    </row>
    <row r="95" spans="1:35" ht="15" thickBot="1">
      <c r="A95" s="5">
        <v>94</v>
      </c>
      <c r="B95" s="22" t="s">
        <v>145</v>
      </c>
      <c r="C95" s="22">
        <v>2023</v>
      </c>
      <c r="D95" s="22" t="s">
        <v>26</v>
      </c>
      <c r="E95" s="8">
        <f>VLOOKUP(B95,HITTERS!$B:$W,3,FALSE)</f>
        <v>139</v>
      </c>
      <c r="F95" s="8">
        <f>VLOOKUP($B95,'Hit PD'!$B:$N,13,FALSE)</f>
        <v>488</v>
      </c>
      <c r="G95" s="8">
        <f>VLOOKUP($B95,HITTERS!$B:$W,4,FALSE)</f>
        <v>533</v>
      </c>
      <c r="H95" s="8">
        <f>VLOOKUP($B95,HITTERS!$B:$W,14,FALSE)</f>
        <v>0.32100000000000001</v>
      </c>
      <c r="I95" s="8">
        <f>VLOOKUP($B95,HITTERS!$B:$W,15,FALSE)</f>
        <v>0.42</v>
      </c>
      <c r="J95" s="9">
        <f>VLOOKUP($B95,HITTERS!$B:$W,9,FALSE)</f>
        <v>7.2999999999999995E-2</v>
      </c>
      <c r="K95" s="10">
        <f>VLOOKUP($B95,HITTERS!$B:$W,10,FALSE)</f>
        <v>0.191</v>
      </c>
      <c r="L95" s="10">
        <f>VLOOKUP(B95,'Hit Statcast'!B:R,9,FALSE)</f>
        <v>6.9000000000000006E-2</v>
      </c>
      <c r="M95" s="10">
        <f>VLOOKUP($B95,'Hit Statcast'!$B:$R,11,FALSE)</f>
        <v>0.40899999999999997</v>
      </c>
      <c r="N95" s="23">
        <f>VLOOKUP($B95,'Hit Statcast'!$B:$R,5,FALSE)</f>
        <v>88.2</v>
      </c>
      <c r="O95" s="23">
        <f>VLOOKUP($B95,'Hit Statcast'!$B:$R,7,FALSE)</f>
        <v>5.4</v>
      </c>
      <c r="P95" s="10">
        <f>VLOOKUP($B95,'Hit PD'!$B:$L,4,FALSE)</f>
        <v>0.16700000000000001</v>
      </c>
      <c r="Q95" s="10">
        <f>VLOOKUP($B95,'Hit PD'!$B:$L,5,FALSE)</f>
        <v>0.53700000000000003</v>
      </c>
      <c r="R95" s="10">
        <f>VLOOKUP($B95,'Hit PD'!$B:$L,6,FALSE)</f>
        <v>0.29599999999999999</v>
      </c>
      <c r="S95" s="23">
        <f>VLOOKUP($B95,'Hit PD'!$B:$L,7,FALSE)</f>
        <v>2.2999999999999998</v>
      </c>
      <c r="T95" s="10">
        <f>VLOOKUP($B95,'Hit PD'!$B:$L,8,FALSE)</f>
        <v>0.28699999999999998</v>
      </c>
      <c r="U95" s="10">
        <f t="shared" si="1"/>
        <v>0.22699999999999998</v>
      </c>
      <c r="V95" s="10">
        <f>VLOOKUP($B95,'Hit PD'!$B:$L,10,FALSE)</f>
        <v>0.28000000000000003</v>
      </c>
      <c r="W95" s="10">
        <f>VLOOKUP($B95,'Hit PD'!$B:$L,11,FALSE)</f>
        <v>0.17599999999999999</v>
      </c>
      <c r="X95" s="10">
        <f>VLOOKUP($B95,'Hit PD'!$B:$M,12,FALSE)</f>
        <v>0.104</v>
      </c>
      <c r="Y95" s="10">
        <f>VLOOKUP($B95,'Hit PD'!$B:$L,9,FALSE)</f>
        <v>0.77300000000000002</v>
      </c>
      <c r="Z95" s="8">
        <v>0.16</v>
      </c>
      <c r="AA95" s="8">
        <v>0.307</v>
      </c>
      <c r="AB95" s="11">
        <v>0.27</v>
      </c>
      <c r="AC95" s="8">
        <v>0.32800000000000001</v>
      </c>
      <c r="AD95" s="8">
        <v>0.312</v>
      </c>
      <c r="AE95" s="8">
        <v>103</v>
      </c>
      <c r="AF95" s="11">
        <v>-2</v>
      </c>
      <c r="AG95" s="11">
        <v>0.2</v>
      </c>
      <c r="AH95" s="8">
        <v>7</v>
      </c>
      <c r="AI95" s="8">
        <v>2.5</v>
      </c>
    </row>
    <row r="96" spans="1:35" ht="15" thickBot="1">
      <c r="A96" s="5">
        <v>95</v>
      </c>
      <c r="B96" s="22" t="s">
        <v>146</v>
      </c>
      <c r="C96" s="22">
        <v>2023</v>
      </c>
      <c r="D96" s="22" t="s">
        <v>111</v>
      </c>
      <c r="E96" s="8">
        <f>VLOOKUP(B96,HITTERS!$B:$W,3,FALSE)</f>
        <v>145</v>
      </c>
      <c r="F96" s="8">
        <f>VLOOKUP($B96,'Hit PD'!$B:$N,13,FALSE)</f>
        <v>574</v>
      </c>
      <c r="G96" s="8">
        <f>VLOOKUP($B96,HITTERS!$B:$W,4,FALSE)</f>
        <v>640</v>
      </c>
      <c r="H96" s="8">
        <f>VLOOKUP($B96,HITTERS!$B:$W,14,FALSE)</f>
        <v>0.33</v>
      </c>
      <c r="I96" s="8">
        <f>VLOOKUP($B96,HITTERS!$B:$W,15,FALSE)</f>
        <v>0.46</v>
      </c>
      <c r="J96" s="9">
        <f>VLOOKUP($B96,HITTERS!$B:$W,9,FALSE)</f>
        <v>8.3000000000000004E-2</v>
      </c>
      <c r="K96" s="10">
        <f>VLOOKUP($B96,HITTERS!$B:$W,10,FALSE)</f>
        <v>0.216</v>
      </c>
      <c r="L96" s="10">
        <f>VLOOKUP(B96,'Hit Statcast'!B:R,9,FALSE)</f>
        <v>0.111</v>
      </c>
      <c r="M96" s="10">
        <f>VLOOKUP($B96,'Hit Statcast'!$B:$R,11,FALSE)</f>
        <v>0.47099999999999997</v>
      </c>
      <c r="N96" s="23">
        <f>VLOOKUP($B96,'Hit Statcast'!$B:$R,5,FALSE)</f>
        <v>90.9</v>
      </c>
      <c r="O96" s="23">
        <f>VLOOKUP($B96,'Hit Statcast'!$B:$R,7,FALSE)</f>
        <v>10.9</v>
      </c>
      <c r="P96" s="10">
        <f>VLOOKUP($B96,'Hit PD'!$B:$L,4,FALSE)</f>
        <v>0.24</v>
      </c>
      <c r="Q96" s="10">
        <f>VLOOKUP($B96,'Hit PD'!$B:$L,5,FALSE)</f>
        <v>0.43</v>
      </c>
      <c r="R96" s="10">
        <f>VLOOKUP($B96,'Hit PD'!$B:$L,6,FALSE)</f>
        <v>0.33</v>
      </c>
      <c r="S96" s="23">
        <f>VLOOKUP($B96,'Hit PD'!$B:$L,7,FALSE)</f>
        <v>5.8</v>
      </c>
      <c r="T96" s="10">
        <f>VLOOKUP($B96,'Hit PD'!$B:$L,8,FALSE)</f>
        <v>0.30199999999999999</v>
      </c>
      <c r="U96" s="10">
        <f t="shared" si="1"/>
        <v>0.26300000000000001</v>
      </c>
      <c r="V96" s="10">
        <f>VLOOKUP($B96,'Hit PD'!$B:$L,10,FALSE)</f>
        <v>0.26200000000000001</v>
      </c>
      <c r="W96" s="10">
        <f>VLOOKUP($B96,'Hit PD'!$B:$L,11,FALSE)</f>
        <v>0.13700000000000001</v>
      </c>
      <c r="X96" s="10">
        <f>VLOOKUP($B96,'Hit PD'!$B:$M,12,FALSE)</f>
        <v>0.125</v>
      </c>
      <c r="Y96" s="10">
        <f>VLOOKUP($B96,'Hit PD'!$B:$L,9,FALSE)</f>
        <v>0.73699999999999999</v>
      </c>
      <c r="Z96" s="8">
        <v>0.20399999999999999</v>
      </c>
      <c r="AA96" s="8">
        <v>0.30399999999999999</v>
      </c>
      <c r="AB96" s="11">
        <v>0.26700000000000002</v>
      </c>
      <c r="AC96" s="8">
        <v>0.34300000000000003</v>
      </c>
      <c r="AD96" s="8">
        <v>0.36499999999999999</v>
      </c>
      <c r="AE96" s="8">
        <v>113</v>
      </c>
      <c r="AF96" s="11">
        <v>1.6</v>
      </c>
      <c r="AG96" s="11">
        <v>11.9</v>
      </c>
      <c r="AH96" s="8">
        <v>-8.4</v>
      </c>
      <c r="AI96" s="8">
        <v>2.4</v>
      </c>
    </row>
    <row r="97" spans="1:35" ht="15" thickBot="1">
      <c r="A97" s="5">
        <v>96</v>
      </c>
      <c r="B97" s="22" t="s">
        <v>147</v>
      </c>
      <c r="C97" s="22">
        <v>2023</v>
      </c>
      <c r="D97" s="66" t="s">
        <v>95</v>
      </c>
      <c r="E97" s="8">
        <f>VLOOKUP(B97,HITTERS!$B:$W,3,FALSE)</f>
        <v>125</v>
      </c>
      <c r="F97" s="8">
        <f>VLOOKUP($B97,'Hit PD'!$B:$N,13,FALSE)</f>
        <v>428</v>
      </c>
      <c r="G97" s="8">
        <f>VLOOKUP($B97,HITTERS!$B:$W,4,FALSE)</f>
        <v>495</v>
      </c>
      <c r="H97" s="8">
        <f>VLOOKUP($B97,HITTERS!$B:$W,14,FALSE)</f>
        <v>0.35799999999999998</v>
      </c>
      <c r="I97" s="8">
        <f>VLOOKUP($B97,HITTERS!$B:$W,15,FALSE)</f>
        <v>0.46700000000000003</v>
      </c>
      <c r="J97" s="9">
        <f>VLOOKUP($B97,HITTERS!$B:$W,9,FALSE)</f>
        <v>0.10299999999999999</v>
      </c>
      <c r="K97" s="10">
        <f>VLOOKUP($B97,HITTERS!$B:$W,10,FALSE)</f>
        <v>0.224</v>
      </c>
      <c r="L97" s="10">
        <f>VLOOKUP(B97,'Hit Statcast'!B:R,9,FALSE)</f>
        <v>0.122</v>
      </c>
      <c r="M97" s="10">
        <f>VLOOKUP($B97,'Hit Statcast'!$B:$R,11,FALSE)</f>
        <v>0.46300000000000002</v>
      </c>
      <c r="N97" s="23">
        <f>VLOOKUP($B97,'Hit Statcast'!$B:$R,5,FALSE)</f>
        <v>91.3</v>
      </c>
      <c r="O97" s="23">
        <f>VLOOKUP($B97,'Hit Statcast'!$B:$R,7,FALSE)</f>
        <v>10.1</v>
      </c>
      <c r="P97" s="10">
        <f>VLOOKUP($B97,'Hit PD'!$B:$L,4,FALSE)</f>
        <v>0.21</v>
      </c>
      <c r="Q97" s="10">
        <f>VLOOKUP($B97,'Hit PD'!$B:$L,5,FALSE)</f>
        <v>0.46100000000000002</v>
      </c>
      <c r="R97" s="10">
        <f>VLOOKUP($B97,'Hit PD'!$B:$L,6,FALSE)</f>
        <v>0.32900000000000001</v>
      </c>
      <c r="S97" s="23">
        <f>VLOOKUP($B97,'Hit PD'!$B:$L,7,FALSE)</f>
        <v>2.8</v>
      </c>
      <c r="T97" s="10">
        <f>VLOOKUP($B97,'Hit PD'!$B:$L,8,FALSE)</f>
        <v>0.34499999999999997</v>
      </c>
      <c r="U97" s="10">
        <f t="shared" si="1"/>
        <v>0.27</v>
      </c>
      <c r="V97" s="10">
        <f>VLOOKUP($B97,'Hit PD'!$B:$L,10,FALSE)</f>
        <v>0.27500000000000002</v>
      </c>
      <c r="W97" s="10">
        <f>VLOOKUP($B97,'Hit PD'!$B:$L,11,FALSE)</f>
        <v>0.14499999999999999</v>
      </c>
      <c r="X97" s="10">
        <f>VLOOKUP($B97,'Hit PD'!$B:$M,12,FALSE)</f>
        <v>0.13</v>
      </c>
      <c r="Y97" s="10">
        <f>VLOOKUP($B97,'Hit PD'!$B:$L,9,FALSE)</f>
        <v>0.73</v>
      </c>
      <c r="Z97" s="8">
        <v>0.20300000000000001</v>
      </c>
      <c r="AA97" s="8">
        <v>0.311</v>
      </c>
      <c r="AB97" s="11">
        <v>0.26400000000000001</v>
      </c>
      <c r="AC97" s="8">
        <v>0.35799999999999998</v>
      </c>
      <c r="AD97" s="8">
        <v>0.375</v>
      </c>
      <c r="AE97" s="8">
        <v>128</v>
      </c>
      <c r="AF97" s="11">
        <v>-4.4000000000000004</v>
      </c>
      <c r="AG97" s="11">
        <v>12.7</v>
      </c>
      <c r="AH97" s="8">
        <v>-5.3</v>
      </c>
      <c r="AI97" s="8">
        <v>2.4</v>
      </c>
    </row>
    <row r="98" spans="1:35" ht="15" thickBot="1">
      <c r="A98" s="5">
        <v>97</v>
      </c>
      <c r="B98" s="22" t="s">
        <v>148</v>
      </c>
      <c r="C98" s="22">
        <v>2023</v>
      </c>
      <c r="D98" s="22" t="s">
        <v>144</v>
      </c>
      <c r="E98" s="8">
        <f>VLOOKUP(B98,HITTERS!$B:$W,3,FALSE)</f>
        <v>109</v>
      </c>
      <c r="F98" s="8">
        <f>VLOOKUP($B98,'Hit PD'!$B:$N,13,FALSE)</f>
        <v>338</v>
      </c>
      <c r="G98" s="8">
        <f>VLOOKUP($B98,HITTERS!$B:$W,4,FALSE)</f>
        <v>408</v>
      </c>
      <c r="H98" s="8">
        <f>VLOOKUP($B98,HITTERS!$B:$W,14,FALSE)</f>
        <v>0.38100000000000001</v>
      </c>
      <c r="I98" s="8">
        <f>VLOOKUP($B98,HITTERS!$B:$W,15,FALSE)</f>
        <v>0.45900000000000002</v>
      </c>
      <c r="J98" s="9">
        <f>VLOOKUP($B98,HITTERS!$B:$W,9,FALSE)</f>
        <v>0.157</v>
      </c>
      <c r="K98" s="10">
        <f>VLOOKUP($B98,HITTERS!$B:$W,10,FALSE)</f>
        <v>0.314</v>
      </c>
      <c r="L98" s="10">
        <f>VLOOKUP(B98,'Hit Statcast'!B:R,9,FALSE)</f>
        <v>0.13100000000000001</v>
      </c>
      <c r="M98" s="10">
        <f>VLOOKUP($B98,'Hit Statcast'!$B:$R,11,FALSE)</f>
        <v>0.44900000000000001</v>
      </c>
      <c r="N98" s="23">
        <f>VLOOKUP($B98,'Hit Statcast'!$B:$R,5,FALSE)</f>
        <v>89.5</v>
      </c>
      <c r="O98" s="23">
        <f>VLOOKUP($B98,'Hit Statcast'!$B:$R,7,FALSE)</f>
        <v>8</v>
      </c>
      <c r="P98" s="10">
        <f>VLOOKUP($B98,'Hit PD'!$B:$L,4,FALSE)</f>
        <v>0.25800000000000001</v>
      </c>
      <c r="Q98" s="10">
        <f>VLOOKUP($B98,'Hit PD'!$B:$L,5,FALSE)</f>
        <v>0.502</v>
      </c>
      <c r="R98" s="10">
        <f>VLOOKUP($B98,'Hit PD'!$B:$L,6,FALSE)</f>
        <v>0.23899999999999999</v>
      </c>
      <c r="S98" s="23">
        <f>VLOOKUP($B98,'Hit PD'!$B:$L,7,FALSE)</f>
        <v>3.9</v>
      </c>
      <c r="T98" s="10">
        <f>VLOOKUP($B98,'Hit PD'!$B:$L,8,FALSE)</f>
        <v>0.17199999999999999</v>
      </c>
      <c r="U98" s="10">
        <f t="shared" si="1"/>
        <v>0.26500000000000001</v>
      </c>
      <c r="V98" s="10">
        <f>VLOOKUP($B98,'Hit PD'!$B:$L,10,FALSE)</f>
        <v>0.30599999999999999</v>
      </c>
      <c r="W98" s="10">
        <f>VLOOKUP($B98,'Hit PD'!$B:$L,11,FALSE)</f>
        <v>0.20599999999999999</v>
      </c>
      <c r="X98" s="10">
        <f>VLOOKUP($B98,'Hit PD'!$B:$M,12,FALSE)</f>
        <v>0.1</v>
      </c>
      <c r="Y98" s="10">
        <f>VLOOKUP($B98,'Hit PD'!$B:$L,9,FALSE)</f>
        <v>0.73499999999999999</v>
      </c>
      <c r="Z98" s="8">
        <v>0.184</v>
      </c>
      <c r="AA98" s="8">
        <v>0.36899999999999999</v>
      </c>
      <c r="AB98" s="11">
        <v>0.25900000000000001</v>
      </c>
      <c r="AC98" s="8">
        <v>0.36</v>
      </c>
      <c r="AD98" s="8">
        <v>0.34699999999999998</v>
      </c>
      <c r="AE98" s="8">
        <v>131</v>
      </c>
      <c r="AF98" s="11">
        <v>0.3</v>
      </c>
      <c r="AG98" s="11">
        <v>15</v>
      </c>
      <c r="AH98" s="8">
        <v>-4.0999999999999996</v>
      </c>
      <c r="AI98" s="8">
        <v>2.4</v>
      </c>
    </row>
    <row r="99" spans="1:35" ht="15" thickBot="1">
      <c r="A99" s="5">
        <v>98</v>
      </c>
      <c r="B99" s="22" t="s">
        <v>149</v>
      </c>
      <c r="C99" s="22">
        <v>2023</v>
      </c>
      <c r="D99" s="22" t="s">
        <v>32</v>
      </c>
      <c r="E99" s="8">
        <f>VLOOKUP(B99,HITTERS!$B:$W,3,FALSE)</f>
        <v>87</v>
      </c>
      <c r="F99" s="8">
        <f>VLOOKUP($B99,'Hit PD'!$B:$N,13,FALSE)</f>
        <v>296</v>
      </c>
      <c r="G99" s="8">
        <f>VLOOKUP($B99,HITTERS!$B:$W,4,FALSE)</f>
        <v>344</v>
      </c>
      <c r="H99" s="8">
        <f>VLOOKUP($B99,HITTERS!$B:$W,14,FALSE)</f>
        <v>0.37</v>
      </c>
      <c r="I99" s="8">
        <f>VLOOKUP($B99,HITTERS!$B:$W,15,FALSE)</f>
        <v>0.5</v>
      </c>
      <c r="J99" s="9">
        <f>VLOOKUP($B99,HITTERS!$B:$W,9,FALSE)</f>
        <v>0.128</v>
      </c>
      <c r="K99" s="10">
        <f>VLOOKUP($B99,HITTERS!$B:$W,10,FALSE)</f>
        <v>0.23799999999999999</v>
      </c>
      <c r="L99" s="10">
        <f>VLOOKUP(B99,'Hit Statcast'!B:R,9,FALSE)</f>
        <v>0.126</v>
      </c>
      <c r="M99" s="10">
        <f>VLOOKUP($B99,'Hit Statcast'!$B:$R,11,FALSE)</f>
        <v>0.41399999999999998</v>
      </c>
      <c r="N99" s="23">
        <f>VLOOKUP($B99,'Hit Statcast'!$B:$R,5,FALSE)</f>
        <v>90</v>
      </c>
      <c r="O99" s="23">
        <f>VLOOKUP($B99,'Hit Statcast'!$B:$R,7,FALSE)</f>
        <v>20.5</v>
      </c>
      <c r="P99" s="10">
        <f>VLOOKUP($B99,'Hit PD'!$B:$L,4,FALSE)</f>
        <v>0.215</v>
      </c>
      <c r="Q99" s="10">
        <f>VLOOKUP($B99,'Hit PD'!$B:$L,5,FALSE)</f>
        <v>0.30399999999999999</v>
      </c>
      <c r="R99" s="10">
        <f>VLOOKUP($B99,'Hit PD'!$B:$L,6,FALSE)</f>
        <v>0.48099999999999998</v>
      </c>
      <c r="S99" s="23">
        <f>VLOOKUP($B99,'Hit PD'!$B:$L,7,FALSE)</f>
        <v>1.1000000000000001</v>
      </c>
      <c r="T99" s="10">
        <f>VLOOKUP($B99,'Hit PD'!$B:$L,8,FALSE)</f>
        <v>0.21</v>
      </c>
      <c r="U99" s="10">
        <f t="shared" si="1"/>
        <v>0.20399999999999996</v>
      </c>
      <c r="V99" s="10">
        <f>VLOOKUP($B99,'Hit PD'!$B:$L,10,FALSE)</f>
        <v>0.27500000000000002</v>
      </c>
      <c r="W99" s="10">
        <f>VLOOKUP($B99,'Hit PD'!$B:$L,11,FALSE)</f>
        <v>0.19500000000000001</v>
      </c>
      <c r="X99" s="10">
        <f>VLOOKUP($B99,'Hit PD'!$B:$M,12,FALSE)</f>
        <v>0.08</v>
      </c>
      <c r="Y99" s="10">
        <f>VLOOKUP($B99,'Hit PD'!$B:$L,9,FALSE)</f>
        <v>0.79600000000000004</v>
      </c>
      <c r="Z99" s="8">
        <v>0.24199999999999999</v>
      </c>
      <c r="AA99" s="8">
        <v>0.32400000000000001</v>
      </c>
      <c r="AB99" s="11">
        <v>0.28100000000000003</v>
      </c>
      <c r="AC99" s="8">
        <v>0.38800000000000001</v>
      </c>
      <c r="AD99" s="8">
        <v>0.374</v>
      </c>
      <c r="AE99" s="8">
        <v>147</v>
      </c>
      <c r="AF99" s="11">
        <v>-1.5</v>
      </c>
      <c r="AG99" s="11">
        <v>17.2</v>
      </c>
      <c r="AH99" s="8">
        <v>-4.4000000000000004</v>
      </c>
      <c r="AI99" s="8">
        <v>2.4</v>
      </c>
    </row>
    <row r="100" spans="1:35" ht="15" thickBot="1">
      <c r="A100" s="5">
        <v>99</v>
      </c>
      <c r="B100" s="22" t="s">
        <v>150</v>
      </c>
      <c r="C100" s="22">
        <v>2023</v>
      </c>
      <c r="D100" s="22" t="s">
        <v>32</v>
      </c>
      <c r="E100" s="8">
        <f>VLOOKUP(B100,HITTERS!$B:$W,3,FALSE)</f>
        <v>143</v>
      </c>
      <c r="F100" s="8">
        <f>VLOOKUP($B100,'Hit PD'!$B:$N,13,FALSE)</f>
        <v>511</v>
      </c>
      <c r="G100" s="8">
        <f>VLOOKUP($B100,HITTERS!$B:$W,4,FALSE)</f>
        <v>554</v>
      </c>
      <c r="H100" s="8">
        <f>VLOOKUP($B100,HITTERS!$B:$W,14,FALSE)</f>
        <v>0.312</v>
      </c>
      <c r="I100" s="8">
        <f>VLOOKUP($B100,HITTERS!$B:$W,15,FALSE)</f>
        <v>0.42099999999999999</v>
      </c>
      <c r="J100" s="9">
        <f>VLOOKUP($B100,HITTERS!$B:$W,9,FALSE)</f>
        <v>6.3E-2</v>
      </c>
      <c r="K100" s="10">
        <f>VLOOKUP($B100,HITTERS!$B:$W,10,FALSE)</f>
        <v>0.21099999999999999</v>
      </c>
      <c r="L100" s="10">
        <f>VLOOKUP(B100,'Hit Statcast'!B:R,9,FALSE)</f>
        <v>7.1999999999999995E-2</v>
      </c>
      <c r="M100" s="10">
        <f>VLOOKUP($B100,'Hit Statcast'!$B:$R,11,FALSE)</f>
        <v>0.42399999999999999</v>
      </c>
      <c r="N100" s="23">
        <f>VLOOKUP($B100,'Hit Statcast'!$B:$R,5,FALSE)</f>
        <v>90.1</v>
      </c>
      <c r="O100" s="23">
        <f>VLOOKUP($B100,'Hit Statcast'!$B:$R,7,FALSE)</f>
        <v>10.199999999999999</v>
      </c>
      <c r="P100" s="10">
        <f>VLOOKUP($B100,'Hit PD'!$B:$L,4,FALSE)</f>
        <v>0.221</v>
      </c>
      <c r="Q100" s="10">
        <f>VLOOKUP($B100,'Hit PD'!$B:$L,5,FALSE)</f>
        <v>0.442</v>
      </c>
      <c r="R100" s="10">
        <f>VLOOKUP($B100,'Hit PD'!$B:$L,6,FALSE)</f>
        <v>0.33700000000000002</v>
      </c>
      <c r="S100" s="23">
        <f>VLOOKUP($B100,'Hit PD'!$B:$L,7,FALSE)</f>
        <v>5.3</v>
      </c>
      <c r="T100" s="10">
        <f>VLOOKUP($B100,'Hit PD'!$B:$L,8,FALSE)</f>
        <v>0.32300000000000001</v>
      </c>
      <c r="U100" s="10">
        <f t="shared" si="1"/>
        <v>0.22499999999999998</v>
      </c>
      <c r="V100" s="10">
        <f>VLOOKUP($B100,'Hit PD'!$B:$L,10,FALSE)</f>
        <v>0.26300000000000001</v>
      </c>
      <c r="W100" s="10">
        <f>VLOOKUP($B100,'Hit PD'!$B:$L,11,FALSE)</f>
        <v>0.153</v>
      </c>
      <c r="X100" s="10">
        <f>VLOOKUP($B100,'Hit PD'!$B:$M,12,FALSE)</f>
        <v>0.11</v>
      </c>
      <c r="Y100" s="10">
        <f>VLOOKUP($B100,'Hit PD'!$B:$L,9,FALSE)</f>
        <v>0.77500000000000002</v>
      </c>
      <c r="Z100" s="8">
        <v>0.154</v>
      </c>
      <c r="AA100" s="8">
        <v>0.32400000000000001</v>
      </c>
      <c r="AB100" s="11">
        <v>0.27100000000000002</v>
      </c>
      <c r="AC100" s="8">
        <v>0.31900000000000001</v>
      </c>
      <c r="AD100" s="8">
        <v>0.32100000000000001</v>
      </c>
      <c r="AE100" s="8">
        <v>100</v>
      </c>
      <c r="AF100" s="11">
        <v>3.7</v>
      </c>
      <c r="AG100" s="11">
        <v>3.7</v>
      </c>
      <c r="AH100" s="8">
        <v>2</v>
      </c>
      <c r="AI100" s="8">
        <v>2.4</v>
      </c>
    </row>
    <row r="101" spans="1:35" ht="15" thickBot="1">
      <c r="A101" s="5">
        <v>100</v>
      </c>
      <c r="B101" s="22" t="s">
        <v>151</v>
      </c>
      <c r="C101" s="22">
        <v>2023</v>
      </c>
      <c r="D101" s="22" t="s">
        <v>48</v>
      </c>
      <c r="E101" s="8">
        <f>VLOOKUP(B101,HITTERS!$B:$W,3,FALSE)</f>
        <v>121</v>
      </c>
      <c r="F101" s="8">
        <f>VLOOKUP($B101,'Hit PD'!$B:$N,13,FALSE)</f>
        <v>452</v>
      </c>
      <c r="G101" s="8">
        <f>VLOOKUP($B101,HITTERS!$B:$W,4,FALSE)</f>
        <v>495</v>
      </c>
      <c r="H101" s="8">
        <f>VLOOKUP($B101,HITTERS!$B:$W,14,FALSE)</f>
        <v>0.35399999999999998</v>
      </c>
      <c r="I101" s="8">
        <f>VLOOKUP($B101,HITTERS!$B:$W,15,FALSE)</f>
        <v>0.48899999999999999</v>
      </c>
      <c r="J101" s="9">
        <f>VLOOKUP($B101,HITTERS!$B:$W,9,FALSE)</f>
        <v>6.7000000000000004E-2</v>
      </c>
      <c r="K101" s="10">
        <f>VLOOKUP($B101,HITTERS!$B:$W,10,FALSE)</f>
        <v>0.13700000000000001</v>
      </c>
      <c r="L101" s="10">
        <f>VLOOKUP(B101,'Hit Statcast'!B:R,9,FALSE)</f>
        <v>8.2000000000000003E-2</v>
      </c>
      <c r="M101" s="10">
        <f>VLOOKUP($B101,'Hit Statcast'!$B:$R,11,FALSE)</f>
        <v>0.40899999999999997</v>
      </c>
      <c r="N101" s="23">
        <f>VLOOKUP($B101,'Hit Statcast'!$B:$R,5,FALSE)</f>
        <v>89.1</v>
      </c>
      <c r="O101" s="23">
        <f>VLOOKUP($B101,'Hit Statcast'!$B:$R,7,FALSE)</f>
        <v>12.3</v>
      </c>
      <c r="P101" s="10">
        <f>VLOOKUP($B101,'Hit PD'!$B:$L,4,FALSE)</f>
        <v>0.20499999999999999</v>
      </c>
      <c r="Q101" s="10">
        <f>VLOOKUP($B101,'Hit PD'!$B:$L,5,FALSE)</f>
        <v>0.42699999999999999</v>
      </c>
      <c r="R101" s="10">
        <f>VLOOKUP($B101,'Hit PD'!$B:$L,6,FALSE)</f>
        <v>0.36799999999999999</v>
      </c>
      <c r="S101" s="23">
        <f>VLOOKUP($B101,'Hit PD'!$B:$L,7,FALSE)</f>
        <v>3.3</v>
      </c>
      <c r="T101" s="10">
        <f>VLOOKUP($B101,'Hit PD'!$B:$L,8,FALSE)</f>
        <v>0.42599999999999999</v>
      </c>
      <c r="U101" s="10">
        <f t="shared" si="1"/>
        <v>0.17600000000000005</v>
      </c>
      <c r="V101" s="10">
        <f>VLOOKUP($B101,'Hit PD'!$B:$L,10,FALSE)</f>
        <v>0.20100000000000001</v>
      </c>
      <c r="W101" s="10">
        <f>VLOOKUP($B101,'Hit PD'!$B:$L,11,FALSE)</f>
        <v>0.10199999999999999</v>
      </c>
      <c r="X101" s="10">
        <f>VLOOKUP($B101,'Hit PD'!$B:$M,12,FALSE)</f>
        <v>9.9000000000000005E-2</v>
      </c>
      <c r="Y101" s="10">
        <f>VLOOKUP($B101,'Hit PD'!$B:$L,9,FALSE)</f>
        <v>0.82399999999999995</v>
      </c>
      <c r="Z101" s="8">
        <v>0.183</v>
      </c>
      <c r="AA101" s="8">
        <v>0.32400000000000001</v>
      </c>
      <c r="AB101" s="11">
        <v>0.30599999999999999</v>
      </c>
      <c r="AC101" s="8">
        <v>0.35099999999999998</v>
      </c>
      <c r="AD101" s="8">
        <v>0.34300000000000003</v>
      </c>
      <c r="AE101" s="8">
        <v>126</v>
      </c>
      <c r="AF101" s="11">
        <v>-3.1</v>
      </c>
      <c r="AG101" s="11">
        <v>11.9</v>
      </c>
      <c r="AH101" s="8">
        <v>-4.2</v>
      </c>
      <c r="AI101" s="8">
        <v>2.4</v>
      </c>
    </row>
    <row r="102" spans="1:35" ht="15" thickBot="1">
      <c r="A102" s="5">
        <v>101</v>
      </c>
      <c r="B102" s="22" t="s">
        <v>152</v>
      </c>
      <c r="C102" s="22">
        <v>2023</v>
      </c>
      <c r="D102" s="22" t="s">
        <v>153</v>
      </c>
      <c r="E102" s="8">
        <f>VLOOKUP(B102,HITTERS!$B:$W,3,FALSE)</f>
        <v>118</v>
      </c>
      <c r="F102" s="8">
        <f>VLOOKUP($B102,'Hit PD'!$B:$N,13,FALSE)</f>
        <v>418</v>
      </c>
      <c r="G102" s="8">
        <f>VLOOKUP($B102,HITTERS!$B:$W,4,FALSE)</f>
        <v>459</v>
      </c>
      <c r="H102" s="8">
        <f>VLOOKUP($B102,HITTERS!$B:$W,14,FALSE)</f>
        <v>0.34</v>
      </c>
      <c r="I102" s="8">
        <f>VLOOKUP($B102,HITTERS!$B:$W,15,FALSE)</f>
        <v>0.47099999999999997</v>
      </c>
      <c r="J102" s="9">
        <f>VLOOKUP($B102,HITTERS!$B:$W,9,FALSE)</f>
        <v>7.0000000000000007E-2</v>
      </c>
      <c r="K102" s="10">
        <f>VLOOKUP($B102,HITTERS!$B:$W,10,FALSE)</f>
        <v>0.251</v>
      </c>
      <c r="L102" s="10">
        <f>VLOOKUP(B102,'Hit Statcast'!B:R,9,FALSE)</f>
        <v>0.10199999999999999</v>
      </c>
      <c r="M102" s="10">
        <f>VLOOKUP($B102,'Hit Statcast'!$B:$R,11,FALSE)</f>
        <v>0.43099999999999999</v>
      </c>
      <c r="N102" s="23">
        <f>VLOOKUP($B102,'Hit Statcast'!$B:$R,5,FALSE)</f>
        <v>90.1</v>
      </c>
      <c r="O102" s="23">
        <f>VLOOKUP($B102,'Hit Statcast'!$B:$R,7,FALSE)</f>
        <v>13.1</v>
      </c>
      <c r="P102" s="10">
        <f>VLOOKUP($B102,'Hit PD'!$B:$L,4,FALSE)</f>
        <v>0.19700000000000001</v>
      </c>
      <c r="Q102" s="10">
        <f>VLOOKUP($B102,'Hit PD'!$B:$L,5,FALSE)</f>
        <v>0.44700000000000001</v>
      </c>
      <c r="R102" s="10">
        <f>VLOOKUP($B102,'Hit PD'!$B:$L,6,FALSE)</f>
        <v>0.35499999999999998</v>
      </c>
      <c r="S102" s="23">
        <f>VLOOKUP($B102,'Hit PD'!$B:$L,7,FALSE)</f>
        <v>4.7</v>
      </c>
      <c r="T102" s="10">
        <f>VLOOKUP($B102,'Hit PD'!$B:$L,8,FALSE)</f>
        <v>0.372</v>
      </c>
      <c r="U102" s="10">
        <f t="shared" si="1"/>
        <v>0.23799999999999999</v>
      </c>
      <c r="V102" s="10">
        <f>VLOOKUP($B102,'Hit PD'!$B:$L,10,FALSE)</f>
        <v>0.26500000000000001</v>
      </c>
      <c r="W102" s="10">
        <f>VLOOKUP($B102,'Hit PD'!$B:$L,11,FALSE)</f>
        <v>0.14099999999999999</v>
      </c>
      <c r="X102" s="10">
        <f>VLOOKUP($B102,'Hit PD'!$B:$M,12,FALSE)</f>
        <v>0.124</v>
      </c>
      <c r="Y102" s="10">
        <f>VLOOKUP($B102,'Hit PD'!$B:$L,9,FALSE)</f>
        <v>0.76200000000000001</v>
      </c>
      <c r="Z102" s="8">
        <v>0.20300000000000001</v>
      </c>
      <c r="AA102" s="8">
        <v>0.34699999999999998</v>
      </c>
      <c r="AB102" s="11">
        <v>0.28799999999999998</v>
      </c>
      <c r="AC102" s="8">
        <v>0.35599999999999998</v>
      </c>
      <c r="AD102" s="8">
        <v>0.34499999999999997</v>
      </c>
      <c r="AE102" s="8">
        <v>127</v>
      </c>
      <c r="AF102" s="11">
        <v>0.1</v>
      </c>
      <c r="AG102" s="11">
        <v>14.5</v>
      </c>
      <c r="AH102" s="8">
        <v>-5.5</v>
      </c>
      <c r="AI102" s="8">
        <v>2.4</v>
      </c>
    </row>
    <row r="103" spans="1:35" ht="15" thickBot="1">
      <c r="A103" s="5">
        <v>102</v>
      </c>
      <c r="B103" s="22" t="s">
        <v>154</v>
      </c>
      <c r="C103" s="22">
        <v>2023</v>
      </c>
      <c r="D103" s="22" t="s">
        <v>116</v>
      </c>
      <c r="E103" s="8">
        <f>VLOOKUP(B103,HITTERS!$B:$W,3,FALSE)</f>
        <v>102</v>
      </c>
      <c r="F103" s="8">
        <f>VLOOKUP($B103,'Hit PD'!$B:$N,13,FALSE)</f>
        <v>332</v>
      </c>
      <c r="G103" s="8">
        <f>VLOOKUP($B103,HITTERS!$B:$W,4,FALSE)</f>
        <v>362</v>
      </c>
      <c r="H103" s="8">
        <f>VLOOKUP($B103,HITTERS!$B:$W,14,FALSE)</f>
        <v>0.34599999999999997</v>
      </c>
      <c r="I103" s="8">
        <f>VLOOKUP($B103,HITTERS!$B:$W,15,FALSE)</f>
        <v>0.48199999999999998</v>
      </c>
      <c r="J103" s="9">
        <f>VLOOKUP($B103,HITTERS!$B:$W,9,FALSE)</f>
        <v>6.6000000000000003E-2</v>
      </c>
      <c r="K103" s="10">
        <f>VLOOKUP($B103,HITTERS!$B:$W,10,FALSE)</f>
        <v>0.249</v>
      </c>
      <c r="L103" s="10">
        <f>VLOOKUP(B103,'Hit Statcast'!B:R,9,FALSE)</f>
        <v>5.2999999999999999E-2</v>
      </c>
      <c r="M103" s="10">
        <f>VLOOKUP($B103,'Hit Statcast'!$B:$R,11,FALSE)</f>
        <v>0.45700000000000002</v>
      </c>
      <c r="N103" s="23">
        <f>VLOOKUP($B103,'Hit Statcast'!$B:$R,5,FALSE)</f>
        <v>89.9</v>
      </c>
      <c r="O103" s="23">
        <f>VLOOKUP($B103,'Hit Statcast'!$B:$R,7,FALSE)</f>
        <v>10.7</v>
      </c>
      <c r="P103" s="10">
        <f>VLOOKUP($B103,'Hit PD'!$B:$L,4,FALSE)</f>
        <v>0.25600000000000001</v>
      </c>
      <c r="Q103" s="10">
        <f>VLOOKUP($B103,'Hit PD'!$B:$L,5,FALSE)</f>
        <v>0.41299999999999998</v>
      </c>
      <c r="R103" s="10">
        <f>VLOOKUP($B103,'Hit PD'!$B:$L,6,FALSE)</f>
        <v>0.33100000000000002</v>
      </c>
      <c r="S103" s="23">
        <f>VLOOKUP($B103,'Hit PD'!$B:$L,7,FALSE)</f>
        <v>7</v>
      </c>
      <c r="T103" s="10">
        <f>VLOOKUP($B103,'Hit PD'!$B:$L,8,FALSE)</f>
        <v>0.34499999999999997</v>
      </c>
      <c r="U103" s="10">
        <f t="shared" si="1"/>
        <v>0.21399999999999997</v>
      </c>
      <c r="V103" s="10">
        <f>VLOOKUP($B103,'Hit PD'!$B:$L,10,FALSE)</f>
        <v>0.25600000000000001</v>
      </c>
      <c r="W103" s="10">
        <f>VLOOKUP($B103,'Hit PD'!$B:$L,11,FALSE)</f>
        <v>0.14699999999999999</v>
      </c>
      <c r="X103" s="10">
        <f>VLOOKUP($B103,'Hit PD'!$B:$M,12,FALSE)</f>
        <v>0.109</v>
      </c>
      <c r="Y103" s="10">
        <f>VLOOKUP($B103,'Hit PD'!$B:$L,9,FALSE)</f>
        <v>0.78600000000000003</v>
      </c>
      <c r="Z103" s="8">
        <v>0.187</v>
      </c>
      <c r="AA103" s="8">
        <v>0.38100000000000001</v>
      </c>
      <c r="AB103" s="11">
        <v>0.29499999999999998</v>
      </c>
      <c r="AC103" s="8">
        <v>0.35399999999999998</v>
      </c>
      <c r="AD103" s="8">
        <v>0.31900000000000001</v>
      </c>
      <c r="AE103" s="8">
        <v>120</v>
      </c>
      <c r="AF103" s="11">
        <v>5.9</v>
      </c>
      <c r="AG103" s="11">
        <v>14.6</v>
      </c>
      <c r="AH103" s="8">
        <v>-3.2</v>
      </c>
      <c r="AI103" s="8">
        <v>2.4</v>
      </c>
    </row>
    <row r="104" spans="1:35" ht="15" thickBot="1">
      <c r="A104" s="5">
        <v>103</v>
      </c>
      <c r="B104" s="22" t="s">
        <v>155</v>
      </c>
      <c r="C104" s="22">
        <v>2023</v>
      </c>
      <c r="D104" s="22" t="s">
        <v>86</v>
      </c>
      <c r="E104" s="8">
        <f>VLOOKUP(B104,HITTERS!$B:$W,3,FALSE)</f>
        <v>126</v>
      </c>
      <c r="F104" s="8">
        <f>VLOOKUP($B104,'Hit PD'!$B:$N,13,FALSE)</f>
        <v>405</v>
      </c>
      <c r="G104" s="8">
        <f>VLOOKUP($B104,HITTERS!$B:$W,4,FALSE)</f>
        <v>454</v>
      </c>
      <c r="H104" s="8">
        <f>VLOOKUP($B104,HITTERS!$B:$W,14,FALSE)</f>
        <v>0.35499999999999998</v>
      </c>
      <c r="I104" s="8">
        <f>VLOOKUP($B104,HITTERS!$B:$W,15,FALSE)</f>
        <v>0.50900000000000001</v>
      </c>
      <c r="J104" s="9">
        <f>VLOOKUP($B104,HITTERS!$B:$W,9,FALSE)</f>
        <v>0.09</v>
      </c>
      <c r="K104" s="10">
        <f>VLOOKUP($B104,HITTERS!$B:$W,10,FALSE)</f>
        <v>0.13900000000000001</v>
      </c>
      <c r="L104" s="10">
        <f>VLOOKUP(B104,'Hit Statcast'!B:R,9,FALSE)</f>
        <v>7.8E-2</v>
      </c>
      <c r="M104" s="10">
        <f>VLOOKUP($B104,'Hit Statcast'!$B:$R,11,FALSE)</f>
        <v>0.32500000000000001</v>
      </c>
      <c r="N104" s="23">
        <f>VLOOKUP($B104,'Hit Statcast'!$B:$R,5,FALSE)</f>
        <v>86.4</v>
      </c>
      <c r="O104" s="23">
        <f>VLOOKUP($B104,'Hit Statcast'!$B:$R,7,FALSE)</f>
        <v>22</v>
      </c>
      <c r="P104" s="10">
        <f>VLOOKUP($B104,'Hit PD'!$B:$L,4,FALSE)</f>
        <v>0.214</v>
      </c>
      <c r="Q104" s="10">
        <f>VLOOKUP($B104,'Hit PD'!$B:$L,5,FALSE)</f>
        <v>0.31900000000000001</v>
      </c>
      <c r="R104" s="10">
        <f>VLOOKUP($B104,'Hit PD'!$B:$L,6,FALSE)</f>
        <v>0.46700000000000003</v>
      </c>
      <c r="S104" s="23">
        <f>VLOOKUP($B104,'Hit PD'!$B:$L,7,FALSE)</f>
        <v>0.8</v>
      </c>
      <c r="T104" s="10">
        <f>VLOOKUP($B104,'Hit PD'!$B:$L,8,FALSE)</f>
        <v>0.317</v>
      </c>
      <c r="U104" s="10">
        <f t="shared" si="1"/>
        <v>0.15200000000000002</v>
      </c>
      <c r="V104" s="10">
        <f>VLOOKUP($B104,'Hit PD'!$B:$L,10,FALSE)</f>
        <v>0.26900000000000002</v>
      </c>
      <c r="W104" s="10">
        <f>VLOOKUP($B104,'Hit PD'!$B:$L,11,FALSE)</f>
        <v>0.20100000000000001</v>
      </c>
      <c r="X104" s="10">
        <f>VLOOKUP($B104,'Hit PD'!$B:$M,12,FALSE)</f>
        <v>6.8000000000000005E-2</v>
      </c>
      <c r="Y104" s="10">
        <f>VLOOKUP($B104,'Hit PD'!$B:$L,9,FALSE)</f>
        <v>0.84799999999999998</v>
      </c>
      <c r="Z104" s="8">
        <v>0.223</v>
      </c>
      <c r="AA104" s="8">
        <v>0.28799999999999998</v>
      </c>
      <c r="AB104" s="11">
        <v>0.28399999999999997</v>
      </c>
      <c r="AC104" s="8">
        <v>0.36799999999999999</v>
      </c>
      <c r="AD104" s="8">
        <v>0.33700000000000002</v>
      </c>
      <c r="AE104" s="8">
        <v>135</v>
      </c>
      <c r="AF104" s="11">
        <v>-2.5</v>
      </c>
      <c r="AG104" s="11">
        <v>16.899999999999999</v>
      </c>
      <c r="AH104" s="8">
        <v>-8.5</v>
      </c>
      <c r="AI104" s="8">
        <v>2.2999999999999998</v>
      </c>
    </row>
    <row r="105" spans="1:35" ht="15" thickBot="1">
      <c r="A105" s="5">
        <v>104</v>
      </c>
      <c r="B105" s="22" t="s">
        <v>156</v>
      </c>
      <c r="C105" s="22">
        <v>2023</v>
      </c>
      <c r="D105" s="22" t="s">
        <v>144</v>
      </c>
      <c r="E105" s="8">
        <f>VLOOKUP(B105,HITTERS!$B:$W,3,FALSE)</f>
        <v>130</v>
      </c>
      <c r="F105" s="8">
        <f>VLOOKUP($B105,'Hit PD'!$B:$N,13,FALSE)</f>
        <v>438</v>
      </c>
      <c r="G105" s="8">
        <f>VLOOKUP($B105,HITTERS!$B:$W,4,FALSE)</f>
        <v>491</v>
      </c>
      <c r="H105" s="8">
        <f>VLOOKUP($B105,HITTERS!$B:$W,14,FALSE)</f>
        <v>0.33200000000000002</v>
      </c>
      <c r="I105" s="8">
        <f>VLOOKUP($B105,HITTERS!$B:$W,15,FALSE)</f>
        <v>0.48399999999999999</v>
      </c>
      <c r="J105" s="9">
        <f>VLOOKUP($B105,HITTERS!$B:$W,9,FALSE)</f>
        <v>9.1999999999999998E-2</v>
      </c>
      <c r="K105" s="10">
        <f>VLOOKUP($B105,HITTERS!$B:$W,10,FALSE)</f>
        <v>0.216</v>
      </c>
      <c r="L105" s="10">
        <f>VLOOKUP(B105,'Hit Statcast'!B:R,9,FALSE)</f>
        <v>0.122</v>
      </c>
      <c r="M105" s="10">
        <f>VLOOKUP($B105,'Hit Statcast'!$B:$R,11,FALSE)</f>
        <v>0.47599999999999998</v>
      </c>
      <c r="N105" s="23">
        <f>VLOOKUP($B105,'Hit Statcast'!$B:$R,5,FALSE)</f>
        <v>91.9</v>
      </c>
      <c r="O105" s="23">
        <f>VLOOKUP($B105,'Hit Statcast'!$B:$R,7,FALSE)</f>
        <v>14.7</v>
      </c>
      <c r="P105" s="10">
        <f>VLOOKUP($B105,'Hit PD'!$B:$L,4,FALSE)</f>
        <v>0.17899999999999999</v>
      </c>
      <c r="Q105" s="10">
        <f>VLOOKUP($B105,'Hit PD'!$B:$L,5,FALSE)</f>
        <v>0.378</v>
      </c>
      <c r="R105" s="10">
        <f>VLOOKUP($B105,'Hit PD'!$B:$L,6,FALSE)</f>
        <v>0.443</v>
      </c>
      <c r="S105" s="23">
        <f>VLOOKUP($B105,'Hit PD'!$B:$L,7,FALSE)</f>
        <v>3.3</v>
      </c>
      <c r="T105" s="10">
        <f>VLOOKUP($B105,'Hit PD'!$B:$L,8,FALSE)</f>
        <v>0.27700000000000002</v>
      </c>
      <c r="U105" s="10">
        <f t="shared" si="1"/>
        <v>0.18799999999999994</v>
      </c>
      <c r="V105" s="10">
        <f>VLOOKUP($B105,'Hit PD'!$B:$L,10,FALSE)</f>
        <v>0.24</v>
      </c>
      <c r="W105" s="10">
        <f>VLOOKUP($B105,'Hit PD'!$B:$L,11,FALSE)</f>
        <v>0.151</v>
      </c>
      <c r="X105" s="10">
        <f>VLOOKUP($B105,'Hit PD'!$B:$M,12,FALSE)</f>
        <v>8.8999999999999996E-2</v>
      </c>
      <c r="Y105" s="10">
        <f>VLOOKUP($B105,'Hit PD'!$B:$L,9,FALSE)</f>
        <v>0.81200000000000006</v>
      </c>
      <c r="Z105" s="8">
        <v>0.221</v>
      </c>
      <c r="AA105" s="8">
        <v>0.27900000000000003</v>
      </c>
      <c r="AB105" s="11">
        <v>0.251</v>
      </c>
      <c r="AC105" s="8">
        <v>0.34</v>
      </c>
      <c r="AD105" s="8">
        <v>0.36099999999999999</v>
      </c>
      <c r="AE105" s="8">
        <v>118</v>
      </c>
      <c r="AF105" s="11">
        <v>-3.7</v>
      </c>
      <c r="AG105" s="11">
        <v>6.5</v>
      </c>
      <c r="AH105" s="8">
        <v>0.1</v>
      </c>
      <c r="AI105" s="8">
        <v>2.2999999999999998</v>
      </c>
    </row>
    <row r="106" spans="1:35" ht="15" thickBot="1">
      <c r="A106" s="5">
        <v>105</v>
      </c>
      <c r="B106" s="22" t="s">
        <v>157</v>
      </c>
      <c r="C106" s="22">
        <v>2023</v>
      </c>
      <c r="D106" s="22" t="s">
        <v>153</v>
      </c>
      <c r="E106" s="8">
        <f>VLOOKUP(B106,HITTERS!$B:$W,3,FALSE)</f>
        <v>99</v>
      </c>
      <c r="F106" s="8">
        <f>VLOOKUP($B106,'Hit PD'!$B:$N,13,FALSE)</f>
        <v>378</v>
      </c>
      <c r="G106" s="8">
        <f>VLOOKUP($B106,HITTERS!$B:$W,4,FALSE)</f>
        <v>416</v>
      </c>
      <c r="H106" s="8">
        <f>VLOOKUP($B106,HITTERS!$B:$W,14,FALSE)</f>
        <v>0.34899999999999998</v>
      </c>
      <c r="I106" s="8">
        <f>VLOOKUP($B106,HITTERS!$B:$W,15,FALSE)</f>
        <v>0.44700000000000001</v>
      </c>
      <c r="J106" s="9">
        <f>VLOOKUP($B106,HITTERS!$B:$W,9,FALSE)</f>
        <v>8.4000000000000005E-2</v>
      </c>
      <c r="K106" s="10">
        <f>VLOOKUP($B106,HITTERS!$B:$W,10,FALSE)</f>
        <v>0.27400000000000002</v>
      </c>
      <c r="L106" s="10">
        <f>VLOOKUP(B106,'Hit Statcast'!B:R,9,FALSE)</f>
        <v>0.113</v>
      </c>
      <c r="M106" s="10">
        <f>VLOOKUP($B106,'Hit Statcast'!$B:$R,11,FALSE)</f>
        <v>0.46600000000000003</v>
      </c>
      <c r="N106" s="23">
        <f>VLOOKUP($B106,'Hit Statcast'!$B:$R,5,FALSE)</f>
        <v>91.6</v>
      </c>
      <c r="O106" s="23">
        <f>VLOOKUP($B106,'Hit Statcast'!$B:$R,7,FALSE)</f>
        <v>6.6</v>
      </c>
      <c r="P106" s="10">
        <f>VLOOKUP($B106,'Hit PD'!$B:$L,4,FALSE)</f>
        <v>0.26300000000000001</v>
      </c>
      <c r="Q106" s="10">
        <f>VLOOKUP($B106,'Hit PD'!$B:$L,5,FALSE)</f>
        <v>0.48899999999999999</v>
      </c>
      <c r="R106" s="10">
        <f>VLOOKUP($B106,'Hit PD'!$B:$L,6,FALSE)</f>
        <v>0.248</v>
      </c>
      <c r="S106" s="23">
        <f>VLOOKUP($B106,'Hit PD'!$B:$L,7,FALSE)</f>
        <v>6</v>
      </c>
      <c r="T106" s="10">
        <f>VLOOKUP($B106,'Hit PD'!$B:$L,8,FALSE)</f>
        <v>0.28999999999999998</v>
      </c>
      <c r="U106" s="10">
        <f t="shared" si="1"/>
        <v>0.25900000000000001</v>
      </c>
      <c r="V106" s="10">
        <f>VLOOKUP($B106,'Hit PD'!$B:$L,10,FALSE)</f>
        <v>0.28399999999999997</v>
      </c>
      <c r="W106" s="10">
        <f>VLOOKUP($B106,'Hit PD'!$B:$L,11,FALSE)</f>
        <v>0.16300000000000001</v>
      </c>
      <c r="X106" s="10">
        <f>VLOOKUP($B106,'Hit PD'!$B:$M,12,FALSE)</f>
        <v>0.121</v>
      </c>
      <c r="Y106" s="10">
        <f>VLOOKUP($B106,'Hit PD'!$B:$L,9,FALSE)</f>
        <v>0.74099999999999999</v>
      </c>
      <c r="Z106" s="8">
        <v>0.159</v>
      </c>
      <c r="AA106" s="8">
        <v>0.38400000000000001</v>
      </c>
      <c r="AB106" s="11">
        <v>0.28799999999999998</v>
      </c>
      <c r="AC106" s="8">
        <v>0.34399999999999997</v>
      </c>
      <c r="AD106" s="8">
        <v>0.36299999999999999</v>
      </c>
      <c r="AE106" s="8">
        <v>119</v>
      </c>
      <c r="AF106" s="11">
        <v>1.4</v>
      </c>
      <c r="AG106" s="11">
        <v>11</v>
      </c>
      <c r="AH106" s="8">
        <v>-2.6</v>
      </c>
      <c r="AI106" s="8">
        <v>2.2000000000000002</v>
      </c>
    </row>
    <row r="107" spans="1:35" ht="15" thickBot="1">
      <c r="A107" s="5">
        <v>106</v>
      </c>
      <c r="B107" s="22" t="s">
        <v>158</v>
      </c>
      <c r="C107" s="22">
        <v>2023</v>
      </c>
      <c r="D107" s="22" t="s">
        <v>32</v>
      </c>
      <c r="E107" s="8">
        <f>VLOOKUP(B107,HITTERS!$B:$W,3,FALSE)</f>
        <v>161</v>
      </c>
      <c r="F107" s="8">
        <f>VLOOKUP($B107,'Hit PD'!$B:$N,13,FALSE)</f>
        <v>623</v>
      </c>
      <c r="G107" s="8">
        <f>VLOOKUP($B107,HITTERS!$B:$W,4,FALSE)</f>
        <v>724</v>
      </c>
      <c r="H107" s="8">
        <f>VLOOKUP($B107,HITTERS!$B:$W,14,FALSE)</f>
        <v>0.36</v>
      </c>
      <c r="I107" s="8">
        <f>VLOOKUP($B107,HITTERS!$B:$W,15,FALSE)</f>
        <v>0.41399999999999998</v>
      </c>
      <c r="J107" s="9">
        <f>VLOOKUP($B107,HITTERS!$B:$W,9,FALSE)</f>
        <v>0.128</v>
      </c>
      <c r="K107" s="10">
        <f>VLOOKUP($B107,HITTERS!$B:$W,10,FALSE)</f>
        <v>0.22800000000000001</v>
      </c>
      <c r="L107" s="10">
        <f>VLOOKUP(B107,'Hit Statcast'!B:R,9,FALSE)</f>
        <v>6.5000000000000002E-2</v>
      </c>
      <c r="M107" s="10">
        <f>VLOOKUP($B107,'Hit Statcast'!$B:$R,11,FALSE)</f>
        <v>0.41399999999999998</v>
      </c>
      <c r="N107" s="23">
        <f>VLOOKUP($B107,'Hit Statcast'!$B:$R,5,FALSE)</f>
        <v>89.8</v>
      </c>
      <c r="O107" s="23">
        <f>VLOOKUP($B107,'Hit Statcast'!$B:$R,7,FALSE)</f>
        <v>7.2</v>
      </c>
      <c r="P107" s="10">
        <f>VLOOKUP($B107,'Hit PD'!$B:$L,4,FALSE)</f>
        <v>0.223</v>
      </c>
      <c r="Q107" s="10">
        <f>VLOOKUP($B107,'Hit PD'!$B:$L,5,FALSE)</f>
        <v>0.47699999999999998</v>
      </c>
      <c r="R107" s="10">
        <f>VLOOKUP($B107,'Hit PD'!$B:$L,6,FALSE)</f>
        <v>0.29899999999999999</v>
      </c>
      <c r="S107" s="23">
        <f>VLOOKUP($B107,'Hit PD'!$B:$L,7,FALSE)</f>
        <v>3</v>
      </c>
      <c r="T107" s="10">
        <f>VLOOKUP($B107,'Hit PD'!$B:$L,8,FALSE)</f>
        <v>0.26</v>
      </c>
      <c r="U107" s="10">
        <f t="shared" si="1"/>
        <v>0.18000000000000005</v>
      </c>
      <c r="V107" s="10">
        <f>VLOOKUP($B107,'Hit PD'!$B:$L,10,FALSE)</f>
        <v>0.24299999999999999</v>
      </c>
      <c r="W107" s="10">
        <f>VLOOKUP($B107,'Hit PD'!$B:$L,11,FALSE)</f>
        <v>0.16400000000000001</v>
      </c>
      <c r="X107" s="10">
        <f>VLOOKUP($B107,'Hit PD'!$B:$M,12,FALSE)</f>
        <v>7.9000000000000001E-2</v>
      </c>
      <c r="Y107" s="10">
        <f>VLOOKUP($B107,'Hit PD'!$B:$L,9,FALSE)</f>
        <v>0.82</v>
      </c>
      <c r="Z107" s="8">
        <v>0.153</v>
      </c>
      <c r="AA107" s="8">
        <v>0.33</v>
      </c>
      <c r="AB107" s="11">
        <v>0.26600000000000001</v>
      </c>
      <c r="AC107" s="8">
        <v>0.34300000000000003</v>
      </c>
      <c r="AD107" s="8">
        <v>0.34</v>
      </c>
      <c r="AE107" s="8">
        <v>116</v>
      </c>
      <c r="AF107" s="11">
        <v>-8</v>
      </c>
      <c r="AG107" s="11">
        <v>5.9</v>
      </c>
      <c r="AH107" s="8">
        <v>-7.3</v>
      </c>
      <c r="AI107" s="8">
        <v>2.2000000000000002</v>
      </c>
    </row>
    <row r="108" spans="1:35" ht="15" thickBot="1">
      <c r="A108" s="5">
        <v>107</v>
      </c>
      <c r="B108" s="22" t="s">
        <v>159</v>
      </c>
      <c r="C108" s="22">
        <v>2023</v>
      </c>
      <c r="D108" s="22" t="s">
        <v>97</v>
      </c>
      <c r="E108" s="8">
        <f>VLOOKUP(B108,HITTERS!$B:$W,3,FALSE)</f>
        <v>154</v>
      </c>
      <c r="F108" s="8">
        <f>VLOOKUP($B108,'Hit PD'!$B:$N,13,FALSE)</f>
        <v>613</v>
      </c>
      <c r="G108" s="8">
        <f>VLOOKUP($B108,HITTERS!$B:$W,4,FALSE)</f>
        <v>683</v>
      </c>
      <c r="H108" s="8">
        <f>VLOOKUP($B108,HITTERS!$B:$W,14,FALSE)</f>
        <v>0.32700000000000001</v>
      </c>
      <c r="I108" s="8">
        <f>VLOOKUP($B108,HITTERS!$B:$W,15,FALSE)</f>
        <v>0.40500000000000003</v>
      </c>
      <c r="J108" s="9">
        <f>VLOOKUP($B108,HITTERS!$B:$W,9,FALSE)</f>
        <v>8.7999999999999995E-2</v>
      </c>
      <c r="K108" s="10">
        <f>VLOOKUP($B108,HITTERS!$B:$W,10,FALSE)</f>
        <v>0.183</v>
      </c>
      <c r="L108" s="10">
        <f>VLOOKUP(B108,'Hit Statcast'!B:R,9,FALSE)</f>
        <v>7.6999999999999999E-2</v>
      </c>
      <c r="M108" s="10">
        <f>VLOOKUP($B108,'Hit Statcast'!$B:$R,11,FALSE)</f>
        <v>0.39400000000000002</v>
      </c>
      <c r="N108" s="23">
        <f>VLOOKUP($B108,'Hit Statcast'!$B:$R,5,FALSE)</f>
        <v>88.3</v>
      </c>
      <c r="O108" s="23">
        <f>VLOOKUP($B108,'Hit Statcast'!$B:$R,7,FALSE)</f>
        <v>12</v>
      </c>
      <c r="P108" s="10">
        <f>VLOOKUP($B108,'Hit PD'!$B:$L,4,FALSE)</f>
        <v>0.20399999999999999</v>
      </c>
      <c r="Q108" s="10">
        <f>VLOOKUP($B108,'Hit PD'!$B:$L,5,FALSE)</f>
        <v>0.442</v>
      </c>
      <c r="R108" s="10">
        <f>VLOOKUP($B108,'Hit PD'!$B:$L,6,FALSE)</f>
        <v>0.35399999999999998</v>
      </c>
      <c r="S108" s="23">
        <f>VLOOKUP($B108,'Hit PD'!$B:$L,7,FALSE)</f>
        <v>4.5999999999999996</v>
      </c>
      <c r="T108" s="10">
        <f>VLOOKUP($B108,'Hit PD'!$B:$L,8,FALSE)</f>
        <v>0.27500000000000002</v>
      </c>
      <c r="U108" s="10">
        <f t="shared" si="1"/>
        <v>0.19999999999999996</v>
      </c>
      <c r="V108" s="10">
        <f>VLOOKUP($B108,'Hit PD'!$B:$L,10,FALSE)</f>
        <v>0.23699999999999999</v>
      </c>
      <c r="W108" s="10">
        <f>VLOOKUP($B108,'Hit PD'!$B:$L,11,FALSE)</f>
        <v>0.13900000000000001</v>
      </c>
      <c r="X108" s="10">
        <f>VLOOKUP($B108,'Hit PD'!$B:$M,12,FALSE)</f>
        <v>9.8000000000000004E-2</v>
      </c>
      <c r="Y108" s="10">
        <f>VLOOKUP($B108,'Hit PD'!$B:$L,9,FALSE)</f>
        <v>0.8</v>
      </c>
      <c r="Z108" s="8">
        <v>0.14799999999999999</v>
      </c>
      <c r="AA108" s="8">
        <v>0.28999999999999998</v>
      </c>
      <c r="AB108" s="11">
        <v>0.25700000000000001</v>
      </c>
      <c r="AC108" s="8">
        <v>0.32</v>
      </c>
      <c r="AD108" s="8">
        <v>0.33</v>
      </c>
      <c r="AE108" s="8">
        <v>104</v>
      </c>
      <c r="AF108" s="11">
        <v>-0.8</v>
      </c>
      <c r="AG108" s="11">
        <v>2.6</v>
      </c>
      <c r="AH108" s="8">
        <v>-2.7</v>
      </c>
      <c r="AI108" s="8">
        <v>2.2000000000000002</v>
      </c>
    </row>
    <row r="109" spans="1:35" ht="15" thickBot="1">
      <c r="A109" s="5">
        <v>108</v>
      </c>
      <c r="B109" s="22" t="s">
        <v>160</v>
      </c>
      <c r="C109" s="22">
        <v>2023</v>
      </c>
      <c r="D109" s="22" t="s">
        <v>29</v>
      </c>
      <c r="E109" s="8">
        <f>VLOOKUP(B109,HITTERS!$B:$W,3,FALSE)</f>
        <v>125</v>
      </c>
      <c r="F109" s="8">
        <f>VLOOKUP($B109,'Hit PD'!$B:$N,13,FALSE)</f>
        <v>485</v>
      </c>
      <c r="G109" s="8">
        <f>VLOOKUP($B109,HITTERS!$B:$W,4,FALSE)</f>
        <v>523</v>
      </c>
      <c r="H109" s="8">
        <f>VLOOKUP($B109,HITTERS!$B:$W,14,FALSE)</f>
        <v>0.30599999999999999</v>
      </c>
      <c r="I109" s="8">
        <f>VLOOKUP($B109,HITTERS!$B:$W,15,FALSE)</f>
        <v>0.497</v>
      </c>
      <c r="J109" s="9">
        <f>VLOOKUP($B109,HITTERS!$B:$W,9,FALSE)</f>
        <v>4.8000000000000001E-2</v>
      </c>
      <c r="K109" s="10">
        <f>VLOOKUP($B109,HITTERS!$B:$W,10,FALSE)</f>
        <v>0.26</v>
      </c>
      <c r="L109" s="10">
        <f>VLOOKUP(B109,'Hit Statcast'!B:R,9,FALSE)</f>
        <v>0.11</v>
      </c>
      <c r="M109" s="10">
        <f>VLOOKUP($B109,'Hit Statcast'!$B:$R,11,FALSE)</f>
        <v>0.46300000000000002</v>
      </c>
      <c r="N109" s="23">
        <f>VLOOKUP($B109,'Hit Statcast'!$B:$R,5,FALSE)</f>
        <v>89.9</v>
      </c>
      <c r="O109" s="23">
        <f>VLOOKUP($B109,'Hit Statcast'!$B:$R,7,FALSE)</f>
        <v>11.8</v>
      </c>
      <c r="P109" s="10">
        <f>VLOOKUP($B109,'Hit PD'!$B:$L,4,FALSE)</f>
        <v>0.192</v>
      </c>
      <c r="Q109" s="10">
        <f>VLOOKUP($B109,'Hit PD'!$B:$L,5,FALSE)</f>
        <v>0.42399999999999999</v>
      </c>
      <c r="R109" s="10">
        <f>VLOOKUP($B109,'Hit PD'!$B:$L,6,FALSE)</f>
        <v>0.38400000000000001</v>
      </c>
      <c r="S109" s="23">
        <f>VLOOKUP($B109,'Hit PD'!$B:$L,7,FALSE)</f>
        <v>2.9</v>
      </c>
      <c r="T109" s="10">
        <f>VLOOKUP($B109,'Hit PD'!$B:$L,8,FALSE)</f>
        <v>0.38300000000000001</v>
      </c>
      <c r="U109" s="10">
        <f t="shared" si="1"/>
        <v>0.28000000000000003</v>
      </c>
      <c r="V109" s="10">
        <f>VLOOKUP($B109,'Hit PD'!$B:$L,10,FALSE)</f>
        <v>0.29799999999999999</v>
      </c>
      <c r="W109" s="10">
        <f>VLOOKUP($B109,'Hit PD'!$B:$L,11,FALSE)</f>
        <v>0.153</v>
      </c>
      <c r="X109" s="10">
        <f>VLOOKUP($B109,'Hit PD'!$B:$M,12,FALSE)</f>
        <v>0.14499999999999999</v>
      </c>
      <c r="Y109" s="10">
        <f>VLOOKUP($B109,'Hit PD'!$B:$L,9,FALSE)</f>
        <v>0.72</v>
      </c>
      <c r="Z109" s="8">
        <v>0.22600000000000001</v>
      </c>
      <c r="AA109" s="8">
        <v>0.308</v>
      </c>
      <c r="AB109" s="11">
        <v>0.26</v>
      </c>
      <c r="AC109" s="8">
        <v>0.33400000000000002</v>
      </c>
      <c r="AD109" s="8">
        <v>0.312</v>
      </c>
      <c r="AE109" s="8">
        <v>111</v>
      </c>
      <c r="AF109" s="11">
        <v>-3.7</v>
      </c>
      <c r="AG109" s="11">
        <v>2.7</v>
      </c>
      <c r="AH109" s="8">
        <v>2.4</v>
      </c>
      <c r="AI109" s="8">
        <v>2.2000000000000002</v>
      </c>
    </row>
    <row r="110" spans="1:35" ht="15" thickBot="1">
      <c r="A110" s="5">
        <v>109</v>
      </c>
      <c r="B110" s="22" t="s">
        <v>161</v>
      </c>
      <c r="C110" s="22">
        <v>2023</v>
      </c>
      <c r="D110" s="22" t="s">
        <v>129</v>
      </c>
      <c r="E110" s="8">
        <f>VLOOKUP(B110,HITTERS!$B:$W,3,FALSE)</f>
        <v>151</v>
      </c>
      <c r="F110" s="8">
        <f>VLOOKUP($B110,'Hit PD'!$B:$N,13,FALSE)</f>
        <v>563</v>
      </c>
      <c r="G110" s="8">
        <f>VLOOKUP($B110,HITTERS!$B:$W,4,FALSE)</f>
        <v>614</v>
      </c>
      <c r="H110" s="8">
        <f>VLOOKUP($B110,HITTERS!$B:$W,14,FALSE)</f>
        <v>0.3</v>
      </c>
      <c r="I110" s="8">
        <f>VLOOKUP($B110,HITTERS!$B:$W,15,FALSE)</f>
        <v>0.41199999999999998</v>
      </c>
      <c r="J110" s="9">
        <f>VLOOKUP($B110,HITTERS!$B:$W,9,FALSE)</f>
        <v>5.1999999999999998E-2</v>
      </c>
      <c r="K110" s="10">
        <f>VLOOKUP($B110,HITTERS!$B:$W,10,FALSE)</f>
        <v>0.192</v>
      </c>
      <c r="L110" s="10">
        <f>VLOOKUP(B110,'Hit Statcast'!B:R,9,FALSE)</f>
        <v>6.9000000000000006E-2</v>
      </c>
      <c r="M110" s="10">
        <f>VLOOKUP($B110,'Hit Statcast'!$B:$R,11,FALSE)</f>
        <v>0.35699999999999998</v>
      </c>
      <c r="N110" s="23">
        <f>VLOOKUP($B110,'Hit Statcast'!$B:$R,5,FALSE)</f>
        <v>87.4</v>
      </c>
      <c r="O110" s="23">
        <f>VLOOKUP($B110,'Hit Statcast'!$B:$R,7,FALSE)</f>
        <v>13.5</v>
      </c>
      <c r="P110" s="10">
        <f>VLOOKUP($B110,'Hit PD'!$B:$L,4,FALSE)</f>
        <v>0.182</v>
      </c>
      <c r="Q110" s="10">
        <f>VLOOKUP($B110,'Hit PD'!$B:$L,5,FALSE)</f>
        <v>0.437</v>
      </c>
      <c r="R110" s="10">
        <f>VLOOKUP($B110,'Hit PD'!$B:$L,6,FALSE)</f>
        <v>0.38100000000000001</v>
      </c>
      <c r="S110" s="23">
        <f>VLOOKUP($B110,'Hit PD'!$B:$L,7,FALSE)</f>
        <v>8.4</v>
      </c>
      <c r="T110" s="10">
        <f>VLOOKUP($B110,'Hit PD'!$B:$L,8,FALSE)</f>
        <v>0.38600000000000001</v>
      </c>
      <c r="U110" s="10">
        <f t="shared" si="1"/>
        <v>0.19499999999999995</v>
      </c>
      <c r="V110" s="10">
        <f>VLOOKUP($B110,'Hit PD'!$B:$L,10,FALSE)</f>
        <v>0.24299999999999999</v>
      </c>
      <c r="W110" s="10">
        <f>VLOOKUP($B110,'Hit PD'!$B:$L,11,FALSE)</f>
        <v>0.13900000000000001</v>
      </c>
      <c r="X110" s="10">
        <f>VLOOKUP($B110,'Hit PD'!$B:$M,12,FALSE)</f>
        <v>0.10299999999999999</v>
      </c>
      <c r="Y110" s="10">
        <f>VLOOKUP($B110,'Hit PD'!$B:$L,9,FALSE)</f>
        <v>0.80500000000000005</v>
      </c>
      <c r="Z110" s="8">
        <v>0.17100000000000001</v>
      </c>
      <c r="AA110" s="8">
        <v>0.27700000000000002</v>
      </c>
      <c r="AB110" s="11">
        <v>0.245</v>
      </c>
      <c r="AC110" s="8">
        <v>0.309</v>
      </c>
      <c r="AD110" s="8">
        <v>0.31</v>
      </c>
      <c r="AE110" s="8">
        <v>91</v>
      </c>
      <c r="AF110" s="11">
        <v>8.6999999999999993</v>
      </c>
      <c r="AG110" s="11">
        <v>2.4</v>
      </c>
      <c r="AH110" s="8">
        <v>-0.4</v>
      </c>
      <c r="AI110" s="8">
        <v>2.2000000000000002</v>
      </c>
    </row>
    <row r="111" spans="1:35" ht="15" thickBot="1">
      <c r="A111" s="5">
        <v>110</v>
      </c>
      <c r="B111" s="22" t="s">
        <v>162</v>
      </c>
      <c r="C111" s="22">
        <v>2023</v>
      </c>
      <c r="D111" s="66" t="s">
        <v>116</v>
      </c>
      <c r="E111" s="8">
        <f>VLOOKUP(B111,HITTERS!$B:$W,3,FALSE)</f>
        <v>142</v>
      </c>
      <c r="F111" s="8">
        <f>VLOOKUP($B111,'Hit PD'!$B:$N,13,FALSE)</f>
        <v>546</v>
      </c>
      <c r="G111" s="8">
        <f>VLOOKUP($B111,HITTERS!$B:$W,4,FALSE)</f>
        <v>602</v>
      </c>
      <c r="H111" s="8">
        <f>VLOOKUP($B111,HITTERS!$B:$W,14,FALSE)</f>
        <v>0.32400000000000001</v>
      </c>
      <c r="I111" s="8">
        <f>VLOOKUP($B111,HITTERS!$B:$W,15,FALSE)</f>
        <v>0.42099999999999999</v>
      </c>
      <c r="J111" s="9">
        <f>VLOOKUP($B111,HITTERS!$B:$W,9,FALSE)</f>
        <v>7.4999999999999997E-2</v>
      </c>
      <c r="K111" s="10">
        <f>VLOOKUP($B111,HITTERS!$B:$W,10,FALSE)</f>
        <v>0.154</v>
      </c>
      <c r="L111" s="10">
        <f>VLOOKUP(B111,'Hit Statcast'!B:R,9,FALSE)</f>
        <v>0.05</v>
      </c>
      <c r="M111" s="10">
        <f>VLOOKUP($B111,'Hit Statcast'!$B:$R,11,FALSE)</f>
        <v>0.376</v>
      </c>
      <c r="N111" s="23">
        <f>VLOOKUP($B111,'Hit Statcast'!$B:$R,5,FALSE)</f>
        <v>89.2</v>
      </c>
      <c r="O111" s="23">
        <f>VLOOKUP($B111,'Hit Statcast'!$B:$R,7,FALSE)</f>
        <v>8.8000000000000007</v>
      </c>
      <c r="P111" s="10">
        <f>VLOOKUP($B111,'Hit PD'!$B:$L,4,FALSE)</f>
        <v>0.21</v>
      </c>
      <c r="Q111" s="10">
        <f>VLOOKUP($B111,'Hit PD'!$B:$L,5,FALSE)</f>
        <v>0.45200000000000001</v>
      </c>
      <c r="R111" s="10">
        <f>VLOOKUP($B111,'Hit PD'!$B:$L,6,FALSE)</f>
        <v>0.33800000000000002</v>
      </c>
      <c r="S111" s="23">
        <f>VLOOKUP($B111,'Hit PD'!$B:$L,7,FALSE)</f>
        <v>4.8</v>
      </c>
      <c r="T111" s="10">
        <f>VLOOKUP($B111,'Hit PD'!$B:$L,8,FALSE)</f>
        <v>0.252</v>
      </c>
      <c r="U111" s="10">
        <f t="shared" si="1"/>
        <v>0.13700000000000001</v>
      </c>
      <c r="V111" s="10">
        <f>VLOOKUP($B111,'Hit PD'!$B:$L,10,FALSE)</f>
        <v>0.27200000000000002</v>
      </c>
      <c r="W111" s="10">
        <f>VLOOKUP($B111,'Hit PD'!$B:$L,11,FALSE)</f>
        <v>0.217</v>
      </c>
      <c r="X111" s="10">
        <f>VLOOKUP($B111,'Hit PD'!$B:$M,12,FALSE)</f>
        <v>5.6000000000000001E-2</v>
      </c>
      <c r="Y111" s="10">
        <f>VLOOKUP($B111,'Hit PD'!$B:$L,9,FALSE)</f>
        <v>0.86299999999999999</v>
      </c>
      <c r="Z111" s="8">
        <v>0.159</v>
      </c>
      <c r="AA111" s="8">
        <v>0.29499999999999998</v>
      </c>
      <c r="AB111" s="11">
        <v>0.26600000000000001</v>
      </c>
      <c r="AC111" s="8">
        <v>0.32500000000000001</v>
      </c>
      <c r="AD111" s="8">
        <v>0.33300000000000002</v>
      </c>
      <c r="AE111" s="8">
        <v>100</v>
      </c>
      <c r="AF111" s="11">
        <v>-1.8</v>
      </c>
      <c r="AG111" s="11">
        <v>-1.8</v>
      </c>
      <c r="AH111" s="8">
        <v>3.4</v>
      </c>
      <c r="AI111" s="8">
        <v>2.2000000000000002</v>
      </c>
    </row>
    <row r="112" spans="1:35" ht="15" thickBot="1">
      <c r="A112" s="5">
        <v>111</v>
      </c>
      <c r="B112" s="22" t="s">
        <v>163</v>
      </c>
      <c r="C112" s="22">
        <v>2023</v>
      </c>
      <c r="D112" s="22" t="s">
        <v>86</v>
      </c>
      <c r="E112" s="8">
        <f>VLOOKUP(B112,HITTERS!$B:$W,3,FALSE)</f>
        <v>144</v>
      </c>
      <c r="F112" s="8">
        <f>VLOOKUP($B112,'Hit PD'!$B:$N,13,FALSE)</f>
        <v>480</v>
      </c>
      <c r="G112" s="8">
        <f>VLOOKUP($B112,HITTERS!$B:$W,4,FALSE)</f>
        <v>546</v>
      </c>
      <c r="H112" s="8">
        <f>VLOOKUP($B112,HITTERS!$B:$W,14,FALSE)</f>
        <v>0.32500000000000001</v>
      </c>
      <c r="I112" s="8">
        <f>VLOOKUP($B112,HITTERS!$B:$W,15,FALSE)</f>
        <v>0.41299999999999998</v>
      </c>
      <c r="J112" s="9">
        <f>VLOOKUP($B112,HITTERS!$B:$W,9,FALSE)</f>
        <v>9.5000000000000001E-2</v>
      </c>
      <c r="K112" s="10">
        <f>VLOOKUP($B112,HITTERS!$B:$W,10,FALSE)</f>
        <v>0.27800000000000002</v>
      </c>
      <c r="L112" s="10">
        <f>VLOOKUP(B112,'Hit Statcast'!B:R,9,FALSE)</f>
        <v>9.5000000000000001E-2</v>
      </c>
      <c r="M112" s="10">
        <f>VLOOKUP($B112,'Hit Statcast'!$B:$R,11,FALSE)</f>
        <v>0.44400000000000001</v>
      </c>
      <c r="N112" s="23">
        <f>VLOOKUP($B112,'Hit Statcast'!$B:$R,5,FALSE)</f>
        <v>91.1</v>
      </c>
      <c r="O112" s="23">
        <f>VLOOKUP($B112,'Hit Statcast'!$B:$R,7,FALSE)</f>
        <v>7.8</v>
      </c>
      <c r="P112" s="10">
        <f>VLOOKUP($B112,'Hit PD'!$B:$L,4,FALSE)</f>
        <v>0.19800000000000001</v>
      </c>
      <c r="Q112" s="10">
        <f>VLOOKUP($B112,'Hit PD'!$B:$L,5,FALSE)</f>
        <v>0.52700000000000002</v>
      </c>
      <c r="R112" s="10">
        <f>VLOOKUP($B112,'Hit PD'!$B:$L,6,FALSE)</f>
        <v>0.27500000000000002</v>
      </c>
      <c r="S112" s="23">
        <f>VLOOKUP($B112,'Hit PD'!$B:$L,7,FALSE)</f>
        <v>2.5</v>
      </c>
      <c r="T112" s="10">
        <f>VLOOKUP($B112,'Hit PD'!$B:$L,8,FALSE)</f>
        <v>0.30299999999999999</v>
      </c>
      <c r="U112" s="10">
        <f t="shared" si="1"/>
        <v>0.31299999999999994</v>
      </c>
      <c r="V112" s="10">
        <f>VLOOKUP($B112,'Hit PD'!$B:$L,10,FALSE)</f>
        <v>0.27100000000000002</v>
      </c>
      <c r="W112" s="10">
        <f>VLOOKUP($B112,'Hit PD'!$B:$L,11,FALSE)</f>
        <v>0.106</v>
      </c>
      <c r="X112" s="10">
        <f>VLOOKUP($B112,'Hit PD'!$B:$M,12,FALSE)</f>
        <v>0.16500000000000001</v>
      </c>
      <c r="Y112" s="10">
        <f>VLOOKUP($B112,'Hit PD'!$B:$L,9,FALSE)</f>
        <v>0.68700000000000006</v>
      </c>
      <c r="Z112" s="8">
        <v>0.16500000000000001</v>
      </c>
      <c r="AA112" s="8">
        <v>0.32</v>
      </c>
      <c r="AB112" s="11">
        <v>0.248</v>
      </c>
      <c r="AC112" s="8">
        <v>0.32100000000000001</v>
      </c>
      <c r="AD112" s="8">
        <v>0.32200000000000001</v>
      </c>
      <c r="AE112" s="8">
        <v>104</v>
      </c>
      <c r="AF112" s="11">
        <v>-2</v>
      </c>
      <c r="AG112" s="11">
        <v>0.7</v>
      </c>
      <c r="AH112" s="8">
        <v>2.4</v>
      </c>
      <c r="AI112" s="8">
        <v>2.1</v>
      </c>
    </row>
    <row r="113" spans="1:35" ht="15" thickBot="1">
      <c r="A113" s="5">
        <v>112</v>
      </c>
      <c r="B113" s="22" t="s">
        <v>164</v>
      </c>
      <c r="C113" s="22">
        <v>2023</v>
      </c>
      <c r="D113" s="22" t="s">
        <v>24</v>
      </c>
      <c r="E113" s="8">
        <f>VLOOKUP(B113,HITTERS!$B:$W,3,FALSE)</f>
        <v>113</v>
      </c>
      <c r="F113" s="8">
        <f>VLOOKUP($B113,'Hit PD'!$B:$N,13,FALSE)</f>
        <v>432</v>
      </c>
      <c r="G113" s="8">
        <f>VLOOKUP($B113,HITTERS!$B:$W,4,FALSE)</f>
        <v>479</v>
      </c>
      <c r="H113" s="8">
        <f>VLOOKUP($B113,HITTERS!$B:$W,14,FALSE)</f>
        <v>0.32100000000000001</v>
      </c>
      <c r="I113" s="8">
        <f>VLOOKUP($B113,HITTERS!$B:$W,15,FALSE)</f>
        <v>0.57199999999999995</v>
      </c>
      <c r="J113" s="9">
        <f>VLOOKUP($B113,HITTERS!$B:$W,9,FALSE)</f>
        <v>7.0999999999999994E-2</v>
      </c>
      <c r="K113" s="10">
        <f>VLOOKUP($B113,HITTERS!$B:$W,10,FALSE)</f>
        <v>0.311</v>
      </c>
      <c r="L113" s="10">
        <f>VLOOKUP(B113,'Hit Statcast'!B:R,9,FALSE)</f>
        <v>0.17</v>
      </c>
      <c r="M113" s="10">
        <f>VLOOKUP($B113,'Hit Statcast'!$B:$R,11,FALSE)</f>
        <v>0.54800000000000004</v>
      </c>
      <c r="N113" s="23">
        <f>VLOOKUP($B113,'Hit Statcast'!$B:$R,5,FALSE)</f>
        <v>93.4</v>
      </c>
      <c r="O113" s="23">
        <f>VLOOKUP($B113,'Hit Statcast'!$B:$R,7,FALSE)</f>
        <v>16.8</v>
      </c>
      <c r="P113" s="10">
        <f>VLOOKUP($B113,'Hit PD'!$B:$L,4,FALSE)</f>
        <v>0.223</v>
      </c>
      <c r="Q113" s="10">
        <f>VLOOKUP($B113,'Hit PD'!$B:$L,5,FALSE)</f>
        <v>0.36</v>
      </c>
      <c r="R113" s="10">
        <f>VLOOKUP($B113,'Hit PD'!$B:$L,6,FALSE)</f>
        <v>0.41799999999999998</v>
      </c>
      <c r="S113" s="23">
        <f>VLOOKUP($B113,'Hit PD'!$B:$L,7,FALSE)</f>
        <v>3.1</v>
      </c>
      <c r="T113" s="10">
        <f>VLOOKUP($B113,'Hit PD'!$B:$L,8,FALSE)</f>
        <v>0.36899999999999999</v>
      </c>
      <c r="U113" s="10">
        <f t="shared" si="1"/>
        <v>0.32599999999999996</v>
      </c>
      <c r="V113" s="10">
        <f>VLOOKUP($B113,'Hit PD'!$B:$L,10,FALSE)</f>
        <v>0.30299999999999999</v>
      </c>
      <c r="W113" s="10">
        <f>VLOOKUP($B113,'Hit PD'!$B:$L,11,FALSE)</f>
        <v>0.13100000000000001</v>
      </c>
      <c r="X113" s="10">
        <f>VLOOKUP($B113,'Hit PD'!$B:$M,12,FALSE)</f>
        <v>0.17199999999999999</v>
      </c>
      <c r="Y113" s="10">
        <f>VLOOKUP($B113,'Hit PD'!$B:$L,9,FALSE)</f>
        <v>0.67400000000000004</v>
      </c>
      <c r="Z113" s="8">
        <v>0.30199999999999999</v>
      </c>
      <c r="AA113" s="8">
        <v>0.32500000000000001</v>
      </c>
      <c r="AB113" s="11">
        <v>0.27300000000000002</v>
      </c>
      <c r="AC113" s="8">
        <v>0.372</v>
      </c>
      <c r="AD113" s="8">
        <v>0.373</v>
      </c>
      <c r="AE113" s="8">
        <v>137</v>
      </c>
      <c r="AF113" s="11">
        <v>-3.4</v>
      </c>
      <c r="AG113" s="11">
        <v>17.399999999999999</v>
      </c>
      <c r="AH113" s="8">
        <v>-11.4</v>
      </c>
      <c r="AI113" s="8">
        <v>2.1</v>
      </c>
    </row>
    <row r="114" spans="1:35" ht="15" thickBot="1">
      <c r="A114" s="5">
        <v>113</v>
      </c>
      <c r="B114" s="22" t="s">
        <v>165</v>
      </c>
      <c r="C114" s="22">
        <v>2023</v>
      </c>
      <c r="D114" s="22" t="s">
        <v>97</v>
      </c>
      <c r="E114" s="8">
        <f>VLOOKUP(B114,HITTERS!$B:$W,3,FALSE)</f>
        <v>129</v>
      </c>
      <c r="F114" s="8">
        <f>VLOOKUP($B114,'Hit PD'!$B:$N,13,FALSE)</f>
        <v>370</v>
      </c>
      <c r="G114" s="8">
        <f>VLOOKUP($B114,HITTERS!$B:$W,4,FALSE)</f>
        <v>408</v>
      </c>
      <c r="H114" s="8">
        <f>VLOOKUP($B114,HITTERS!$B:$W,14,FALSE)</f>
        <v>0.32200000000000001</v>
      </c>
      <c r="I114" s="8">
        <f>VLOOKUP($B114,HITTERS!$B:$W,15,FALSE)</f>
        <v>0.41899999999999998</v>
      </c>
      <c r="J114" s="9">
        <f>VLOOKUP($B114,HITTERS!$B:$W,9,FALSE)</f>
        <v>7.0999999999999994E-2</v>
      </c>
      <c r="K114" s="10">
        <f>VLOOKUP($B114,HITTERS!$B:$W,10,FALSE)</f>
        <v>0.21099999999999999</v>
      </c>
      <c r="L114" s="10">
        <f>VLOOKUP(B114,'Hit Statcast'!B:R,9,FALSE)</f>
        <v>3.5000000000000003E-2</v>
      </c>
      <c r="M114" s="10">
        <f>VLOOKUP($B114,'Hit Statcast'!$B:$R,11,FALSE)</f>
        <v>0.32900000000000001</v>
      </c>
      <c r="N114" s="23">
        <f>VLOOKUP($B114,'Hit Statcast'!$B:$R,5,FALSE)</f>
        <v>86.7</v>
      </c>
      <c r="O114" s="23">
        <f>VLOOKUP($B114,'Hit Statcast'!$B:$R,7,FALSE)</f>
        <v>5.6</v>
      </c>
      <c r="P114" s="10">
        <f>VLOOKUP($B114,'Hit PD'!$B:$L,4,FALSE)</f>
        <v>0.192</v>
      </c>
      <c r="Q114" s="10">
        <f>VLOOKUP($B114,'Hit PD'!$B:$L,5,FALSE)</f>
        <v>0.55600000000000005</v>
      </c>
      <c r="R114" s="10">
        <f>VLOOKUP($B114,'Hit PD'!$B:$L,6,FALSE)</f>
        <v>0.252</v>
      </c>
      <c r="S114" s="23">
        <f>VLOOKUP($B114,'Hit PD'!$B:$L,7,FALSE)</f>
        <v>7.8</v>
      </c>
      <c r="T114" s="10">
        <f>VLOOKUP($B114,'Hit PD'!$B:$L,8,FALSE)</f>
        <v>0.316</v>
      </c>
      <c r="U114" s="10">
        <f t="shared" si="1"/>
        <v>0.27800000000000002</v>
      </c>
      <c r="V114" s="10">
        <f>VLOOKUP($B114,'Hit PD'!$B:$L,10,FALSE)</f>
        <v>0.28199999999999997</v>
      </c>
      <c r="W114" s="10">
        <f>VLOOKUP($B114,'Hit PD'!$B:$L,11,FALSE)</f>
        <v>0.14499999999999999</v>
      </c>
      <c r="X114" s="10">
        <f>VLOOKUP($B114,'Hit PD'!$B:$M,12,FALSE)</f>
        <v>0.13700000000000001</v>
      </c>
      <c r="Y114" s="10">
        <f>VLOOKUP($B114,'Hit PD'!$B:$L,9,FALSE)</f>
        <v>0.72199999999999998</v>
      </c>
      <c r="Z114" s="8">
        <v>0.157</v>
      </c>
      <c r="AA114" s="8">
        <v>0.32300000000000001</v>
      </c>
      <c r="AB114" s="11">
        <v>0.26700000000000002</v>
      </c>
      <c r="AC114" s="8">
        <v>0.32400000000000001</v>
      </c>
      <c r="AD114" s="8">
        <v>0.30499999999999999</v>
      </c>
      <c r="AE114" s="8">
        <v>107</v>
      </c>
      <c r="AF114" s="11">
        <v>-3.1</v>
      </c>
      <c r="AG114" s="11">
        <v>0.1</v>
      </c>
      <c r="AH114" s="8">
        <v>7.8</v>
      </c>
      <c r="AI114" s="8">
        <v>2.1</v>
      </c>
    </row>
    <row r="115" spans="1:35" ht="15" thickBot="1">
      <c r="A115" s="5">
        <v>114</v>
      </c>
      <c r="B115" s="22" t="s">
        <v>166</v>
      </c>
      <c r="C115" s="22">
        <v>2023</v>
      </c>
      <c r="D115" s="66" t="s">
        <v>58</v>
      </c>
      <c r="E115" s="8">
        <f>VLOOKUP(B115,HITTERS!$B:$W,3,FALSE)</f>
        <v>144</v>
      </c>
      <c r="F115" s="8">
        <f>VLOOKUP($B115,'Hit PD'!$B:$N,13,FALSE)</f>
        <v>520</v>
      </c>
      <c r="G115" s="8">
        <f>VLOOKUP($B115,HITTERS!$B:$W,4,FALSE)</f>
        <v>566</v>
      </c>
      <c r="H115" s="8">
        <f>VLOOKUP($B115,HITTERS!$B:$W,14,FALSE)</f>
        <v>0.32500000000000001</v>
      </c>
      <c r="I115" s="8">
        <f>VLOOKUP($B115,HITTERS!$B:$W,15,FALSE)</f>
        <v>0.44400000000000001</v>
      </c>
      <c r="J115" s="9">
        <f>VLOOKUP($B115,HITTERS!$B:$W,9,FALSE)</f>
        <v>6.7000000000000004E-2</v>
      </c>
      <c r="K115" s="10">
        <f>VLOOKUP($B115,HITTERS!$B:$W,10,FALSE)</f>
        <v>0.249</v>
      </c>
      <c r="L115" s="10">
        <f>VLOOKUP(B115,'Hit Statcast'!B:R,9,FALSE)</f>
        <v>8.8999999999999996E-2</v>
      </c>
      <c r="M115" s="10">
        <f>VLOOKUP($B115,'Hit Statcast'!$B:$R,11,FALSE)</f>
        <v>0.40100000000000002</v>
      </c>
      <c r="N115" s="23">
        <f>VLOOKUP($B115,'Hit Statcast'!$B:$R,5,FALSE)</f>
        <v>89.4</v>
      </c>
      <c r="O115" s="23">
        <f>VLOOKUP($B115,'Hit Statcast'!$B:$R,7,FALSE)</f>
        <v>10.4</v>
      </c>
      <c r="P115" s="10">
        <f>VLOOKUP($B115,'Hit PD'!$B:$L,4,FALSE)</f>
        <v>0.16900000000000001</v>
      </c>
      <c r="Q115" s="10">
        <f>VLOOKUP($B115,'Hit PD'!$B:$L,5,FALSE)</f>
        <v>0.45100000000000001</v>
      </c>
      <c r="R115" s="10">
        <f>VLOOKUP($B115,'Hit PD'!$B:$L,6,FALSE)</f>
        <v>0.38</v>
      </c>
      <c r="S115" s="23">
        <f>VLOOKUP($B115,'Hit PD'!$B:$L,7,FALSE)</f>
        <v>4.3</v>
      </c>
      <c r="T115" s="10">
        <f>VLOOKUP($B115,'Hit PD'!$B:$L,8,FALSE)</f>
        <v>0.33600000000000002</v>
      </c>
      <c r="U115" s="10">
        <f t="shared" si="1"/>
        <v>0.26500000000000001</v>
      </c>
      <c r="V115" s="10">
        <f>VLOOKUP($B115,'Hit PD'!$B:$L,10,FALSE)</f>
        <v>0.30499999999999999</v>
      </c>
      <c r="W115" s="10">
        <f>VLOOKUP($B115,'Hit PD'!$B:$L,11,FALSE)</f>
        <v>0.182</v>
      </c>
      <c r="X115" s="10">
        <f>VLOOKUP($B115,'Hit PD'!$B:$M,12,FALSE)</f>
        <v>0.123</v>
      </c>
      <c r="Y115" s="10">
        <f>VLOOKUP($B115,'Hit PD'!$B:$L,9,FALSE)</f>
        <v>0.73499999999999999</v>
      </c>
      <c r="Z115" s="8">
        <v>0.17299999999999999</v>
      </c>
      <c r="AA115" s="8">
        <v>0.34599999999999997</v>
      </c>
      <c r="AB115" s="11">
        <v>0.27600000000000002</v>
      </c>
      <c r="AC115" s="8">
        <v>0.33100000000000002</v>
      </c>
      <c r="AD115" s="8">
        <v>0.311</v>
      </c>
      <c r="AE115" s="8">
        <v>112</v>
      </c>
      <c r="AF115" s="11">
        <v>-4.2</v>
      </c>
      <c r="AG115" s="11">
        <v>4.0999999999999996</v>
      </c>
      <c r="AH115" s="8">
        <v>-1.8</v>
      </c>
      <c r="AI115" s="8">
        <v>2.1</v>
      </c>
    </row>
    <row r="116" spans="1:35" ht="15" thickBot="1">
      <c r="A116" s="5">
        <v>115</v>
      </c>
      <c r="B116" s="22" t="s">
        <v>167</v>
      </c>
      <c r="C116" s="22">
        <v>2023</v>
      </c>
      <c r="D116" s="22" t="s">
        <v>86</v>
      </c>
      <c r="E116" s="8">
        <f>VLOOKUP(B116,HITTERS!$B:$W,3,FALSE)</f>
        <v>135</v>
      </c>
      <c r="F116" s="8">
        <f>VLOOKUP($B116,'Hit PD'!$B:$N,13,FALSE)</f>
        <v>429</v>
      </c>
      <c r="G116" s="8">
        <f>VLOOKUP($B116,HITTERS!$B:$W,4,FALSE)</f>
        <v>519</v>
      </c>
      <c r="H116" s="8">
        <f>VLOOKUP($B116,HITTERS!$B:$W,14,FALSE)</f>
        <v>0.373</v>
      </c>
      <c r="I116" s="8">
        <f>VLOOKUP($B116,HITTERS!$B:$W,15,FALSE)</f>
        <v>0.41699999999999998</v>
      </c>
      <c r="J116" s="9">
        <f>VLOOKUP($B116,HITTERS!$B:$W,9,FALSE)</f>
        <v>0.14599999999999999</v>
      </c>
      <c r="K116" s="10">
        <f>VLOOKUP($B116,HITTERS!$B:$W,10,FALSE)</f>
        <v>0.183</v>
      </c>
      <c r="L116" s="10">
        <f>VLOOKUP(B116,'Hit Statcast'!B:R,9,FALSE)</f>
        <v>9.0999999999999998E-2</v>
      </c>
      <c r="M116" s="10">
        <f>VLOOKUP($B116,'Hit Statcast'!$B:$R,11,FALSE)</f>
        <v>0.39800000000000002</v>
      </c>
      <c r="N116" s="23">
        <f>VLOOKUP($B116,'Hit Statcast'!$B:$R,5,FALSE)</f>
        <v>88.3</v>
      </c>
      <c r="O116" s="23">
        <f>VLOOKUP($B116,'Hit Statcast'!$B:$R,7,FALSE)</f>
        <v>17.5</v>
      </c>
      <c r="P116" s="10">
        <f>VLOOKUP($B116,'Hit PD'!$B:$L,4,FALSE)</f>
        <v>0.20699999999999999</v>
      </c>
      <c r="Q116" s="10">
        <f>VLOOKUP($B116,'Hit PD'!$B:$L,5,FALSE)</f>
        <v>0.38</v>
      </c>
      <c r="R116" s="10">
        <f>VLOOKUP($B116,'Hit PD'!$B:$L,6,FALSE)</f>
        <v>0.41299999999999998</v>
      </c>
      <c r="S116" s="23">
        <f>VLOOKUP($B116,'Hit PD'!$B:$L,7,FALSE)</f>
        <v>3.4</v>
      </c>
      <c r="T116" s="10">
        <f>VLOOKUP($B116,'Hit PD'!$B:$L,8,FALSE)</f>
        <v>0.20699999999999999</v>
      </c>
      <c r="U116" s="10">
        <f t="shared" si="1"/>
        <v>0.19599999999999995</v>
      </c>
      <c r="V116" s="10">
        <f>VLOOKUP($B116,'Hit PD'!$B:$L,10,FALSE)</f>
        <v>0.26500000000000001</v>
      </c>
      <c r="W116" s="10">
        <f>VLOOKUP($B116,'Hit PD'!$B:$L,11,FALSE)</f>
        <v>0.189</v>
      </c>
      <c r="X116" s="10">
        <f>VLOOKUP($B116,'Hit PD'!$B:$M,12,FALSE)</f>
        <v>7.6999999999999999E-2</v>
      </c>
      <c r="Y116" s="10">
        <f>VLOOKUP($B116,'Hit PD'!$B:$L,9,FALSE)</f>
        <v>0.80400000000000005</v>
      </c>
      <c r="Z116" s="8">
        <v>0.16400000000000001</v>
      </c>
      <c r="AA116" s="8">
        <v>0.29499999999999998</v>
      </c>
      <c r="AB116" s="11">
        <v>0.26</v>
      </c>
      <c r="AC116" s="8">
        <v>0.34899999999999998</v>
      </c>
      <c r="AD116" s="8">
        <v>0.36099999999999999</v>
      </c>
      <c r="AE116" s="8">
        <v>123</v>
      </c>
      <c r="AF116" s="11">
        <v>-0.1</v>
      </c>
      <c r="AG116" s="11">
        <v>14.3</v>
      </c>
      <c r="AH116" s="8">
        <v>-10.4</v>
      </c>
      <c r="AI116" s="8">
        <v>2.1</v>
      </c>
    </row>
    <row r="117" spans="1:35" ht="15" thickBot="1">
      <c r="A117" s="5">
        <v>116</v>
      </c>
      <c r="B117" s="22" t="s">
        <v>168</v>
      </c>
      <c r="C117" s="22">
        <v>2023</v>
      </c>
      <c r="D117" s="22" t="s">
        <v>169</v>
      </c>
      <c r="E117" s="8">
        <f>VLOOKUP(B117,HITTERS!$B:$W,3,FALSE)</f>
        <v>128</v>
      </c>
      <c r="F117" s="8">
        <f>VLOOKUP($B117,'Hit PD'!$B:$N,13,FALSE)</f>
        <v>406</v>
      </c>
      <c r="G117" s="8">
        <f>VLOOKUP($B117,HITTERS!$B:$W,4,FALSE)</f>
        <v>495</v>
      </c>
      <c r="H117" s="8">
        <f>VLOOKUP($B117,HITTERS!$B:$W,14,FALSE)</f>
        <v>0.36399999999999999</v>
      </c>
      <c r="I117" s="8">
        <f>VLOOKUP($B117,HITTERS!$B:$W,15,FALSE)</f>
        <v>0.40600000000000003</v>
      </c>
      <c r="J117" s="9">
        <f>VLOOKUP($B117,HITTERS!$B:$W,9,FALSE)</f>
        <v>0.156</v>
      </c>
      <c r="K117" s="10">
        <f>VLOOKUP($B117,HITTERS!$B:$W,10,FALSE)</f>
        <v>0.34300000000000003</v>
      </c>
      <c r="L117" s="10">
        <f>VLOOKUP(B117,'Hit Statcast'!B:R,9,FALSE)</f>
        <v>0.13</v>
      </c>
      <c r="M117" s="10">
        <f>VLOOKUP($B117,'Hit Statcast'!$B:$R,11,FALSE)</f>
        <v>0.45</v>
      </c>
      <c r="N117" s="23">
        <f>VLOOKUP($B117,'Hit Statcast'!$B:$R,5,FALSE)</f>
        <v>91.2</v>
      </c>
      <c r="O117" s="23">
        <f>VLOOKUP($B117,'Hit Statcast'!$B:$R,7,FALSE)</f>
        <v>16</v>
      </c>
      <c r="P117" s="10">
        <f>VLOOKUP($B117,'Hit PD'!$B:$L,4,FALSE)</f>
        <v>0.23</v>
      </c>
      <c r="Q117" s="10">
        <f>VLOOKUP($B117,'Hit PD'!$B:$L,5,FALSE)</f>
        <v>0.374</v>
      </c>
      <c r="R117" s="10">
        <f>VLOOKUP($B117,'Hit PD'!$B:$L,6,FALSE)</f>
        <v>0.39600000000000002</v>
      </c>
      <c r="S117" s="23">
        <f>VLOOKUP($B117,'Hit PD'!$B:$L,7,FALSE)</f>
        <v>3.5</v>
      </c>
      <c r="T117" s="10">
        <f>VLOOKUP($B117,'Hit PD'!$B:$L,8,FALSE)</f>
        <v>0.223</v>
      </c>
      <c r="U117" s="10">
        <f t="shared" si="1"/>
        <v>0.35099999999999998</v>
      </c>
      <c r="V117" s="10">
        <f>VLOOKUP($B117,'Hit PD'!$B:$L,10,FALSE)</f>
        <v>0.318</v>
      </c>
      <c r="W117" s="10">
        <f>VLOOKUP($B117,'Hit PD'!$B:$L,11,FALSE)</f>
        <v>0.16800000000000001</v>
      </c>
      <c r="X117" s="10">
        <f>VLOOKUP($B117,'Hit PD'!$B:$M,12,FALSE)</f>
        <v>0.15</v>
      </c>
      <c r="Y117" s="10">
        <f>VLOOKUP($B117,'Hit PD'!$B:$L,9,FALSE)</f>
        <v>0.64900000000000002</v>
      </c>
      <c r="Z117" s="8">
        <v>0.17799999999999999</v>
      </c>
      <c r="AA117" s="8">
        <v>0.35399999999999998</v>
      </c>
      <c r="AB117" s="11">
        <v>0.23300000000000001</v>
      </c>
      <c r="AC117" s="8">
        <v>0.34499999999999997</v>
      </c>
      <c r="AD117" s="8">
        <v>0.33900000000000002</v>
      </c>
      <c r="AE117" s="8">
        <v>125</v>
      </c>
      <c r="AF117" s="11">
        <v>-0.2</v>
      </c>
      <c r="AG117" s="11">
        <v>14</v>
      </c>
      <c r="AH117" s="8">
        <v>-9</v>
      </c>
      <c r="AI117" s="8">
        <v>2.1</v>
      </c>
    </row>
    <row r="118" spans="1:35" ht="15" thickBot="1">
      <c r="A118" s="5">
        <v>117</v>
      </c>
      <c r="B118" s="22" t="s">
        <v>170</v>
      </c>
      <c r="C118" s="22">
        <v>2023</v>
      </c>
      <c r="D118" s="22" t="s">
        <v>144</v>
      </c>
      <c r="E118" s="8">
        <f>VLOOKUP(B118,HITTERS!$B:$W,3,FALSE)</f>
        <v>124</v>
      </c>
      <c r="F118" s="8">
        <f>VLOOKUP($B118,'Hit PD'!$B:$N,13,FALSE)</f>
        <v>358</v>
      </c>
      <c r="G118" s="8">
        <f>VLOOKUP($B118,HITTERS!$B:$W,4,FALSE)</f>
        <v>409</v>
      </c>
      <c r="H118" s="8">
        <f>VLOOKUP($B118,HITTERS!$B:$W,14,FALSE)</f>
        <v>0.33900000000000002</v>
      </c>
      <c r="I118" s="8">
        <f>VLOOKUP($B118,HITTERS!$B:$W,15,FALSE)</f>
        <v>0.41099999999999998</v>
      </c>
      <c r="J118" s="9">
        <f>VLOOKUP($B118,HITTERS!$B:$W,9,FALSE)</f>
        <v>8.3000000000000004E-2</v>
      </c>
      <c r="K118" s="10">
        <f>VLOOKUP($B118,HITTERS!$B:$W,10,FALSE)</f>
        <v>0.24199999999999999</v>
      </c>
      <c r="L118" s="10">
        <f>VLOOKUP(B118,'Hit Statcast'!B:R,9,FALSE)</f>
        <v>6.8000000000000005E-2</v>
      </c>
      <c r="M118" s="10">
        <f>VLOOKUP($B118,'Hit Statcast'!$B:$R,11,FALSE)</f>
        <v>0.318</v>
      </c>
      <c r="N118" s="23">
        <f>VLOOKUP($B118,'Hit Statcast'!$B:$R,5,FALSE)</f>
        <v>86.5</v>
      </c>
      <c r="O118" s="23">
        <f>VLOOKUP($B118,'Hit Statcast'!$B:$R,7,FALSE)</f>
        <v>15.1</v>
      </c>
      <c r="P118" s="10">
        <f>VLOOKUP($B118,'Hit PD'!$B:$L,4,FALSE)</f>
        <v>0.19400000000000001</v>
      </c>
      <c r="Q118" s="10">
        <f>VLOOKUP($B118,'Hit PD'!$B:$L,5,FALSE)</f>
        <v>0.39100000000000001</v>
      </c>
      <c r="R118" s="10">
        <f>VLOOKUP($B118,'Hit PD'!$B:$L,6,FALSE)</f>
        <v>0.41499999999999998</v>
      </c>
      <c r="S118" s="23">
        <f>VLOOKUP($B118,'Hit PD'!$B:$L,7,FALSE)</f>
        <v>8.6999999999999993</v>
      </c>
      <c r="T118" s="10">
        <f>VLOOKUP($B118,'Hit PD'!$B:$L,8,FALSE)</f>
        <v>0.372</v>
      </c>
      <c r="U118" s="10">
        <f t="shared" si="1"/>
        <v>0.253</v>
      </c>
      <c r="V118" s="10">
        <f>VLOOKUP($B118,'Hit PD'!$B:$L,10,FALSE)</f>
        <v>0.28199999999999997</v>
      </c>
      <c r="W118" s="10">
        <f>VLOOKUP($B118,'Hit PD'!$B:$L,11,FALSE)</f>
        <v>0.152</v>
      </c>
      <c r="X118" s="10">
        <f>VLOOKUP($B118,'Hit PD'!$B:$M,12,FALSE)</f>
        <v>0.13</v>
      </c>
      <c r="Y118" s="10">
        <f>VLOOKUP($B118,'Hit PD'!$B:$L,9,FALSE)</f>
        <v>0.747</v>
      </c>
      <c r="Z118" s="8">
        <v>0.161</v>
      </c>
      <c r="AA118" s="8">
        <v>0.318</v>
      </c>
      <c r="AB118" s="11">
        <v>0.251</v>
      </c>
      <c r="AC118" s="8">
        <v>0.32</v>
      </c>
      <c r="AD118" s="8">
        <v>0.30299999999999999</v>
      </c>
      <c r="AE118" s="8">
        <v>104</v>
      </c>
      <c r="AF118" s="11">
        <v>6.3</v>
      </c>
      <c r="AG118" s="11">
        <v>8.1</v>
      </c>
      <c r="AH118" s="8">
        <v>-0.2</v>
      </c>
      <c r="AI118" s="8">
        <v>2.1</v>
      </c>
    </row>
    <row r="119" spans="1:35" ht="15" thickBot="1">
      <c r="A119" s="5">
        <v>118</v>
      </c>
      <c r="B119" s="22" t="s">
        <v>171</v>
      </c>
      <c r="C119" s="22">
        <v>2023</v>
      </c>
      <c r="D119" s="22" t="s">
        <v>37</v>
      </c>
      <c r="E119" s="8">
        <f>VLOOKUP(B119,HITTERS!$B:$W,3,FALSE)</f>
        <v>145</v>
      </c>
      <c r="F119" s="8">
        <f>VLOOKUP($B119,'Hit PD'!$B:$N,13,FALSE)</f>
        <v>551</v>
      </c>
      <c r="G119" s="8">
        <f>VLOOKUP($B119,HITTERS!$B:$W,4,FALSE)</f>
        <v>592</v>
      </c>
      <c r="H119" s="8">
        <f>VLOOKUP($B119,HITTERS!$B:$W,14,FALSE)</f>
        <v>0.309</v>
      </c>
      <c r="I119" s="8">
        <f>VLOOKUP($B119,HITTERS!$B:$W,15,FALSE)</f>
        <v>0.46300000000000002</v>
      </c>
      <c r="J119" s="9">
        <f>VLOOKUP($B119,HITTERS!$B:$W,9,FALSE)</f>
        <v>5.6000000000000001E-2</v>
      </c>
      <c r="K119" s="10">
        <f>VLOOKUP($B119,HITTERS!$B:$W,10,FALSE)</f>
        <v>0.17399999999999999</v>
      </c>
      <c r="L119" s="10">
        <f>VLOOKUP(B119,'Hit Statcast'!B:R,9,FALSE)</f>
        <v>8.4000000000000005E-2</v>
      </c>
      <c r="M119" s="10">
        <f>VLOOKUP($B119,'Hit Statcast'!$B:$R,11,FALSE)</f>
        <v>0.46</v>
      </c>
      <c r="N119" s="23">
        <f>VLOOKUP($B119,'Hit Statcast'!$B:$R,5,FALSE)</f>
        <v>89.7</v>
      </c>
      <c r="O119" s="23">
        <f>VLOOKUP($B119,'Hit Statcast'!$B:$R,7,FALSE)</f>
        <v>10.6</v>
      </c>
      <c r="P119" s="10">
        <f>VLOOKUP($B119,'Hit PD'!$B:$L,4,FALSE)</f>
        <v>0.21299999999999999</v>
      </c>
      <c r="Q119" s="10">
        <f>VLOOKUP($B119,'Hit PD'!$B:$L,5,FALSE)</f>
        <v>0.43099999999999999</v>
      </c>
      <c r="R119" s="10">
        <f>VLOOKUP($B119,'Hit PD'!$B:$L,6,FALSE)</f>
        <v>0.35599999999999998</v>
      </c>
      <c r="S119" s="23">
        <f>VLOOKUP($B119,'Hit PD'!$B:$L,7,FALSE)</f>
        <v>3.9</v>
      </c>
      <c r="T119" s="10">
        <f>VLOOKUP($B119,'Hit PD'!$B:$L,8,FALSE)</f>
        <v>0.33400000000000002</v>
      </c>
      <c r="U119" s="10">
        <f t="shared" si="1"/>
        <v>0.16500000000000004</v>
      </c>
      <c r="V119" s="10">
        <f>VLOOKUP($B119,'Hit PD'!$B:$L,10,FALSE)</f>
        <v>0.249</v>
      </c>
      <c r="W119" s="10">
        <f>VLOOKUP($B119,'Hit PD'!$B:$L,11,FALSE)</f>
        <v>0.16900000000000001</v>
      </c>
      <c r="X119" s="10">
        <f>VLOOKUP($B119,'Hit PD'!$B:$M,12,FALSE)</f>
        <v>8.1000000000000003E-2</v>
      </c>
      <c r="Y119" s="10">
        <f>VLOOKUP($B119,'Hit PD'!$B:$L,9,FALSE)</f>
        <v>0.83499999999999996</v>
      </c>
      <c r="Z119" s="8">
        <v>0.20599999999999999</v>
      </c>
      <c r="AA119" s="8">
        <v>0.28100000000000003</v>
      </c>
      <c r="AB119" s="11">
        <v>0.26200000000000001</v>
      </c>
      <c r="AC119" s="8">
        <v>0.33200000000000002</v>
      </c>
      <c r="AD119" s="8">
        <v>0.32500000000000001</v>
      </c>
      <c r="AE119" s="8">
        <v>107</v>
      </c>
      <c r="AF119" s="11">
        <v>-3.1</v>
      </c>
      <c r="AG119" s="11">
        <v>2</v>
      </c>
      <c r="AH119" s="8">
        <v>-0.5</v>
      </c>
      <c r="AI119" s="8">
        <v>2.1</v>
      </c>
    </row>
    <row r="120" spans="1:35" ht="15" thickBot="1">
      <c r="A120" s="5">
        <v>119</v>
      </c>
      <c r="B120" s="22" t="s">
        <v>172</v>
      </c>
      <c r="C120" s="22">
        <v>2023</v>
      </c>
      <c r="D120" s="22" t="s">
        <v>95</v>
      </c>
      <c r="E120" s="8">
        <f>VLOOKUP(B120,HITTERS!$B:$W,3,FALSE)</f>
        <v>95</v>
      </c>
      <c r="F120" s="8">
        <f>VLOOKUP($B120,'Hit PD'!$B:$N,13,FALSE)</f>
        <v>327</v>
      </c>
      <c r="G120" s="8">
        <f>VLOOKUP($B120,HITTERS!$B:$W,4,FALSE)</f>
        <v>371</v>
      </c>
      <c r="H120" s="8">
        <f>VLOOKUP($B120,HITTERS!$B:$W,14,FALSE)</f>
        <v>0.36499999999999999</v>
      </c>
      <c r="I120" s="8">
        <f>VLOOKUP($B120,HITTERS!$B:$W,15,FALSE)</f>
        <v>0.42199999999999999</v>
      </c>
      <c r="J120" s="9">
        <f>VLOOKUP($B120,HITTERS!$B:$W,9,FALSE)</f>
        <v>8.8999999999999996E-2</v>
      </c>
      <c r="K120" s="10">
        <f>VLOOKUP($B120,HITTERS!$B:$W,10,FALSE)</f>
        <v>0.14299999999999999</v>
      </c>
      <c r="L120" s="10">
        <f>VLOOKUP(B120,'Hit Statcast'!B:R,9,FALSE)</f>
        <v>5.8000000000000003E-2</v>
      </c>
      <c r="M120" s="10">
        <f>VLOOKUP($B120,'Hit Statcast'!$B:$R,11,FALSE)</f>
        <v>0.40600000000000003</v>
      </c>
      <c r="N120" s="23">
        <f>VLOOKUP($B120,'Hit Statcast'!$B:$R,5,FALSE)</f>
        <v>89.3</v>
      </c>
      <c r="O120" s="23">
        <f>VLOOKUP($B120,'Hit Statcast'!$B:$R,7,FALSE)</f>
        <v>10.6</v>
      </c>
      <c r="P120" s="10">
        <f>VLOOKUP($B120,'Hit PD'!$B:$L,4,FALSE)</f>
        <v>0.23200000000000001</v>
      </c>
      <c r="Q120" s="10">
        <f>VLOOKUP($B120,'Hit PD'!$B:$L,5,FALSE)</f>
        <v>0.46500000000000002</v>
      </c>
      <c r="R120" s="10">
        <f>VLOOKUP($B120,'Hit PD'!$B:$L,6,FALSE)</f>
        <v>0.30299999999999999</v>
      </c>
      <c r="S120" s="23">
        <f>VLOOKUP($B120,'Hit PD'!$B:$L,7,FALSE)</f>
        <v>4.0999999999999996</v>
      </c>
      <c r="T120" s="10">
        <f>VLOOKUP($B120,'Hit PD'!$B:$L,8,FALSE)</f>
        <v>0.27</v>
      </c>
      <c r="U120" s="10">
        <f t="shared" si="1"/>
        <v>0.125</v>
      </c>
      <c r="V120" s="10">
        <f>VLOOKUP($B120,'Hit PD'!$B:$L,10,FALSE)</f>
        <v>0.248</v>
      </c>
      <c r="W120" s="10">
        <f>VLOOKUP($B120,'Hit PD'!$B:$L,11,FALSE)</f>
        <v>0.19500000000000001</v>
      </c>
      <c r="X120" s="10">
        <f>VLOOKUP($B120,'Hit PD'!$B:$M,12,FALSE)</f>
        <v>5.2999999999999999E-2</v>
      </c>
      <c r="Y120" s="10">
        <f>VLOOKUP($B120,'Hit PD'!$B:$L,9,FALSE)</f>
        <v>0.875</v>
      </c>
      <c r="Z120" s="8">
        <v>0.13800000000000001</v>
      </c>
      <c r="AA120" s="8">
        <v>0.311</v>
      </c>
      <c r="AB120" s="11">
        <v>0.28399999999999997</v>
      </c>
      <c r="AC120" s="8">
        <v>0.34499999999999997</v>
      </c>
      <c r="AD120" s="8">
        <v>0.35299999999999998</v>
      </c>
      <c r="AE120" s="8">
        <v>119</v>
      </c>
      <c r="AF120" s="11">
        <v>3.1</v>
      </c>
      <c r="AG120" s="11">
        <v>11.8</v>
      </c>
      <c r="AH120" s="8">
        <v>-3.5</v>
      </c>
      <c r="AI120" s="8">
        <v>2.1</v>
      </c>
    </row>
    <row r="121" spans="1:35" ht="15" thickBot="1">
      <c r="A121" s="5">
        <v>120</v>
      </c>
      <c r="B121" s="22" t="s">
        <v>173</v>
      </c>
      <c r="C121" s="22">
        <v>2023</v>
      </c>
      <c r="D121" s="22" t="s">
        <v>52</v>
      </c>
      <c r="E121" s="8">
        <f>VLOOKUP(B121,HITTERS!$B:$W,3,FALSE)</f>
        <v>104</v>
      </c>
      <c r="F121" s="8">
        <f>VLOOKUP($B121,'Hit PD'!$B:$N,13,FALSE)</f>
        <v>355</v>
      </c>
      <c r="G121" s="8">
        <f>VLOOKUP($B121,HITTERS!$B:$W,4,FALSE)</f>
        <v>377</v>
      </c>
      <c r="H121" s="8">
        <f>VLOOKUP($B121,HITTERS!$B:$W,14,FALSE)</f>
        <v>0.308</v>
      </c>
      <c r="I121" s="8">
        <f>VLOOKUP($B121,HITTERS!$B:$W,15,FALSE)</f>
        <v>0.53800000000000003</v>
      </c>
      <c r="J121" s="9">
        <f>VLOOKUP($B121,HITTERS!$B:$W,9,FALSE)</f>
        <v>2.9000000000000001E-2</v>
      </c>
      <c r="K121" s="10">
        <f>VLOOKUP($B121,HITTERS!$B:$W,10,FALSE)</f>
        <v>0.19600000000000001</v>
      </c>
      <c r="L121" s="10">
        <f>VLOOKUP(B121,'Hit Statcast'!B:R,9,FALSE)</f>
        <v>0.122</v>
      </c>
      <c r="M121" s="10">
        <f>VLOOKUP($B121,'Hit Statcast'!$B:$R,11,FALSE)</f>
        <v>0.439</v>
      </c>
      <c r="N121" s="23">
        <f>VLOOKUP($B121,'Hit Statcast'!$B:$R,5,FALSE)</f>
        <v>90.3</v>
      </c>
      <c r="O121" s="23">
        <f>VLOOKUP($B121,'Hit Statcast'!$B:$R,7,FALSE)</f>
        <v>11.5</v>
      </c>
      <c r="P121" s="10">
        <f>VLOOKUP($B121,'Hit PD'!$B:$L,4,FALSE)</f>
        <v>0.20200000000000001</v>
      </c>
      <c r="Q121" s="10">
        <f>VLOOKUP($B121,'Hit PD'!$B:$L,5,FALSE)</f>
        <v>0.432</v>
      </c>
      <c r="R121" s="10">
        <f>VLOOKUP($B121,'Hit PD'!$B:$L,6,FALSE)</f>
        <v>0.36599999999999999</v>
      </c>
      <c r="S121" s="23">
        <f>VLOOKUP($B121,'Hit PD'!$B:$L,7,FALSE)</f>
        <v>1.5</v>
      </c>
      <c r="T121" s="10">
        <f>VLOOKUP($B121,'Hit PD'!$B:$L,8,FALSE)</f>
        <v>0.46400000000000002</v>
      </c>
      <c r="U121" s="10">
        <f t="shared" si="1"/>
        <v>0.251</v>
      </c>
      <c r="V121" s="10">
        <f>VLOOKUP($B121,'Hit PD'!$B:$L,10,FALSE)</f>
        <v>0.25700000000000001</v>
      </c>
      <c r="W121" s="10">
        <f>VLOOKUP($B121,'Hit PD'!$B:$L,11,FALSE)</f>
        <v>0.109</v>
      </c>
      <c r="X121" s="10">
        <f>VLOOKUP($B121,'Hit PD'!$B:$M,12,FALSE)</f>
        <v>0.14699999999999999</v>
      </c>
      <c r="Y121" s="10">
        <f>VLOOKUP($B121,'Hit PD'!$B:$L,9,FALSE)</f>
        <v>0.749</v>
      </c>
      <c r="Z121" s="8">
        <v>0.25700000000000001</v>
      </c>
      <c r="AA121" s="8">
        <v>0.29199999999999998</v>
      </c>
      <c r="AB121" s="11">
        <v>0.28199999999999997</v>
      </c>
      <c r="AC121" s="8">
        <v>0.35399999999999998</v>
      </c>
      <c r="AD121" s="8">
        <v>0.36799999999999999</v>
      </c>
      <c r="AE121" s="8">
        <v>127</v>
      </c>
      <c r="AF121" s="11">
        <v>-4.2</v>
      </c>
      <c r="AG121" s="11">
        <v>8.1999999999999993</v>
      </c>
      <c r="AH121" s="8">
        <v>-0.2</v>
      </c>
      <c r="AI121" s="8">
        <v>2.1</v>
      </c>
    </row>
    <row r="122" spans="1:35" ht="15" thickBot="1">
      <c r="A122" s="5">
        <v>121</v>
      </c>
      <c r="B122" s="22" t="s">
        <v>174</v>
      </c>
      <c r="C122" s="22">
        <v>2023</v>
      </c>
      <c r="D122" s="22" t="s">
        <v>39</v>
      </c>
      <c r="E122" s="8">
        <f>VLOOKUP(B122,HITTERS!$B:$W,3,FALSE)</f>
        <v>123</v>
      </c>
      <c r="F122" s="8">
        <f>VLOOKUP($B122,'Hit PD'!$B:$N,13,FALSE)</f>
        <v>464</v>
      </c>
      <c r="G122" s="8">
        <f>VLOOKUP($B122,HITTERS!$B:$W,4,FALSE)</f>
        <v>515</v>
      </c>
      <c r="H122" s="8">
        <f>VLOOKUP($B122,HITTERS!$B:$W,14,FALSE)</f>
        <v>0.32300000000000001</v>
      </c>
      <c r="I122" s="8">
        <f>VLOOKUP($B122,HITTERS!$B:$W,15,FALSE)</f>
        <v>0.35799999999999998</v>
      </c>
      <c r="J122" s="9">
        <f>VLOOKUP($B122,HITTERS!$B:$W,9,FALSE)</f>
        <v>7.3999999999999996E-2</v>
      </c>
      <c r="K122" s="10">
        <f>VLOOKUP($B122,HITTERS!$B:$W,10,FALSE)</f>
        <v>0.223</v>
      </c>
      <c r="L122" s="10">
        <f>VLOOKUP(B122,'Hit Statcast'!B:R,9,FALSE)</f>
        <v>3.9E-2</v>
      </c>
      <c r="M122" s="10">
        <f>VLOOKUP($B122,'Hit Statcast'!$B:$R,11,FALSE)</f>
        <v>0.50600000000000001</v>
      </c>
      <c r="N122" s="23">
        <f>VLOOKUP($B122,'Hit Statcast'!$B:$R,5,FALSE)</f>
        <v>91.8</v>
      </c>
      <c r="O122" s="23">
        <f>VLOOKUP($B122,'Hit Statcast'!$B:$R,7,FALSE)</f>
        <v>6.1</v>
      </c>
      <c r="P122" s="10">
        <f>VLOOKUP($B122,'Hit PD'!$B:$L,4,FALSE)</f>
        <v>0.246</v>
      </c>
      <c r="Q122" s="10">
        <f>VLOOKUP($B122,'Hit PD'!$B:$L,5,FALSE)</f>
        <v>0.48</v>
      </c>
      <c r="R122" s="10">
        <f>VLOOKUP($B122,'Hit PD'!$B:$L,6,FALSE)</f>
        <v>0.27400000000000002</v>
      </c>
      <c r="S122" s="23">
        <f>VLOOKUP($B122,'Hit PD'!$B:$L,7,FALSE)</f>
        <v>6.3</v>
      </c>
      <c r="T122" s="10">
        <f>VLOOKUP($B122,'Hit PD'!$B:$L,8,FALSE)</f>
        <v>0.24399999999999999</v>
      </c>
      <c r="U122" s="10">
        <f t="shared" si="1"/>
        <v>0.18000000000000005</v>
      </c>
      <c r="V122" s="10">
        <f>VLOOKUP($B122,'Hit PD'!$B:$L,10,FALSE)</f>
        <v>0.28100000000000003</v>
      </c>
      <c r="W122" s="10">
        <f>VLOOKUP($B122,'Hit PD'!$B:$L,11,FALSE)</f>
        <v>0.20399999999999999</v>
      </c>
      <c r="X122" s="10">
        <f>VLOOKUP($B122,'Hit PD'!$B:$M,12,FALSE)</f>
        <v>7.6999999999999999E-2</v>
      </c>
      <c r="Y122" s="10">
        <f>VLOOKUP($B122,'Hit PD'!$B:$L,9,FALSE)</f>
        <v>0.82</v>
      </c>
      <c r="Z122" s="8">
        <v>8.8999999999999996E-2</v>
      </c>
      <c r="AA122" s="8">
        <v>0.34300000000000003</v>
      </c>
      <c r="AB122" s="11">
        <v>0.27500000000000002</v>
      </c>
      <c r="AC122" s="8">
        <v>0.30299999999999999</v>
      </c>
      <c r="AD122" s="8">
        <v>0.32100000000000001</v>
      </c>
      <c r="AE122" s="8">
        <v>87</v>
      </c>
      <c r="AF122" s="11">
        <v>-0.9</v>
      </c>
      <c r="AG122" s="11">
        <v>-8.9</v>
      </c>
      <c r="AH122" s="8">
        <v>12.3</v>
      </c>
      <c r="AI122" s="8">
        <v>2</v>
      </c>
    </row>
    <row r="123" spans="1:35" ht="15" thickBot="1">
      <c r="A123" s="5">
        <v>122</v>
      </c>
      <c r="B123" s="22" t="s">
        <v>175</v>
      </c>
      <c r="C123" s="22">
        <v>2023</v>
      </c>
      <c r="D123" s="66" t="s">
        <v>35</v>
      </c>
      <c r="E123" s="8">
        <f>VLOOKUP(B123,HITTERS!$B:$W,3,FALSE)</f>
        <v>160</v>
      </c>
      <c r="F123" s="8">
        <f>VLOOKUP($B123,'Hit PD'!$B:$N,13,FALSE)</f>
        <v>625</v>
      </c>
      <c r="G123" s="8">
        <f>VLOOKUP($B123,HITTERS!$B:$W,4,FALSE)</f>
        <v>678</v>
      </c>
      <c r="H123" s="8">
        <f>VLOOKUP($B123,HITTERS!$B:$W,14,FALSE)</f>
        <v>0.30499999999999999</v>
      </c>
      <c r="I123" s="8">
        <f>VLOOKUP($B123,HITTERS!$B:$W,15,FALSE)</f>
        <v>0.435</v>
      </c>
      <c r="J123" s="9">
        <f>VLOOKUP($B123,HITTERS!$B:$W,9,FALSE)</f>
        <v>5.6000000000000001E-2</v>
      </c>
      <c r="K123" s="10">
        <f>VLOOKUP($B123,HITTERS!$B:$W,10,FALSE)</f>
        <v>0.311</v>
      </c>
      <c r="L123" s="10">
        <f>VLOOKUP(B123,'Hit Statcast'!B:R,9,FALSE)</f>
        <v>0.13800000000000001</v>
      </c>
      <c r="M123" s="10">
        <f>VLOOKUP($B123,'Hit Statcast'!$B:$R,11,FALSE)</f>
        <v>0.49399999999999999</v>
      </c>
      <c r="N123" s="23">
        <f>VLOOKUP($B123,'Hit Statcast'!$B:$R,5,FALSE)</f>
        <v>91.3</v>
      </c>
      <c r="O123" s="23">
        <f>VLOOKUP($B123,'Hit Statcast'!$B:$R,7,FALSE)</f>
        <v>12.3</v>
      </c>
      <c r="P123" s="10">
        <f>VLOOKUP($B123,'Hit PD'!$B:$L,4,FALSE)</f>
        <v>0.19500000000000001</v>
      </c>
      <c r="Q123" s="10">
        <f>VLOOKUP($B123,'Hit PD'!$B:$L,5,FALSE)</f>
        <v>0.432</v>
      </c>
      <c r="R123" s="10">
        <f>VLOOKUP($B123,'Hit PD'!$B:$L,6,FALSE)</f>
        <v>0.373</v>
      </c>
      <c r="S123" s="23">
        <f>VLOOKUP($B123,'Hit PD'!$B:$L,7,FALSE)</f>
        <v>3.7</v>
      </c>
      <c r="T123" s="10">
        <f>VLOOKUP($B123,'Hit PD'!$B:$L,8,FALSE)</f>
        <v>0.38500000000000001</v>
      </c>
      <c r="U123" s="10">
        <f t="shared" si="1"/>
        <v>0.33099999999999996</v>
      </c>
      <c r="V123" s="10">
        <f>VLOOKUP($B123,'Hit PD'!$B:$L,10,FALSE)</f>
        <v>0.318</v>
      </c>
      <c r="W123" s="10">
        <f>VLOOKUP($B123,'Hit PD'!$B:$L,11,FALSE)</f>
        <v>0.14099999999999999</v>
      </c>
      <c r="X123" s="10">
        <f>VLOOKUP($B123,'Hit PD'!$B:$M,12,FALSE)</f>
        <v>0.17799999999999999</v>
      </c>
      <c r="Y123" s="10">
        <f>VLOOKUP($B123,'Hit PD'!$B:$L,9,FALSE)</f>
        <v>0.66900000000000004</v>
      </c>
      <c r="Z123" s="8">
        <v>0.182</v>
      </c>
      <c r="AA123" s="8">
        <v>0.34699999999999998</v>
      </c>
      <c r="AB123" s="11">
        <v>0.26300000000000001</v>
      </c>
      <c r="AC123" s="8">
        <v>0.32300000000000001</v>
      </c>
      <c r="AD123" s="8">
        <v>0.34200000000000003</v>
      </c>
      <c r="AE123" s="8">
        <v>109</v>
      </c>
      <c r="AF123" s="11">
        <v>-3.1</v>
      </c>
      <c r="AG123" s="11">
        <v>3.9</v>
      </c>
      <c r="AH123" s="8">
        <v>-6.1</v>
      </c>
      <c r="AI123" s="8">
        <v>2</v>
      </c>
    </row>
    <row r="124" spans="1:35" ht="15" thickBot="1">
      <c r="A124" s="5">
        <v>123</v>
      </c>
      <c r="B124" s="22" t="s">
        <v>176</v>
      </c>
      <c r="C124" s="22">
        <v>2023</v>
      </c>
      <c r="D124" s="66" t="s">
        <v>153</v>
      </c>
      <c r="E124" s="8">
        <f>VLOOKUP(B124,HITTERS!$B:$W,3,FALSE)</f>
        <v>107</v>
      </c>
      <c r="F124" s="8">
        <f>VLOOKUP($B124,'Hit PD'!$B:$N,13,FALSE)</f>
        <v>331</v>
      </c>
      <c r="G124" s="8">
        <f>VLOOKUP($B124,HITTERS!$B:$W,4,FALSE)</f>
        <v>365</v>
      </c>
      <c r="H124" s="8">
        <f>VLOOKUP($B124,HITTERS!$B:$W,14,FALSE)</f>
        <v>0.28599999999999998</v>
      </c>
      <c r="I124" s="8">
        <f>VLOOKUP($B124,HITTERS!$B:$W,15,FALSE)</f>
        <v>0.44400000000000001</v>
      </c>
      <c r="J124" s="9">
        <f>VLOOKUP($B124,HITTERS!$B:$W,9,FALSE)</f>
        <v>7.6999999999999999E-2</v>
      </c>
      <c r="K124" s="10">
        <f>VLOOKUP($B124,HITTERS!$B:$W,10,FALSE)</f>
        <v>0.32300000000000001</v>
      </c>
      <c r="L124" s="10">
        <f>VLOOKUP(B124,'Hit Statcast'!B:R,9,FALSE)</f>
        <v>0.12</v>
      </c>
      <c r="M124" s="10">
        <f>VLOOKUP($B124,'Hit Statcast'!$B:$R,11,FALSE)</f>
        <v>0.44900000000000001</v>
      </c>
      <c r="N124" s="23">
        <f>VLOOKUP($B124,'Hit Statcast'!$B:$R,5,FALSE)</f>
        <v>90.4</v>
      </c>
      <c r="O124" s="23">
        <f>VLOOKUP($B124,'Hit Statcast'!$B:$R,7,FALSE)</f>
        <v>14.7</v>
      </c>
      <c r="P124" s="10">
        <f>VLOOKUP($B124,'Hit PD'!$B:$L,4,FALSE)</f>
        <v>0.214</v>
      </c>
      <c r="Q124" s="10">
        <f>VLOOKUP($B124,'Hit PD'!$B:$L,5,FALSE)</f>
        <v>0.36699999999999999</v>
      </c>
      <c r="R124" s="10">
        <f>VLOOKUP($B124,'Hit PD'!$B:$L,6,FALSE)</f>
        <v>0.41899999999999998</v>
      </c>
      <c r="S124" s="23">
        <f>VLOOKUP($B124,'Hit PD'!$B:$L,7,FALSE)</f>
        <v>2.2999999999999998</v>
      </c>
      <c r="T124" s="10">
        <f>VLOOKUP($B124,'Hit PD'!$B:$L,8,FALSE)</f>
        <v>0.26500000000000001</v>
      </c>
      <c r="U124" s="10">
        <f t="shared" si="1"/>
        <v>0.30400000000000005</v>
      </c>
      <c r="V124" s="10">
        <f>VLOOKUP($B124,'Hit PD'!$B:$L,10,FALSE)</f>
        <v>0.32300000000000001</v>
      </c>
      <c r="W124" s="10">
        <f>VLOOKUP($B124,'Hit PD'!$B:$L,11,FALSE)</f>
        <v>0.185</v>
      </c>
      <c r="X124" s="10">
        <f>VLOOKUP($B124,'Hit PD'!$B:$M,12,FALSE)</f>
        <v>0.13800000000000001</v>
      </c>
      <c r="Y124" s="10">
        <f>VLOOKUP($B124,'Hit PD'!$B:$L,9,FALSE)</f>
        <v>0.69599999999999995</v>
      </c>
      <c r="Z124" s="8">
        <v>0.222</v>
      </c>
      <c r="AA124" s="8">
        <v>0.26600000000000001</v>
      </c>
      <c r="AB124" s="11">
        <v>0.219</v>
      </c>
      <c r="AC124" s="8">
        <v>0.31</v>
      </c>
      <c r="AD124" s="8">
        <v>0.33</v>
      </c>
      <c r="AE124" s="8">
        <v>95</v>
      </c>
      <c r="AF124" s="11">
        <v>0.1</v>
      </c>
      <c r="AG124" s="11">
        <v>-1.8</v>
      </c>
      <c r="AH124" s="8">
        <v>10</v>
      </c>
      <c r="AI124" s="8">
        <v>2</v>
      </c>
    </row>
    <row r="125" spans="1:35" ht="15" thickBot="1">
      <c r="A125" s="5">
        <v>124</v>
      </c>
      <c r="B125" s="22" t="s">
        <v>177</v>
      </c>
      <c r="C125" s="22">
        <v>2023</v>
      </c>
      <c r="D125" s="22" t="s">
        <v>97</v>
      </c>
      <c r="E125" s="8">
        <f>VLOOKUP(B125,HITTERS!$B:$W,3,FALSE)</f>
        <v>158</v>
      </c>
      <c r="F125" s="8">
        <f>VLOOKUP($B125,'Hit PD'!$B:$N,13,FALSE)</f>
        <v>527</v>
      </c>
      <c r="G125" s="8">
        <f>VLOOKUP($B125,HITTERS!$B:$W,4,FALSE)</f>
        <v>581</v>
      </c>
      <c r="H125" s="8">
        <f>VLOOKUP($B125,HITTERS!$B:$W,14,FALSE)</f>
        <v>0.28499999999999998</v>
      </c>
      <c r="I125" s="8">
        <f>VLOOKUP($B125,HITTERS!$B:$W,15,FALSE)</f>
        <v>0.38900000000000001</v>
      </c>
      <c r="J125" s="9">
        <f>VLOOKUP($B125,HITTERS!$B:$W,9,FALSE)</f>
        <v>7.6999999999999999E-2</v>
      </c>
      <c r="K125" s="10">
        <f>VLOOKUP($B125,HITTERS!$B:$W,10,FALSE)</f>
        <v>0.23200000000000001</v>
      </c>
      <c r="L125" s="10">
        <f>VLOOKUP(B125,'Hit Statcast'!B:R,9,FALSE)</f>
        <v>7.2999999999999995E-2</v>
      </c>
      <c r="M125" s="10">
        <f>VLOOKUP($B125,'Hit Statcast'!$B:$R,11,FALSE)</f>
        <v>0.36</v>
      </c>
      <c r="N125" s="23">
        <f>VLOOKUP($B125,'Hit Statcast'!$B:$R,5,FALSE)</f>
        <v>87.8</v>
      </c>
      <c r="O125" s="23">
        <f>VLOOKUP($B125,'Hit Statcast'!$B:$R,7,FALSE)</f>
        <v>20.5</v>
      </c>
      <c r="P125" s="10">
        <f>VLOOKUP($B125,'Hit PD'!$B:$L,4,FALSE)</f>
        <v>0.20300000000000001</v>
      </c>
      <c r="Q125" s="10">
        <f>VLOOKUP($B125,'Hit PD'!$B:$L,5,FALSE)</f>
        <v>0.32500000000000001</v>
      </c>
      <c r="R125" s="10">
        <f>VLOOKUP($B125,'Hit PD'!$B:$L,6,FALSE)</f>
        <v>0.47199999999999998</v>
      </c>
      <c r="S125" s="23">
        <f>VLOOKUP($B125,'Hit PD'!$B:$L,7,FALSE)</f>
        <v>5.4</v>
      </c>
      <c r="T125" s="10">
        <f>VLOOKUP($B125,'Hit PD'!$B:$L,8,FALSE)</f>
        <v>0.32400000000000001</v>
      </c>
      <c r="U125" s="10">
        <f t="shared" si="1"/>
        <v>0.21399999999999997</v>
      </c>
      <c r="V125" s="10">
        <f>VLOOKUP($B125,'Hit PD'!$B:$L,10,FALSE)</f>
        <v>0.25700000000000001</v>
      </c>
      <c r="W125" s="10">
        <f>VLOOKUP($B125,'Hit PD'!$B:$L,11,FALSE)</f>
        <v>0.151</v>
      </c>
      <c r="X125" s="10">
        <f>VLOOKUP($B125,'Hit PD'!$B:$M,12,FALSE)</f>
        <v>0.105</v>
      </c>
      <c r="Y125" s="10">
        <f>VLOOKUP($B125,'Hit PD'!$B:$L,9,FALSE)</f>
        <v>0.78600000000000003</v>
      </c>
      <c r="Z125" s="8">
        <v>0.16300000000000001</v>
      </c>
      <c r="AA125" s="8">
        <v>0.25800000000000001</v>
      </c>
      <c r="AB125" s="11">
        <v>0.22</v>
      </c>
      <c r="AC125" s="8">
        <v>0.28999999999999998</v>
      </c>
      <c r="AD125" s="8">
        <v>0.29899999999999999</v>
      </c>
      <c r="AE125" s="8">
        <v>84</v>
      </c>
      <c r="AF125" s="11">
        <v>2.9</v>
      </c>
      <c r="AG125" s="11">
        <v>-8</v>
      </c>
      <c r="AH125" s="8">
        <v>8.6999999999999993</v>
      </c>
      <c r="AI125" s="8">
        <v>2</v>
      </c>
    </row>
    <row r="126" spans="1:35" ht="15" thickBot="1">
      <c r="A126" s="5">
        <v>125</v>
      </c>
      <c r="B126" s="22" t="s">
        <v>178</v>
      </c>
      <c r="C126" s="22">
        <v>2023</v>
      </c>
      <c r="D126" s="22" t="s">
        <v>97</v>
      </c>
      <c r="E126" s="8">
        <f>VLOOKUP(B126,HITTERS!$B:$W,3,FALSE)</f>
        <v>103</v>
      </c>
      <c r="F126" s="8">
        <f>VLOOKUP($B126,'Hit PD'!$B:$N,13,FALSE)</f>
        <v>339</v>
      </c>
      <c r="G126" s="8">
        <f>VLOOKUP($B126,HITTERS!$B:$W,4,FALSE)</f>
        <v>404</v>
      </c>
      <c r="H126" s="8">
        <f>VLOOKUP($B126,HITTERS!$B:$W,14,FALSE)</f>
        <v>0.36899999999999999</v>
      </c>
      <c r="I126" s="8">
        <f>VLOOKUP($B126,HITTERS!$B:$W,15,FALSE)</f>
        <v>0.49</v>
      </c>
      <c r="J126" s="9">
        <f>VLOOKUP($B126,HITTERS!$B:$W,9,FALSE)</f>
        <v>0.151</v>
      </c>
      <c r="K126" s="10">
        <f>VLOOKUP($B126,HITTERS!$B:$W,10,FALSE)</f>
        <v>0.34899999999999998</v>
      </c>
      <c r="L126" s="10">
        <f>VLOOKUP(B126,'Hit Statcast'!B:R,9,FALSE)</f>
        <v>0.15</v>
      </c>
      <c r="M126" s="10">
        <f>VLOOKUP($B126,'Hit Statcast'!$B:$R,11,FALSE)</f>
        <v>0.39500000000000002</v>
      </c>
      <c r="N126" s="23">
        <f>VLOOKUP($B126,'Hit Statcast'!$B:$R,5,FALSE)</f>
        <v>88.7</v>
      </c>
      <c r="O126" s="23">
        <f>VLOOKUP($B126,'Hit Statcast'!$B:$R,7,FALSE)</f>
        <v>19.8</v>
      </c>
      <c r="P126" s="10">
        <f>VLOOKUP($B126,'Hit PD'!$B:$L,4,FALSE)</f>
        <v>0.215</v>
      </c>
      <c r="Q126" s="10">
        <f>VLOOKUP($B126,'Hit PD'!$B:$L,5,FALSE)</f>
        <v>0.30299999999999999</v>
      </c>
      <c r="R126" s="10">
        <f>VLOOKUP($B126,'Hit PD'!$B:$L,6,FALSE)</f>
        <v>0.48199999999999998</v>
      </c>
      <c r="S126" s="23">
        <f>VLOOKUP($B126,'Hit PD'!$B:$L,7,FALSE)</f>
        <v>1.2</v>
      </c>
      <c r="T126" s="10">
        <f>VLOOKUP($B126,'Hit PD'!$B:$L,8,FALSE)</f>
        <v>0.219</v>
      </c>
      <c r="U126" s="10">
        <f t="shared" si="1"/>
        <v>0.28900000000000003</v>
      </c>
      <c r="V126" s="10">
        <f>VLOOKUP($B126,'Hit PD'!$B:$L,10,FALSE)</f>
        <v>0.29199999999999998</v>
      </c>
      <c r="W126" s="10">
        <f>VLOOKUP($B126,'Hit PD'!$B:$L,11,FALSE)</f>
        <v>0.17399999999999999</v>
      </c>
      <c r="X126" s="10">
        <f>VLOOKUP($B126,'Hit PD'!$B:$M,12,FALSE)</f>
        <v>0.11799999999999999</v>
      </c>
      <c r="Y126" s="10">
        <f>VLOOKUP($B126,'Hit PD'!$B:$L,9,FALSE)</f>
        <v>0.71099999999999997</v>
      </c>
      <c r="Z126" s="8">
        <v>0.217</v>
      </c>
      <c r="AA126" s="8">
        <v>0.37</v>
      </c>
      <c r="AB126" s="11">
        <v>0.248</v>
      </c>
      <c r="AC126" s="8">
        <v>0.36099999999999999</v>
      </c>
      <c r="AD126" s="8">
        <v>0.33200000000000002</v>
      </c>
      <c r="AE126" s="8">
        <v>133</v>
      </c>
      <c r="AF126" s="11">
        <v>-0.4</v>
      </c>
      <c r="AG126" s="11">
        <v>14.8</v>
      </c>
      <c r="AH126" s="8">
        <v>-8</v>
      </c>
      <c r="AI126" s="8">
        <v>2</v>
      </c>
    </row>
    <row r="127" spans="1:35" ht="15" thickBot="1">
      <c r="A127" s="5">
        <v>126</v>
      </c>
      <c r="B127" s="22" t="s">
        <v>179</v>
      </c>
      <c r="C127" s="22">
        <v>2023</v>
      </c>
      <c r="D127" s="22" t="s">
        <v>24</v>
      </c>
      <c r="E127" s="8">
        <f>VLOOKUP(B127,HITTERS!$B:$W,3,FALSE)</f>
        <v>117</v>
      </c>
      <c r="F127" s="8">
        <f>VLOOKUP($B127,'Hit PD'!$B:$N,13,FALSE)</f>
        <v>338</v>
      </c>
      <c r="G127" s="8">
        <f>VLOOKUP($B127,HITTERS!$B:$W,4,FALSE)</f>
        <v>384</v>
      </c>
      <c r="H127" s="8">
        <f>VLOOKUP($B127,HITTERS!$B:$W,14,FALSE)</f>
        <v>0.32600000000000001</v>
      </c>
      <c r="I127" s="8">
        <f>VLOOKUP($B127,HITTERS!$B:$W,15,FALSE)</f>
        <v>0.42</v>
      </c>
      <c r="J127" s="9">
        <f>VLOOKUP($B127,HITTERS!$B:$W,9,FALSE)</f>
        <v>0.107</v>
      </c>
      <c r="K127" s="10">
        <f>VLOOKUP($B127,HITTERS!$B:$W,10,FALSE)</f>
        <v>0.32600000000000001</v>
      </c>
      <c r="L127" s="10">
        <f>VLOOKUP(B127,'Hit Statcast'!B:R,9,FALSE)</f>
        <v>9.8000000000000004E-2</v>
      </c>
      <c r="M127" s="10">
        <f>VLOOKUP($B127,'Hit Statcast'!$B:$R,11,FALSE)</f>
        <v>0.374</v>
      </c>
      <c r="N127" s="23">
        <f>VLOOKUP($B127,'Hit Statcast'!$B:$R,5,FALSE)</f>
        <v>86.2</v>
      </c>
      <c r="O127" s="23">
        <f>VLOOKUP($B127,'Hit Statcast'!$B:$R,7,FALSE)</f>
        <v>21.5</v>
      </c>
      <c r="P127" s="10">
        <f>VLOOKUP($B127,'Hit PD'!$B:$L,4,FALSE)</f>
        <v>0.249</v>
      </c>
      <c r="Q127" s="10">
        <f>VLOOKUP($B127,'Hit PD'!$B:$L,5,FALSE)</f>
        <v>0.30499999999999999</v>
      </c>
      <c r="R127" s="10">
        <f>VLOOKUP($B127,'Hit PD'!$B:$L,6,FALSE)</f>
        <v>0.44600000000000001</v>
      </c>
      <c r="S127" s="23">
        <f>VLOOKUP($B127,'Hit PD'!$B:$L,7,FALSE)</f>
        <v>5.7</v>
      </c>
      <c r="T127" s="10">
        <f>VLOOKUP($B127,'Hit PD'!$B:$L,8,FALSE)</f>
        <v>0.27100000000000002</v>
      </c>
      <c r="U127" s="10">
        <f t="shared" si="1"/>
        <v>0.33099999999999996</v>
      </c>
      <c r="V127" s="10">
        <f>VLOOKUP($B127,'Hit PD'!$B:$L,10,FALSE)</f>
        <v>0.30199999999999999</v>
      </c>
      <c r="W127" s="10">
        <f>VLOOKUP($B127,'Hit PD'!$B:$L,11,FALSE)</f>
        <v>0.14499999999999999</v>
      </c>
      <c r="X127" s="10">
        <f>VLOOKUP($B127,'Hit PD'!$B:$M,12,FALSE)</f>
        <v>0.157</v>
      </c>
      <c r="Y127" s="10">
        <f>VLOOKUP($B127,'Hit PD'!$B:$L,9,FALSE)</f>
        <v>0.66900000000000004</v>
      </c>
      <c r="Z127" s="8">
        <v>0.188</v>
      </c>
      <c r="AA127" s="8">
        <v>0.32300000000000001</v>
      </c>
      <c r="AB127" s="11">
        <v>0.23599999999999999</v>
      </c>
      <c r="AC127" s="8">
        <v>0.32400000000000001</v>
      </c>
      <c r="AD127" s="8">
        <v>0.314</v>
      </c>
      <c r="AE127" s="8">
        <v>104</v>
      </c>
      <c r="AF127" s="11">
        <v>3.6</v>
      </c>
      <c r="AG127" s="11">
        <v>5.6</v>
      </c>
      <c r="AH127" s="8">
        <v>1.5</v>
      </c>
      <c r="AI127" s="8">
        <v>2</v>
      </c>
    </row>
    <row r="128" spans="1:35" ht="15" thickBot="1">
      <c r="A128" s="5">
        <v>127</v>
      </c>
      <c r="B128" s="22" t="s">
        <v>180</v>
      </c>
      <c r="C128" s="22">
        <v>2023</v>
      </c>
      <c r="D128" s="22" t="s">
        <v>97</v>
      </c>
      <c r="E128" s="8">
        <f>VLOOKUP(B128,HITTERS!$B:$W,3,FALSE)</f>
        <v>86</v>
      </c>
      <c r="F128" s="8">
        <f>VLOOKUP($B128,'Hit PD'!$B:$N,13,FALSE)</f>
        <v>268</v>
      </c>
      <c r="G128" s="8">
        <f>VLOOKUP($B128,HITTERS!$B:$W,4,FALSE)</f>
        <v>301</v>
      </c>
      <c r="H128" s="8">
        <f>VLOOKUP($B128,HITTERS!$B:$W,14,FALSE)</f>
        <v>0.312</v>
      </c>
      <c r="I128" s="8">
        <f>VLOOKUP($B128,HITTERS!$B:$W,15,FALSE)</f>
        <v>0.47399999999999998</v>
      </c>
      <c r="J128" s="9">
        <f>VLOOKUP($B128,HITTERS!$B:$W,9,FALSE)</f>
        <v>7.5999999999999998E-2</v>
      </c>
      <c r="K128" s="10">
        <f>VLOOKUP($B128,HITTERS!$B:$W,10,FALSE)</f>
        <v>0.20599999999999999</v>
      </c>
      <c r="L128" s="10">
        <f>VLOOKUP(B128,'Hit Statcast'!B:R,9,FALSE)</f>
        <v>0.107</v>
      </c>
      <c r="M128" s="10">
        <f>VLOOKUP($B128,'Hit Statcast'!$B:$R,11,FALSE)</f>
        <v>0.36899999999999999</v>
      </c>
      <c r="N128" s="23">
        <f>VLOOKUP($B128,'Hit Statcast'!$B:$R,5,FALSE)</f>
        <v>88.3</v>
      </c>
      <c r="O128" s="23">
        <f>VLOOKUP($B128,'Hit Statcast'!$B:$R,7,FALSE)</f>
        <v>19.7</v>
      </c>
      <c r="P128" s="10">
        <f>VLOOKUP($B128,'Hit PD'!$B:$L,4,FALSE)</f>
        <v>0.13600000000000001</v>
      </c>
      <c r="Q128" s="10">
        <f>VLOOKUP($B128,'Hit PD'!$B:$L,5,FALSE)</f>
        <v>0.34</v>
      </c>
      <c r="R128" s="10">
        <f>VLOOKUP($B128,'Hit PD'!$B:$L,6,FALSE)</f>
        <v>0.52400000000000002</v>
      </c>
      <c r="S128" s="23">
        <f>VLOOKUP($B128,'Hit PD'!$B:$L,7,FALSE)</f>
        <v>1.5</v>
      </c>
      <c r="T128" s="10">
        <f>VLOOKUP($B128,'Hit PD'!$B:$L,8,FALSE)</f>
        <v>0.28899999999999998</v>
      </c>
      <c r="U128" s="10">
        <f t="shared" si="1"/>
        <v>0.20399999999999996</v>
      </c>
      <c r="V128" s="10">
        <f>VLOOKUP($B128,'Hit PD'!$B:$L,10,FALSE)</f>
        <v>0.24199999999999999</v>
      </c>
      <c r="W128" s="10">
        <f>VLOOKUP($B128,'Hit PD'!$B:$L,11,FALSE)</f>
        <v>0.14699999999999999</v>
      </c>
      <c r="X128" s="10">
        <f>VLOOKUP($B128,'Hit PD'!$B:$M,12,FALSE)</f>
        <v>9.5000000000000001E-2</v>
      </c>
      <c r="Y128" s="10">
        <f>VLOOKUP($B128,'Hit PD'!$B:$L,9,FALSE)</f>
        <v>0.79600000000000004</v>
      </c>
      <c r="Z128" s="8">
        <v>0.246</v>
      </c>
      <c r="AA128" s="8">
        <v>0.23300000000000001</v>
      </c>
      <c r="AB128" s="11">
        <v>0.22800000000000001</v>
      </c>
      <c r="AC128" s="8">
        <v>0.33600000000000002</v>
      </c>
      <c r="AD128" s="8">
        <v>0.317</v>
      </c>
      <c r="AE128" s="8">
        <v>116</v>
      </c>
      <c r="AF128" s="11">
        <v>0.7</v>
      </c>
      <c r="AG128" s="11">
        <v>6.4</v>
      </c>
      <c r="AH128" s="8">
        <v>3.2</v>
      </c>
      <c r="AI128" s="8">
        <v>2</v>
      </c>
    </row>
    <row r="129" spans="1:35" ht="15" thickBot="1">
      <c r="A129" s="5">
        <v>128</v>
      </c>
      <c r="B129" s="22" t="s">
        <v>181</v>
      </c>
      <c r="C129" s="22">
        <v>2023</v>
      </c>
      <c r="D129" s="22" t="s">
        <v>116</v>
      </c>
      <c r="E129" s="8">
        <f>VLOOKUP(B129,HITTERS!$B:$W,3,FALSE)</f>
        <v>92</v>
      </c>
      <c r="F129" s="8">
        <f>VLOOKUP($B129,'Hit PD'!$B:$N,13,FALSE)</f>
        <v>320</v>
      </c>
      <c r="G129" s="8">
        <f>VLOOKUP($B129,HITTERS!$B:$W,4,FALSE)</f>
        <v>353</v>
      </c>
      <c r="H129" s="8">
        <f>VLOOKUP($B129,HITTERS!$B:$W,14,FALSE)</f>
        <v>0.30299999999999999</v>
      </c>
      <c r="I129" s="8">
        <f>VLOOKUP($B129,HITTERS!$B:$W,15,FALSE)</f>
        <v>0.53100000000000003</v>
      </c>
      <c r="J129" s="9">
        <f>VLOOKUP($B129,HITTERS!$B:$W,9,FALSE)</f>
        <v>6.2E-2</v>
      </c>
      <c r="K129" s="10">
        <f>VLOOKUP($B129,HITTERS!$B:$W,10,FALSE)</f>
        <v>0.312</v>
      </c>
      <c r="L129" s="10">
        <f>VLOOKUP(B129,'Hit Statcast'!B:R,9,FALSE)</f>
        <v>0.13</v>
      </c>
      <c r="M129" s="10">
        <f>VLOOKUP($B129,'Hit Statcast'!$B:$R,11,FALSE)</f>
        <v>0.39100000000000001</v>
      </c>
      <c r="N129" s="23">
        <f>VLOOKUP($B129,'Hit Statcast'!$B:$R,5,FALSE)</f>
        <v>88.8</v>
      </c>
      <c r="O129" s="23">
        <f>VLOOKUP($B129,'Hit Statcast'!$B:$R,7,FALSE)</f>
        <v>28.9</v>
      </c>
      <c r="P129" s="10">
        <f>VLOOKUP($B129,'Hit PD'!$B:$L,4,FALSE)</f>
        <v>0.22800000000000001</v>
      </c>
      <c r="Q129" s="10">
        <f>VLOOKUP($B129,'Hit PD'!$B:$L,5,FALSE)</f>
        <v>0.20499999999999999</v>
      </c>
      <c r="R129" s="10">
        <f>VLOOKUP($B129,'Hit PD'!$B:$L,6,FALSE)</f>
        <v>0.56699999999999995</v>
      </c>
      <c r="S129" s="23">
        <f>VLOOKUP($B129,'Hit PD'!$B:$L,7,FALSE)</f>
        <v>5.3</v>
      </c>
      <c r="T129" s="10">
        <f>VLOOKUP($B129,'Hit PD'!$B:$L,8,FALSE)</f>
        <v>0.378</v>
      </c>
      <c r="U129" s="10">
        <f t="shared" si="1"/>
        <v>0.28400000000000003</v>
      </c>
      <c r="V129" s="10">
        <f>VLOOKUP($B129,'Hit PD'!$B:$L,10,FALSE)</f>
        <v>0.32</v>
      </c>
      <c r="W129" s="10">
        <f>VLOOKUP($B129,'Hit PD'!$B:$L,11,FALSE)</f>
        <v>0.183</v>
      </c>
      <c r="X129" s="10">
        <f>VLOOKUP($B129,'Hit PD'!$B:$M,12,FALSE)</f>
        <v>0.13700000000000001</v>
      </c>
      <c r="Y129" s="10">
        <f>VLOOKUP($B129,'Hit PD'!$B:$L,9,FALSE)</f>
        <v>0.71599999999999997</v>
      </c>
      <c r="Z129" s="8">
        <v>0.28999999999999998</v>
      </c>
      <c r="AA129" s="8">
        <v>0.30299999999999999</v>
      </c>
      <c r="AB129" s="11">
        <v>0.251</v>
      </c>
      <c r="AC129" s="8">
        <v>0.35299999999999998</v>
      </c>
      <c r="AD129" s="8">
        <v>0.312</v>
      </c>
      <c r="AE129" s="8">
        <v>120</v>
      </c>
      <c r="AF129" s="11">
        <v>2.8</v>
      </c>
      <c r="AG129" s="11">
        <v>10.8</v>
      </c>
      <c r="AH129" s="8">
        <v>-2.7</v>
      </c>
      <c r="AI129" s="8">
        <v>2</v>
      </c>
    </row>
    <row r="130" spans="1:35" ht="15" thickBot="1">
      <c r="A130" s="5">
        <v>129</v>
      </c>
      <c r="B130" s="22" t="s">
        <v>182</v>
      </c>
      <c r="C130" s="22">
        <v>2023</v>
      </c>
      <c r="D130" s="22" t="s">
        <v>58</v>
      </c>
      <c r="E130" s="8">
        <f>VLOOKUP(B130,HITTERS!$B:$W,3,FALSE)</f>
        <v>116</v>
      </c>
      <c r="F130" s="8">
        <f>VLOOKUP($B130,'Hit PD'!$B:$N,13,FALSE)</f>
        <v>404</v>
      </c>
      <c r="G130" s="8">
        <f>VLOOKUP($B130,HITTERS!$B:$W,4,FALSE)</f>
        <v>455</v>
      </c>
      <c r="H130" s="8">
        <f>VLOOKUP($B130,HITTERS!$B:$W,14,FALSE)</f>
        <v>0.30499999999999999</v>
      </c>
      <c r="I130" s="8">
        <f>VLOOKUP($B130,HITTERS!$B:$W,15,FALSE)</f>
        <v>0.41599999999999998</v>
      </c>
      <c r="J130" s="9">
        <f>VLOOKUP($B130,HITTERS!$B:$W,9,FALSE)</f>
        <v>9.5000000000000001E-2</v>
      </c>
      <c r="K130" s="10">
        <f>VLOOKUP($B130,HITTERS!$B:$W,10,FALSE)</f>
        <v>0.222</v>
      </c>
      <c r="L130" s="10">
        <f>VLOOKUP(B130,'Hit Statcast'!B:R,9,FALSE)</f>
        <v>6.5000000000000002E-2</v>
      </c>
      <c r="M130" s="10">
        <f>VLOOKUP($B130,'Hit Statcast'!$B:$R,11,FALSE)</f>
        <v>0.36799999999999999</v>
      </c>
      <c r="N130" s="23">
        <f>VLOOKUP($B130,'Hit Statcast'!$B:$R,5,FALSE)</f>
        <v>88.9</v>
      </c>
      <c r="O130" s="23">
        <f>VLOOKUP($B130,'Hit Statcast'!$B:$R,7,FALSE)</f>
        <v>21.6</v>
      </c>
      <c r="P130" s="10">
        <f>VLOOKUP($B130,'Hit PD'!$B:$L,4,FALSE)</f>
        <v>0.156</v>
      </c>
      <c r="Q130" s="10">
        <f>VLOOKUP($B130,'Hit PD'!$B:$L,5,FALSE)</f>
        <v>0.35399999999999998</v>
      </c>
      <c r="R130" s="10">
        <f>VLOOKUP($B130,'Hit PD'!$B:$L,6,FALSE)</f>
        <v>0.49</v>
      </c>
      <c r="S130" s="23">
        <f>VLOOKUP($B130,'Hit PD'!$B:$L,7,FALSE)</f>
        <v>6.1</v>
      </c>
      <c r="T130" s="10">
        <f>VLOOKUP($B130,'Hit PD'!$B:$L,8,FALSE)</f>
        <v>0.30099999999999999</v>
      </c>
      <c r="U130" s="10">
        <f t="shared" ref="U130:U193" si="2">1-Y130</f>
        <v>0.21999999999999997</v>
      </c>
      <c r="V130" s="10">
        <f>VLOOKUP($B130,'Hit PD'!$B:$L,10,FALSE)</f>
        <v>0.26400000000000001</v>
      </c>
      <c r="W130" s="10">
        <f>VLOOKUP($B130,'Hit PD'!$B:$L,11,FALSE)</f>
        <v>0.156</v>
      </c>
      <c r="X130" s="10">
        <f>VLOOKUP($B130,'Hit PD'!$B:$M,12,FALSE)</f>
        <v>0.108</v>
      </c>
      <c r="Y130" s="10">
        <f>VLOOKUP($B130,'Hit PD'!$B:$L,9,FALSE)</f>
        <v>0.78</v>
      </c>
      <c r="Z130" s="8">
        <v>0.187</v>
      </c>
      <c r="AA130" s="8">
        <v>0.27400000000000002</v>
      </c>
      <c r="AB130" s="11">
        <v>0.23799999999999999</v>
      </c>
      <c r="AC130" s="8">
        <v>0.317</v>
      </c>
      <c r="AD130" s="8">
        <v>0.28999999999999998</v>
      </c>
      <c r="AE130" s="8">
        <v>102</v>
      </c>
      <c r="AF130" s="11">
        <v>3.3</v>
      </c>
      <c r="AG130" s="11">
        <v>4.5999999999999996</v>
      </c>
      <c r="AH130" s="8">
        <v>-0.1</v>
      </c>
      <c r="AI130" s="8">
        <v>1.9</v>
      </c>
    </row>
    <row r="131" spans="1:35" ht="15" thickBot="1">
      <c r="A131" s="5">
        <v>130</v>
      </c>
      <c r="B131" s="22" t="s">
        <v>183</v>
      </c>
      <c r="C131" s="22">
        <v>2023</v>
      </c>
      <c r="D131" s="22" t="s">
        <v>29</v>
      </c>
      <c r="E131" s="8">
        <f>VLOOKUP(B131,HITTERS!$B:$W,3,FALSE)</f>
        <v>126</v>
      </c>
      <c r="F131" s="8">
        <f>VLOOKUP($B131,'Hit PD'!$B:$N,13,FALSE)</f>
        <v>394</v>
      </c>
      <c r="G131" s="8">
        <f>VLOOKUP($B131,HITTERS!$B:$W,4,FALSE)</f>
        <v>445</v>
      </c>
      <c r="H131" s="8">
        <f>VLOOKUP($B131,HITTERS!$B:$W,14,FALSE)</f>
        <v>0.33900000000000002</v>
      </c>
      <c r="I131" s="8">
        <f>VLOOKUP($B131,HITTERS!$B:$W,15,FALSE)</f>
        <v>0.44400000000000001</v>
      </c>
      <c r="J131" s="9">
        <f>VLOOKUP($B131,HITTERS!$B:$W,9,FALSE)</f>
        <v>9.1999999999999998E-2</v>
      </c>
      <c r="K131" s="10">
        <f>VLOOKUP($B131,HITTERS!$B:$W,10,FALSE)</f>
        <v>0.184</v>
      </c>
      <c r="L131" s="10">
        <f>VLOOKUP(B131,'Hit Statcast'!B:R,9,FALSE)</f>
        <v>7.5999999999999998E-2</v>
      </c>
      <c r="M131" s="10">
        <f>VLOOKUP($B131,'Hit Statcast'!$B:$R,11,FALSE)</f>
        <v>0.36099999999999999</v>
      </c>
      <c r="N131" s="23">
        <f>VLOOKUP($B131,'Hit Statcast'!$B:$R,5,FALSE)</f>
        <v>89.1</v>
      </c>
      <c r="O131" s="23">
        <f>VLOOKUP($B131,'Hit Statcast'!$B:$R,7,FALSE)</f>
        <v>11</v>
      </c>
      <c r="P131" s="10">
        <f>VLOOKUP($B131,'Hit PD'!$B:$L,4,FALSE)</f>
        <v>0.16800000000000001</v>
      </c>
      <c r="Q131" s="10">
        <f>VLOOKUP($B131,'Hit PD'!$B:$L,5,FALSE)</f>
        <v>0.46800000000000003</v>
      </c>
      <c r="R131" s="10">
        <f>VLOOKUP($B131,'Hit PD'!$B:$L,6,FALSE)</f>
        <v>0.36399999999999999</v>
      </c>
      <c r="S131" s="23">
        <f>VLOOKUP($B131,'Hit PD'!$B:$L,7,FALSE)</f>
        <v>4.8</v>
      </c>
      <c r="T131" s="10">
        <f>VLOOKUP($B131,'Hit PD'!$B:$L,8,FALSE)</f>
        <v>0.32200000000000001</v>
      </c>
      <c r="U131" s="10">
        <f t="shared" si="2"/>
        <v>0.23299999999999998</v>
      </c>
      <c r="V131" s="10">
        <f>VLOOKUP($B131,'Hit PD'!$B:$L,10,FALSE)</f>
        <v>0.24399999999999999</v>
      </c>
      <c r="W131" s="10">
        <f>VLOOKUP($B131,'Hit PD'!$B:$L,11,FALSE)</f>
        <v>0.128</v>
      </c>
      <c r="X131" s="10">
        <f>VLOOKUP($B131,'Hit PD'!$B:$M,12,FALSE)</f>
        <v>0.11600000000000001</v>
      </c>
      <c r="Y131" s="10">
        <f>VLOOKUP($B131,'Hit PD'!$B:$L,9,FALSE)</f>
        <v>0.76700000000000002</v>
      </c>
      <c r="Z131" s="8">
        <v>0.18</v>
      </c>
      <c r="AA131" s="8">
        <v>0.29299999999999998</v>
      </c>
      <c r="AB131" s="11">
        <v>0.26400000000000001</v>
      </c>
      <c r="AC131" s="8">
        <v>0.33900000000000002</v>
      </c>
      <c r="AD131" s="8">
        <v>0.32300000000000001</v>
      </c>
      <c r="AE131" s="8">
        <v>114</v>
      </c>
      <c r="AF131" s="11">
        <v>0.1</v>
      </c>
      <c r="AG131" s="11">
        <v>7.4</v>
      </c>
      <c r="AH131" s="8">
        <v>-3.2</v>
      </c>
      <c r="AI131" s="8">
        <v>1.9</v>
      </c>
    </row>
    <row r="132" spans="1:35" ht="15" thickBot="1">
      <c r="A132" s="5">
        <v>131</v>
      </c>
      <c r="B132" s="22" t="s">
        <v>184</v>
      </c>
      <c r="C132" s="22">
        <v>2023</v>
      </c>
      <c r="D132" s="22" t="s">
        <v>100</v>
      </c>
      <c r="E132" s="8">
        <f>VLOOKUP(B132,HITTERS!$B:$W,3,FALSE)</f>
        <v>137</v>
      </c>
      <c r="F132" s="8">
        <f>VLOOKUP($B132,'Hit PD'!$B:$N,13,FALSE)</f>
        <v>504</v>
      </c>
      <c r="G132" s="8">
        <f>VLOOKUP($B132,HITTERS!$B:$W,4,FALSE)</f>
        <v>580</v>
      </c>
      <c r="H132" s="8">
        <f>VLOOKUP($B132,HITTERS!$B:$W,14,FALSE)</f>
        <v>0.34100000000000003</v>
      </c>
      <c r="I132" s="8">
        <f>VLOOKUP($B132,HITTERS!$B:$W,15,FALSE)</f>
        <v>0.51200000000000001</v>
      </c>
      <c r="J132" s="9">
        <f>VLOOKUP($B132,HITTERS!$B:$W,9,FALSE)</f>
        <v>0.114</v>
      </c>
      <c r="K132" s="10">
        <f>VLOOKUP($B132,HITTERS!$B:$W,10,FALSE)</f>
        <v>0.24299999999999999</v>
      </c>
      <c r="L132" s="10">
        <f>VLOOKUP(B132,'Hit Statcast'!B:R,9,FALSE)</f>
        <v>0.15</v>
      </c>
      <c r="M132" s="10">
        <f>VLOOKUP($B132,'Hit Statcast'!$B:$R,11,FALSE)</f>
        <v>0.48</v>
      </c>
      <c r="N132" s="23">
        <f>VLOOKUP($B132,'Hit Statcast'!$B:$R,5,FALSE)</f>
        <v>91.3</v>
      </c>
      <c r="O132" s="23">
        <f>VLOOKUP($B132,'Hit Statcast'!$B:$R,7,FALSE)</f>
        <v>17.8</v>
      </c>
      <c r="P132" s="10">
        <f>VLOOKUP($B132,'Hit PD'!$B:$L,4,FALSE)</f>
        <v>0.18</v>
      </c>
      <c r="Q132" s="10">
        <f>VLOOKUP($B132,'Hit PD'!$B:$L,5,FALSE)</f>
        <v>0.35699999999999998</v>
      </c>
      <c r="R132" s="10">
        <f>VLOOKUP($B132,'Hit PD'!$B:$L,6,FALSE)</f>
        <v>0.46300000000000002</v>
      </c>
      <c r="S132" s="23">
        <f>VLOOKUP($B132,'Hit PD'!$B:$L,7,FALSE)</f>
        <v>1.8</v>
      </c>
      <c r="T132" s="10">
        <f>VLOOKUP($B132,'Hit PD'!$B:$L,8,FALSE)</f>
        <v>0.29199999999999998</v>
      </c>
      <c r="U132" s="10">
        <f t="shared" si="2"/>
        <v>0.25</v>
      </c>
      <c r="V132" s="10">
        <f>VLOOKUP($B132,'Hit PD'!$B:$L,10,FALSE)</f>
        <v>0.27300000000000002</v>
      </c>
      <c r="W132" s="10">
        <f>VLOOKUP($B132,'Hit PD'!$B:$L,11,FALSE)</f>
        <v>0.16300000000000001</v>
      </c>
      <c r="X132" s="10">
        <f>VLOOKUP($B132,'Hit PD'!$B:$M,12,FALSE)</f>
        <v>0.11</v>
      </c>
      <c r="Y132" s="10">
        <f>VLOOKUP($B132,'Hit PD'!$B:$L,9,FALSE)</f>
        <v>0.75</v>
      </c>
      <c r="Z132" s="8">
        <v>0.26700000000000002</v>
      </c>
      <c r="AA132" s="8">
        <v>0.27</v>
      </c>
      <c r="AB132" s="11">
        <v>0.249</v>
      </c>
      <c r="AC132" s="8">
        <v>0.36099999999999999</v>
      </c>
      <c r="AD132" s="8">
        <v>0.377</v>
      </c>
      <c r="AE132" s="8">
        <v>127</v>
      </c>
      <c r="AF132" s="11">
        <v>-3.3</v>
      </c>
      <c r="AG132" s="11">
        <v>15.5</v>
      </c>
      <c r="AH132" s="8">
        <v>-15.2</v>
      </c>
      <c r="AI132" s="8">
        <v>1.9</v>
      </c>
    </row>
    <row r="133" spans="1:35" ht="15" thickBot="1">
      <c r="A133" s="5">
        <v>132</v>
      </c>
      <c r="B133" s="22" t="s">
        <v>185</v>
      </c>
      <c r="C133" s="22">
        <v>2023</v>
      </c>
      <c r="D133" s="22" t="s">
        <v>97</v>
      </c>
      <c r="E133" s="8">
        <f>VLOOKUP(B133,HITTERS!$B:$W,3,FALSE)</f>
        <v>145</v>
      </c>
      <c r="F133" s="8">
        <f>VLOOKUP($B133,'Hit PD'!$B:$N,13,FALSE)</f>
        <v>547</v>
      </c>
      <c r="G133" s="8">
        <f>VLOOKUP($B133,HITTERS!$B:$W,4,FALSE)</f>
        <v>592</v>
      </c>
      <c r="H133" s="8">
        <f>VLOOKUP($B133,HITTERS!$B:$W,14,FALSE)</f>
        <v>0.318</v>
      </c>
      <c r="I133" s="8">
        <f>VLOOKUP($B133,HITTERS!$B:$W,15,FALSE)</f>
        <v>0.38200000000000001</v>
      </c>
      <c r="J133" s="9">
        <f>VLOOKUP($B133,HITTERS!$B:$W,9,FALSE)</f>
        <v>6.0999999999999999E-2</v>
      </c>
      <c r="K133" s="10">
        <f>VLOOKUP($B133,HITTERS!$B:$W,10,FALSE)</f>
        <v>0.17100000000000001</v>
      </c>
      <c r="L133" s="10">
        <f>VLOOKUP(B133,'Hit Statcast'!B:R,9,FALSE)</f>
        <v>2.4E-2</v>
      </c>
      <c r="M133" s="10">
        <f>VLOOKUP($B133,'Hit Statcast'!$B:$R,11,FALSE)</f>
        <v>0.24099999999999999</v>
      </c>
      <c r="N133" s="23">
        <f>VLOOKUP($B133,'Hit Statcast'!$B:$R,5,FALSE)</f>
        <v>85.1</v>
      </c>
      <c r="O133" s="23">
        <f>VLOOKUP($B133,'Hit Statcast'!$B:$R,7,FALSE)</f>
        <v>14.4</v>
      </c>
      <c r="P133" s="10">
        <f>VLOOKUP($B133,'Hit PD'!$B:$L,4,FALSE)</f>
        <v>0.222</v>
      </c>
      <c r="Q133" s="10">
        <f>VLOOKUP($B133,'Hit PD'!$B:$L,5,FALSE)</f>
        <v>0.40400000000000003</v>
      </c>
      <c r="R133" s="10">
        <f>VLOOKUP($B133,'Hit PD'!$B:$L,6,FALSE)</f>
        <v>0.375</v>
      </c>
      <c r="S133" s="23">
        <f>VLOOKUP($B133,'Hit PD'!$B:$L,7,FALSE)</f>
        <v>4.5</v>
      </c>
      <c r="T133" s="10">
        <f>VLOOKUP($B133,'Hit PD'!$B:$L,8,FALSE)</f>
        <v>0.36399999999999999</v>
      </c>
      <c r="U133" s="10">
        <f t="shared" si="2"/>
        <v>0.17900000000000005</v>
      </c>
      <c r="V133" s="10">
        <f>VLOOKUP($B133,'Hit PD'!$B:$L,10,FALSE)</f>
        <v>0.25</v>
      </c>
      <c r="W133" s="10">
        <f>VLOOKUP($B133,'Hit PD'!$B:$L,11,FALSE)</f>
        <v>0.159</v>
      </c>
      <c r="X133" s="10">
        <f>VLOOKUP($B133,'Hit PD'!$B:$M,12,FALSE)</f>
        <v>9.0999999999999998E-2</v>
      </c>
      <c r="Y133" s="10">
        <f>VLOOKUP($B133,'Hit PD'!$B:$L,9,FALSE)</f>
        <v>0.82099999999999995</v>
      </c>
      <c r="Z133" s="8">
        <v>0.112</v>
      </c>
      <c r="AA133" s="8">
        <v>0.32</v>
      </c>
      <c r="AB133" s="11">
        <v>0.27800000000000002</v>
      </c>
      <c r="AC133" s="8">
        <v>0.31</v>
      </c>
      <c r="AD133" s="8">
        <v>0.27600000000000002</v>
      </c>
      <c r="AE133" s="8">
        <v>97</v>
      </c>
      <c r="AF133" s="11">
        <v>0.7</v>
      </c>
      <c r="AG133" s="11">
        <v>-1.1000000000000001</v>
      </c>
      <c r="AH133" s="8">
        <v>0.6</v>
      </c>
      <c r="AI133" s="8">
        <v>1.9</v>
      </c>
    </row>
    <row r="134" spans="1:35" ht="15" thickBot="1">
      <c r="A134" s="5">
        <v>133</v>
      </c>
      <c r="B134" s="22" t="s">
        <v>186</v>
      </c>
      <c r="C134" s="22">
        <v>2023</v>
      </c>
      <c r="D134" s="22" t="s">
        <v>54</v>
      </c>
      <c r="E134" s="8">
        <f>VLOOKUP(B134,HITTERS!$B:$W,3,FALSE)</f>
        <v>159</v>
      </c>
      <c r="F134" s="8">
        <f>VLOOKUP($B134,'Hit PD'!$B:$N,13,FALSE)</f>
        <v>541</v>
      </c>
      <c r="G134" s="8">
        <f>VLOOKUP($B134,HITTERS!$B:$W,4,FALSE)</f>
        <v>601</v>
      </c>
      <c r="H134" s="8">
        <f>VLOOKUP($B134,HITTERS!$B:$W,14,FALSE)</f>
        <v>0.28299999999999997</v>
      </c>
      <c r="I134" s="8">
        <f>VLOOKUP($B134,HITTERS!$B:$W,15,FALSE)</f>
        <v>0.38300000000000001</v>
      </c>
      <c r="J134" s="9">
        <f>VLOOKUP($B134,HITTERS!$B:$W,9,FALSE)</f>
        <v>8.6999999999999994E-2</v>
      </c>
      <c r="K134" s="10">
        <f>VLOOKUP($B134,HITTERS!$B:$W,10,FALSE)</f>
        <v>0.27800000000000002</v>
      </c>
      <c r="L134" s="10">
        <f>VLOOKUP(B134,'Hit Statcast'!B:R,9,FALSE)</f>
        <v>0.09</v>
      </c>
      <c r="M134" s="10">
        <f>VLOOKUP($B134,'Hit Statcast'!$B:$R,11,FALSE)</f>
        <v>0.42699999999999999</v>
      </c>
      <c r="N134" s="23">
        <f>VLOOKUP($B134,'Hit Statcast'!$B:$R,5,FALSE)</f>
        <v>88.7</v>
      </c>
      <c r="O134" s="23">
        <f>VLOOKUP($B134,'Hit Statcast'!$B:$R,7,FALSE)</f>
        <v>14.2</v>
      </c>
      <c r="P134" s="10">
        <f>VLOOKUP($B134,'Hit PD'!$B:$L,4,FALSE)</f>
        <v>0.218</v>
      </c>
      <c r="Q134" s="10">
        <f>VLOOKUP($B134,'Hit PD'!$B:$L,5,FALSE)</f>
        <v>0.41099999999999998</v>
      </c>
      <c r="R134" s="10">
        <f>VLOOKUP($B134,'Hit PD'!$B:$L,6,FALSE)</f>
        <v>0.371</v>
      </c>
      <c r="S134" s="23">
        <f>VLOOKUP($B134,'Hit PD'!$B:$L,7,FALSE)</f>
        <v>6.2</v>
      </c>
      <c r="T134" s="10">
        <f>VLOOKUP($B134,'Hit PD'!$B:$L,8,FALSE)</f>
        <v>0.32</v>
      </c>
      <c r="U134" s="10">
        <f t="shared" si="2"/>
        <v>0.26200000000000001</v>
      </c>
      <c r="V134" s="10">
        <f>VLOOKUP($B134,'Hit PD'!$B:$L,10,FALSE)</f>
        <v>0.29599999999999999</v>
      </c>
      <c r="W134" s="10">
        <f>VLOOKUP($B134,'Hit PD'!$B:$L,11,FALSE)</f>
        <v>0.17100000000000001</v>
      </c>
      <c r="X134" s="10">
        <f>VLOOKUP($B134,'Hit PD'!$B:$M,12,FALSE)</f>
        <v>0.125</v>
      </c>
      <c r="Y134" s="10">
        <f>VLOOKUP($B134,'Hit PD'!$B:$L,9,FALSE)</f>
        <v>0.73799999999999999</v>
      </c>
      <c r="Z134" s="8">
        <v>0.17799999999999999</v>
      </c>
      <c r="AA134" s="8">
        <v>0.254</v>
      </c>
      <c r="AB134" s="11">
        <v>0.20699999999999999</v>
      </c>
      <c r="AC134" s="8">
        <v>0.29099999999999998</v>
      </c>
      <c r="AD134" s="8">
        <v>0.309</v>
      </c>
      <c r="AE134" s="8">
        <v>85</v>
      </c>
      <c r="AF134" s="11">
        <v>3.7</v>
      </c>
      <c r="AG134" s="11">
        <v>-7.1</v>
      </c>
      <c r="AH134" s="8">
        <v>6.3</v>
      </c>
      <c r="AI134" s="8">
        <v>1.9</v>
      </c>
    </row>
    <row r="135" spans="1:35" ht="15" thickBot="1">
      <c r="A135" s="5">
        <v>134</v>
      </c>
      <c r="B135" s="22" t="s">
        <v>187</v>
      </c>
      <c r="C135" s="22">
        <v>2023</v>
      </c>
      <c r="D135" s="22" t="s">
        <v>95</v>
      </c>
      <c r="E135" s="8">
        <f>VLOOKUP(B135,HITTERS!$B:$W,3,FALSE)</f>
        <v>137</v>
      </c>
      <c r="F135" s="8">
        <f>VLOOKUP($B135,'Hit PD'!$B:$N,13,FALSE)</f>
        <v>479</v>
      </c>
      <c r="G135" s="8">
        <f>VLOOKUP($B135,HITTERS!$B:$W,4,FALSE)</f>
        <v>528</v>
      </c>
      <c r="H135" s="8">
        <f>VLOOKUP($B135,HITTERS!$B:$W,14,FALSE)</f>
        <v>0.307</v>
      </c>
      <c r="I135" s="8">
        <f>VLOOKUP($B135,HITTERS!$B:$W,15,FALSE)</f>
        <v>0.39900000000000002</v>
      </c>
      <c r="J135" s="9">
        <f>VLOOKUP($B135,HITTERS!$B:$W,9,FALSE)</f>
        <v>6.6000000000000003E-2</v>
      </c>
      <c r="K135" s="10">
        <f>VLOOKUP($B135,HITTERS!$B:$W,10,FALSE)</f>
        <v>0.159</v>
      </c>
      <c r="L135" s="10">
        <f>VLOOKUP(B135,'Hit Statcast'!B:R,9,FALSE)</f>
        <v>0.05</v>
      </c>
      <c r="M135" s="10">
        <f>VLOOKUP($B135,'Hit Statcast'!$B:$R,11,FALSE)</f>
        <v>0.38600000000000001</v>
      </c>
      <c r="N135" s="23">
        <f>VLOOKUP($B135,'Hit Statcast'!$B:$R,5,FALSE)</f>
        <v>89.1</v>
      </c>
      <c r="O135" s="23">
        <f>VLOOKUP($B135,'Hit Statcast'!$B:$R,7,FALSE)</f>
        <v>7.5</v>
      </c>
      <c r="P135" s="10">
        <f>VLOOKUP($B135,'Hit PD'!$B:$L,4,FALSE)</f>
        <v>0.16800000000000001</v>
      </c>
      <c r="Q135" s="10">
        <f>VLOOKUP($B135,'Hit PD'!$B:$L,5,FALSE)</f>
        <v>0.51</v>
      </c>
      <c r="R135" s="10">
        <f>VLOOKUP($B135,'Hit PD'!$B:$L,6,FALSE)</f>
        <v>0.32200000000000001</v>
      </c>
      <c r="S135" s="23">
        <f>VLOOKUP($B135,'Hit PD'!$B:$L,7,FALSE)</f>
        <v>7.2</v>
      </c>
      <c r="T135" s="10">
        <f>VLOOKUP($B135,'Hit PD'!$B:$L,8,FALSE)</f>
        <v>0.311</v>
      </c>
      <c r="U135" s="10">
        <f t="shared" si="2"/>
        <v>0.14400000000000002</v>
      </c>
      <c r="V135" s="10">
        <f>VLOOKUP($B135,'Hit PD'!$B:$L,10,FALSE)</f>
        <v>0.26</v>
      </c>
      <c r="W135" s="10">
        <f>VLOOKUP($B135,'Hit PD'!$B:$L,11,FALSE)</f>
        <v>0.19400000000000001</v>
      </c>
      <c r="X135" s="10">
        <f>VLOOKUP($B135,'Hit PD'!$B:$M,12,FALSE)</f>
        <v>6.6000000000000003E-2</v>
      </c>
      <c r="Y135" s="10">
        <f>VLOOKUP($B135,'Hit PD'!$B:$L,9,FALSE)</f>
        <v>0.85599999999999998</v>
      </c>
      <c r="Z135" s="8">
        <v>0.154</v>
      </c>
      <c r="AA135" s="8">
        <v>0.26800000000000002</v>
      </c>
      <c r="AB135" s="11">
        <v>0.24299999999999999</v>
      </c>
      <c r="AC135" s="8">
        <v>0.30199999999999999</v>
      </c>
      <c r="AD135" s="8">
        <v>0.308</v>
      </c>
      <c r="AE135" s="8">
        <v>90</v>
      </c>
      <c r="AF135" s="11">
        <v>2.2000000000000002</v>
      </c>
      <c r="AG135" s="11">
        <v>-4</v>
      </c>
      <c r="AH135" s="8">
        <v>5.9</v>
      </c>
      <c r="AI135" s="8">
        <v>1.9</v>
      </c>
    </row>
    <row r="136" spans="1:35" ht="15" thickBot="1">
      <c r="A136" s="5">
        <v>135</v>
      </c>
      <c r="B136" s="22" t="s">
        <v>188</v>
      </c>
      <c r="C136" s="22">
        <v>2023</v>
      </c>
      <c r="D136" s="22" t="s">
        <v>86</v>
      </c>
      <c r="E136" s="8">
        <f>VLOOKUP(B136,HITTERS!$B:$W,3,FALSE)</f>
        <v>106</v>
      </c>
      <c r="F136" s="8">
        <f>VLOOKUP($B136,'Hit PD'!$B:$N,13,FALSE)</f>
        <v>330</v>
      </c>
      <c r="G136" s="8">
        <f>VLOOKUP($B136,HITTERS!$B:$W,4,FALSE)</f>
        <v>381</v>
      </c>
      <c r="H136" s="8">
        <f>VLOOKUP($B136,HITTERS!$B:$W,14,FALSE)</f>
        <v>0.33</v>
      </c>
      <c r="I136" s="8">
        <f>VLOOKUP($B136,HITTERS!$B:$W,15,FALSE)</f>
        <v>0.44500000000000001</v>
      </c>
      <c r="J136" s="9">
        <f>VLOOKUP($B136,HITTERS!$B:$W,9,FALSE)</f>
        <v>0.11799999999999999</v>
      </c>
      <c r="K136" s="10">
        <f>VLOOKUP($B136,HITTERS!$B:$W,10,FALSE)</f>
        <v>0.26</v>
      </c>
      <c r="L136" s="10">
        <f>VLOOKUP(B136,'Hit Statcast'!B:R,9,FALSE)</f>
        <v>9.8000000000000004E-2</v>
      </c>
      <c r="M136" s="10">
        <f>VLOOKUP($B136,'Hit Statcast'!$B:$R,11,FALSE)</f>
        <v>0.44</v>
      </c>
      <c r="N136" s="23">
        <f>VLOOKUP($B136,'Hit Statcast'!$B:$R,5,FALSE)</f>
        <v>90</v>
      </c>
      <c r="O136" s="23">
        <f>VLOOKUP($B136,'Hit Statcast'!$B:$R,7,FALSE)</f>
        <v>19.600000000000001</v>
      </c>
      <c r="P136" s="10">
        <f>VLOOKUP($B136,'Hit PD'!$B:$L,4,FALSE)</f>
        <v>0.218</v>
      </c>
      <c r="Q136" s="10">
        <f>VLOOKUP($B136,'Hit PD'!$B:$L,5,FALSE)</f>
        <v>0.32300000000000001</v>
      </c>
      <c r="R136" s="10">
        <f>VLOOKUP($B136,'Hit PD'!$B:$L,6,FALSE)</f>
        <v>0.45900000000000002</v>
      </c>
      <c r="S136" s="23">
        <f>VLOOKUP($B136,'Hit PD'!$B:$L,7,FALSE)</f>
        <v>3.5</v>
      </c>
      <c r="T136" s="10">
        <f>VLOOKUP($B136,'Hit PD'!$B:$L,8,FALSE)</f>
        <v>0.23599999999999999</v>
      </c>
      <c r="U136" s="10">
        <f t="shared" si="2"/>
        <v>0.21399999999999997</v>
      </c>
      <c r="V136" s="10">
        <f>VLOOKUP($B136,'Hit PD'!$B:$L,10,FALSE)</f>
        <v>0.28399999999999997</v>
      </c>
      <c r="W136" s="10">
        <f>VLOOKUP($B136,'Hit PD'!$B:$L,11,FALSE)</f>
        <v>0.19700000000000001</v>
      </c>
      <c r="X136" s="10">
        <f>VLOOKUP($B136,'Hit PD'!$B:$M,12,FALSE)</f>
        <v>8.7999999999999995E-2</v>
      </c>
      <c r="Y136" s="10">
        <f>VLOOKUP($B136,'Hit PD'!$B:$L,9,FALSE)</f>
        <v>0.78600000000000003</v>
      </c>
      <c r="Z136" s="8">
        <v>0.218</v>
      </c>
      <c r="AA136" s="8">
        <v>0.29499999999999998</v>
      </c>
      <c r="AB136" s="11">
        <v>0.24</v>
      </c>
      <c r="AC136" s="8">
        <v>0.33800000000000002</v>
      </c>
      <c r="AD136" s="8">
        <v>0.32700000000000001</v>
      </c>
      <c r="AE136" s="8">
        <v>115</v>
      </c>
      <c r="AF136" s="11">
        <v>0.5</v>
      </c>
      <c r="AG136" s="11">
        <v>7.6</v>
      </c>
      <c r="AH136" s="8">
        <v>-1.1000000000000001</v>
      </c>
      <c r="AI136" s="8">
        <v>1.9</v>
      </c>
    </row>
    <row r="137" spans="1:35" ht="15" thickBot="1">
      <c r="A137" s="5">
        <v>136</v>
      </c>
      <c r="B137" s="22" t="s">
        <v>189</v>
      </c>
      <c r="C137" s="22">
        <v>2023</v>
      </c>
      <c r="D137" s="22" t="s">
        <v>109</v>
      </c>
      <c r="E137" s="8">
        <f>VLOOKUP(B137,HITTERS!$B:$W,3,FALSE)</f>
        <v>153</v>
      </c>
      <c r="F137" s="8">
        <f>VLOOKUP($B137,'Hit PD'!$B:$N,13,FALSE)</f>
        <v>581</v>
      </c>
      <c r="G137" s="8">
        <f>VLOOKUP($B137,HITTERS!$B:$W,4,FALSE)</f>
        <v>615</v>
      </c>
      <c r="H137" s="8">
        <f>VLOOKUP($B137,HITTERS!$B:$W,14,FALSE)</f>
        <v>0.28699999999999998</v>
      </c>
      <c r="I137" s="8">
        <f>VLOOKUP($B137,HITTERS!$B:$W,15,FALSE)</f>
        <v>0.40799999999999997</v>
      </c>
      <c r="J137" s="9">
        <f>VLOOKUP($B137,HITTERS!$B:$W,9,FALSE)</f>
        <v>4.1000000000000002E-2</v>
      </c>
      <c r="K137" s="10">
        <f>VLOOKUP($B137,HITTERS!$B:$W,10,FALSE)</f>
        <v>0.27</v>
      </c>
      <c r="L137" s="10">
        <f>VLOOKUP(B137,'Hit Statcast'!B:R,9,FALSE)</f>
        <v>8.1000000000000003E-2</v>
      </c>
      <c r="M137" s="10">
        <f>VLOOKUP($B137,'Hit Statcast'!$B:$R,11,FALSE)</f>
        <v>0.35699999999999998</v>
      </c>
      <c r="N137" s="23">
        <f>VLOOKUP($B137,'Hit Statcast'!$B:$R,5,FALSE)</f>
        <v>88</v>
      </c>
      <c r="O137" s="23">
        <f>VLOOKUP($B137,'Hit Statcast'!$B:$R,7,FALSE)</f>
        <v>12.6</v>
      </c>
      <c r="P137" s="10">
        <f>VLOOKUP($B137,'Hit PD'!$B:$L,4,FALSE)</f>
        <v>0.23499999999999999</v>
      </c>
      <c r="Q137" s="10">
        <f>VLOOKUP($B137,'Hit PD'!$B:$L,5,FALSE)</f>
        <v>0.42699999999999999</v>
      </c>
      <c r="R137" s="10">
        <f>VLOOKUP($B137,'Hit PD'!$B:$L,6,FALSE)</f>
        <v>0.33800000000000002</v>
      </c>
      <c r="S137" s="23">
        <f>VLOOKUP($B137,'Hit PD'!$B:$L,7,FALSE)</f>
        <v>5.5</v>
      </c>
      <c r="T137" s="10">
        <f>VLOOKUP($B137,'Hit PD'!$B:$L,8,FALSE)</f>
        <v>0.45400000000000001</v>
      </c>
      <c r="U137" s="10">
        <f t="shared" si="2"/>
        <v>0.28800000000000003</v>
      </c>
      <c r="V137" s="10">
        <f>VLOOKUP($B137,'Hit PD'!$B:$L,10,FALSE)</f>
        <v>0.28100000000000003</v>
      </c>
      <c r="W137" s="10">
        <f>VLOOKUP($B137,'Hit PD'!$B:$L,11,FALSE)</f>
        <v>0.11</v>
      </c>
      <c r="X137" s="10">
        <f>VLOOKUP($B137,'Hit PD'!$B:$M,12,FALSE)</f>
        <v>0.17100000000000001</v>
      </c>
      <c r="Y137" s="10">
        <f>VLOOKUP($B137,'Hit PD'!$B:$L,9,FALSE)</f>
        <v>0.71199999999999997</v>
      </c>
      <c r="Z137" s="8">
        <v>0.16</v>
      </c>
      <c r="AA137" s="8">
        <v>0.33100000000000002</v>
      </c>
      <c r="AB137" s="11">
        <v>0.25700000000000001</v>
      </c>
      <c r="AC137" s="8">
        <v>0.30399999999999999</v>
      </c>
      <c r="AD137" s="8">
        <v>0.29499999999999998</v>
      </c>
      <c r="AE137" s="8">
        <v>74</v>
      </c>
      <c r="AF137" s="11">
        <v>-0.7</v>
      </c>
      <c r="AG137" s="11">
        <v>-20</v>
      </c>
      <c r="AH137" s="8">
        <v>18.7</v>
      </c>
      <c r="AI137" s="8">
        <v>1.9</v>
      </c>
    </row>
    <row r="138" spans="1:35" ht="15" thickBot="1">
      <c r="A138" s="5">
        <v>137</v>
      </c>
      <c r="B138" s="22" t="s">
        <v>190</v>
      </c>
      <c r="C138" s="22">
        <v>2023</v>
      </c>
      <c r="D138" s="22" t="s">
        <v>74</v>
      </c>
      <c r="E138" s="8">
        <f>VLOOKUP(B138,HITTERS!$B:$W,3,FALSE)</f>
        <v>156</v>
      </c>
      <c r="F138" s="8">
        <f>VLOOKUP($B138,'Hit PD'!$B:$N,13,FALSE)</f>
        <v>582</v>
      </c>
      <c r="G138" s="8">
        <f>VLOOKUP($B138,HITTERS!$B:$W,4,FALSE)</f>
        <v>665</v>
      </c>
      <c r="H138" s="8">
        <f>VLOOKUP($B138,HITTERS!$B:$W,14,FALSE)</f>
        <v>0.35599999999999998</v>
      </c>
      <c r="I138" s="8">
        <f>VLOOKUP($B138,HITTERS!$B:$W,15,FALSE)</f>
        <v>0.46400000000000002</v>
      </c>
      <c r="J138" s="9">
        <f>VLOOKUP($B138,HITTERS!$B:$W,9,FALSE)</f>
        <v>0.10199999999999999</v>
      </c>
      <c r="K138" s="10">
        <f>VLOOKUP($B138,HITTERS!$B:$W,10,FALSE)</f>
        <v>0.20899999999999999</v>
      </c>
      <c r="L138" s="10">
        <f>VLOOKUP(B138,'Hit Statcast'!B:R,9,FALSE)</f>
        <v>6.7000000000000004E-2</v>
      </c>
      <c r="M138" s="10">
        <f>VLOOKUP($B138,'Hit Statcast'!$B:$R,11,FALSE)</f>
        <v>0.371</v>
      </c>
      <c r="N138" s="23">
        <f>VLOOKUP($B138,'Hit Statcast'!$B:$R,5,FALSE)</f>
        <v>88.7</v>
      </c>
      <c r="O138" s="23">
        <f>VLOOKUP($B138,'Hit Statcast'!$B:$R,7,FALSE)</f>
        <v>15.3</v>
      </c>
      <c r="P138" s="10">
        <f>VLOOKUP($B138,'Hit PD'!$B:$L,4,FALSE)</f>
        <v>0.19500000000000001</v>
      </c>
      <c r="Q138" s="10">
        <f>VLOOKUP($B138,'Hit PD'!$B:$L,5,FALSE)</f>
        <v>0.376</v>
      </c>
      <c r="R138" s="10">
        <f>VLOOKUP($B138,'Hit PD'!$B:$L,6,FALSE)</f>
        <v>0.43</v>
      </c>
      <c r="S138" s="23">
        <f>VLOOKUP($B138,'Hit PD'!$B:$L,7,FALSE)</f>
        <v>4.7</v>
      </c>
      <c r="T138" s="10">
        <f>VLOOKUP($B138,'Hit PD'!$B:$L,8,FALSE)</f>
        <v>0.27700000000000002</v>
      </c>
      <c r="U138" s="10">
        <f t="shared" si="2"/>
        <v>0.21699999999999997</v>
      </c>
      <c r="V138" s="10">
        <f>VLOOKUP($B138,'Hit PD'!$B:$L,10,FALSE)</f>
        <v>0.28199999999999997</v>
      </c>
      <c r="W138" s="10">
        <f>VLOOKUP($B138,'Hit PD'!$B:$L,11,FALSE)</f>
        <v>0.187</v>
      </c>
      <c r="X138" s="10">
        <f>VLOOKUP($B138,'Hit PD'!$B:$M,12,FALSE)</f>
        <v>9.5000000000000001E-2</v>
      </c>
      <c r="Y138" s="10">
        <f>VLOOKUP($B138,'Hit PD'!$B:$L,9,FALSE)</f>
        <v>0.78300000000000003</v>
      </c>
      <c r="Z138" s="8">
        <v>0.188</v>
      </c>
      <c r="AA138" s="8">
        <v>0.315</v>
      </c>
      <c r="AB138" s="11">
        <v>0.26900000000000002</v>
      </c>
      <c r="AC138" s="8">
        <v>0.35199999999999998</v>
      </c>
      <c r="AD138" s="8">
        <v>0.33</v>
      </c>
      <c r="AE138" s="8">
        <v>116</v>
      </c>
      <c r="AF138" s="11">
        <v>1.6</v>
      </c>
      <c r="AG138" s="11">
        <v>14.3</v>
      </c>
      <c r="AH138" s="8">
        <v>-17.600000000000001</v>
      </c>
      <c r="AI138" s="8">
        <v>1.9</v>
      </c>
    </row>
    <row r="139" spans="1:35" ht="15" thickBot="1">
      <c r="A139" s="5">
        <v>138</v>
      </c>
      <c r="B139" s="22" t="s">
        <v>191</v>
      </c>
      <c r="C139" s="22">
        <v>2023</v>
      </c>
      <c r="D139" s="6" t="s">
        <v>103</v>
      </c>
      <c r="E139" s="8">
        <f>VLOOKUP(B139,HITTERS!$B:$W,3,FALSE)</f>
        <v>129</v>
      </c>
      <c r="F139" s="8">
        <f>VLOOKUP($B139,'Hit PD'!$B:$N,13,FALSE)</f>
        <v>426</v>
      </c>
      <c r="G139" s="8">
        <f>VLOOKUP($B139,HITTERS!$B:$W,4,FALSE)</f>
        <v>481</v>
      </c>
      <c r="H139" s="8">
        <f>VLOOKUP($B139,HITTERS!$B:$W,14,FALSE)</f>
        <v>0.32800000000000001</v>
      </c>
      <c r="I139" s="8">
        <f>VLOOKUP($B139,HITTERS!$B:$W,15,FALSE)</f>
        <v>0.44600000000000001</v>
      </c>
      <c r="J139" s="9">
        <f>VLOOKUP($B139,HITTERS!$B:$W,9,FALSE)</f>
        <v>9.8000000000000004E-2</v>
      </c>
      <c r="K139" s="10">
        <f>VLOOKUP($B139,HITTERS!$B:$W,10,FALSE)</f>
        <v>0.22</v>
      </c>
      <c r="L139" s="10">
        <f>VLOOKUP(B139,'Hit Statcast'!B:R,9,FALSE)</f>
        <v>0.107</v>
      </c>
      <c r="M139" s="10">
        <f>VLOOKUP($B139,'Hit Statcast'!$B:$R,11,FALSE)</f>
        <v>0.48799999999999999</v>
      </c>
      <c r="N139" s="23">
        <f>VLOOKUP($B139,'Hit Statcast'!$B:$R,5,FALSE)</f>
        <v>92.3</v>
      </c>
      <c r="O139" s="23">
        <f>VLOOKUP($B139,'Hit Statcast'!$B:$R,7,FALSE)</f>
        <v>5.7</v>
      </c>
      <c r="P139" s="10">
        <f>VLOOKUP($B139,'Hit PD'!$B:$L,4,FALSE)</f>
        <v>0.221</v>
      </c>
      <c r="Q139" s="10">
        <f>VLOOKUP($B139,'Hit PD'!$B:$L,5,FALSE)</f>
        <v>0.48799999999999999</v>
      </c>
      <c r="R139" s="10">
        <f>VLOOKUP($B139,'Hit PD'!$B:$L,6,FALSE)</f>
        <v>0.29099999999999998</v>
      </c>
      <c r="S139" s="23">
        <f>VLOOKUP($B139,'Hit PD'!$B:$L,7,FALSE)</f>
        <v>6.1</v>
      </c>
      <c r="T139" s="10">
        <f>VLOOKUP($B139,'Hit PD'!$B:$L,8,FALSE)</f>
        <v>0.23300000000000001</v>
      </c>
      <c r="U139" s="10">
        <f t="shared" si="2"/>
        <v>0.22299999999999998</v>
      </c>
      <c r="V139" s="10">
        <f>VLOOKUP($B139,'Hit PD'!$B:$L,10,FALSE)</f>
        <v>0.29299999999999998</v>
      </c>
      <c r="W139" s="10">
        <f>VLOOKUP($B139,'Hit PD'!$B:$L,11,FALSE)</f>
        <v>0.20200000000000001</v>
      </c>
      <c r="X139" s="10">
        <f>VLOOKUP($B139,'Hit PD'!$B:$M,12,FALSE)</f>
        <v>0.09</v>
      </c>
      <c r="Y139" s="10">
        <f>VLOOKUP($B139,'Hit PD'!$B:$L,9,FALSE)</f>
        <v>0.77700000000000002</v>
      </c>
      <c r="Z139" s="8">
        <v>0.19600000000000001</v>
      </c>
      <c r="AA139" s="8">
        <v>0.30299999999999999</v>
      </c>
      <c r="AB139" s="11">
        <v>0.25800000000000001</v>
      </c>
      <c r="AC139" s="8">
        <v>0.33400000000000002</v>
      </c>
      <c r="AD139" s="8">
        <v>0.36399999999999999</v>
      </c>
      <c r="AE139" s="8">
        <v>111</v>
      </c>
      <c r="AF139" s="11">
        <v>3.2</v>
      </c>
      <c r="AG139" s="11">
        <v>9.6999999999999993</v>
      </c>
      <c r="AH139" s="8">
        <v>-7</v>
      </c>
      <c r="AI139" s="8">
        <v>1.8</v>
      </c>
    </row>
    <row r="140" spans="1:35" ht="15" thickBot="1">
      <c r="A140" s="5">
        <v>139</v>
      </c>
      <c r="B140" s="22" t="s">
        <v>192</v>
      </c>
      <c r="C140" s="22">
        <v>2023</v>
      </c>
      <c r="D140" s="22" t="s">
        <v>169</v>
      </c>
      <c r="E140" s="8">
        <f>VLOOKUP(B140,HITTERS!$B:$W,3,FALSE)</f>
        <v>137</v>
      </c>
      <c r="F140" s="8">
        <f>VLOOKUP($B140,'Hit PD'!$B:$N,13,FALSE)</f>
        <v>463</v>
      </c>
      <c r="G140" s="8">
        <f>VLOOKUP($B140,HITTERS!$B:$W,4,FALSE)</f>
        <v>526</v>
      </c>
      <c r="H140" s="8">
        <f>VLOOKUP($B140,HITTERS!$B:$W,14,FALSE)</f>
        <v>0.32900000000000001</v>
      </c>
      <c r="I140" s="8">
        <f>VLOOKUP($B140,HITTERS!$B:$W,15,FALSE)</f>
        <v>0.48799999999999999</v>
      </c>
      <c r="J140" s="9">
        <f>VLOOKUP($B140,HITTERS!$B:$W,9,FALSE)</f>
        <v>9.2999999999999999E-2</v>
      </c>
      <c r="K140" s="10">
        <f>VLOOKUP($B140,HITTERS!$B:$W,10,FALSE)</f>
        <v>0.32700000000000001</v>
      </c>
      <c r="L140" s="10">
        <f>VLOOKUP(B140,'Hit Statcast'!B:R,9,FALSE)</f>
        <v>0.156</v>
      </c>
      <c r="M140" s="10">
        <f>VLOOKUP($B140,'Hit Statcast'!$B:$R,11,FALSE)</f>
        <v>0.495</v>
      </c>
      <c r="N140" s="23">
        <f>VLOOKUP($B140,'Hit Statcast'!$B:$R,5,FALSE)</f>
        <v>91.6</v>
      </c>
      <c r="O140" s="23">
        <f>VLOOKUP($B140,'Hit Statcast'!$B:$R,7,FALSE)</f>
        <v>17.600000000000001</v>
      </c>
      <c r="P140" s="10">
        <f>VLOOKUP($B140,'Hit PD'!$B:$L,4,FALSE)</f>
        <v>0.193</v>
      </c>
      <c r="Q140" s="10">
        <f>VLOOKUP($B140,'Hit PD'!$B:$L,5,FALSE)</f>
        <v>0.33600000000000002</v>
      </c>
      <c r="R140" s="10">
        <f>VLOOKUP($B140,'Hit PD'!$B:$L,6,FALSE)</f>
        <v>0.47099999999999997</v>
      </c>
      <c r="S140" s="23">
        <f>VLOOKUP($B140,'Hit PD'!$B:$L,7,FALSE)</f>
        <v>3.3</v>
      </c>
      <c r="T140" s="10">
        <f>VLOOKUP($B140,'Hit PD'!$B:$L,8,FALSE)</f>
        <v>0.32</v>
      </c>
      <c r="U140" s="10">
        <f t="shared" si="2"/>
        <v>0.35099999999999998</v>
      </c>
      <c r="V140" s="10">
        <f>VLOOKUP($B140,'Hit PD'!$B:$L,10,FALSE)</f>
        <v>0.32900000000000001</v>
      </c>
      <c r="W140" s="10">
        <f>VLOOKUP($B140,'Hit PD'!$B:$L,11,FALSE)</f>
        <v>0.16600000000000001</v>
      </c>
      <c r="X140" s="10">
        <f>VLOOKUP($B140,'Hit PD'!$B:$M,12,FALSE)</f>
        <v>0.16200000000000001</v>
      </c>
      <c r="Y140" s="10">
        <f>VLOOKUP($B140,'Hit PD'!$B:$L,9,FALSE)</f>
        <v>0.64900000000000002</v>
      </c>
      <c r="Z140" s="8">
        <v>0.24</v>
      </c>
      <c r="AA140" s="8">
        <v>0.313</v>
      </c>
      <c r="AB140" s="11">
        <v>0.245</v>
      </c>
      <c r="AC140" s="8">
        <v>0.34699999999999998</v>
      </c>
      <c r="AD140" s="8">
        <v>0.34899999999999998</v>
      </c>
      <c r="AE140" s="8">
        <v>126</v>
      </c>
      <c r="AF140" s="11">
        <v>-0.2</v>
      </c>
      <c r="AG140" s="11">
        <v>15.6</v>
      </c>
      <c r="AH140" s="8">
        <v>-14.5</v>
      </c>
      <c r="AI140" s="8">
        <v>1.8</v>
      </c>
    </row>
    <row r="141" spans="1:35" ht="15" thickBot="1">
      <c r="A141" s="5">
        <v>140</v>
      </c>
      <c r="B141" s="22" t="s">
        <v>193</v>
      </c>
      <c r="C141" s="22">
        <v>2023</v>
      </c>
      <c r="D141" s="22" t="s">
        <v>116</v>
      </c>
      <c r="E141" s="8">
        <f>VLOOKUP(B141,HITTERS!$B:$W,3,FALSE)</f>
        <v>132</v>
      </c>
      <c r="F141" s="8">
        <f>VLOOKUP($B141,'Hit PD'!$B:$N,13,FALSE)</f>
        <v>429</v>
      </c>
      <c r="G141" s="8">
        <f>VLOOKUP($B141,HITTERS!$B:$W,4,FALSE)</f>
        <v>502</v>
      </c>
      <c r="H141" s="8">
        <f>VLOOKUP($B141,HITTERS!$B:$W,14,FALSE)</f>
        <v>0.36699999999999999</v>
      </c>
      <c r="I141" s="8">
        <f>VLOOKUP($B141,HITTERS!$B:$W,15,FALSE)</f>
        <v>0.49</v>
      </c>
      <c r="J141" s="9">
        <f>VLOOKUP($B141,HITTERS!$B:$W,9,FALSE)</f>
        <v>0.13900000000000001</v>
      </c>
      <c r="K141" s="10">
        <f>VLOOKUP($B141,HITTERS!$B:$W,10,FALSE)</f>
        <v>0.251</v>
      </c>
      <c r="L141" s="10">
        <f>VLOOKUP(B141,'Hit Statcast'!B:R,9,FALSE)</f>
        <v>0.13100000000000001</v>
      </c>
      <c r="M141" s="10">
        <f>VLOOKUP($B141,'Hit Statcast'!$B:$R,11,FALSE)</f>
        <v>0.46200000000000002</v>
      </c>
      <c r="N141" s="23">
        <f>VLOOKUP($B141,'Hit Statcast'!$B:$R,5,FALSE)</f>
        <v>91.1</v>
      </c>
      <c r="O141" s="23">
        <f>VLOOKUP($B141,'Hit Statcast'!$B:$R,7,FALSE)</f>
        <v>15.7</v>
      </c>
      <c r="P141" s="10">
        <f>VLOOKUP($B141,'Hit PD'!$B:$L,4,FALSE)</f>
        <v>0.21</v>
      </c>
      <c r="Q141" s="10">
        <f>VLOOKUP($B141,'Hit PD'!$B:$L,5,FALSE)</f>
        <v>0.36699999999999999</v>
      </c>
      <c r="R141" s="10">
        <f>VLOOKUP($B141,'Hit PD'!$B:$L,6,FALSE)</f>
        <v>0.42299999999999999</v>
      </c>
      <c r="S141" s="23">
        <f>VLOOKUP($B141,'Hit PD'!$B:$L,7,FALSE)</f>
        <v>2.2000000000000002</v>
      </c>
      <c r="T141" s="10">
        <f>VLOOKUP($B141,'Hit PD'!$B:$L,8,FALSE)</f>
        <v>0.26</v>
      </c>
      <c r="U141" s="10">
        <f t="shared" si="2"/>
        <v>0.252</v>
      </c>
      <c r="V141" s="10">
        <f>VLOOKUP($B141,'Hit PD'!$B:$L,10,FALSE)</f>
        <v>0.26500000000000001</v>
      </c>
      <c r="W141" s="10">
        <f>VLOOKUP($B141,'Hit PD'!$B:$L,11,FALSE)</f>
        <v>0.155</v>
      </c>
      <c r="X141" s="10">
        <f>VLOOKUP($B141,'Hit PD'!$B:$M,12,FALSE)</f>
        <v>0.11</v>
      </c>
      <c r="Y141" s="10">
        <f>VLOOKUP($B141,'Hit PD'!$B:$L,9,FALSE)</f>
        <v>0.748</v>
      </c>
      <c r="Z141" s="8">
        <v>0.22600000000000001</v>
      </c>
      <c r="AA141" s="8">
        <v>0.317</v>
      </c>
      <c r="AB141" s="11">
        <v>0.26300000000000001</v>
      </c>
      <c r="AC141" s="8">
        <v>0.36699999999999999</v>
      </c>
      <c r="AD141" s="8">
        <v>0.371</v>
      </c>
      <c r="AE141" s="8">
        <v>129</v>
      </c>
      <c r="AF141" s="11">
        <v>-2.1</v>
      </c>
      <c r="AG141" s="11">
        <v>15.6</v>
      </c>
      <c r="AH141" s="8">
        <v>-15.3</v>
      </c>
      <c r="AI141" s="8">
        <v>1.7</v>
      </c>
    </row>
    <row r="142" spans="1:35" ht="15" thickBot="1">
      <c r="A142" s="5">
        <v>141</v>
      </c>
      <c r="B142" s="22" t="s">
        <v>194</v>
      </c>
      <c r="C142" s="22">
        <v>2023</v>
      </c>
      <c r="D142" s="22" t="s">
        <v>52</v>
      </c>
      <c r="E142" s="8">
        <f>VLOOKUP(B142,HITTERS!$B:$W,3,FALSE)</f>
        <v>132</v>
      </c>
      <c r="F142" s="8">
        <f>VLOOKUP($B142,'Hit PD'!$B:$N,13,FALSE)</f>
        <v>467</v>
      </c>
      <c r="G142" s="8">
        <f>VLOOKUP($B142,HITTERS!$B:$W,4,FALSE)</f>
        <v>492</v>
      </c>
      <c r="H142" s="8">
        <f>VLOOKUP($B142,HITTERS!$B:$W,14,FALSE)</f>
        <v>0.309</v>
      </c>
      <c r="I142" s="8">
        <f>VLOOKUP($B142,HITTERS!$B:$W,15,FALSE)</f>
        <v>0.41099999999999998</v>
      </c>
      <c r="J142" s="9">
        <f>VLOOKUP($B142,HITTERS!$B:$W,9,FALSE)</f>
        <v>3.9E-2</v>
      </c>
      <c r="K142" s="10">
        <f>VLOOKUP($B142,HITTERS!$B:$W,10,FALSE)</f>
        <v>0.14199999999999999</v>
      </c>
      <c r="L142" s="10">
        <f>VLOOKUP(B142,'Hit Statcast'!B:R,9,FALSE)</f>
        <v>4.4999999999999998E-2</v>
      </c>
      <c r="M142" s="10">
        <f>VLOOKUP($B142,'Hit Statcast'!$B:$R,11,FALSE)</f>
        <v>0.29499999999999998</v>
      </c>
      <c r="N142" s="23">
        <f>VLOOKUP($B142,'Hit Statcast'!$B:$R,5,FALSE)</f>
        <v>87</v>
      </c>
      <c r="O142" s="23">
        <f>VLOOKUP($B142,'Hit Statcast'!$B:$R,7,FALSE)</f>
        <v>9.5</v>
      </c>
      <c r="P142" s="10">
        <f>VLOOKUP($B142,'Hit PD'!$B:$L,4,FALSE)</f>
        <v>0.20899999999999999</v>
      </c>
      <c r="Q142" s="10">
        <f>VLOOKUP($B142,'Hit PD'!$B:$L,5,FALSE)</f>
        <v>0.45200000000000001</v>
      </c>
      <c r="R142" s="10">
        <f>VLOOKUP($B142,'Hit PD'!$B:$L,6,FALSE)</f>
        <v>0.33900000000000002</v>
      </c>
      <c r="S142" s="23">
        <f>VLOOKUP($B142,'Hit PD'!$B:$L,7,FALSE)</f>
        <v>5.6</v>
      </c>
      <c r="T142" s="10">
        <f>VLOOKUP($B142,'Hit PD'!$B:$L,8,FALSE)</f>
        <v>0.44600000000000001</v>
      </c>
      <c r="U142" s="10">
        <f t="shared" si="2"/>
        <v>0.16000000000000003</v>
      </c>
      <c r="V142" s="10">
        <f>VLOOKUP($B142,'Hit PD'!$B:$L,10,FALSE)</f>
        <v>0.22</v>
      </c>
      <c r="W142" s="10">
        <f>VLOOKUP($B142,'Hit PD'!$B:$L,11,FALSE)</f>
        <v>0.128</v>
      </c>
      <c r="X142" s="10">
        <f>VLOOKUP($B142,'Hit PD'!$B:$M,12,FALSE)</f>
        <v>9.2999999999999999E-2</v>
      </c>
      <c r="Y142" s="10">
        <f>VLOOKUP($B142,'Hit PD'!$B:$L,9,FALSE)</f>
        <v>0.84</v>
      </c>
      <c r="Z142" s="8">
        <v>0.129</v>
      </c>
      <c r="AA142" s="8">
        <v>0.308</v>
      </c>
      <c r="AB142" s="11">
        <v>0.27900000000000003</v>
      </c>
      <c r="AC142" s="8">
        <v>0.31</v>
      </c>
      <c r="AD142" s="8">
        <v>0.30299999999999999</v>
      </c>
      <c r="AE142" s="8">
        <v>97</v>
      </c>
      <c r="AF142" s="11">
        <v>-0.3</v>
      </c>
      <c r="AG142" s="11">
        <v>-2.1</v>
      </c>
      <c r="AH142" s="8">
        <v>2.9</v>
      </c>
      <c r="AI142" s="8">
        <v>1.7</v>
      </c>
    </row>
    <row r="143" spans="1:35" ht="15" thickBot="1">
      <c r="A143" s="5">
        <v>142</v>
      </c>
      <c r="B143" s="22" t="s">
        <v>195</v>
      </c>
      <c r="C143" s="22">
        <v>2023</v>
      </c>
      <c r="D143" s="66" t="s">
        <v>56</v>
      </c>
      <c r="E143" s="8">
        <f>VLOOKUP(B143,HITTERS!$B:$W,3,FALSE)</f>
        <v>108</v>
      </c>
      <c r="F143" s="8">
        <f>VLOOKUP($B143,'Hit PD'!$B:$N,13,FALSE)</f>
        <v>337</v>
      </c>
      <c r="G143" s="8">
        <f>VLOOKUP($B143,HITTERS!$B:$W,4,FALSE)</f>
        <v>401</v>
      </c>
      <c r="H143" s="8">
        <f>VLOOKUP($B143,HITTERS!$B:$W,14,FALSE)</f>
        <v>0.36299999999999999</v>
      </c>
      <c r="I143" s="8">
        <f>VLOOKUP($B143,HITTERS!$B:$W,15,FALSE)</f>
        <v>0.377</v>
      </c>
      <c r="J143" s="9">
        <f>VLOOKUP($B143,HITTERS!$B:$W,9,FALSE)</f>
        <v>0.14000000000000001</v>
      </c>
      <c r="K143" s="10">
        <f>VLOOKUP($B143,HITTERS!$B:$W,10,FALSE)</f>
        <v>0.214</v>
      </c>
      <c r="L143" s="10">
        <f>VLOOKUP(B143,'Hit Statcast'!B:R,9,FALSE)</f>
        <v>5.5E-2</v>
      </c>
      <c r="M143" s="10">
        <f>VLOOKUP($B143,'Hit Statcast'!$B:$R,11,FALSE)</f>
        <v>0.4</v>
      </c>
      <c r="N143" s="23">
        <f>VLOOKUP($B143,'Hit Statcast'!$B:$R,5,FALSE)</f>
        <v>88.4</v>
      </c>
      <c r="O143" s="23">
        <f>VLOOKUP($B143,'Hit Statcast'!$B:$R,7,FALSE)</f>
        <v>8.1</v>
      </c>
      <c r="P143" s="10">
        <f>VLOOKUP($B143,'Hit PD'!$B:$L,4,FALSE)</f>
        <v>0.23599999999999999</v>
      </c>
      <c r="Q143" s="10">
        <f>VLOOKUP($B143,'Hit PD'!$B:$L,5,FALSE)</f>
        <v>0.47199999999999998</v>
      </c>
      <c r="R143" s="10">
        <f>VLOOKUP($B143,'Hit PD'!$B:$L,6,FALSE)</f>
        <v>0.29099999999999998</v>
      </c>
      <c r="S143" s="23">
        <f>VLOOKUP($B143,'Hit PD'!$B:$L,7,FALSE)</f>
        <v>4.5</v>
      </c>
      <c r="T143" s="10">
        <f>VLOOKUP($B143,'Hit PD'!$B:$L,8,FALSE)</f>
        <v>0.23100000000000001</v>
      </c>
      <c r="U143" s="10">
        <f t="shared" si="2"/>
        <v>0.21299999999999997</v>
      </c>
      <c r="V143" s="10">
        <f>VLOOKUP($B143,'Hit PD'!$B:$L,10,FALSE)</f>
        <v>0.26500000000000001</v>
      </c>
      <c r="W143" s="10">
        <f>VLOOKUP($B143,'Hit PD'!$B:$L,11,FALSE)</f>
        <v>0.17599999999999999</v>
      </c>
      <c r="X143" s="10">
        <f>VLOOKUP($B143,'Hit PD'!$B:$M,12,FALSE)</f>
        <v>8.8999999999999996E-2</v>
      </c>
      <c r="Y143" s="10">
        <f>VLOOKUP($B143,'Hit PD'!$B:$L,9,FALSE)</f>
        <v>0.78700000000000003</v>
      </c>
      <c r="Z143" s="8">
        <v>0.11799999999999999</v>
      </c>
      <c r="AA143" s="8">
        <v>0.311</v>
      </c>
      <c r="AB143" s="11">
        <v>0.255</v>
      </c>
      <c r="AC143" s="8">
        <v>0.33</v>
      </c>
      <c r="AD143" s="8">
        <v>0.34599999999999997</v>
      </c>
      <c r="AE143" s="8">
        <v>107</v>
      </c>
      <c r="AF143" s="11">
        <v>2</v>
      </c>
      <c r="AG143" s="11">
        <v>5.5</v>
      </c>
      <c r="AH143" s="8">
        <v>-1.4</v>
      </c>
      <c r="AI143" s="8">
        <v>1.7</v>
      </c>
    </row>
    <row r="144" spans="1:35" ht="15" thickBot="1">
      <c r="A144" s="5">
        <v>143</v>
      </c>
      <c r="B144" s="22" t="s">
        <v>196</v>
      </c>
      <c r="C144" s="22">
        <v>2023</v>
      </c>
      <c r="D144" s="22" t="s">
        <v>144</v>
      </c>
      <c r="E144" s="8">
        <f>VLOOKUP(B144,HITTERS!$B:$W,3,FALSE)</f>
        <v>120</v>
      </c>
      <c r="F144" s="8">
        <f>VLOOKUP($B144,'Hit PD'!$B:$N,13,FALSE)</f>
        <v>336</v>
      </c>
      <c r="G144" s="8">
        <f>VLOOKUP($B144,HITTERS!$B:$W,4,FALSE)</f>
        <v>369</v>
      </c>
      <c r="H144" s="8">
        <f>VLOOKUP($B144,HITTERS!$B:$W,14,FALSE)</f>
        <v>0.314</v>
      </c>
      <c r="I144" s="8">
        <f>VLOOKUP($B144,HITTERS!$B:$W,15,FALSE)</f>
        <v>0.40500000000000003</v>
      </c>
      <c r="J144" s="9">
        <f>VLOOKUP($B144,HITTERS!$B:$W,9,FALSE)</f>
        <v>6.2E-2</v>
      </c>
      <c r="K144" s="10">
        <f>VLOOKUP($B144,HITTERS!$B:$W,10,FALSE)</f>
        <v>0.23300000000000001</v>
      </c>
      <c r="L144" s="10">
        <f>VLOOKUP(B144,'Hit Statcast'!B:R,9,FALSE)</f>
        <v>6.8000000000000005E-2</v>
      </c>
      <c r="M144" s="10">
        <f>VLOOKUP($B144,'Hit Statcast'!$B:$R,11,FALSE)</f>
        <v>0.32900000000000001</v>
      </c>
      <c r="N144" s="23">
        <f>VLOOKUP($B144,'Hit Statcast'!$B:$R,5,FALSE)</f>
        <v>86.4</v>
      </c>
      <c r="O144" s="23">
        <f>VLOOKUP($B144,'Hit Statcast'!$B:$R,7,FALSE)</f>
        <v>13.2</v>
      </c>
      <c r="P144" s="10">
        <f>VLOOKUP($B144,'Hit PD'!$B:$L,4,FALSE)</f>
        <v>0.21</v>
      </c>
      <c r="Q144" s="10">
        <f>VLOOKUP($B144,'Hit PD'!$B:$L,5,FALSE)</f>
        <v>0.42499999999999999</v>
      </c>
      <c r="R144" s="10">
        <f>VLOOKUP($B144,'Hit PD'!$B:$L,6,FALSE)</f>
        <v>0.36499999999999999</v>
      </c>
      <c r="S144" s="23">
        <f>VLOOKUP($B144,'Hit PD'!$B:$L,7,FALSE)</f>
        <v>4</v>
      </c>
      <c r="T144" s="10">
        <f>VLOOKUP($B144,'Hit PD'!$B:$L,8,FALSE)</f>
        <v>0.35899999999999999</v>
      </c>
      <c r="U144" s="10">
        <f t="shared" si="2"/>
        <v>0.19699999999999995</v>
      </c>
      <c r="V144" s="10">
        <f>VLOOKUP($B144,'Hit PD'!$B:$L,10,FALSE)</f>
        <v>0.28399999999999997</v>
      </c>
      <c r="W144" s="10">
        <f>VLOOKUP($B144,'Hit PD'!$B:$L,11,FALSE)</f>
        <v>0.191</v>
      </c>
      <c r="X144" s="10">
        <f>VLOOKUP($B144,'Hit PD'!$B:$M,12,FALSE)</f>
        <v>9.4E-2</v>
      </c>
      <c r="Y144" s="10">
        <f>VLOOKUP($B144,'Hit PD'!$B:$L,9,FALSE)</f>
        <v>0.80300000000000005</v>
      </c>
      <c r="Z144" s="8">
        <v>0.157</v>
      </c>
      <c r="AA144" s="8">
        <v>0.311</v>
      </c>
      <c r="AB144" s="11">
        <v>0.254</v>
      </c>
      <c r="AC144" s="8">
        <v>0.316</v>
      </c>
      <c r="AD144" s="8">
        <v>0.316</v>
      </c>
      <c r="AE144" s="8">
        <v>101</v>
      </c>
      <c r="AF144" s="11">
        <v>1.1000000000000001</v>
      </c>
      <c r="AG144" s="11">
        <v>1.5</v>
      </c>
      <c r="AH144" s="8">
        <v>3.3</v>
      </c>
      <c r="AI144" s="8">
        <v>1.7</v>
      </c>
    </row>
    <row r="145" spans="1:35" ht="15" thickBot="1">
      <c r="A145" s="5">
        <v>144</v>
      </c>
      <c r="B145" s="22" t="s">
        <v>197</v>
      </c>
      <c r="C145" s="22">
        <v>2023</v>
      </c>
      <c r="D145" s="22" t="s">
        <v>52</v>
      </c>
      <c r="E145" s="8">
        <f>VLOOKUP(B145,HITTERS!$B:$W,3,FALSE)</f>
        <v>112</v>
      </c>
      <c r="F145" s="8">
        <f>VLOOKUP($B145,'Hit PD'!$B:$N,13,FALSE)</f>
        <v>309</v>
      </c>
      <c r="G145" s="8">
        <f>VLOOKUP($B145,HITTERS!$B:$W,4,FALSE)</f>
        <v>341</v>
      </c>
      <c r="H145" s="8">
        <f>VLOOKUP($B145,HITTERS!$B:$W,14,FALSE)</f>
        <v>0.29599999999999999</v>
      </c>
      <c r="I145" s="8">
        <f>VLOOKUP($B145,HITTERS!$B:$W,15,FALSE)</f>
        <v>0.38200000000000001</v>
      </c>
      <c r="J145" s="9">
        <f>VLOOKUP($B145,HITTERS!$B:$W,9,FALSE)</f>
        <v>7.5999999999999998E-2</v>
      </c>
      <c r="K145" s="10">
        <f>VLOOKUP($B145,HITTERS!$B:$W,10,FALSE)</f>
        <v>0.25800000000000001</v>
      </c>
      <c r="L145" s="10">
        <f>VLOOKUP(B145,'Hit Statcast'!B:R,9,FALSE)</f>
        <v>6.3E-2</v>
      </c>
      <c r="M145" s="10">
        <f>VLOOKUP($B145,'Hit Statcast'!$B:$R,11,FALSE)</f>
        <v>0.27900000000000003</v>
      </c>
      <c r="N145" s="23">
        <f>VLOOKUP($B145,'Hit Statcast'!$B:$R,5,FALSE)</f>
        <v>86</v>
      </c>
      <c r="O145" s="23">
        <f>VLOOKUP($B145,'Hit Statcast'!$B:$R,7,FALSE)</f>
        <v>13.9</v>
      </c>
      <c r="P145" s="10">
        <f>VLOOKUP($B145,'Hit PD'!$B:$L,4,FALSE)</f>
        <v>0.17299999999999999</v>
      </c>
      <c r="Q145" s="10">
        <f>VLOOKUP($B145,'Hit PD'!$B:$L,5,FALSE)</f>
        <v>0.42299999999999999</v>
      </c>
      <c r="R145" s="10">
        <f>VLOOKUP($B145,'Hit PD'!$B:$L,6,FALSE)</f>
        <v>0.40500000000000003</v>
      </c>
      <c r="S145" s="23">
        <f>VLOOKUP($B145,'Hit PD'!$B:$L,7,FALSE)</f>
        <v>4.5999999999999996</v>
      </c>
      <c r="T145" s="10">
        <f>VLOOKUP($B145,'Hit PD'!$B:$L,8,FALSE)</f>
        <v>0.30199999999999999</v>
      </c>
      <c r="U145" s="10">
        <f t="shared" si="2"/>
        <v>0.25700000000000001</v>
      </c>
      <c r="V145" s="10">
        <f>VLOOKUP($B145,'Hit PD'!$B:$L,10,FALSE)</f>
        <v>0.27800000000000002</v>
      </c>
      <c r="W145" s="10">
        <f>VLOOKUP($B145,'Hit PD'!$B:$L,11,FALSE)</f>
        <v>0.155</v>
      </c>
      <c r="X145" s="10">
        <f>VLOOKUP($B145,'Hit PD'!$B:$M,12,FALSE)</f>
        <v>0.123</v>
      </c>
      <c r="Y145" s="10">
        <f>VLOOKUP($B145,'Hit PD'!$B:$L,9,FALSE)</f>
        <v>0.74299999999999999</v>
      </c>
      <c r="Z145" s="8">
        <v>0.155</v>
      </c>
      <c r="AA145" s="8">
        <v>0.28299999999999997</v>
      </c>
      <c r="AB145" s="11">
        <v>0.22700000000000001</v>
      </c>
      <c r="AC145" s="8">
        <v>0.29699999999999999</v>
      </c>
      <c r="AD145" s="8">
        <v>0.28499999999999998</v>
      </c>
      <c r="AE145" s="8">
        <v>88</v>
      </c>
      <c r="AF145" s="11">
        <v>2.5</v>
      </c>
      <c r="AG145" s="11">
        <v>-2.6</v>
      </c>
      <c r="AH145" s="8">
        <v>7.8</v>
      </c>
      <c r="AI145" s="8">
        <v>1.7</v>
      </c>
    </row>
    <row r="146" spans="1:35" ht="15" thickBot="1">
      <c r="A146" s="5">
        <v>145</v>
      </c>
      <c r="B146" s="22" t="s">
        <v>198</v>
      </c>
      <c r="C146" s="22">
        <v>2023</v>
      </c>
      <c r="D146" s="22" t="s">
        <v>37</v>
      </c>
      <c r="E146" s="8">
        <f>VLOOKUP(B146,HITTERS!$B:$W,3,FALSE)</f>
        <v>111</v>
      </c>
      <c r="F146" s="8">
        <f>VLOOKUP($B146,'Hit PD'!$B:$N,13,FALSE)</f>
        <v>341</v>
      </c>
      <c r="G146" s="8">
        <f>VLOOKUP($B146,HITTERS!$B:$W,4,FALSE)</f>
        <v>380</v>
      </c>
      <c r="H146" s="8">
        <f>VLOOKUP($B146,HITTERS!$B:$W,14,FALSE)</f>
        <v>0.33900000000000002</v>
      </c>
      <c r="I146" s="8">
        <f>VLOOKUP($B146,HITTERS!$B:$W,15,FALSE)</f>
        <v>0.40799999999999997</v>
      </c>
      <c r="J146" s="9">
        <f>VLOOKUP($B146,HITTERS!$B:$W,9,FALSE)</f>
        <v>7.5999999999999998E-2</v>
      </c>
      <c r="K146" s="10">
        <f>VLOOKUP($B146,HITTERS!$B:$W,10,FALSE)</f>
        <v>0.19700000000000001</v>
      </c>
      <c r="L146" s="10">
        <f>VLOOKUP(B146,'Hit Statcast'!B:R,9,FALSE)</f>
        <v>4.8000000000000001E-2</v>
      </c>
      <c r="M146" s="10">
        <f>VLOOKUP($B146,'Hit Statcast'!$B:$R,11,FALSE)</f>
        <v>0.41799999999999998</v>
      </c>
      <c r="N146" s="23">
        <f>VLOOKUP($B146,'Hit Statcast'!$B:$R,5,FALSE)</f>
        <v>89.8</v>
      </c>
      <c r="O146" s="23">
        <f>VLOOKUP($B146,'Hit Statcast'!$B:$R,7,FALSE)</f>
        <v>4.2</v>
      </c>
      <c r="P146" s="10">
        <f>VLOOKUP($B146,'Hit PD'!$B:$L,4,FALSE)</f>
        <v>0.23400000000000001</v>
      </c>
      <c r="Q146" s="10">
        <f>VLOOKUP($B146,'Hit PD'!$B:$L,5,FALSE)</f>
        <v>0.54600000000000004</v>
      </c>
      <c r="R146" s="10">
        <f>VLOOKUP($B146,'Hit PD'!$B:$L,6,FALSE)</f>
        <v>0.22</v>
      </c>
      <c r="S146" s="23">
        <f>VLOOKUP($B146,'Hit PD'!$B:$L,7,FALSE)</f>
        <v>3.7</v>
      </c>
      <c r="T146" s="10">
        <f>VLOOKUP($B146,'Hit PD'!$B:$L,8,FALSE)</f>
        <v>0.29899999999999999</v>
      </c>
      <c r="U146" s="10">
        <f t="shared" si="2"/>
        <v>0.18300000000000005</v>
      </c>
      <c r="V146" s="10">
        <f>VLOOKUP($B146,'Hit PD'!$B:$L,10,FALSE)</f>
        <v>0.29499999999999998</v>
      </c>
      <c r="W146" s="10">
        <f>VLOOKUP($B146,'Hit PD'!$B:$L,11,FALSE)</f>
        <v>0.217</v>
      </c>
      <c r="X146" s="10">
        <f>VLOOKUP($B146,'Hit PD'!$B:$M,12,FALSE)</f>
        <v>7.8E-2</v>
      </c>
      <c r="Y146" s="10">
        <f>VLOOKUP($B146,'Hit PD'!$B:$L,9,FALSE)</f>
        <v>0.81699999999999995</v>
      </c>
      <c r="Z146" s="8">
        <v>0.125</v>
      </c>
      <c r="AA146" s="8">
        <v>0.34399999999999997</v>
      </c>
      <c r="AB146" s="11">
        <v>0.28899999999999998</v>
      </c>
      <c r="AC146" s="8">
        <v>0.32600000000000001</v>
      </c>
      <c r="AD146" s="8">
        <v>0.312</v>
      </c>
      <c r="AE146" s="8">
        <v>104</v>
      </c>
      <c r="AF146" s="11">
        <v>-7.1</v>
      </c>
      <c r="AG146" s="11">
        <v>-5.5</v>
      </c>
      <c r="AH146" s="8">
        <v>9.6999999999999993</v>
      </c>
      <c r="AI146" s="8">
        <v>1.7</v>
      </c>
    </row>
    <row r="147" spans="1:35" ht="15" thickBot="1">
      <c r="A147" s="5">
        <v>146</v>
      </c>
      <c r="B147" s="22" t="s">
        <v>199</v>
      </c>
      <c r="C147" s="22">
        <v>2023</v>
      </c>
      <c r="D147" s="22" t="s">
        <v>58</v>
      </c>
      <c r="E147" s="8">
        <f>VLOOKUP(B147,HITTERS!$B:$W,3,FALSE)</f>
        <v>112</v>
      </c>
      <c r="F147" s="8">
        <f>VLOOKUP($B147,'Hit PD'!$B:$N,13,FALSE)</f>
        <v>346</v>
      </c>
      <c r="G147" s="8">
        <f>VLOOKUP($B147,HITTERS!$B:$W,4,FALSE)</f>
        <v>368</v>
      </c>
      <c r="H147" s="8">
        <f>VLOOKUP($B147,HITTERS!$B:$W,14,FALSE)</f>
        <v>0.32200000000000001</v>
      </c>
      <c r="I147" s="8">
        <f>VLOOKUP($B147,HITTERS!$B:$W,15,FALSE)</f>
        <v>0.48</v>
      </c>
      <c r="J147" s="9">
        <f>VLOOKUP($B147,HITTERS!$B:$W,9,FALSE)</f>
        <v>4.1000000000000002E-2</v>
      </c>
      <c r="K147" s="10">
        <f>VLOOKUP($B147,HITTERS!$B:$W,10,FALSE)</f>
        <v>0.223</v>
      </c>
      <c r="L147" s="10">
        <f>VLOOKUP(B147,'Hit Statcast'!B:R,9,FALSE)</f>
        <v>0.10100000000000001</v>
      </c>
      <c r="M147" s="10">
        <f>VLOOKUP($B147,'Hit Statcast'!$B:$R,11,FALSE)</f>
        <v>0.51500000000000001</v>
      </c>
      <c r="N147" s="23">
        <f>VLOOKUP($B147,'Hit Statcast'!$B:$R,5,FALSE)</f>
        <v>91.9</v>
      </c>
      <c r="O147" s="23">
        <f>VLOOKUP($B147,'Hit Statcast'!$B:$R,7,FALSE)</f>
        <v>12</v>
      </c>
      <c r="P147" s="10">
        <f>VLOOKUP($B147,'Hit PD'!$B:$L,4,FALSE)</f>
        <v>0.20200000000000001</v>
      </c>
      <c r="Q147" s="10">
        <f>VLOOKUP($B147,'Hit PD'!$B:$L,5,FALSE)</f>
        <v>0.434</v>
      </c>
      <c r="R147" s="10">
        <f>VLOOKUP($B147,'Hit PD'!$B:$L,6,FALSE)</f>
        <v>0.36299999999999999</v>
      </c>
      <c r="S147" s="23">
        <f>VLOOKUP($B147,'Hit PD'!$B:$L,7,FALSE)</f>
        <v>4.5</v>
      </c>
      <c r="T147" s="10">
        <f>VLOOKUP($B147,'Hit PD'!$B:$L,8,FALSE)</f>
        <v>0.34300000000000003</v>
      </c>
      <c r="U147" s="10">
        <f t="shared" si="2"/>
        <v>0.20299999999999996</v>
      </c>
      <c r="V147" s="10">
        <f>VLOOKUP($B147,'Hit PD'!$B:$L,10,FALSE)</f>
        <v>0.247</v>
      </c>
      <c r="W147" s="10">
        <f>VLOOKUP($B147,'Hit PD'!$B:$L,11,FALSE)</f>
        <v>0.14499999999999999</v>
      </c>
      <c r="X147" s="10">
        <f>VLOOKUP($B147,'Hit PD'!$B:$M,12,FALSE)</f>
        <v>0.10299999999999999</v>
      </c>
      <c r="Y147" s="10">
        <f>VLOOKUP($B147,'Hit PD'!$B:$L,9,FALSE)</f>
        <v>0.79700000000000004</v>
      </c>
      <c r="Z147" s="8">
        <v>0.19600000000000001</v>
      </c>
      <c r="AA147" s="8">
        <v>0.34699999999999998</v>
      </c>
      <c r="AB147" s="11">
        <v>0.29799999999999999</v>
      </c>
      <c r="AC147" s="8">
        <v>0.34799999999999998</v>
      </c>
      <c r="AD147" s="8">
        <v>0.33100000000000002</v>
      </c>
      <c r="AE147" s="8">
        <v>124</v>
      </c>
      <c r="AF147" s="11">
        <v>-0.4</v>
      </c>
      <c r="AG147" s="11">
        <v>9.6999999999999993</v>
      </c>
      <c r="AH147" s="8">
        <v>-5.3</v>
      </c>
      <c r="AI147" s="8">
        <v>1.7</v>
      </c>
    </row>
    <row r="148" spans="1:35" ht="15" thickBot="1">
      <c r="A148" s="5">
        <v>147</v>
      </c>
      <c r="B148" s="22" t="s">
        <v>200</v>
      </c>
      <c r="C148" s="22">
        <v>2023</v>
      </c>
      <c r="D148" s="22" t="s">
        <v>100</v>
      </c>
      <c r="E148" s="8">
        <f>VLOOKUP(B148,HITTERS!$B:$W,3,FALSE)</f>
        <v>97</v>
      </c>
      <c r="F148" s="8">
        <f>VLOOKUP($B148,'Hit PD'!$B:$N,13,FALSE)</f>
        <v>352</v>
      </c>
      <c r="G148" s="8">
        <f>VLOOKUP($B148,HITTERS!$B:$W,4,FALSE)</f>
        <v>383</v>
      </c>
      <c r="H148" s="8">
        <f>VLOOKUP($B148,HITTERS!$B:$W,14,FALSE)</f>
        <v>0.30399999999999999</v>
      </c>
      <c r="I148" s="8">
        <f>VLOOKUP($B148,HITTERS!$B:$W,15,FALSE)</f>
        <v>0.45700000000000002</v>
      </c>
      <c r="J148" s="9">
        <f>VLOOKUP($B148,HITTERS!$B:$W,9,FALSE)</f>
        <v>6.8000000000000005E-2</v>
      </c>
      <c r="K148" s="10">
        <f>VLOOKUP($B148,HITTERS!$B:$W,10,FALSE)</f>
        <v>0.308</v>
      </c>
      <c r="L148" s="10">
        <f>VLOOKUP(B148,'Hit Statcast'!B:R,9,FALSE)</f>
        <v>0.122</v>
      </c>
      <c r="M148" s="10">
        <f>VLOOKUP($B148,'Hit Statcast'!$B:$R,11,FALSE)</f>
        <v>0.41799999999999998</v>
      </c>
      <c r="N148" s="23">
        <f>VLOOKUP($B148,'Hit Statcast'!$B:$R,5,FALSE)</f>
        <v>90.4</v>
      </c>
      <c r="O148" s="23">
        <f>VLOOKUP($B148,'Hit Statcast'!$B:$R,7,FALSE)</f>
        <v>10.4</v>
      </c>
      <c r="P148" s="10">
        <f>VLOOKUP($B148,'Hit PD'!$B:$L,4,FALSE)</f>
        <v>0.16700000000000001</v>
      </c>
      <c r="Q148" s="10">
        <f>VLOOKUP($B148,'Hit PD'!$B:$L,5,FALSE)</f>
        <v>0.47799999999999998</v>
      </c>
      <c r="R148" s="10">
        <f>VLOOKUP($B148,'Hit PD'!$B:$L,6,FALSE)</f>
        <v>0.35499999999999998</v>
      </c>
      <c r="S148" s="23">
        <f>VLOOKUP($B148,'Hit PD'!$B:$L,7,FALSE)</f>
        <v>6.7</v>
      </c>
      <c r="T148" s="10">
        <f>VLOOKUP($B148,'Hit PD'!$B:$L,8,FALSE)</f>
        <v>0.28499999999999998</v>
      </c>
      <c r="U148" s="10">
        <f t="shared" si="2"/>
        <v>0.34499999999999997</v>
      </c>
      <c r="V148" s="10">
        <f>VLOOKUP($B148,'Hit PD'!$B:$L,10,FALSE)</f>
        <v>0.32400000000000001</v>
      </c>
      <c r="W148" s="10">
        <f>VLOOKUP($B148,'Hit PD'!$B:$L,11,FALSE)</f>
        <v>0.17199999999999999</v>
      </c>
      <c r="X148" s="10">
        <f>VLOOKUP($B148,'Hit PD'!$B:$M,12,FALSE)</f>
        <v>0.152</v>
      </c>
      <c r="Y148" s="10">
        <f>VLOOKUP($B148,'Hit PD'!$B:$L,9,FALSE)</f>
        <v>0.65500000000000003</v>
      </c>
      <c r="Z148" s="8">
        <v>0.20300000000000001</v>
      </c>
      <c r="AA148" s="8">
        <v>0.317</v>
      </c>
      <c r="AB148" s="11">
        <v>0.248</v>
      </c>
      <c r="AC148" s="8">
        <v>0.32100000000000001</v>
      </c>
      <c r="AD148" s="8">
        <v>0.309</v>
      </c>
      <c r="AE148" s="8">
        <v>100</v>
      </c>
      <c r="AF148" s="11">
        <v>3.2</v>
      </c>
      <c r="AG148" s="11">
        <v>3.2</v>
      </c>
      <c r="AH148" s="8">
        <v>0.8</v>
      </c>
      <c r="AI148" s="8">
        <v>1.6</v>
      </c>
    </row>
    <row r="149" spans="1:35" ht="15" thickBot="1">
      <c r="A149" s="5">
        <v>148</v>
      </c>
      <c r="B149" s="22" t="s">
        <v>201</v>
      </c>
      <c r="C149" s="22">
        <v>2023</v>
      </c>
      <c r="D149" s="6" t="s">
        <v>103</v>
      </c>
      <c r="E149" s="8">
        <f>VLOOKUP(B149,HITTERS!$B:$W,3,FALSE)</f>
        <v>139</v>
      </c>
      <c r="F149" s="8">
        <f>VLOOKUP($B149,'Hit PD'!$B:$N,13,FALSE)</f>
        <v>435</v>
      </c>
      <c r="G149" s="8">
        <f>VLOOKUP($B149,HITTERS!$B:$W,4,FALSE)</f>
        <v>507</v>
      </c>
      <c r="H149" s="8">
        <f>VLOOKUP($B149,HITTERS!$B:$W,14,FALSE)</f>
        <v>0.35499999999999998</v>
      </c>
      <c r="I149" s="8">
        <f>VLOOKUP($B149,HITTERS!$B:$W,15,FALSE)</f>
        <v>0.4</v>
      </c>
      <c r="J149" s="9">
        <f>VLOOKUP($B149,HITTERS!$B:$W,9,FALSE)</f>
        <v>9.7000000000000003E-2</v>
      </c>
      <c r="K149" s="10">
        <f>VLOOKUP($B149,HITTERS!$B:$W,10,FALSE)</f>
        <v>0.156</v>
      </c>
      <c r="L149" s="10">
        <f>VLOOKUP(B149,'Hit Statcast'!B:R,9,FALSE)</f>
        <v>4.7E-2</v>
      </c>
      <c r="M149" s="10">
        <f>VLOOKUP($B149,'Hit Statcast'!$B:$R,11,FALSE)</f>
        <v>0.36699999999999999</v>
      </c>
      <c r="N149" s="23">
        <f>VLOOKUP($B149,'Hit Statcast'!$B:$R,5,FALSE)</f>
        <v>87.9</v>
      </c>
      <c r="O149" s="23">
        <f>VLOOKUP($B149,'Hit Statcast'!$B:$R,7,FALSE)</f>
        <v>13.1</v>
      </c>
      <c r="P149" s="10">
        <f>VLOOKUP($B149,'Hit PD'!$B:$L,4,FALSE)</f>
        <v>0.157</v>
      </c>
      <c r="Q149" s="10">
        <f>VLOOKUP($B149,'Hit PD'!$B:$L,5,FALSE)</f>
        <v>0.44500000000000001</v>
      </c>
      <c r="R149" s="10">
        <f>VLOOKUP($B149,'Hit PD'!$B:$L,6,FALSE)</f>
        <v>0.39800000000000002</v>
      </c>
      <c r="S149" s="23">
        <f>VLOOKUP($B149,'Hit PD'!$B:$L,7,FALSE)</f>
        <v>4.4000000000000004</v>
      </c>
      <c r="T149" s="10">
        <f>VLOOKUP($B149,'Hit PD'!$B:$L,8,FALSE)</f>
        <v>0.26700000000000002</v>
      </c>
      <c r="U149" s="10">
        <f t="shared" si="2"/>
        <v>0.17100000000000004</v>
      </c>
      <c r="V149" s="10">
        <f>VLOOKUP($B149,'Hit PD'!$B:$L,10,FALSE)</f>
        <v>0.29099999999999998</v>
      </c>
      <c r="W149" s="10">
        <f>VLOOKUP($B149,'Hit PD'!$B:$L,11,FALSE)</f>
        <v>0.22</v>
      </c>
      <c r="X149" s="10">
        <f>VLOOKUP($B149,'Hit PD'!$B:$M,12,FALSE)</f>
        <v>7.0999999999999994E-2</v>
      </c>
      <c r="Y149" s="10">
        <f>VLOOKUP($B149,'Hit PD'!$B:$L,9,FALSE)</f>
        <v>0.82899999999999996</v>
      </c>
      <c r="Z149" s="8">
        <v>0.14199999999999999</v>
      </c>
      <c r="AA149" s="8">
        <v>0.29299999999999998</v>
      </c>
      <c r="AB149" s="11">
        <v>0.26200000000000001</v>
      </c>
      <c r="AC149" s="8">
        <v>0.33600000000000002</v>
      </c>
      <c r="AD149" s="8">
        <v>0.32700000000000001</v>
      </c>
      <c r="AE149" s="8">
        <v>113</v>
      </c>
      <c r="AF149" s="11">
        <v>0.9</v>
      </c>
      <c r="AG149" s="11">
        <v>8.6999999999999993</v>
      </c>
      <c r="AH149" s="8">
        <v>-9.5</v>
      </c>
      <c r="AI149" s="8">
        <v>1.6</v>
      </c>
    </row>
    <row r="150" spans="1:35" ht="15" thickBot="1">
      <c r="A150" s="5">
        <v>149</v>
      </c>
      <c r="B150" s="22" t="s">
        <v>202</v>
      </c>
      <c r="C150" s="22">
        <v>2023</v>
      </c>
      <c r="D150" s="22" t="s">
        <v>100</v>
      </c>
      <c r="E150" s="8">
        <f>VLOOKUP(B150,HITTERS!$B:$W,3,FALSE)</f>
        <v>133</v>
      </c>
      <c r="F150" s="8">
        <f>VLOOKUP($B150,'Hit PD'!$B:$N,13,FALSE)</f>
        <v>388</v>
      </c>
      <c r="G150" s="8">
        <f>VLOOKUP($B150,HITTERS!$B:$W,4,FALSE)</f>
        <v>424</v>
      </c>
      <c r="H150" s="8">
        <f>VLOOKUP($B150,HITTERS!$B:$W,14,FALSE)</f>
        <v>0.34399999999999997</v>
      </c>
      <c r="I150" s="8">
        <f>VLOOKUP($B150,HITTERS!$B:$W,15,FALSE)</f>
        <v>0.40500000000000003</v>
      </c>
      <c r="J150" s="9">
        <f>VLOOKUP($B150,HITTERS!$B:$W,9,FALSE)</f>
        <v>6.8000000000000005E-2</v>
      </c>
      <c r="K150" s="10">
        <f>VLOOKUP($B150,HITTERS!$B:$W,10,FALSE)</f>
        <v>0.182</v>
      </c>
      <c r="L150" s="10">
        <f>VLOOKUP(B150,'Hit Statcast'!B:R,9,FALSE)</f>
        <v>4.8000000000000001E-2</v>
      </c>
      <c r="M150" s="10">
        <f>VLOOKUP($B150,'Hit Statcast'!$B:$R,11,FALSE)</f>
        <v>0.313</v>
      </c>
      <c r="N150" s="23">
        <f>VLOOKUP($B150,'Hit Statcast'!$B:$R,5,FALSE)</f>
        <v>85.4</v>
      </c>
      <c r="O150" s="23">
        <f>VLOOKUP($B150,'Hit Statcast'!$B:$R,7,FALSE)</f>
        <v>2.4</v>
      </c>
      <c r="P150" s="10">
        <f>VLOOKUP($B150,'Hit PD'!$B:$L,4,FALSE)</f>
        <v>0.20100000000000001</v>
      </c>
      <c r="Q150" s="10">
        <f>VLOOKUP($B150,'Hit PD'!$B:$L,5,FALSE)</f>
        <v>0.53800000000000003</v>
      </c>
      <c r="R150" s="10">
        <f>VLOOKUP($B150,'Hit PD'!$B:$L,6,FALSE)</f>
        <v>0.26100000000000001</v>
      </c>
      <c r="S150" s="23">
        <f>VLOOKUP($B150,'Hit PD'!$B:$L,7,FALSE)</f>
        <v>5.6</v>
      </c>
      <c r="T150" s="10">
        <f>VLOOKUP($B150,'Hit PD'!$B:$L,8,FALSE)</f>
        <v>0.25800000000000001</v>
      </c>
      <c r="U150" s="10">
        <f t="shared" si="2"/>
        <v>0.17500000000000004</v>
      </c>
      <c r="V150" s="10">
        <f>VLOOKUP($B150,'Hit PD'!$B:$L,10,FALSE)</f>
        <v>0.26100000000000001</v>
      </c>
      <c r="W150" s="10">
        <f>VLOOKUP($B150,'Hit PD'!$B:$L,11,FALSE)</f>
        <v>0.182</v>
      </c>
      <c r="X150" s="10">
        <f>VLOOKUP($B150,'Hit PD'!$B:$M,12,FALSE)</f>
        <v>7.9000000000000001E-2</v>
      </c>
      <c r="Y150" s="10">
        <f>VLOOKUP($B150,'Hit PD'!$B:$L,9,FALSE)</f>
        <v>0.82499999999999996</v>
      </c>
      <c r="Z150" s="8">
        <v>0.1</v>
      </c>
      <c r="AA150" s="8">
        <v>0.34200000000000003</v>
      </c>
      <c r="AB150" s="11">
        <v>0.28599999999999998</v>
      </c>
      <c r="AC150" s="8">
        <v>0.31</v>
      </c>
      <c r="AD150" s="8">
        <v>0.315</v>
      </c>
      <c r="AE150" s="8">
        <v>92</v>
      </c>
      <c r="AF150" s="11">
        <v>1</v>
      </c>
      <c r="AG150" s="11">
        <v>-2.8</v>
      </c>
      <c r="AH150" s="8">
        <v>5</v>
      </c>
      <c r="AI150" s="8">
        <v>1.6</v>
      </c>
    </row>
    <row r="151" spans="1:35" ht="15" thickBot="1">
      <c r="A151" s="5">
        <v>150</v>
      </c>
      <c r="B151" s="22" t="s">
        <v>203</v>
      </c>
      <c r="C151" s="22">
        <v>2023</v>
      </c>
      <c r="D151" s="22" t="s">
        <v>26</v>
      </c>
      <c r="E151" s="8">
        <f>VLOOKUP(B151,HITTERS!$B:$W,3,FALSE)</f>
        <v>142</v>
      </c>
      <c r="F151" s="8">
        <f>VLOOKUP($B151,'Hit PD'!$B:$N,13,FALSE)</f>
        <v>478</v>
      </c>
      <c r="G151" s="8">
        <f>VLOOKUP($B151,HITTERS!$B:$W,4,FALSE)</f>
        <v>516</v>
      </c>
      <c r="H151" s="8">
        <f>VLOOKUP($B151,HITTERS!$B:$W,14,FALSE)</f>
        <v>0.30499999999999999</v>
      </c>
      <c r="I151" s="8">
        <f>VLOOKUP($B151,HITTERS!$B:$W,15,FALSE)</f>
        <v>0.45</v>
      </c>
      <c r="J151" s="9">
        <f>VLOOKUP($B151,HITTERS!$B:$W,9,FALSE)</f>
        <v>6.6000000000000003E-2</v>
      </c>
      <c r="K151" s="10">
        <f>VLOOKUP($B151,HITTERS!$B:$W,10,FALSE)</f>
        <v>0.23599999999999999</v>
      </c>
      <c r="L151" s="10">
        <f>VLOOKUP(B151,'Hit Statcast'!B:R,9,FALSE)</f>
        <v>9.5000000000000001E-2</v>
      </c>
      <c r="M151" s="10">
        <f>VLOOKUP($B151,'Hit Statcast'!$B:$R,11,FALSE)</f>
        <v>0.35099999999999998</v>
      </c>
      <c r="N151" s="23">
        <f>VLOOKUP($B151,'Hit Statcast'!$B:$R,5,FALSE)</f>
        <v>88.6</v>
      </c>
      <c r="O151" s="23">
        <f>VLOOKUP($B151,'Hit Statcast'!$B:$R,7,FALSE)</f>
        <v>14.5</v>
      </c>
      <c r="P151" s="10">
        <f>VLOOKUP($B151,'Hit PD'!$B:$L,4,FALSE)</f>
        <v>0.221</v>
      </c>
      <c r="Q151" s="10">
        <f>VLOOKUP($B151,'Hit PD'!$B:$L,5,FALSE)</f>
        <v>0.40100000000000002</v>
      </c>
      <c r="R151" s="10">
        <f>VLOOKUP($B151,'Hit PD'!$B:$L,6,FALSE)</f>
        <v>0.378</v>
      </c>
      <c r="S151" s="23">
        <f>VLOOKUP($B151,'Hit PD'!$B:$L,7,FALSE)</f>
        <v>3.7</v>
      </c>
      <c r="T151" s="10">
        <f>VLOOKUP($B151,'Hit PD'!$B:$L,8,FALSE)</f>
        <v>0.45900000000000002</v>
      </c>
      <c r="U151" s="10">
        <f t="shared" si="2"/>
        <v>0.27600000000000002</v>
      </c>
      <c r="V151" s="10">
        <f>VLOOKUP($B151,'Hit PD'!$B:$L,10,FALSE)</f>
        <v>0.28199999999999997</v>
      </c>
      <c r="W151" s="10">
        <f>VLOOKUP($B151,'Hit PD'!$B:$L,11,FALSE)</f>
        <v>0.125</v>
      </c>
      <c r="X151" s="10">
        <f>VLOOKUP($B151,'Hit PD'!$B:$M,12,FALSE)</f>
        <v>0.157</v>
      </c>
      <c r="Y151" s="10">
        <f>VLOOKUP($B151,'Hit PD'!$B:$L,9,FALSE)</f>
        <v>0.72399999999999998</v>
      </c>
      <c r="Z151" s="8">
        <v>0.20100000000000001</v>
      </c>
      <c r="AA151" s="8">
        <v>0.30199999999999999</v>
      </c>
      <c r="AB151" s="11">
        <v>0.25800000000000001</v>
      </c>
      <c r="AC151" s="8">
        <v>0.32700000000000001</v>
      </c>
      <c r="AD151" s="8">
        <v>0.32400000000000001</v>
      </c>
      <c r="AE151" s="8">
        <v>103</v>
      </c>
      <c r="AF151" s="11">
        <v>-1.1000000000000001</v>
      </c>
      <c r="AG151" s="11">
        <v>0.9</v>
      </c>
      <c r="AH151" s="8">
        <v>-2</v>
      </c>
      <c r="AI151" s="8">
        <v>1.6</v>
      </c>
    </row>
    <row r="152" spans="1:35" ht="15" thickBot="1">
      <c r="A152" s="5">
        <v>151</v>
      </c>
      <c r="B152" s="22" t="s">
        <v>204</v>
      </c>
      <c r="C152" s="22">
        <v>2023</v>
      </c>
      <c r="D152" s="22" t="s">
        <v>144</v>
      </c>
      <c r="E152" s="8">
        <f>VLOOKUP(B152,HITTERS!$B:$W,3,FALSE)</f>
        <v>80</v>
      </c>
      <c r="F152" s="8">
        <f>VLOOKUP($B152,'Hit PD'!$B:$N,13,FALSE)</f>
        <v>302</v>
      </c>
      <c r="G152" s="8">
        <f>VLOOKUP($B152,HITTERS!$B:$W,4,FALSE)</f>
        <v>343</v>
      </c>
      <c r="H152" s="8">
        <f>VLOOKUP($B152,HITTERS!$B:$W,14,FALSE)</f>
        <v>0.33500000000000002</v>
      </c>
      <c r="I152" s="8">
        <f>VLOOKUP($B152,HITTERS!$B:$W,15,FALSE)</f>
        <v>0.45400000000000001</v>
      </c>
      <c r="J152" s="9">
        <f>VLOOKUP($B152,HITTERS!$B:$W,9,FALSE)</f>
        <v>0.105</v>
      </c>
      <c r="K152" s="10">
        <f>VLOOKUP($B152,HITTERS!$B:$W,10,FALSE)</f>
        <v>0.25700000000000001</v>
      </c>
      <c r="L152" s="10">
        <f>VLOOKUP(B152,'Hit Statcast'!B:R,9,FALSE)</f>
        <v>0.13800000000000001</v>
      </c>
      <c r="M152" s="10">
        <f>VLOOKUP($B152,'Hit Statcast'!$B:$R,11,FALSE)</f>
        <v>0.40600000000000003</v>
      </c>
      <c r="N152" s="23">
        <f>VLOOKUP($B152,'Hit Statcast'!$B:$R,5,FALSE)</f>
        <v>88.4</v>
      </c>
      <c r="O152" s="23">
        <f>VLOOKUP($B152,'Hit Statcast'!$B:$R,7,FALSE)</f>
        <v>21.6</v>
      </c>
      <c r="P152" s="10">
        <f>VLOOKUP($B152,'Hit PD'!$B:$L,4,FALSE)</f>
        <v>0.245</v>
      </c>
      <c r="Q152" s="10">
        <f>VLOOKUP($B152,'Hit PD'!$B:$L,5,FALSE)</f>
        <v>0.28699999999999998</v>
      </c>
      <c r="R152" s="10">
        <f>VLOOKUP($B152,'Hit PD'!$B:$L,6,FALSE)</f>
        <v>0.46800000000000003</v>
      </c>
      <c r="S152" s="23">
        <f>VLOOKUP($B152,'Hit PD'!$B:$L,7,FALSE)</f>
        <v>3.3</v>
      </c>
      <c r="T152" s="10">
        <f>VLOOKUP($B152,'Hit PD'!$B:$L,8,FALSE)</f>
        <v>0.315</v>
      </c>
      <c r="U152" s="10">
        <f t="shared" si="2"/>
        <v>0.22799999999999998</v>
      </c>
      <c r="V152" s="10">
        <f>VLOOKUP($B152,'Hit PD'!$B:$L,10,FALSE)</f>
        <v>0.26700000000000002</v>
      </c>
      <c r="W152" s="10">
        <f>VLOOKUP($B152,'Hit PD'!$B:$L,11,FALSE)</f>
        <v>0.16200000000000001</v>
      </c>
      <c r="X152" s="10">
        <f>VLOOKUP($B152,'Hit PD'!$B:$M,12,FALSE)</f>
        <v>0.105</v>
      </c>
      <c r="Y152" s="10">
        <f>VLOOKUP($B152,'Hit PD'!$B:$L,9,FALSE)</f>
        <v>0.77200000000000002</v>
      </c>
      <c r="Z152" s="8">
        <v>0.20300000000000001</v>
      </c>
      <c r="AA152" s="8">
        <v>0.313</v>
      </c>
      <c r="AB152" s="11">
        <v>0.25800000000000001</v>
      </c>
      <c r="AC152" s="8">
        <v>0.34499999999999997</v>
      </c>
      <c r="AD152" s="8">
        <v>0.35499999999999998</v>
      </c>
      <c r="AE152" s="8">
        <v>121</v>
      </c>
      <c r="AF152" s="11">
        <v>2</v>
      </c>
      <c r="AG152" s="11">
        <v>10.3</v>
      </c>
      <c r="AH152" s="8">
        <v>-6.4</v>
      </c>
      <c r="AI152" s="8">
        <v>1.5</v>
      </c>
    </row>
    <row r="153" spans="1:35" ht="15" thickBot="1">
      <c r="A153" s="5">
        <v>152</v>
      </c>
      <c r="B153" s="22" t="s">
        <v>205</v>
      </c>
      <c r="C153" s="22">
        <v>2023</v>
      </c>
      <c r="D153" s="22" t="s">
        <v>74</v>
      </c>
      <c r="E153" s="8">
        <f>VLOOKUP(B153,HITTERS!$B:$W,3,FALSE)</f>
        <v>111</v>
      </c>
      <c r="F153" s="8">
        <f>VLOOKUP($B153,'Hit PD'!$B:$N,13,FALSE)</f>
        <v>336</v>
      </c>
      <c r="G153" s="8">
        <f>VLOOKUP($B153,HITTERS!$B:$W,4,FALSE)</f>
        <v>380</v>
      </c>
      <c r="H153" s="8">
        <f>VLOOKUP($B153,HITTERS!$B:$W,14,FALSE)</f>
        <v>0.33900000000000002</v>
      </c>
      <c r="I153" s="8">
        <f>VLOOKUP($B153,HITTERS!$B:$W,15,FALSE)</f>
        <v>0.443</v>
      </c>
      <c r="J153" s="9">
        <f>VLOOKUP($B153,HITTERS!$B:$W,9,FALSE)</f>
        <v>9.7000000000000003E-2</v>
      </c>
      <c r="K153" s="10">
        <f>VLOOKUP($B153,HITTERS!$B:$W,10,FALSE)</f>
        <v>0.187</v>
      </c>
      <c r="L153" s="10">
        <f>VLOOKUP(B153,'Hit Statcast'!B:R,9,FALSE)</f>
        <v>0.06</v>
      </c>
      <c r="M153" s="10">
        <f>VLOOKUP($B153,'Hit Statcast'!$B:$R,11,FALSE)</f>
        <v>0.30499999999999999</v>
      </c>
      <c r="N153" s="23">
        <f>VLOOKUP($B153,'Hit Statcast'!$B:$R,5,FALSE)</f>
        <v>84.5</v>
      </c>
      <c r="O153" s="23">
        <f>VLOOKUP($B153,'Hit Statcast'!$B:$R,7,FALSE)</f>
        <v>16.399999999999999</v>
      </c>
      <c r="P153" s="10">
        <f>VLOOKUP($B153,'Hit PD'!$B:$L,4,FALSE)</f>
        <v>0.22600000000000001</v>
      </c>
      <c r="Q153" s="10">
        <f>VLOOKUP($B153,'Hit PD'!$B:$L,5,FALSE)</f>
        <v>0.38300000000000001</v>
      </c>
      <c r="R153" s="10">
        <f>VLOOKUP($B153,'Hit PD'!$B:$L,6,FALSE)</f>
        <v>0.39100000000000001</v>
      </c>
      <c r="S153" s="23">
        <f>VLOOKUP($B153,'Hit PD'!$B:$L,7,FALSE)</f>
        <v>4.5999999999999996</v>
      </c>
      <c r="T153" s="10">
        <f>VLOOKUP($B153,'Hit PD'!$B:$L,8,FALSE)</f>
        <v>0.34799999999999998</v>
      </c>
      <c r="U153" s="10">
        <f t="shared" si="2"/>
        <v>0.22799999999999998</v>
      </c>
      <c r="V153" s="10">
        <f>VLOOKUP($B153,'Hit PD'!$B:$L,10,FALSE)</f>
        <v>0.23799999999999999</v>
      </c>
      <c r="W153" s="10">
        <f>VLOOKUP($B153,'Hit PD'!$B:$L,11,FALSE)</f>
        <v>0.12</v>
      </c>
      <c r="X153" s="10">
        <f>VLOOKUP($B153,'Hit PD'!$B:$M,12,FALSE)</f>
        <v>0.11899999999999999</v>
      </c>
      <c r="Y153" s="10">
        <f>VLOOKUP($B153,'Hit PD'!$B:$L,9,FALSE)</f>
        <v>0.77200000000000002</v>
      </c>
      <c r="Z153" s="8">
        <v>0.19</v>
      </c>
      <c r="AA153" s="8">
        <v>0.28699999999999998</v>
      </c>
      <c r="AB153" s="11">
        <v>0.25900000000000001</v>
      </c>
      <c r="AC153" s="8">
        <v>0.34200000000000003</v>
      </c>
      <c r="AD153" s="8">
        <v>0.32700000000000001</v>
      </c>
      <c r="AE153" s="8">
        <v>109</v>
      </c>
      <c r="AF153" s="11">
        <v>1.9</v>
      </c>
      <c r="AG153" s="11">
        <v>6</v>
      </c>
      <c r="AH153" s="8">
        <v>-3.4</v>
      </c>
      <c r="AI153" s="8">
        <v>1.5</v>
      </c>
    </row>
    <row r="154" spans="1:35" ht="15" thickBot="1">
      <c r="A154" s="5">
        <v>153</v>
      </c>
      <c r="B154" s="22" t="s">
        <v>206</v>
      </c>
      <c r="C154" s="22">
        <v>2023</v>
      </c>
      <c r="D154" s="22" t="s">
        <v>29</v>
      </c>
      <c r="E154" s="8">
        <f>VLOOKUP(B154,HITTERS!$B:$W,3,FALSE)</f>
        <v>97</v>
      </c>
      <c r="F154" s="8">
        <f>VLOOKUP($B154,'Hit PD'!$B:$N,13,FALSE)</f>
        <v>356</v>
      </c>
      <c r="G154" s="8">
        <f>VLOOKUP($B154,HITTERS!$B:$W,4,FALSE)</f>
        <v>409</v>
      </c>
      <c r="H154" s="8">
        <f>VLOOKUP($B154,HITTERS!$B:$W,14,FALSE)</f>
        <v>0.33500000000000002</v>
      </c>
      <c r="I154" s="8">
        <f>VLOOKUP($B154,HITTERS!$B:$W,15,FALSE)</f>
        <v>0.42099999999999999</v>
      </c>
      <c r="J154" s="9">
        <f>VLOOKUP($B154,HITTERS!$B:$W,9,FALSE)</f>
        <v>9.5000000000000001E-2</v>
      </c>
      <c r="K154" s="10">
        <f>VLOOKUP($B154,HITTERS!$B:$W,10,FALSE)</f>
        <v>0.19600000000000001</v>
      </c>
      <c r="L154" s="10">
        <f>VLOOKUP(B154,'Hit Statcast'!B:R,9,FALSE)</f>
        <v>8.2000000000000003E-2</v>
      </c>
      <c r="M154" s="10">
        <f>VLOOKUP($B154,'Hit Statcast'!$B:$R,11,FALSE)</f>
        <v>0.436</v>
      </c>
      <c r="N154" s="23">
        <f>VLOOKUP($B154,'Hit Statcast'!$B:$R,5,FALSE)</f>
        <v>90.7</v>
      </c>
      <c r="O154" s="23">
        <f>VLOOKUP($B154,'Hit Statcast'!$B:$R,7,FALSE)</f>
        <v>14.3</v>
      </c>
      <c r="P154" s="10">
        <f>VLOOKUP($B154,'Hit PD'!$B:$L,4,FALSE)</f>
        <v>0.16400000000000001</v>
      </c>
      <c r="Q154" s="10">
        <f>VLOOKUP($B154,'Hit PD'!$B:$L,5,FALSE)</f>
        <v>0.40899999999999997</v>
      </c>
      <c r="R154" s="10">
        <f>VLOOKUP($B154,'Hit PD'!$B:$L,6,FALSE)</f>
        <v>0.42699999999999999</v>
      </c>
      <c r="S154" s="23">
        <f>VLOOKUP($B154,'Hit PD'!$B:$L,7,FALSE)</f>
        <v>3.6</v>
      </c>
      <c r="T154" s="10">
        <f>VLOOKUP($B154,'Hit PD'!$B:$L,8,FALSE)</f>
        <v>0.27400000000000002</v>
      </c>
      <c r="U154" s="10">
        <f t="shared" si="2"/>
        <v>0.18200000000000005</v>
      </c>
      <c r="V154" s="10">
        <f>VLOOKUP($B154,'Hit PD'!$B:$L,10,FALSE)</f>
        <v>0.24</v>
      </c>
      <c r="W154" s="10">
        <f>VLOOKUP($B154,'Hit PD'!$B:$L,11,FALSE)</f>
        <v>0.159</v>
      </c>
      <c r="X154" s="10">
        <f>VLOOKUP($B154,'Hit PD'!$B:$M,12,FALSE)</f>
        <v>8.1000000000000003E-2</v>
      </c>
      <c r="Y154" s="10">
        <f>VLOOKUP($B154,'Hit PD'!$B:$L,9,FALSE)</f>
        <v>0.81799999999999995</v>
      </c>
      <c r="Z154" s="8">
        <v>0.16900000000000001</v>
      </c>
      <c r="AA154" s="8">
        <v>0.28399999999999997</v>
      </c>
      <c r="AB154" s="11">
        <v>0.253</v>
      </c>
      <c r="AC154" s="8">
        <v>0.32900000000000001</v>
      </c>
      <c r="AD154" s="8">
        <v>0.33800000000000002</v>
      </c>
      <c r="AE154" s="8">
        <v>107</v>
      </c>
      <c r="AF154" s="11">
        <v>-1.1000000000000001</v>
      </c>
      <c r="AG154" s="11">
        <v>2.2999999999999998</v>
      </c>
      <c r="AH154" s="8">
        <v>-1</v>
      </c>
      <c r="AI154" s="8">
        <v>1.5</v>
      </c>
    </row>
    <row r="155" spans="1:35" ht="15" thickBot="1">
      <c r="A155" s="5">
        <v>154</v>
      </c>
      <c r="B155" s="22" t="s">
        <v>207</v>
      </c>
      <c r="C155" s="22">
        <v>2023</v>
      </c>
      <c r="D155" s="22" t="s">
        <v>58</v>
      </c>
      <c r="E155" s="8">
        <f>VLOOKUP(B155,HITTERS!$B:$W,3,FALSE)</f>
        <v>115</v>
      </c>
      <c r="F155" s="8">
        <f>VLOOKUP($B155,'Hit PD'!$B:$N,13,FALSE)</f>
        <v>423</v>
      </c>
      <c r="G155" s="8">
        <f>VLOOKUP($B155,HITTERS!$B:$W,4,FALSE)</f>
        <v>470</v>
      </c>
      <c r="H155" s="8">
        <f>VLOOKUP($B155,HITTERS!$B:$W,14,FALSE)</f>
        <v>0.32800000000000001</v>
      </c>
      <c r="I155" s="8">
        <f>VLOOKUP($B155,HITTERS!$B:$W,15,FALSE)</f>
        <v>0.45200000000000001</v>
      </c>
      <c r="J155" s="9">
        <f>VLOOKUP($B155,HITTERS!$B:$W,9,FALSE)</f>
        <v>7.9000000000000001E-2</v>
      </c>
      <c r="K155" s="10">
        <f>VLOOKUP($B155,HITTERS!$B:$W,10,FALSE)</f>
        <v>0.22800000000000001</v>
      </c>
      <c r="L155" s="10">
        <f>VLOOKUP(B155,'Hit Statcast'!B:R,9,FALSE)</f>
        <v>0.121</v>
      </c>
      <c r="M155" s="10">
        <f>VLOOKUP($B155,'Hit Statcast'!$B:$R,11,FALSE)</f>
        <v>0.44600000000000001</v>
      </c>
      <c r="N155" s="23">
        <f>VLOOKUP($B155,'Hit Statcast'!$B:$R,5,FALSE)</f>
        <v>91.4</v>
      </c>
      <c r="O155" s="23">
        <f>VLOOKUP($B155,'Hit Statcast'!$B:$R,7,FALSE)</f>
        <v>12</v>
      </c>
      <c r="P155" s="10">
        <f>VLOOKUP($B155,'Hit PD'!$B:$L,4,FALSE)</f>
        <v>0.19500000000000001</v>
      </c>
      <c r="Q155" s="10">
        <f>VLOOKUP($B155,'Hit PD'!$B:$L,5,FALSE)</f>
        <v>0.437</v>
      </c>
      <c r="R155" s="10">
        <f>VLOOKUP($B155,'Hit PD'!$B:$L,6,FALSE)</f>
        <v>0.36799999999999999</v>
      </c>
      <c r="S155" s="23">
        <f>VLOOKUP($B155,'Hit PD'!$B:$L,7,FALSE)</f>
        <v>3.5</v>
      </c>
      <c r="T155" s="10">
        <f>VLOOKUP($B155,'Hit PD'!$B:$L,8,FALSE)</f>
        <v>0.41199999999999998</v>
      </c>
      <c r="U155" s="10">
        <f t="shared" si="2"/>
        <v>0.25</v>
      </c>
      <c r="V155" s="10">
        <f>VLOOKUP($B155,'Hit PD'!$B:$L,10,FALSE)</f>
        <v>0.26700000000000002</v>
      </c>
      <c r="W155" s="10">
        <f>VLOOKUP($B155,'Hit PD'!$B:$L,11,FALSE)</f>
        <v>0.13</v>
      </c>
      <c r="X155" s="10">
        <f>VLOOKUP($B155,'Hit PD'!$B:$M,12,FALSE)</f>
        <v>0.13700000000000001</v>
      </c>
      <c r="Y155" s="10">
        <f>VLOOKUP($B155,'Hit PD'!$B:$L,9,FALSE)</f>
        <v>0.75</v>
      </c>
      <c r="Z155" s="8">
        <v>0.184</v>
      </c>
      <c r="AA155" s="8">
        <v>0.314</v>
      </c>
      <c r="AB155" s="11">
        <v>0.26900000000000002</v>
      </c>
      <c r="AC155" s="8">
        <v>0.33300000000000002</v>
      </c>
      <c r="AD155" s="8">
        <v>0.35899999999999999</v>
      </c>
      <c r="AE155" s="8">
        <v>114</v>
      </c>
      <c r="AF155" s="11">
        <v>0.9</v>
      </c>
      <c r="AG155" s="11">
        <v>8.5</v>
      </c>
      <c r="AH155" s="8">
        <v>-8.9</v>
      </c>
      <c r="AI155" s="8">
        <v>1.5</v>
      </c>
    </row>
    <row r="156" spans="1:35" ht="15" thickBot="1">
      <c r="A156" s="5">
        <v>155</v>
      </c>
      <c r="B156" s="22" t="s">
        <v>208</v>
      </c>
      <c r="C156" s="22">
        <v>2023</v>
      </c>
      <c r="D156" s="22" t="s">
        <v>144</v>
      </c>
      <c r="E156" s="8">
        <f>VLOOKUP(B156,HITTERS!$B:$W,3,FALSE)</f>
        <v>129</v>
      </c>
      <c r="F156" s="8">
        <f>VLOOKUP($B156,'Hit PD'!$B:$N,13,FALSE)</f>
        <v>355</v>
      </c>
      <c r="G156" s="8">
        <f>VLOOKUP($B156,HITTERS!$B:$W,4,FALSE)</f>
        <v>388</v>
      </c>
      <c r="H156" s="8">
        <f>VLOOKUP($B156,HITTERS!$B:$W,14,FALSE)</f>
        <v>0.27800000000000002</v>
      </c>
      <c r="I156" s="8">
        <f>VLOOKUP($B156,HITTERS!$B:$W,15,FALSE)</f>
        <v>0.442</v>
      </c>
      <c r="J156" s="9">
        <f>VLOOKUP($B156,HITTERS!$B:$W,9,FALSE)</f>
        <v>6.7000000000000004E-2</v>
      </c>
      <c r="K156" s="10">
        <f>VLOOKUP($B156,HITTERS!$B:$W,10,FALSE)</f>
        <v>0.33500000000000002</v>
      </c>
      <c r="L156" s="10">
        <f>VLOOKUP(B156,'Hit Statcast'!B:R,9,FALSE)</f>
        <v>0.13500000000000001</v>
      </c>
      <c r="M156" s="10">
        <f>VLOOKUP($B156,'Hit Statcast'!$B:$R,11,FALSE)</f>
        <v>0.38</v>
      </c>
      <c r="N156" s="23">
        <f>VLOOKUP($B156,'Hit Statcast'!$B:$R,5,FALSE)</f>
        <v>88.1</v>
      </c>
      <c r="O156" s="23">
        <f>VLOOKUP($B156,'Hit Statcast'!$B:$R,7,FALSE)</f>
        <v>13.4</v>
      </c>
      <c r="P156" s="10">
        <f>VLOOKUP($B156,'Hit PD'!$B:$L,4,FALSE)</f>
        <v>0.17899999999999999</v>
      </c>
      <c r="Q156" s="10">
        <f>VLOOKUP($B156,'Hit PD'!$B:$L,5,FALSE)</f>
        <v>0.42199999999999999</v>
      </c>
      <c r="R156" s="10">
        <f>VLOOKUP($B156,'Hit PD'!$B:$L,6,FALSE)</f>
        <v>0.39900000000000002</v>
      </c>
      <c r="S156" s="23">
        <f>VLOOKUP($B156,'Hit PD'!$B:$L,7,FALSE)</f>
        <v>5.8</v>
      </c>
      <c r="T156" s="10">
        <f>VLOOKUP($B156,'Hit PD'!$B:$L,8,FALSE)</f>
        <v>0.34100000000000003</v>
      </c>
      <c r="U156" s="10">
        <f t="shared" si="2"/>
        <v>0.31799999999999995</v>
      </c>
      <c r="V156" s="10">
        <f>VLOOKUP($B156,'Hit PD'!$B:$L,10,FALSE)</f>
        <v>0.30399999999999999</v>
      </c>
      <c r="W156" s="10">
        <f>VLOOKUP($B156,'Hit PD'!$B:$L,11,FALSE)</f>
        <v>0.151</v>
      </c>
      <c r="X156" s="10">
        <f>VLOOKUP($B156,'Hit PD'!$B:$M,12,FALSE)</f>
        <v>0.153</v>
      </c>
      <c r="Y156" s="10">
        <f>VLOOKUP($B156,'Hit PD'!$B:$L,9,FALSE)</f>
        <v>0.68200000000000005</v>
      </c>
      <c r="Z156" s="8">
        <v>0.214</v>
      </c>
      <c r="AA156" s="8">
        <v>0.28000000000000003</v>
      </c>
      <c r="AB156" s="11">
        <v>0.22</v>
      </c>
      <c r="AC156" s="8">
        <v>0.30299999999999999</v>
      </c>
      <c r="AD156" s="8">
        <v>0.307</v>
      </c>
      <c r="AE156" s="8">
        <v>92</v>
      </c>
      <c r="AF156" s="11">
        <v>2.2999999999999998</v>
      </c>
      <c r="AG156" s="11">
        <v>-1.4</v>
      </c>
      <c r="AH156" s="8">
        <v>3.7</v>
      </c>
      <c r="AI156" s="8">
        <v>1.5</v>
      </c>
    </row>
    <row r="157" spans="1:35" ht="15" thickBot="1">
      <c r="A157" s="5">
        <v>156</v>
      </c>
      <c r="B157" s="22" t="s">
        <v>209</v>
      </c>
      <c r="C157" s="22">
        <v>2023</v>
      </c>
      <c r="D157" s="22" t="s">
        <v>97</v>
      </c>
      <c r="E157" s="8">
        <f>VLOOKUP(B157,HITTERS!$B:$W,3,FALSE)</f>
        <v>123</v>
      </c>
      <c r="F157" s="8">
        <f>VLOOKUP($B157,'Hit PD'!$B:$N,13,FALSE)</f>
        <v>372</v>
      </c>
      <c r="G157" s="8">
        <f>VLOOKUP($B157,HITTERS!$B:$W,4,FALSE)</f>
        <v>422</v>
      </c>
      <c r="H157" s="8">
        <f>VLOOKUP($B157,HITTERS!$B:$W,14,FALSE)</f>
        <v>0.33400000000000002</v>
      </c>
      <c r="I157" s="8">
        <f>VLOOKUP($B157,HITTERS!$B:$W,15,FALSE)</f>
        <v>0.35799999999999998</v>
      </c>
      <c r="J157" s="9">
        <f>VLOOKUP($B157,HITTERS!$B:$W,9,FALSE)</f>
        <v>0.1</v>
      </c>
      <c r="K157" s="10">
        <f>VLOOKUP($B157,HITTERS!$B:$W,10,FALSE)</f>
        <v>0.107</v>
      </c>
      <c r="L157" s="10">
        <f>VLOOKUP(B157,'Hit Statcast'!B:R,9,FALSE)</f>
        <v>5.1999999999999998E-2</v>
      </c>
      <c r="M157" s="10">
        <f>VLOOKUP($B157,'Hit Statcast'!$B:$R,11,FALSE)</f>
        <v>0.38300000000000001</v>
      </c>
      <c r="N157" s="23">
        <f>VLOOKUP($B157,'Hit Statcast'!$B:$R,5,FALSE)</f>
        <v>87.6</v>
      </c>
      <c r="O157" s="23">
        <f>VLOOKUP($B157,'Hit Statcast'!$B:$R,7,FALSE)</f>
        <v>6.3</v>
      </c>
      <c r="P157" s="10">
        <f>VLOOKUP($B157,'Hit PD'!$B:$L,4,FALSE)</f>
        <v>0.19800000000000001</v>
      </c>
      <c r="Q157" s="10">
        <f>VLOOKUP($B157,'Hit PD'!$B:$L,5,FALSE)</f>
        <v>0.502</v>
      </c>
      <c r="R157" s="10">
        <f>VLOOKUP($B157,'Hit PD'!$B:$L,6,FALSE)</f>
        <v>0.30099999999999999</v>
      </c>
      <c r="S157" s="23">
        <f>VLOOKUP($B157,'Hit PD'!$B:$L,7,FALSE)</f>
        <v>0.8</v>
      </c>
      <c r="T157" s="10">
        <f>VLOOKUP($B157,'Hit PD'!$B:$L,8,FALSE)</f>
        <v>0.28499999999999998</v>
      </c>
      <c r="U157" s="10">
        <f t="shared" si="2"/>
        <v>0.11599999999999999</v>
      </c>
      <c r="V157" s="10">
        <f>VLOOKUP($B157,'Hit PD'!$B:$L,10,FALSE)</f>
        <v>0.26600000000000001</v>
      </c>
      <c r="W157" s="10">
        <f>VLOOKUP($B157,'Hit PD'!$B:$L,11,FALSE)</f>
        <v>0.218</v>
      </c>
      <c r="X157" s="10">
        <f>VLOOKUP($B157,'Hit PD'!$B:$M,12,FALSE)</f>
        <v>4.8000000000000001E-2</v>
      </c>
      <c r="Y157" s="10">
        <f>VLOOKUP($B157,'Hit PD'!$B:$L,9,FALSE)</f>
        <v>0.88400000000000001</v>
      </c>
      <c r="Z157" s="8">
        <v>0.104</v>
      </c>
      <c r="AA157" s="8">
        <v>0.26600000000000001</v>
      </c>
      <c r="AB157" s="11">
        <v>0.248</v>
      </c>
      <c r="AC157" s="8">
        <v>0.307</v>
      </c>
      <c r="AD157" s="8">
        <v>0.313</v>
      </c>
      <c r="AE157" s="8">
        <v>96</v>
      </c>
      <c r="AF157" s="11">
        <v>-10</v>
      </c>
      <c r="AG157" s="11">
        <v>-12.1</v>
      </c>
      <c r="AH157" s="8">
        <v>13.3</v>
      </c>
      <c r="AI157" s="8">
        <v>1.5</v>
      </c>
    </row>
    <row r="158" spans="1:35" ht="15" thickBot="1">
      <c r="A158" s="5">
        <v>157</v>
      </c>
      <c r="B158" s="22" t="s">
        <v>210</v>
      </c>
      <c r="C158" s="22">
        <v>2023</v>
      </c>
      <c r="D158" s="22" t="s">
        <v>64</v>
      </c>
      <c r="E158" s="8">
        <f>VLOOKUP(B158,HITTERS!$B:$W,3,FALSE)</f>
        <v>122</v>
      </c>
      <c r="F158" s="8">
        <f>VLOOKUP($B158,'Hit PD'!$B:$N,13,FALSE)</f>
        <v>400</v>
      </c>
      <c r="G158" s="8">
        <f>VLOOKUP($B158,HITTERS!$B:$W,4,FALSE)</f>
        <v>434</v>
      </c>
      <c r="H158" s="8">
        <f>VLOOKUP($B158,HITTERS!$B:$W,14,FALSE)</f>
        <v>0.35299999999999998</v>
      </c>
      <c r="I158" s="8">
        <f>VLOOKUP($B158,HITTERS!$B:$W,15,FALSE)</f>
        <v>0.46</v>
      </c>
      <c r="J158" s="9">
        <f>VLOOKUP($B158,HITTERS!$B:$W,9,FALSE)</f>
        <v>5.0999999999999997E-2</v>
      </c>
      <c r="K158" s="10">
        <f>VLOOKUP($B158,HITTERS!$B:$W,10,FALSE)</f>
        <v>0.182</v>
      </c>
      <c r="L158" s="10">
        <f>VLOOKUP(B158,'Hit Statcast'!B:R,9,FALSE)</f>
        <v>4.5999999999999999E-2</v>
      </c>
      <c r="M158" s="10">
        <f>VLOOKUP($B158,'Hit Statcast'!$B:$R,11,FALSE)</f>
        <v>0.40699999999999997</v>
      </c>
      <c r="N158" s="23">
        <f>VLOOKUP($B158,'Hit Statcast'!$B:$R,5,FALSE)</f>
        <v>89.1</v>
      </c>
      <c r="O158" s="23">
        <f>VLOOKUP($B158,'Hit Statcast'!$B:$R,7,FALSE)</f>
        <v>6.1</v>
      </c>
      <c r="P158" s="10">
        <f>VLOOKUP($B158,'Hit PD'!$B:$L,4,FALSE)</f>
        <v>0.16500000000000001</v>
      </c>
      <c r="Q158" s="10">
        <f>VLOOKUP($B158,'Hit PD'!$B:$L,5,FALSE)</f>
        <v>0.54700000000000004</v>
      </c>
      <c r="R158" s="10">
        <f>VLOOKUP($B158,'Hit PD'!$B:$L,6,FALSE)</f>
        <v>0.28699999999999998</v>
      </c>
      <c r="S158" s="23">
        <f>VLOOKUP($B158,'Hit PD'!$B:$L,7,FALSE)</f>
        <v>4.2</v>
      </c>
      <c r="T158" s="10">
        <f>VLOOKUP($B158,'Hit PD'!$B:$L,8,FALSE)</f>
        <v>0.47599999999999998</v>
      </c>
      <c r="U158" s="10">
        <f t="shared" si="2"/>
        <v>0.26800000000000002</v>
      </c>
      <c r="V158" s="10">
        <f>VLOOKUP($B158,'Hit PD'!$B:$L,10,FALSE)</f>
        <v>0.27900000000000003</v>
      </c>
      <c r="W158" s="10">
        <f>VLOOKUP($B158,'Hit PD'!$B:$L,11,FALSE)</f>
        <v>0.127</v>
      </c>
      <c r="X158" s="10">
        <f>VLOOKUP($B158,'Hit PD'!$B:$M,12,FALSE)</f>
        <v>0.151</v>
      </c>
      <c r="Y158" s="10">
        <f>VLOOKUP($B158,'Hit PD'!$B:$L,9,FALSE)</f>
        <v>0.73199999999999998</v>
      </c>
      <c r="Z158" s="8">
        <v>0.14099999999999999</v>
      </c>
      <c r="AA158" s="8">
        <v>0.35499999999999998</v>
      </c>
      <c r="AB158" s="11">
        <v>0.307</v>
      </c>
      <c r="AC158" s="8">
        <v>0.34399999999999997</v>
      </c>
      <c r="AD158" s="8">
        <v>0.318</v>
      </c>
      <c r="AE158" s="8">
        <v>123</v>
      </c>
      <c r="AF158" s="11">
        <v>1.3</v>
      </c>
      <c r="AG158" s="11">
        <v>13</v>
      </c>
      <c r="AH158" s="8">
        <v>-12.2</v>
      </c>
      <c r="AI158" s="8">
        <v>1.5</v>
      </c>
    </row>
    <row r="159" spans="1:35" ht="15" thickBot="1">
      <c r="A159" s="5">
        <v>158</v>
      </c>
      <c r="B159" s="22" t="s">
        <v>211</v>
      </c>
      <c r="C159" s="22">
        <v>2023</v>
      </c>
      <c r="D159" s="22" t="s">
        <v>74</v>
      </c>
      <c r="E159" s="8">
        <f>VLOOKUP(B159,HITTERS!$B:$W,3,FALSE)</f>
        <v>108</v>
      </c>
      <c r="F159" s="8">
        <f>VLOOKUP($B159,'Hit PD'!$B:$N,13,FALSE)</f>
        <v>287</v>
      </c>
      <c r="G159" s="8">
        <f>VLOOKUP($B159,HITTERS!$B:$W,4,FALSE)</f>
        <v>329</v>
      </c>
      <c r="H159" s="8">
        <f>VLOOKUP($B159,HITTERS!$B:$W,14,FALSE)</f>
        <v>0.36499999999999999</v>
      </c>
      <c r="I159" s="8">
        <f>VLOOKUP($B159,HITTERS!$B:$W,15,FALSE)</f>
        <v>0.498</v>
      </c>
      <c r="J159" s="9">
        <f>VLOOKUP($B159,HITTERS!$B:$W,9,FALSE)</f>
        <v>0.122</v>
      </c>
      <c r="K159" s="10">
        <f>VLOOKUP($B159,HITTERS!$B:$W,10,FALSE)</f>
        <v>0.313</v>
      </c>
      <c r="L159" s="10">
        <f>VLOOKUP(B159,'Hit Statcast'!B:R,9,FALSE)</f>
        <v>0.10299999999999999</v>
      </c>
      <c r="M159" s="10">
        <f>VLOOKUP($B159,'Hit Statcast'!$B:$R,11,FALSE)</f>
        <v>0.41099999999999998</v>
      </c>
      <c r="N159" s="23">
        <f>VLOOKUP($B159,'Hit Statcast'!$B:$R,5,FALSE)</f>
        <v>90.2</v>
      </c>
      <c r="O159" s="23">
        <f>VLOOKUP($B159,'Hit Statcast'!$B:$R,7,FALSE)</f>
        <v>14.6</v>
      </c>
      <c r="P159" s="10">
        <f>VLOOKUP($B159,'Hit PD'!$B:$L,4,FALSE)</f>
        <v>0.23200000000000001</v>
      </c>
      <c r="Q159" s="10">
        <f>VLOOKUP($B159,'Hit PD'!$B:$L,5,FALSE)</f>
        <v>0.373</v>
      </c>
      <c r="R159" s="10">
        <f>VLOOKUP($B159,'Hit PD'!$B:$L,6,FALSE)</f>
        <v>0.39500000000000002</v>
      </c>
      <c r="S159" s="23">
        <f>VLOOKUP($B159,'Hit PD'!$B:$L,7,FALSE)</f>
        <v>8</v>
      </c>
      <c r="T159" s="10">
        <f>VLOOKUP($B159,'Hit PD'!$B:$L,8,FALSE)</f>
        <v>0.23200000000000001</v>
      </c>
      <c r="U159" s="10">
        <f t="shared" si="2"/>
        <v>0.29500000000000004</v>
      </c>
      <c r="V159" s="10">
        <f>VLOOKUP($B159,'Hit PD'!$B:$L,10,FALSE)</f>
        <v>0.29099999999999998</v>
      </c>
      <c r="W159" s="10">
        <f>VLOOKUP($B159,'Hit PD'!$B:$L,11,FALSE)</f>
        <v>0.16500000000000001</v>
      </c>
      <c r="X159" s="10">
        <f>VLOOKUP($B159,'Hit PD'!$B:$M,12,FALSE)</f>
        <v>0.126</v>
      </c>
      <c r="Y159" s="10">
        <f>VLOOKUP($B159,'Hit PD'!$B:$L,9,FALSE)</f>
        <v>0.70499999999999996</v>
      </c>
      <c r="Z159" s="8">
        <v>0.22600000000000001</v>
      </c>
      <c r="AA159" s="8">
        <v>0.374</v>
      </c>
      <c r="AB159" s="11">
        <v>0.26300000000000001</v>
      </c>
      <c r="AC159" s="8">
        <v>0.36299999999999999</v>
      </c>
      <c r="AD159" s="8">
        <v>0.32200000000000001</v>
      </c>
      <c r="AE159" s="8">
        <v>123</v>
      </c>
      <c r="AF159" s="11">
        <v>2.4</v>
      </c>
      <c r="AG159" s="11">
        <v>11.4</v>
      </c>
      <c r="AH159" s="8">
        <v>-7.1</v>
      </c>
      <c r="AI159" s="8">
        <v>1.5</v>
      </c>
    </row>
    <row r="160" spans="1:35" ht="15" thickBot="1">
      <c r="A160" s="5">
        <v>159</v>
      </c>
      <c r="B160" s="22" t="s">
        <v>212</v>
      </c>
      <c r="C160" s="22">
        <v>2023</v>
      </c>
      <c r="D160" s="6" t="s">
        <v>103</v>
      </c>
      <c r="E160" s="8">
        <f>VLOOKUP(B160,HITTERS!$B:$W,3,FALSE)</f>
        <v>146</v>
      </c>
      <c r="F160" s="8">
        <f>VLOOKUP($B160,'Hit PD'!$B:$N,13,FALSE)</f>
        <v>550</v>
      </c>
      <c r="G160" s="8">
        <f>VLOOKUP($B160,HITTERS!$B:$W,4,FALSE)</f>
        <v>619</v>
      </c>
      <c r="H160" s="8">
        <f>VLOOKUP($B160,HITTERS!$B:$W,14,FALSE)</f>
        <v>0.318</v>
      </c>
      <c r="I160" s="8">
        <f>VLOOKUP($B160,HITTERS!$B:$W,15,FALSE)</f>
        <v>0.42899999999999999</v>
      </c>
      <c r="J160" s="9">
        <f>VLOOKUP($B160,HITTERS!$B:$W,9,FALSE)</f>
        <v>0.105</v>
      </c>
      <c r="K160" s="10">
        <f>VLOOKUP($B160,HITTERS!$B:$W,10,FALSE)</f>
        <v>0.16800000000000001</v>
      </c>
      <c r="L160" s="10">
        <f>VLOOKUP(B160,'Hit Statcast'!B:R,9,FALSE)</f>
        <v>6.7000000000000004E-2</v>
      </c>
      <c r="M160" s="10">
        <f>VLOOKUP($B160,'Hit Statcast'!$B:$R,11,FALSE)</f>
        <v>0.36199999999999999</v>
      </c>
      <c r="N160" s="23">
        <f>VLOOKUP($B160,'Hit Statcast'!$B:$R,5,FALSE)</f>
        <v>88.8</v>
      </c>
      <c r="O160" s="23">
        <f>VLOOKUP($B160,'Hit Statcast'!$B:$R,7,FALSE)</f>
        <v>12.8</v>
      </c>
      <c r="P160" s="10">
        <f>VLOOKUP($B160,'Hit PD'!$B:$L,4,FALSE)</f>
        <v>0.182</v>
      </c>
      <c r="Q160" s="10">
        <f>VLOOKUP($B160,'Hit PD'!$B:$L,5,FALSE)</f>
        <v>0.438</v>
      </c>
      <c r="R160" s="10">
        <f>VLOOKUP($B160,'Hit PD'!$B:$L,6,FALSE)</f>
        <v>0.38</v>
      </c>
      <c r="S160" s="23">
        <f>VLOOKUP($B160,'Hit PD'!$B:$L,7,FALSE)</f>
        <v>4</v>
      </c>
      <c r="T160" s="10">
        <f>VLOOKUP($B160,'Hit PD'!$B:$L,8,FALSE)</f>
        <v>0.27400000000000002</v>
      </c>
      <c r="U160" s="10">
        <f t="shared" si="2"/>
        <v>0.20499999999999996</v>
      </c>
      <c r="V160" s="10">
        <f>VLOOKUP($B160,'Hit PD'!$B:$L,10,FALSE)</f>
        <v>0.24399999999999999</v>
      </c>
      <c r="W160" s="10">
        <f>VLOOKUP($B160,'Hit PD'!$B:$L,11,FALSE)</f>
        <v>0.151</v>
      </c>
      <c r="X160" s="10">
        <f>VLOOKUP($B160,'Hit PD'!$B:$M,12,FALSE)</f>
        <v>9.2999999999999999E-2</v>
      </c>
      <c r="Y160" s="10">
        <f>VLOOKUP($B160,'Hit PD'!$B:$L,9,FALSE)</f>
        <v>0.79500000000000004</v>
      </c>
      <c r="Z160" s="8">
        <v>0.183</v>
      </c>
      <c r="AA160" s="8">
        <v>0.254</v>
      </c>
      <c r="AB160" s="11">
        <v>0.23899999999999999</v>
      </c>
      <c r="AC160" s="8">
        <v>0.32</v>
      </c>
      <c r="AD160" s="8">
        <v>0.30599999999999999</v>
      </c>
      <c r="AE160" s="8">
        <v>99</v>
      </c>
      <c r="AF160" s="11">
        <v>2.2000000000000002</v>
      </c>
      <c r="AG160" s="11">
        <v>1.1000000000000001</v>
      </c>
      <c r="AH160" s="8">
        <v>-6.7</v>
      </c>
      <c r="AI160" s="8">
        <v>1.5</v>
      </c>
    </row>
    <row r="161" spans="1:35" ht="15" thickBot="1">
      <c r="A161" s="5">
        <v>160</v>
      </c>
      <c r="B161" s="22" t="s">
        <v>213</v>
      </c>
      <c r="C161" s="22">
        <v>2023</v>
      </c>
      <c r="D161" s="22" t="s">
        <v>41</v>
      </c>
      <c r="E161" s="8">
        <f>VLOOKUP(B161,HITTERS!$B:$W,3,FALSE)</f>
        <v>153</v>
      </c>
      <c r="F161" s="8">
        <f>VLOOKUP($B161,'Hit PD'!$B:$N,13,FALSE)</f>
        <v>469</v>
      </c>
      <c r="G161" s="8">
        <f>VLOOKUP($B161,HITTERS!$B:$W,4,FALSE)</f>
        <v>555</v>
      </c>
      <c r="H161" s="8">
        <f>VLOOKUP($B161,HITTERS!$B:$W,14,FALSE)</f>
        <v>0.315</v>
      </c>
      <c r="I161" s="8">
        <f>VLOOKUP($B161,HITTERS!$B:$W,15,FALSE)</f>
        <v>0.35199999999999998</v>
      </c>
      <c r="J161" s="9">
        <f>VLOOKUP($B161,HITTERS!$B:$W,9,FALSE)</f>
        <v>0.13500000000000001</v>
      </c>
      <c r="K161" s="10">
        <f>VLOOKUP($B161,HITTERS!$B:$W,10,FALSE)</f>
        <v>0.27700000000000002</v>
      </c>
      <c r="L161" s="10">
        <f>VLOOKUP(B161,'Hit Statcast'!B:R,9,FALSE)</f>
        <v>0.11799999999999999</v>
      </c>
      <c r="M161" s="10">
        <f>VLOOKUP($B161,'Hit Statcast'!$B:$R,11,FALSE)</f>
        <v>0.39900000000000002</v>
      </c>
      <c r="N161" s="23">
        <f>VLOOKUP($B161,'Hit Statcast'!$B:$R,5,FALSE)</f>
        <v>90.3</v>
      </c>
      <c r="O161" s="23">
        <f>VLOOKUP($B161,'Hit Statcast'!$B:$R,7,FALSE)</f>
        <v>18.3</v>
      </c>
      <c r="P161" s="10">
        <f>VLOOKUP($B161,'Hit PD'!$B:$L,4,FALSE)</f>
        <v>0.219</v>
      </c>
      <c r="Q161" s="10">
        <f>VLOOKUP($B161,'Hit PD'!$B:$L,5,FALSE)</f>
        <v>0.35299999999999998</v>
      </c>
      <c r="R161" s="10">
        <f>VLOOKUP($B161,'Hit PD'!$B:$L,6,FALSE)</f>
        <v>0.42799999999999999</v>
      </c>
      <c r="S161" s="23">
        <f>VLOOKUP($B161,'Hit PD'!$B:$L,7,FALSE)</f>
        <v>5</v>
      </c>
      <c r="T161" s="10">
        <f>VLOOKUP($B161,'Hit PD'!$B:$L,8,FALSE)</f>
        <v>0.24299999999999999</v>
      </c>
      <c r="U161" s="10">
        <f t="shared" si="2"/>
        <v>0.249</v>
      </c>
      <c r="V161" s="10">
        <f>VLOOKUP($B161,'Hit PD'!$B:$L,10,FALSE)</f>
        <v>0.29199999999999998</v>
      </c>
      <c r="W161" s="10">
        <f>VLOOKUP($B161,'Hit PD'!$B:$L,11,FALSE)</f>
        <v>0.19</v>
      </c>
      <c r="X161" s="10">
        <f>VLOOKUP($B161,'Hit PD'!$B:$M,12,FALSE)</f>
        <v>0.10199999999999999</v>
      </c>
      <c r="Y161" s="10">
        <f>VLOOKUP($B161,'Hit PD'!$B:$L,9,FALSE)</f>
        <v>0.751</v>
      </c>
      <c r="Z161" s="8">
        <v>0.153</v>
      </c>
      <c r="AA161" s="8">
        <v>0.26300000000000001</v>
      </c>
      <c r="AB161" s="11">
        <v>0.19700000000000001</v>
      </c>
      <c r="AC161" s="8">
        <v>0.29599999999999999</v>
      </c>
      <c r="AD161" s="8">
        <v>0.32400000000000001</v>
      </c>
      <c r="AE161" s="8">
        <v>89</v>
      </c>
      <c r="AF161" s="11">
        <v>3.6</v>
      </c>
      <c r="AG161" s="11">
        <v>-3.7</v>
      </c>
      <c r="AH161" s="8">
        <v>0.2</v>
      </c>
      <c r="AI161" s="8">
        <v>1.5</v>
      </c>
    </row>
    <row r="162" spans="1:35" ht="15" thickBot="1">
      <c r="A162" s="5">
        <v>161</v>
      </c>
      <c r="B162" s="22" t="s">
        <v>214</v>
      </c>
      <c r="C162" s="22">
        <v>2023</v>
      </c>
      <c r="D162" s="22" t="s">
        <v>74</v>
      </c>
      <c r="E162" s="8">
        <f>VLOOKUP(B162,HITTERS!$B:$W,3,FALSE)</f>
        <v>98</v>
      </c>
      <c r="F162" s="8">
        <f>VLOOKUP($B162,'Hit PD'!$B:$N,13,FALSE)</f>
        <v>388</v>
      </c>
      <c r="G162" s="8">
        <f>VLOOKUP($B162,HITTERS!$B:$W,4,FALSE)</f>
        <v>427</v>
      </c>
      <c r="H162" s="8">
        <f>VLOOKUP($B162,HITTERS!$B:$W,14,FALSE)</f>
        <v>0.3</v>
      </c>
      <c r="I162" s="8">
        <f>VLOOKUP($B162,HITTERS!$B:$W,15,FALSE)</f>
        <v>0.41</v>
      </c>
      <c r="J162" s="9">
        <f>VLOOKUP($B162,HITTERS!$B:$W,9,FALSE)</f>
        <v>8.2000000000000003E-2</v>
      </c>
      <c r="K162" s="10">
        <f>VLOOKUP($B162,HITTERS!$B:$W,10,FALSE)</f>
        <v>0.33700000000000002</v>
      </c>
      <c r="L162" s="10">
        <f>VLOOKUP(B162,'Hit Statcast'!B:R,9,FALSE)</f>
        <v>8.5000000000000006E-2</v>
      </c>
      <c r="M162" s="10">
        <f>VLOOKUP($B162,'Hit Statcast'!$B:$R,11,FALSE)</f>
        <v>0.45900000000000002</v>
      </c>
      <c r="N162" s="23">
        <f>VLOOKUP($B162,'Hit Statcast'!$B:$R,5,FALSE)</f>
        <v>91.2</v>
      </c>
      <c r="O162" s="23">
        <f>VLOOKUP($B162,'Hit Statcast'!$B:$R,7,FALSE)</f>
        <v>3.6</v>
      </c>
      <c r="P162" s="10">
        <f>VLOOKUP($B162,'Hit PD'!$B:$L,4,FALSE)</f>
        <v>0.24299999999999999</v>
      </c>
      <c r="Q162" s="10">
        <f>VLOOKUP($B162,'Hit PD'!$B:$L,5,FALSE)</f>
        <v>0.53900000000000003</v>
      </c>
      <c r="R162" s="10">
        <f>VLOOKUP($B162,'Hit PD'!$B:$L,6,FALSE)</f>
        <v>0.218</v>
      </c>
      <c r="S162" s="23">
        <f>VLOOKUP($B162,'Hit PD'!$B:$L,7,FALSE)</f>
        <v>9.1999999999999993</v>
      </c>
      <c r="T162" s="10">
        <f>VLOOKUP($B162,'Hit PD'!$B:$L,8,FALSE)</f>
        <v>0.35299999999999998</v>
      </c>
      <c r="U162" s="10">
        <f t="shared" si="2"/>
        <v>0.27200000000000002</v>
      </c>
      <c r="V162" s="10">
        <f>VLOOKUP($B162,'Hit PD'!$B:$L,10,FALSE)</f>
        <v>0.30399999999999999</v>
      </c>
      <c r="W162" s="10">
        <f>VLOOKUP($B162,'Hit PD'!$B:$L,11,FALSE)</f>
        <v>0.18099999999999999</v>
      </c>
      <c r="X162" s="10">
        <f>VLOOKUP($B162,'Hit PD'!$B:$M,12,FALSE)</f>
        <v>0.123</v>
      </c>
      <c r="Y162" s="10">
        <f>VLOOKUP($B162,'Hit PD'!$B:$L,9,FALSE)</f>
        <v>0.72799999999999998</v>
      </c>
      <c r="Z162" s="8">
        <v>0.17499999999999999</v>
      </c>
      <c r="AA162" s="8">
        <v>0.33500000000000002</v>
      </c>
      <c r="AB162" s="11">
        <v>0.23400000000000001</v>
      </c>
      <c r="AC162" s="8">
        <v>0.30299999999999999</v>
      </c>
      <c r="AD162" s="8">
        <v>0.28899999999999998</v>
      </c>
      <c r="AE162" s="8">
        <v>83</v>
      </c>
      <c r="AF162" s="11">
        <v>4.2</v>
      </c>
      <c r="AG162" s="11">
        <v>-4.5</v>
      </c>
      <c r="AH162" s="8">
        <v>5</v>
      </c>
      <c r="AI162" s="8">
        <v>1.4</v>
      </c>
    </row>
    <row r="163" spans="1:35" ht="15" thickBot="1">
      <c r="A163" s="5">
        <v>162</v>
      </c>
      <c r="B163" s="22" t="s">
        <v>215</v>
      </c>
      <c r="C163" s="22">
        <v>2023</v>
      </c>
      <c r="D163" s="66" t="s">
        <v>89</v>
      </c>
      <c r="E163" s="8">
        <f>VLOOKUP(B163,HITTERS!$B:$W,3,FALSE)</f>
        <v>135</v>
      </c>
      <c r="F163" s="8">
        <f>VLOOKUP($B163,'Hit PD'!$B:$N,13,FALSE)</f>
        <v>489</v>
      </c>
      <c r="G163" s="8">
        <f>VLOOKUP($B163,HITTERS!$B:$W,4,FALSE)</f>
        <v>540</v>
      </c>
      <c r="H163" s="8">
        <f>VLOOKUP($B163,HITTERS!$B:$W,14,FALSE)</f>
        <v>0.31</v>
      </c>
      <c r="I163" s="8">
        <f>VLOOKUP($B163,HITTERS!$B:$W,15,FALSE)</f>
        <v>0.45200000000000001</v>
      </c>
      <c r="J163" s="9">
        <f>VLOOKUP($B163,HITTERS!$B:$W,9,FALSE)</f>
        <v>6.5000000000000002E-2</v>
      </c>
      <c r="K163" s="10">
        <f>VLOOKUP($B163,HITTERS!$B:$W,10,FALSE)</f>
        <v>0.25600000000000001</v>
      </c>
      <c r="L163" s="10">
        <f>VLOOKUP(B163,'Hit Statcast'!B:R,9,FALSE)</f>
        <v>0.112</v>
      </c>
      <c r="M163" s="10">
        <f>VLOOKUP($B163,'Hit Statcast'!$B:$R,11,FALSE)</f>
        <v>0.42699999999999999</v>
      </c>
      <c r="N163" s="23">
        <f>VLOOKUP($B163,'Hit Statcast'!$B:$R,5,FALSE)</f>
        <v>89.8</v>
      </c>
      <c r="O163" s="23">
        <f>VLOOKUP($B163,'Hit Statcast'!$B:$R,7,FALSE)</f>
        <v>16.600000000000001</v>
      </c>
      <c r="P163" s="10">
        <f>VLOOKUP($B163,'Hit PD'!$B:$L,4,FALSE)</f>
        <v>0.19900000000000001</v>
      </c>
      <c r="Q163" s="10">
        <f>VLOOKUP($B163,'Hit PD'!$B:$L,5,FALSE)</f>
        <v>0.376</v>
      </c>
      <c r="R163" s="10">
        <f>VLOOKUP($B163,'Hit PD'!$B:$L,6,FALSE)</f>
        <v>0.42399999999999999</v>
      </c>
      <c r="S163" s="23">
        <f>VLOOKUP($B163,'Hit PD'!$B:$L,7,FALSE)</f>
        <v>6.4</v>
      </c>
      <c r="T163" s="10">
        <f>VLOOKUP($B163,'Hit PD'!$B:$L,8,FALSE)</f>
        <v>0.34100000000000003</v>
      </c>
      <c r="U163" s="10">
        <f t="shared" si="2"/>
        <v>0.24199999999999999</v>
      </c>
      <c r="V163" s="10">
        <f>VLOOKUP($B163,'Hit PD'!$B:$L,10,FALSE)</f>
        <v>0.26900000000000002</v>
      </c>
      <c r="W163" s="10">
        <f>VLOOKUP($B163,'Hit PD'!$B:$L,11,FALSE)</f>
        <v>0.14699999999999999</v>
      </c>
      <c r="X163" s="10">
        <f>VLOOKUP($B163,'Hit PD'!$B:$M,12,FALSE)</f>
        <v>0.122</v>
      </c>
      <c r="Y163" s="10">
        <f>VLOOKUP($B163,'Hit PD'!$B:$L,9,FALSE)</f>
        <v>0.75800000000000001</v>
      </c>
      <c r="Z163" s="8">
        <v>0.20300000000000001</v>
      </c>
      <c r="AA163" s="8">
        <v>0.30499999999999999</v>
      </c>
      <c r="AB163" s="11">
        <v>0.251</v>
      </c>
      <c r="AC163" s="8">
        <v>0.32400000000000001</v>
      </c>
      <c r="AD163" s="8">
        <v>0.33800000000000002</v>
      </c>
      <c r="AE163" s="8">
        <v>102</v>
      </c>
      <c r="AF163" s="11">
        <v>-1.6</v>
      </c>
      <c r="AG163" s="11">
        <v>-0.5</v>
      </c>
      <c r="AH163" s="8">
        <v>-3.3</v>
      </c>
      <c r="AI163" s="8">
        <v>1.4</v>
      </c>
    </row>
    <row r="164" spans="1:35" ht="15" thickBot="1">
      <c r="A164" s="5">
        <v>163</v>
      </c>
      <c r="B164" s="22" t="s">
        <v>216</v>
      </c>
      <c r="C164" s="22">
        <v>2023</v>
      </c>
      <c r="D164" s="22" t="s">
        <v>29</v>
      </c>
      <c r="E164" s="8">
        <f>VLOOKUP(B164,HITTERS!$B:$W,3,FALSE)</f>
        <v>85</v>
      </c>
      <c r="F164" s="8">
        <f>VLOOKUP($B164,'Hit PD'!$B:$N,13,FALSE)</f>
        <v>311</v>
      </c>
      <c r="G164" s="8">
        <f>VLOOKUP($B164,HITTERS!$B:$W,4,FALSE)</f>
        <v>323</v>
      </c>
      <c r="H164" s="8">
        <f>VLOOKUP($B164,HITTERS!$B:$W,14,FALSE)</f>
        <v>0.307</v>
      </c>
      <c r="I164" s="8">
        <f>VLOOKUP($B164,HITTERS!$B:$W,15,FALSE)</f>
        <v>0.495</v>
      </c>
      <c r="J164" s="9">
        <f>VLOOKUP($B164,HITTERS!$B:$W,9,FALSE)</f>
        <v>2.8000000000000001E-2</v>
      </c>
      <c r="K164" s="10">
        <f>VLOOKUP($B164,HITTERS!$B:$W,10,FALSE)</f>
        <v>0.35</v>
      </c>
      <c r="L164" s="10">
        <f>VLOOKUP(B164,'Hit Statcast'!B:R,9,FALSE)</f>
        <v>0.126</v>
      </c>
      <c r="M164" s="10">
        <f>VLOOKUP($B164,'Hit Statcast'!$B:$R,11,FALSE)</f>
        <v>0.36899999999999999</v>
      </c>
      <c r="N164" s="23">
        <f>VLOOKUP($B164,'Hit Statcast'!$B:$R,5,FALSE)</f>
        <v>89</v>
      </c>
      <c r="O164" s="23">
        <f>VLOOKUP($B164,'Hit Statcast'!$B:$R,7,FALSE)</f>
        <v>19.7</v>
      </c>
      <c r="P164" s="10">
        <f>VLOOKUP($B164,'Hit PD'!$B:$L,4,FALSE)</f>
        <v>0.24099999999999999</v>
      </c>
      <c r="Q164" s="10">
        <f>VLOOKUP($B164,'Hit PD'!$B:$L,5,FALSE)</f>
        <v>0.313</v>
      </c>
      <c r="R164" s="10">
        <f>VLOOKUP($B164,'Hit PD'!$B:$L,6,FALSE)</f>
        <v>0.44600000000000001</v>
      </c>
      <c r="S164" s="23">
        <f>VLOOKUP($B164,'Hit PD'!$B:$L,7,FALSE)</f>
        <v>4.9000000000000004</v>
      </c>
      <c r="T164" s="10">
        <f>VLOOKUP($B164,'Hit PD'!$B:$L,8,FALSE)</f>
        <v>0.48799999999999999</v>
      </c>
      <c r="U164" s="10">
        <f t="shared" si="2"/>
        <v>0.35699999999999998</v>
      </c>
      <c r="V164" s="10">
        <f>VLOOKUP($B164,'Hit PD'!$B:$L,10,FALSE)</f>
        <v>0.31900000000000001</v>
      </c>
      <c r="W164" s="10">
        <f>VLOOKUP($B164,'Hit PD'!$B:$L,11,FALSE)</f>
        <v>0.10100000000000001</v>
      </c>
      <c r="X164" s="10">
        <f>VLOOKUP($B164,'Hit PD'!$B:$M,12,FALSE)</f>
        <v>0.219</v>
      </c>
      <c r="Y164" s="10">
        <f>VLOOKUP($B164,'Hit PD'!$B:$L,9,FALSE)</f>
        <v>0.64300000000000002</v>
      </c>
      <c r="Z164" s="8">
        <v>0.21099999999999999</v>
      </c>
      <c r="AA164" s="8">
        <v>0.39800000000000002</v>
      </c>
      <c r="AB164" s="11">
        <v>0.28000000000000003</v>
      </c>
      <c r="AC164" s="8">
        <v>0.33700000000000002</v>
      </c>
      <c r="AD164" s="8">
        <v>0.31</v>
      </c>
      <c r="AE164" s="8">
        <v>113</v>
      </c>
      <c r="AF164" s="11">
        <v>-0.1</v>
      </c>
      <c r="AG164" s="11">
        <v>4.7</v>
      </c>
      <c r="AH164" s="8">
        <v>-1.1000000000000001</v>
      </c>
      <c r="AI164" s="8">
        <v>1.4</v>
      </c>
    </row>
    <row r="165" spans="1:35" ht="15" thickBot="1">
      <c r="A165" s="5">
        <v>164</v>
      </c>
      <c r="B165" s="22" t="s">
        <v>217</v>
      </c>
      <c r="C165" s="22">
        <v>2023</v>
      </c>
      <c r="D165" s="22" t="s">
        <v>109</v>
      </c>
      <c r="E165" s="8">
        <f>VLOOKUP(B165,HITTERS!$B:$W,3,FALSE)</f>
        <v>152</v>
      </c>
      <c r="F165" s="8">
        <f>VLOOKUP($B165,'Hit PD'!$B:$N,13,FALSE)</f>
        <v>555</v>
      </c>
      <c r="G165" s="8">
        <f>VLOOKUP($B165,HITTERS!$B:$W,4,FALSE)</f>
        <v>627</v>
      </c>
      <c r="H165" s="8">
        <f>VLOOKUP($B165,HITTERS!$B:$W,14,FALSE)</f>
        <v>0.32200000000000001</v>
      </c>
      <c r="I165" s="8">
        <f>VLOOKUP($B165,HITTERS!$B:$W,15,FALSE)</f>
        <v>0.43099999999999999</v>
      </c>
      <c r="J165" s="9">
        <f>VLOOKUP($B165,HITTERS!$B:$W,9,FALSE)</f>
        <v>0.108</v>
      </c>
      <c r="K165" s="10">
        <f>VLOOKUP($B165,HITTERS!$B:$W,10,FALSE)</f>
        <v>0.316</v>
      </c>
      <c r="L165" s="10">
        <f>VLOOKUP(B165,'Hit Statcast'!B:R,9,FALSE)</f>
        <v>0.114</v>
      </c>
      <c r="M165" s="10">
        <f>VLOOKUP($B165,'Hit Statcast'!$B:$R,11,FALSE)</f>
        <v>0.442</v>
      </c>
      <c r="N165" s="23">
        <f>VLOOKUP($B165,'Hit Statcast'!$B:$R,5,FALSE)</f>
        <v>90.8</v>
      </c>
      <c r="O165" s="23">
        <f>VLOOKUP($B165,'Hit Statcast'!$B:$R,7,FALSE)</f>
        <v>9.6999999999999993</v>
      </c>
      <c r="P165" s="10">
        <f>VLOOKUP($B165,'Hit PD'!$B:$L,4,FALSE)</f>
        <v>0.23200000000000001</v>
      </c>
      <c r="Q165" s="10">
        <f>VLOOKUP($B165,'Hit PD'!$B:$L,5,FALSE)</f>
        <v>0.433</v>
      </c>
      <c r="R165" s="10">
        <f>VLOOKUP($B165,'Hit PD'!$B:$L,6,FALSE)</f>
        <v>0.33500000000000002</v>
      </c>
      <c r="S165" s="23">
        <f>VLOOKUP($B165,'Hit PD'!$B:$L,7,FALSE)</f>
        <v>3.9</v>
      </c>
      <c r="T165" s="10">
        <f>VLOOKUP($B165,'Hit PD'!$B:$L,8,FALSE)</f>
        <v>0.30099999999999999</v>
      </c>
      <c r="U165" s="10">
        <f t="shared" si="2"/>
        <v>0.30000000000000004</v>
      </c>
      <c r="V165" s="10">
        <f>VLOOKUP($B165,'Hit PD'!$B:$L,10,FALSE)</f>
        <v>0.29699999999999999</v>
      </c>
      <c r="W165" s="10">
        <f>VLOOKUP($B165,'Hit PD'!$B:$L,11,FALSE)</f>
        <v>0.155</v>
      </c>
      <c r="X165" s="10">
        <f>VLOOKUP($B165,'Hit PD'!$B:$M,12,FALSE)</f>
        <v>0.14199999999999999</v>
      </c>
      <c r="Y165" s="10">
        <f>VLOOKUP($B165,'Hit PD'!$B:$L,9,FALSE)</f>
        <v>0.7</v>
      </c>
      <c r="Z165" s="8">
        <v>0.193</v>
      </c>
      <c r="AA165" s="8">
        <v>0.32700000000000001</v>
      </c>
      <c r="AB165" s="11">
        <v>0.24299999999999999</v>
      </c>
      <c r="AC165" s="8">
        <v>0.32900000000000001</v>
      </c>
      <c r="AD165" s="8">
        <v>0.34</v>
      </c>
      <c r="AE165" s="8">
        <v>91</v>
      </c>
      <c r="AF165" s="11">
        <v>-5.9</v>
      </c>
      <c r="AG165" s="11">
        <v>-12.9</v>
      </c>
      <c r="AH165" s="8">
        <v>5.9</v>
      </c>
      <c r="AI165" s="8">
        <v>1.4</v>
      </c>
    </row>
    <row r="166" spans="1:35" ht="15" thickBot="1">
      <c r="A166" s="5">
        <v>165</v>
      </c>
      <c r="B166" s="22" t="s">
        <v>218</v>
      </c>
      <c r="C166" s="22">
        <v>2023</v>
      </c>
      <c r="D166" s="22" t="s">
        <v>35</v>
      </c>
      <c r="E166" s="8">
        <f>VLOOKUP(B166,HITTERS!$B:$W,3,FALSE)</f>
        <v>105</v>
      </c>
      <c r="F166" s="8">
        <f>VLOOKUP($B166,'Hit PD'!$B:$N,13,FALSE)</f>
        <v>372</v>
      </c>
      <c r="G166" s="8">
        <f>VLOOKUP($B166,HITTERS!$B:$W,4,FALSE)</f>
        <v>416</v>
      </c>
      <c r="H166" s="8">
        <f>VLOOKUP($B166,HITTERS!$B:$W,14,FALSE)</f>
        <v>0.32700000000000001</v>
      </c>
      <c r="I166" s="8">
        <f>VLOOKUP($B166,HITTERS!$B:$W,15,FALSE)</f>
        <v>0.41899999999999998</v>
      </c>
      <c r="J166" s="9">
        <f>VLOOKUP($B166,HITTERS!$B:$W,9,FALSE)</f>
        <v>9.9000000000000005E-2</v>
      </c>
      <c r="K166" s="10">
        <f>VLOOKUP($B166,HITTERS!$B:$W,10,FALSE)</f>
        <v>0.317</v>
      </c>
      <c r="L166" s="10">
        <f>VLOOKUP(B166,'Hit Statcast'!B:R,9,FALSE)</f>
        <v>9.5000000000000001E-2</v>
      </c>
      <c r="M166" s="10">
        <f>VLOOKUP($B166,'Hit Statcast'!$B:$R,11,FALSE)</f>
        <v>0.45500000000000002</v>
      </c>
      <c r="N166" s="23">
        <f>VLOOKUP($B166,'Hit Statcast'!$B:$R,5,FALSE)</f>
        <v>90.9</v>
      </c>
      <c r="O166" s="23">
        <f>VLOOKUP($B166,'Hit Statcast'!$B:$R,7,FALSE)</f>
        <v>10.1</v>
      </c>
      <c r="P166" s="10">
        <f>VLOOKUP($B166,'Hit PD'!$B:$L,4,FALSE)</f>
        <v>0.28899999999999998</v>
      </c>
      <c r="Q166" s="10">
        <f>VLOOKUP($B166,'Hit PD'!$B:$L,5,FALSE)</f>
        <v>0.43</v>
      </c>
      <c r="R166" s="10">
        <f>VLOOKUP($B166,'Hit PD'!$B:$L,6,FALSE)</f>
        <v>0.28100000000000003</v>
      </c>
      <c r="S166" s="23">
        <f>VLOOKUP($B166,'Hit PD'!$B:$L,7,FALSE)</f>
        <v>5.0999999999999996</v>
      </c>
      <c r="T166" s="10">
        <f>VLOOKUP($B166,'Hit PD'!$B:$L,8,FALSE)</f>
        <v>0.317</v>
      </c>
      <c r="U166" s="10">
        <f t="shared" si="2"/>
        <v>0.30300000000000005</v>
      </c>
      <c r="V166" s="10">
        <f>VLOOKUP($B166,'Hit PD'!$B:$L,10,FALSE)</f>
        <v>0.29399999999999998</v>
      </c>
      <c r="W166" s="10">
        <f>VLOOKUP($B166,'Hit PD'!$B:$L,11,FALSE)</f>
        <v>0.153</v>
      </c>
      <c r="X166" s="10">
        <f>VLOOKUP($B166,'Hit PD'!$B:$M,12,FALSE)</f>
        <v>0.14099999999999999</v>
      </c>
      <c r="Y166" s="10">
        <f>VLOOKUP($B166,'Hit PD'!$B:$L,9,FALSE)</f>
        <v>0.69699999999999995</v>
      </c>
      <c r="Z166" s="8">
        <v>0.17199999999999999</v>
      </c>
      <c r="AA166" s="8">
        <v>0.35399999999999998</v>
      </c>
      <c r="AB166" s="11">
        <v>0.252</v>
      </c>
      <c r="AC166" s="8">
        <v>0.32300000000000001</v>
      </c>
      <c r="AD166" s="8">
        <v>0.33500000000000002</v>
      </c>
      <c r="AE166" s="8">
        <v>109</v>
      </c>
      <c r="AF166" s="11">
        <v>0.5</v>
      </c>
      <c r="AG166" s="11">
        <v>4.8</v>
      </c>
      <c r="AH166" s="8">
        <v>-4.7</v>
      </c>
      <c r="AI166" s="8">
        <v>1.4</v>
      </c>
    </row>
    <row r="167" spans="1:35" ht="15" thickBot="1">
      <c r="A167" s="5">
        <v>166</v>
      </c>
      <c r="B167" s="22" t="s">
        <v>219</v>
      </c>
      <c r="C167" s="22">
        <v>2023</v>
      </c>
      <c r="D167" s="22" t="s">
        <v>111</v>
      </c>
      <c r="E167" s="8">
        <f>VLOOKUP(B167,HITTERS!$B:$W,3,FALSE)</f>
        <v>133</v>
      </c>
      <c r="F167" s="8">
        <f>VLOOKUP($B167,'Hit PD'!$B:$N,13,FALSE)</f>
        <v>413</v>
      </c>
      <c r="G167" s="8">
        <f>VLOOKUP($B167,HITTERS!$B:$W,4,FALSE)</f>
        <v>472</v>
      </c>
      <c r="H167" s="8">
        <f>VLOOKUP($B167,HITTERS!$B:$W,14,FALSE)</f>
        <v>0.33900000000000002</v>
      </c>
      <c r="I167" s="8">
        <f>VLOOKUP($B167,HITTERS!$B:$W,15,FALSE)</f>
        <v>0.42099999999999999</v>
      </c>
      <c r="J167" s="9">
        <f>VLOOKUP($B167,HITTERS!$B:$W,9,FALSE)</f>
        <v>0.106</v>
      </c>
      <c r="K167" s="10">
        <f>VLOOKUP($B167,HITTERS!$B:$W,10,FALSE)</f>
        <v>0.23300000000000001</v>
      </c>
      <c r="L167" s="10">
        <f>VLOOKUP(B167,'Hit Statcast'!B:R,9,FALSE)</f>
        <v>8.2000000000000003E-2</v>
      </c>
      <c r="M167" s="10">
        <f>VLOOKUP($B167,'Hit Statcast'!$B:$R,11,FALSE)</f>
        <v>0.41399999999999998</v>
      </c>
      <c r="N167" s="23">
        <f>VLOOKUP($B167,'Hit Statcast'!$B:$R,5,FALSE)</f>
        <v>88.9</v>
      </c>
      <c r="O167" s="23">
        <f>VLOOKUP($B167,'Hit Statcast'!$B:$R,7,FALSE)</f>
        <v>16.7</v>
      </c>
      <c r="P167" s="10">
        <f>VLOOKUP($B167,'Hit PD'!$B:$L,4,FALSE)</f>
        <v>0.22800000000000001</v>
      </c>
      <c r="Q167" s="10">
        <f>VLOOKUP($B167,'Hit PD'!$B:$L,5,FALSE)</f>
        <v>0.36099999999999999</v>
      </c>
      <c r="R167" s="10">
        <f>VLOOKUP($B167,'Hit PD'!$B:$L,6,FALSE)</f>
        <v>0.41099999999999998</v>
      </c>
      <c r="S167" s="23">
        <f>VLOOKUP($B167,'Hit PD'!$B:$L,7,FALSE)</f>
        <v>4.4000000000000004</v>
      </c>
      <c r="T167" s="10">
        <f>VLOOKUP($B167,'Hit PD'!$B:$L,8,FALSE)</f>
        <v>0.23799999999999999</v>
      </c>
      <c r="U167" s="10">
        <f t="shared" si="2"/>
        <v>0.21699999999999997</v>
      </c>
      <c r="V167" s="10">
        <f>VLOOKUP($B167,'Hit PD'!$B:$L,10,FALSE)</f>
        <v>0.29699999999999999</v>
      </c>
      <c r="W167" s="10">
        <f>VLOOKUP($B167,'Hit PD'!$B:$L,11,FALSE)</f>
        <v>0.21199999999999999</v>
      </c>
      <c r="X167" s="10">
        <f>VLOOKUP($B167,'Hit PD'!$B:$M,12,FALSE)</f>
        <v>8.5999999999999993E-2</v>
      </c>
      <c r="Y167" s="10">
        <f>VLOOKUP($B167,'Hit PD'!$B:$L,9,FALSE)</f>
        <v>0.78300000000000003</v>
      </c>
      <c r="Z167" s="8">
        <v>0.17199999999999999</v>
      </c>
      <c r="AA167" s="8">
        <v>0.29399999999999998</v>
      </c>
      <c r="AB167" s="11">
        <v>0.23400000000000001</v>
      </c>
      <c r="AC167" s="8">
        <v>0.32100000000000001</v>
      </c>
      <c r="AD167" s="8">
        <v>0.32100000000000001</v>
      </c>
      <c r="AE167" s="8">
        <v>99</v>
      </c>
      <c r="AF167" s="11">
        <v>0.6</v>
      </c>
      <c r="AG167" s="11">
        <v>-0.2</v>
      </c>
      <c r="AH167" s="8">
        <v>-1.5</v>
      </c>
      <c r="AI167" s="8">
        <v>1.4</v>
      </c>
    </row>
    <row r="168" spans="1:35" ht="15" thickBot="1">
      <c r="A168" s="5">
        <v>167</v>
      </c>
      <c r="B168" s="22" t="s">
        <v>220</v>
      </c>
      <c r="C168" s="22">
        <v>2023</v>
      </c>
      <c r="D168" s="22" t="s">
        <v>100</v>
      </c>
      <c r="E168" s="8">
        <f>VLOOKUP(B168,HITTERS!$B:$W,3,FALSE)</f>
        <v>125</v>
      </c>
      <c r="F168" s="8">
        <f>VLOOKUP($B168,'Hit PD'!$B:$N,13,FALSE)</f>
        <v>360</v>
      </c>
      <c r="G168" s="8">
        <f>VLOOKUP($B168,HITTERS!$B:$W,4,FALSE)</f>
        <v>402</v>
      </c>
      <c r="H168" s="8">
        <f>VLOOKUP($B168,HITTERS!$B:$W,14,FALSE)</f>
        <v>0.32700000000000001</v>
      </c>
      <c r="I168" s="8">
        <f>VLOOKUP($B168,HITTERS!$B:$W,15,FALSE)</f>
        <v>0.45</v>
      </c>
      <c r="J168" s="9">
        <f>VLOOKUP($B168,HITTERS!$B:$W,9,FALSE)</f>
        <v>9.5000000000000001E-2</v>
      </c>
      <c r="K168" s="10">
        <f>VLOOKUP($B168,HITTERS!$B:$W,10,FALSE)</f>
        <v>0.26600000000000001</v>
      </c>
      <c r="L168" s="10">
        <f>VLOOKUP(B168,'Hit Statcast'!B:R,9,FALSE)</f>
        <v>0.122</v>
      </c>
      <c r="M168" s="10">
        <f>VLOOKUP($B168,'Hit Statcast'!$B:$R,11,FALSE)</f>
        <v>0.46300000000000002</v>
      </c>
      <c r="N168" s="23">
        <f>VLOOKUP($B168,'Hit Statcast'!$B:$R,5,FALSE)</f>
        <v>90.4</v>
      </c>
      <c r="O168" s="23">
        <f>VLOOKUP($B168,'Hit Statcast'!$B:$R,7,FALSE)</f>
        <v>5.6</v>
      </c>
      <c r="P168" s="10">
        <f>VLOOKUP($B168,'Hit PD'!$B:$L,4,FALSE)</f>
        <v>0.24099999999999999</v>
      </c>
      <c r="Q168" s="10">
        <f>VLOOKUP($B168,'Hit PD'!$B:$L,5,FALSE)</f>
        <v>0.49399999999999999</v>
      </c>
      <c r="R168" s="10">
        <f>VLOOKUP($B168,'Hit PD'!$B:$L,6,FALSE)</f>
        <v>0.26500000000000001</v>
      </c>
      <c r="S168" s="23">
        <f>VLOOKUP($B168,'Hit PD'!$B:$L,7,FALSE)</f>
        <v>4.0999999999999996</v>
      </c>
      <c r="T168" s="10">
        <f>VLOOKUP($B168,'Hit PD'!$B:$L,8,FALSE)</f>
        <v>0.34100000000000003</v>
      </c>
      <c r="U168" s="10">
        <f t="shared" si="2"/>
        <v>0.27</v>
      </c>
      <c r="V168" s="10">
        <f>VLOOKUP($B168,'Hit PD'!$B:$L,10,FALSE)</f>
        <v>0.27900000000000003</v>
      </c>
      <c r="W168" s="10">
        <f>VLOOKUP($B168,'Hit PD'!$B:$L,11,FALSE)</f>
        <v>0.14699999999999999</v>
      </c>
      <c r="X168" s="10">
        <f>VLOOKUP($B168,'Hit PD'!$B:$M,12,FALSE)</f>
        <v>0.13200000000000001</v>
      </c>
      <c r="Y168" s="10">
        <f>VLOOKUP($B168,'Hit PD'!$B:$L,9,FALSE)</f>
        <v>0.73</v>
      </c>
      <c r="Z168" s="8">
        <v>0.19800000000000001</v>
      </c>
      <c r="AA168" s="8">
        <v>0.31900000000000001</v>
      </c>
      <c r="AB168" s="11">
        <v>0.253</v>
      </c>
      <c r="AC168" s="8">
        <v>0.33600000000000002</v>
      </c>
      <c r="AD168" s="8">
        <v>0.35799999999999998</v>
      </c>
      <c r="AE168" s="8">
        <v>110</v>
      </c>
      <c r="AF168" s="11">
        <v>-1.6</v>
      </c>
      <c r="AG168" s="11">
        <v>3.1</v>
      </c>
      <c r="AH168" s="8">
        <v>-2.6</v>
      </c>
      <c r="AI168" s="8">
        <v>1.4</v>
      </c>
    </row>
    <row r="169" spans="1:35" ht="15" thickBot="1">
      <c r="A169" s="5">
        <v>168</v>
      </c>
      <c r="B169" s="22" t="s">
        <v>221</v>
      </c>
      <c r="C169" s="22">
        <v>2023</v>
      </c>
      <c r="D169" s="22" t="s">
        <v>153</v>
      </c>
      <c r="E169" s="8">
        <f>VLOOKUP(B169,HITTERS!$B:$W,3,FALSE)</f>
        <v>114</v>
      </c>
      <c r="F169" s="8">
        <f>VLOOKUP($B169,'Hit PD'!$B:$N,13,FALSE)</f>
        <v>356</v>
      </c>
      <c r="G169" s="8">
        <f>VLOOKUP($B169,HITTERS!$B:$W,4,FALSE)</f>
        <v>383</v>
      </c>
      <c r="H169" s="8">
        <f>VLOOKUP($B169,HITTERS!$B:$W,14,FALSE)</f>
        <v>0.312</v>
      </c>
      <c r="I169" s="8">
        <f>VLOOKUP($B169,HITTERS!$B:$W,15,FALSE)</f>
        <v>0.433</v>
      </c>
      <c r="J169" s="9">
        <f>VLOOKUP($B169,HITTERS!$B:$W,9,FALSE)</f>
        <v>6.3E-2</v>
      </c>
      <c r="K169" s="10">
        <f>VLOOKUP($B169,HITTERS!$B:$W,10,FALSE)</f>
        <v>0.18</v>
      </c>
      <c r="L169" s="10">
        <f>VLOOKUP(B169,'Hit Statcast'!B:R,9,FALSE)</f>
        <v>0.09</v>
      </c>
      <c r="M169" s="10">
        <f>VLOOKUP($B169,'Hit Statcast'!$B:$R,11,FALSE)</f>
        <v>0.42599999999999999</v>
      </c>
      <c r="N169" s="23">
        <f>VLOOKUP($B169,'Hit Statcast'!$B:$R,5,FALSE)</f>
        <v>89.1</v>
      </c>
      <c r="O169" s="23">
        <f>VLOOKUP($B169,'Hit Statcast'!$B:$R,7,FALSE)</f>
        <v>12.9</v>
      </c>
      <c r="P169" s="10">
        <f>VLOOKUP($B169,'Hit PD'!$B:$L,4,FALSE)</f>
        <v>0.16</v>
      </c>
      <c r="Q169" s="10">
        <f>VLOOKUP($B169,'Hit PD'!$B:$L,5,FALSE)</f>
        <v>0.438</v>
      </c>
      <c r="R169" s="10">
        <f>VLOOKUP($B169,'Hit PD'!$B:$L,6,FALSE)</f>
        <v>0.40300000000000002</v>
      </c>
      <c r="S169" s="23">
        <f>VLOOKUP($B169,'Hit PD'!$B:$L,7,FALSE)</f>
        <v>3.2</v>
      </c>
      <c r="T169" s="10">
        <f>VLOOKUP($B169,'Hit PD'!$B:$L,8,FALSE)</f>
        <v>0.376</v>
      </c>
      <c r="U169" s="10">
        <f t="shared" si="2"/>
        <v>0.20999999999999996</v>
      </c>
      <c r="V169" s="10">
        <f>VLOOKUP($B169,'Hit PD'!$B:$L,10,FALSE)</f>
        <v>0.25900000000000001</v>
      </c>
      <c r="W169" s="10">
        <f>VLOOKUP($B169,'Hit PD'!$B:$L,11,FALSE)</f>
        <v>0.15</v>
      </c>
      <c r="X169" s="10">
        <f>VLOOKUP($B169,'Hit PD'!$B:$M,12,FALSE)</f>
        <v>0.109</v>
      </c>
      <c r="Y169" s="10">
        <f>VLOOKUP($B169,'Hit PD'!$B:$L,9,FALSE)</f>
        <v>0.79</v>
      </c>
      <c r="Z169" s="8">
        <v>0.17499999999999999</v>
      </c>
      <c r="AA169" s="8">
        <v>0.29199999999999998</v>
      </c>
      <c r="AB169" s="11">
        <v>0.25700000000000001</v>
      </c>
      <c r="AC169" s="8">
        <v>0.317</v>
      </c>
      <c r="AD169" s="8">
        <v>0.32400000000000001</v>
      </c>
      <c r="AE169" s="8">
        <v>100</v>
      </c>
      <c r="AF169" s="11">
        <v>-0.3</v>
      </c>
      <c r="AG169" s="11">
        <v>-0.1</v>
      </c>
      <c r="AH169" s="8">
        <v>1.2</v>
      </c>
      <c r="AI169" s="8">
        <v>1.3</v>
      </c>
    </row>
    <row r="170" spans="1:35" ht="15" thickBot="1">
      <c r="A170" s="5">
        <v>169</v>
      </c>
      <c r="B170" s="22" t="s">
        <v>222</v>
      </c>
      <c r="C170" s="22">
        <v>2023</v>
      </c>
      <c r="D170" s="22" t="s">
        <v>169</v>
      </c>
      <c r="E170" s="8">
        <f>VLOOKUP(B170,HITTERS!$B:$W,3,FALSE)</f>
        <v>132</v>
      </c>
      <c r="F170" s="8">
        <f>VLOOKUP($B170,'Hit PD'!$B:$N,13,FALSE)</f>
        <v>449</v>
      </c>
      <c r="G170" s="8">
        <f>VLOOKUP($B170,HITTERS!$B:$W,4,FALSE)</f>
        <v>497</v>
      </c>
      <c r="H170" s="8">
        <f>VLOOKUP($B170,HITTERS!$B:$W,14,FALSE)</f>
        <v>0.309</v>
      </c>
      <c r="I170" s="8">
        <f>VLOOKUP($B170,HITTERS!$B:$W,15,FALSE)</f>
        <v>0.34499999999999997</v>
      </c>
      <c r="J170" s="9">
        <f>VLOOKUP($B170,HITTERS!$B:$W,9,FALSE)</f>
        <v>0.04</v>
      </c>
      <c r="K170" s="10">
        <f>VLOOKUP($B170,HITTERS!$B:$W,10,FALSE)</f>
        <v>0.19900000000000001</v>
      </c>
      <c r="L170" s="10">
        <f>VLOOKUP(B170,'Hit Statcast'!B:R,9,FALSE)</f>
        <v>2.5000000000000001E-2</v>
      </c>
      <c r="M170" s="10">
        <f>VLOOKUP($B170,'Hit Statcast'!$B:$R,11,FALSE)</f>
        <v>0.193</v>
      </c>
      <c r="N170" s="23">
        <f>VLOOKUP($B170,'Hit Statcast'!$B:$R,5,FALSE)</f>
        <v>82.7</v>
      </c>
      <c r="O170" s="23">
        <f>VLOOKUP($B170,'Hit Statcast'!$B:$R,7,FALSE)</f>
        <v>9.9</v>
      </c>
      <c r="P170" s="10">
        <f>VLOOKUP($B170,'Hit PD'!$B:$L,4,FALSE)</f>
        <v>0.221</v>
      </c>
      <c r="Q170" s="10">
        <f>VLOOKUP($B170,'Hit PD'!$B:$L,5,FALSE)</f>
        <v>0.48099999999999998</v>
      </c>
      <c r="R170" s="10">
        <f>VLOOKUP($B170,'Hit PD'!$B:$L,6,FALSE)</f>
        <v>0.29799999999999999</v>
      </c>
      <c r="S170" s="23">
        <f>VLOOKUP($B170,'Hit PD'!$B:$L,7,FALSE)</f>
        <v>6.5</v>
      </c>
      <c r="T170" s="10">
        <f>VLOOKUP($B170,'Hit PD'!$B:$L,8,FALSE)</f>
        <v>0.35899999999999999</v>
      </c>
      <c r="U170" s="10">
        <f t="shared" si="2"/>
        <v>0.23699999999999999</v>
      </c>
      <c r="V170" s="10">
        <f>VLOOKUP($B170,'Hit PD'!$B:$L,10,FALSE)</f>
        <v>0.27400000000000002</v>
      </c>
      <c r="W170" s="10">
        <f>VLOOKUP($B170,'Hit PD'!$B:$L,11,FALSE)</f>
        <v>0.156</v>
      </c>
      <c r="X170" s="10">
        <f>VLOOKUP($B170,'Hit PD'!$B:$M,12,FALSE)</f>
        <v>0.11799999999999999</v>
      </c>
      <c r="Y170" s="10">
        <f>VLOOKUP($B170,'Hit PD'!$B:$L,9,FALSE)</f>
        <v>0.76300000000000001</v>
      </c>
      <c r="Z170" s="8">
        <v>9.4E-2</v>
      </c>
      <c r="AA170" s="8">
        <v>0.315</v>
      </c>
      <c r="AB170" s="11">
        <v>0.254</v>
      </c>
      <c r="AC170" s="8">
        <v>0.28999999999999998</v>
      </c>
      <c r="AD170" s="8">
        <v>0.27400000000000002</v>
      </c>
      <c r="AE170" s="8">
        <v>86</v>
      </c>
      <c r="AF170" s="11">
        <v>9.9</v>
      </c>
      <c r="AG170" s="11">
        <v>1.9</v>
      </c>
      <c r="AH170" s="8">
        <v>-5.3</v>
      </c>
      <c r="AI170" s="8">
        <v>1.3</v>
      </c>
    </row>
    <row r="171" spans="1:35" ht="15" thickBot="1">
      <c r="A171" s="5">
        <v>170</v>
      </c>
      <c r="B171" s="22" t="s">
        <v>223</v>
      </c>
      <c r="C171" s="22">
        <v>2023</v>
      </c>
      <c r="D171" s="22" t="s">
        <v>89</v>
      </c>
      <c r="E171" s="8">
        <f>VLOOKUP(B171,HITTERS!$B:$W,3,FALSE)</f>
        <v>160</v>
      </c>
      <c r="F171" s="8">
        <f>VLOOKUP($B171,'Hit PD'!$B:$N,13,FALSE)</f>
        <v>585</v>
      </c>
      <c r="G171" s="8">
        <f>VLOOKUP($B171,HITTERS!$B:$W,4,FALSE)</f>
        <v>720</v>
      </c>
      <c r="H171" s="8">
        <f>VLOOKUP($B171,HITTERS!$B:$W,14,FALSE)</f>
        <v>0.34300000000000003</v>
      </c>
      <c r="I171" s="8">
        <f>VLOOKUP($B171,HITTERS!$B:$W,15,FALSE)</f>
        <v>0.47399999999999998</v>
      </c>
      <c r="J171" s="9">
        <f>VLOOKUP($B171,HITTERS!$B:$W,9,FALSE)</f>
        <v>0.17499999999999999</v>
      </c>
      <c r="K171" s="10">
        <f>VLOOKUP($B171,HITTERS!$B:$W,10,FALSE)</f>
        <v>0.29899999999999999</v>
      </c>
      <c r="L171" s="10">
        <f>VLOOKUP(B171,'Hit Statcast'!B:R,9,FALSE)</f>
        <v>0.16400000000000001</v>
      </c>
      <c r="M171" s="10">
        <f>VLOOKUP($B171,'Hit Statcast'!$B:$R,11,FALSE)</f>
        <v>0.48499999999999999</v>
      </c>
      <c r="N171" s="23">
        <f>VLOOKUP($B171,'Hit Statcast'!$B:$R,5,FALSE)</f>
        <v>92.4</v>
      </c>
      <c r="O171" s="23">
        <f>VLOOKUP($B171,'Hit Statcast'!$B:$R,7,FALSE)</f>
        <v>19</v>
      </c>
      <c r="P171" s="10">
        <f>VLOOKUP($B171,'Hit PD'!$B:$L,4,FALSE)</f>
        <v>0.161</v>
      </c>
      <c r="Q171" s="10">
        <f>VLOOKUP($B171,'Hit PD'!$B:$L,5,FALSE)</f>
        <v>0.34399999999999997</v>
      </c>
      <c r="R171" s="10">
        <f>VLOOKUP($B171,'Hit PD'!$B:$L,6,FALSE)</f>
        <v>0.495</v>
      </c>
      <c r="S171" s="23">
        <f>VLOOKUP($B171,'Hit PD'!$B:$L,7,FALSE)</f>
        <v>2.2000000000000002</v>
      </c>
      <c r="T171" s="10">
        <f>VLOOKUP($B171,'Hit PD'!$B:$L,8,FALSE)</f>
        <v>0.24099999999999999</v>
      </c>
      <c r="U171" s="10">
        <f t="shared" si="2"/>
        <v>0.29800000000000004</v>
      </c>
      <c r="V171" s="10">
        <f>VLOOKUP($B171,'Hit PD'!$B:$L,10,FALSE)</f>
        <v>0.314</v>
      </c>
      <c r="W171" s="10">
        <f>VLOOKUP($B171,'Hit PD'!$B:$L,11,FALSE)</f>
        <v>0.20300000000000001</v>
      </c>
      <c r="X171" s="10">
        <f>VLOOKUP($B171,'Hit PD'!$B:$M,12,FALSE)</f>
        <v>0.112</v>
      </c>
      <c r="Y171" s="10">
        <f>VLOOKUP($B171,'Hit PD'!$B:$L,9,FALSE)</f>
        <v>0.70199999999999996</v>
      </c>
      <c r="Z171" s="8">
        <v>0.27300000000000002</v>
      </c>
      <c r="AA171" s="8">
        <v>0.21099999999999999</v>
      </c>
      <c r="AB171" s="11">
        <v>0.19600000000000001</v>
      </c>
      <c r="AC171" s="8">
        <v>0.34899999999999998</v>
      </c>
      <c r="AD171" s="8">
        <v>0.36599999999999999</v>
      </c>
      <c r="AE171" s="8">
        <v>118</v>
      </c>
      <c r="AF171" s="11">
        <v>-1</v>
      </c>
      <c r="AG171" s="11">
        <v>14.9</v>
      </c>
      <c r="AH171" s="8">
        <v>-25.9</v>
      </c>
      <c r="AI171" s="8">
        <v>1.3</v>
      </c>
    </row>
    <row r="172" spans="1:35" ht="15" thickBot="1">
      <c r="A172" s="5">
        <v>171</v>
      </c>
      <c r="B172" s="22" t="s">
        <v>224</v>
      </c>
      <c r="C172" s="22">
        <v>2023</v>
      </c>
      <c r="D172" s="66" t="s">
        <v>116</v>
      </c>
      <c r="E172" s="8">
        <f>VLOOKUP(B172,HITTERS!$B:$W,3,FALSE)</f>
        <v>146</v>
      </c>
      <c r="F172" s="8">
        <f>VLOOKUP($B172,'Hit PD'!$B:$N,13,FALSE)</f>
        <v>558</v>
      </c>
      <c r="G172" s="8">
        <f>VLOOKUP($B172,HITTERS!$B:$W,4,FALSE)</f>
        <v>626</v>
      </c>
      <c r="H172" s="8">
        <f>VLOOKUP($B172,HITTERS!$B:$W,14,FALSE)</f>
        <v>0.34499999999999997</v>
      </c>
      <c r="I172" s="8">
        <f>VLOOKUP($B172,HITTERS!$B:$W,15,FALSE)</f>
        <v>0.45500000000000002</v>
      </c>
      <c r="J172" s="9">
        <f>VLOOKUP($B172,HITTERS!$B:$W,9,FALSE)</f>
        <v>8.1000000000000003E-2</v>
      </c>
      <c r="K172" s="10">
        <f>VLOOKUP($B172,HITTERS!$B:$W,10,FALSE)</f>
        <v>0.17599999999999999</v>
      </c>
      <c r="L172" s="10">
        <f>VLOOKUP(B172,'Hit Statcast'!B:R,9,FALSE)</f>
        <v>5.7000000000000002E-2</v>
      </c>
      <c r="M172" s="10">
        <f>VLOOKUP($B172,'Hit Statcast'!$B:$R,11,FALSE)</f>
        <v>0.39</v>
      </c>
      <c r="N172" s="23">
        <f>VLOOKUP($B172,'Hit Statcast'!$B:$R,5,FALSE)</f>
        <v>89.5</v>
      </c>
      <c r="O172" s="23">
        <f>VLOOKUP($B172,'Hit Statcast'!$B:$R,7,FALSE)</f>
        <v>16.5</v>
      </c>
      <c r="P172" s="10">
        <f>VLOOKUP($B172,'Hit PD'!$B:$L,4,FALSE)</f>
        <v>0.22900000000000001</v>
      </c>
      <c r="Q172" s="10">
        <f>VLOOKUP($B172,'Hit PD'!$B:$L,5,FALSE)</f>
        <v>0.35699999999999998</v>
      </c>
      <c r="R172" s="10">
        <f>VLOOKUP($B172,'Hit PD'!$B:$L,6,FALSE)</f>
        <v>0.41399999999999998</v>
      </c>
      <c r="S172" s="23">
        <f>VLOOKUP($B172,'Hit PD'!$B:$L,7,FALSE)</f>
        <v>3.1</v>
      </c>
      <c r="T172" s="10">
        <f>VLOOKUP($B172,'Hit PD'!$B:$L,8,FALSE)</f>
        <v>0.29599999999999999</v>
      </c>
      <c r="U172" s="10">
        <f t="shared" si="2"/>
        <v>0.15600000000000003</v>
      </c>
      <c r="V172" s="10">
        <f>VLOOKUP($B172,'Hit PD'!$B:$L,10,FALSE)</f>
        <v>0.252</v>
      </c>
      <c r="W172" s="10">
        <f>VLOOKUP($B172,'Hit PD'!$B:$L,11,FALSE)</f>
        <v>0.182</v>
      </c>
      <c r="X172" s="10">
        <f>VLOOKUP($B172,'Hit PD'!$B:$M,12,FALSE)</f>
        <v>7.0000000000000007E-2</v>
      </c>
      <c r="Y172" s="10">
        <f>VLOOKUP($B172,'Hit PD'!$B:$L,9,FALSE)</f>
        <v>0.84399999999999997</v>
      </c>
      <c r="Z172" s="8">
        <v>0.182</v>
      </c>
      <c r="AA172" s="8">
        <v>0.3</v>
      </c>
      <c r="AB172" s="11">
        <v>0.27500000000000002</v>
      </c>
      <c r="AC172" s="8">
        <v>0.34599999999999997</v>
      </c>
      <c r="AD172" s="8">
        <v>0.33900000000000002</v>
      </c>
      <c r="AE172" s="8">
        <v>115</v>
      </c>
      <c r="AF172" s="11">
        <v>-3</v>
      </c>
      <c r="AG172" s="11">
        <v>7.8</v>
      </c>
      <c r="AH172" s="8">
        <v>-15.8</v>
      </c>
      <c r="AI172" s="8">
        <v>1.3</v>
      </c>
    </row>
    <row r="173" spans="1:35" ht="15" thickBot="1">
      <c r="A173" s="5">
        <v>172</v>
      </c>
      <c r="B173" s="22" t="s">
        <v>225</v>
      </c>
      <c r="C173" s="22">
        <v>2023</v>
      </c>
      <c r="D173" s="6" t="s">
        <v>103</v>
      </c>
      <c r="E173" s="8">
        <f>VLOOKUP(B173,HITTERS!$B:$W,3,FALSE)</f>
        <v>93</v>
      </c>
      <c r="F173" s="8">
        <f>VLOOKUP($B173,'Hit PD'!$B:$N,13,FALSE)</f>
        <v>269</v>
      </c>
      <c r="G173" s="8">
        <f>VLOOKUP($B173,HITTERS!$B:$W,4,FALSE)</f>
        <v>312</v>
      </c>
      <c r="H173" s="8">
        <f>VLOOKUP($B173,HITTERS!$B:$W,14,FALSE)</f>
        <v>0.35299999999999998</v>
      </c>
      <c r="I173" s="8">
        <f>VLOOKUP($B173,HITTERS!$B:$W,15,FALSE)</f>
        <v>0.38300000000000001</v>
      </c>
      <c r="J173" s="9">
        <f>VLOOKUP($B173,HITTERS!$B:$W,9,FALSE)</f>
        <v>0.13500000000000001</v>
      </c>
      <c r="K173" s="10">
        <f>VLOOKUP($B173,HITTERS!$B:$W,10,FALSE)</f>
        <v>0.221</v>
      </c>
      <c r="L173" s="10">
        <f>VLOOKUP(B173,'Hit Statcast'!B:R,9,FALSE)</f>
        <v>0.04</v>
      </c>
      <c r="M173" s="10">
        <f>VLOOKUP($B173,'Hit Statcast'!$B:$R,11,FALSE)</f>
        <v>0.29399999999999998</v>
      </c>
      <c r="N173" s="23">
        <f>VLOOKUP($B173,'Hit Statcast'!$B:$R,5,FALSE)</f>
        <v>85.3</v>
      </c>
      <c r="O173" s="23">
        <f>VLOOKUP($B173,'Hit Statcast'!$B:$R,7,FALSE)</f>
        <v>12.6</v>
      </c>
      <c r="P173" s="10">
        <f>VLOOKUP($B173,'Hit PD'!$B:$L,4,FALSE)</f>
        <v>0.14599999999999999</v>
      </c>
      <c r="Q173" s="10">
        <f>VLOOKUP($B173,'Hit PD'!$B:$L,5,FALSE)</f>
        <v>0.46200000000000002</v>
      </c>
      <c r="R173" s="10">
        <f>VLOOKUP($B173,'Hit PD'!$B:$L,6,FALSE)</f>
        <v>0.39200000000000002</v>
      </c>
      <c r="S173" s="23">
        <f>VLOOKUP($B173,'Hit PD'!$B:$L,7,FALSE)</f>
        <v>5.2</v>
      </c>
      <c r="T173" s="10">
        <f>VLOOKUP($B173,'Hit PD'!$B:$L,8,FALSE)</f>
        <v>0.249</v>
      </c>
      <c r="U173" s="10">
        <f t="shared" si="2"/>
        <v>0.22099999999999997</v>
      </c>
      <c r="V173" s="10">
        <f>VLOOKUP($B173,'Hit PD'!$B:$L,10,FALSE)</f>
        <v>0.28399999999999997</v>
      </c>
      <c r="W173" s="10">
        <f>VLOOKUP($B173,'Hit PD'!$B:$L,11,FALSE)</f>
        <v>0.19600000000000001</v>
      </c>
      <c r="X173" s="10">
        <f>VLOOKUP($B173,'Hit PD'!$B:$M,12,FALSE)</f>
        <v>8.7999999999999995E-2</v>
      </c>
      <c r="Y173" s="10">
        <f>VLOOKUP($B173,'Hit PD'!$B:$L,9,FALSE)</f>
        <v>0.77900000000000003</v>
      </c>
      <c r="Z173" s="8">
        <v>0.13500000000000001</v>
      </c>
      <c r="AA173" s="8">
        <v>0.32100000000000001</v>
      </c>
      <c r="AB173" s="11">
        <v>0.26200000000000001</v>
      </c>
      <c r="AC173" s="8">
        <v>0.33500000000000002</v>
      </c>
      <c r="AD173" s="8">
        <v>0.29099999999999998</v>
      </c>
      <c r="AE173" s="8">
        <v>115</v>
      </c>
      <c r="AF173" s="11">
        <v>3.2</v>
      </c>
      <c r="AG173" s="11">
        <v>8.6</v>
      </c>
      <c r="AH173" s="8">
        <v>-6.1</v>
      </c>
      <c r="AI173" s="8">
        <v>1.3</v>
      </c>
    </row>
    <row r="174" spans="1:35" ht="15" thickBot="1">
      <c r="A174" s="5">
        <v>173</v>
      </c>
      <c r="B174" s="22" t="s">
        <v>226</v>
      </c>
      <c r="C174" s="22">
        <v>2023</v>
      </c>
      <c r="D174" s="22" t="s">
        <v>50</v>
      </c>
      <c r="E174" s="8">
        <f>VLOOKUP(B174,HITTERS!$B:$W,3,FALSE)</f>
        <v>112</v>
      </c>
      <c r="F174" s="8">
        <f>VLOOKUP($B174,'Hit PD'!$B:$N,13,FALSE)</f>
        <v>374</v>
      </c>
      <c r="G174" s="8">
        <f>VLOOKUP($B174,HITTERS!$B:$W,4,FALSE)</f>
        <v>406</v>
      </c>
      <c r="H174" s="8">
        <f>VLOOKUP($B174,HITTERS!$B:$W,14,FALSE)</f>
        <v>0.30399999999999999</v>
      </c>
      <c r="I174" s="8">
        <f>VLOOKUP($B174,HITTERS!$B:$W,15,FALSE)</f>
        <v>0.35799999999999998</v>
      </c>
      <c r="J174" s="9">
        <f>VLOOKUP($B174,HITTERS!$B:$W,9,FALSE)</f>
        <v>6.2E-2</v>
      </c>
      <c r="K174" s="10">
        <f>VLOOKUP($B174,HITTERS!$B:$W,10,FALSE)</f>
        <v>0.17499999999999999</v>
      </c>
      <c r="L174" s="10">
        <f>VLOOKUP(B174,'Hit Statcast'!B:R,9,FALSE)</f>
        <v>2.5999999999999999E-2</v>
      </c>
      <c r="M174" s="10">
        <f>VLOOKUP($B174,'Hit Statcast'!$B:$R,11,FALSE)</f>
        <v>0.311</v>
      </c>
      <c r="N174" s="23">
        <f>VLOOKUP($B174,'Hit Statcast'!$B:$R,5,FALSE)</f>
        <v>87.5</v>
      </c>
      <c r="O174" s="23">
        <f>VLOOKUP($B174,'Hit Statcast'!$B:$R,7,FALSE)</f>
        <v>5.5</v>
      </c>
      <c r="P174" s="10">
        <f>VLOOKUP($B174,'Hit PD'!$B:$L,4,FALSE)</f>
        <v>0.16800000000000001</v>
      </c>
      <c r="Q174" s="10">
        <f>VLOOKUP($B174,'Hit PD'!$B:$L,5,FALSE)</f>
        <v>0.55100000000000005</v>
      </c>
      <c r="R174" s="10">
        <f>VLOOKUP($B174,'Hit PD'!$B:$L,6,FALSE)</f>
        <v>0.28100000000000003</v>
      </c>
      <c r="S174" s="23">
        <f>VLOOKUP($B174,'Hit PD'!$B:$L,7,FALSE)</f>
        <v>4.5999999999999996</v>
      </c>
      <c r="T174" s="10">
        <f>VLOOKUP($B174,'Hit PD'!$B:$L,8,FALSE)</f>
        <v>0.316</v>
      </c>
      <c r="U174" s="10">
        <f t="shared" si="2"/>
        <v>0.18200000000000005</v>
      </c>
      <c r="V174" s="10">
        <f>VLOOKUP($B174,'Hit PD'!$B:$L,10,FALSE)</f>
        <v>0.27600000000000002</v>
      </c>
      <c r="W174" s="10">
        <f>VLOOKUP($B174,'Hit PD'!$B:$L,11,FALSE)</f>
        <v>0.19500000000000001</v>
      </c>
      <c r="X174" s="10">
        <f>VLOOKUP($B174,'Hit PD'!$B:$M,12,FALSE)</f>
        <v>8.2000000000000003E-2</v>
      </c>
      <c r="Y174" s="10">
        <f>VLOOKUP($B174,'Hit PD'!$B:$L,9,FALSE)</f>
        <v>0.81799999999999995</v>
      </c>
      <c r="Z174" s="8">
        <v>0.111</v>
      </c>
      <c r="AA174" s="8">
        <v>0.29499999999999998</v>
      </c>
      <c r="AB174" s="11">
        <v>0.255</v>
      </c>
      <c r="AC174" s="8">
        <v>0.29499999999999998</v>
      </c>
      <c r="AD174" s="8">
        <v>0.27300000000000002</v>
      </c>
      <c r="AE174" s="8">
        <v>84</v>
      </c>
      <c r="AF174" s="11">
        <v>0.7</v>
      </c>
      <c r="AG174" s="11">
        <v>-6.8</v>
      </c>
      <c r="AH174" s="8">
        <v>6.1</v>
      </c>
      <c r="AI174" s="8">
        <v>1.3</v>
      </c>
    </row>
    <row r="175" spans="1:35" ht="15" thickBot="1">
      <c r="A175" s="5">
        <v>174</v>
      </c>
      <c r="B175" s="22" t="s">
        <v>227</v>
      </c>
      <c r="C175" s="22">
        <v>2023</v>
      </c>
      <c r="D175" s="22" t="s">
        <v>153</v>
      </c>
      <c r="E175" s="8">
        <f>VLOOKUP(B175,HITTERS!$B:$W,3,FALSE)</f>
        <v>159</v>
      </c>
      <c r="F175" s="8">
        <f>VLOOKUP($B175,'Hit PD'!$B:$N,13,FALSE)</f>
        <v>606</v>
      </c>
      <c r="G175" s="8">
        <f>VLOOKUP($B175,HITTERS!$B:$W,4,FALSE)</f>
        <v>684</v>
      </c>
      <c r="H175" s="8">
        <f>VLOOKUP($B175,HITTERS!$B:$W,14,FALSE)</f>
        <v>0.313</v>
      </c>
      <c r="I175" s="8">
        <f>VLOOKUP($B175,HITTERS!$B:$W,15,FALSE)</f>
        <v>0.44600000000000001</v>
      </c>
      <c r="J175" s="9">
        <f>VLOOKUP($B175,HITTERS!$B:$W,9,FALSE)</f>
        <v>9.8000000000000004E-2</v>
      </c>
      <c r="K175" s="10">
        <f>VLOOKUP($B175,HITTERS!$B:$W,10,FALSE)</f>
        <v>0.25</v>
      </c>
      <c r="L175" s="10">
        <f>VLOOKUP(B175,'Hit Statcast'!B:R,9,FALSE)</f>
        <v>0.14099999999999999</v>
      </c>
      <c r="M175" s="10">
        <f>VLOOKUP($B175,'Hit Statcast'!$B:$R,11,FALSE)</f>
        <v>0.504</v>
      </c>
      <c r="N175" s="23">
        <f>VLOOKUP($B175,'Hit Statcast'!$B:$R,5,FALSE)</f>
        <v>91.8</v>
      </c>
      <c r="O175" s="23">
        <f>VLOOKUP($B175,'Hit Statcast'!$B:$R,7,FALSE)</f>
        <v>17.100000000000001</v>
      </c>
      <c r="P175" s="10">
        <f>VLOOKUP($B175,'Hit PD'!$B:$L,4,FALSE)</f>
        <v>0.186</v>
      </c>
      <c r="Q175" s="10">
        <f>VLOOKUP($B175,'Hit PD'!$B:$L,5,FALSE)</f>
        <v>0.34499999999999997</v>
      </c>
      <c r="R175" s="10">
        <f>VLOOKUP($B175,'Hit PD'!$B:$L,6,FALSE)</f>
        <v>0.46800000000000003</v>
      </c>
      <c r="S175" s="23">
        <f>VLOOKUP($B175,'Hit PD'!$B:$L,7,FALSE)</f>
        <v>3.3</v>
      </c>
      <c r="T175" s="10">
        <f>VLOOKUP($B175,'Hit PD'!$B:$L,8,FALSE)</f>
        <v>0.27700000000000002</v>
      </c>
      <c r="U175" s="10">
        <f t="shared" si="2"/>
        <v>0.22399999999999998</v>
      </c>
      <c r="V175" s="10">
        <f>VLOOKUP($B175,'Hit PD'!$B:$L,10,FALSE)</f>
        <v>0.26900000000000002</v>
      </c>
      <c r="W175" s="10">
        <f>VLOOKUP($B175,'Hit PD'!$B:$L,11,FALSE)</f>
        <v>0.16600000000000001</v>
      </c>
      <c r="X175" s="10">
        <f>VLOOKUP($B175,'Hit PD'!$B:$M,12,FALSE)</f>
        <v>0.10299999999999999</v>
      </c>
      <c r="Y175" s="10">
        <f>VLOOKUP($B175,'Hit PD'!$B:$L,9,FALSE)</f>
        <v>0.77600000000000002</v>
      </c>
      <c r="Z175" s="8">
        <v>0.21</v>
      </c>
      <c r="AA175" s="8">
        <v>0.27100000000000002</v>
      </c>
      <c r="AB175" s="11">
        <v>0.23200000000000001</v>
      </c>
      <c r="AC175" s="8">
        <v>0.32400000000000001</v>
      </c>
      <c r="AD175" s="8">
        <v>0.34799999999999998</v>
      </c>
      <c r="AE175" s="8">
        <v>105</v>
      </c>
      <c r="AF175" s="11">
        <v>1</v>
      </c>
      <c r="AG175" s="11">
        <v>5.3</v>
      </c>
      <c r="AH175" s="8">
        <v>-15.2</v>
      </c>
      <c r="AI175" s="8">
        <v>1.3</v>
      </c>
    </row>
    <row r="176" spans="1:35" ht="15" thickBot="1">
      <c r="A176" s="5">
        <v>175</v>
      </c>
      <c r="B176" s="22" t="s">
        <v>228</v>
      </c>
      <c r="C176" s="22">
        <v>2023</v>
      </c>
      <c r="D176" s="22" t="s">
        <v>144</v>
      </c>
      <c r="E176" s="8">
        <f>VLOOKUP(B176,HITTERS!$B:$W,3,FALSE)</f>
        <v>134</v>
      </c>
      <c r="F176" s="8">
        <f>VLOOKUP($B176,'Hit PD'!$B:$N,13,FALSE)</f>
        <v>394</v>
      </c>
      <c r="G176" s="8">
        <f>VLOOKUP($B176,HITTERS!$B:$W,4,FALSE)</f>
        <v>450</v>
      </c>
      <c r="H176" s="8">
        <f>VLOOKUP($B176,HITTERS!$B:$W,14,FALSE)</f>
        <v>0.36899999999999999</v>
      </c>
      <c r="I176" s="8">
        <f>VLOOKUP($B176,HITTERS!$B:$W,15,FALSE)</f>
        <v>0.39100000000000001</v>
      </c>
      <c r="J176" s="9">
        <f>VLOOKUP($B176,HITTERS!$B:$W,9,FALSE)</f>
        <v>8.8999999999999996E-2</v>
      </c>
      <c r="K176" s="10">
        <f>VLOOKUP($B176,HITTERS!$B:$W,10,FALSE)</f>
        <v>0.222</v>
      </c>
      <c r="L176" s="10">
        <f>VLOOKUP(B176,'Hit Statcast'!B:R,9,FALSE)</f>
        <v>6.0999999999999999E-2</v>
      </c>
      <c r="M176" s="10">
        <f>VLOOKUP($B176,'Hit Statcast'!$B:$R,11,FALSE)</f>
        <v>0.434</v>
      </c>
      <c r="N176" s="23">
        <f>VLOOKUP($B176,'Hit Statcast'!$B:$R,5,FALSE)</f>
        <v>90.2</v>
      </c>
      <c r="O176" s="23">
        <f>VLOOKUP($B176,'Hit Statcast'!$B:$R,7,FALSE)</f>
        <v>13.1</v>
      </c>
      <c r="P176" s="10">
        <f>VLOOKUP($B176,'Hit PD'!$B:$L,4,FALSE)</f>
        <v>0.26800000000000002</v>
      </c>
      <c r="Q176" s="10">
        <f>VLOOKUP($B176,'Hit PD'!$B:$L,5,FALSE)</f>
        <v>0.40699999999999997</v>
      </c>
      <c r="R176" s="10">
        <f>VLOOKUP($B176,'Hit PD'!$B:$L,6,FALSE)</f>
        <v>0.32500000000000001</v>
      </c>
      <c r="S176" s="23">
        <f>VLOOKUP($B176,'Hit PD'!$B:$L,7,FALSE)</f>
        <v>1.6</v>
      </c>
      <c r="T176" s="10">
        <f>VLOOKUP($B176,'Hit PD'!$B:$L,8,FALSE)</f>
        <v>0.33600000000000002</v>
      </c>
      <c r="U176" s="10">
        <f t="shared" si="2"/>
        <v>0.22499999999999998</v>
      </c>
      <c r="V176" s="10">
        <f>VLOOKUP($B176,'Hit PD'!$B:$L,10,FALSE)</f>
        <v>0.28599999999999998</v>
      </c>
      <c r="W176" s="10">
        <f>VLOOKUP($B176,'Hit PD'!$B:$L,11,FALSE)</f>
        <v>0.17899999999999999</v>
      </c>
      <c r="X176" s="10">
        <f>VLOOKUP($B176,'Hit PD'!$B:$M,12,FALSE)</f>
        <v>0.107</v>
      </c>
      <c r="Y176" s="10">
        <f>VLOOKUP($B176,'Hit PD'!$B:$L,9,FALSE)</f>
        <v>0.77500000000000002</v>
      </c>
      <c r="Z176" s="8">
        <v>0.115</v>
      </c>
      <c r="AA176" s="8">
        <v>0.371</v>
      </c>
      <c r="AB176" s="11">
        <v>0.28599999999999998</v>
      </c>
      <c r="AC176" s="8">
        <v>0.34200000000000003</v>
      </c>
      <c r="AD176" s="8">
        <v>0.35</v>
      </c>
      <c r="AE176" s="8">
        <v>119</v>
      </c>
      <c r="AF176" s="11">
        <v>-2.7</v>
      </c>
      <c r="AG176" s="11">
        <v>7</v>
      </c>
      <c r="AH176" s="8">
        <v>-9</v>
      </c>
      <c r="AI176" s="8">
        <v>1.2</v>
      </c>
    </row>
    <row r="177" spans="1:35" ht="15" thickBot="1">
      <c r="A177" s="5">
        <v>176</v>
      </c>
      <c r="B177" s="22" t="s">
        <v>229</v>
      </c>
      <c r="C177" s="22">
        <v>2023</v>
      </c>
      <c r="D177" s="22" t="s">
        <v>89</v>
      </c>
      <c r="E177" s="8">
        <f>VLOOKUP(B177,HITTERS!$B:$W,3,FALSE)</f>
        <v>145</v>
      </c>
      <c r="F177" s="8">
        <f>VLOOKUP($B177,'Hit PD'!$B:$N,13,FALSE)</f>
        <v>558</v>
      </c>
      <c r="G177" s="8">
        <f>VLOOKUP($B177,HITTERS!$B:$W,4,FALSE)</f>
        <v>611</v>
      </c>
      <c r="H177" s="8">
        <f>VLOOKUP($B177,HITTERS!$B:$W,14,FALSE)</f>
        <v>0.32700000000000001</v>
      </c>
      <c r="I177" s="8">
        <f>VLOOKUP($B177,HITTERS!$B:$W,15,FALSE)</f>
        <v>0.437</v>
      </c>
      <c r="J177" s="9">
        <f>VLOOKUP($B177,HITTERS!$B:$W,9,FALSE)</f>
        <v>6.9000000000000006E-2</v>
      </c>
      <c r="K177" s="10">
        <f>VLOOKUP($B177,HITTERS!$B:$W,10,FALSE)</f>
        <v>0.154</v>
      </c>
      <c r="L177" s="10">
        <f>VLOOKUP(B177,'Hit Statcast'!B:R,9,FALSE)</f>
        <v>5.7000000000000002E-2</v>
      </c>
      <c r="M177" s="10">
        <f>VLOOKUP($B177,'Hit Statcast'!$B:$R,11,FALSE)</f>
        <v>0.41699999999999998</v>
      </c>
      <c r="N177" s="23">
        <f>VLOOKUP($B177,'Hit Statcast'!$B:$R,5,FALSE)</f>
        <v>89.4</v>
      </c>
      <c r="O177" s="23">
        <f>VLOOKUP($B177,'Hit Statcast'!$B:$R,7,FALSE)</f>
        <v>11.1</v>
      </c>
      <c r="P177" s="10">
        <f>VLOOKUP($B177,'Hit PD'!$B:$L,4,FALSE)</f>
        <v>0.23799999999999999</v>
      </c>
      <c r="Q177" s="10">
        <f>VLOOKUP($B177,'Hit PD'!$B:$L,5,FALSE)</f>
        <v>0.42299999999999999</v>
      </c>
      <c r="R177" s="10">
        <f>VLOOKUP($B177,'Hit PD'!$B:$L,6,FALSE)</f>
        <v>0.33800000000000002</v>
      </c>
      <c r="S177" s="23">
        <f>VLOOKUP($B177,'Hit PD'!$B:$L,7,FALSE)</f>
        <v>2.9</v>
      </c>
      <c r="T177" s="10">
        <f>VLOOKUP($B177,'Hit PD'!$B:$L,8,FALSE)</f>
        <v>0.34300000000000003</v>
      </c>
      <c r="U177" s="10">
        <f t="shared" si="2"/>
        <v>0.15600000000000003</v>
      </c>
      <c r="V177" s="10">
        <f>VLOOKUP($B177,'Hit PD'!$B:$L,10,FALSE)</f>
        <v>0.23</v>
      </c>
      <c r="W177" s="10">
        <f>VLOOKUP($B177,'Hit PD'!$B:$L,11,FALSE)</f>
        <v>0.152</v>
      </c>
      <c r="X177" s="10">
        <f>VLOOKUP($B177,'Hit PD'!$B:$M,12,FALSE)</f>
        <v>7.8E-2</v>
      </c>
      <c r="Y177" s="10">
        <f>VLOOKUP($B177,'Hit PD'!$B:$L,9,FALSE)</f>
        <v>0.84399999999999997</v>
      </c>
      <c r="Z177" s="8">
        <v>0.161</v>
      </c>
      <c r="AA177" s="8">
        <v>0.30099999999999999</v>
      </c>
      <c r="AB177" s="11">
        <v>0.27700000000000002</v>
      </c>
      <c r="AC177" s="8">
        <v>0.33200000000000002</v>
      </c>
      <c r="AD177" s="8">
        <v>0.34799999999999998</v>
      </c>
      <c r="AE177" s="8">
        <v>107</v>
      </c>
      <c r="AF177" s="11">
        <v>-7.2</v>
      </c>
      <c r="AG177" s="11">
        <v>-1.9</v>
      </c>
      <c r="AH177" s="8">
        <v>-6</v>
      </c>
      <c r="AI177" s="8">
        <v>1.2</v>
      </c>
    </row>
    <row r="178" spans="1:35" ht="15" thickBot="1">
      <c r="A178" s="5">
        <v>177</v>
      </c>
      <c r="B178" s="22" t="s">
        <v>230</v>
      </c>
      <c r="C178" s="22">
        <v>2023</v>
      </c>
      <c r="D178" s="66" t="s">
        <v>111</v>
      </c>
      <c r="E178" s="8">
        <f>VLOOKUP(B178,HITTERS!$B:$W,3,FALSE)</f>
        <v>112</v>
      </c>
      <c r="F178" s="8">
        <f>VLOOKUP($B178,'Hit PD'!$B:$N,13,FALSE)</f>
        <v>390</v>
      </c>
      <c r="G178" s="8">
        <f>VLOOKUP($B178,HITTERS!$B:$W,4,FALSE)</f>
        <v>473</v>
      </c>
      <c r="H178" s="8">
        <f>VLOOKUP($B178,HITTERS!$B:$W,14,FALSE)</f>
        <v>0.378</v>
      </c>
      <c r="I178" s="8">
        <f>VLOOKUP($B178,HITTERS!$B:$W,15,FALSE)</f>
        <v>0.39700000000000002</v>
      </c>
      <c r="J178" s="9">
        <f>VLOOKUP($B178,HITTERS!$B:$W,9,FALSE)</f>
        <v>0.159</v>
      </c>
      <c r="K178" s="10">
        <f>VLOOKUP($B178,HITTERS!$B:$W,10,FALSE)</f>
        <v>0.21099999999999999</v>
      </c>
      <c r="L178" s="10">
        <f>VLOOKUP(B178,'Hit Statcast'!B:R,9,FALSE)</f>
        <v>6.8000000000000005E-2</v>
      </c>
      <c r="M178" s="10">
        <f>VLOOKUP($B178,'Hit Statcast'!$B:$R,11,FALSE)</f>
        <v>0.44600000000000001</v>
      </c>
      <c r="N178" s="23">
        <f>VLOOKUP($B178,'Hit Statcast'!$B:$R,5,FALSE)</f>
        <v>89.6</v>
      </c>
      <c r="O178" s="23">
        <f>VLOOKUP($B178,'Hit Statcast'!$B:$R,7,FALSE)</f>
        <v>12.3</v>
      </c>
      <c r="P178" s="10">
        <f>VLOOKUP($B178,'Hit PD'!$B:$L,4,FALSE)</f>
        <v>0.218</v>
      </c>
      <c r="Q178" s="10">
        <f>VLOOKUP($B178,'Hit PD'!$B:$L,5,FALSE)</f>
        <v>0.42499999999999999</v>
      </c>
      <c r="R178" s="10">
        <f>VLOOKUP($B178,'Hit PD'!$B:$L,6,FALSE)</f>
        <v>0.35699999999999998</v>
      </c>
      <c r="S178" s="23">
        <f>VLOOKUP($B178,'Hit PD'!$B:$L,7,FALSE)</f>
        <v>3.6</v>
      </c>
      <c r="T178" s="10">
        <f>VLOOKUP($B178,'Hit PD'!$B:$L,8,FALSE)</f>
        <v>0.21299999999999999</v>
      </c>
      <c r="U178" s="10">
        <f t="shared" si="2"/>
        <v>0.254</v>
      </c>
      <c r="V178" s="10">
        <f>VLOOKUP($B178,'Hit PD'!$B:$L,10,FALSE)</f>
        <v>0.28199999999999997</v>
      </c>
      <c r="W178" s="10">
        <f>VLOOKUP($B178,'Hit PD'!$B:$L,11,FALSE)</f>
        <v>0.17699999999999999</v>
      </c>
      <c r="X178" s="10">
        <f>VLOOKUP($B178,'Hit PD'!$B:$M,12,FALSE)</f>
        <v>0.105</v>
      </c>
      <c r="Y178" s="10">
        <f>VLOOKUP($B178,'Hit PD'!$B:$L,9,FALSE)</f>
        <v>0.746</v>
      </c>
      <c r="Z178" s="8">
        <v>0.14099999999999999</v>
      </c>
      <c r="AA178" s="8">
        <v>0.312</v>
      </c>
      <c r="AB178" s="11">
        <v>0.25600000000000001</v>
      </c>
      <c r="AC178" s="8">
        <v>0.34499999999999997</v>
      </c>
      <c r="AD178" s="8">
        <v>0.35099999999999998</v>
      </c>
      <c r="AE178" s="8">
        <v>115</v>
      </c>
      <c r="AF178" s="11">
        <v>-1.7</v>
      </c>
      <c r="AG178" s="11">
        <v>7.1</v>
      </c>
      <c r="AH178" s="8">
        <v>-10.8</v>
      </c>
      <c r="AI178" s="8">
        <v>1.2</v>
      </c>
    </row>
    <row r="179" spans="1:35" ht="15" thickBot="1">
      <c r="A179" s="5">
        <v>178</v>
      </c>
      <c r="B179" s="22" t="s">
        <v>231</v>
      </c>
      <c r="C179" s="22">
        <v>2023</v>
      </c>
      <c r="D179" s="22" t="s">
        <v>86</v>
      </c>
      <c r="E179" s="8">
        <f>VLOOKUP(B179,HITTERS!$B:$W,3,FALSE)</f>
        <v>125</v>
      </c>
      <c r="F179" s="8">
        <f>VLOOKUP($B179,'Hit PD'!$B:$N,13,FALSE)</f>
        <v>406</v>
      </c>
      <c r="G179" s="8">
        <f>VLOOKUP($B179,HITTERS!$B:$W,4,FALSE)</f>
        <v>470</v>
      </c>
      <c r="H179" s="8">
        <f>VLOOKUP($B179,HITTERS!$B:$W,14,FALSE)</f>
        <v>0.33400000000000002</v>
      </c>
      <c r="I179" s="8">
        <f>VLOOKUP($B179,HITTERS!$B:$W,15,FALSE)</f>
        <v>0.38400000000000001</v>
      </c>
      <c r="J179" s="9">
        <f>VLOOKUP($B179,HITTERS!$B:$W,9,FALSE)</f>
        <v>0.113</v>
      </c>
      <c r="K179" s="10">
        <f>VLOOKUP($B179,HITTERS!$B:$W,10,FALSE)</f>
        <v>0.22600000000000001</v>
      </c>
      <c r="L179" s="10">
        <f>VLOOKUP(B179,'Hit Statcast'!B:R,9,FALSE)</f>
        <v>7.9000000000000001E-2</v>
      </c>
      <c r="M179" s="10">
        <f>VLOOKUP($B179,'Hit Statcast'!$B:$R,11,FALSE)</f>
        <v>0.39800000000000002</v>
      </c>
      <c r="N179" s="23">
        <f>VLOOKUP($B179,'Hit Statcast'!$B:$R,5,FALSE)</f>
        <v>88.9</v>
      </c>
      <c r="O179" s="23">
        <f>VLOOKUP($B179,'Hit Statcast'!$B:$R,7,FALSE)</f>
        <v>11.9</v>
      </c>
      <c r="P179" s="10">
        <f>VLOOKUP($B179,'Hit PD'!$B:$L,4,FALSE)</f>
        <v>0.16400000000000001</v>
      </c>
      <c r="Q179" s="10">
        <f>VLOOKUP($B179,'Hit PD'!$B:$L,5,FALSE)</f>
        <v>0.45400000000000001</v>
      </c>
      <c r="R179" s="10">
        <f>VLOOKUP($B179,'Hit PD'!$B:$L,6,FALSE)</f>
        <v>0.38200000000000001</v>
      </c>
      <c r="S179" s="23">
        <f>VLOOKUP($B179,'Hit PD'!$B:$L,7,FALSE)</f>
        <v>3.4</v>
      </c>
      <c r="T179" s="10">
        <f>VLOOKUP($B179,'Hit PD'!$B:$L,8,FALSE)</f>
        <v>0.28599999999999998</v>
      </c>
      <c r="U179" s="10">
        <f t="shared" si="2"/>
        <v>0.22899999999999998</v>
      </c>
      <c r="V179" s="10">
        <f>VLOOKUP($B179,'Hit PD'!$B:$L,10,FALSE)</f>
        <v>0.26600000000000001</v>
      </c>
      <c r="W179" s="10">
        <f>VLOOKUP($B179,'Hit PD'!$B:$L,11,FALSE)</f>
        <v>0.16200000000000001</v>
      </c>
      <c r="X179" s="10">
        <f>VLOOKUP($B179,'Hit PD'!$B:$M,12,FALSE)</f>
        <v>0.104</v>
      </c>
      <c r="Y179" s="10">
        <f>VLOOKUP($B179,'Hit PD'!$B:$L,9,FALSE)</f>
        <v>0.77100000000000002</v>
      </c>
      <c r="Z179" s="8">
        <v>0.14699999999999999</v>
      </c>
      <c r="AA179" s="8">
        <v>0.28599999999999998</v>
      </c>
      <c r="AB179" s="11">
        <v>0.24299999999999999</v>
      </c>
      <c r="AC179" s="8">
        <v>0.31900000000000001</v>
      </c>
      <c r="AD179" s="8">
        <v>0.33400000000000002</v>
      </c>
      <c r="AE179" s="8">
        <v>102</v>
      </c>
      <c r="AF179" s="11">
        <v>0.7</v>
      </c>
      <c r="AG179" s="11">
        <v>2</v>
      </c>
      <c r="AH179" s="8">
        <v>-5.5</v>
      </c>
      <c r="AI179" s="8">
        <v>1.2</v>
      </c>
    </row>
    <row r="180" spans="1:35" ht="15" thickBot="1">
      <c r="A180" s="5">
        <v>179</v>
      </c>
      <c r="B180" s="22" t="s">
        <v>232</v>
      </c>
      <c r="C180" s="22">
        <v>2023</v>
      </c>
      <c r="D180" s="22" t="s">
        <v>144</v>
      </c>
      <c r="E180" s="8">
        <f>VLOOKUP(B180,HITTERS!$B:$W,3,FALSE)</f>
        <v>135</v>
      </c>
      <c r="F180" s="8">
        <f>VLOOKUP($B180,'Hit PD'!$B:$N,13,FALSE)</f>
        <v>514</v>
      </c>
      <c r="G180" s="8">
        <f>VLOOKUP($B180,HITTERS!$B:$W,4,FALSE)</f>
        <v>580</v>
      </c>
      <c r="H180" s="8">
        <f>VLOOKUP($B180,HITTERS!$B:$W,14,FALSE)</f>
        <v>0.312</v>
      </c>
      <c r="I180" s="8">
        <f>VLOOKUP($B180,HITTERS!$B:$W,15,FALSE)</f>
        <v>0.39900000000000002</v>
      </c>
      <c r="J180" s="9">
        <f>VLOOKUP($B180,HITTERS!$B:$W,9,FALSE)</f>
        <v>0.10199999999999999</v>
      </c>
      <c r="K180" s="10">
        <f>VLOOKUP($B180,HITTERS!$B:$W,10,FALSE)</f>
        <v>0.22600000000000001</v>
      </c>
      <c r="L180" s="10">
        <f>VLOOKUP(B180,'Hit Statcast'!B:R,9,FALSE)</f>
        <v>9.6000000000000002E-2</v>
      </c>
      <c r="M180" s="10">
        <f>VLOOKUP($B180,'Hit Statcast'!$B:$R,11,FALSE)</f>
        <v>0.45900000000000002</v>
      </c>
      <c r="N180" s="23">
        <f>VLOOKUP($B180,'Hit Statcast'!$B:$R,5,FALSE)</f>
        <v>90.4</v>
      </c>
      <c r="O180" s="23">
        <f>VLOOKUP($B180,'Hit Statcast'!$B:$R,7,FALSE)</f>
        <v>10.6</v>
      </c>
      <c r="P180" s="10">
        <f>VLOOKUP($B180,'Hit PD'!$B:$L,4,FALSE)</f>
        <v>0.20200000000000001</v>
      </c>
      <c r="Q180" s="10">
        <f>VLOOKUP($B180,'Hit PD'!$B:$L,5,FALSE)</f>
        <v>0.45900000000000002</v>
      </c>
      <c r="R180" s="10">
        <f>VLOOKUP($B180,'Hit PD'!$B:$L,6,FALSE)</f>
        <v>0.33900000000000002</v>
      </c>
      <c r="S180" s="23">
        <f>VLOOKUP($B180,'Hit PD'!$B:$L,7,FALSE)</f>
        <v>1.9</v>
      </c>
      <c r="T180" s="10">
        <f>VLOOKUP($B180,'Hit PD'!$B:$L,8,FALSE)</f>
        <v>0.30099999999999999</v>
      </c>
      <c r="U180" s="10">
        <f t="shared" si="2"/>
        <v>0.22599999999999998</v>
      </c>
      <c r="V180" s="10">
        <f>VLOOKUP($B180,'Hit PD'!$B:$L,10,FALSE)</f>
        <v>0.29199999999999998</v>
      </c>
      <c r="W180" s="10">
        <f>VLOOKUP($B180,'Hit PD'!$B:$L,11,FALSE)</f>
        <v>0.193</v>
      </c>
      <c r="X180" s="10">
        <f>VLOOKUP($B180,'Hit PD'!$B:$M,12,FALSE)</f>
        <v>9.9000000000000005E-2</v>
      </c>
      <c r="Y180" s="10">
        <f>VLOOKUP($B180,'Hit PD'!$B:$L,9,FALSE)</f>
        <v>0.77400000000000002</v>
      </c>
      <c r="Z180" s="8">
        <v>0.16900000000000001</v>
      </c>
      <c r="AA180" s="8">
        <v>0.27200000000000002</v>
      </c>
      <c r="AB180" s="11">
        <v>0.23</v>
      </c>
      <c r="AC180" s="8">
        <v>0.309</v>
      </c>
      <c r="AD180" s="8">
        <v>0.32900000000000001</v>
      </c>
      <c r="AE180" s="8">
        <v>96</v>
      </c>
      <c r="AF180" s="11">
        <v>-9.1999999999999993</v>
      </c>
      <c r="AG180" s="11">
        <v>-12.1</v>
      </c>
      <c r="AH180" s="8">
        <v>3.5</v>
      </c>
      <c r="AI180" s="8">
        <v>1.1000000000000001</v>
      </c>
    </row>
    <row r="181" spans="1:35" ht="15" thickBot="1">
      <c r="A181" s="5">
        <v>180</v>
      </c>
      <c r="B181" s="22" t="s">
        <v>233</v>
      </c>
      <c r="C181" s="22">
        <v>2023</v>
      </c>
      <c r="D181" s="22" t="s">
        <v>45</v>
      </c>
      <c r="E181" s="8">
        <f>VLOOKUP(B181,HITTERS!$B:$W,3,FALSE)</f>
        <v>132</v>
      </c>
      <c r="F181" s="8">
        <f>VLOOKUP($B181,'Hit PD'!$B:$N,13,FALSE)</f>
        <v>367</v>
      </c>
      <c r="G181" s="8">
        <f>VLOOKUP($B181,HITTERS!$B:$W,4,FALSE)</f>
        <v>410</v>
      </c>
      <c r="H181" s="8">
        <f>VLOOKUP($B181,HITTERS!$B:$W,14,FALSE)</f>
        <v>0.28299999999999997</v>
      </c>
      <c r="I181" s="8">
        <f>VLOOKUP($B181,HITTERS!$B:$W,15,FALSE)</f>
        <v>0.36199999999999999</v>
      </c>
      <c r="J181" s="9">
        <f>VLOOKUP($B181,HITTERS!$B:$W,9,FALSE)</f>
        <v>8.7999999999999995E-2</v>
      </c>
      <c r="K181" s="10">
        <f>VLOOKUP($B181,HITTERS!$B:$W,10,FALSE)</f>
        <v>0.28299999999999997</v>
      </c>
      <c r="L181" s="10">
        <f>VLOOKUP(B181,'Hit Statcast'!B:R,9,FALSE)</f>
        <v>9.0999999999999998E-2</v>
      </c>
      <c r="M181" s="10">
        <f>VLOOKUP($B181,'Hit Statcast'!$B:$R,11,FALSE)</f>
        <v>0.38700000000000001</v>
      </c>
      <c r="N181" s="23">
        <f>VLOOKUP($B181,'Hit Statcast'!$B:$R,5,FALSE)</f>
        <v>89.3</v>
      </c>
      <c r="O181" s="23">
        <f>VLOOKUP($B181,'Hit Statcast'!$B:$R,7,FALSE)</f>
        <v>10.5</v>
      </c>
      <c r="P181" s="10">
        <f>VLOOKUP($B181,'Hit PD'!$B:$L,4,FALSE)</f>
        <v>0.13800000000000001</v>
      </c>
      <c r="Q181" s="10">
        <f>VLOOKUP($B181,'Hit PD'!$B:$L,5,FALSE)</f>
        <v>0.46600000000000003</v>
      </c>
      <c r="R181" s="10">
        <f>VLOOKUP($B181,'Hit PD'!$B:$L,6,FALSE)</f>
        <v>0.39500000000000002</v>
      </c>
      <c r="S181" s="23">
        <f>VLOOKUP($B181,'Hit PD'!$B:$L,7,FALSE)</f>
        <v>4.5</v>
      </c>
      <c r="T181" s="10">
        <f>VLOOKUP($B181,'Hit PD'!$B:$L,8,FALSE)</f>
        <v>0.33800000000000002</v>
      </c>
      <c r="U181" s="10">
        <f t="shared" si="2"/>
        <v>0.31899999999999995</v>
      </c>
      <c r="V181" s="10">
        <f>VLOOKUP($B181,'Hit PD'!$B:$L,10,FALSE)</f>
        <v>0.32</v>
      </c>
      <c r="W181" s="10">
        <f>VLOOKUP($B181,'Hit PD'!$B:$L,11,FALSE)</f>
        <v>0.17</v>
      </c>
      <c r="X181" s="10">
        <f>VLOOKUP($B181,'Hit PD'!$B:$M,12,FALSE)</f>
        <v>0.15</v>
      </c>
      <c r="Y181" s="10">
        <f>VLOOKUP($B181,'Hit PD'!$B:$L,9,FALSE)</f>
        <v>0.68100000000000005</v>
      </c>
      <c r="Z181" s="8">
        <v>0.158</v>
      </c>
      <c r="AA181" s="8">
        <v>0.25800000000000001</v>
      </c>
      <c r="AB181" s="11">
        <v>0.20399999999999999</v>
      </c>
      <c r="AC181" s="8">
        <v>0.28399999999999997</v>
      </c>
      <c r="AD181" s="8">
        <v>0.29299999999999998</v>
      </c>
      <c r="AE181" s="8">
        <v>75</v>
      </c>
      <c r="AF181" s="11">
        <v>0.9</v>
      </c>
      <c r="AG181" s="11">
        <v>-11.9</v>
      </c>
      <c r="AH181" s="8">
        <v>8.9</v>
      </c>
      <c r="AI181" s="8">
        <v>1.1000000000000001</v>
      </c>
    </row>
    <row r="182" spans="1:35" ht="15" thickBot="1">
      <c r="A182" s="5">
        <v>181</v>
      </c>
      <c r="B182" s="22" t="s">
        <v>234</v>
      </c>
      <c r="C182" s="22">
        <v>2023</v>
      </c>
      <c r="D182" s="22" t="s">
        <v>153</v>
      </c>
      <c r="E182" s="8">
        <f>VLOOKUP(B182,HITTERS!$B:$W,3,FALSE)</f>
        <v>148</v>
      </c>
      <c r="F182" s="8">
        <f>VLOOKUP($B182,'Hit PD'!$B:$N,13,FALSE)</f>
        <v>464</v>
      </c>
      <c r="G182" s="8">
        <f>VLOOKUP($B182,HITTERS!$B:$W,4,FALSE)</f>
        <v>518</v>
      </c>
      <c r="H182" s="8">
        <f>VLOOKUP($B182,HITTERS!$B:$W,14,FALSE)</f>
        <v>0.30199999999999999</v>
      </c>
      <c r="I182" s="8">
        <f>VLOOKUP($B182,HITTERS!$B:$W,15,FALSE)</f>
        <v>0.35099999999999998</v>
      </c>
      <c r="J182" s="9">
        <f>VLOOKUP($B182,HITTERS!$B:$W,9,FALSE)</f>
        <v>8.5000000000000006E-2</v>
      </c>
      <c r="K182" s="10">
        <f>VLOOKUP($B182,HITTERS!$B:$W,10,FALSE)</f>
        <v>0.218</v>
      </c>
      <c r="L182" s="10">
        <f>VLOOKUP(B182,'Hit Statcast'!B:R,9,FALSE)</f>
        <v>7.5999999999999998E-2</v>
      </c>
      <c r="M182" s="10">
        <f>VLOOKUP($B182,'Hit Statcast'!$B:$R,11,FALSE)</f>
        <v>0.33200000000000002</v>
      </c>
      <c r="N182" s="23">
        <f>VLOOKUP($B182,'Hit Statcast'!$B:$R,5,FALSE)</f>
        <v>87.2</v>
      </c>
      <c r="O182" s="23">
        <f>VLOOKUP($B182,'Hit Statcast'!$B:$R,7,FALSE)</f>
        <v>17.8</v>
      </c>
      <c r="P182" s="10">
        <f>VLOOKUP($B182,'Hit PD'!$B:$L,4,FALSE)</f>
        <v>0.218</v>
      </c>
      <c r="Q182" s="10">
        <f>VLOOKUP($B182,'Hit PD'!$B:$L,5,FALSE)</f>
        <v>0.35099999999999998</v>
      </c>
      <c r="R182" s="10">
        <f>VLOOKUP($B182,'Hit PD'!$B:$L,6,FALSE)</f>
        <v>0.43099999999999999</v>
      </c>
      <c r="S182" s="23">
        <f>VLOOKUP($B182,'Hit PD'!$B:$L,7,FALSE)</f>
        <v>6</v>
      </c>
      <c r="T182" s="10">
        <f>VLOOKUP($B182,'Hit PD'!$B:$L,8,FALSE)</f>
        <v>0.30599999999999999</v>
      </c>
      <c r="U182" s="10">
        <f t="shared" si="2"/>
        <v>0.18000000000000005</v>
      </c>
      <c r="V182" s="10">
        <f>VLOOKUP($B182,'Hit PD'!$B:$L,10,FALSE)</f>
        <v>0.25</v>
      </c>
      <c r="W182" s="10">
        <f>VLOOKUP($B182,'Hit PD'!$B:$L,11,FALSE)</f>
        <v>0.16500000000000001</v>
      </c>
      <c r="X182" s="10">
        <f>VLOOKUP($B182,'Hit PD'!$B:$M,12,FALSE)</f>
        <v>8.5000000000000006E-2</v>
      </c>
      <c r="Y182" s="10">
        <f>VLOOKUP($B182,'Hit PD'!$B:$L,9,FALSE)</f>
        <v>0.82</v>
      </c>
      <c r="Z182" s="8">
        <v>0.11600000000000001</v>
      </c>
      <c r="AA182" s="8">
        <v>0.28499999999999998</v>
      </c>
      <c r="AB182" s="11">
        <v>0.23</v>
      </c>
      <c r="AC182" s="8">
        <v>0.28599999999999998</v>
      </c>
      <c r="AD182" s="8">
        <v>0.308</v>
      </c>
      <c r="AE182" s="8">
        <v>79</v>
      </c>
      <c r="AF182" s="11">
        <v>2.1</v>
      </c>
      <c r="AG182" s="11">
        <v>-10.6</v>
      </c>
      <c r="AH182" s="8">
        <v>4</v>
      </c>
      <c r="AI182" s="8">
        <v>1.1000000000000001</v>
      </c>
    </row>
    <row r="183" spans="1:35" ht="15" thickBot="1">
      <c r="A183" s="5">
        <v>182</v>
      </c>
      <c r="B183" s="22" t="s">
        <v>235</v>
      </c>
      <c r="C183" s="22">
        <v>2023</v>
      </c>
      <c r="D183" s="6" t="s">
        <v>103</v>
      </c>
      <c r="E183" s="8">
        <f>VLOOKUP(B183,HITTERS!$B:$W,3,FALSE)</f>
        <v>105</v>
      </c>
      <c r="F183" s="8">
        <f>VLOOKUP($B183,'Hit PD'!$B:$N,13,FALSE)</f>
        <v>314</v>
      </c>
      <c r="G183" s="8">
        <f>VLOOKUP($B183,HITTERS!$B:$W,4,FALSE)</f>
        <v>350</v>
      </c>
      <c r="H183" s="8">
        <f>VLOOKUP($B183,HITTERS!$B:$W,14,FALSE)</f>
        <v>0.30299999999999999</v>
      </c>
      <c r="I183" s="8">
        <f>VLOOKUP($B183,HITTERS!$B:$W,15,FALSE)</f>
        <v>0.33800000000000002</v>
      </c>
      <c r="J183" s="9">
        <f>VLOOKUP($B183,HITTERS!$B:$W,9,FALSE)</f>
        <v>7.6999999999999999E-2</v>
      </c>
      <c r="K183" s="10">
        <f>VLOOKUP($B183,HITTERS!$B:$W,10,FALSE)</f>
        <v>0.23100000000000001</v>
      </c>
      <c r="L183" s="10">
        <f>VLOOKUP(B183,'Hit Statcast'!B:R,9,FALSE)</f>
        <v>3.6999999999999998E-2</v>
      </c>
      <c r="M183" s="10">
        <f>VLOOKUP($B183,'Hit Statcast'!$B:$R,11,FALSE)</f>
        <v>0.28599999999999998</v>
      </c>
      <c r="N183" s="23">
        <f>VLOOKUP($B183,'Hit Statcast'!$B:$R,5,FALSE)</f>
        <v>87.1</v>
      </c>
      <c r="O183" s="23">
        <f>VLOOKUP($B183,'Hit Statcast'!$B:$R,7,FALSE)</f>
        <v>12.9</v>
      </c>
      <c r="P183" s="10">
        <f>VLOOKUP($B183,'Hit PD'!$B:$L,4,FALSE)</f>
        <v>0.23100000000000001</v>
      </c>
      <c r="Q183" s="10">
        <f>VLOOKUP($B183,'Hit PD'!$B:$L,5,FALSE)</f>
        <v>0.40200000000000002</v>
      </c>
      <c r="R183" s="10">
        <f>VLOOKUP($B183,'Hit PD'!$B:$L,6,FALSE)</f>
        <v>0.36799999999999999</v>
      </c>
      <c r="S183" s="23">
        <f>VLOOKUP($B183,'Hit PD'!$B:$L,7,FALSE)</f>
        <v>5.7</v>
      </c>
      <c r="T183" s="10">
        <f>VLOOKUP($B183,'Hit PD'!$B:$L,8,FALSE)</f>
        <v>0.29099999999999998</v>
      </c>
      <c r="U183" s="10">
        <f t="shared" si="2"/>
        <v>0.21799999999999997</v>
      </c>
      <c r="V183" s="10">
        <f>VLOOKUP($B183,'Hit PD'!$B:$L,10,FALSE)</f>
        <v>0.29499999999999998</v>
      </c>
      <c r="W183" s="10">
        <f>VLOOKUP($B183,'Hit PD'!$B:$L,11,FALSE)</f>
        <v>0.2</v>
      </c>
      <c r="X183" s="10">
        <f>VLOOKUP($B183,'Hit PD'!$B:$M,12,FALSE)</f>
        <v>9.5000000000000001E-2</v>
      </c>
      <c r="Y183" s="10">
        <f>VLOOKUP($B183,'Hit PD'!$B:$L,9,FALSE)</f>
        <v>0.78200000000000003</v>
      </c>
      <c r="Z183" s="8">
        <v>8.5999999999999993E-2</v>
      </c>
      <c r="AA183" s="8">
        <v>0.314</v>
      </c>
      <c r="AB183" s="11">
        <v>0.24299999999999999</v>
      </c>
      <c r="AC183" s="8">
        <v>0.28100000000000003</v>
      </c>
      <c r="AD183" s="8">
        <v>0.27400000000000002</v>
      </c>
      <c r="AE183" s="8">
        <v>75</v>
      </c>
      <c r="AF183" s="11">
        <v>4.4000000000000004</v>
      </c>
      <c r="AG183" s="11">
        <v>-5.9</v>
      </c>
      <c r="AH183" s="8">
        <v>5.0999999999999996</v>
      </c>
      <c r="AI183" s="8">
        <v>1.1000000000000001</v>
      </c>
    </row>
    <row r="184" spans="1:35" ht="15" thickBot="1">
      <c r="A184" s="5">
        <v>183</v>
      </c>
      <c r="B184" s="22" t="s">
        <v>236</v>
      </c>
      <c r="C184" s="22">
        <v>2023</v>
      </c>
      <c r="D184" s="6" t="s">
        <v>103</v>
      </c>
      <c r="E184" s="8">
        <f>VLOOKUP(B184,HITTERS!$B:$W,3,FALSE)</f>
        <v>98</v>
      </c>
      <c r="F184" s="8">
        <f>VLOOKUP($B184,'Hit PD'!$B:$N,13,FALSE)</f>
        <v>319</v>
      </c>
      <c r="G184" s="8">
        <f>VLOOKUP($B184,HITTERS!$B:$W,4,FALSE)</f>
        <v>344</v>
      </c>
      <c r="H184" s="8">
        <f>VLOOKUP($B184,HITTERS!$B:$W,14,FALSE)</f>
        <v>0.27400000000000002</v>
      </c>
      <c r="I184" s="8">
        <f>VLOOKUP($B184,HITTERS!$B:$W,15,FALSE)</f>
        <v>0.34799999999999998</v>
      </c>
      <c r="J184" s="9">
        <f>VLOOKUP($B184,HITTERS!$B:$W,9,FALSE)</f>
        <v>4.9000000000000002E-2</v>
      </c>
      <c r="K184" s="10">
        <f>VLOOKUP($B184,HITTERS!$B:$W,10,FALSE)</f>
        <v>0.17199999999999999</v>
      </c>
      <c r="L184" s="10">
        <f>VLOOKUP(B184,'Hit Statcast'!B:R,9,FALSE)</f>
        <v>5.2999999999999999E-2</v>
      </c>
      <c r="M184" s="10">
        <f>VLOOKUP($B184,'Hit Statcast'!$B:$R,11,FALSE)</f>
        <v>0.313</v>
      </c>
      <c r="N184" s="23">
        <f>VLOOKUP($B184,'Hit Statcast'!$B:$R,5,FALSE)</f>
        <v>85.9</v>
      </c>
      <c r="O184" s="23">
        <f>VLOOKUP($B184,'Hit Statcast'!$B:$R,7,FALSE)</f>
        <v>17.8</v>
      </c>
      <c r="P184" s="10">
        <f>VLOOKUP($B184,'Hit PD'!$B:$L,4,FALSE)</f>
        <v>0.16700000000000001</v>
      </c>
      <c r="Q184" s="10">
        <f>VLOOKUP($B184,'Hit PD'!$B:$L,5,FALSE)</f>
        <v>0.36499999999999999</v>
      </c>
      <c r="R184" s="10">
        <f>VLOOKUP($B184,'Hit PD'!$B:$L,6,FALSE)</f>
        <v>0.46800000000000003</v>
      </c>
      <c r="S184" s="23">
        <f>VLOOKUP($B184,'Hit PD'!$B:$L,7,FALSE)</f>
        <v>7.2</v>
      </c>
      <c r="T184" s="10">
        <f>VLOOKUP($B184,'Hit PD'!$B:$L,8,FALSE)</f>
        <v>0.373</v>
      </c>
      <c r="U184" s="10">
        <f t="shared" si="2"/>
        <v>0.23299999999999998</v>
      </c>
      <c r="V184" s="10">
        <f>VLOOKUP($B184,'Hit PD'!$B:$L,10,FALSE)</f>
        <v>0.28499999999999998</v>
      </c>
      <c r="W184" s="10">
        <f>VLOOKUP($B184,'Hit PD'!$B:$L,11,FALSE)</f>
        <v>0.17199999999999999</v>
      </c>
      <c r="X184" s="10">
        <f>VLOOKUP($B184,'Hit PD'!$B:$M,12,FALSE)</f>
        <v>0.113</v>
      </c>
      <c r="Y184" s="10">
        <f>VLOOKUP($B184,'Hit PD'!$B:$L,9,FALSE)</f>
        <v>0.76700000000000002</v>
      </c>
      <c r="Z184" s="8">
        <v>0.11600000000000001</v>
      </c>
      <c r="AA184" s="8">
        <v>0.26100000000000001</v>
      </c>
      <c r="AB184" s="11">
        <v>0.23200000000000001</v>
      </c>
      <c r="AC184" s="8">
        <v>0.27100000000000002</v>
      </c>
      <c r="AD184" s="8">
        <v>0.29399999999999998</v>
      </c>
      <c r="AE184" s="8">
        <v>70</v>
      </c>
      <c r="AF184" s="11">
        <v>4.4000000000000004</v>
      </c>
      <c r="AG184" s="11">
        <v>-8.1999999999999993</v>
      </c>
      <c r="AH184" s="8">
        <v>7</v>
      </c>
      <c r="AI184" s="8">
        <v>1.1000000000000001</v>
      </c>
    </row>
    <row r="185" spans="1:35" ht="15" thickBot="1">
      <c r="A185" s="5">
        <v>184</v>
      </c>
      <c r="B185" s="22" t="s">
        <v>237</v>
      </c>
      <c r="C185" s="22">
        <v>2023</v>
      </c>
      <c r="D185" s="22" t="s">
        <v>64</v>
      </c>
      <c r="E185" s="8">
        <f>VLOOKUP(B185,HITTERS!$B:$W,3,FALSE)</f>
        <v>99</v>
      </c>
      <c r="F185" s="8">
        <f>VLOOKUP($B185,'Hit PD'!$B:$N,13,FALSE)</f>
        <v>303</v>
      </c>
      <c r="G185" s="8">
        <f>VLOOKUP($B185,HITTERS!$B:$W,4,FALSE)</f>
        <v>349</v>
      </c>
      <c r="H185" s="8">
        <f>VLOOKUP($B185,HITTERS!$B:$W,14,FALSE)</f>
        <v>0.30499999999999999</v>
      </c>
      <c r="I185" s="8">
        <f>VLOOKUP($B185,HITTERS!$B:$W,15,FALSE)</f>
        <v>0.33300000000000002</v>
      </c>
      <c r="J185" s="9">
        <f>VLOOKUP($B185,HITTERS!$B:$W,9,FALSE)</f>
        <v>0.126</v>
      </c>
      <c r="K185" s="10">
        <f>VLOOKUP($B185,HITTERS!$B:$W,10,FALSE)</f>
        <v>0.26400000000000001</v>
      </c>
      <c r="L185" s="10">
        <f>VLOOKUP(B185,'Hit Statcast'!B:R,9,FALSE)</f>
        <v>3.3000000000000002E-2</v>
      </c>
      <c r="M185" s="10">
        <f>VLOOKUP($B185,'Hit Statcast'!$B:$R,11,FALSE)</f>
        <v>0.28299999999999997</v>
      </c>
      <c r="N185" s="23">
        <f>VLOOKUP($B185,'Hit Statcast'!$B:$R,5,FALSE)</f>
        <v>86.7</v>
      </c>
      <c r="O185" s="23">
        <f>VLOOKUP($B185,'Hit Statcast'!$B:$R,7,FALSE)</f>
        <v>19.100000000000001</v>
      </c>
      <c r="P185" s="10">
        <f>VLOOKUP($B185,'Hit PD'!$B:$L,4,FALSE)</f>
        <v>0.186</v>
      </c>
      <c r="Q185" s="10">
        <f>VLOOKUP($B185,'Hit PD'!$B:$L,5,FALSE)</f>
        <v>0.35199999999999998</v>
      </c>
      <c r="R185" s="10">
        <f>VLOOKUP($B185,'Hit PD'!$B:$L,6,FALSE)</f>
        <v>0.46200000000000002</v>
      </c>
      <c r="S185" s="23">
        <f>VLOOKUP($B185,'Hit PD'!$B:$L,7,FALSE)</f>
        <v>7.6</v>
      </c>
      <c r="T185" s="10">
        <f>VLOOKUP($B185,'Hit PD'!$B:$L,8,FALSE)</f>
        <v>0.21299999999999999</v>
      </c>
      <c r="U185" s="10">
        <f t="shared" si="2"/>
        <v>0.23699999999999999</v>
      </c>
      <c r="V185" s="10">
        <f>VLOOKUP($B185,'Hit PD'!$B:$L,10,FALSE)</f>
        <v>0.27900000000000003</v>
      </c>
      <c r="W185" s="10">
        <f>VLOOKUP($B185,'Hit PD'!$B:$L,11,FALSE)</f>
        <v>0.17699999999999999</v>
      </c>
      <c r="X185" s="10">
        <f>VLOOKUP($B185,'Hit PD'!$B:$M,12,FALSE)</f>
        <v>0.10100000000000001</v>
      </c>
      <c r="Y185" s="10">
        <f>VLOOKUP($B185,'Hit PD'!$B:$L,9,FALSE)</f>
        <v>0.76300000000000001</v>
      </c>
      <c r="Z185" s="8">
        <v>0.13600000000000001</v>
      </c>
      <c r="AA185" s="8">
        <v>0.26200000000000001</v>
      </c>
      <c r="AB185" s="11">
        <v>0.20100000000000001</v>
      </c>
      <c r="AC185" s="8">
        <v>0.28899999999999998</v>
      </c>
      <c r="AD185" s="8">
        <v>0.28199999999999997</v>
      </c>
      <c r="AE185" s="8">
        <v>86</v>
      </c>
      <c r="AF185" s="11">
        <v>6.3</v>
      </c>
      <c r="AG185" s="11">
        <v>0.6</v>
      </c>
      <c r="AH185" s="8">
        <v>-1.7</v>
      </c>
      <c r="AI185" s="8">
        <v>1</v>
      </c>
    </row>
    <row r="186" spans="1:35" ht="15" thickBot="1">
      <c r="A186" s="5">
        <v>185</v>
      </c>
      <c r="B186" s="22" t="s">
        <v>238</v>
      </c>
      <c r="C186" s="22">
        <v>2023</v>
      </c>
      <c r="D186" s="22" t="s">
        <v>41</v>
      </c>
      <c r="E186" s="8">
        <f>VLOOKUP(B186,HITTERS!$B:$W,3,FALSE)</f>
        <v>127</v>
      </c>
      <c r="F186" s="8">
        <f>VLOOKUP($B186,'Hit PD'!$B:$N,13,FALSE)</f>
        <v>458</v>
      </c>
      <c r="G186" s="8">
        <f>VLOOKUP($B186,HITTERS!$B:$W,4,FALSE)</f>
        <v>522</v>
      </c>
      <c r="H186" s="8">
        <f>VLOOKUP($B186,HITTERS!$B:$W,14,FALSE)</f>
        <v>0.312</v>
      </c>
      <c r="I186" s="8">
        <f>VLOOKUP($B186,HITTERS!$B:$W,15,FALSE)</f>
        <v>0.378</v>
      </c>
      <c r="J186" s="9">
        <f>VLOOKUP($B186,HITTERS!$B:$W,9,FALSE)</f>
        <v>8.7999999999999995E-2</v>
      </c>
      <c r="K186" s="10">
        <f>VLOOKUP($B186,HITTERS!$B:$W,10,FALSE)</f>
        <v>0.186</v>
      </c>
      <c r="L186" s="10">
        <f>VLOOKUP(B186,'Hit Statcast'!B:R,9,FALSE)</f>
        <v>4.3999999999999997E-2</v>
      </c>
      <c r="M186" s="10">
        <f>VLOOKUP($B186,'Hit Statcast'!$B:$R,11,FALSE)</f>
        <v>0.33200000000000002</v>
      </c>
      <c r="N186" s="23">
        <f>VLOOKUP($B186,'Hit Statcast'!$B:$R,5,FALSE)</f>
        <v>87.3</v>
      </c>
      <c r="O186" s="23">
        <f>VLOOKUP($B186,'Hit Statcast'!$B:$R,7,FALSE)</f>
        <v>15</v>
      </c>
      <c r="P186" s="10">
        <f>VLOOKUP($B186,'Hit PD'!$B:$L,4,FALSE)</f>
        <v>0.222</v>
      </c>
      <c r="Q186" s="10">
        <f>VLOOKUP($B186,'Hit PD'!$B:$L,5,FALSE)</f>
        <v>0.372</v>
      </c>
      <c r="R186" s="10">
        <f>VLOOKUP($B186,'Hit PD'!$B:$L,6,FALSE)</f>
        <v>0.40600000000000003</v>
      </c>
      <c r="S186" s="23">
        <f>VLOOKUP($B186,'Hit PD'!$B:$L,7,FALSE)</f>
        <v>5.8</v>
      </c>
      <c r="T186" s="10">
        <f>VLOOKUP($B186,'Hit PD'!$B:$L,8,FALSE)</f>
        <v>0.31</v>
      </c>
      <c r="U186" s="10">
        <f t="shared" si="2"/>
        <v>0.13400000000000001</v>
      </c>
      <c r="V186" s="10">
        <f>VLOOKUP($B186,'Hit PD'!$B:$L,10,FALSE)</f>
        <v>0.24099999999999999</v>
      </c>
      <c r="W186" s="10">
        <f>VLOOKUP($B186,'Hit PD'!$B:$L,11,FALSE)</f>
        <v>0.17799999999999999</v>
      </c>
      <c r="X186" s="10">
        <f>VLOOKUP($B186,'Hit PD'!$B:$M,12,FALSE)</f>
        <v>6.4000000000000001E-2</v>
      </c>
      <c r="Y186" s="10">
        <f>VLOOKUP($B186,'Hit PD'!$B:$L,9,FALSE)</f>
        <v>0.86599999999999999</v>
      </c>
      <c r="Z186" s="8">
        <v>0.14799999999999999</v>
      </c>
      <c r="AA186" s="8">
        <v>0.26700000000000002</v>
      </c>
      <c r="AB186" s="11">
        <v>0.22900000000000001</v>
      </c>
      <c r="AC186" s="8">
        <v>0.30099999999999999</v>
      </c>
      <c r="AD186" s="8">
        <v>0.30399999999999999</v>
      </c>
      <c r="AE186" s="8">
        <v>92</v>
      </c>
      <c r="AF186" s="11">
        <v>3.2</v>
      </c>
      <c r="AG186" s="11">
        <v>-1.9</v>
      </c>
      <c r="AH186" s="8">
        <v>-5.5</v>
      </c>
      <c r="AI186" s="8">
        <v>1</v>
      </c>
    </row>
    <row r="187" spans="1:35" ht="15" thickBot="1">
      <c r="A187" s="5">
        <v>186</v>
      </c>
      <c r="B187" s="22" t="s">
        <v>239</v>
      </c>
      <c r="C187" s="22">
        <v>2023</v>
      </c>
      <c r="D187" s="22" t="s">
        <v>89</v>
      </c>
      <c r="E187" s="8">
        <f>VLOOKUP(B187,HITTERS!$B:$W,3,FALSE)</f>
        <v>157</v>
      </c>
      <c r="F187" s="8">
        <f>VLOOKUP($B187,'Hit PD'!$B:$N,13,FALSE)</f>
        <v>626</v>
      </c>
      <c r="G187" s="8">
        <f>VLOOKUP($B187,HITTERS!$B:$W,4,FALSE)</f>
        <v>671</v>
      </c>
      <c r="H187" s="8">
        <f>VLOOKUP($B187,HITTERS!$B:$W,14,FALSE)</f>
        <v>0.311</v>
      </c>
      <c r="I187" s="8">
        <f>VLOOKUP($B187,HITTERS!$B:$W,15,FALSE)</f>
        <v>0.47599999999999998</v>
      </c>
      <c r="J187" s="9">
        <f>VLOOKUP($B187,HITTERS!$B:$W,9,FALSE)</f>
        <v>5.3999999999999999E-2</v>
      </c>
      <c r="K187" s="10">
        <f>VLOOKUP($B187,HITTERS!$B:$W,10,FALSE)</f>
        <v>0.27600000000000002</v>
      </c>
      <c r="L187" s="10">
        <f>VLOOKUP(B187,'Hit Statcast'!B:R,9,FALSE)</f>
        <v>0.10299999999999999</v>
      </c>
      <c r="M187" s="10">
        <f>VLOOKUP($B187,'Hit Statcast'!$B:$R,11,FALSE)</f>
        <v>0.43</v>
      </c>
      <c r="N187" s="23">
        <f>VLOOKUP($B187,'Hit Statcast'!$B:$R,5,FALSE)</f>
        <v>88.9</v>
      </c>
      <c r="O187" s="23">
        <f>VLOOKUP($B187,'Hit Statcast'!$B:$R,7,FALSE)</f>
        <v>14.4</v>
      </c>
      <c r="P187" s="10">
        <f>VLOOKUP($B187,'Hit PD'!$B:$L,4,FALSE)</f>
        <v>0.219</v>
      </c>
      <c r="Q187" s="10">
        <f>VLOOKUP($B187,'Hit PD'!$B:$L,5,FALSE)</f>
        <v>0.41199999999999998</v>
      </c>
      <c r="R187" s="10">
        <f>VLOOKUP($B187,'Hit PD'!$B:$L,6,FALSE)</f>
        <v>0.36899999999999999</v>
      </c>
      <c r="S187" s="23">
        <f>VLOOKUP($B187,'Hit PD'!$B:$L,7,FALSE)</f>
        <v>4.4000000000000004</v>
      </c>
      <c r="T187" s="10">
        <f>VLOOKUP($B187,'Hit PD'!$B:$L,8,FALSE)</f>
        <v>0.42799999999999999</v>
      </c>
      <c r="U187" s="10">
        <f t="shared" si="2"/>
        <v>0.33399999999999996</v>
      </c>
      <c r="V187" s="10">
        <f>VLOOKUP($B187,'Hit PD'!$B:$L,10,FALSE)</f>
        <v>0.30099999999999999</v>
      </c>
      <c r="W187" s="10">
        <f>VLOOKUP($B187,'Hit PD'!$B:$L,11,FALSE)</f>
        <v>0.113</v>
      </c>
      <c r="X187" s="10">
        <f>VLOOKUP($B187,'Hit PD'!$B:$M,12,FALSE)</f>
        <v>0.187</v>
      </c>
      <c r="Y187" s="10">
        <f>VLOOKUP($B187,'Hit PD'!$B:$L,9,FALSE)</f>
        <v>0.66600000000000004</v>
      </c>
      <c r="Z187" s="8">
        <v>0.20699999999999999</v>
      </c>
      <c r="AA187" s="8">
        <v>0.34100000000000003</v>
      </c>
      <c r="AB187" s="11">
        <v>0.27400000000000002</v>
      </c>
      <c r="AC187" s="8">
        <v>0.33700000000000002</v>
      </c>
      <c r="AD187" s="8">
        <v>0.32600000000000001</v>
      </c>
      <c r="AE187" s="8">
        <v>110</v>
      </c>
      <c r="AF187" s="11">
        <v>-4.8</v>
      </c>
      <c r="AG187" s="11">
        <v>3.5</v>
      </c>
      <c r="AH187" s="8">
        <v>-15.9</v>
      </c>
      <c r="AI187" s="8">
        <v>1</v>
      </c>
    </row>
    <row r="188" spans="1:35" ht="15" thickBot="1">
      <c r="A188" s="5">
        <v>187</v>
      </c>
      <c r="B188" s="22" t="s">
        <v>240</v>
      </c>
      <c r="C188" s="22">
        <v>2023</v>
      </c>
      <c r="D188" s="22" t="s">
        <v>54</v>
      </c>
      <c r="E188" s="8">
        <f>VLOOKUP(B188,HITTERS!$B:$W,3,FALSE)</f>
        <v>136</v>
      </c>
      <c r="F188" s="8">
        <f>VLOOKUP($B188,'Hit PD'!$B:$N,13,FALSE)</f>
        <v>497</v>
      </c>
      <c r="G188" s="8">
        <f>VLOOKUP($B188,HITTERS!$B:$W,4,FALSE)</f>
        <v>562</v>
      </c>
      <c r="H188" s="8">
        <f>VLOOKUP($B188,HITTERS!$B:$W,14,FALSE)</f>
        <v>0.32700000000000001</v>
      </c>
      <c r="I188" s="8">
        <f>VLOOKUP($B188,HITTERS!$B:$W,15,FALSE)</f>
        <v>0.39</v>
      </c>
      <c r="J188" s="9">
        <f>VLOOKUP($B188,HITTERS!$B:$W,9,FALSE)</f>
        <v>0.107</v>
      </c>
      <c r="K188" s="10">
        <f>VLOOKUP($B188,HITTERS!$B:$W,10,FALSE)</f>
        <v>0.222</v>
      </c>
      <c r="L188" s="10">
        <f>VLOOKUP(B188,'Hit Statcast'!B:R,9,FALSE)</f>
        <v>5.8999999999999997E-2</v>
      </c>
      <c r="M188" s="10">
        <f>VLOOKUP($B188,'Hit Statcast'!$B:$R,11,FALSE)</f>
        <v>0.43099999999999999</v>
      </c>
      <c r="N188" s="23">
        <f>VLOOKUP($B188,'Hit Statcast'!$B:$R,5,FALSE)</f>
        <v>89.6</v>
      </c>
      <c r="O188" s="23">
        <f>VLOOKUP($B188,'Hit Statcast'!$B:$R,7,FALSE)</f>
        <v>3.8</v>
      </c>
      <c r="P188" s="10">
        <f>VLOOKUP($B188,'Hit PD'!$B:$L,4,FALSE)</f>
        <v>0.19</v>
      </c>
      <c r="Q188" s="10">
        <f>VLOOKUP($B188,'Hit PD'!$B:$L,5,FALSE)</f>
        <v>0.55000000000000004</v>
      </c>
      <c r="R188" s="10">
        <f>VLOOKUP($B188,'Hit PD'!$B:$L,6,FALSE)</f>
        <v>0.26</v>
      </c>
      <c r="S188" s="23">
        <f>VLOOKUP($B188,'Hit PD'!$B:$L,7,FALSE)</f>
        <v>3</v>
      </c>
      <c r="T188" s="10">
        <f>VLOOKUP($B188,'Hit PD'!$B:$L,8,FALSE)</f>
        <v>0.25900000000000001</v>
      </c>
      <c r="U188" s="10">
        <f t="shared" si="2"/>
        <v>0.17400000000000004</v>
      </c>
      <c r="V188" s="10">
        <f>VLOOKUP($B188,'Hit PD'!$B:$L,10,FALSE)</f>
        <v>0.31</v>
      </c>
      <c r="W188" s="10">
        <f>VLOOKUP($B188,'Hit PD'!$B:$L,11,FALSE)</f>
        <v>0.24199999999999999</v>
      </c>
      <c r="X188" s="10">
        <f>VLOOKUP($B188,'Hit PD'!$B:$M,12,FALSE)</f>
        <v>6.8000000000000005E-2</v>
      </c>
      <c r="Y188" s="10">
        <f>VLOOKUP($B188,'Hit PD'!$B:$L,9,FALSE)</f>
        <v>0.82599999999999996</v>
      </c>
      <c r="Z188" s="8">
        <v>0.14699999999999999</v>
      </c>
      <c r="AA188" s="8">
        <v>0.29299999999999998</v>
      </c>
      <c r="AB188" s="11">
        <v>0.24299999999999999</v>
      </c>
      <c r="AC188" s="8">
        <v>0.313</v>
      </c>
      <c r="AD188" s="8">
        <v>0.31900000000000001</v>
      </c>
      <c r="AE188" s="8">
        <v>100</v>
      </c>
      <c r="AF188" s="11">
        <v>-6.3</v>
      </c>
      <c r="AG188" s="11">
        <v>-6.2</v>
      </c>
      <c r="AH188" s="8">
        <v>-2.6</v>
      </c>
      <c r="AI188" s="8">
        <v>1</v>
      </c>
    </row>
    <row r="189" spans="1:35" ht="15" thickBot="1">
      <c r="A189" s="5">
        <v>188</v>
      </c>
      <c r="B189" s="22" t="s">
        <v>241</v>
      </c>
      <c r="C189" s="22">
        <v>2023</v>
      </c>
      <c r="D189" s="22" t="s">
        <v>97</v>
      </c>
      <c r="E189" s="8">
        <f>VLOOKUP(B189,HITTERS!$B:$W,3,FALSE)</f>
        <v>156</v>
      </c>
      <c r="F189" s="8">
        <f>VLOOKUP($B189,'Hit PD'!$B:$N,13,FALSE)</f>
        <v>602</v>
      </c>
      <c r="G189" s="8">
        <f>VLOOKUP($B189,HITTERS!$B:$W,4,FALSE)</f>
        <v>682</v>
      </c>
      <c r="H189" s="8">
        <f>VLOOKUP($B189,HITTERS!$B:$W,14,FALSE)</f>
        <v>0.34499999999999997</v>
      </c>
      <c r="I189" s="8">
        <f>VLOOKUP($B189,HITTERS!$B:$W,15,FALSE)</f>
        <v>0.44400000000000001</v>
      </c>
      <c r="J189" s="9">
        <f>VLOOKUP($B189,HITTERS!$B:$W,9,FALSE)</f>
        <v>9.8000000000000004E-2</v>
      </c>
      <c r="K189" s="10">
        <f>VLOOKUP($B189,HITTERS!$B:$W,10,FALSE)</f>
        <v>0.14699999999999999</v>
      </c>
      <c r="L189" s="10">
        <f>VLOOKUP(B189,'Hit Statcast'!B:R,9,FALSE)</f>
        <v>0.111</v>
      </c>
      <c r="M189" s="10">
        <f>VLOOKUP($B189,'Hit Statcast'!$B:$R,11,FALSE)</f>
        <v>0.49199999999999999</v>
      </c>
      <c r="N189" s="23">
        <f>VLOOKUP($B189,'Hit Statcast'!$B:$R,5,FALSE)</f>
        <v>92.1</v>
      </c>
      <c r="O189" s="23">
        <f>VLOOKUP($B189,'Hit Statcast'!$B:$R,7,FALSE)</f>
        <v>10.5</v>
      </c>
      <c r="P189" s="10">
        <f>VLOOKUP($B189,'Hit PD'!$B:$L,4,FALSE)</f>
        <v>0.184</v>
      </c>
      <c r="Q189" s="10">
        <f>VLOOKUP($B189,'Hit PD'!$B:$L,5,FALSE)</f>
        <v>0.46200000000000002</v>
      </c>
      <c r="R189" s="10">
        <f>VLOOKUP($B189,'Hit PD'!$B:$L,6,FALSE)</f>
        <v>0.35399999999999998</v>
      </c>
      <c r="S189" s="23">
        <f>VLOOKUP($B189,'Hit PD'!$B:$L,7,FALSE)</f>
        <v>2.4</v>
      </c>
      <c r="T189" s="10">
        <f>VLOOKUP($B189,'Hit PD'!$B:$L,8,FALSE)</f>
        <v>0.32500000000000001</v>
      </c>
      <c r="U189" s="10">
        <f t="shared" si="2"/>
        <v>0.21299999999999997</v>
      </c>
      <c r="V189" s="10">
        <f>VLOOKUP($B189,'Hit PD'!$B:$L,10,FALSE)</f>
        <v>0.23599999999999999</v>
      </c>
      <c r="W189" s="10">
        <f>VLOOKUP($B189,'Hit PD'!$B:$L,11,FALSE)</f>
        <v>0.128</v>
      </c>
      <c r="X189" s="10">
        <f>VLOOKUP($B189,'Hit PD'!$B:$M,12,FALSE)</f>
        <v>0.108</v>
      </c>
      <c r="Y189" s="10">
        <f>VLOOKUP($B189,'Hit PD'!$B:$L,9,FALSE)</f>
        <v>0.78700000000000003</v>
      </c>
      <c r="Z189" s="8">
        <v>0.18099999999999999</v>
      </c>
      <c r="AA189" s="8">
        <v>0.27500000000000002</v>
      </c>
      <c r="AB189" s="11">
        <v>0.26500000000000001</v>
      </c>
      <c r="AC189" s="8">
        <v>0.34</v>
      </c>
      <c r="AD189" s="8">
        <v>0.377</v>
      </c>
      <c r="AE189" s="8">
        <v>118</v>
      </c>
      <c r="AF189" s="11">
        <v>-7.1</v>
      </c>
      <c r="AG189" s="11">
        <v>7.6</v>
      </c>
      <c r="AH189" s="8">
        <v>-20.7</v>
      </c>
      <c r="AI189" s="8">
        <v>1</v>
      </c>
    </row>
    <row r="190" spans="1:35" ht="15" thickBot="1">
      <c r="A190" s="5">
        <v>189</v>
      </c>
      <c r="B190" s="22" t="s">
        <v>242</v>
      </c>
      <c r="C190" s="22">
        <v>2023</v>
      </c>
      <c r="D190" s="22" t="s">
        <v>56</v>
      </c>
      <c r="E190" s="8">
        <f>VLOOKUP(B190,HITTERS!$B:$W,3,FALSE)</f>
        <v>107</v>
      </c>
      <c r="F190" s="8">
        <f>VLOOKUP($B190,'Hit PD'!$B:$N,13,FALSE)</f>
        <v>388</v>
      </c>
      <c r="G190" s="8">
        <f>VLOOKUP($B190,HITTERS!$B:$W,4,FALSE)</f>
        <v>429</v>
      </c>
      <c r="H190" s="8">
        <f>VLOOKUP($B190,HITTERS!$B:$W,14,FALSE)</f>
        <v>0.313</v>
      </c>
      <c r="I190" s="8">
        <f>VLOOKUP($B190,HITTERS!$B:$W,15,FALSE)</f>
        <v>0.50800000000000001</v>
      </c>
      <c r="J190" s="9">
        <f>VLOOKUP($B190,HITTERS!$B:$W,9,FALSE)</f>
        <v>8.4000000000000005E-2</v>
      </c>
      <c r="K190" s="10">
        <f>VLOOKUP($B190,HITTERS!$B:$W,10,FALSE)</f>
        <v>0.31</v>
      </c>
      <c r="L190" s="10">
        <f>VLOOKUP(B190,'Hit Statcast'!B:R,9,FALSE)</f>
        <v>0.155</v>
      </c>
      <c r="M190" s="10">
        <f>VLOOKUP($B190,'Hit Statcast'!$B:$R,11,FALSE)</f>
        <v>0.5</v>
      </c>
      <c r="N190" s="23">
        <f>VLOOKUP($B190,'Hit Statcast'!$B:$R,5,FALSE)</f>
        <v>92.1</v>
      </c>
      <c r="O190" s="23">
        <f>VLOOKUP($B190,'Hit Statcast'!$B:$R,7,FALSE)</f>
        <v>12.4</v>
      </c>
      <c r="P190" s="10">
        <f>VLOOKUP($B190,'Hit PD'!$B:$L,4,FALSE)</f>
        <v>0.16700000000000001</v>
      </c>
      <c r="Q190" s="10">
        <f>VLOOKUP($B190,'Hit PD'!$B:$L,5,FALSE)</f>
        <v>0.42399999999999999</v>
      </c>
      <c r="R190" s="10">
        <f>VLOOKUP($B190,'Hit PD'!$B:$L,6,FALSE)</f>
        <v>0.40899999999999997</v>
      </c>
      <c r="S190" s="23">
        <f>VLOOKUP($B190,'Hit PD'!$B:$L,7,FALSE)</f>
        <v>5.5</v>
      </c>
      <c r="T190" s="10">
        <f>VLOOKUP($B190,'Hit PD'!$B:$L,8,FALSE)</f>
        <v>0.32400000000000001</v>
      </c>
      <c r="U190" s="10">
        <f t="shared" si="2"/>
        <v>0.34399999999999997</v>
      </c>
      <c r="V190" s="10">
        <f>VLOOKUP($B190,'Hit PD'!$B:$L,10,FALSE)</f>
        <v>0.308</v>
      </c>
      <c r="W190" s="10">
        <f>VLOOKUP($B190,'Hit PD'!$B:$L,11,FALSE)</f>
        <v>0.13700000000000001</v>
      </c>
      <c r="X190" s="10">
        <f>VLOOKUP($B190,'Hit PD'!$B:$M,12,FALSE)</f>
        <v>0.17100000000000001</v>
      </c>
      <c r="Y190" s="10">
        <f>VLOOKUP($B190,'Hit PD'!$B:$L,9,FALSE)</f>
        <v>0.65600000000000003</v>
      </c>
      <c r="Z190" s="8">
        <v>0.25</v>
      </c>
      <c r="AA190" s="8">
        <v>0.29299999999999998</v>
      </c>
      <c r="AB190" s="11">
        <v>0.23899999999999999</v>
      </c>
      <c r="AC190" s="8">
        <v>0.33700000000000002</v>
      </c>
      <c r="AD190" s="8">
        <v>0.34300000000000003</v>
      </c>
      <c r="AE190" s="8">
        <v>112</v>
      </c>
      <c r="AF190" s="11">
        <v>1.9</v>
      </c>
      <c r="AG190" s="11">
        <v>8.1999999999999993</v>
      </c>
      <c r="AH190" s="8">
        <v>-12.8</v>
      </c>
      <c r="AI190" s="8">
        <v>0.9</v>
      </c>
    </row>
    <row r="191" spans="1:35" ht="15" thickBot="1">
      <c r="A191" s="5">
        <v>190</v>
      </c>
      <c r="B191" s="22" t="s">
        <v>243</v>
      </c>
      <c r="C191" s="22">
        <v>2023</v>
      </c>
      <c r="D191" s="22" t="s">
        <v>39</v>
      </c>
      <c r="E191" s="8">
        <f>VLOOKUP(B191,HITTERS!$B:$W,3,FALSE)</f>
        <v>91</v>
      </c>
      <c r="F191" s="8">
        <f>VLOOKUP($B191,'Hit PD'!$B:$N,13,FALSE)</f>
        <v>292</v>
      </c>
      <c r="G191" s="8">
        <f>VLOOKUP($B191,HITTERS!$B:$W,4,FALSE)</f>
        <v>313</v>
      </c>
      <c r="H191" s="8">
        <f>VLOOKUP($B191,HITTERS!$B:$W,14,FALSE)</f>
        <v>0.28199999999999997</v>
      </c>
      <c r="I191" s="8">
        <f>VLOOKUP($B191,HITTERS!$B:$W,15,FALSE)</f>
        <v>0.38</v>
      </c>
      <c r="J191" s="9">
        <f>VLOOKUP($B191,HITTERS!$B:$W,9,FALSE)</f>
        <v>5.3999999999999999E-2</v>
      </c>
      <c r="K191" s="10">
        <f>VLOOKUP($B191,HITTERS!$B:$W,10,FALSE)</f>
        <v>0.188</v>
      </c>
      <c r="L191" s="10">
        <f>VLOOKUP(B191,'Hit Statcast'!B:R,9,FALSE)</f>
        <v>5.5E-2</v>
      </c>
      <c r="M191" s="10">
        <f>VLOOKUP($B191,'Hit Statcast'!$B:$R,11,FALSE)</f>
        <v>0.39800000000000002</v>
      </c>
      <c r="N191" s="23">
        <f>VLOOKUP($B191,'Hit Statcast'!$B:$R,5,FALSE)</f>
        <v>89.4</v>
      </c>
      <c r="O191" s="23">
        <f>VLOOKUP($B191,'Hit Statcast'!$B:$R,7,FALSE)</f>
        <v>14.6</v>
      </c>
      <c r="P191" s="10">
        <f>VLOOKUP($B191,'Hit PD'!$B:$L,4,FALSE)</f>
        <v>0.16500000000000001</v>
      </c>
      <c r="Q191" s="10">
        <f>VLOOKUP($B191,'Hit PD'!$B:$L,5,FALSE)</f>
        <v>0.40400000000000003</v>
      </c>
      <c r="R191" s="10">
        <f>VLOOKUP($B191,'Hit PD'!$B:$L,6,FALSE)</f>
        <v>0.43</v>
      </c>
      <c r="S191" s="23">
        <f>VLOOKUP($B191,'Hit PD'!$B:$L,7,FALSE)</f>
        <v>6.7</v>
      </c>
      <c r="T191" s="10">
        <f>VLOOKUP($B191,'Hit PD'!$B:$L,8,FALSE)</f>
        <v>0.317</v>
      </c>
      <c r="U191" s="10">
        <f t="shared" si="2"/>
        <v>0.18400000000000005</v>
      </c>
      <c r="V191" s="10">
        <f>VLOOKUP($B191,'Hit PD'!$B:$L,10,FALSE)</f>
        <v>0.27700000000000002</v>
      </c>
      <c r="W191" s="10">
        <f>VLOOKUP($B191,'Hit PD'!$B:$L,11,FALSE)</f>
        <v>0.192</v>
      </c>
      <c r="X191" s="10">
        <f>VLOOKUP($B191,'Hit PD'!$B:$M,12,FALSE)</f>
        <v>8.5000000000000006E-2</v>
      </c>
      <c r="Y191" s="10">
        <f>VLOOKUP($B191,'Hit PD'!$B:$L,9,FALSE)</f>
        <v>0.81599999999999995</v>
      </c>
      <c r="Z191" s="8">
        <v>0.14099999999999999</v>
      </c>
      <c r="AA191" s="8">
        <v>0.27400000000000002</v>
      </c>
      <c r="AB191" s="11">
        <v>0.23200000000000001</v>
      </c>
      <c r="AC191" s="8">
        <v>0.28100000000000003</v>
      </c>
      <c r="AD191" s="8">
        <v>0.28199999999999997</v>
      </c>
      <c r="AE191" s="8">
        <v>71</v>
      </c>
      <c r="AF191" s="11">
        <v>4.0999999999999996</v>
      </c>
      <c r="AG191" s="11">
        <v>-6.3</v>
      </c>
      <c r="AH191" s="8">
        <v>5.2</v>
      </c>
      <c r="AI191" s="8">
        <v>0.9</v>
      </c>
    </row>
    <row r="192" spans="1:35" ht="15" thickBot="1">
      <c r="A192" s="5">
        <v>191</v>
      </c>
      <c r="B192" s="22" t="s">
        <v>244</v>
      </c>
      <c r="C192" s="22">
        <v>2023</v>
      </c>
      <c r="D192" s="22" t="s">
        <v>58</v>
      </c>
      <c r="E192" s="8">
        <f>VLOOKUP(B192,HITTERS!$B:$W,3,FALSE)</f>
        <v>116</v>
      </c>
      <c r="F192" s="8">
        <f>VLOOKUP($B192,'Hit PD'!$B:$N,13,FALSE)</f>
        <v>360</v>
      </c>
      <c r="G192" s="8">
        <f>VLOOKUP($B192,HITTERS!$B:$W,4,FALSE)</f>
        <v>396</v>
      </c>
      <c r="H192" s="8">
        <f>VLOOKUP($B192,HITTERS!$B:$W,14,FALSE)</f>
        <v>0.32800000000000001</v>
      </c>
      <c r="I192" s="8">
        <f>VLOOKUP($B192,HITTERS!$B:$W,15,FALSE)</f>
        <v>0.375</v>
      </c>
      <c r="J192" s="9">
        <f>VLOOKUP($B192,HITTERS!$B:$W,9,FALSE)</f>
        <v>6.8000000000000005E-2</v>
      </c>
      <c r="K192" s="10">
        <f>VLOOKUP($B192,HITTERS!$B:$W,10,FALSE)</f>
        <v>0.255</v>
      </c>
      <c r="L192" s="10">
        <f>VLOOKUP(B192,'Hit Statcast'!B:R,9,FALSE)</f>
        <v>6.9000000000000006E-2</v>
      </c>
      <c r="M192" s="10">
        <f>VLOOKUP($B192,'Hit Statcast'!$B:$R,11,FALSE)</f>
        <v>0.38100000000000001</v>
      </c>
      <c r="N192" s="23">
        <f>VLOOKUP($B192,'Hit Statcast'!$B:$R,5,FALSE)</f>
        <v>89.2</v>
      </c>
      <c r="O192" s="23">
        <f>VLOOKUP($B192,'Hit Statcast'!$B:$R,7,FALSE)</f>
        <v>7.9</v>
      </c>
      <c r="P192" s="10">
        <f>VLOOKUP($B192,'Hit PD'!$B:$L,4,FALSE)</f>
        <v>0.185</v>
      </c>
      <c r="Q192" s="10">
        <f>VLOOKUP($B192,'Hit PD'!$B:$L,5,FALSE)</f>
        <v>0.53100000000000003</v>
      </c>
      <c r="R192" s="10">
        <f>VLOOKUP($B192,'Hit PD'!$B:$L,6,FALSE)</f>
        <v>0.28499999999999998</v>
      </c>
      <c r="S192" s="23">
        <f>VLOOKUP($B192,'Hit PD'!$B:$L,7,FALSE)</f>
        <v>4.7</v>
      </c>
      <c r="T192" s="10">
        <f>VLOOKUP($B192,'Hit PD'!$B:$L,8,FALSE)</f>
        <v>0.32300000000000001</v>
      </c>
      <c r="U192" s="10">
        <f t="shared" si="2"/>
        <v>0.25600000000000001</v>
      </c>
      <c r="V192" s="10">
        <f>VLOOKUP($B192,'Hit PD'!$B:$L,10,FALSE)</f>
        <v>0.28899999999999998</v>
      </c>
      <c r="W192" s="10">
        <f>VLOOKUP($B192,'Hit PD'!$B:$L,11,FALSE)</f>
        <v>0.16300000000000001</v>
      </c>
      <c r="X192" s="10">
        <f>VLOOKUP($B192,'Hit PD'!$B:$M,12,FALSE)</f>
        <v>0.126</v>
      </c>
      <c r="Y192" s="10">
        <f>VLOOKUP($B192,'Hit PD'!$B:$L,9,FALSE)</f>
        <v>0.74399999999999999</v>
      </c>
      <c r="Z192" s="8">
        <v>0.112</v>
      </c>
      <c r="AA192" s="8">
        <v>0.35799999999999998</v>
      </c>
      <c r="AB192" s="11">
        <v>0.26700000000000002</v>
      </c>
      <c r="AC192" s="8">
        <v>0.314</v>
      </c>
      <c r="AD192" s="8">
        <v>0.28399999999999997</v>
      </c>
      <c r="AE192" s="8">
        <v>100</v>
      </c>
      <c r="AF192" s="11">
        <v>0.6</v>
      </c>
      <c r="AG192" s="11">
        <v>0.7</v>
      </c>
      <c r="AH192" s="8">
        <v>-4.8</v>
      </c>
      <c r="AI192" s="8">
        <v>0.9</v>
      </c>
    </row>
    <row r="193" spans="1:35" ht="15" thickBot="1">
      <c r="A193" s="5">
        <v>192</v>
      </c>
      <c r="B193" s="22" t="s">
        <v>245</v>
      </c>
      <c r="C193" s="22">
        <v>2023</v>
      </c>
      <c r="D193" s="22" t="s">
        <v>32</v>
      </c>
      <c r="E193" s="8">
        <f>VLOOKUP(B193,HITTERS!$B:$W,3,FALSE)</f>
        <v>122</v>
      </c>
      <c r="F193" s="8">
        <f>VLOOKUP($B193,'Hit PD'!$B:$N,13,FALSE)</f>
        <v>406</v>
      </c>
      <c r="G193" s="8">
        <f>VLOOKUP($B193,HITTERS!$B:$W,4,FALSE)</f>
        <v>439</v>
      </c>
      <c r="H193" s="8">
        <f>VLOOKUP($B193,HITTERS!$B:$W,14,FALSE)</f>
        <v>0.32400000000000001</v>
      </c>
      <c r="I193" s="8">
        <f>VLOOKUP($B193,HITTERS!$B:$W,15,FALSE)</f>
        <v>0.443</v>
      </c>
      <c r="J193" s="9">
        <f>VLOOKUP($B193,HITTERS!$B:$W,9,FALSE)</f>
        <v>5.1999999999999998E-2</v>
      </c>
      <c r="K193" s="10">
        <f>VLOOKUP($B193,HITTERS!$B:$W,10,FALSE)</f>
        <v>0.27300000000000002</v>
      </c>
      <c r="L193" s="10">
        <f>VLOOKUP(B193,'Hit Statcast'!B:R,9,FALSE)</f>
        <v>8.5999999999999993E-2</v>
      </c>
      <c r="M193" s="10">
        <f>VLOOKUP($B193,'Hit Statcast'!$B:$R,11,FALSE)</f>
        <v>0.439</v>
      </c>
      <c r="N193" s="23">
        <f>VLOOKUP($B193,'Hit Statcast'!$B:$R,5,FALSE)</f>
        <v>90.1</v>
      </c>
      <c r="O193" s="23">
        <f>VLOOKUP($B193,'Hit Statcast'!$B:$R,7,FALSE)</f>
        <v>14</v>
      </c>
      <c r="P193" s="10">
        <f>VLOOKUP($B193,'Hit PD'!$B:$L,4,FALSE)</f>
        <v>0.22</v>
      </c>
      <c r="Q193" s="10">
        <f>VLOOKUP($B193,'Hit PD'!$B:$L,5,FALSE)</f>
        <v>0.39500000000000002</v>
      </c>
      <c r="R193" s="10">
        <f>VLOOKUP($B193,'Hit PD'!$B:$L,6,FALSE)</f>
        <v>0.38500000000000001</v>
      </c>
      <c r="S193" s="23">
        <f>VLOOKUP($B193,'Hit PD'!$B:$L,7,FALSE)</f>
        <v>4.7</v>
      </c>
      <c r="T193" s="10">
        <f>VLOOKUP($B193,'Hit PD'!$B:$L,8,FALSE)</f>
        <v>0.40899999999999997</v>
      </c>
      <c r="U193" s="10">
        <f t="shared" si="2"/>
        <v>0.26</v>
      </c>
      <c r="V193" s="10">
        <f>VLOOKUP($B193,'Hit PD'!$B:$L,10,FALSE)</f>
        <v>0.27600000000000002</v>
      </c>
      <c r="W193" s="10">
        <f>VLOOKUP($B193,'Hit PD'!$B:$L,11,FALSE)</f>
        <v>0.13600000000000001</v>
      </c>
      <c r="X193" s="10">
        <f>VLOOKUP($B193,'Hit PD'!$B:$M,12,FALSE)</f>
        <v>0.14000000000000001</v>
      </c>
      <c r="Y193" s="10">
        <f>VLOOKUP($B193,'Hit PD'!$B:$L,9,FALSE)</f>
        <v>0.74</v>
      </c>
      <c r="Z193" s="8">
        <v>0.16700000000000001</v>
      </c>
      <c r="AA193" s="8">
        <v>0.35799999999999998</v>
      </c>
      <c r="AB193" s="11">
        <v>0.27600000000000002</v>
      </c>
      <c r="AC193" s="8">
        <v>0.32900000000000001</v>
      </c>
      <c r="AD193" s="8">
        <v>0.31900000000000001</v>
      </c>
      <c r="AE193" s="8">
        <v>107</v>
      </c>
      <c r="AF193" s="11">
        <v>-3.8</v>
      </c>
      <c r="AG193" s="11">
        <v>-0.1</v>
      </c>
      <c r="AH193" s="8">
        <v>-5.7</v>
      </c>
      <c r="AI193" s="8">
        <v>0.9</v>
      </c>
    </row>
    <row r="194" spans="1:35" ht="15" thickBot="1">
      <c r="A194" s="5">
        <v>193</v>
      </c>
      <c r="B194" s="22" t="s">
        <v>246</v>
      </c>
      <c r="C194" s="22">
        <v>2023</v>
      </c>
      <c r="D194" s="22" t="s">
        <v>45</v>
      </c>
      <c r="E194" s="8">
        <f>VLOOKUP(B194,HITTERS!$B:$W,3,FALSE)</f>
        <v>90</v>
      </c>
      <c r="F194" s="8">
        <f>VLOOKUP($B194,'Hit PD'!$B:$N,13,FALSE)</f>
        <v>291</v>
      </c>
      <c r="G194" s="8">
        <f>VLOOKUP($B194,HITTERS!$B:$W,4,FALSE)</f>
        <v>314</v>
      </c>
      <c r="H194" s="8">
        <f>VLOOKUP($B194,HITTERS!$B:$W,14,FALSE)</f>
        <v>0.30299999999999999</v>
      </c>
      <c r="I194" s="8">
        <f>VLOOKUP($B194,HITTERS!$B:$W,15,FALSE)</f>
        <v>0.371</v>
      </c>
      <c r="J194" s="9">
        <f>VLOOKUP($B194,HITTERS!$B:$W,9,FALSE)</f>
        <v>5.3999999999999999E-2</v>
      </c>
      <c r="K194" s="10">
        <f>VLOOKUP($B194,HITTERS!$B:$W,10,FALSE)</f>
        <v>0.19400000000000001</v>
      </c>
      <c r="L194" s="10">
        <f>VLOOKUP(B194,'Hit Statcast'!B:R,9,FALSE)</f>
        <v>3.4000000000000002E-2</v>
      </c>
      <c r="M194" s="10">
        <f>VLOOKUP($B194,'Hit Statcast'!$B:$R,11,FALSE)</f>
        <v>0.308</v>
      </c>
      <c r="N194" s="23">
        <f>VLOOKUP($B194,'Hit Statcast'!$B:$R,5,FALSE)</f>
        <v>86.3</v>
      </c>
      <c r="O194" s="23">
        <f>VLOOKUP($B194,'Hit Statcast'!$B:$R,7,FALSE)</f>
        <v>12.9</v>
      </c>
      <c r="P194" s="10">
        <f>VLOOKUP($B194,'Hit PD'!$B:$L,4,FALSE)</f>
        <v>0.20499999999999999</v>
      </c>
      <c r="Q194" s="10">
        <f>VLOOKUP($B194,'Hit PD'!$B:$L,5,FALSE)</f>
        <v>0.41899999999999998</v>
      </c>
      <c r="R194" s="10">
        <f>VLOOKUP($B194,'Hit PD'!$B:$L,6,FALSE)</f>
        <v>0.376</v>
      </c>
      <c r="S194" s="23">
        <f>VLOOKUP($B194,'Hit PD'!$B:$L,7,FALSE)</f>
        <v>4.5999999999999996</v>
      </c>
      <c r="T194" s="10">
        <f>VLOOKUP($B194,'Hit PD'!$B:$L,8,FALSE)</f>
        <v>0.35199999999999998</v>
      </c>
      <c r="U194" s="10">
        <f t="shared" ref="U194:U257" si="3">1-Y194</f>
        <v>0.17000000000000004</v>
      </c>
      <c r="V194" s="10">
        <f>VLOOKUP($B194,'Hit PD'!$B:$L,10,FALSE)</f>
        <v>0.26800000000000002</v>
      </c>
      <c r="W194" s="10">
        <f>VLOOKUP($B194,'Hit PD'!$B:$L,11,FALSE)</f>
        <v>0.187</v>
      </c>
      <c r="X194" s="10">
        <f>VLOOKUP($B194,'Hit PD'!$B:$M,12,FALSE)</f>
        <v>8.2000000000000003E-2</v>
      </c>
      <c r="Y194" s="10">
        <f>VLOOKUP($B194,'Hit PD'!$B:$L,9,FALSE)</f>
        <v>0.83</v>
      </c>
      <c r="Z194" s="8">
        <v>0.11</v>
      </c>
      <c r="AA194" s="8">
        <v>0.31</v>
      </c>
      <c r="AB194" s="11">
        <v>0.26100000000000001</v>
      </c>
      <c r="AC194" s="8">
        <v>0.29199999999999998</v>
      </c>
      <c r="AD194" s="8">
        <v>0.28699999999999998</v>
      </c>
      <c r="AE194" s="8">
        <v>80</v>
      </c>
      <c r="AF194" s="11">
        <v>1.7</v>
      </c>
      <c r="AG194" s="11">
        <v>-5.9</v>
      </c>
      <c r="AH194" s="8">
        <v>4.3</v>
      </c>
      <c r="AI194" s="8">
        <v>0.9</v>
      </c>
    </row>
    <row r="195" spans="1:35" ht="15" thickBot="1">
      <c r="A195" s="5">
        <v>194</v>
      </c>
      <c r="B195" s="22" t="s">
        <v>247</v>
      </c>
      <c r="C195" s="22">
        <v>2023</v>
      </c>
      <c r="D195" s="22" t="s">
        <v>54</v>
      </c>
      <c r="E195" s="8">
        <f>VLOOKUP(B195,HITTERS!$B:$W,3,FALSE)</f>
        <v>99</v>
      </c>
      <c r="F195" s="8">
        <f>VLOOKUP($B195,'Hit PD'!$B:$N,13,FALSE)</f>
        <v>373</v>
      </c>
      <c r="G195" s="8">
        <f>VLOOKUP($B195,HITTERS!$B:$W,4,FALSE)</f>
        <v>421</v>
      </c>
      <c r="H195" s="8">
        <f>VLOOKUP($B195,HITTERS!$B:$W,14,FALSE)</f>
        <v>0.32800000000000001</v>
      </c>
      <c r="I195" s="8">
        <f>VLOOKUP($B195,HITTERS!$B:$W,15,FALSE)</f>
        <v>0.378</v>
      </c>
      <c r="J195" s="9">
        <f>VLOOKUP($B195,HITTERS!$B:$W,9,FALSE)</f>
        <v>8.3000000000000004E-2</v>
      </c>
      <c r="K195" s="10">
        <f>VLOOKUP($B195,HITTERS!$B:$W,10,FALSE)</f>
        <v>0.23</v>
      </c>
      <c r="L195" s="10">
        <f>VLOOKUP(B195,'Hit Statcast'!B:R,9,FALSE)</f>
        <v>6.9000000000000006E-2</v>
      </c>
      <c r="M195" s="10">
        <f>VLOOKUP($B195,'Hit Statcast'!$B:$R,11,FALSE)</f>
        <v>0.372</v>
      </c>
      <c r="N195" s="23">
        <f>VLOOKUP($B195,'Hit Statcast'!$B:$R,5,FALSE)</f>
        <v>90</v>
      </c>
      <c r="O195" s="23">
        <f>VLOOKUP($B195,'Hit Statcast'!$B:$R,7,FALSE)</f>
        <v>17.8</v>
      </c>
      <c r="P195" s="10">
        <f>VLOOKUP($B195,'Hit PD'!$B:$L,4,FALSE)</f>
        <v>0.25700000000000001</v>
      </c>
      <c r="Q195" s="10">
        <f>VLOOKUP($B195,'Hit PD'!$B:$L,5,FALSE)</f>
        <v>0.33300000000000002</v>
      </c>
      <c r="R195" s="10">
        <f>VLOOKUP($B195,'Hit PD'!$B:$L,6,FALSE)</f>
        <v>0.40899999999999997</v>
      </c>
      <c r="S195" s="23">
        <f>VLOOKUP($B195,'Hit PD'!$B:$L,7,FALSE)</f>
        <v>1.8</v>
      </c>
      <c r="T195" s="10">
        <f>VLOOKUP($B195,'Hit PD'!$B:$L,8,FALSE)</f>
        <v>0.35799999999999998</v>
      </c>
      <c r="U195" s="10">
        <f t="shared" si="3"/>
        <v>0.22999999999999998</v>
      </c>
      <c r="V195" s="10">
        <f>VLOOKUP($B195,'Hit PD'!$B:$L,10,FALSE)</f>
        <v>0.28899999999999998</v>
      </c>
      <c r="W195" s="10">
        <f>VLOOKUP($B195,'Hit PD'!$B:$L,11,FALSE)</f>
        <v>0.17799999999999999</v>
      </c>
      <c r="X195" s="10">
        <f>VLOOKUP($B195,'Hit PD'!$B:$M,12,FALSE)</f>
        <v>0.111</v>
      </c>
      <c r="Y195" s="10">
        <f>VLOOKUP($B195,'Hit PD'!$B:$L,9,FALSE)</f>
        <v>0.77</v>
      </c>
      <c r="Z195" s="8">
        <v>0.13400000000000001</v>
      </c>
      <c r="AA195" s="8">
        <v>0.29799999999999999</v>
      </c>
      <c r="AB195" s="11">
        <v>0.24399999999999999</v>
      </c>
      <c r="AC195" s="8">
        <v>0.312</v>
      </c>
      <c r="AD195" s="8">
        <v>0.31900000000000001</v>
      </c>
      <c r="AE195" s="8">
        <v>99</v>
      </c>
      <c r="AF195" s="11">
        <v>-3.6</v>
      </c>
      <c r="AG195" s="11">
        <v>-3.9</v>
      </c>
      <c r="AH195" s="8">
        <v>-1.7</v>
      </c>
      <c r="AI195" s="8">
        <v>0.9</v>
      </c>
    </row>
    <row r="196" spans="1:35" ht="15" thickBot="1">
      <c r="A196" s="5">
        <v>195</v>
      </c>
      <c r="B196" s="22" t="s">
        <v>248</v>
      </c>
      <c r="C196" s="22">
        <v>2023</v>
      </c>
      <c r="D196" s="6" t="s">
        <v>103</v>
      </c>
      <c r="E196" s="8">
        <f>VLOOKUP(B196,HITTERS!$B:$W,3,FALSE)</f>
        <v>105</v>
      </c>
      <c r="F196" s="8">
        <f>VLOOKUP($B196,'Hit PD'!$B:$N,13,FALSE)</f>
        <v>361</v>
      </c>
      <c r="G196" s="8">
        <f>VLOOKUP($B196,HITTERS!$B:$W,4,FALSE)</f>
        <v>404</v>
      </c>
      <c r="H196" s="8">
        <f>VLOOKUP($B196,HITTERS!$B:$W,14,FALSE)</f>
        <v>0.30399999999999999</v>
      </c>
      <c r="I196" s="8">
        <f>VLOOKUP($B196,HITTERS!$B:$W,15,FALSE)</f>
        <v>0.371</v>
      </c>
      <c r="J196" s="9">
        <f>VLOOKUP($B196,HITTERS!$B:$W,9,FALSE)</f>
        <v>8.2000000000000003E-2</v>
      </c>
      <c r="K196" s="10">
        <f>VLOOKUP($B196,HITTERS!$B:$W,10,FALSE)</f>
        <v>0.28199999999999997</v>
      </c>
      <c r="L196" s="10">
        <f>VLOOKUP(B196,'Hit Statcast'!B:R,9,FALSE)</f>
        <v>9.7000000000000003E-2</v>
      </c>
      <c r="M196" s="10">
        <f>VLOOKUP($B196,'Hit Statcast'!$B:$R,11,FALSE)</f>
        <v>0.35899999999999999</v>
      </c>
      <c r="N196" s="23">
        <f>VLOOKUP($B196,'Hit Statcast'!$B:$R,5,FALSE)</f>
        <v>88.2</v>
      </c>
      <c r="O196" s="23">
        <f>VLOOKUP($B196,'Hit Statcast'!$B:$R,7,FALSE)</f>
        <v>12.9</v>
      </c>
      <c r="P196" s="10">
        <f>VLOOKUP($B196,'Hit PD'!$B:$L,4,FALSE)</f>
        <v>0.19400000000000001</v>
      </c>
      <c r="Q196" s="10">
        <f>VLOOKUP($B196,'Hit PD'!$B:$L,5,FALSE)</f>
        <v>0.44500000000000001</v>
      </c>
      <c r="R196" s="10">
        <f>VLOOKUP($B196,'Hit PD'!$B:$L,6,FALSE)</f>
        <v>0.36</v>
      </c>
      <c r="S196" s="23">
        <f>VLOOKUP($B196,'Hit PD'!$B:$L,7,FALSE)</f>
        <v>6.9</v>
      </c>
      <c r="T196" s="10">
        <f>VLOOKUP($B196,'Hit PD'!$B:$L,8,FALSE)</f>
        <v>0.31</v>
      </c>
      <c r="U196" s="10">
        <f t="shared" si="3"/>
        <v>0.27100000000000002</v>
      </c>
      <c r="V196" s="10">
        <f>VLOOKUP($B196,'Hit PD'!$B:$L,10,FALSE)</f>
        <v>0.29299999999999998</v>
      </c>
      <c r="W196" s="10">
        <f>VLOOKUP($B196,'Hit PD'!$B:$L,11,FALSE)</f>
        <v>0.16600000000000001</v>
      </c>
      <c r="X196" s="10">
        <f>VLOOKUP($B196,'Hit PD'!$B:$M,12,FALSE)</f>
        <v>0.126</v>
      </c>
      <c r="Y196" s="10">
        <f>VLOOKUP($B196,'Hit PD'!$B:$L,9,FALSE)</f>
        <v>0.72899999999999998</v>
      </c>
      <c r="Z196" s="8">
        <v>0.14899999999999999</v>
      </c>
      <c r="AA196" s="8">
        <v>0.3</v>
      </c>
      <c r="AB196" s="11">
        <v>0.22600000000000001</v>
      </c>
      <c r="AC196" s="8">
        <v>0.29799999999999999</v>
      </c>
      <c r="AD196" s="8">
        <v>0.30499999999999999</v>
      </c>
      <c r="AE196" s="8">
        <v>91</v>
      </c>
      <c r="AF196" s="11">
        <v>-1.1000000000000001</v>
      </c>
      <c r="AG196" s="11">
        <v>-5.3</v>
      </c>
      <c r="AH196" s="8">
        <v>0.8</v>
      </c>
      <c r="AI196" s="8">
        <v>0.9</v>
      </c>
    </row>
    <row r="197" spans="1:35" ht="15" thickBot="1">
      <c r="A197" s="5">
        <v>196</v>
      </c>
      <c r="B197" s="22" t="s">
        <v>249</v>
      </c>
      <c r="C197" s="22">
        <v>2023</v>
      </c>
      <c r="D197" s="6" t="s">
        <v>103</v>
      </c>
      <c r="E197" s="8">
        <f>VLOOKUP(B197,HITTERS!$B:$W,3,FALSE)</f>
        <v>118</v>
      </c>
      <c r="F197" s="8">
        <f>VLOOKUP($B197,'Hit PD'!$B:$N,13,FALSE)</f>
        <v>434</v>
      </c>
      <c r="G197" s="8">
        <f>VLOOKUP($B197,HITTERS!$B:$W,4,FALSE)</f>
        <v>471</v>
      </c>
      <c r="H197" s="8">
        <f>VLOOKUP($B197,HITTERS!$B:$W,14,FALSE)</f>
        <v>0.32100000000000001</v>
      </c>
      <c r="I197" s="8">
        <f>VLOOKUP($B197,HITTERS!$B:$W,15,FALSE)</f>
        <v>0.45900000000000002</v>
      </c>
      <c r="J197" s="9">
        <f>VLOOKUP($B197,HITTERS!$B:$W,9,FALSE)</f>
        <v>6.2E-2</v>
      </c>
      <c r="K197" s="10">
        <f>VLOOKUP($B197,HITTERS!$B:$W,10,FALSE)</f>
        <v>0.20399999999999999</v>
      </c>
      <c r="L197" s="10">
        <f>VLOOKUP(B197,'Hit Statcast'!B:R,9,FALSE)</f>
        <v>7.0999999999999994E-2</v>
      </c>
      <c r="M197" s="10">
        <f>VLOOKUP($B197,'Hit Statcast'!$B:$R,11,FALSE)</f>
        <v>0.45</v>
      </c>
      <c r="N197" s="23">
        <f>VLOOKUP($B197,'Hit Statcast'!$B:$R,5,FALSE)</f>
        <v>89.7</v>
      </c>
      <c r="O197" s="23">
        <f>VLOOKUP($B197,'Hit Statcast'!$B:$R,7,FALSE)</f>
        <v>14.2</v>
      </c>
      <c r="P197" s="10">
        <f>VLOOKUP($B197,'Hit PD'!$B:$L,4,FALSE)</f>
        <v>0.20599999999999999</v>
      </c>
      <c r="Q197" s="10">
        <f>VLOOKUP($B197,'Hit PD'!$B:$L,5,FALSE)</f>
        <v>0.40899999999999997</v>
      </c>
      <c r="R197" s="10">
        <f>VLOOKUP($B197,'Hit PD'!$B:$L,6,FALSE)</f>
        <v>0.38500000000000001</v>
      </c>
      <c r="S197" s="23">
        <f>VLOOKUP($B197,'Hit PD'!$B:$L,7,FALSE)</f>
        <v>3.8</v>
      </c>
      <c r="T197" s="10">
        <f>VLOOKUP($B197,'Hit PD'!$B:$L,8,FALSE)</f>
        <v>0.373</v>
      </c>
      <c r="U197" s="10">
        <f t="shared" si="3"/>
        <v>0.254</v>
      </c>
      <c r="V197" s="10">
        <f>VLOOKUP($B197,'Hit PD'!$B:$L,10,FALSE)</f>
        <v>0.28000000000000003</v>
      </c>
      <c r="W197" s="10">
        <f>VLOOKUP($B197,'Hit PD'!$B:$L,11,FALSE)</f>
        <v>0.153</v>
      </c>
      <c r="X197" s="10">
        <f>VLOOKUP($B197,'Hit PD'!$B:$M,12,FALSE)</f>
        <v>0.127</v>
      </c>
      <c r="Y197" s="10">
        <f>VLOOKUP($B197,'Hit PD'!$B:$L,9,FALSE)</f>
        <v>0.746</v>
      </c>
      <c r="Z197" s="8">
        <v>0.191</v>
      </c>
      <c r="AA197" s="8">
        <v>0.316</v>
      </c>
      <c r="AB197" s="11">
        <v>0.27300000000000002</v>
      </c>
      <c r="AC197" s="8">
        <v>0.33800000000000002</v>
      </c>
      <c r="AD197" s="8">
        <v>0.32</v>
      </c>
      <c r="AE197" s="8">
        <v>103</v>
      </c>
      <c r="AF197" s="11">
        <v>-3.3</v>
      </c>
      <c r="AG197" s="11">
        <v>-1.3</v>
      </c>
      <c r="AH197" s="8">
        <v>-5.7</v>
      </c>
      <c r="AI197" s="8">
        <v>0.9</v>
      </c>
    </row>
    <row r="198" spans="1:35" ht="15" thickBot="1">
      <c r="A198" s="5">
        <v>197</v>
      </c>
      <c r="B198" s="22" t="s">
        <v>250</v>
      </c>
      <c r="C198" s="22">
        <v>2023</v>
      </c>
      <c r="D198" s="22" t="s">
        <v>74</v>
      </c>
      <c r="E198" s="8">
        <f>VLOOKUP(B198,HITTERS!$B:$W,3,FALSE)</f>
        <v>119</v>
      </c>
      <c r="F198" s="8">
        <f>VLOOKUP($B198,'Hit PD'!$B:$N,13,FALSE)</f>
        <v>454</v>
      </c>
      <c r="G198" s="8">
        <f>VLOOKUP($B198,HITTERS!$B:$W,4,FALSE)</f>
        <v>529</v>
      </c>
      <c r="H198" s="8">
        <f>VLOOKUP($B198,HITTERS!$B:$W,14,FALSE)</f>
        <v>0.33800000000000002</v>
      </c>
      <c r="I198" s="8">
        <f>VLOOKUP($B198,HITTERS!$B:$W,15,FALSE)</f>
        <v>0.40699999999999997</v>
      </c>
      <c r="J198" s="9">
        <f>VLOOKUP($B198,HITTERS!$B:$W,9,FALSE)</f>
        <v>9.8000000000000004E-2</v>
      </c>
      <c r="K198" s="10">
        <f>VLOOKUP($B198,HITTERS!$B:$W,10,FALSE)</f>
        <v>0.20599999999999999</v>
      </c>
      <c r="L198" s="10">
        <f>VLOOKUP(B198,'Hit Statcast'!B:R,9,FALSE)</f>
        <v>7.6999999999999999E-2</v>
      </c>
      <c r="M198" s="10">
        <f>VLOOKUP($B198,'Hit Statcast'!$B:$R,11,FALSE)</f>
        <v>0.38400000000000001</v>
      </c>
      <c r="N198" s="23">
        <f>VLOOKUP($B198,'Hit Statcast'!$B:$R,5,FALSE)</f>
        <v>89.5</v>
      </c>
      <c r="O198" s="23">
        <f>VLOOKUP($B198,'Hit Statcast'!$B:$R,7,FALSE)</f>
        <v>15.3</v>
      </c>
      <c r="P198" s="10">
        <f>VLOOKUP($B198,'Hit PD'!$B:$L,4,FALSE)</f>
        <v>0.216</v>
      </c>
      <c r="Q198" s="10">
        <f>VLOOKUP($B198,'Hit PD'!$B:$L,5,FALSE)</f>
        <v>0.38900000000000001</v>
      </c>
      <c r="R198" s="10">
        <f>VLOOKUP($B198,'Hit PD'!$B:$L,6,FALSE)</f>
        <v>0.39500000000000002</v>
      </c>
      <c r="S198" s="23">
        <f>VLOOKUP($B198,'Hit PD'!$B:$L,7,FALSE)</f>
        <v>5</v>
      </c>
      <c r="T198" s="10">
        <f>VLOOKUP($B198,'Hit PD'!$B:$L,8,FALSE)</f>
        <v>0.222</v>
      </c>
      <c r="U198" s="10">
        <f t="shared" si="3"/>
        <v>0.20299999999999996</v>
      </c>
      <c r="V198" s="10">
        <f>VLOOKUP($B198,'Hit PD'!$B:$L,10,FALSE)</f>
        <v>0.29499999999999998</v>
      </c>
      <c r="W198" s="10">
        <f>VLOOKUP($B198,'Hit PD'!$B:$L,11,FALSE)</f>
        <v>0.217</v>
      </c>
      <c r="X198" s="10">
        <f>VLOOKUP($B198,'Hit PD'!$B:$M,12,FALSE)</f>
        <v>7.8E-2</v>
      </c>
      <c r="Y198" s="10">
        <f>VLOOKUP($B198,'Hit PD'!$B:$L,9,FALSE)</f>
        <v>0.79700000000000004</v>
      </c>
      <c r="Z198" s="8">
        <v>0.156</v>
      </c>
      <c r="AA198" s="8">
        <v>0.27500000000000002</v>
      </c>
      <c r="AB198" s="11">
        <v>0.24</v>
      </c>
      <c r="AC198" s="8">
        <v>0.32</v>
      </c>
      <c r="AD198" s="8">
        <v>0.33300000000000002</v>
      </c>
      <c r="AE198" s="8">
        <v>94</v>
      </c>
      <c r="AF198" s="11">
        <v>-0.5</v>
      </c>
      <c r="AG198" s="11">
        <v>-4</v>
      </c>
      <c r="AH198" s="8">
        <v>-4.9000000000000004</v>
      </c>
      <c r="AI198" s="8">
        <v>0.8</v>
      </c>
    </row>
    <row r="199" spans="1:35" ht="15" thickBot="1">
      <c r="A199" s="5">
        <v>198</v>
      </c>
      <c r="B199" s="22" t="s">
        <v>251</v>
      </c>
      <c r="C199" s="22">
        <v>2023</v>
      </c>
      <c r="D199" s="22" t="s">
        <v>144</v>
      </c>
      <c r="E199" s="8">
        <f>VLOOKUP(B199,HITTERS!$B:$W,3,FALSE)</f>
        <v>102</v>
      </c>
      <c r="F199" s="8">
        <f>VLOOKUP($B199,'Hit PD'!$B:$N,13,FALSE)</f>
        <v>327</v>
      </c>
      <c r="G199" s="8">
        <f>VLOOKUP($B199,HITTERS!$B:$W,4,FALSE)</f>
        <v>355</v>
      </c>
      <c r="H199" s="8">
        <f>VLOOKUP($B199,HITTERS!$B:$W,14,FALSE)</f>
        <v>0.28000000000000003</v>
      </c>
      <c r="I199" s="8">
        <f>VLOOKUP($B199,HITTERS!$B:$W,15,FALSE)</f>
        <v>0.318</v>
      </c>
      <c r="J199" s="9">
        <f>VLOOKUP($B199,HITTERS!$B:$W,9,FALSE)</f>
        <v>7.0000000000000007E-2</v>
      </c>
      <c r="K199" s="10">
        <f>VLOOKUP($B199,HITTERS!$B:$W,10,FALSE)</f>
        <v>0.23100000000000001</v>
      </c>
      <c r="L199" s="10">
        <f>VLOOKUP(B199,'Hit Statcast'!B:R,9,FALSE)</f>
        <v>3.2000000000000001E-2</v>
      </c>
      <c r="M199" s="10">
        <f>VLOOKUP($B199,'Hit Statcast'!$B:$R,11,FALSE)</f>
        <v>0.32800000000000001</v>
      </c>
      <c r="N199" s="23">
        <f>VLOOKUP($B199,'Hit Statcast'!$B:$R,5,FALSE)</f>
        <v>86.7</v>
      </c>
      <c r="O199" s="23">
        <f>VLOOKUP($B199,'Hit Statcast'!$B:$R,7,FALSE)</f>
        <v>10</v>
      </c>
      <c r="P199" s="10">
        <f>VLOOKUP($B199,'Hit PD'!$B:$L,4,FALSE)</f>
        <v>0.23300000000000001</v>
      </c>
      <c r="Q199" s="10">
        <f>VLOOKUP($B199,'Hit PD'!$B:$L,5,FALSE)</f>
        <v>0.42899999999999999</v>
      </c>
      <c r="R199" s="10">
        <f>VLOOKUP($B199,'Hit PD'!$B:$L,6,FALSE)</f>
        <v>0.33900000000000002</v>
      </c>
      <c r="S199" s="23">
        <f>VLOOKUP($B199,'Hit PD'!$B:$L,7,FALSE)</f>
        <v>2.4</v>
      </c>
      <c r="T199" s="10">
        <f>VLOOKUP($B199,'Hit PD'!$B:$L,8,FALSE)</f>
        <v>0.377</v>
      </c>
      <c r="U199" s="10">
        <f t="shared" si="3"/>
        <v>0.24099999999999999</v>
      </c>
      <c r="V199" s="10">
        <f>VLOOKUP($B199,'Hit PD'!$B:$L,10,FALSE)</f>
        <v>0.28499999999999998</v>
      </c>
      <c r="W199" s="10">
        <f>VLOOKUP($B199,'Hit PD'!$B:$L,11,FALSE)</f>
        <v>0.16800000000000001</v>
      </c>
      <c r="X199" s="10">
        <f>VLOOKUP($B199,'Hit PD'!$B:$M,12,FALSE)</f>
        <v>0.11700000000000001</v>
      </c>
      <c r="Y199" s="10">
        <f>VLOOKUP($B199,'Hit PD'!$B:$L,9,FALSE)</f>
        <v>0.75900000000000001</v>
      </c>
      <c r="Z199" s="8">
        <v>9.9000000000000005E-2</v>
      </c>
      <c r="AA199" s="8">
        <v>0.27300000000000002</v>
      </c>
      <c r="AB199" s="11">
        <v>0.221</v>
      </c>
      <c r="AC199" s="8">
        <v>0.26400000000000001</v>
      </c>
      <c r="AD199" s="8">
        <v>0.26700000000000002</v>
      </c>
      <c r="AE199" s="8">
        <v>65</v>
      </c>
      <c r="AF199" s="11">
        <v>-4.4000000000000004</v>
      </c>
      <c r="AG199" s="11">
        <v>-18.600000000000001</v>
      </c>
      <c r="AH199" s="8">
        <v>15.5</v>
      </c>
      <c r="AI199" s="8">
        <v>0.8</v>
      </c>
    </row>
    <row r="200" spans="1:35" ht="15" thickBot="1">
      <c r="A200" s="5">
        <v>199</v>
      </c>
      <c r="B200" s="22" t="s">
        <v>252</v>
      </c>
      <c r="C200" s="22">
        <v>2023</v>
      </c>
      <c r="D200" s="22" t="s">
        <v>39</v>
      </c>
      <c r="E200" s="8">
        <f>VLOOKUP(B200,HITTERS!$B:$W,3,FALSE)</f>
        <v>98</v>
      </c>
      <c r="F200" s="8">
        <f>VLOOKUP($B200,'Hit PD'!$B:$N,13,FALSE)</f>
        <v>302</v>
      </c>
      <c r="G200" s="8">
        <f>VLOOKUP($B200,HITTERS!$B:$W,4,FALSE)</f>
        <v>337</v>
      </c>
      <c r="H200" s="8">
        <f>VLOOKUP($B200,HITTERS!$B:$W,14,FALSE)</f>
        <v>0.3</v>
      </c>
      <c r="I200" s="8">
        <f>VLOOKUP($B200,HITTERS!$B:$W,15,FALSE)</f>
        <v>0.377</v>
      </c>
      <c r="J200" s="9">
        <f>VLOOKUP($B200,HITTERS!$B:$W,9,FALSE)</f>
        <v>0.08</v>
      </c>
      <c r="K200" s="10">
        <f>VLOOKUP($B200,HITTERS!$B:$W,10,FALSE)</f>
        <v>0.318</v>
      </c>
      <c r="L200" s="10">
        <f>VLOOKUP(B200,'Hit Statcast'!B:R,9,FALSE)</f>
        <v>0.10100000000000001</v>
      </c>
      <c r="M200" s="10">
        <f>VLOOKUP($B200,'Hit Statcast'!$B:$R,11,FALSE)</f>
        <v>0.35899999999999999</v>
      </c>
      <c r="N200" s="23">
        <f>VLOOKUP($B200,'Hit Statcast'!$B:$R,5,FALSE)</f>
        <v>87.4</v>
      </c>
      <c r="O200" s="23">
        <f>VLOOKUP($B200,'Hit Statcast'!$B:$R,7,FALSE)</f>
        <v>17.2</v>
      </c>
      <c r="P200" s="10">
        <f>VLOOKUP($B200,'Hit PD'!$B:$L,4,FALSE)</f>
        <v>0.23200000000000001</v>
      </c>
      <c r="Q200" s="10">
        <f>VLOOKUP($B200,'Hit PD'!$B:$L,5,FALSE)</f>
        <v>0.36399999999999999</v>
      </c>
      <c r="R200" s="10">
        <f>VLOOKUP($B200,'Hit PD'!$B:$L,6,FALSE)</f>
        <v>0.40400000000000003</v>
      </c>
      <c r="S200" s="23">
        <f>VLOOKUP($B200,'Hit PD'!$B:$L,7,FALSE)</f>
        <v>7.6</v>
      </c>
      <c r="T200" s="10">
        <f>VLOOKUP($B200,'Hit PD'!$B:$L,8,FALSE)</f>
        <v>0.34300000000000003</v>
      </c>
      <c r="U200" s="10">
        <f t="shared" si="3"/>
        <v>0.29600000000000004</v>
      </c>
      <c r="V200" s="10">
        <f>VLOOKUP($B200,'Hit PD'!$B:$L,10,FALSE)</f>
        <v>0.28699999999999998</v>
      </c>
      <c r="W200" s="10">
        <f>VLOOKUP($B200,'Hit PD'!$B:$L,11,FALSE)</f>
        <v>0.13600000000000001</v>
      </c>
      <c r="X200" s="10">
        <f>VLOOKUP($B200,'Hit PD'!$B:$M,12,FALSE)</f>
        <v>0.151</v>
      </c>
      <c r="Y200" s="10">
        <f>VLOOKUP($B200,'Hit PD'!$B:$L,9,FALSE)</f>
        <v>0.70399999999999996</v>
      </c>
      <c r="Z200" s="8">
        <v>0.15</v>
      </c>
      <c r="AA200" s="8">
        <v>0.32600000000000001</v>
      </c>
      <c r="AB200" s="11">
        <v>0.23100000000000001</v>
      </c>
      <c r="AC200" s="8">
        <v>0.29899999999999999</v>
      </c>
      <c r="AD200" s="8">
        <v>0.32</v>
      </c>
      <c r="AE200" s="8">
        <v>84</v>
      </c>
      <c r="AF200" s="11">
        <v>1.7</v>
      </c>
      <c r="AG200" s="11">
        <v>-4.5999999999999996</v>
      </c>
      <c r="AH200" s="8">
        <v>1.8</v>
      </c>
      <c r="AI200" s="8">
        <v>0.8</v>
      </c>
    </row>
    <row r="201" spans="1:35" ht="15" thickBot="1">
      <c r="A201" s="5">
        <v>200</v>
      </c>
      <c r="B201" s="22" t="s">
        <v>253</v>
      </c>
      <c r="C201" s="22">
        <v>2023</v>
      </c>
      <c r="D201" s="22" t="s">
        <v>56</v>
      </c>
      <c r="E201" s="8">
        <f>VLOOKUP(B201,HITTERS!$B:$W,3,FALSE)</f>
        <v>116</v>
      </c>
      <c r="F201" s="8">
        <f>VLOOKUP($B201,'Hit PD'!$B:$N,13,FALSE)</f>
        <v>382</v>
      </c>
      <c r="G201" s="8">
        <f>VLOOKUP($B201,HITTERS!$B:$W,4,FALSE)</f>
        <v>419</v>
      </c>
      <c r="H201" s="8">
        <f>VLOOKUP($B201,HITTERS!$B:$W,14,FALSE)</f>
        <v>0.315</v>
      </c>
      <c r="I201" s="8">
        <f>VLOOKUP($B201,HITTERS!$B:$W,15,FALSE)</f>
        <v>0.40799999999999997</v>
      </c>
      <c r="J201" s="9">
        <f>VLOOKUP($B201,HITTERS!$B:$W,9,FALSE)</f>
        <v>0.05</v>
      </c>
      <c r="K201" s="10">
        <f>VLOOKUP($B201,HITTERS!$B:$W,10,FALSE)</f>
        <v>0.193</v>
      </c>
      <c r="L201" s="10">
        <f>VLOOKUP(B201,'Hit Statcast'!B:R,9,FALSE)</f>
        <v>7.8E-2</v>
      </c>
      <c r="M201" s="10">
        <f>VLOOKUP($B201,'Hit Statcast'!$B:$R,11,FALSE)</f>
        <v>0.36399999999999999</v>
      </c>
      <c r="N201" s="23">
        <f>VLOOKUP($B201,'Hit Statcast'!$B:$R,5,FALSE)</f>
        <v>87.4</v>
      </c>
      <c r="O201" s="23">
        <f>VLOOKUP($B201,'Hit Statcast'!$B:$R,7,FALSE)</f>
        <v>15.1</v>
      </c>
      <c r="P201" s="10">
        <f>VLOOKUP($B201,'Hit PD'!$B:$L,4,FALSE)</f>
        <v>0.224</v>
      </c>
      <c r="Q201" s="10">
        <f>VLOOKUP($B201,'Hit PD'!$B:$L,5,FALSE)</f>
        <v>0.373</v>
      </c>
      <c r="R201" s="10">
        <f>VLOOKUP($B201,'Hit PD'!$B:$L,6,FALSE)</f>
        <v>0.40300000000000002</v>
      </c>
      <c r="S201" s="23">
        <f>VLOOKUP($B201,'Hit PD'!$B:$L,7,FALSE)</f>
        <v>3.3</v>
      </c>
      <c r="T201" s="10">
        <f>VLOOKUP($B201,'Hit PD'!$B:$L,8,FALSE)</f>
        <v>0.39300000000000002</v>
      </c>
      <c r="U201" s="10">
        <f t="shared" si="3"/>
        <v>0.22199999999999998</v>
      </c>
      <c r="V201" s="10">
        <f>VLOOKUP($B201,'Hit PD'!$B:$L,10,FALSE)</f>
        <v>0.27100000000000002</v>
      </c>
      <c r="W201" s="10">
        <f>VLOOKUP($B201,'Hit PD'!$B:$L,11,FALSE)</f>
        <v>0.155</v>
      </c>
      <c r="X201" s="10">
        <f>VLOOKUP($B201,'Hit PD'!$B:$M,12,FALSE)</f>
        <v>0.11600000000000001</v>
      </c>
      <c r="Y201" s="10">
        <f>VLOOKUP($B201,'Hit PD'!$B:$L,9,FALSE)</f>
        <v>0.77800000000000002</v>
      </c>
      <c r="Z201" s="8">
        <v>0.13900000000000001</v>
      </c>
      <c r="AA201" s="8">
        <v>0.315</v>
      </c>
      <c r="AB201" s="11">
        <v>0.27200000000000002</v>
      </c>
      <c r="AC201" s="8">
        <v>0.313</v>
      </c>
      <c r="AD201" s="8">
        <v>0.32</v>
      </c>
      <c r="AE201" s="8">
        <v>96</v>
      </c>
      <c r="AF201" s="11">
        <v>-1.7</v>
      </c>
      <c r="AG201" s="11">
        <v>-3.7</v>
      </c>
      <c r="AH201" s="8">
        <v>-1.6</v>
      </c>
      <c r="AI201" s="8">
        <v>0.8</v>
      </c>
    </row>
    <row r="202" spans="1:35" ht="15" thickBot="1">
      <c r="A202" s="5">
        <v>201</v>
      </c>
      <c r="B202" s="22" t="s">
        <v>254</v>
      </c>
      <c r="C202" s="22">
        <v>2023</v>
      </c>
      <c r="D202" s="22" t="s">
        <v>50</v>
      </c>
      <c r="E202" s="8">
        <f>VLOOKUP(B202,HITTERS!$B:$W,3,FALSE)</f>
        <v>92</v>
      </c>
      <c r="F202" s="8">
        <f>VLOOKUP($B202,'Hit PD'!$B:$N,13,FALSE)</f>
        <v>334</v>
      </c>
      <c r="G202" s="8">
        <f>VLOOKUP($B202,HITTERS!$B:$W,4,FALSE)</f>
        <v>357</v>
      </c>
      <c r="H202" s="8">
        <f>VLOOKUP($B202,HITTERS!$B:$W,14,FALSE)</f>
        <v>0.30499999999999999</v>
      </c>
      <c r="I202" s="8">
        <f>VLOOKUP($B202,HITTERS!$B:$W,15,FALSE)</f>
        <v>0.42499999999999999</v>
      </c>
      <c r="J202" s="9">
        <f>VLOOKUP($B202,HITTERS!$B:$W,9,FALSE)</f>
        <v>5.6000000000000001E-2</v>
      </c>
      <c r="K202" s="10">
        <f>VLOOKUP($B202,HITTERS!$B:$W,10,FALSE)</f>
        <v>0.3</v>
      </c>
      <c r="L202" s="10">
        <f>VLOOKUP(B202,'Hit Statcast'!B:R,9,FALSE)</f>
        <v>0.10100000000000001</v>
      </c>
      <c r="M202" s="10">
        <f>VLOOKUP($B202,'Hit Statcast'!$B:$R,11,FALSE)</f>
        <v>0.39</v>
      </c>
      <c r="N202" s="23">
        <f>VLOOKUP($B202,'Hit Statcast'!$B:$R,5,FALSE)</f>
        <v>89.4</v>
      </c>
      <c r="O202" s="23">
        <f>VLOOKUP($B202,'Hit Statcast'!$B:$R,7,FALSE)</f>
        <v>12.3</v>
      </c>
      <c r="P202" s="10">
        <f>VLOOKUP($B202,'Hit PD'!$B:$L,4,FALSE)</f>
        <v>0.26300000000000001</v>
      </c>
      <c r="Q202" s="10">
        <f>VLOOKUP($B202,'Hit PD'!$B:$L,5,FALSE)</f>
        <v>0.42099999999999999</v>
      </c>
      <c r="R202" s="10">
        <f>VLOOKUP($B202,'Hit PD'!$B:$L,6,FALSE)</f>
        <v>0.316</v>
      </c>
      <c r="S202" s="23">
        <f>VLOOKUP($B202,'Hit PD'!$B:$L,7,FALSE)</f>
        <v>3.1</v>
      </c>
      <c r="T202" s="10">
        <f>VLOOKUP($B202,'Hit PD'!$B:$L,8,FALSE)</f>
        <v>0.32300000000000001</v>
      </c>
      <c r="U202" s="10">
        <f t="shared" si="3"/>
        <v>0.27800000000000002</v>
      </c>
      <c r="V202" s="10">
        <f>VLOOKUP($B202,'Hit PD'!$B:$L,10,FALSE)</f>
        <v>0.29799999999999999</v>
      </c>
      <c r="W202" s="10">
        <f>VLOOKUP($B202,'Hit PD'!$B:$L,11,FALSE)</f>
        <v>0.16800000000000001</v>
      </c>
      <c r="X202" s="10">
        <f>VLOOKUP($B202,'Hit PD'!$B:$M,12,FALSE)</f>
        <v>0.13</v>
      </c>
      <c r="Y202" s="10">
        <f>VLOOKUP($B202,'Hit PD'!$B:$L,9,FALSE)</f>
        <v>0.72199999999999998</v>
      </c>
      <c r="Z202" s="8">
        <v>0.14799999999999999</v>
      </c>
      <c r="AA202" s="8">
        <v>0.34899999999999998</v>
      </c>
      <c r="AB202" s="11">
        <v>0.25600000000000001</v>
      </c>
      <c r="AC202" s="8">
        <v>0.30399999999999999</v>
      </c>
      <c r="AD202" s="8">
        <v>0.308</v>
      </c>
      <c r="AE202" s="8">
        <v>90</v>
      </c>
      <c r="AF202" s="11">
        <v>0</v>
      </c>
      <c r="AG202" s="11">
        <v>-4</v>
      </c>
      <c r="AH202" s="8">
        <v>0.4</v>
      </c>
      <c r="AI202" s="8">
        <v>0.8</v>
      </c>
    </row>
    <row r="203" spans="1:35" ht="15" thickBot="1">
      <c r="A203" s="5">
        <v>202</v>
      </c>
      <c r="B203" s="22" t="s">
        <v>255</v>
      </c>
      <c r="C203" s="22">
        <v>2023</v>
      </c>
      <c r="D203" s="22" t="s">
        <v>144</v>
      </c>
      <c r="E203" s="8">
        <f>VLOOKUP(B203,HITTERS!$B:$W,3,FALSE)</f>
        <v>88</v>
      </c>
      <c r="F203" s="8">
        <f>VLOOKUP($B203,'Hit PD'!$B:$N,13,FALSE)</f>
        <v>281</v>
      </c>
      <c r="G203" s="8">
        <f>VLOOKUP($B203,HITTERS!$B:$W,4,FALSE)</f>
        <v>319</v>
      </c>
      <c r="H203" s="8">
        <f>VLOOKUP($B203,HITTERS!$B:$W,14,FALSE)</f>
        <v>0.34799999999999998</v>
      </c>
      <c r="I203" s="8">
        <f>VLOOKUP($B203,HITTERS!$B:$W,15,FALSE)</f>
        <v>0.44500000000000001</v>
      </c>
      <c r="J203" s="9">
        <f>VLOOKUP($B203,HITTERS!$B:$W,9,FALSE)</f>
        <v>8.7999999999999995E-2</v>
      </c>
      <c r="K203" s="10">
        <f>VLOOKUP($B203,HITTERS!$B:$W,10,FALSE)</f>
        <v>0.251</v>
      </c>
      <c r="L203" s="10">
        <f>VLOOKUP(B203,'Hit Statcast'!B:R,9,FALSE)</f>
        <v>7.3999999999999996E-2</v>
      </c>
      <c r="M203" s="10">
        <f>VLOOKUP($B203,'Hit Statcast'!$B:$R,11,FALSE)</f>
        <v>0.378</v>
      </c>
      <c r="N203" s="23">
        <f>VLOOKUP($B203,'Hit Statcast'!$B:$R,5,FALSE)</f>
        <v>88.6</v>
      </c>
      <c r="O203" s="23">
        <f>VLOOKUP($B203,'Hit Statcast'!$B:$R,7,FALSE)</f>
        <v>12.4</v>
      </c>
      <c r="P203" s="10">
        <f>VLOOKUP($B203,'Hit PD'!$B:$L,4,FALSE)</f>
        <v>0.309</v>
      </c>
      <c r="Q203" s="10">
        <f>VLOOKUP($B203,'Hit PD'!$B:$L,5,FALSE)</f>
        <v>0.39700000000000002</v>
      </c>
      <c r="R203" s="10">
        <f>VLOOKUP($B203,'Hit PD'!$B:$L,6,FALSE)</f>
        <v>0.29399999999999998</v>
      </c>
      <c r="S203" s="23">
        <f>VLOOKUP($B203,'Hit PD'!$B:$L,7,FALSE)</f>
        <v>2.9</v>
      </c>
      <c r="T203" s="10">
        <f>VLOOKUP($B203,'Hit PD'!$B:$L,8,FALSE)</f>
        <v>0.35</v>
      </c>
      <c r="U203" s="10">
        <f t="shared" si="3"/>
        <v>0.25</v>
      </c>
      <c r="V203" s="10">
        <f>VLOOKUP($B203,'Hit PD'!$B:$L,10,FALSE)</f>
        <v>0.29199999999999998</v>
      </c>
      <c r="W203" s="10">
        <f>VLOOKUP($B203,'Hit PD'!$B:$L,11,FALSE)</f>
        <v>0.17399999999999999</v>
      </c>
      <c r="X203" s="10">
        <f>VLOOKUP($B203,'Hit PD'!$B:$M,12,FALSE)</f>
        <v>0.11799999999999999</v>
      </c>
      <c r="Y203" s="10">
        <f>VLOOKUP($B203,'Hit PD'!$B:$L,9,FALSE)</f>
        <v>0.75</v>
      </c>
      <c r="Z203" s="8">
        <v>0.17799999999999999</v>
      </c>
      <c r="AA203" s="8">
        <v>0.33300000000000002</v>
      </c>
      <c r="AB203" s="11">
        <v>0.26800000000000002</v>
      </c>
      <c r="AC203" s="8">
        <v>0.34200000000000003</v>
      </c>
      <c r="AD203" s="8">
        <v>0.32700000000000001</v>
      </c>
      <c r="AE203" s="8">
        <v>119</v>
      </c>
      <c r="AF203" s="11">
        <v>0.7</v>
      </c>
      <c r="AG203" s="11">
        <v>7.7</v>
      </c>
      <c r="AH203" s="8">
        <v>-10.1</v>
      </c>
      <c r="AI203" s="8">
        <v>0.8</v>
      </c>
    </row>
    <row r="204" spans="1:35" ht="15" thickBot="1">
      <c r="A204" s="5">
        <v>203</v>
      </c>
      <c r="B204" s="22" t="s">
        <v>256</v>
      </c>
      <c r="C204" s="22">
        <v>2023</v>
      </c>
      <c r="D204" s="22" t="s">
        <v>86</v>
      </c>
      <c r="E204" s="8">
        <f>VLOOKUP(B204,HITTERS!$B:$W,3,FALSE)</f>
        <v>110</v>
      </c>
      <c r="F204" s="8">
        <f>VLOOKUP($B204,'Hit PD'!$B:$N,13,FALSE)</f>
        <v>310</v>
      </c>
      <c r="G204" s="8">
        <f>VLOOKUP($B204,HITTERS!$B:$W,4,FALSE)</f>
        <v>344</v>
      </c>
      <c r="H204" s="8">
        <f>VLOOKUP($B204,HITTERS!$B:$W,14,FALSE)</f>
        <v>0.30099999999999999</v>
      </c>
      <c r="I204" s="8">
        <f>VLOOKUP($B204,HITTERS!$B:$W,15,FALSE)</f>
        <v>0.39400000000000002</v>
      </c>
      <c r="J204" s="9">
        <f>VLOOKUP($B204,HITTERS!$B:$W,9,FALSE)</f>
        <v>7.0000000000000007E-2</v>
      </c>
      <c r="K204" s="10">
        <f>VLOOKUP($B204,HITTERS!$B:$W,10,FALSE)</f>
        <v>0.34</v>
      </c>
      <c r="L204" s="10">
        <f>VLOOKUP(B204,'Hit Statcast'!B:R,9,FALSE)</f>
        <v>0.112</v>
      </c>
      <c r="M204" s="10">
        <f>VLOOKUP($B204,'Hit Statcast'!$B:$R,11,FALSE)</f>
        <v>0.38600000000000001</v>
      </c>
      <c r="N204" s="23">
        <f>VLOOKUP($B204,'Hit Statcast'!$B:$R,5,FALSE)</f>
        <v>89.1</v>
      </c>
      <c r="O204" s="23">
        <f>VLOOKUP($B204,'Hit Statcast'!$B:$R,7,FALSE)</f>
        <v>16.100000000000001</v>
      </c>
      <c r="P204" s="10">
        <f>VLOOKUP($B204,'Hit PD'!$B:$L,4,FALSE)</f>
        <v>0.191</v>
      </c>
      <c r="Q204" s="10">
        <f>VLOOKUP($B204,'Hit PD'!$B:$L,5,FALSE)</f>
        <v>0.42599999999999999</v>
      </c>
      <c r="R204" s="10">
        <f>VLOOKUP($B204,'Hit PD'!$B:$L,6,FALSE)</f>
        <v>0.38300000000000001</v>
      </c>
      <c r="S204" s="23">
        <f>VLOOKUP($B204,'Hit PD'!$B:$L,7,FALSE)</f>
        <v>3</v>
      </c>
      <c r="T204" s="10">
        <f>VLOOKUP($B204,'Hit PD'!$B:$L,8,FALSE)</f>
        <v>0.317</v>
      </c>
      <c r="U204" s="10">
        <f t="shared" si="3"/>
        <v>0.33999999999999997</v>
      </c>
      <c r="V204" s="10">
        <f>VLOOKUP($B204,'Hit PD'!$B:$L,10,FALSE)</f>
        <v>0.311</v>
      </c>
      <c r="W204" s="10">
        <f>VLOOKUP($B204,'Hit PD'!$B:$L,11,FALSE)</f>
        <v>0.13800000000000001</v>
      </c>
      <c r="X204" s="10">
        <f>VLOOKUP($B204,'Hit PD'!$B:$M,12,FALSE)</f>
        <v>0.17299999999999999</v>
      </c>
      <c r="Y204" s="10">
        <f>VLOOKUP($B204,'Hit PD'!$B:$L,9,FALSE)</f>
        <v>0.66</v>
      </c>
      <c r="Z204" s="8">
        <v>0.161</v>
      </c>
      <c r="AA204" s="8">
        <v>0.33300000000000002</v>
      </c>
      <c r="AB204" s="11">
        <v>0.23699999999999999</v>
      </c>
      <c r="AC204" s="8">
        <v>0.30599999999999999</v>
      </c>
      <c r="AD204" s="8">
        <v>0.28499999999999998</v>
      </c>
      <c r="AE204" s="8">
        <v>94</v>
      </c>
      <c r="AF204" s="11">
        <v>1.1000000000000001</v>
      </c>
      <c r="AG204" s="11">
        <v>-1.5</v>
      </c>
      <c r="AH204" s="8">
        <v>-2.1</v>
      </c>
      <c r="AI204" s="8">
        <v>0.8</v>
      </c>
    </row>
    <row r="205" spans="1:35" ht="15" thickBot="1">
      <c r="A205" s="5">
        <v>204</v>
      </c>
      <c r="B205" s="22" t="s">
        <v>257</v>
      </c>
      <c r="C205" s="22">
        <v>2023</v>
      </c>
      <c r="D205" s="22" t="s">
        <v>97</v>
      </c>
      <c r="E205" s="8">
        <f>VLOOKUP(B205,HITTERS!$B:$W,3,FALSE)</f>
        <v>111</v>
      </c>
      <c r="F205" s="8">
        <f>VLOOKUP($B205,'Hit PD'!$B:$N,13,FALSE)</f>
        <v>289</v>
      </c>
      <c r="G205" s="8">
        <f>VLOOKUP($B205,HITTERS!$B:$W,4,FALSE)</f>
        <v>338</v>
      </c>
      <c r="H205" s="8">
        <f>VLOOKUP($B205,HITTERS!$B:$W,14,FALSE)</f>
        <v>0.34</v>
      </c>
      <c r="I205" s="8">
        <f>VLOOKUP($B205,HITTERS!$B:$W,15,FALSE)</f>
        <v>0.37</v>
      </c>
      <c r="J205" s="9">
        <f>VLOOKUP($B205,HITTERS!$B:$W,9,FALSE)</f>
        <v>0.11799999999999999</v>
      </c>
      <c r="K205" s="10">
        <f>VLOOKUP($B205,HITTERS!$B:$W,10,FALSE)</f>
        <v>0.26</v>
      </c>
      <c r="L205" s="10">
        <f>VLOOKUP(B205,'Hit Statcast'!B:R,9,FALSE)</f>
        <v>7.3999999999999996E-2</v>
      </c>
      <c r="M205" s="10">
        <f>VLOOKUP($B205,'Hit Statcast'!$B:$R,11,FALSE)</f>
        <v>0.33</v>
      </c>
      <c r="N205" s="23">
        <f>VLOOKUP($B205,'Hit Statcast'!$B:$R,5,FALSE)</f>
        <v>88.4</v>
      </c>
      <c r="O205" s="23">
        <f>VLOOKUP($B205,'Hit Statcast'!$B:$R,7,FALSE)</f>
        <v>15.7</v>
      </c>
      <c r="P205" s="10">
        <f>VLOOKUP($B205,'Hit PD'!$B:$L,4,FALSE)</f>
        <v>0.20499999999999999</v>
      </c>
      <c r="Q205" s="10">
        <f>VLOOKUP($B205,'Hit PD'!$B:$L,5,FALSE)</f>
        <v>0.38</v>
      </c>
      <c r="R205" s="10">
        <f>VLOOKUP($B205,'Hit PD'!$B:$L,6,FALSE)</f>
        <v>0.41499999999999998</v>
      </c>
      <c r="S205" s="23">
        <f>VLOOKUP($B205,'Hit PD'!$B:$L,7,FALSE)</f>
        <v>4.3</v>
      </c>
      <c r="T205" s="10">
        <f>VLOOKUP($B205,'Hit PD'!$B:$L,8,FALSE)</f>
        <v>0.191</v>
      </c>
      <c r="U205" s="10">
        <f t="shared" si="3"/>
        <v>0.21699999999999997</v>
      </c>
      <c r="V205" s="10">
        <f>VLOOKUP($B205,'Hit PD'!$B:$L,10,FALSE)</f>
        <v>0.3</v>
      </c>
      <c r="W205" s="10">
        <f>VLOOKUP($B205,'Hit PD'!$B:$L,11,FALSE)</f>
        <v>0.214</v>
      </c>
      <c r="X205" s="10">
        <f>VLOOKUP($B205,'Hit PD'!$B:$M,12,FALSE)</f>
        <v>8.5999999999999993E-2</v>
      </c>
      <c r="Y205" s="10">
        <f>VLOOKUP($B205,'Hit PD'!$B:$L,9,FALSE)</f>
        <v>0.78300000000000003</v>
      </c>
      <c r="Z205" s="8">
        <v>0.14299999999999999</v>
      </c>
      <c r="AA205" s="8">
        <v>0.29399999999999998</v>
      </c>
      <c r="AB205" s="11">
        <v>0.22800000000000001</v>
      </c>
      <c r="AC205" s="8">
        <v>0.312</v>
      </c>
      <c r="AD205" s="8">
        <v>0.315</v>
      </c>
      <c r="AE205" s="8">
        <v>99</v>
      </c>
      <c r="AF205" s="11">
        <v>2.1</v>
      </c>
      <c r="AG205" s="11">
        <v>1.6</v>
      </c>
      <c r="AH205" s="8">
        <v>-4.5</v>
      </c>
      <c r="AI205" s="8">
        <v>0.8</v>
      </c>
    </row>
    <row r="206" spans="1:35" ht="15" thickBot="1">
      <c r="A206" s="5">
        <v>205</v>
      </c>
      <c r="B206" s="22" t="s">
        <v>258</v>
      </c>
      <c r="C206" s="22">
        <v>2023</v>
      </c>
      <c r="D206" s="22" t="s">
        <v>86</v>
      </c>
      <c r="E206" s="8">
        <f>VLOOKUP(B206,HITTERS!$B:$W,3,FALSE)</f>
        <v>121</v>
      </c>
      <c r="F206" s="8">
        <f>VLOOKUP($B206,'Hit PD'!$B:$N,13,FALSE)</f>
        <v>358</v>
      </c>
      <c r="G206" s="8">
        <f>VLOOKUP($B206,HITTERS!$B:$W,4,FALSE)</f>
        <v>425</v>
      </c>
      <c r="H206" s="8">
        <f>VLOOKUP($B206,HITTERS!$B:$W,14,FALSE)</f>
        <v>0.34799999999999998</v>
      </c>
      <c r="I206" s="8">
        <f>VLOOKUP($B206,HITTERS!$B:$W,15,FALSE)</f>
        <v>0.41599999999999998</v>
      </c>
      <c r="J206" s="9">
        <f>VLOOKUP($B206,HITTERS!$B:$W,9,FALSE)</f>
        <v>0.13400000000000001</v>
      </c>
      <c r="K206" s="10">
        <f>VLOOKUP($B206,HITTERS!$B:$W,10,FALSE)</f>
        <v>0.20899999999999999</v>
      </c>
      <c r="L206" s="10">
        <f>VLOOKUP(B206,'Hit Statcast'!B:R,9,FALSE)</f>
        <v>0.11799999999999999</v>
      </c>
      <c r="M206" s="10">
        <f>VLOOKUP($B206,'Hit Statcast'!$B:$R,11,FALSE)</f>
        <v>0.52200000000000002</v>
      </c>
      <c r="N206" s="23">
        <f>VLOOKUP($B206,'Hit Statcast'!$B:$R,5,FALSE)</f>
        <v>92.1</v>
      </c>
      <c r="O206" s="23">
        <f>VLOOKUP($B206,'Hit Statcast'!$B:$R,7,FALSE)</f>
        <v>15.2</v>
      </c>
      <c r="P206" s="10">
        <f>VLOOKUP($B206,'Hit PD'!$B:$L,4,FALSE)</f>
        <v>0.188</v>
      </c>
      <c r="Q206" s="10">
        <f>VLOOKUP($B206,'Hit PD'!$B:$L,5,FALSE)</f>
        <v>0.39500000000000002</v>
      </c>
      <c r="R206" s="10">
        <f>VLOOKUP($B206,'Hit PD'!$B:$L,6,FALSE)</f>
        <v>0.41699999999999998</v>
      </c>
      <c r="S206" s="23">
        <f>VLOOKUP($B206,'Hit PD'!$B:$L,7,FALSE)</f>
        <v>3.2</v>
      </c>
      <c r="T206" s="10">
        <f>VLOOKUP($B206,'Hit PD'!$B:$L,8,FALSE)</f>
        <v>0.308</v>
      </c>
      <c r="U206" s="10">
        <f t="shared" si="3"/>
        <v>0.22599999999999998</v>
      </c>
      <c r="V206" s="10">
        <f>VLOOKUP($B206,'Hit PD'!$B:$L,10,FALSE)</f>
        <v>0.25700000000000001</v>
      </c>
      <c r="W206" s="10">
        <f>VLOOKUP($B206,'Hit PD'!$B:$L,11,FALSE)</f>
        <v>0.156</v>
      </c>
      <c r="X206" s="10">
        <f>VLOOKUP($B206,'Hit PD'!$B:$M,12,FALSE)</f>
        <v>0.10100000000000001</v>
      </c>
      <c r="Y206" s="10">
        <f>VLOOKUP($B206,'Hit PD'!$B:$L,9,FALSE)</f>
        <v>0.77400000000000002</v>
      </c>
      <c r="Z206" s="8">
        <v>0.187</v>
      </c>
      <c r="AA206" s="8">
        <v>0.27600000000000002</v>
      </c>
      <c r="AB206" s="11">
        <v>0.24099999999999999</v>
      </c>
      <c r="AC206" s="8">
        <v>0.33700000000000002</v>
      </c>
      <c r="AD206" s="8">
        <v>0.374</v>
      </c>
      <c r="AE206" s="8">
        <v>115</v>
      </c>
      <c r="AF206" s="11">
        <v>-1.4</v>
      </c>
      <c r="AG206" s="11">
        <v>6.1</v>
      </c>
      <c r="AH206" s="8">
        <v>-12.3</v>
      </c>
      <c r="AI206" s="8">
        <v>0.8</v>
      </c>
    </row>
    <row r="207" spans="1:35" ht="15" thickBot="1">
      <c r="A207" s="5">
        <v>206</v>
      </c>
      <c r="B207" s="22" t="s">
        <v>259</v>
      </c>
      <c r="C207" s="22">
        <v>2023</v>
      </c>
      <c r="D207" s="22" t="s">
        <v>29</v>
      </c>
      <c r="E207" s="8">
        <f>VLOOKUP(B207,HITTERS!$B:$W,3,FALSE)</f>
        <v>84</v>
      </c>
      <c r="F207" s="8">
        <f>VLOOKUP($B207,'Hit PD'!$B:$N,13,FALSE)</f>
        <v>289</v>
      </c>
      <c r="G207" s="8">
        <f>VLOOKUP($B207,HITTERS!$B:$W,4,FALSE)</f>
        <v>329</v>
      </c>
      <c r="H207" s="8">
        <f>VLOOKUP($B207,HITTERS!$B:$W,14,FALSE)</f>
        <v>0.308</v>
      </c>
      <c r="I207" s="8">
        <f>VLOOKUP($B207,HITTERS!$B:$W,15,FALSE)</f>
        <v>0.377</v>
      </c>
      <c r="J207" s="9">
        <f>VLOOKUP($B207,HITTERS!$B:$W,9,FALSE)</f>
        <v>6.0999999999999999E-2</v>
      </c>
      <c r="K207" s="10">
        <f>VLOOKUP($B207,HITTERS!$B:$W,10,FALSE)</f>
        <v>0.23400000000000001</v>
      </c>
      <c r="L207" s="10">
        <f>VLOOKUP(B207,'Hit Statcast'!B:R,9,FALSE)</f>
        <v>8.7999999999999995E-2</v>
      </c>
      <c r="M207" s="10">
        <f>VLOOKUP($B207,'Hit Statcast'!$B:$R,11,FALSE)</f>
        <v>0.39800000000000002</v>
      </c>
      <c r="N207" s="23">
        <f>VLOOKUP($B207,'Hit Statcast'!$B:$R,5,FALSE)</f>
        <v>89.1</v>
      </c>
      <c r="O207" s="23">
        <f>VLOOKUP($B207,'Hit Statcast'!$B:$R,7,FALSE)</f>
        <v>14.5</v>
      </c>
      <c r="P207" s="10">
        <f>VLOOKUP($B207,'Hit PD'!$B:$L,4,FALSE)</f>
        <v>0.20599999999999999</v>
      </c>
      <c r="Q207" s="10">
        <f>VLOOKUP($B207,'Hit PD'!$B:$L,5,FALSE)</f>
        <v>0.379</v>
      </c>
      <c r="R207" s="10">
        <f>VLOOKUP($B207,'Hit PD'!$B:$L,6,FALSE)</f>
        <v>0.41599999999999998</v>
      </c>
      <c r="S207" s="23">
        <f>VLOOKUP($B207,'Hit PD'!$B:$L,7,FALSE)</f>
        <v>4.3</v>
      </c>
      <c r="T207" s="10">
        <f>VLOOKUP($B207,'Hit PD'!$B:$L,8,FALSE)</f>
        <v>0.29899999999999999</v>
      </c>
      <c r="U207" s="10">
        <f t="shared" si="3"/>
        <v>0.27200000000000002</v>
      </c>
      <c r="V207" s="10">
        <f>VLOOKUP($B207,'Hit PD'!$B:$L,10,FALSE)</f>
        <v>0.28999999999999998</v>
      </c>
      <c r="W207" s="10">
        <f>VLOOKUP($B207,'Hit PD'!$B:$L,11,FALSE)</f>
        <v>0.161</v>
      </c>
      <c r="X207" s="10">
        <f>VLOOKUP($B207,'Hit PD'!$B:$M,12,FALSE)</f>
        <v>0.129</v>
      </c>
      <c r="Y207" s="10">
        <f>VLOOKUP($B207,'Hit PD'!$B:$L,9,FALSE)</f>
        <v>0.72799999999999998</v>
      </c>
      <c r="Z207" s="8">
        <v>0.155</v>
      </c>
      <c r="AA207" s="8">
        <v>0.26600000000000001</v>
      </c>
      <c r="AB207" s="11">
        <v>0.224</v>
      </c>
      <c r="AC207" s="8">
        <v>0.29799999999999999</v>
      </c>
      <c r="AD207" s="8">
        <v>0.31</v>
      </c>
      <c r="AE207" s="8">
        <v>85</v>
      </c>
      <c r="AF207" s="11">
        <v>-0.2</v>
      </c>
      <c r="AG207" s="11">
        <v>-5.8</v>
      </c>
      <c r="AH207" s="8">
        <v>3</v>
      </c>
      <c r="AI207" s="8">
        <v>0.8</v>
      </c>
    </row>
    <row r="208" spans="1:35" ht="15" thickBot="1">
      <c r="A208" s="5">
        <v>207</v>
      </c>
      <c r="B208" s="22" t="s">
        <v>260</v>
      </c>
      <c r="C208" s="22">
        <v>2023</v>
      </c>
      <c r="D208" s="22" t="s">
        <v>153</v>
      </c>
      <c r="E208" s="8">
        <f>VLOOKUP(B208,HITTERS!$B:$W,3,FALSE)</f>
        <v>136</v>
      </c>
      <c r="F208" s="8">
        <f>VLOOKUP($B208,'Hit PD'!$B:$N,13,FALSE)</f>
        <v>510</v>
      </c>
      <c r="G208" s="8">
        <f>VLOOKUP($B208,HITTERS!$B:$W,4,FALSE)</f>
        <v>547</v>
      </c>
      <c r="H208" s="8">
        <f>VLOOKUP($B208,HITTERS!$B:$W,14,FALSE)</f>
        <v>0.26700000000000002</v>
      </c>
      <c r="I208" s="8">
        <f>VLOOKUP($B208,HITTERS!$B:$W,15,FALSE)</f>
        <v>0.32500000000000001</v>
      </c>
      <c r="J208" s="9">
        <f>VLOOKUP($B208,HITTERS!$B:$W,9,FALSE)</f>
        <v>4.3999999999999997E-2</v>
      </c>
      <c r="K208" s="10">
        <f>VLOOKUP($B208,HITTERS!$B:$W,10,FALSE)</f>
        <v>0.22900000000000001</v>
      </c>
      <c r="L208" s="10">
        <f>VLOOKUP(B208,'Hit Statcast'!B:R,9,FALSE)</f>
        <v>5.0999999999999997E-2</v>
      </c>
      <c r="M208" s="10">
        <f>VLOOKUP($B208,'Hit Statcast'!$B:$R,11,FALSE)</f>
        <v>0.38800000000000001</v>
      </c>
      <c r="N208" s="23">
        <f>VLOOKUP($B208,'Hit Statcast'!$B:$R,5,FALSE)</f>
        <v>88</v>
      </c>
      <c r="O208" s="23">
        <f>VLOOKUP($B208,'Hit Statcast'!$B:$R,7,FALSE)</f>
        <v>9.3000000000000007</v>
      </c>
      <c r="P208" s="10">
        <f>VLOOKUP($B208,'Hit PD'!$B:$L,4,FALSE)</f>
        <v>0.18099999999999999</v>
      </c>
      <c r="Q208" s="10">
        <f>VLOOKUP($B208,'Hit PD'!$B:$L,5,FALSE)</f>
        <v>0.499</v>
      </c>
      <c r="R208" s="10">
        <f>VLOOKUP($B208,'Hit PD'!$B:$L,6,FALSE)</f>
        <v>0.32</v>
      </c>
      <c r="S208" s="23">
        <f>VLOOKUP($B208,'Hit PD'!$B:$L,7,FALSE)</f>
        <v>6.5</v>
      </c>
      <c r="T208" s="10">
        <f>VLOOKUP($B208,'Hit PD'!$B:$L,8,FALSE)</f>
        <v>0.46</v>
      </c>
      <c r="U208" s="10">
        <f t="shared" si="3"/>
        <v>0.30500000000000005</v>
      </c>
      <c r="V208" s="10">
        <f>VLOOKUP($B208,'Hit PD'!$B:$L,10,FALSE)</f>
        <v>0.30099999999999999</v>
      </c>
      <c r="W208" s="10">
        <f>VLOOKUP($B208,'Hit PD'!$B:$L,11,FALSE)</f>
        <v>0.13400000000000001</v>
      </c>
      <c r="X208" s="10">
        <f>VLOOKUP($B208,'Hit PD'!$B:$M,12,FALSE)</f>
        <v>0.16700000000000001</v>
      </c>
      <c r="Y208" s="10">
        <f>VLOOKUP($B208,'Hit PD'!$B:$L,9,FALSE)</f>
        <v>0.69499999999999995</v>
      </c>
      <c r="Z208" s="8">
        <v>0.10199999999999999</v>
      </c>
      <c r="AA208" s="8">
        <v>0.27200000000000002</v>
      </c>
      <c r="AB208" s="11">
        <v>0.219</v>
      </c>
      <c r="AC208" s="8">
        <v>0.25800000000000001</v>
      </c>
      <c r="AD208" s="8">
        <v>0.27800000000000002</v>
      </c>
      <c r="AE208" s="8">
        <v>60</v>
      </c>
      <c r="AF208" s="11">
        <v>2.2999999999999998</v>
      </c>
      <c r="AG208" s="11">
        <v>-23.5</v>
      </c>
      <c r="AH208" s="8">
        <v>13</v>
      </c>
      <c r="AI208" s="8">
        <v>0.8</v>
      </c>
    </row>
    <row r="209" spans="1:35" ht="15" thickBot="1">
      <c r="A209" s="5">
        <v>208</v>
      </c>
      <c r="B209" s="22" t="s">
        <v>261</v>
      </c>
      <c r="C209" s="22">
        <v>2023</v>
      </c>
      <c r="D209" s="22" t="s">
        <v>109</v>
      </c>
      <c r="E209" s="8">
        <f>VLOOKUP(B209,HITTERS!$B:$W,3,FALSE)</f>
        <v>96</v>
      </c>
      <c r="F209" s="8">
        <f>VLOOKUP($B209,'Hit PD'!$B:$N,13,FALSE)</f>
        <v>359</v>
      </c>
      <c r="G209" s="8">
        <f>VLOOKUP($B209,HITTERS!$B:$W,4,FALSE)</f>
        <v>413</v>
      </c>
      <c r="H209" s="8">
        <f>VLOOKUP($B209,HITTERS!$B:$W,14,FALSE)</f>
        <v>0.36299999999999999</v>
      </c>
      <c r="I209" s="8">
        <f>VLOOKUP($B209,HITTERS!$B:$W,15,FALSE)</f>
        <v>0.44</v>
      </c>
      <c r="J209" s="9">
        <f>VLOOKUP($B209,HITTERS!$B:$W,9,FALSE)</f>
        <v>9.4E-2</v>
      </c>
      <c r="K209" s="10">
        <f>VLOOKUP($B209,HITTERS!$B:$W,10,FALSE)</f>
        <v>0.13300000000000001</v>
      </c>
      <c r="L209" s="10">
        <f>VLOOKUP(B209,'Hit Statcast'!B:R,9,FALSE)</f>
        <v>4.9000000000000002E-2</v>
      </c>
      <c r="M209" s="10">
        <f>VLOOKUP($B209,'Hit Statcast'!$B:$R,11,FALSE)</f>
        <v>0.315</v>
      </c>
      <c r="N209" s="23">
        <f>VLOOKUP($B209,'Hit Statcast'!$B:$R,5,FALSE)</f>
        <v>86.4</v>
      </c>
      <c r="O209" s="23">
        <f>VLOOKUP($B209,'Hit Statcast'!$B:$R,7,FALSE)</f>
        <v>18.100000000000001</v>
      </c>
      <c r="P209" s="10">
        <f>VLOOKUP($B209,'Hit PD'!$B:$L,4,FALSE)</f>
        <v>0.23400000000000001</v>
      </c>
      <c r="Q209" s="10">
        <f>VLOOKUP($B209,'Hit PD'!$B:$L,5,FALSE)</f>
        <v>0.36399999999999999</v>
      </c>
      <c r="R209" s="10">
        <f>VLOOKUP($B209,'Hit PD'!$B:$L,6,FALSE)</f>
        <v>0.40300000000000002</v>
      </c>
      <c r="S209" s="23">
        <f>VLOOKUP($B209,'Hit PD'!$B:$L,7,FALSE)</f>
        <v>5.6</v>
      </c>
      <c r="T209" s="10">
        <f>VLOOKUP($B209,'Hit PD'!$B:$L,8,FALSE)</f>
        <v>0.315</v>
      </c>
      <c r="U209" s="10">
        <f t="shared" si="3"/>
        <v>0.17000000000000004</v>
      </c>
      <c r="V209" s="10">
        <f>VLOOKUP($B209,'Hit PD'!$B:$L,10,FALSE)</f>
        <v>0.248</v>
      </c>
      <c r="W209" s="10">
        <f>VLOOKUP($B209,'Hit PD'!$B:$L,11,FALSE)</f>
        <v>0.16800000000000001</v>
      </c>
      <c r="X209" s="10">
        <f>VLOOKUP($B209,'Hit PD'!$B:$M,12,FALSE)</f>
        <v>0.08</v>
      </c>
      <c r="Y209" s="10">
        <f>VLOOKUP($B209,'Hit PD'!$B:$L,9,FALSE)</f>
        <v>0.83</v>
      </c>
      <c r="Z209" s="8">
        <v>0.157</v>
      </c>
      <c r="AA209" s="8">
        <v>0.309</v>
      </c>
      <c r="AB209" s="11">
        <v>0.27900000000000003</v>
      </c>
      <c r="AC209" s="8">
        <v>0.35099999999999998</v>
      </c>
      <c r="AD209" s="8">
        <v>0.34699999999999998</v>
      </c>
      <c r="AE209" s="8">
        <v>106</v>
      </c>
      <c r="AF209" s="11">
        <v>-2.2999999999999998</v>
      </c>
      <c r="AG209" s="11">
        <v>0.4</v>
      </c>
      <c r="AH209" s="8">
        <v>-6.2</v>
      </c>
      <c r="AI209" s="8">
        <v>0.7</v>
      </c>
    </row>
    <row r="210" spans="1:35" ht="15" thickBot="1">
      <c r="A210" s="5">
        <v>209</v>
      </c>
      <c r="B210" s="22" t="s">
        <v>262</v>
      </c>
      <c r="C210" s="22">
        <v>2023</v>
      </c>
      <c r="D210" s="22" t="s">
        <v>153</v>
      </c>
      <c r="E210" s="8">
        <f>VLOOKUP(B210,HITTERS!$B:$W,3,FALSE)</f>
        <v>112</v>
      </c>
      <c r="F210" s="8">
        <f>VLOOKUP($B210,'Hit PD'!$B:$N,13,FALSE)</f>
        <v>312</v>
      </c>
      <c r="G210" s="8">
        <f>VLOOKUP($B210,HITTERS!$B:$W,4,FALSE)</f>
        <v>357</v>
      </c>
      <c r="H210" s="8">
        <f>VLOOKUP($B210,HITTERS!$B:$W,14,FALSE)</f>
        <v>0.31</v>
      </c>
      <c r="I210" s="8">
        <f>VLOOKUP($B210,HITTERS!$B:$W,15,FALSE)</f>
        <v>0.372</v>
      </c>
      <c r="J210" s="9">
        <f>VLOOKUP($B210,HITTERS!$B:$W,9,FALSE)</f>
        <v>0.11799999999999999</v>
      </c>
      <c r="K210" s="10">
        <f>VLOOKUP($B210,HITTERS!$B:$W,10,FALSE)</f>
        <v>0.249</v>
      </c>
      <c r="L210" s="10">
        <f>VLOOKUP(B210,'Hit Statcast'!B:R,9,FALSE)</f>
        <v>6.2E-2</v>
      </c>
      <c r="M210" s="10">
        <f>VLOOKUP($B210,'Hit Statcast'!$B:$R,11,FALSE)</f>
        <v>0.36299999999999999</v>
      </c>
      <c r="N210" s="23">
        <f>VLOOKUP($B210,'Hit Statcast'!$B:$R,5,FALSE)</f>
        <v>88.1</v>
      </c>
      <c r="O210" s="23">
        <f>VLOOKUP($B210,'Hit Statcast'!$B:$R,7,FALSE)</f>
        <v>10.8</v>
      </c>
      <c r="P210" s="10">
        <f>VLOOKUP($B210,'Hit PD'!$B:$L,4,FALSE)</f>
        <v>0.157</v>
      </c>
      <c r="Q210" s="10">
        <f>VLOOKUP($B210,'Hit PD'!$B:$L,5,FALSE)</f>
        <v>0.46200000000000002</v>
      </c>
      <c r="R210" s="10">
        <f>VLOOKUP($B210,'Hit PD'!$B:$L,6,FALSE)</f>
        <v>0.38100000000000001</v>
      </c>
      <c r="S210" s="23">
        <f>VLOOKUP($B210,'Hit PD'!$B:$L,7,FALSE)</f>
        <v>5.3</v>
      </c>
      <c r="T210" s="10">
        <f>VLOOKUP($B210,'Hit PD'!$B:$L,8,FALSE)</f>
        <v>0.29199999999999998</v>
      </c>
      <c r="U210" s="10">
        <f t="shared" si="3"/>
        <v>0.22399999999999998</v>
      </c>
      <c r="V210" s="10">
        <f>VLOOKUP($B210,'Hit PD'!$B:$L,10,FALSE)</f>
        <v>0.253</v>
      </c>
      <c r="W210" s="10">
        <f>VLOOKUP($B210,'Hit PD'!$B:$L,11,FALSE)</f>
        <v>0.14899999999999999</v>
      </c>
      <c r="X210" s="10">
        <f>VLOOKUP($B210,'Hit PD'!$B:$M,12,FALSE)</f>
        <v>0.104</v>
      </c>
      <c r="Y210" s="10">
        <f>VLOOKUP($B210,'Hit PD'!$B:$L,9,FALSE)</f>
        <v>0.77600000000000002</v>
      </c>
      <c r="Z210" s="8">
        <v>0.14699999999999999</v>
      </c>
      <c r="AA210" s="8">
        <v>0.26600000000000001</v>
      </c>
      <c r="AB210" s="11">
        <v>0.216</v>
      </c>
      <c r="AC210" s="8">
        <v>0.28999999999999998</v>
      </c>
      <c r="AD210" s="8">
        <v>0.29199999999999998</v>
      </c>
      <c r="AE210" s="8">
        <v>82</v>
      </c>
      <c r="AF210" s="11">
        <v>2.5</v>
      </c>
      <c r="AG210" s="11">
        <v>-5</v>
      </c>
      <c r="AH210" s="8">
        <v>0.7</v>
      </c>
      <c r="AI210" s="8">
        <v>0.7</v>
      </c>
    </row>
    <row r="211" spans="1:35" ht="15" thickBot="1">
      <c r="A211" s="5">
        <v>210</v>
      </c>
      <c r="B211" s="22" t="s">
        <v>263</v>
      </c>
      <c r="C211" s="22">
        <v>2023</v>
      </c>
      <c r="D211" s="22" t="s">
        <v>37</v>
      </c>
      <c r="E211" s="8">
        <f>VLOOKUP(B211,HITTERS!$B:$W,3,FALSE)</f>
        <v>125</v>
      </c>
      <c r="F211" s="8">
        <f>VLOOKUP($B211,'Hit PD'!$B:$N,13,FALSE)</f>
        <v>374</v>
      </c>
      <c r="G211" s="8">
        <f>VLOOKUP($B211,HITTERS!$B:$W,4,FALSE)</f>
        <v>402</v>
      </c>
      <c r="H211" s="8">
        <f>VLOOKUP($B211,HITTERS!$B:$W,14,FALSE)</f>
        <v>0.27300000000000002</v>
      </c>
      <c r="I211" s="8">
        <f>VLOOKUP($B211,HITTERS!$B:$W,15,FALSE)</f>
        <v>0.374</v>
      </c>
      <c r="J211" s="9">
        <f>VLOOKUP($B211,HITTERS!$B:$W,9,FALSE)</f>
        <v>4.7E-2</v>
      </c>
      <c r="K211" s="10">
        <f>VLOOKUP($B211,HITTERS!$B:$W,10,FALSE)</f>
        <v>0.214</v>
      </c>
      <c r="L211" s="10">
        <f>VLOOKUP(B211,'Hit Statcast'!B:R,9,FALSE)</f>
        <v>5.0999999999999997E-2</v>
      </c>
      <c r="M211" s="10">
        <f>VLOOKUP($B211,'Hit Statcast'!$B:$R,11,FALSE)</f>
        <v>0.41</v>
      </c>
      <c r="N211" s="23">
        <f>VLOOKUP($B211,'Hit Statcast'!$B:$R,5,FALSE)</f>
        <v>88.9</v>
      </c>
      <c r="O211" s="23">
        <f>VLOOKUP($B211,'Hit Statcast'!$B:$R,7,FALSE)</f>
        <v>2.2000000000000002</v>
      </c>
      <c r="P211" s="10">
        <f>VLOOKUP($B211,'Hit PD'!$B:$L,4,FALSE)</f>
        <v>0.19</v>
      </c>
      <c r="Q211" s="10">
        <f>VLOOKUP($B211,'Hit PD'!$B:$L,5,FALSE)</f>
        <v>0.55500000000000005</v>
      </c>
      <c r="R211" s="10">
        <f>VLOOKUP($B211,'Hit PD'!$B:$L,6,FALSE)</f>
        <v>0.255</v>
      </c>
      <c r="S211" s="23">
        <f>VLOOKUP($B211,'Hit PD'!$B:$L,7,FALSE)</f>
        <v>7.2</v>
      </c>
      <c r="T211" s="10">
        <f>VLOOKUP($B211,'Hit PD'!$B:$L,8,FALSE)</f>
        <v>0.35899999999999999</v>
      </c>
      <c r="U211" s="10">
        <f t="shared" si="3"/>
        <v>0.23299999999999998</v>
      </c>
      <c r="V211" s="10">
        <f>VLOOKUP($B211,'Hit PD'!$B:$L,10,FALSE)</f>
        <v>0.29199999999999998</v>
      </c>
      <c r="W211" s="10">
        <f>VLOOKUP($B211,'Hit PD'!$B:$L,11,FALSE)</f>
        <v>0.17799999999999999</v>
      </c>
      <c r="X211" s="10">
        <f>VLOOKUP($B211,'Hit PD'!$B:$M,12,FALSE)</f>
        <v>0.114</v>
      </c>
      <c r="Y211" s="10">
        <f>VLOOKUP($B211,'Hit PD'!$B:$L,9,FALSE)</f>
        <v>0.76700000000000002</v>
      </c>
      <c r="Z211" s="8">
        <v>0.152</v>
      </c>
      <c r="AA211" s="8">
        <v>0.28199999999999997</v>
      </c>
      <c r="AB211" s="11">
        <v>0.23699999999999999</v>
      </c>
      <c r="AC211" s="8">
        <v>0.28599999999999998</v>
      </c>
      <c r="AD211" s="8">
        <v>0.29099999999999998</v>
      </c>
      <c r="AE211" s="8">
        <v>77</v>
      </c>
      <c r="AF211" s="11">
        <v>3.5</v>
      </c>
      <c r="AG211" s="11">
        <v>-7.6</v>
      </c>
      <c r="AH211" s="8">
        <v>1.7</v>
      </c>
      <c r="AI211" s="8">
        <v>0.7</v>
      </c>
    </row>
    <row r="212" spans="1:35" ht="15" thickBot="1">
      <c r="A212" s="5">
        <v>211</v>
      </c>
      <c r="B212" s="22" t="s">
        <v>264</v>
      </c>
      <c r="C212" s="22">
        <v>2023</v>
      </c>
      <c r="D212" s="22" t="s">
        <v>144</v>
      </c>
      <c r="E212" s="8">
        <f>VLOOKUP(B212,HITTERS!$B:$W,3,FALSE)</f>
        <v>111</v>
      </c>
      <c r="F212" s="8">
        <f>VLOOKUP($B212,'Hit PD'!$B:$N,13,FALSE)</f>
        <v>282</v>
      </c>
      <c r="G212" s="8">
        <f>VLOOKUP($B212,HITTERS!$B:$W,4,FALSE)</f>
        <v>332</v>
      </c>
      <c r="H212" s="8">
        <f>VLOOKUP($B212,HITTERS!$B:$W,14,FALSE)</f>
        <v>0.30099999999999999</v>
      </c>
      <c r="I212" s="8">
        <f>VLOOKUP($B212,HITTERS!$B:$W,15,FALSE)</f>
        <v>0.44</v>
      </c>
      <c r="J212" s="9">
        <f>VLOOKUP($B212,HITTERS!$B:$W,9,FALSE)</f>
        <v>0.14499999999999999</v>
      </c>
      <c r="K212" s="10">
        <f>VLOOKUP($B212,HITTERS!$B:$W,10,FALSE)</f>
        <v>0.42799999999999999</v>
      </c>
      <c r="L212" s="10">
        <f>VLOOKUP(B212,'Hit Statcast'!B:R,9,FALSE)</f>
        <v>0.186</v>
      </c>
      <c r="M212" s="10">
        <f>VLOOKUP($B212,'Hit Statcast'!$B:$R,11,FALSE)</f>
        <v>0.52900000000000003</v>
      </c>
      <c r="N212" s="23">
        <f>VLOOKUP($B212,'Hit Statcast'!$B:$R,5,FALSE)</f>
        <v>93</v>
      </c>
      <c r="O212" s="23">
        <f>VLOOKUP($B212,'Hit Statcast'!$B:$R,7,FALSE)</f>
        <v>26.4</v>
      </c>
      <c r="P212" s="10">
        <f>VLOOKUP($B212,'Hit PD'!$B:$L,4,FALSE)</f>
        <v>0.122</v>
      </c>
      <c r="Q212" s="10">
        <f>VLOOKUP($B212,'Hit PD'!$B:$L,5,FALSE)</f>
        <v>0.29499999999999998</v>
      </c>
      <c r="R212" s="10">
        <f>VLOOKUP($B212,'Hit PD'!$B:$L,6,FALSE)</f>
        <v>0.58299999999999996</v>
      </c>
      <c r="S212" s="23">
        <f>VLOOKUP($B212,'Hit PD'!$B:$L,7,FALSE)</f>
        <v>3</v>
      </c>
      <c r="T212" s="10">
        <f>VLOOKUP($B212,'Hit PD'!$B:$L,8,FALSE)</f>
        <v>0.29099999999999998</v>
      </c>
      <c r="U212" s="10">
        <f t="shared" si="3"/>
        <v>0.41100000000000003</v>
      </c>
      <c r="V212" s="10">
        <f>VLOOKUP($B212,'Hit PD'!$B:$L,10,FALSE)</f>
        <v>0.32</v>
      </c>
      <c r="W212" s="10">
        <f>VLOOKUP($B212,'Hit PD'!$B:$L,11,FALSE)</f>
        <v>0.127</v>
      </c>
      <c r="X212" s="10">
        <f>VLOOKUP($B212,'Hit PD'!$B:$M,12,FALSE)</f>
        <v>0.193</v>
      </c>
      <c r="Y212" s="10">
        <f>VLOOKUP($B212,'Hit PD'!$B:$L,9,FALSE)</f>
        <v>0.58899999999999997</v>
      </c>
      <c r="Z212" s="8">
        <v>0.26200000000000001</v>
      </c>
      <c r="AA212" s="8">
        <v>0.24399999999999999</v>
      </c>
      <c r="AB212" s="11">
        <v>0.17699999999999999</v>
      </c>
      <c r="AC212" s="8">
        <v>0.31900000000000001</v>
      </c>
      <c r="AD212" s="8">
        <v>0.30299999999999999</v>
      </c>
      <c r="AE212" s="8">
        <v>103</v>
      </c>
      <c r="AF212" s="11">
        <v>1</v>
      </c>
      <c r="AG212" s="11">
        <v>2.2999999999999998</v>
      </c>
      <c r="AH212" s="8">
        <v>-6.5</v>
      </c>
      <c r="AI212" s="8">
        <v>0.7</v>
      </c>
    </row>
    <row r="213" spans="1:35" ht="15" thickBot="1">
      <c r="A213" s="5">
        <v>212</v>
      </c>
      <c r="B213" s="22" t="s">
        <v>265</v>
      </c>
      <c r="C213" s="22">
        <v>2023</v>
      </c>
      <c r="D213" s="22" t="s">
        <v>144</v>
      </c>
      <c r="E213" s="8">
        <f>VLOOKUP(B213,HITTERS!$B:$W,3,FALSE)</f>
        <v>85</v>
      </c>
      <c r="F213" s="8">
        <f>VLOOKUP($B213,'Hit PD'!$B:$N,13,FALSE)</f>
        <v>304</v>
      </c>
      <c r="G213" s="8">
        <f>VLOOKUP($B213,HITTERS!$B:$W,4,FALSE)</f>
        <v>347</v>
      </c>
      <c r="H213" s="8">
        <f>VLOOKUP($B213,HITTERS!$B:$W,14,FALSE)</f>
        <v>0.29399999999999998</v>
      </c>
      <c r="I213" s="8">
        <f>VLOOKUP($B213,HITTERS!$B:$W,15,FALSE)</f>
        <v>0.438</v>
      </c>
      <c r="J213" s="9">
        <f>VLOOKUP($B213,HITTERS!$B:$W,9,FALSE)</f>
        <v>0.10100000000000001</v>
      </c>
      <c r="K213" s="10">
        <f>VLOOKUP($B213,HITTERS!$B:$W,10,FALSE)</f>
        <v>0.314</v>
      </c>
      <c r="L213" s="10">
        <f>VLOOKUP(B213,'Hit Statcast'!B:R,9,FALSE)</f>
        <v>0.14599999999999999</v>
      </c>
      <c r="M213" s="10">
        <f>VLOOKUP($B213,'Hit Statcast'!$B:$R,11,FALSE)</f>
        <v>0.45700000000000002</v>
      </c>
      <c r="N213" s="23">
        <f>VLOOKUP($B213,'Hit Statcast'!$B:$R,5,FALSE)</f>
        <v>91.5</v>
      </c>
      <c r="O213" s="23">
        <f>VLOOKUP($B213,'Hit Statcast'!$B:$R,7,FALSE)</f>
        <v>20.100000000000001</v>
      </c>
      <c r="P213" s="10">
        <f>VLOOKUP($B213,'Hit PD'!$B:$L,4,FALSE)</f>
        <v>0.14099999999999999</v>
      </c>
      <c r="Q213" s="10">
        <f>VLOOKUP($B213,'Hit PD'!$B:$L,5,FALSE)</f>
        <v>0.317</v>
      </c>
      <c r="R213" s="10">
        <f>VLOOKUP($B213,'Hit PD'!$B:$L,6,FALSE)</f>
        <v>0.54300000000000004</v>
      </c>
      <c r="S213" s="23">
        <f>VLOOKUP($B213,'Hit PD'!$B:$L,7,FALSE)</f>
        <v>6.1</v>
      </c>
      <c r="T213" s="10">
        <f>VLOOKUP($B213,'Hit PD'!$B:$L,8,FALSE)</f>
        <v>0.313</v>
      </c>
      <c r="U213" s="10">
        <f t="shared" si="3"/>
        <v>0.28200000000000003</v>
      </c>
      <c r="V213" s="10">
        <f>VLOOKUP($B213,'Hit PD'!$B:$L,10,FALSE)</f>
        <v>0.27600000000000002</v>
      </c>
      <c r="W213" s="10">
        <f>VLOOKUP($B213,'Hit PD'!$B:$L,11,FALSE)</f>
        <v>0.13500000000000001</v>
      </c>
      <c r="X213" s="10">
        <f>VLOOKUP($B213,'Hit PD'!$B:$M,12,FALSE)</f>
        <v>0.14099999999999999</v>
      </c>
      <c r="Y213" s="10">
        <f>VLOOKUP($B213,'Hit PD'!$B:$L,9,FALSE)</f>
        <v>0.71799999999999997</v>
      </c>
      <c r="Z213" s="8">
        <v>0.23</v>
      </c>
      <c r="AA213" s="8">
        <v>0.253</v>
      </c>
      <c r="AB213" s="11">
        <v>0.20699999999999999</v>
      </c>
      <c r="AC213" s="8">
        <v>0.311</v>
      </c>
      <c r="AD213" s="8">
        <v>0.32</v>
      </c>
      <c r="AE213" s="8">
        <v>98</v>
      </c>
      <c r="AF213" s="11">
        <v>4.8</v>
      </c>
      <c r="AG213" s="11">
        <v>3.8</v>
      </c>
      <c r="AH213" s="8">
        <v>-8.6</v>
      </c>
      <c r="AI213" s="8">
        <v>0.7</v>
      </c>
    </row>
    <row r="214" spans="1:35" ht="15" thickBot="1">
      <c r="A214" s="5">
        <v>213</v>
      </c>
      <c r="B214" s="22" t="s">
        <v>266</v>
      </c>
      <c r="C214" s="22">
        <v>2023</v>
      </c>
      <c r="D214" s="22" t="s">
        <v>153</v>
      </c>
      <c r="E214" s="8">
        <f>VLOOKUP(B214,HITTERS!$B:$W,3,FALSE)</f>
        <v>134</v>
      </c>
      <c r="F214" s="8">
        <f>VLOOKUP($B214,'Hit PD'!$B:$N,13,FALSE)</f>
        <v>479</v>
      </c>
      <c r="G214" s="8">
        <f>VLOOKUP($B214,HITTERS!$B:$W,4,FALSE)</f>
        <v>530</v>
      </c>
      <c r="H214" s="8">
        <f>VLOOKUP($B214,HITTERS!$B:$W,14,FALSE)</f>
        <v>0.32900000000000001</v>
      </c>
      <c r="I214" s="8">
        <f>VLOOKUP($B214,HITTERS!$B:$W,15,FALSE)</f>
        <v>0.38800000000000001</v>
      </c>
      <c r="J214" s="9">
        <f>VLOOKUP($B214,HITTERS!$B:$W,9,FALSE)</f>
        <v>8.3000000000000004E-2</v>
      </c>
      <c r="K214" s="10">
        <f>VLOOKUP($B214,HITTERS!$B:$W,10,FALSE)</f>
        <v>0.21099999999999999</v>
      </c>
      <c r="L214" s="10">
        <f>VLOOKUP(B214,'Hit Statcast'!B:R,9,FALSE)</f>
        <v>4.5999999999999999E-2</v>
      </c>
      <c r="M214" s="10">
        <f>VLOOKUP($B214,'Hit Statcast'!$B:$R,11,FALSE)</f>
        <v>0.42</v>
      </c>
      <c r="N214" s="23">
        <f>VLOOKUP($B214,'Hit Statcast'!$B:$R,5,FALSE)</f>
        <v>89.1</v>
      </c>
      <c r="O214" s="23">
        <f>VLOOKUP($B214,'Hit Statcast'!$B:$R,7,FALSE)</f>
        <v>9.1</v>
      </c>
      <c r="P214" s="10">
        <f>VLOOKUP($B214,'Hit PD'!$B:$L,4,FALSE)</f>
        <v>0.20699999999999999</v>
      </c>
      <c r="Q214" s="10">
        <f>VLOOKUP($B214,'Hit PD'!$B:$L,5,FALSE)</f>
        <v>0.48499999999999999</v>
      </c>
      <c r="R214" s="10">
        <f>VLOOKUP($B214,'Hit PD'!$B:$L,6,FALSE)</f>
        <v>0.308</v>
      </c>
      <c r="S214" s="23">
        <f>VLOOKUP($B214,'Hit PD'!$B:$L,7,FALSE)</f>
        <v>4.7</v>
      </c>
      <c r="T214" s="10">
        <f>VLOOKUP($B214,'Hit PD'!$B:$L,8,FALSE)</f>
        <v>0.30599999999999999</v>
      </c>
      <c r="U214" s="10">
        <f t="shared" si="3"/>
        <v>0.16400000000000003</v>
      </c>
      <c r="V214" s="10">
        <f>VLOOKUP($B214,'Hit PD'!$B:$L,10,FALSE)</f>
        <v>0.28699999999999998</v>
      </c>
      <c r="W214" s="10">
        <f>VLOOKUP($B214,'Hit PD'!$B:$L,11,FALSE)</f>
        <v>0.214</v>
      </c>
      <c r="X214" s="10">
        <f>VLOOKUP($B214,'Hit PD'!$B:$M,12,FALSE)</f>
        <v>7.1999999999999995E-2</v>
      </c>
      <c r="Y214" s="10">
        <f>VLOOKUP($B214,'Hit PD'!$B:$L,9,FALSE)</f>
        <v>0.83599999999999997</v>
      </c>
      <c r="Z214" s="8">
        <v>0.113</v>
      </c>
      <c r="AA214" s="8">
        <v>0.32</v>
      </c>
      <c r="AB214" s="11">
        <v>0.25700000000000001</v>
      </c>
      <c r="AC214" s="8">
        <v>0.30599999999999999</v>
      </c>
      <c r="AD214" s="8">
        <v>0.316</v>
      </c>
      <c r="AE214" s="8">
        <v>93</v>
      </c>
      <c r="AF214" s="11">
        <v>-1.1000000000000001</v>
      </c>
      <c r="AG214" s="11">
        <v>-5.5</v>
      </c>
      <c r="AH214" s="8">
        <v>-4.8</v>
      </c>
      <c r="AI214" s="8">
        <v>0.7</v>
      </c>
    </row>
    <row r="215" spans="1:35" ht="15" thickBot="1">
      <c r="A215" s="5">
        <v>214</v>
      </c>
      <c r="B215" s="22" t="s">
        <v>267</v>
      </c>
      <c r="C215" s="22">
        <v>2023</v>
      </c>
      <c r="D215" s="22" t="s">
        <v>48</v>
      </c>
      <c r="E215" s="8">
        <f>VLOOKUP(B215,HITTERS!$B:$W,3,FALSE)</f>
        <v>138</v>
      </c>
      <c r="F215" s="8">
        <f>VLOOKUP($B215,'Hit PD'!$B:$N,13,FALSE)</f>
        <v>432</v>
      </c>
      <c r="G215" s="8">
        <f>VLOOKUP($B215,HITTERS!$B:$W,4,FALSE)</f>
        <v>455</v>
      </c>
      <c r="H215" s="8">
        <f>VLOOKUP($B215,HITTERS!$B:$W,14,FALSE)</f>
        <v>0.29899999999999999</v>
      </c>
      <c r="I215" s="8">
        <f>VLOOKUP($B215,HITTERS!$B:$W,15,FALSE)</f>
        <v>0.35599999999999998</v>
      </c>
      <c r="J215" s="9">
        <f>VLOOKUP($B215,HITTERS!$B:$W,9,FALSE)</f>
        <v>3.5000000000000003E-2</v>
      </c>
      <c r="K215" s="10">
        <f>VLOOKUP($B215,HITTERS!$B:$W,10,FALSE)</f>
        <v>0.125</v>
      </c>
      <c r="L215" s="10">
        <f>VLOOKUP(B215,'Hit Statcast'!B:R,9,FALSE)</f>
        <v>2.4E-2</v>
      </c>
      <c r="M215" s="10">
        <f>VLOOKUP($B215,'Hit Statcast'!$B:$R,11,FALSE)</f>
        <v>0.29199999999999998</v>
      </c>
      <c r="N215" s="23">
        <f>VLOOKUP($B215,'Hit Statcast'!$B:$R,5,FALSE)</f>
        <v>85.7</v>
      </c>
      <c r="O215" s="23">
        <f>VLOOKUP($B215,'Hit Statcast'!$B:$R,7,FALSE)</f>
        <v>9.4</v>
      </c>
      <c r="P215" s="10">
        <f>VLOOKUP($B215,'Hit PD'!$B:$L,4,FALSE)</f>
        <v>0.247</v>
      </c>
      <c r="Q215" s="10">
        <f>VLOOKUP($B215,'Hit PD'!$B:$L,5,FALSE)</f>
        <v>0.46200000000000002</v>
      </c>
      <c r="R215" s="10">
        <f>VLOOKUP($B215,'Hit PD'!$B:$L,6,FALSE)</f>
        <v>0.29199999999999998</v>
      </c>
      <c r="S215" s="23">
        <f>VLOOKUP($B215,'Hit PD'!$B:$L,7,FALSE)</f>
        <v>3.9</v>
      </c>
      <c r="T215" s="10">
        <f>VLOOKUP($B215,'Hit PD'!$B:$L,8,FALSE)</f>
        <v>0.42199999999999999</v>
      </c>
      <c r="U215" s="10">
        <f t="shared" si="3"/>
        <v>0.15800000000000003</v>
      </c>
      <c r="V215" s="10">
        <f>VLOOKUP($B215,'Hit PD'!$B:$L,10,FALSE)</f>
        <v>0.22500000000000001</v>
      </c>
      <c r="W215" s="10">
        <f>VLOOKUP($B215,'Hit PD'!$B:$L,11,FALSE)</f>
        <v>0.13600000000000001</v>
      </c>
      <c r="X215" s="10">
        <f>VLOOKUP($B215,'Hit PD'!$B:$M,12,FALSE)</f>
        <v>8.8999999999999996E-2</v>
      </c>
      <c r="Y215" s="10">
        <f>VLOOKUP($B215,'Hit PD'!$B:$L,9,FALSE)</f>
        <v>0.84199999999999997</v>
      </c>
      <c r="Z215" s="8">
        <v>9.0999999999999998E-2</v>
      </c>
      <c r="AA215" s="8">
        <v>0.29299999999999998</v>
      </c>
      <c r="AB215" s="11">
        <v>0.26300000000000001</v>
      </c>
      <c r="AC215" s="8">
        <v>0.28299999999999997</v>
      </c>
      <c r="AD215" s="8">
        <v>0.30099999999999999</v>
      </c>
      <c r="AE215" s="8">
        <v>79</v>
      </c>
      <c r="AF215" s="11">
        <v>1.1000000000000001</v>
      </c>
      <c r="AG215" s="11">
        <v>-10.199999999999999</v>
      </c>
      <c r="AH215" s="8">
        <v>1.2</v>
      </c>
      <c r="AI215" s="8">
        <v>0.6</v>
      </c>
    </row>
    <row r="216" spans="1:35" ht="15" thickBot="1">
      <c r="A216" s="5">
        <v>215</v>
      </c>
      <c r="B216" s="22" t="s">
        <v>268</v>
      </c>
      <c r="C216" s="22">
        <v>2023</v>
      </c>
      <c r="D216" s="22" t="s">
        <v>64</v>
      </c>
      <c r="E216" s="8">
        <f>VLOOKUP(B216,HITTERS!$B:$W,3,FALSE)</f>
        <v>99</v>
      </c>
      <c r="F216" s="8">
        <f>VLOOKUP($B216,'Hit PD'!$B:$N,13,FALSE)</f>
        <v>311</v>
      </c>
      <c r="G216" s="8">
        <f>VLOOKUP($B216,HITTERS!$B:$W,4,FALSE)</f>
        <v>336</v>
      </c>
      <c r="H216" s="8">
        <f>VLOOKUP($B216,HITTERS!$B:$W,14,FALSE)</f>
        <v>0.31</v>
      </c>
      <c r="I216" s="8">
        <f>VLOOKUP($B216,HITTERS!$B:$W,15,FALSE)</f>
        <v>0.376</v>
      </c>
      <c r="J216" s="9">
        <f>VLOOKUP($B216,HITTERS!$B:$W,9,FALSE)</f>
        <v>5.3999999999999999E-2</v>
      </c>
      <c r="K216" s="10">
        <f>VLOOKUP($B216,HITTERS!$B:$W,10,FALSE)</f>
        <v>0.16400000000000001</v>
      </c>
      <c r="L216" s="10">
        <f>VLOOKUP(B216,'Hit Statcast'!B:R,9,FALSE)</f>
        <v>3.9E-2</v>
      </c>
      <c r="M216" s="10">
        <f>VLOOKUP($B216,'Hit Statcast'!$B:$R,11,FALSE)</f>
        <v>0.375</v>
      </c>
      <c r="N216" s="23">
        <f>VLOOKUP($B216,'Hit Statcast'!$B:$R,5,FALSE)</f>
        <v>87.9</v>
      </c>
      <c r="O216" s="23">
        <f>VLOOKUP($B216,'Hit Statcast'!$B:$R,7,FALSE)</f>
        <v>10.5</v>
      </c>
      <c r="P216" s="10">
        <f>VLOOKUP($B216,'Hit PD'!$B:$L,4,FALSE)</f>
        <v>0.19500000000000001</v>
      </c>
      <c r="Q216" s="10">
        <f>VLOOKUP($B216,'Hit PD'!$B:$L,5,FALSE)</f>
        <v>0.45700000000000002</v>
      </c>
      <c r="R216" s="10">
        <f>VLOOKUP($B216,'Hit PD'!$B:$L,6,FALSE)</f>
        <v>0.34799999999999998</v>
      </c>
      <c r="S216" s="23">
        <f>VLOOKUP($B216,'Hit PD'!$B:$L,7,FALSE)</f>
        <v>5.2</v>
      </c>
      <c r="T216" s="10">
        <f>VLOOKUP($B216,'Hit PD'!$B:$L,8,FALSE)</f>
        <v>0.32900000000000001</v>
      </c>
      <c r="U216" s="10">
        <f t="shared" si="3"/>
        <v>0.22299999999999998</v>
      </c>
      <c r="V216" s="10">
        <f>VLOOKUP($B216,'Hit PD'!$B:$L,10,FALSE)</f>
        <v>0.26800000000000002</v>
      </c>
      <c r="W216" s="10">
        <f>VLOOKUP($B216,'Hit PD'!$B:$L,11,FALSE)</f>
        <v>0.158</v>
      </c>
      <c r="X216" s="10">
        <f>VLOOKUP($B216,'Hit PD'!$B:$M,12,FALSE)</f>
        <v>0.11</v>
      </c>
      <c r="Y216" s="10">
        <f>VLOOKUP($B216,'Hit PD'!$B:$L,9,FALSE)</f>
        <v>0.77700000000000002</v>
      </c>
      <c r="Z216" s="8">
        <v>0.105</v>
      </c>
      <c r="AA216" s="8">
        <v>0.311</v>
      </c>
      <c r="AB216" s="11">
        <v>0.26400000000000001</v>
      </c>
      <c r="AC216" s="8">
        <v>0.29699999999999999</v>
      </c>
      <c r="AD216" s="8">
        <v>0.29399999999999998</v>
      </c>
      <c r="AE216" s="8">
        <v>91</v>
      </c>
      <c r="AF216" s="11">
        <v>-1.3</v>
      </c>
      <c r="AG216" s="11">
        <v>-4.7</v>
      </c>
      <c r="AH216" s="8">
        <v>0</v>
      </c>
      <c r="AI216" s="8">
        <v>0.6</v>
      </c>
    </row>
    <row r="217" spans="1:35" ht="15" thickBot="1">
      <c r="A217" s="5">
        <v>216</v>
      </c>
      <c r="B217" s="22" t="s">
        <v>269</v>
      </c>
      <c r="C217" s="22">
        <v>2023</v>
      </c>
      <c r="D217" s="22" t="s">
        <v>116</v>
      </c>
      <c r="E217" s="8">
        <f>VLOOKUP(B217,HITTERS!$B:$W,3,FALSE)</f>
        <v>126</v>
      </c>
      <c r="F217" s="8">
        <f>VLOOKUP($B217,'Hit PD'!$B:$N,13,FALSE)</f>
        <v>371</v>
      </c>
      <c r="G217" s="8">
        <f>VLOOKUP($B217,HITTERS!$B:$W,4,FALSE)</f>
        <v>403</v>
      </c>
      <c r="H217" s="8">
        <f>VLOOKUP($B217,HITTERS!$B:$W,14,FALSE)</f>
        <v>0.28799999999999998</v>
      </c>
      <c r="I217" s="8">
        <f>VLOOKUP($B217,HITTERS!$B:$W,15,FALSE)</f>
        <v>0.38500000000000001</v>
      </c>
      <c r="J217" s="9">
        <f>VLOOKUP($B217,HITTERS!$B:$W,9,FALSE)</f>
        <v>5.5E-2</v>
      </c>
      <c r="K217" s="10">
        <f>VLOOKUP($B217,HITTERS!$B:$W,10,FALSE)</f>
        <v>0.33300000000000002</v>
      </c>
      <c r="L217" s="10">
        <f>VLOOKUP(B217,'Hit Statcast'!B:R,9,FALSE)</f>
        <v>9.0999999999999998E-2</v>
      </c>
      <c r="M217" s="10">
        <f>VLOOKUP($B217,'Hit Statcast'!$B:$R,11,FALSE)</f>
        <v>0.378</v>
      </c>
      <c r="N217" s="23">
        <f>VLOOKUP($B217,'Hit Statcast'!$B:$R,5,FALSE)</f>
        <v>89.1</v>
      </c>
      <c r="O217" s="23">
        <f>VLOOKUP($B217,'Hit Statcast'!$B:$R,7,FALSE)</f>
        <v>15.5</v>
      </c>
      <c r="P217" s="10">
        <f>VLOOKUP($B217,'Hit PD'!$B:$L,4,FALSE)</f>
        <v>0.221</v>
      </c>
      <c r="Q217" s="10">
        <f>VLOOKUP($B217,'Hit PD'!$B:$L,5,FALSE)</f>
        <v>0.42599999999999999</v>
      </c>
      <c r="R217" s="10">
        <f>VLOOKUP($B217,'Hit PD'!$B:$L,6,FALSE)</f>
        <v>0.35299999999999998</v>
      </c>
      <c r="S217" s="23">
        <f>VLOOKUP($B217,'Hit PD'!$B:$L,7,FALSE)</f>
        <v>6.2</v>
      </c>
      <c r="T217" s="10">
        <f>VLOOKUP($B217,'Hit PD'!$B:$L,8,FALSE)</f>
        <v>0.39300000000000002</v>
      </c>
      <c r="U217" s="10">
        <f t="shared" si="3"/>
        <v>0.30100000000000005</v>
      </c>
      <c r="V217" s="10">
        <f>VLOOKUP($B217,'Hit PD'!$B:$L,10,FALSE)</f>
        <v>0.30599999999999999</v>
      </c>
      <c r="W217" s="10">
        <f>VLOOKUP($B217,'Hit PD'!$B:$L,11,FALSE)</f>
        <v>0.14899999999999999</v>
      </c>
      <c r="X217" s="10">
        <f>VLOOKUP($B217,'Hit PD'!$B:$M,12,FALSE)</f>
        <v>0.157</v>
      </c>
      <c r="Y217" s="10">
        <f>VLOOKUP($B217,'Hit PD'!$B:$L,9,FALSE)</f>
        <v>0.69899999999999995</v>
      </c>
      <c r="Z217" s="8">
        <v>0.156</v>
      </c>
      <c r="AA217" s="8">
        <v>0.34200000000000003</v>
      </c>
      <c r="AB217" s="11">
        <v>0.23699999999999999</v>
      </c>
      <c r="AC217" s="8">
        <v>0.29799999999999999</v>
      </c>
      <c r="AD217" s="8">
        <v>0.27600000000000002</v>
      </c>
      <c r="AE217" s="8">
        <v>81</v>
      </c>
      <c r="AF217" s="11">
        <v>0.7</v>
      </c>
      <c r="AG217" s="11">
        <v>-8.1999999999999993</v>
      </c>
      <c r="AH217" s="8">
        <v>1</v>
      </c>
      <c r="AI217" s="8">
        <v>0.6</v>
      </c>
    </row>
    <row r="218" spans="1:35" ht="15" thickBot="1">
      <c r="A218" s="5">
        <v>217</v>
      </c>
      <c r="B218" s="22" t="s">
        <v>270</v>
      </c>
      <c r="C218" s="22">
        <v>2023</v>
      </c>
      <c r="D218" s="22" t="s">
        <v>169</v>
      </c>
      <c r="E218" s="8">
        <f>VLOOKUP(B218,HITTERS!$B:$W,3,FALSE)</f>
        <v>135</v>
      </c>
      <c r="F218" s="8">
        <f>VLOOKUP($B218,'Hit PD'!$B:$N,13,FALSE)</f>
        <v>448</v>
      </c>
      <c r="G218" s="8">
        <f>VLOOKUP($B218,HITTERS!$B:$W,4,FALSE)</f>
        <v>490</v>
      </c>
      <c r="H218" s="8">
        <f>VLOOKUP($B218,HITTERS!$B:$W,14,FALSE)</f>
        <v>0.26800000000000002</v>
      </c>
      <c r="I218" s="8">
        <f>VLOOKUP($B218,HITTERS!$B:$W,15,FALSE)</f>
        <v>0.41299999999999998</v>
      </c>
      <c r="J218" s="9">
        <f>VLOOKUP($B218,HITTERS!$B:$W,9,FALSE)</f>
        <v>6.9000000000000006E-2</v>
      </c>
      <c r="K218" s="10">
        <f>VLOOKUP($B218,HITTERS!$B:$W,10,FALSE)</f>
        <v>0.29199999999999998</v>
      </c>
      <c r="L218" s="10">
        <f>VLOOKUP(B218,'Hit Statcast'!B:R,9,FALSE)</f>
        <v>0.13300000000000001</v>
      </c>
      <c r="M218" s="10">
        <f>VLOOKUP($B218,'Hit Statcast'!$B:$R,11,FALSE)</f>
        <v>0.442</v>
      </c>
      <c r="N218" s="23">
        <f>VLOOKUP($B218,'Hit Statcast'!$B:$R,5,FALSE)</f>
        <v>90.6</v>
      </c>
      <c r="O218" s="23">
        <f>VLOOKUP($B218,'Hit Statcast'!$B:$R,7,FALSE)</f>
        <v>19.600000000000001</v>
      </c>
      <c r="P218" s="10">
        <f>VLOOKUP($B218,'Hit PD'!$B:$L,4,FALSE)</f>
        <v>0.14699999999999999</v>
      </c>
      <c r="Q218" s="10">
        <f>VLOOKUP($B218,'Hit PD'!$B:$L,5,FALSE)</f>
        <v>0.36499999999999999</v>
      </c>
      <c r="R218" s="10">
        <f>VLOOKUP($B218,'Hit PD'!$B:$L,6,FALSE)</f>
        <v>0.48899999999999999</v>
      </c>
      <c r="S218" s="23">
        <f>VLOOKUP($B218,'Hit PD'!$B:$L,7,FALSE)</f>
        <v>4.4000000000000004</v>
      </c>
      <c r="T218" s="10">
        <f>VLOOKUP($B218,'Hit PD'!$B:$L,8,FALSE)</f>
        <v>0.35799999999999998</v>
      </c>
      <c r="U218" s="10">
        <f t="shared" si="3"/>
        <v>0.31200000000000006</v>
      </c>
      <c r="V218" s="10">
        <f>VLOOKUP($B218,'Hit PD'!$B:$L,10,FALSE)</f>
        <v>0.30299999999999999</v>
      </c>
      <c r="W218" s="10">
        <f>VLOOKUP($B218,'Hit PD'!$B:$L,11,FALSE)</f>
        <v>0.14599999999999999</v>
      </c>
      <c r="X218" s="10">
        <f>VLOOKUP($B218,'Hit PD'!$B:$M,12,FALSE)</f>
        <v>0.157</v>
      </c>
      <c r="Y218" s="10">
        <f>VLOOKUP($B218,'Hit PD'!$B:$L,9,FALSE)</f>
        <v>0.68799999999999994</v>
      </c>
      <c r="Z218" s="8">
        <v>0.20499999999999999</v>
      </c>
      <c r="AA218" s="8">
        <v>0.246</v>
      </c>
      <c r="AB218" s="11">
        <v>0.20499999999999999</v>
      </c>
      <c r="AC218" s="8">
        <v>0.28799999999999998</v>
      </c>
      <c r="AD218" s="8">
        <v>0.3</v>
      </c>
      <c r="AE218" s="8">
        <v>85</v>
      </c>
      <c r="AF218" s="11">
        <v>-2.6</v>
      </c>
      <c r="AG218" s="11">
        <v>-11</v>
      </c>
      <c r="AH218" s="8">
        <v>0.8</v>
      </c>
      <c r="AI218" s="8">
        <v>0.6</v>
      </c>
    </row>
    <row r="219" spans="1:35" ht="15" thickBot="1">
      <c r="A219" s="5">
        <v>218</v>
      </c>
      <c r="B219" s="22" t="s">
        <v>271</v>
      </c>
      <c r="C219" s="22">
        <v>2023</v>
      </c>
      <c r="D219" s="22" t="s">
        <v>109</v>
      </c>
      <c r="E219" s="8">
        <f>VLOOKUP(B219,HITTERS!$B:$W,3,FALSE)</f>
        <v>126</v>
      </c>
      <c r="F219" s="8">
        <f>VLOOKUP($B219,'Hit PD'!$B:$N,13,FALSE)</f>
        <v>399</v>
      </c>
      <c r="G219" s="8">
        <f>VLOOKUP($B219,HITTERS!$B:$W,4,FALSE)</f>
        <v>431</v>
      </c>
      <c r="H219" s="8">
        <f>VLOOKUP($B219,HITTERS!$B:$W,14,FALSE)</f>
        <v>0.25</v>
      </c>
      <c r="I219" s="8">
        <f>VLOOKUP($B219,HITTERS!$B:$W,15,FALSE)</f>
        <v>0.34300000000000003</v>
      </c>
      <c r="J219" s="9">
        <f>VLOOKUP($B219,HITTERS!$B:$W,9,FALSE)</f>
        <v>5.0999999999999997E-2</v>
      </c>
      <c r="K219" s="10">
        <f>VLOOKUP($B219,HITTERS!$B:$W,10,FALSE)</f>
        <v>0.35</v>
      </c>
      <c r="L219" s="10">
        <f>VLOOKUP(B219,'Hit Statcast'!B:R,9,FALSE)</f>
        <v>8.6999999999999994E-2</v>
      </c>
      <c r="M219" s="10">
        <f>VLOOKUP($B219,'Hit Statcast'!$B:$R,11,FALSE)</f>
        <v>0.35</v>
      </c>
      <c r="N219" s="23">
        <f>VLOOKUP($B219,'Hit Statcast'!$B:$R,5,FALSE)</f>
        <v>88.3</v>
      </c>
      <c r="O219" s="23">
        <f>VLOOKUP($B219,'Hit Statcast'!$B:$R,7,FALSE)</f>
        <v>11.7</v>
      </c>
      <c r="P219" s="10">
        <f>VLOOKUP($B219,'Hit PD'!$B:$L,4,FALSE)</f>
        <v>0.184</v>
      </c>
      <c r="Q219" s="10">
        <f>VLOOKUP($B219,'Hit PD'!$B:$L,5,FALSE)</f>
        <v>0.46899999999999997</v>
      </c>
      <c r="R219" s="10">
        <f>VLOOKUP($B219,'Hit PD'!$B:$L,6,FALSE)</f>
        <v>0.34699999999999998</v>
      </c>
      <c r="S219" s="23">
        <f>VLOOKUP($B219,'Hit PD'!$B:$L,7,FALSE)</f>
        <v>8.1</v>
      </c>
      <c r="T219" s="10">
        <f>VLOOKUP($B219,'Hit PD'!$B:$L,8,FALSE)</f>
        <v>0.35199999999999998</v>
      </c>
      <c r="U219" s="10">
        <f t="shared" si="3"/>
        <v>0.33599999999999997</v>
      </c>
      <c r="V219" s="10">
        <f>VLOOKUP($B219,'Hit PD'!$B:$L,10,FALSE)</f>
        <v>0.309</v>
      </c>
      <c r="W219" s="10">
        <f>VLOOKUP($B219,'Hit PD'!$B:$L,11,FALSE)</f>
        <v>0.13400000000000001</v>
      </c>
      <c r="X219" s="10">
        <f>VLOOKUP($B219,'Hit PD'!$B:$M,12,FALSE)</f>
        <v>0.17499999999999999</v>
      </c>
      <c r="Y219" s="10">
        <f>VLOOKUP($B219,'Hit PD'!$B:$L,9,FALSE)</f>
        <v>0.66400000000000003</v>
      </c>
      <c r="Z219" s="8">
        <v>0.13200000000000001</v>
      </c>
      <c r="AA219" s="8">
        <v>0.28399999999999997</v>
      </c>
      <c r="AB219" s="11">
        <v>0.19500000000000001</v>
      </c>
      <c r="AC219" s="8">
        <v>0.249</v>
      </c>
      <c r="AD219" s="8">
        <v>0.26200000000000001</v>
      </c>
      <c r="AE219" s="8">
        <v>37</v>
      </c>
      <c r="AF219" s="11">
        <v>2.7</v>
      </c>
      <c r="AG219" s="11">
        <v>-29.2</v>
      </c>
      <c r="AH219" s="8">
        <v>21.2</v>
      </c>
      <c r="AI219" s="8">
        <v>0.6</v>
      </c>
    </row>
    <row r="220" spans="1:35" ht="15" thickBot="1">
      <c r="A220" s="5">
        <v>219</v>
      </c>
      <c r="B220" s="22" t="s">
        <v>272</v>
      </c>
      <c r="C220" s="22">
        <v>2023</v>
      </c>
      <c r="D220" s="6" t="s">
        <v>103</v>
      </c>
      <c r="E220" s="8">
        <f>VLOOKUP(B220,HITTERS!$B:$W,3,FALSE)</f>
        <v>140</v>
      </c>
      <c r="F220" s="8">
        <f>VLOOKUP($B220,'Hit PD'!$B:$N,13,FALSE)</f>
        <v>498</v>
      </c>
      <c r="G220" s="8">
        <f>VLOOKUP($B220,HITTERS!$B:$W,4,FALSE)</f>
        <v>548</v>
      </c>
      <c r="H220" s="8">
        <f>VLOOKUP($B220,HITTERS!$B:$W,14,FALSE)</f>
        <v>0.29699999999999999</v>
      </c>
      <c r="I220" s="8">
        <f>VLOOKUP($B220,HITTERS!$B:$W,15,FALSE)</f>
        <v>0.41599999999999998</v>
      </c>
      <c r="J220" s="9">
        <f>VLOOKUP($B220,HITTERS!$B:$W,9,FALSE)</f>
        <v>0.08</v>
      </c>
      <c r="K220" s="10">
        <f>VLOOKUP($B220,HITTERS!$B:$W,10,FALSE)</f>
        <v>0.22800000000000001</v>
      </c>
      <c r="L220" s="10">
        <f>VLOOKUP(B220,'Hit Statcast'!B:R,9,FALSE)</f>
        <v>6.0999999999999999E-2</v>
      </c>
      <c r="M220" s="10">
        <f>VLOOKUP($B220,'Hit Statcast'!$B:$R,11,FALSE)</f>
        <v>0.38800000000000001</v>
      </c>
      <c r="N220" s="23">
        <f>VLOOKUP($B220,'Hit Statcast'!$B:$R,5,FALSE)</f>
        <v>88.3</v>
      </c>
      <c r="O220" s="23">
        <f>VLOOKUP($B220,'Hit Statcast'!$B:$R,7,FALSE)</f>
        <v>15</v>
      </c>
      <c r="P220" s="10">
        <f>VLOOKUP($B220,'Hit PD'!$B:$L,4,FALSE)</f>
        <v>0.17299999999999999</v>
      </c>
      <c r="Q220" s="10">
        <f>VLOOKUP($B220,'Hit PD'!$B:$L,5,FALSE)</f>
        <v>0.42599999999999999</v>
      </c>
      <c r="R220" s="10">
        <f>VLOOKUP($B220,'Hit PD'!$B:$L,6,FALSE)</f>
        <v>0.40200000000000002</v>
      </c>
      <c r="S220" s="23">
        <f>VLOOKUP($B220,'Hit PD'!$B:$L,7,FALSE)</f>
        <v>1.3</v>
      </c>
      <c r="T220" s="10">
        <f>VLOOKUP($B220,'Hit PD'!$B:$L,8,FALSE)</f>
        <v>0.36399999999999999</v>
      </c>
      <c r="U220" s="10">
        <f t="shared" si="3"/>
        <v>0.24199999999999999</v>
      </c>
      <c r="V220" s="10">
        <f>VLOOKUP($B220,'Hit PD'!$B:$L,10,FALSE)</f>
        <v>0.27</v>
      </c>
      <c r="W220" s="10">
        <f>VLOOKUP($B220,'Hit PD'!$B:$L,11,FALSE)</f>
        <v>0.14699999999999999</v>
      </c>
      <c r="X220" s="10">
        <f>VLOOKUP($B220,'Hit PD'!$B:$M,12,FALSE)</f>
        <v>0.123</v>
      </c>
      <c r="Y220" s="10">
        <f>VLOOKUP($B220,'Hit PD'!$B:$L,9,FALSE)</f>
        <v>0.75800000000000001</v>
      </c>
      <c r="Z220" s="8">
        <v>0.183</v>
      </c>
      <c r="AA220" s="8">
        <v>0.27</v>
      </c>
      <c r="AB220" s="11">
        <v>0.23300000000000001</v>
      </c>
      <c r="AC220" s="8">
        <v>0.308</v>
      </c>
      <c r="AD220" s="8">
        <v>0.28899999999999998</v>
      </c>
      <c r="AE220" s="8">
        <v>92</v>
      </c>
      <c r="AF220" s="11">
        <v>-1.5</v>
      </c>
      <c r="AG220" s="11">
        <v>-6.9</v>
      </c>
      <c r="AH220" s="8">
        <v>-6.1</v>
      </c>
      <c r="AI220" s="8">
        <v>0.6</v>
      </c>
    </row>
    <row r="221" spans="1:35" ht="15" thickBot="1">
      <c r="A221" s="5">
        <v>220</v>
      </c>
      <c r="B221" s="22" t="s">
        <v>273</v>
      </c>
      <c r="C221" s="22">
        <v>2023</v>
      </c>
      <c r="D221" s="22" t="s">
        <v>64</v>
      </c>
      <c r="E221" s="8">
        <f>VLOOKUP(B221,HITTERS!$B:$W,3,FALSE)</f>
        <v>104</v>
      </c>
      <c r="F221" s="8">
        <f>VLOOKUP($B221,'Hit PD'!$B:$N,13,FALSE)</f>
        <v>315</v>
      </c>
      <c r="G221" s="8">
        <f>VLOOKUP($B221,HITTERS!$B:$W,4,FALSE)</f>
        <v>332</v>
      </c>
      <c r="H221" s="8">
        <f>VLOOKUP($B221,HITTERS!$B:$W,14,FALSE)</f>
        <v>0.254</v>
      </c>
      <c r="I221" s="8">
        <f>VLOOKUP($B221,HITTERS!$B:$W,15,FALSE)</f>
        <v>0.38100000000000001</v>
      </c>
      <c r="J221" s="9">
        <f>VLOOKUP($B221,HITTERS!$B:$W,9,FALSE)</f>
        <v>3.9E-2</v>
      </c>
      <c r="K221" s="10">
        <f>VLOOKUP($B221,HITTERS!$B:$W,10,FALSE)</f>
        <v>0.27400000000000002</v>
      </c>
      <c r="L221" s="10">
        <f>VLOOKUP(B221,'Hit Statcast'!B:R,9,FALSE)</f>
        <v>7.9000000000000001E-2</v>
      </c>
      <c r="M221" s="10">
        <f>VLOOKUP($B221,'Hit Statcast'!$B:$R,11,FALSE)</f>
        <v>0.40400000000000003</v>
      </c>
      <c r="N221" s="23">
        <f>VLOOKUP($B221,'Hit Statcast'!$B:$R,5,FALSE)</f>
        <v>88.6</v>
      </c>
      <c r="O221" s="23">
        <f>VLOOKUP($B221,'Hit Statcast'!$B:$R,7,FALSE)</f>
        <v>11.3</v>
      </c>
      <c r="P221" s="10">
        <f>VLOOKUP($B221,'Hit PD'!$B:$L,4,FALSE)</f>
        <v>0.13800000000000001</v>
      </c>
      <c r="Q221" s="10">
        <f>VLOOKUP($B221,'Hit PD'!$B:$L,5,FALSE)</f>
        <v>0.48699999999999999</v>
      </c>
      <c r="R221" s="10">
        <f>VLOOKUP($B221,'Hit PD'!$B:$L,6,FALSE)</f>
        <v>0.375</v>
      </c>
      <c r="S221" s="23">
        <f>VLOOKUP($B221,'Hit PD'!$B:$L,7,FALSE)</f>
        <v>3.7</v>
      </c>
      <c r="T221" s="10">
        <f>VLOOKUP($B221,'Hit PD'!$B:$L,8,FALSE)</f>
        <v>0.47599999999999998</v>
      </c>
      <c r="U221" s="10">
        <f t="shared" si="3"/>
        <v>0.33999999999999997</v>
      </c>
      <c r="V221" s="10">
        <f>VLOOKUP($B221,'Hit PD'!$B:$L,10,FALSE)</f>
        <v>0.3</v>
      </c>
      <c r="W221" s="10">
        <f>VLOOKUP($B221,'Hit PD'!$B:$L,11,FALSE)</f>
        <v>9.9000000000000005E-2</v>
      </c>
      <c r="X221" s="10">
        <f>VLOOKUP($B221,'Hit PD'!$B:$M,12,FALSE)</f>
        <v>0.20100000000000001</v>
      </c>
      <c r="Y221" s="10">
        <f>VLOOKUP($B221,'Hit PD'!$B:$L,9,FALSE)</f>
        <v>0.66</v>
      </c>
      <c r="Z221" s="8">
        <v>0.156</v>
      </c>
      <c r="AA221" s="8">
        <v>0.27600000000000002</v>
      </c>
      <c r="AB221" s="11">
        <v>0.22500000000000001</v>
      </c>
      <c r="AC221" s="8">
        <v>0.27100000000000002</v>
      </c>
      <c r="AD221" s="8">
        <v>0.26800000000000002</v>
      </c>
      <c r="AE221" s="8">
        <v>73</v>
      </c>
      <c r="AF221" s="11">
        <v>-1.1000000000000001</v>
      </c>
      <c r="AG221" s="11">
        <v>-11.5</v>
      </c>
      <c r="AH221" s="8">
        <v>6</v>
      </c>
      <c r="AI221" s="8">
        <v>0.6</v>
      </c>
    </row>
    <row r="222" spans="1:35" ht="15" thickBot="1">
      <c r="A222" s="5">
        <v>221</v>
      </c>
      <c r="B222" s="22" t="s">
        <v>274</v>
      </c>
      <c r="C222" s="22">
        <v>2023</v>
      </c>
      <c r="D222" s="22" t="s">
        <v>86</v>
      </c>
      <c r="E222" s="8">
        <f>VLOOKUP(B222,HITTERS!$B:$W,3,FALSE)</f>
        <v>94</v>
      </c>
      <c r="F222" s="8">
        <f>VLOOKUP($B222,'Hit PD'!$B:$N,13,FALSE)</f>
        <v>283</v>
      </c>
      <c r="G222" s="8">
        <f>VLOOKUP($B222,HITTERS!$B:$W,4,FALSE)</f>
        <v>320</v>
      </c>
      <c r="H222" s="8">
        <f>VLOOKUP($B222,HITTERS!$B:$W,14,FALSE)</f>
        <v>0.27300000000000002</v>
      </c>
      <c r="I222" s="8">
        <f>VLOOKUP($B222,HITTERS!$B:$W,15,FALSE)</f>
        <v>0.314</v>
      </c>
      <c r="J222" s="9">
        <f>VLOOKUP($B222,HITTERS!$B:$W,9,FALSE)</f>
        <v>8.7999999999999995E-2</v>
      </c>
      <c r="K222" s="10">
        <f>VLOOKUP($B222,HITTERS!$B:$W,10,FALSE)</f>
        <v>0.253</v>
      </c>
      <c r="L222" s="10">
        <f>VLOOKUP(B222,'Hit Statcast'!B:R,9,FALSE)</f>
        <v>0.10100000000000001</v>
      </c>
      <c r="M222" s="10">
        <f>VLOOKUP($B222,'Hit Statcast'!$B:$R,11,FALSE)</f>
        <v>0.43</v>
      </c>
      <c r="N222" s="23">
        <f>VLOOKUP($B222,'Hit Statcast'!$B:$R,5,FALSE)</f>
        <v>89.8</v>
      </c>
      <c r="O222" s="23">
        <f>VLOOKUP($B222,'Hit Statcast'!$B:$R,7,FALSE)</f>
        <v>14</v>
      </c>
      <c r="P222" s="10">
        <f>VLOOKUP($B222,'Hit PD'!$B:$L,4,FALSE)</f>
        <v>0.18</v>
      </c>
      <c r="Q222" s="10">
        <f>VLOOKUP($B222,'Hit PD'!$B:$L,5,FALSE)</f>
        <v>0.42</v>
      </c>
      <c r="R222" s="10">
        <f>VLOOKUP($B222,'Hit PD'!$B:$L,6,FALSE)</f>
        <v>0.4</v>
      </c>
      <c r="S222" s="23">
        <f>VLOOKUP($B222,'Hit PD'!$B:$L,7,FALSE)</f>
        <v>4.3</v>
      </c>
      <c r="T222" s="10">
        <f>VLOOKUP($B222,'Hit PD'!$B:$L,8,FALSE)</f>
        <v>0.34599999999999997</v>
      </c>
      <c r="U222" s="10">
        <f t="shared" si="3"/>
        <v>0.28400000000000003</v>
      </c>
      <c r="V222" s="10">
        <f>VLOOKUP($B222,'Hit PD'!$B:$L,10,FALSE)</f>
        <v>0.27300000000000002</v>
      </c>
      <c r="W222" s="10">
        <f>VLOOKUP($B222,'Hit PD'!$B:$L,11,FALSE)</f>
        <v>0.125</v>
      </c>
      <c r="X222" s="10">
        <f>VLOOKUP($B222,'Hit PD'!$B:$M,12,FALSE)</f>
        <v>0.14799999999999999</v>
      </c>
      <c r="Y222" s="10">
        <f>VLOOKUP($B222,'Hit PD'!$B:$L,9,FALSE)</f>
        <v>0.71599999999999997</v>
      </c>
      <c r="Z222" s="8">
        <v>0.122</v>
      </c>
      <c r="AA222" s="8">
        <v>0.24399999999999999</v>
      </c>
      <c r="AB222" s="11">
        <v>0.19700000000000001</v>
      </c>
      <c r="AC222" s="8">
        <v>0.26300000000000001</v>
      </c>
      <c r="AD222" s="8">
        <v>0.29599999999999999</v>
      </c>
      <c r="AE222" s="8">
        <v>65</v>
      </c>
      <c r="AF222" s="11">
        <v>0.9</v>
      </c>
      <c r="AG222" s="11">
        <v>-12.7</v>
      </c>
      <c r="AH222" s="8">
        <v>7.4</v>
      </c>
      <c r="AI222" s="8">
        <v>0.5</v>
      </c>
    </row>
    <row r="223" spans="1:35" ht="15" thickBot="1">
      <c r="A223" s="5">
        <v>222</v>
      </c>
      <c r="B223" s="22" t="s">
        <v>275</v>
      </c>
      <c r="C223" s="22">
        <v>2023</v>
      </c>
      <c r="D223" s="22" t="s">
        <v>45</v>
      </c>
      <c r="E223" s="8">
        <f>VLOOKUP(B223,HITTERS!$B:$W,3,FALSE)</f>
        <v>92</v>
      </c>
      <c r="F223" s="8">
        <f>VLOOKUP($B223,'Hit PD'!$B:$N,13,FALSE)</f>
        <v>282</v>
      </c>
      <c r="G223" s="8">
        <f>VLOOKUP($B223,HITTERS!$B:$W,4,FALSE)</f>
        <v>315</v>
      </c>
      <c r="H223" s="8">
        <f>VLOOKUP($B223,HITTERS!$B:$W,14,FALSE)</f>
        <v>0.33</v>
      </c>
      <c r="I223" s="8">
        <f>VLOOKUP($B223,HITTERS!$B:$W,15,FALSE)</f>
        <v>0.34799999999999998</v>
      </c>
      <c r="J223" s="9">
        <f>VLOOKUP($B223,HITTERS!$B:$W,9,FALSE)</f>
        <v>8.8999999999999996E-2</v>
      </c>
      <c r="K223" s="10">
        <f>VLOOKUP($B223,HITTERS!$B:$W,10,FALSE)</f>
        <v>0.21</v>
      </c>
      <c r="L223" s="10">
        <f>VLOOKUP(B223,'Hit Statcast'!B:R,9,FALSE)</f>
        <v>5.5E-2</v>
      </c>
      <c r="M223" s="10">
        <f>VLOOKUP($B223,'Hit Statcast'!$B:$R,11,FALSE)</f>
        <v>0.33</v>
      </c>
      <c r="N223" s="23">
        <f>VLOOKUP($B223,'Hit Statcast'!$B:$R,5,FALSE)</f>
        <v>88.8</v>
      </c>
      <c r="O223" s="23">
        <f>VLOOKUP($B223,'Hit Statcast'!$B:$R,7,FALSE)</f>
        <v>17.7</v>
      </c>
      <c r="P223" s="10">
        <f>VLOOKUP($B223,'Hit PD'!$B:$L,4,FALSE)</f>
        <v>0.25800000000000001</v>
      </c>
      <c r="Q223" s="10">
        <f>VLOOKUP($B223,'Hit PD'!$B:$L,5,FALSE)</f>
        <v>0.32700000000000001</v>
      </c>
      <c r="R223" s="10">
        <f>VLOOKUP($B223,'Hit PD'!$B:$L,6,FALSE)</f>
        <v>0.41499999999999998</v>
      </c>
      <c r="S223" s="23">
        <f>VLOOKUP($B223,'Hit PD'!$B:$L,7,FALSE)</f>
        <v>4.9000000000000004</v>
      </c>
      <c r="T223" s="10">
        <f>VLOOKUP($B223,'Hit PD'!$B:$L,8,FALSE)</f>
        <v>0.25900000000000001</v>
      </c>
      <c r="U223" s="10">
        <f t="shared" si="3"/>
        <v>0.20599999999999996</v>
      </c>
      <c r="V223" s="10">
        <f>VLOOKUP($B223,'Hit PD'!$B:$L,10,FALSE)</f>
        <v>0.28499999999999998</v>
      </c>
      <c r="W223" s="10">
        <f>VLOOKUP($B223,'Hit PD'!$B:$L,11,FALSE)</f>
        <v>0.19900000000000001</v>
      </c>
      <c r="X223" s="10">
        <f>VLOOKUP($B223,'Hit PD'!$B:$M,12,FALSE)</f>
        <v>8.5999999999999993E-2</v>
      </c>
      <c r="Y223" s="10">
        <f>VLOOKUP($B223,'Hit PD'!$B:$L,9,FALSE)</f>
        <v>0.79400000000000004</v>
      </c>
      <c r="Z223" s="8">
        <v>9.0999999999999998E-2</v>
      </c>
      <c r="AA223" s="8">
        <v>0.33</v>
      </c>
      <c r="AB223" s="11">
        <v>0.26300000000000001</v>
      </c>
      <c r="AC223" s="8">
        <v>0.30599999999999999</v>
      </c>
      <c r="AD223" s="8">
        <v>0.308</v>
      </c>
      <c r="AE223" s="8">
        <v>90</v>
      </c>
      <c r="AF223" s="11">
        <v>-3</v>
      </c>
      <c r="AG223" s="11">
        <v>-6.9</v>
      </c>
      <c r="AH223" s="8">
        <v>1.8</v>
      </c>
      <c r="AI223" s="8">
        <v>0.5</v>
      </c>
    </row>
    <row r="224" spans="1:35" ht="15" thickBot="1">
      <c r="A224" s="5">
        <v>223</v>
      </c>
      <c r="B224" s="22" t="s">
        <v>276</v>
      </c>
      <c r="C224" s="22">
        <v>2023</v>
      </c>
      <c r="D224" s="22" t="s">
        <v>50</v>
      </c>
      <c r="E224" s="8">
        <f>VLOOKUP(B224,HITTERS!$B:$W,3,FALSE)</f>
        <v>120</v>
      </c>
      <c r="F224" s="8">
        <f>VLOOKUP($B224,'Hit PD'!$B:$N,13,FALSE)</f>
        <v>456</v>
      </c>
      <c r="G224" s="8">
        <f>VLOOKUP($B224,HITTERS!$B:$W,4,FALSE)</f>
        <v>489</v>
      </c>
      <c r="H224" s="8">
        <f>VLOOKUP($B224,HITTERS!$B:$W,14,FALSE)</f>
        <v>0.317</v>
      </c>
      <c r="I224" s="8">
        <f>VLOOKUP($B224,HITTERS!$B:$W,15,FALSE)</f>
        <v>0.441</v>
      </c>
      <c r="J224" s="9">
        <f>VLOOKUP($B224,HITTERS!$B:$W,9,FALSE)</f>
        <v>6.0999999999999999E-2</v>
      </c>
      <c r="K224" s="10">
        <f>VLOOKUP($B224,HITTERS!$B:$W,10,FALSE)</f>
        <v>0.19</v>
      </c>
      <c r="L224" s="10">
        <f>VLOOKUP(B224,'Hit Statcast'!B:R,9,FALSE)</f>
        <v>9.2999999999999999E-2</v>
      </c>
      <c r="M224" s="10">
        <f>VLOOKUP($B224,'Hit Statcast'!$B:$R,11,FALSE)</f>
        <v>0.46600000000000003</v>
      </c>
      <c r="N224" s="23">
        <f>VLOOKUP($B224,'Hit Statcast'!$B:$R,5,FALSE)</f>
        <v>90.9</v>
      </c>
      <c r="O224" s="23">
        <f>VLOOKUP($B224,'Hit Statcast'!$B:$R,7,FALSE)</f>
        <v>5.7</v>
      </c>
      <c r="P224" s="10">
        <f>VLOOKUP($B224,'Hit PD'!$B:$L,4,FALSE)</f>
        <v>0.159</v>
      </c>
      <c r="Q224" s="10">
        <f>VLOOKUP($B224,'Hit PD'!$B:$L,5,FALSE)</f>
        <v>0.53200000000000003</v>
      </c>
      <c r="R224" s="10">
        <f>VLOOKUP($B224,'Hit PD'!$B:$L,6,FALSE)</f>
        <v>0.31</v>
      </c>
      <c r="S224" s="23">
        <f>VLOOKUP($B224,'Hit PD'!$B:$L,7,FALSE)</f>
        <v>1</v>
      </c>
      <c r="T224" s="10">
        <f>VLOOKUP($B224,'Hit PD'!$B:$L,8,FALSE)</f>
        <v>0.39500000000000002</v>
      </c>
      <c r="U224" s="10">
        <f t="shared" si="3"/>
        <v>0.27800000000000002</v>
      </c>
      <c r="V224" s="10">
        <f>VLOOKUP($B224,'Hit PD'!$B:$L,10,FALSE)</f>
        <v>0.27600000000000002</v>
      </c>
      <c r="W224" s="10">
        <f>VLOOKUP($B224,'Hit PD'!$B:$L,11,FALSE)</f>
        <v>0.13200000000000001</v>
      </c>
      <c r="X224" s="10">
        <f>VLOOKUP($B224,'Hit PD'!$B:$M,12,FALSE)</f>
        <v>0.14399999999999999</v>
      </c>
      <c r="Y224" s="10">
        <f>VLOOKUP($B224,'Hit PD'!$B:$L,9,FALSE)</f>
        <v>0.72199999999999998</v>
      </c>
      <c r="Z224" s="8">
        <v>0.17199999999999999</v>
      </c>
      <c r="AA224" s="8">
        <v>0.311</v>
      </c>
      <c r="AB224" s="11">
        <v>0.27600000000000002</v>
      </c>
      <c r="AC224" s="8">
        <v>0.32800000000000001</v>
      </c>
      <c r="AD224" s="8">
        <v>0.313</v>
      </c>
      <c r="AE224" s="8">
        <v>107</v>
      </c>
      <c r="AF224" s="11">
        <v>-2.7</v>
      </c>
      <c r="AG224" s="11">
        <v>1.2</v>
      </c>
      <c r="AH224" s="8">
        <v>-12.3</v>
      </c>
      <c r="AI224" s="8">
        <v>0.5</v>
      </c>
    </row>
    <row r="225" spans="1:35" ht="15" thickBot="1">
      <c r="A225" s="5">
        <v>224</v>
      </c>
      <c r="B225" s="22" t="s">
        <v>277</v>
      </c>
      <c r="C225" s="22">
        <v>2023</v>
      </c>
      <c r="D225" s="22" t="s">
        <v>116</v>
      </c>
      <c r="E225" s="8">
        <f>VLOOKUP(B225,HITTERS!$B:$W,3,FALSE)</f>
        <v>140</v>
      </c>
      <c r="F225" s="8">
        <f>VLOOKUP($B225,'Hit PD'!$B:$N,13,FALSE)</f>
        <v>537</v>
      </c>
      <c r="G225" s="8">
        <f>VLOOKUP($B225,HITTERS!$B:$W,4,FALSE)</f>
        <v>580</v>
      </c>
      <c r="H225" s="8">
        <f>VLOOKUP($B225,HITTERS!$B:$W,14,FALSE)</f>
        <v>0.33800000000000002</v>
      </c>
      <c r="I225" s="8">
        <f>VLOOKUP($B225,HITTERS!$B:$W,15,FALSE)</f>
        <v>0.44500000000000001</v>
      </c>
      <c r="J225" s="9">
        <f>VLOOKUP($B225,HITTERS!$B:$W,9,FALSE)</f>
        <v>5.8999999999999997E-2</v>
      </c>
      <c r="K225" s="10">
        <f>VLOOKUP($B225,HITTERS!$B:$W,10,FALSE)</f>
        <v>0.14000000000000001</v>
      </c>
      <c r="L225" s="10">
        <f>VLOOKUP(B225,'Hit Statcast'!B:R,9,FALSE)</f>
        <v>6.6000000000000003E-2</v>
      </c>
      <c r="M225" s="10">
        <f>VLOOKUP($B225,'Hit Statcast'!$B:$R,11,FALSE)</f>
        <v>0.40600000000000003</v>
      </c>
      <c r="N225" s="23">
        <f>VLOOKUP($B225,'Hit Statcast'!$B:$R,5,FALSE)</f>
        <v>89</v>
      </c>
      <c r="O225" s="23">
        <f>VLOOKUP($B225,'Hit Statcast'!$B:$R,7,FALSE)</f>
        <v>3.9</v>
      </c>
      <c r="P225" s="10">
        <f>VLOOKUP($B225,'Hit PD'!$B:$L,4,FALSE)</f>
        <v>0.186</v>
      </c>
      <c r="Q225" s="10">
        <f>VLOOKUP($B225,'Hit PD'!$B:$L,5,FALSE)</f>
        <v>0.54600000000000004</v>
      </c>
      <c r="R225" s="10">
        <f>VLOOKUP($B225,'Hit PD'!$B:$L,6,FALSE)</f>
        <v>0.26900000000000002</v>
      </c>
      <c r="S225" s="23">
        <f>VLOOKUP($B225,'Hit PD'!$B:$L,7,FALSE)</f>
        <v>4.9000000000000004</v>
      </c>
      <c r="T225" s="10">
        <f>VLOOKUP($B225,'Hit PD'!$B:$L,8,FALSE)</f>
        <v>0.29299999999999998</v>
      </c>
      <c r="U225" s="10">
        <f t="shared" si="3"/>
        <v>0.16900000000000004</v>
      </c>
      <c r="V225" s="10">
        <f>VLOOKUP($B225,'Hit PD'!$B:$L,10,FALSE)</f>
        <v>0.28499999999999998</v>
      </c>
      <c r="W225" s="10">
        <f>VLOOKUP($B225,'Hit PD'!$B:$L,11,FALSE)</f>
        <v>0.21199999999999999</v>
      </c>
      <c r="X225" s="10">
        <f>VLOOKUP($B225,'Hit PD'!$B:$M,12,FALSE)</f>
        <v>7.2999999999999995E-2</v>
      </c>
      <c r="Y225" s="10">
        <f>VLOOKUP($B225,'Hit PD'!$B:$L,9,FALSE)</f>
        <v>0.83099999999999996</v>
      </c>
      <c r="Z225" s="8">
        <v>0.158</v>
      </c>
      <c r="AA225" s="8">
        <v>0.313</v>
      </c>
      <c r="AB225" s="11">
        <v>0.28799999999999998</v>
      </c>
      <c r="AC225" s="8">
        <v>0.33900000000000002</v>
      </c>
      <c r="AD225" s="8">
        <v>0.32400000000000001</v>
      </c>
      <c r="AE225" s="8">
        <v>110</v>
      </c>
      <c r="AF225" s="11">
        <v>-5.2</v>
      </c>
      <c r="AG225" s="11">
        <v>1.4</v>
      </c>
      <c r="AH225" s="8">
        <v>-15.8</v>
      </c>
      <c r="AI225" s="8">
        <v>0.5</v>
      </c>
    </row>
    <row r="226" spans="1:35" ht="15" thickBot="1">
      <c r="A226" s="5">
        <v>225</v>
      </c>
      <c r="B226" s="22" t="s">
        <v>278</v>
      </c>
      <c r="C226" s="22">
        <v>2023</v>
      </c>
      <c r="D226" s="22" t="s">
        <v>32</v>
      </c>
      <c r="E226" s="8">
        <f>VLOOKUP(B226,HITTERS!$B:$W,3,FALSE)</f>
        <v>115</v>
      </c>
      <c r="F226" s="8">
        <f>VLOOKUP($B226,'Hit PD'!$B:$N,13,FALSE)</f>
        <v>353</v>
      </c>
      <c r="G226" s="8">
        <f>VLOOKUP($B226,HITTERS!$B:$W,4,FALSE)</f>
        <v>420</v>
      </c>
      <c r="H226" s="8">
        <f>VLOOKUP($B226,HITTERS!$B:$W,14,FALSE)</f>
        <v>0.34</v>
      </c>
      <c r="I226" s="8">
        <f>VLOOKUP($B226,HITTERS!$B:$W,15,FALSE)</f>
        <v>0.39400000000000002</v>
      </c>
      <c r="J226" s="9">
        <f>VLOOKUP($B226,HITTERS!$B:$W,9,FALSE)</f>
        <v>0.13600000000000001</v>
      </c>
      <c r="K226" s="10">
        <f>VLOOKUP($B226,HITTERS!$B:$W,10,FALSE)</f>
        <v>0.23300000000000001</v>
      </c>
      <c r="L226" s="10">
        <f>VLOOKUP(B226,'Hit Statcast'!B:R,9,FALSE)</f>
        <v>6.8000000000000005E-2</v>
      </c>
      <c r="M226" s="10">
        <f>VLOOKUP($B226,'Hit Statcast'!$B:$R,11,FALSE)</f>
        <v>0.373</v>
      </c>
      <c r="N226" s="23">
        <f>VLOOKUP($B226,'Hit Statcast'!$B:$R,5,FALSE)</f>
        <v>88.2</v>
      </c>
      <c r="O226" s="23">
        <f>VLOOKUP($B226,'Hit Statcast'!$B:$R,7,FALSE)</f>
        <v>20.2</v>
      </c>
      <c r="P226" s="10">
        <f>VLOOKUP($B226,'Hit PD'!$B:$L,4,FALSE)</f>
        <v>0.21299999999999999</v>
      </c>
      <c r="Q226" s="10">
        <f>VLOOKUP($B226,'Hit PD'!$B:$L,5,FALSE)</f>
        <v>0.31900000000000001</v>
      </c>
      <c r="R226" s="10">
        <f>VLOOKUP($B226,'Hit PD'!$B:$L,6,FALSE)</f>
        <v>0.46800000000000003</v>
      </c>
      <c r="S226" s="23">
        <f>VLOOKUP($B226,'Hit PD'!$B:$L,7,FALSE)</f>
        <v>3.3</v>
      </c>
      <c r="T226" s="10">
        <f>VLOOKUP($B226,'Hit PD'!$B:$L,8,FALSE)</f>
        <v>0.187</v>
      </c>
      <c r="U226" s="10">
        <f t="shared" si="3"/>
        <v>0.18500000000000005</v>
      </c>
      <c r="V226" s="10">
        <f>VLOOKUP($B226,'Hit PD'!$B:$L,10,FALSE)</f>
        <v>0.28000000000000003</v>
      </c>
      <c r="W226" s="10">
        <f>VLOOKUP($B226,'Hit PD'!$B:$L,11,FALSE)</f>
        <v>0.21</v>
      </c>
      <c r="X226" s="10">
        <f>VLOOKUP($B226,'Hit PD'!$B:$M,12,FALSE)</f>
        <v>7.0000000000000007E-2</v>
      </c>
      <c r="Y226" s="10">
        <f>VLOOKUP($B226,'Hit PD'!$B:$L,9,FALSE)</f>
        <v>0.81499999999999995</v>
      </c>
      <c r="Z226" s="8">
        <v>0.159</v>
      </c>
      <c r="AA226" s="8">
        <v>0.29199999999999998</v>
      </c>
      <c r="AB226" s="11">
        <v>0.23899999999999999</v>
      </c>
      <c r="AC226" s="8">
        <v>0.32400000000000001</v>
      </c>
      <c r="AD226" s="8">
        <v>0.308</v>
      </c>
      <c r="AE226" s="8">
        <v>103</v>
      </c>
      <c r="AF226" s="11">
        <v>1.5</v>
      </c>
      <c r="AG226" s="11">
        <v>3.2</v>
      </c>
      <c r="AH226" s="8">
        <v>-12.3</v>
      </c>
      <c r="AI226" s="8">
        <v>0.5</v>
      </c>
    </row>
    <row r="227" spans="1:35" ht="15" thickBot="1">
      <c r="A227" s="5">
        <v>226</v>
      </c>
      <c r="B227" s="22" t="s">
        <v>279</v>
      </c>
      <c r="C227" s="22">
        <v>2023</v>
      </c>
      <c r="D227" s="22" t="s">
        <v>58</v>
      </c>
      <c r="E227" s="8">
        <f>VLOOKUP(B227,HITTERS!$B:$W,3,FALSE)</f>
        <v>116</v>
      </c>
      <c r="F227" s="8">
        <f>VLOOKUP($B227,'Hit PD'!$B:$N,13,FALSE)</f>
        <v>318</v>
      </c>
      <c r="G227" s="8">
        <f>VLOOKUP($B227,HITTERS!$B:$W,4,FALSE)</f>
        <v>350</v>
      </c>
      <c r="H227" s="8">
        <f>VLOOKUP($B227,HITTERS!$B:$W,14,FALSE)</f>
        <v>0.26700000000000002</v>
      </c>
      <c r="I227" s="8">
        <f>VLOOKUP($B227,HITTERS!$B:$W,15,FALSE)</f>
        <v>0.34</v>
      </c>
      <c r="J227" s="9">
        <f>VLOOKUP($B227,HITTERS!$B:$W,9,FALSE)</f>
        <v>6.3E-2</v>
      </c>
      <c r="K227" s="10">
        <f>VLOOKUP($B227,HITTERS!$B:$W,10,FALSE)</f>
        <v>0.23400000000000001</v>
      </c>
      <c r="L227" s="10">
        <f>VLOOKUP(B227,'Hit Statcast'!B:R,9,FALSE)</f>
        <v>5.2999999999999999E-2</v>
      </c>
      <c r="M227" s="10">
        <f>VLOOKUP($B227,'Hit Statcast'!$B:$R,11,FALSE)</f>
        <v>0.38400000000000001</v>
      </c>
      <c r="N227" s="23">
        <f>VLOOKUP($B227,'Hit Statcast'!$B:$R,5,FALSE)</f>
        <v>88.4</v>
      </c>
      <c r="O227" s="23">
        <f>VLOOKUP($B227,'Hit Statcast'!$B:$R,7,FALSE)</f>
        <v>10.4</v>
      </c>
      <c r="P227" s="10">
        <f>VLOOKUP($B227,'Hit PD'!$B:$L,4,FALSE)</f>
        <v>0.18099999999999999</v>
      </c>
      <c r="Q227" s="10">
        <f>VLOOKUP($B227,'Hit PD'!$B:$L,5,FALSE)</f>
        <v>0.443</v>
      </c>
      <c r="R227" s="10">
        <f>VLOOKUP($B227,'Hit PD'!$B:$L,6,FALSE)</f>
        <v>0.376</v>
      </c>
      <c r="S227" s="23">
        <f>VLOOKUP($B227,'Hit PD'!$B:$L,7,FALSE)</f>
        <v>8.4</v>
      </c>
      <c r="T227" s="10">
        <f>VLOOKUP($B227,'Hit PD'!$B:$L,8,FALSE)</f>
        <v>0.36099999999999999</v>
      </c>
      <c r="U227" s="10">
        <f t="shared" si="3"/>
        <v>0.26100000000000001</v>
      </c>
      <c r="V227" s="10">
        <f>VLOOKUP($B227,'Hit PD'!$B:$L,10,FALSE)</f>
        <v>0.29599999999999999</v>
      </c>
      <c r="W227" s="10">
        <f>VLOOKUP($B227,'Hit PD'!$B:$L,11,FALSE)</f>
        <v>0.16700000000000001</v>
      </c>
      <c r="X227" s="10">
        <f>VLOOKUP($B227,'Hit PD'!$B:$M,12,FALSE)</f>
        <v>0.129</v>
      </c>
      <c r="Y227" s="10">
        <f>VLOOKUP($B227,'Hit PD'!$B:$L,9,FALSE)</f>
        <v>0.73899999999999999</v>
      </c>
      <c r="Z227" s="8">
        <v>0.126</v>
      </c>
      <c r="AA227" s="8">
        <v>0.26800000000000002</v>
      </c>
      <c r="AB227" s="11">
        <v>0.217</v>
      </c>
      <c r="AC227" s="8">
        <v>0.26600000000000001</v>
      </c>
      <c r="AD227" s="8">
        <v>0.28699999999999998</v>
      </c>
      <c r="AE227" s="8">
        <v>67</v>
      </c>
      <c r="AF227" s="11">
        <v>3.9</v>
      </c>
      <c r="AG227" s="11">
        <v>-9.6</v>
      </c>
      <c r="AH227" s="8">
        <v>2.9</v>
      </c>
      <c r="AI227" s="8">
        <v>0.5</v>
      </c>
    </row>
    <row r="228" spans="1:35" ht="15" thickBot="1">
      <c r="A228" s="5">
        <v>227</v>
      </c>
      <c r="B228" s="22" t="s">
        <v>280</v>
      </c>
      <c r="C228" s="22">
        <v>2023</v>
      </c>
      <c r="D228" s="22" t="s">
        <v>39</v>
      </c>
      <c r="E228" s="8">
        <f>VLOOKUP(B228,HITTERS!$B:$W,3,FALSE)</f>
        <v>129</v>
      </c>
      <c r="F228" s="8">
        <f>VLOOKUP($B228,'Hit PD'!$B:$N,13,FALSE)</f>
        <v>428</v>
      </c>
      <c r="G228" s="8">
        <f>VLOOKUP($B228,HITTERS!$B:$W,4,FALSE)</f>
        <v>461</v>
      </c>
      <c r="H228" s="8">
        <f>VLOOKUP($B228,HITTERS!$B:$W,14,FALSE)</f>
        <v>0.27400000000000002</v>
      </c>
      <c r="I228" s="8">
        <f>VLOOKUP($B228,HITTERS!$B:$W,15,FALSE)</f>
        <v>0.38100000000000001</v>
      </c>
      <c r="J228" s="9">
        <f>VLOOKUP($B228,HITTERS!$B:$W,9,FALSE)</f>
        <v>5.1999999999999998E-2</v>
      </c>
      <c r="K228" s="10">
        <f>VLOOKUP($B228,HITTERS!$B:$W,10,FALSE)</f>
        <v>0.215</v>
      </c>
      <c r="L228" s="10">
        <f>VLOOKUP(B228,'Hit Statcast'!B:R,9,FALSE)</f>
        <v>7.8E-2</v>
      </c>
      <c r="M228" s="10">
        <f>VLOOKUP($B228,'Hit Statcast'!$B:$R,11,FALSE)</f>
        <v>0.39200000000000002</v>
      </c>
      <c r="N228" s="23">
        <f>VLOOKUP($B228,'Hit Statcast'!$B:$R,5,FALSE)</f>
        <v>88.6</v>
      </c>
      <c r="O228" s="23">
        <f>VLOOKUP($B228,'Hit Statcast'!$B:$R,7,FALSE)</f>
        <v>19.7</v>
      </c>
      <c r="P228" s="10">
        <f>VLOOKUP($B228,'Hit PD'!$B:$L,4,FALSE)</f>
        <v>0.246</v>
      </c>
      <c r="Q228" s="10">
        <f>VLOOKUP($B228,'Hit PD'!$B:$L,5,FALSE)</f>
        <v>0.30399999999999999</v>
      </c>
      <c r="R228" s="10">
        <f>VLOOKUP($B228,'Hit PD'!$B:$L,6,FALSE)</f>
        <v>0.45</v>
      </c>
      <c r="S228" s="23">
        <f>VLOOKUP($B228,'Hit PD'!$B:$L,7,FALSE)</f>
        <v>3.6</v>
      </c>
      <c r="T228" s="10">
        <f>VLOOKUP($B228,'Hit PD'!$B:$L,8,FALSE)</f>
        <v>0.35899999999999999</v>
      </c>
      <c r="U228" s="10">
        <f t="shared" si="3"/>
        <v>0.20199999999999996</v>
      </c>
      <c r="V228" s="10">
        <f>VLOOKUP($B228,'Hit PD'!$B:$L,10,FALSE)</f>
        <v>0.24299999999999999</v>
      </c>
      <c r="W228" s="10">
        <f>VLOOKUP($B228,'Hit PD'!$B:$L,11,FALSE)</f>
        <v>0.13900000000000001</v>
      </c>
      <c r="X228" s="10">
        <f>VLOOKUP($B228,'Hit PD'!$B:$M,12,FALSE)</f>
        <v>0.105</v>
      </c>
      <c r="Y228" s="10">
        <f>VLOOKUP($B228,'Hit PD'!$B:$L,9,FALSE)</f>
        <v>0.79800000000000004</v>
      </c>
      <c r="Z228" s="8">
        <v>0.14899999999999999</v>
      </c>
      <c r="AA228" s="8">
        <v>0.25900000000000001</v>
      </c>
      <c r="AB228" s="11">
        <v>0.22500000000000001</v>
      </c>
      <c r="AC228" s="8">
        <v>0.27800000000000002</v>
      </c>
      <c r="AD228" s="8">
        <v>0.317</v>
      </c>
      <c r="AE228" s="8">
        <v>70</v>
      </c>
      <c r="AF228" s="11">
        <v>2.2999999999999998</v>
      </c>
      <c r="AG228" s="11">
        <v>-14.1</v>
      </c>
      <c r="AH228" s="8">
        <v>3.3</v>
      </c>
      <c r="AI228" s="8">
        <v>0.5</v>
      </c>
    </row>
    <row r="229" spans="1:35" ht="15" thickBot="1">
      <c r="A229" s="5">
        <v>228</v>
      </c>
      <c r="B229" s="22" t="s">
        <v>281</v>
      </c>
      <c r="C229" s="22">
        <v>2023</v>
      </c>
      <c r="D229" s="6" t="s">
        <v>103</v>
      </c>
      <c r="E229" s="8">
        <f>VLOOKUP(B229,HITTERS!$B:$W,3,FALSE)</f>
        <v>150</v>
      </c>
      <c r="F229" s="8">
        <f>VLOOKUP($B229,'Hit PD'!$B:$N,13,FALSE)</f>
        <v>547</v>
      </c>
      <c r="G229" s="8">
        <f>VLOOKUP($B229,HITTERS!$B:$W,4,FALSE)</f>
        <v>617</v>
      </c>
      <c r="H229" s="8">
        <f>VLOOKUP($B229,HITTERS!$B:$W,14,FALSE)</f>
        <v>0.32500000000000001</v>
      </c>
      <c r="I229" s="8">
        <f>VLOOKUP($B229,HITTERS!$B:$W,15,FALSE)</f>
        <v>0.41899999999999998</v>
      </c>
      <c r="J229" s="9">
        <f>VLOOKUP($B229,HITTERS!$B:$W,9,FALSE)</f>
        <v>0.10199999999999999</v>
      </c>
      <c r="K229" s="10">
        <f>VLOOKUP($B229,HITTERS!$B:$W,10,FALSE)</f>
        <v>0.217</v>
      </c>
      <c r="L229" s="10">
        <f>VLOOKUP(B229,'Hit Statcast'!B:R,9,FALSE)</f>
        <v>0.10100000000000001</v>
      </c>
      <c r="M229" s="10">
        <f>VLOOKUP($B229,'Hit Statcast'!$B:$R,11,FALSE)</f>
        <v>0.42599999999999999</v>
      </c>
      <c r="N229" s="23">
        <f>VLOOKUP($B229,'Hit Statcast'!$B:$R,5,FALSE)</f>
        <v>90.1</v>
      </c>
      <c r="O229" s="23">
        <f>VLOOKUP($B229,'Hit Statcast'!$B:$R,7,FALSE)</f>
        <v>9.3000000000000007</v>
      </c>
      <c r="P229" s="10">
        <f>VLOOKUP($B229,'Hit PD'!$B:$L,4,FALSE)</f>
        <v>0.17499999999999999</v>
      </c>
      <c r="Q229" s="10">
        <f>VLOOKUP($B229,'Hit PD'!$B:$L,5,FALSE)</f>
        <v>0.48299999999999998</v>
      </c>
      <c r="R229" s="10">
        <f>VLOOKUP($B229,'Hit PD'!$B:$L,6,FALSE)</f>
        <v>0.34100000000000003</v>
      </c>
      <c r="S229" s="23">
        <f>VLOOKUP($B229,'Hit PD'!$B:$L,7,FALSE)</f>
        <v>0.7</v>
      </c>
      <c r="T229" s="10">
        <f>VLOOKUP($B229,'Hit PD'!$B:$L,8,FALSE)</f>
        <v>0.311</v>
      </c>
      <c r="U229" s="10">
        <f t="shared" si="3"/>
        <v>0.22899999999999998</v>
      </c>
      <c r="V229" s="10">
        <f>VLOOKUP($B229,'Hit PD'!$B:$L,10,FALSE)</f>
        <v>0.246</v>
      </c>
      <c r="W229" s="10">
        <f>VLOOKUP($B229,'Hit PD'!$B:$L,11,FALSE)</f>
        <v>0.13700000000000001</v>
      </c>
      <c r="X229" s="10">
        <f>VLOOKUP($B229,'Hit PD'!$B:$M,12,FALSE)</f>
        <v>0.109</v>
      </c>
      <c r="Y229" s="10">
        <f>VLOOKUP($B229,'Hit PD'!$B:$L,9,FALSE)</f>
        <v>0.77100000000000002</v>
      </c>
      <c r="Z229" s="8">
        <v>0.17399999999999999</v>
      </c>
      <c r="AA229" s="8">
        <v>0.28899999999999998</v>
      </c>
      <c r="AB229" s="11">
        <v>0.248</v>
      </c>
      <c r="AC229" s="8">
        <v>0.32500000000000001</v>
      </c>
      <c r="AD229" s="8">
        <v>0.34499999999999997</v>
      </c>
      <c r="AE229" s="8">
        <v>106</v>
      </c>
      <c r="AF229" s="11">
        <v>-4.5999999999999996</v>
      </c>
      <c r="AG229" s="11">
        <v>0</v>
      </c>
      <c r="AH229" s="8">
        <v>-15.9</v>
      </c>
      <c r="AI229" s="8">
        <v>0.4</v>
      </c>
    </row>
    <row r="230" spans="1:35" ht="15" thickBot="1">
      <c r="A230" s="5">
        <v>229</v>
      </c>
      <c r="B230" s="22" t="s">
        <v>282</v>
      </c>
      <c r="C230" s="22">
        <v>2023</v>
      </c>
      <c r="D230" s="22" t="s">
        <v>35</v>
      </c>
      <c r="E230" s="8">
        <f>VLOOKUP(B230,HITTERS!$B:$W,3,FALSE)</f>
        <v>158</v>
      </c>
      <c r="F230" s="8">
        <f>VLOOKUP($B230,'Hit PD'!$B:$N,13,FALSE)</f>
        <v>587</v>
      </c>
      <c r="G230" s="8">
        <f>VLOOKUP($B230,HITTERS!$B:$W,4,FALSE)</f>
        <v>665</v>
      </c>
      <c r="H230" s="8">
        <f>VLOOKUP($B230,HITTERS!$B:$W,14,FALSE)</f>
        <v>0.33700000000000002</v>
      </c>
      <c r="I230" s="8">
        <f>VLOOKUP($B230,HITTERS!$B:$W,15,FALSE)</f>
        <v>0.36599999999999999</v>
      </c>
      <c r="J230" s="9">
        <f>VLOOKUP($B230,HITTERS!$B:$W,9,FALSE)</f>
        <v>6.5000000000000002E-2</v>
      </c>
      <c r="K230" s="10">
        <f>VLOOKUP($B230,HITTERS!$B:$W,10,FALSE)</f>
        <v>0.17599999999999999</v>
      </c>
      <c r="L230" s="10">
        <f>VLOOKUP(B230,'Hit Statcast'!B:R,9,FALSE)</f>
        <v>6.8000000000000005E-2</v>
      </c>
      <c r="M230" s="10">
        <f>VLOOKUP($B230,'Hit Statcast'!$B:$R,11,FALSE)</f>
        <v>0.38400000000000001</v>
      </c>
      <c r="N230" s="23">
        <f>VLOOKUP($B230,'Hit Statcast'!$B:$R,5,FALSE)</f>
        <v>87.5</v>
      </c>
      <c r="O230" s="23">
        <f>VLOOKUP($B230,'Hit Statcast'!$B:$R,7,FALSE)</f>
        <v>13.7</v>
      </c>
      <c r="P230" s="10">
        <f>VLOOKUP($B230,'Hit PD'!$B:$L,4,FALSE)</f>
        <v>0.23400000000000001</v>
      </c>
      <c r="Q230" s="10">
        <f>VLOOKUP($B230,'Hit PD'!$B:$L,5,FALSE)</f>
        <v>0.41799999999999998</v>
      </c>
      <c r="R230" s="10">
        <f>VLOOKUP($B230,'Hit PD'!$B:$L,6,FALSE)</f>
        <v>0.34799999999999998</v>
      </c>
      <c r="S230" s="23">
        <f>VLOOKUP($B230,'Hit PD'!$B:$L,7,FALSE)</f>
        <v>2.5</v>
      </c>
      <c r="T230" s="10">
        <f>VLOOKUP($B230,'Hit PD'!$B:$L,8,FALSE)</f>
        <v>0.379</v>
      </c>
      <c r="U230" s="10">
        <f t="shared" si="3"/>
        <v>0.20099999999999996</v>
      </c>
      <c r="V230" s="10">
        <f>VLOOKUP($B230,'Hit PD'!$B:$L,10,FALSE)</f>
        <v>0.23599999999999999</v>
      </c>
      <c r="W230" s="10">
        <f>VLOOKUP($B230,'Hit PD'!$B:$L,11,FALSE)</f>
        <v>0.129</v>
      </c>
      <c r="X230" s="10">
        <f>VLOOKUP($B230,'Hit PD'!$B:$M,12,FALSE)</f>
        <v>0.107</v>
      </c>
      <c r="Y230" s="10">
        <f>VLOOKUP($B230,'Hit PD'!$B:$L,9,FALSE)</f>
        <v>0.79900000000000004</v>
      </c>
      <c r="Z230" s="8">
        <v>0.114</v>
      </c>
      <c r="AA230" s="8">
        <v>0.29699999999999999</v>
      </c>
      <c r="AB230" s="11">
        <v>0.251</v>
      </c>
      <c r="AC230" s="8">
        <v>0.314</v>
      </c>
      <c r="AD230" s="8">
        <v>0.33700000000000002</v>
      </c>
      <c r="AE230" s="8">
        <v>103</v>
      </c>
      <c r="AF230" s="11">
        <v>-9.1</v>
      </c>
      <c r="AG230" s="11">
        <v>-7</v>
      </c>
      <c r="AH230" s="8">
        <v>-10.7</v>
      </c>
      <c r="AI230" s="8">
        <v>0.4</v>
      </c>
    </row>
    <row r="231" spans="1:35" ht="15" thickBot="1">
      <c r="A231" s="5">
        <v>230</v>
      </c>
      <c r="B231" s="22" t="s">
        <v>283</v>
      </c>
      <c r="C231" s="22">
        <v>2023</v>
      </c>
      <c r="D231" s="22" t="s">
        <v>45</v>
      </c>
      <c r="E231" s="8">
        <f>VLOOKUP(B231,HITTERS!$B:$W,3,FALSE)</f>
        <v>96</v>
      </c>
      <c r="F231" s="8">
        <f>VLOOKUP($B231,'Hit PD'!$B:$N,13,FALSE)</f>
        <v>318</v>
      </c>
      <c r="G231" s="8">
        <f>VLOOKUP($B231,HITTERS!$B:$W,4,FALSE)</f>
        <v>361</v>
      </c>
      <c r="H231" s="8">
        <f>VLOOKUP($B231,HITTERS!$B:$W,14,FALSE)</f>
        <v>0.31</v>
      </c>
      <c r="I231" s="8">
        <f>VLOOKUP($B231,HITTERS!$B:$W,15,FALSE)</f>
        <v>0.36799999999999999</v>
      </c>
      <c r="J231" s="9">
        <f>VLOOKUP($B231,HITTERS!$B:$W,9,FALSE)</f>
        <v>0.1</v>
      </c>
      <c r="K231" s="10">
        <f>VLOOKUP($B231,HITTERS!$B:$W,10,FALSE)</f>
        <v>0.29899999999999999</v>
      </c>
      <c r="L231" s="10">
        <f>VLOOKUP(B231,'Hit Statcast'!B:R,9,FALSE)</f>
        <v>0.10299999999999999</v>
      </c>
      <c r="M231" s="10">
        <f>VLOOKUP($B231,'Hit Statcast'!$B:$R,11,FALSE)</f>
        <v>0.371</v>
      </c>
      <c r="N231" s="23">
        <f>VLOOKUP($B231,'Hit Statcast'!$B:$R,5,FALSE)</f>
        <v>87.6</v>
      </c>
      <c r="O231" s="23">
        <f>VLOOKUP($B231,'Hit Statcast'!$B:$R,7,FALSE)</f>
        <v>9.9</v>
      </c>
      <c r="P231" s="10">
        <f>VLOOKUP($B231,'Hit PD'!$B:$L,4,FALSE)</f>
        <v>0.192</v>
      </c>
      <c r="Q231" s="10">
        <f>VLOOKUP($B231,'Hit PD'!$B:$L,5,FALSE)</f>
        <v>0.47399999999999998</v>
      </c>
      <c r="R231" s="10">
        <f>VLOOKUP($B231,'Hit PD'!$B:$L,6,FALSE)</f>
        <v>0.33300000000000002</v>
      </c>
      <c r="S231" s="23">
        <f>VLOOKUP($B231,'Hit PD'!$B:$L,7,FALSE)</f>
        <v>3.7</v>
      </c>
      <c r="T231" s="10">
        <f>VLOOKUP($B231,'Hit PD'!$B:$L,8,FALSE)</f>
        <v>0.32100000000000001</v>
      </c>
      <c r="U231" s="10">
        <f t="shared" si="3"/>
        <v>0.30100000000000005</v>
      </c>
      <c r="V231" s="10">
        <f>VLOOKUP($B231,'Hit PD'!$B:$L,10,FALSE)</f>
        <v>0.30199999999999999</v>
      </c>
      <c r="W231" s="10">
        <f>VLOOKUP($B231,'Hit PD'!$B:$L,11,FALSE)</f>
        <v>0.155</v>
      </c>
      <c r="X231" s="10">
        <f>VLOOKUP($B231,'Hit PD'!$B:$M,12,FALSE)</f>
        <v>0.14699999999999999</v>
      </c>
      <c r="Y231" s="10">
        <f>VLOOKUP($B231,'Hit PD'!$B:$L,9,FALSE)</f>
        <v>0.69899999999999995</v>
      </c>
      <c r="Z231" s="8">
        <v>0.14000000000000001</v>
      </c>
      <c r="AA231" s="8">
        <v>0.30199999999999999</v>
      </c>
      <c r="AB231" s="11">
        <v>0.222</v>
      </c>
      <c r="AC231" s="8">
        <v>0.29599999999999999</v>
      </c>
      <c r="AD231" s="8">
        <v>0.313</v>
      </c>
      <c r="AE231" s="8">
        <v>83</v>
      </c>
      <c r="AF231" s="11">
        <v>-2.9</v>
      </c>
      <c r="AG231" s="11">
        <v>-10.5</v>
      </c>
      <c r="AH231" s="8">
        <v>2.5</v>
      </c>
      <c r="AI231" s="8">
        <v>0.4</v>
      </c>
    </row>
    <row r="232" spans="1:35" ht="15" thickBot="1">
      <c r="A232" s="5">
        <v>231</v>
      </c>
      <c r="B232" s="22" t="s">
        <v>284</v>
      </c>
      <c r="C232" s="22">
        <v>2023</v>
      </c>
      <c r="D232" s="22" t="s">
        <v>24</v>
      </c>
      <c r="E232" s="8">
        <f>VLOOKUP(B232,HITTERS!$B:$W,3,FALSE)</f>
        <v>125</v>
      </c>
      <c r="F232" s="8">
        <f>VLOOKUP($B232,'Hit PD'!$B:$N,13,FALSE)</f>
        <v>385</v>
      </c>
      <c r="G232" s="8">
        <f>VLOOKUP($B232,HITTERS!$B:$W,4,FALSE)</f>
        <v>423</v>
      </c>
      <c r="H232" s="8">
        <f>VLOOKUP($B232,HITTERS!$B:$W,14,FALSE)</f>
        <v>0.28999999999999998</v>
      </c>
      <c r="I232" s="8">
        <f>VLOOKUP($B232,HITTERS!$B:$W,15,FALSE)</f>
        <v>0.32200000000000001</v>
      </c>
      <c r="J232" s="9">
        <f>VLOOKUP($B232,HITTERS!$B:$W,9,FALSE)</f>
        <v>6.0999999999999999E-2</v>
      </c>
      <c r="K232" s="10">
        <f>VLOOKUP($B232,HITTERS!$B:$W,10,FALSE)</f>
        <v>0.113</v>
      </c>
      <c r="L232" s="10">
        <f>VLOOKUP(B232,'Hit Statcast'!B:R,9,FALSE)</f>
        <v>2.9000000000000001E-2</v>
      </c>
      <c r="M232" s="10">
        <f>VLOOKUP($B232,'Hit Statcast'!$B:$R,11,FALSE)</f>
        <v>0.32</v>
      </c>
      <c r="N232" s="23">
        <f>VLOOKUP($B232,'Hit Statcast'!$B:$R,5,FALSE)</f>
        <v>87.3</v>
      </c>
      <c r="O232" s="23">
        <f>VLOOKUP($B232,'Hit Statcast'!$B:$R,7,FALSE)</f>
        <v>11</v>
      </c>
      <c r="P232" s="10">
        <f>VLOOKUP($B232,'Hit PD'!$B:$L,4,FALSE)</f>
        <v>0.19400000000000001</v>
      </c>
      <c r="Q232" s="10">
        <f>VLOOKUP($B232,'Hit PD'!$B:$L,5,FALSE)</f>
        <v>0.45300000000000001</v>
      </c>
      <c r="R232" s="10">
        <f>VLOOKUP($B232,'Hit PD'!$B:$L,6,FALSE)</f>
        <v>0.35299999999999998</v>
      </c>
      <c r="S232" s="23">
        <f>VLOOKUP($B232,'Hit PD'!$B:$L,7,FALSE)</f>
        <v>4.7</v>
      </c>
      <c r="T232" s="10">
        <f>VLOOKUP($B232,'Hit PD'!$B:$L,8,FALSE)</f>
        <v>0.35899999999999999</v>
      </c>
      <c r="U232" s="10">
        <f t="shared" si="3"/>
        <v>0.15300000000000002</v>
      </c>
      <c r="V232" s="10">
        <f>VLOOKUP($B232,'Hit PD'!$B:$L,10,FALSE)</f>
        <v>0.24399999999999999</v>
      </c>
      <c r="W232" s="10">
        <f>VLOOKUP($B232,'Hit PD'!$B:$L,11,FALSE)</f>
        <v>0.16900000000000001</v>
      </c>
      <c r="X232" s="10">
        <f>VLOOKUP($B232,'Hit PD'!$B:$M,12,FALSE)</f>
        <v>7.4999999999999997E-2</v>
      </c>
      <c r="Y232" s="10">
        <f>VLOOKUP($B232,'Hit PD'!$B:$L,9,FALSE)</f>
        <v>0.84699999999999998</v>
      </c>
      <c r="Z232" s="8">
        <v>8.6999999999999994E-2</v>
      </c>
      <c r="AA232" s="8">
        <v>0.251</v>
      </c>
      <c r="AB232" s="11">
        <v>0.23200000000000001</v>
      </c>
      <c r="AC232" s="8">
        <v>0.26700000000000002</v>
      </c>
      <c r="AD232" s="8">
        <v>0.28999999999999998</v>
      </c>
      <c r="AE232" s="8">
        <v>67</v>
      </c>
      <c r="AF232" s="11">
        <v>-1.9</v>
      </c>
      <c r="AG232" s="11">
        <v>-19.100000000000001</v>
      </c>
      <c r="AH232" s="8">
        <v>8.9</v>
      </c>
      <c r="AI232" s="8">
        <v>0.4</v>
      </c>
    </row>
    <row r="233" spans="1:35" ht="15" thickBot="1">
      <c r="A233" s="5">
        <v>232</v>
      </c>
      <c r="B233" s="22" t="s">
        <v>285</v>
      </c>
      <c r="C233" s="22">
        <v>2023</v>
      </c>
      <c r="D233" s="22" t="s">
        <v>45</v>
      </c>
      <c r="E233" s="8">
        <f>VLOOKUP(B233,HITTERS!$B:$W,3,FALSE)</f>
        <v>137</v>
      </c>
      <c r="F233" s="8">
        <f>VLOOKUP($B233,'Hit PD'!$B:$N,13,FALSE)</f>
        <v>404</v>
      </c>
      <c r="G233" s="8">
        <f>VLOOKUP($B233,HITTERS!$B:$W,4,FALSE)</f>
        <v>448</v>
      </c>
      <c r="H233" s="8">
        <f>VLOOKUP($B233,HITTERS!$B:$W,14,FALSE)</f>
        <v>0.28499999999999998</v>
      </c>
      <c r="I233" s="8">
        <f>VLOOKUP($B233,HITTERS!$B:$W,15,FALSE)</f>
        <v>0.3</v>
      </c>
      <c r="J233" s="9">
        <f>VLOOKUP($B233,HITTERS!$B:$W,9,FALSE)</f>
        <v>8.5000000000000006E-2</v>
      </c>
      <c r="K233" s="10">
        <f>VLOOKUP($B233,HITTERS!$B:$W,10,FALSE)</f>
        <v>0.21</v>
      </c>
      <c r="L233" s="10">
        <f>VLOOKUP(B233,'Hit Statcast'!B:R,9,FALSE)</f>
        <v>2.9000000000000001E-2</v>
      </c>
      <c r="M233" s="10">
        <f>VLOOKUP($B233,'Hit Statcast'!$B:$R,11,FALSE)</f>
        <v>0.26</v>
      </c>
      <c r="N233" s="23">
        <f>VLOOKUP($B233,'Hit Statcast'!$B:$R,5,FALSE)</f>
        <v>85.5</v>
      </c>
      <c r="O233" s="23">
        <f>VLOOKUP($B233,'Hit Statcast'!$B:$R,7,FALSE)</f>
        <v>12.6</v>
      </c>
      <c r="P233" s="10">
        <f>VLOOKUP($B233,'Hit PD'!$B:$L,4,FALSE)</f>
        <v>0.189</v>
      </c>
      <c r="Q233" s="10">
        <f>VLOOKUP($B233,'Hit PD'!$B:$L,5,FALSE)</f>
        <v>0.41699999999999998</v>
      </c>
      <c r="R233" s="10">
        <f>VLOOKUP($B233,'Hit PD'!$B:$L,6,FALSE)</f>
        <v>0.39400000000000002</v>
      </c>
      <c r="S233" s="23">
        <f>VLOOKUP($B233,'Hit PD'!$B:$L,7,FALSE)</f>
        <v>6.6</v>
      </c>
      <c r="T233" s="10">
        <f>VLOOKUP($B233,'Hit PD'!$B:$L,8,FALSE)</f>
        <v>0.30299999999999999</v>
      </c>
      <c r="U233" s="10">
        <f t="shared" si="3"/>
        <v>0.17400000000000004</v>
      </c>
      <c r="V233" s="10">
        <f>VLOOKUP($B233,'Hit PD'!$B:$L,10,FALSE)</f>
        <v>0.254</v>
      </c>
      <c r="W233" s="10">
        <f>VLOOKUP($B233,'Hit PD'!$B:$L,11,FALSE)</f>
        <v>0.17299999999999999</v>
      </c>
      <c r="X233" s="10">
        <f>VLOOKUP($B233,'Hit PD'!$B:$M,12,FALSE)</f>
        <v>8.2000000000000003E-2</v>
      </c>
      <c r="Y233" s="10">
        <f>VLOOKUP($B233,'Hit PD'!$B:$L,9,FALSE)</f>
        <v>0.82599999999999996</v>
      </c>
      <c r="Z233" s="8">
        <v>8.4000000000000005E-2</v>
      </c>
      <c r="AA233" s="8">
        <v>0.27</v>
      </c>
      <c r="AB233" s="11">
        <v>0.22</v>
      </c>
      <c r="AC233" s="8">
        <v>0.26400000000000001</v>
      </c>
      <c r="AD233" s="8">
        <v>0.27900000000000003</v>
      </c>
      <c r="AE233" s="8">
        <v>62</v>
      </c>
      <c r="AF233" s="11">
        <v>4.2</v>
      </c>
      <c r="AG233" s="11">
        <v>-16.3</v>
      </c>
      <c r="AH233" s="8">
        <v>5.5</v>
      </c>
      <c r="AI233" s="8">
        <v>0.4</v>
      </c>
    </row>
    <row r="234" spans="1:35" ht="15" thickBot="1">
      <c r="A234" s="5">
        <v>233</v>
      </c>
      <c r="B234" s="22" t="s">
        <v>286</v>
      </c>
      <c r="C234" s="22">
        <v>2023</v>
      </c>
      <c r="D234" s="22" t="s">
        <v>48</v>
      </c>
      <c r="E234" s="8">
        <f>VLOOKUP(B234,HITTERS!$B:$W,3,FALSE)</f>
        <v>122</v>
      </c>
      <c r="F234" s="8">
        <f>VLOOKUP($B234,'Hit PD'!$B:$N,13,FALSE)</f>
        <v>315</v>
      </c>
      <c r="G234" s="8">
        <f>VLOOKUP($B234,HITTERS!$B:$W,4,FALSE)</f>
        <v>345</v>
      </c>
      <c r="H234" s="8">
        <f>VLOOKUP($B234,HITTERS!$B:$W,14,FALSE)</f>
        <v>0.27500000000000002</v>
      </c>
      <c r="I234" s="8">
        <f>VLOOKUP($B234,HITTERS!$B:$W,15,FALSE)</f>
        <v>0.35199999999999998</v>
      </c>
      <c r="J234" s="9">
        <f>VLOOKUP($B234,HITTERS!$B:$W,9,FALSE)</f>
        <v>8.1000000000000003E-2</v>
      </c>
      <c r="K234" s="10">
        <f>VLOOKUP($B234,HITTERS!$B:$W,10,FALSE)</f>
        <v>0.32800000000000001</v>
      </c>
      <c r="L234" s="10">
        <f>VLOOKUP(B234,'Hit Statcast'!B:R,9,FALSE)</f>
        <v>9.9000000000000005E-2</v>
      </c>
      <c r="M234" s="10">
        <f>VLOOKUP($B234,'Hit Statcast'!$B:$R,11,FALSE)</f>
        <v>0.46300000000000002</v>
      </c>
      <c r="N234" s="23">
        <f>VLOOKUP($B234,'Hit Statcast'!$B:$R,5,FALSE)</f>
        <v>91.1</v>
      </c>
      <c r="O234" s="23">
        <f>VLOOKUP($B234,'Hit Statcast'!$B:$R,7,FALSE)</f>
        <v>3.7</v>
      </c>
      <c r="P234" s="10">
        <f>VLOOKUP($B234,'Hit PD'!$B:$L,4,FALSE)</f>
        <v>0.18099999999999999</v>
      </c>
      <c r="Q234" s="10">
        <f>VLOOKUP($B234,'Hit PD'!$B:$L,5,FALSE)</f>
        <v>0.52300000000000002</v>
      </c>
      <c r="R234" s="10">
        <f>VLOOKUP($B234,'Hit PD'!$B:$L,6,FALSE)</f>
        <v>0.29599999999999999</v>
      </c>
      <c r="S234" s="23">
        <f>VLOOKUP($B234,'Hit PD'!$B:$L,7,FALSE)</f>
        <v>2.6</v>
      </c>
      <c r="T234" s="10">
        <f>VLOOKUP($B234,'Hit PD'!$B:$L,8,FALSE)</f>
        <v>0.379</v>
      </c>
      <c r="U234" s="10">
        <f t="shared" si="3"/>
        <v>0.35499999999999998</v>
      </c>
      <c r="V234" s="10">
        <f>VLOOKUP($B234,'Hit PD'!$B:$L,10,FALSE)</f>
        <v>0.311</v>
      </c>
      <c r="W234" s="10">
        <f>VLOOKUP($B234,'Hit PD'!$B:$L,11,FALSE)</f>
        <v>0.11600000000000001</v>
      </c>
      <c r="X234" s="10">
        <f>VLOOKUP($B234,'Hit PD'!$B:$M,12,FALSE)</f>
        <v>0.19500000000000001</v>
      </c>
      <c r="Y234" s="10">
        <f>VLOOKUP($B234,'Hit PD'!$B:$L,9,FALSE)</f>
        <v>0.64500000000000002</v>
      </c>
      <c r="Z234" s="8">
        <v>0.14299999999999999</v>
      </c>
      <c r="AA234" s="8">
        <v>0.28999999999999998</v>
      </c>
      <c r="AB234" s="11">
        <v>0.21</v>
      </c>
      <c r="AC234" s="8">
        <v>0.27600000000000002</v>
      </c>
      <c r="AD234" s="8">
        <v>0.30399999999999999</v>
      </c>
      <c r="AE234" s="8">
        <v>74</v>
      </c>
      <c r="AF234" s="11">
        <v>-1.8</v>
      </c>
      <c r="AG234" s="11">
        <v>-12.6</v>
      </c>
      <c r="AH234" s="8">
        <v>4.4000000000000004</v>
      </c>
      <c r="AI234" s="8">
        <v>0.4</v>
      </c>
    </row>
    <row r="235" spans="1:35" ht="15" thickBot="1">
      <c r="A235" s="5">
        <v>234</v>
      </c>
      <c r="B235" s="22" t="s">
        <v>287</v>
      </c>
      <c r="C235" s="22">
        <v>2023</v>
      </c>
      <c r="D235" s="6" t="s">
        <v>103</v>
      </c>
      <c r="E235" s="8">
        <f>VLOOKUP(B235,HITTERS!$B:$W,3,FALSE)</f>
        <v>123</v>
      </c>
      <c r="F235" s="8">
        <f>VLOOKUP($B235,'Hit PD'!$B:$N,13,FALSE)</f>
        <v>422</v>
      </c>
      <c r="G235" s="8">
        <f>VLOOKUP($B235,HITTERS!$B:$W,4,FALSE)</f>
        <v>457</v>
      </c>
      <c r="H235" s="8">
        <f>VLOOKUP($B235,HITTERS!$B:$W,14,FALSE)</f>
        <v>0.30399999999999999</v>
      </c>
      <c r="I235" s="8">
        <f>VLOOKUP($B235,HITTERS!$B:$W,15,FALSE)</f>
        <v>0.41899999999999998</v>
      </c>
      <c r="J235" s="9">
        <f>VLOOKUP($B235,HITTERS!$B:$W,9,FALSE)</f>
        <v>6.8000000000000005E-2</v>
      </c>
      <c r="K235" s="10">
        <f>VLOOKUP($B235,HITTERS!$B:$W,10,FALSE)</f>
        <v>0.28899999999999998</v>
      </c>
      <c r="L235" s="10">
        <f>VLOOKUP(B235,'Hit Statcast'!B:R,9,FALSE)</f>
        <v>0.10299999999999999</v>
      </c>
      <c r="M235" s="10">
        <f>VLOOKUP($B235,'Hit Statcast'!$B:$R,11,FALSE)</f>
        <v>0.41099999999999998</v>
      </c>
      <c r="N235" s="23">
        <f>VLOOKUP($B235,'Hit Statcast'!$B:$R,5,FALSE)</f>
        <v>89</v>
      </c>
      <c r="O235" s="23">
        <f>VLOOKUP($B235,'Hit Statcast'!$B:$R,7,FALSE)</f>
        <v>13.3</v>
      </c>
      <c r="P235" s="10">
        <f>VLOOKUP($B235,'Hit PD'!$B:$L,4,FALSE)</f>
        <v>0.24</v>
      </c>
      <c r="Q235" s="10">
        <f>VLOOKUP($B235,'Hit PD'!$B:$L,5,FALSE)</f>
        <v>0.435</v>
      </c>
      <c r="R235" s="10">
        <f>VLOOKUP($B235,'Hit PD'!$B:$L,6,FALSE)</f>
        <v>0.32500000000000001</v>
      </c>
      <c r="S235" s="23">
        <f>VLOOKUP($B235,'Hit PD'!$B:$L,7,FALSE)</f>
        <v>1.3</v>
      </c>
      <c r="T235" s="10">
        <f>VLOOKUP($B235,'Hit PD'!$B:$L,8,FALSE)</f>
        <v>0.41699999999999998</v>
      </c>
      <c r="U235" s="10">
        <f t="shared" si="3"/>
        <v>0.28300000000000003</v>
      </c>
      <c r="V235" s="10">
        <f>VLOOKUP($B235,'Hit PD'!$B:$L,10,FALSE)</f>
        <v>0.29899999999999999</v>
      </c>
      <c r="W235" s="10">
        <f>VLOOKUP($B235,'Hit PD'!$B:$L,11,FALSE)</f>
        <v>0.151</v>
      </c>
      <c r="X235" s="10">
        <f>VLOOKUP($B235,'Hit PD'!$B:$M,12,FALSE)</f>
        <v>0.14799999999999999</v>
      </c>
      <c r="Y235" s="10">
        <f>VLOOKUP($B235,'Hit PD'!$B:$L,9,FALSE)</f>
        <v>0.71699999999999997</v>
      </c>
      <c r="Z235" s="8">
        <v>0.16400000000000001</v>
      </c>
      <c r="AA235" s="8">
        <v>0.32700000000000001</v>
      </c>
      <c r="AB235" s="11">
        <v>0.252</v>
      </c>
      <c r="AC235" s="8">
        <v>0.311</v>
      </c>
      <c r="AD235" s="8">
        <v>0.318</v>
      </c>
      <c r="AE235" s="8">
        <v>95</v>
      </c>
      <c r="AF235" s="11">
        <v>-3.2</v>
      </c>
      <c r="AG235" s="11">
        <v>-5.9</v>
      </c>
      <c r="AH235" s="8">
        <v>-5.8</v>
      </c>
      <c r="AI235" s="8">
        <v>0.3</v>
      </c>
    </row>
    <row r="236" spans="1:35" ht="15" thickBot="1">
      <c r="A236" s="5">
        <v>235</v>
      </c>
      <c r="B236" s="22" t="s">
        <v>288</v>
      </c>
      <c r="C236" s="22">
        <v>2023</v>
      </c>
      <c r="D236" s="22" t="s">
        <v>129</v>
      </c>
      <c r="E236" s="8">
        <f>VLOOKUP(B236,HITTERS!$B:$W,3,FALSE)</f>
        <v>128</v>
      </c>
      <c r="F236" s="8">
        <f>VLOOKUP($B236,'Hit PD'!$B:$N,13,FALSE)</f>
        <v>375</v>
      </c>
      <c r="G236" s="8">
        <f>VLOOKUP($B236,HITTERS!$B:$W,4,FALSE)</f>
        <v>439</v>
      </c>
      <c r="H236" s="8">
        <f>VLOOKUP($B236,HITTERS!$B:$W,14,FALSE)</f>
        <v>0.307</v>
      </c>
      <c r="I236" s="8">
        <f>VLOOKUP($B236,HITTERS!$B:$W,15,FALSE)</f>
        <v>0.307</v>
      </c>
      <c r="J236" s="9">
        <f>VLOOKUP($B236,HITTERS!$B:$W,9,FALSE)</f>
        <v>0.121</v>
      </c>
      <c r="K236" s="10">
        <f>VLOOKUP($B236,HITTERS!$B:$W,10,FALSE)</f>
        <v>0.17799999999999999</v>
      </c>
      <c r="L236" s="10">
        <f>VLOOKUP(B236,'Hit Statcast'!B:R,9,FALSE)</f>
        <v>5.2999999999999999E-2</v>
      </c>
      <c r="M236" s="10">
        <f>VLOOKUP($B236,'Hit Statcast'!$B:$R,11,FALSE)</f>
        <v>0.29799999999999999</v>
      </c>
      <c r="N236" s="23">
        <f>VLOOKUP($B236,'Hit Statcast'!$B:$R,5,FALSE)</f>
        <v>86.8</v>
      </c>
      <c r="O236" s="23">
        <f>VLOOKUP($B236,'Hit Statcast'!$B:$R,7,FALSE)</f>
        <v>17</v>
      </c>
      <c r="P236" s="10">
        <f>VLOOKUP($B236,'Hit PD'!$B:$L,4,FALSE)</f>
        <v>0.151</v>
      </c>
      <c r="Q236" s="10">
        <f>VLOOKUP($B236,'Hit PD'!$B:$L,5,FALSE)</f>
        <v>0.378</v>
      </c>
      <c r="R236" s="10">
        <f>VLOOKUP($B236,'Hit PD'!$B:$L,6,FALSE)</f>
        <v>0.47099999999999997</v>
      </c>
      <c r="S236" s="23">
        <f>VLOOKUP($B236,'Hit PD'!$B:$L,7,FALSE)</f>
        <v>3.7</v>
      </c>
      <c r="T236" s="10">
        <f>VLOOKUP($B236,'Hit PD'!$B:$L,8,FALSE)</f>
        <v>0.22600000000000001</v>
      </c>
      <c r="U236" s="10">
        <f t="shared" si="3"/>
        <v>0.17100000000000004</v>
      </c>
      <c r="V236" s="10">
        <f>VLOOKUP($B236,'Hit PD'!$B:$L,10,FALSE)</f>
        <v>0.27100000000000002</v>
      </c>
      <c r="W236" s="10">
        <f>VLOOKUP($B236,'Hit PD'!$B:$L,11,FALSE)</f>
        <v>0.20300000000000001</v>
      </c>
      <c r="X236" s="10">
        <f>VLOOKUP($B236,'Hit PD'!$B:$M,12,FALSE)</f>
        <v>6.8000000000000005E-2</v>
      </c>
      <c r="Y236" s="10">
        <f>VLOOKUP($B236,'Hit PD'!$B:$L,9,FALSE)</f>
        <v>0.82899999999999996</v>
      </c>
      <c r="Z236" s="8">
        <v>0.108</v>
      </c>
      <c r="AA236" s="8">
        <v>0.22800000000000001</v>
      </c>
      <c r="AB236" s="11">
        <v>0.19900000000000001</v>
      </c>
      <c r="AC236" s="8">
        <v>0.27900000000000003</v>
      </c>
      <c r="AD236" s="8">
        <v>0.29899999999999999</v>
      </c>
      <c r="AE236" s="8">
        <v>72</v>
      </c>
      <c r="AF236" s="11">
        <v>0.3</v>
      </c>
      <c r="AG236" s="11">
        <v>-15</v>
      </c>
      <c r="AH236" s="8">
        <v>3.5</v>
      </c>
      <c r="AI236" s="8">
        <v>0.3</v>
      </c>
    </row>
    <row r="237" spans="1:35" ht="15" thickBot="1">
      <c r="A237" s="5">
        <v>236</v>
      </c>
      <c r="B237" s="22" t="s">
        <v>289</v>
      </c>
      <c r="C237" s="22">
        <v>2023</v>
      </c>
      <c r="D237" s="22" t="s">
        <v>95</v>
      </c>
      <c r="E237" s="8">
        <f>VLOOKUP(B237,HITTERS!$B:$W,3,FALSE)</f>
        <v>117</v>
      </c>
      <c r="F237" s="8">
        <f>VLOOKUP($B237,'Hit PD'!$B:$N,13,FALSE)</f>
        <v>420</v>
      </c>
      <c r="G237" s="8">
        <f>VLOOKUP($B237,HITTERS!$B:$W,4,FALSE)</f>
        <v>465</v>
      </c>
      <c r="H237" s="8">
        <f>VLOOKUP($B237,HITTERS!$B:$W,14,FALSE)</f>
        <v>0.34200000000000003</v>
      </c>
      <c r="I237" s="8">
        <f>VLOOKUP($B237,HITTERS!$B:$W,15,FALSE)</f>
        <v>0.44500000000000001</v>
      </c>
      <c r="J237" s="9">
        <f>VLOOKUP($B237,HITTERS!$B:$W,9,FALSE)</f>
        <v>0.08</v>
      </c>
      <c r="K237" s="10">
        <f>VLOOKUP($B237,HITTERS!$B:$W,10,FALSE)</f>
        <v>0.224</v>
      </c>
      <c r="L237" s="10">
        <f>VLOOKUP(B237,'Hit Statcast'!B:R,9,FALSE)</f>
        <v>7.5999999999999998E-2</v>
      </c>
      <c r="M237" s="10">
        <f>VLOOKUP($B237,'Hit Statcast'!$B:$R,11,FALSE)</f>
        <v>0.42399999999999999</v>
      </c>
      <c r="N237" s="23">
        <f>VLOOKUP($B237,'Hit Statcast'!$B:$R,5,FALSE)</f>
        <v>89.4</v>
      </c>
      <c r="O237" s="23">
        <f>VLOOKUP($B237,'Hit Statcast'!$B:$R,7,FALSE)</f>
        <v>10.199999999999999</v>
      </c>
      <c r="P237" s="10">
        <f>VLOOKUP($B237,'Hit PD'!$B:$L,4,FALSE)</f>
        <v>0.17899999999999999</v>
      </c>
      <c r="Q237" s="10">
        <f>VLOOKUP($B237,'Hit PD'!$B:$L,5,FALSE)</f>
        <v>0.46899999999999997</v>
      </c>
      <c r="R237" s="10">
        <f>VLOOKUP($B237,'Hit PD'!$B:$L,6,FALSE)</f>
        <v>0.35199999999999998</v>
      </c>
      <c r="S237" s="23">
        <f>VLOOKUP($B237,'Hit PD'!$B:$L,7,FALSE)</f>
        <v>3.9</v>
      </c>
      <c r="T237" s="10">
        <f>VLOOKUP($B237,'Hit PD'!$B:$L,8,FALSE)</f>
        <v>0.36699999999999999</v>
      </c>
      <c r="U237" s="10">
        <f t="shared" si="3"/>
        <v>0.28000000000000003</v>
      </c>
      <c r="V237" s="10">
        <f>VLOOKUP($B237,'Hit PD'!$B:$L,10,FALSE)</f>
        <v>0.28399999999999997</v>
      </c>
      <c r="W237" s="10">
        <f>VLOOKUP($B237,'Hit PD'!$B:$L,11,FALSE)</f>
        <v>0.14000000000000001</v>
      </c>
      <c r="X237" s="10">
        <f>VLOOKUP($B237,'Hit PD'!$B:$M,12,FALSE)</f>
        <v>0.14499999999999999</v>
      </c>
      <c r="Y237" s="10">
        <f>VLOOKUP($B237,'Hit PD'!$B:$L,9,FALSE)</f>
        <v>0.72</v>
      </c>
      <c r="Z237" s="8">
        <v>0.17100000000000001</v>
      </c>
      <c r="AA237" s="8">
        <v>0.33500000000000002</v>
      </c>
      <c r="AB237" s="11">
        <v>0.27600000000000002</v>
      </c>
      <c r="AC237" s="8">
        <v>0.34399999999999997</v>
      </c>
      <c r="AD237" s="8">
        <v>0.32700000000000001</v>
      </c>
      <c r="AE237" s="8">
        <v>118</v>
      </c>
      <c r="AF237" s="11">
        <v>-0.4</v>
      </c>
      <c r="AG237" s="11">
        <v>9.6</v>
      </c>
      <c r="AH237" s="8">
        <v>-21.5</v>
      </c>
      <c r="AI237" s="8">
        <v>0.3</v>
      </c>
    </row>
    <row r="238" spans="1:35" ht="15" thickBot="1">
      <c r="A238" s="5">
        <v>237</v>
      </c>
      <c r="B238" s="22" t="s">
        <v>290</v>
      </c>
      <c r="C238" s="22">
        <v>2023</v>
      </c>
      <c r="D238" s="22" t="s">
        <v>100</v>
      </c>
      <c r="E238" s="8">
        <f>VLOOKUP(B238,HITTERS!$B:$W,3,FALSE)</f>
        <v>153</v>
      </c>
      <c r="F238" s="8">
        <f>VLOOKUP($B238,'Hit PD'!$B:$N,13,FALSE)</f>
        <v>579</v>
      </c>
      <c r="G238" s="8">
        <f>VLOOKUP($B238,HITTERS!$B:$W,4,FALSE)</f>
        <v>626</v>
      </c>
      <c r="H238" s="8">
        <f>VLOOKUP($B238,HITTERS!$B:$W,14,FALSE)</f>
        <v>0.30399999999999999</v>
      </c>
      <c r="I238" s="8">
        <f>VLOOKUP($B238,HITTERS!$B:$W,15,FALSE)</f>
        <v>0.41099999999999998</v>
      </c>
      <c r="J238" s="9">
        <f>VLOOKUP($B238,HITTERS!$B:$W,9,FALSE)</f>
        <v>6.4000000000000001E-2</v>
      </c>
      <c r="K238" s="10">
        <f>VLOOKUP($B238,HITTERS!$B:$W,10,FALSE)</f>
        <v>0.22700000000000001</v>
      </c>
      <c r="L238" s="10">
        <f>VLOOKUP(B238,'Hit Statcast'!B:R,9,FALSE)</f>
        <v>8.7999999999999995E-2</v>
      </c>
      <c r="M238" s="10">
        <f>VLOOKUP($B238,'Hit Statcast'!$B:$R,11,FALSE)</f>
        <v>0.42399999999999999</v>
      </c>
      <c r="N238" s="23">
        <f>VLOOKUP($B238,'Hit Statcast'!$B:$R,5,FALSE)</f>
        <v>89.9</v>
      </c>
      <c r="O238" s="23">
        <f>VLOOKUP($B238,'Hit Statcast'!$B:$R,7,FALSE)</f>
        <v>11.8</v>
      </c>
      <c r="P238" s="10">
        <f>VLOOKUP($B238,'Hit PD'!$B:$L,4,FALSE)</f>
        <v>0.23300000000000001</v>
      </c>
      <c r="Q238" s="10">
        <f>VLOOKUP($B238,'Hit PD'!$B:$L,5,FALSE)</f>
        <v>0.41</v>
      </c>
      <c r="R238" s="10">
        <f>VLOOKUP($B238,'Hit PD'!$B:$L,6,FALSE)</f>
        <v>0.35699999999999998</v>
      </c>
      <c r="S238" s="23">
        <f>VLOOKUP($B238,'Hit PD'!$B:$L,7,FALSE)</f>
        <v>2.5</v>
      </c>
      <c r="T238" s="10">
        <f>VLOOKUP($B238,'Hit PD'!$B:$L,8,FALSE)</f>
        <v>0.35799999999999998</v>
      </c>
      <c r="U238" s="10">
        <f t="shared" si="3"/>
        <v>0.26800000000000002</v>
      </c>
      <c r="V238" s="10">
        <f>VLOOKUP($B238,'Hit PD'!$B:$L,10,FALSE)</f>
        <v>0.29199999999999998</v>
      </c>
      <c r="W238" s="10">
        <f>VLOOKUP($B238,'Hit PD'!$B:$L,11,FALSE)</f>
        <v>0.158</v>
      </c>
      <c r="X238" s="10">
        <f>VLOOKUP($B238,'Hit PD'!$B:$M,12,FALSE)</f>
        <v>0.13400000000000001</v>
      </c>
      <c r="Y238" s="10">
        <f>VLOOKUP($B238,'Hit PD'!$B:$L,9,FALSE)</f>
        <v>0.73199999999999998</v>
      </c>
      <c r="Z238" s="8">
        <v>0.161</v>
      </c>
      <c r="AA238" s="8">
        <v>0.307</v>
      </c>
      <c r="AB238" s="11">
        <v>0.25800000000000001</v>
      </c>
      <c r="AC238" s="8">
        <v>0.312</v>
      </c>
      <c r="AD238" s="8">
        <v>0.32900000000000001</v>
      </c>
      <c r="AE238" s="8">
        <v>94</v>
      </c>
      <c r="AF238" s="11">
        <v>-2.1</v>
      </c>
      <c r="AG238" s="11">
        <v>-6.7</v>
      </c>
      <c r="AH238" s="8">
        <v>-10.6</v>
      </c>
      <c r="AI238" s="8">
        <v>0.3</v>
      </c>
    </row>
    <row r="239" spans="1:35" ht="15" thickBot="1">
      <c r="A239" s="5">
        <v>238</v>
      </c>
      <c r="B239" s="22" t="s">
        <v>291</v>
      </c>
      <c r="C239" s="22">
        <v>2023</v>
      </c>
      <c r="D239" s="6" t="s">
        <v>292</v>
      </c>
      <c r="E239" s="8">
        <f>VLOOKUP(B239,HITTERS!$B:$W,3,FALSE)</f>
        <v>112</v>
      </c>
      <c r="F239" s="8">
        <f>VLOOKUP($B239,'Hit PD'!$B:$N,13,FALSE)</f>
        <v>372</v>
      </c>
      <c r="G239" s="8">
        <f>VLOOKUP($B239,HITTERS!$B:$W,4,FALSE)</f>
        <v>400</v>
      </c>
      <c r="H239" s="8">
        <f>VLOOKUP($B239,HITTERS!$B:$W,14,FALSE)</f>
        <v>0.25800000000000001</v>
      </c>
      <c r="I239" s="8">
        <f>VLOOKUP($B239,HITTERS!$B:$W,15,FALSE)</f>
        <v>0.35499999999999998</v>
      </c>
      <c r="J239" s="9">
        <f>VLOOKUP($B239,HITTERS!$B:$W,9,FALSE)</f>
        <v>5.2999999999999999E-2</v>
      </c>
      <c r="K239" s="10">
        <f>VLOOKUP($B239,HITTERS!$B:$W,10,FALSE)</f>
        <v>0.30299999999999999</v>
      </c>
      <c r="L239" s="10">
        <f>VLOOKUP(B239,'Hit Statcast'!B:R,9,FALSE)</f>
        <v>6.7000000000000004E-2</v>
      </c>
      <c r="M239" s="10">
        <f>VLOOKUP($B239,'Hit Statcast'!$B:$R,11,FALSE)</f>
        <v>0.32400000000000001</v>
      </c>
      <c r="N239" s="23">
        <f>VLOOKUP($B239,'Hit Statcast'!$B:$R,5,FALSE)</f>
        <v>85.5</v>
      </c>
      <c r="O239" s="23">
        <f>VLOOKUP($B239,'Hit Statcast'!$B:$R,7,FALSE)</f>
        <v>16.8</v>
      </c>
      <c r="P239" s="10">
        <f>VLOOKUP($B239,'Hit PD'!$B:$L,4,FALSE)</f>
        <v>0.19400000000000001</v>
      </c>
      <c r="Q239" s="10">
        <f>VLOOKUP($B239,'Hit PD'!$B:$L,5,FALSE)</f>
        <v>0.39500000000000002</v>
      </c>
      <c r="R239" s="10">
        <f>VLOOKUP($B239,'Hit PD'!$B:$L,6,FALSE)</f>
        <v>0.41099999999999998</v>
      </c>
      <c r="S239" s="23">
        <f>VLOOKUP($B239,'Hit PD'!$B:$L,7,FALSE)</f>
        <v>3</v>
      </c>
      <c r="T239" s="10">
        <f>VLOOKUP($B239,'Hit PD'!$B:$L,8,FALSE)</f>
        <v>0.375</v>
      </c>
      <c r="U239" s="10">
        <f t="shared" si="3"/>
        <v>0.32799999999999996</v>
      </c>
      <c r="V239" s="10">
        <f>VLOOKUP($B239,'Hit PD'!$B:$L,10,FALSE)</f>
        <v>0.32</v>
      </c>
      <c r="W239" s="10">
        <f>VLOOKUP($B239,'Hit PD'!$B:$L,11,FALSE)</f>
        <v>0.14499999999999999</v>
      </c>
      <c r="X239" s="10">
        <f>VLOOKUP($B239,'Hit PD'!$B:$M,12,FALSE)</f>
        <v>0.17399999999999999</v>
      </c>
      <c r="Y239" s="10">
        <f>VLOOKUP($B239,'Hit PD'!$B:$L,9,FALSE)</f>
        <v>0.67200000000000004</v>
      </c>
      <c r="Z239" s="8">
        <v>0.14799999999999999</v>
      </c>
      <c r="AA239" s="8">
        <v>0.26400000000000001</v>
      </c>
      <c r="AB239" s="11">
        <v>0.20699999999999999</v>
      </c>
      <c r="AC239" s="8">
        <v>0.26600000000000001</v>
      </c>
      <c r="AD239" s="8">
        <v>0.27800000000000002</v>
      </c>
      <c r="AE239" s="8">
        <v>66</v>
      </c>
      <c r="AF239" s="11">
        <v>-3.8</v>
      </c>
      <c r="AG239" s="11">
        <v>-20.3</v>
      </c>
      <c r="AH239" s="8">
        <v>9.6999999999999993</v>
      </c>
      <c r="AI239" s="8">
        <v>0.3</v>
      </c>
    </row>
    <row r="240" spans="1:35" ht="15" thickBot="1">
      <c r="A240" s="5">
        <v>239</v>
      </c>
      <c r="B240" s="22" t="s">
        <v>293</v>
      </c>
      <c r="C240" s="22">
        <v>2023</v>
      </c>
      <c r="D240" s="22" t="s">
        <v>29</v>
      </c>
      <c r="E240" s="8">
        <f>VLOOKUP(B240,HITTERS!$B:$W,3,FALSE)</f>
        <v>95</v>
      </c>
      <c r="F240" s="8">
        <f>VLOOKUP($B240,'Hit PD'!$B:$N,13,FALSE)</f>
        <v>262</v>
      </c>
      <c r="G240" s="8">
        <f>VLOOKUP($B240,HITTERS!$B:$W,4,FALSE)</f>
        <v>307</v>
      </c>
      <c r="H240" s="8">
        <f>VLOOKUP($B240,HITTERS!$B:$W,14,FALSE)</f>
        <v>0.31900000000000001</v>
      </c>
      <c r="I240" s="8">
        <f>VLOOKUP($B240,HITTERS!$B:$W,15,FALSE)</f>
        <v>0.34</v>
      </c>
      <c r="J240" s="9">
        <f>VLOOKUP($B240,HITTERS!$B:$W,9,FALSE)</f>
        <v>0.11700000000000001</v>
      </c>
      <c r="K240" s="10">
        <f>VLOOKUP($B240,HITTERS!$B:$W,10,FALSE)</f>
        <v>0.27</v>
      </c>
      <c r="L240" s="10">
        <f>VLOOKUP(B240,'Hit Statcast'!B:R,9,FALSE)</f>
        <v>0.104</v>
      </c>
      <c r="M240" s="10">
        <f>VLOOKUP($B240,'Hit Statcast'!$B:$R,11,FALSE)</f>
        <v>0.40699999999999997</v>
      </c>
      <c r="N240" s="23">
        <f>VLOOKUP($B240,'Hit Statcast'!$B:$R,5,FALSE)</f>
        <v>88.5</v>
      </c>
      <c r="O240" s="23">
        <f>VLOOKUP($B240,'Hit Statcast'!$B:$R,7,FALSE)</f>
        <v>9.1999999999999993</v>
      </c>
      <c r="P240" s="10">
        <f>VLOOKUP($B240,'Hit PD'!$B:$L,4,FALSE)</f>
        <v>0.21</v>
      </c>
      <c r="Q240" s="10">
        <f>VLOOKUP($B240,'Hit PD'!$B:$L,5,FALSE)</f>
        <v>0.42499999999999999</v>
      </c>
      <c r="R240" s="10">
        <f>VLOOKUP($B240,'Hit PD'!$B:$L,6,FALSE)</f>
        <v>0.36499999999999999</v>
      </c>
      <c r="S240" s="23">
        <f>VLOOKUP($B240,'Hit PD'!$B:$L,7,FALSE)</f>
        <v>2.8</v>
      </c>
      <c r="T240" s="10">
        <f>VLOOKUP($B240,'Hit PD'!$B:$L,8,FALSE)</f>
        <v>0.23699999999999999</v>
      </c>
      <c r="U240" s="10">
        <f t="shared" si="3"/>
        <v>0.30200000000000005</v>
      </c>
      <c r="V240" s="10">
        <f>VLOOKUP($B240,'Hit PD'!$B:$L,10,FALSE)</f>
        <v>0.27500000000000002</v>
      </c>
      <c r="W240" s="10">
        <f>VLOOKUP($B240,'Hit PD'!$B:$L,11,FALSE)</f>
        <v>0.13700000000000001</v>
      </c>
      <c r="X240" s="10">
        <f>VLOOKUP($B240,'Hit PD'!$B:$M,12,FALSE)</f>
        <v>0.13900000000000001</v>
      </c>
      <c r="Y240" s="10">
        <f>VLOOKUP($B240,'Hit PD'!$B:$L,9,FALSE)</f>
        <v>0.69799999999999995</v>
      </c>
      <c r="Z240" s="8">
        <v>0.126</v>
      </c>
      <c r="AA240" s="8">
        <v>0.27200000000000002</v>
      </c>
      <c r="AB240" s="11">
        <v>0.214</v>
      </c>
      <c r="AC240" s="8">
        <v>0.29499999999999998</v>
      </c>
      <c r="AD240" s="8">
        <v>0.32900000000000001</v>
      </c>
      <c r="AE240" s="8">
        <v>84</v>
      </c>
      <c r="AF240" s="11">
        <v>-1.2</v>
      </c>
      <c r="AG240" s="11">
        <v>-7.3</v>
      </c>
      <c r="AH240" s="8">
        <v>-0.2</v>
      </c>
      <c r="AI240" s="8">
        <v>0.3</v>
      </c>
    </row>
    <row r="241" spans="1:35" ht="15" thickBot="1">
      <c r="A241" s="5">
        <v>240</v>
      </c>
      <c r="B241" s="22" t="s">
        <v>294</v>
      </c>
      <c r="C241" s="22">
        <v>2023</v>
      </c>
      <c r="D241" s="22" t="s">
        <v>37</v>
      </c>
      <c r="E241" s="8">
        <f>VLOOKUP(B241,HITTERS!$B:$W,3,FALSE)</f>
        <v>99</v>
      </c>
      <c r="F241" s="8">
        <f>VLOOKUP($B241,'Hit PD'!$B:$N,13,FALSE)</f>
        <v>276</v>
      </c>
      <c r="G241" s="8">
        <f>VLOOKUP($B241,HITTERS!$B:$W,4,FALSE)</f>
        <v>312</v>
      </c>
      <c r="H241" s="8">
        <f>VLOOKUP($B241,HITTERS!$B:$W,14,FALSE)</f>
        <v>0.318</v>
      </c>
      <c r="I241" s="8">
        <f>VLOOKUP($B241,HITTERS!$B:$W,15,FALSE)</f>
        <v>0.32600000000000001</v>
      </c>
      <c r="J241" s="9">
        <f>VLOOKUP($B241,HITTERS!$B:$W,9,FALSE)</f>
        <v>8.3000000000000004E-2</v>
      </c>
      <c r="K241" s="10">
        <f>VLOOKUP($B241,HITTERS!$B:$W,10,FALSE)</f>
        <v>0.19900000000000001</v>
      </c>
      <c r="L241" s="10">
        <f>VLOOKUP(B241,'Hit Statcast'!B:R,9,FALSE)</f>
        <v>2.3E-2</v>
      </c>
      <c r="M241" s="10">
        <f>VLOOKUP($B241,'Hit Statcast'!$B:$R,11,FALSE)</f>
        <v>0.23300000000000001</v>
      </c>
      <c r="N241" s="23">
        <f>VLOOKUP($B241,'Hit Statcast'!$B:$R,5,FALSE)</f>
        <v>85.3</v>
      </c>
      <c r="O241" s="23">
        <f>VLOOKUP($B241,'Hit Statcast'!$B:$R,7,FALSE)</f>
        <v>7.5</v>
      </c>
      <c r="P241" s="10">
        <f>VLOOKUP($B241,'Hit PD'!$B:$L,4,FALSE)</f>
        <v>0.216</v>
      </c>
      <c r="Q241" s="10">
        <f>VLOOKUP($B241,'Hit PD'!$B:$L,5,FALSE)</f>
        <v>0.51</v>
      </c>
      <c r="R241" s="10">
        <f>VLOOKUP($B241,'Hit PD'!$B:$L,6,FALSE)</f>
        <v>0.27400000000000002</v>
      </c>
      <c r="S241" s="23">
        <f>VLOOKUP($B241,'Hit PD'!$B:$L,7,FALSE)</f>
        <v>8.6</v>
      </c>
      <c r="T241" s="10">
        <f>VLOOKUP($B241,'Hit PD'!$B:$L,8,FALSE)</f>
        <v>0.33300000000000002</v>
      </c>
      <c r="U241" s="10">
        <f t="shared" si="3"/>
        <v>0.19199999999999995</v>
      </c>
      <c r="V241" s="10">
        <f>VLOOKUP($B241,'Hit PD'!$B:$L,10,FALSE)</f>
        <v>0.24</v>
      </c>
      <c r="W241" s="10">
        <f>VLOOKUP($B241,'Hit PD'!$B:$L,11,FALSE)</f>
        <v>0.14499999999999999</v>
      </c>
      <c r="X241" s="10">
        <f>VLOOKUP($B241,'Hit PD'!$B:$M,12,FALSE)</f>
        <v>9.5000000000000001E-2</v>
      </c>
      <c r="Y241" s="10">
        <f>VLOOKUP($B241,'Hit PD'!$B:$L,9,FALSE)</f>
        <v>0.80800000000000005</v>
      </c>
      <c r="Z241" s="8">
        <v>8.5999999999999993E-2</v>
      </c>
      <c r="AA241" s="8">
        <v>0.30399999999999999</v>
      </c>
      <c r="AB241" s="11">
        <v>0.24299999999999999</v>
      </c>
      <c r="AC241" s="8">
        <v>0.29099999999999998</v>
      </c>
      <c r="AD241" s="8">
        <v>0.29299999999999998</v>
      </c>
      <c r="AE241" s="8">
        <v>80</v>
      </c>
      <c r="AF241" s="11">
        <v>4.5</v>
      </c>
      <c r="AG241" s="11">
        <v>-3.1</v>
      </c>
      <c r="AH241" s="8">
        <v>-4.3</v>
      </c>
      <c r="AI241" s="8">
        <v>0.3</v>
      </c>
    </row>
    <row r="242" spans="1:35" ht="15" thickBot="1">
      <c r="A242" s="5">
        <v>241</v>
      </c>
      <c r="B242" s="22" t="s">
        <v>295</v>
      </c>
      <c r="C242" s="22">
        <v>2023</v>
      </c>
      <c r="D242" s="22" t="s">
        <v>52</v>
      </c>
      <c r="E242" s="8">
        <f>VLOOKUP(B242,HITTERS!$B:$W,3,FALSE)</f>
        <v>93</v>
      </c>
      <c r="F242" s="8">
        <f>VLOOKUP($B242,'Hit PD'!$B:$N,13,FALSE)</f>
        <v>298</v>
      </c>
      <c r="G242" s="8">
        <f>VLOOKUP($B242,HITTERS!$B:$W,4,FALSE)</f>
        <v>323</v>
      </c>
      <c r="H242" s="8">
        <f>VLOOKUP($B242,HITTERS!$B:$W,14,FALSE)</f>
        <v>0.29699999999999999</v>
      </c>
      <c r="I242" s="8">
        <f>VLOOKUP($B242,HITTERS!$B:$W,15,FALSE)</f>
        <v>0.35199999999999998</v>
      </c>
      <c r="J242" s="9">
        <f>VLOOKUP($B242,HITTERS!$B:$W,9,FALSE)</f>
        <v>6.8000000000000005E-2</v>
      </c>
      <c r="K242" s="10">
        <f>VLOOKUP($B242,HITTERS!$B:$W,10,FALSE)</f>
        <v>0.23200000000000001</v>
      </c>
      <c r="L242" s="10">
        <f>VLOOKUP(B242,'Hit Statcast'!B:R,9,FALSE)</f>
        <v>4.9000000000000002E-2</v>
      </c>
      <c r="M242" s="10">
        <f>VLOOKUP($B242,'Hit Statcast'!$B:$R,11,FALSE)</f>
        <v>0.35599999999999998</v>
      </c>
      <c r="N242" s="23">
        <f>VLOOKUP($B242,'Hit Statcast'!$B:$R,5,FALSE)</f>
        <v>87.9</v>
      </c>
      <c r="O242" s="23">
        <f>VLOOKUP($B242,'Hit Statcast'!$B:$R,7,FALSE)</f>
        <v>17</v>
      </c>
      <c r="P242" s="10">
        <f>VLOOKUP($B242,'Hit PD'!$B:$L,4,FALSE)</f>
        <v>0.253</v>
      </c>
      <c r="Q242" s="10">
        <f>VLOOKUP($B242,'Hit PD'!$B:$L,5,FALSE)</f>
        <v>0.36</v>
      </c>
      <c r="R242" s="10">
        <f>VLOOKUP($B242,'Hit PD'!$B:$L,6,FALSE)</f>
        <v>0.38700000000000001</v>
      </c>
      <c r="S242" s="23">
        <f>VLOOKUP($B242,'Hit PD'!$B:$L,7,FALSE)</f>
        <v>5</v>
      </c>
      <c r="T242" s="10">
        <f>VLOOKUP($B242,'Hit PD'!$B:$L,8,FALSE)</f>
        <v>0.31900000000000001</v>
      </c>
      <c r="U242" s="10">
        <f t="shared" si="3"/>
        <v>0.23399999999999999</v>
      </c>
      <c r="V242" s="10">
        <f>VLOOKUP($B242,'Hit PD'!$B:$L,10,FALSE)</f>
        <v>0.29199999999999998</v>
      </c>
      <c r="W242" s="10">
        <f>VLOOKUP($B242,'Hit PD'!$B:$L,11,FALSE)</f>
        <v>0.185</v>
      </c>
      <c r="X242" s="10">
        <f>VLOOKUP($B242,'Hit PD'!$B:$M,12,FALSE)</f>
        <v>0.107</v>
      </c>
      <c r="Y242" s="10">
        <f>VLOOKUP($B242,'Hit PD'!$B:$L,9,FALSE)</f>
        <v>0.76600000000000001</v>
      </c>
      <c r="Z242" s="8">
        <v>0.107</v>
      </c>
      <c r="AA242" s="8">
        <v>0.30599999999999999</v>
      </c>
      <c r="AB242" s="11">
        <v>0.245</v>
      </c>
      <c r="AC242" s="8">
        <v>0.28599999999999998</v>
      </c>
      <c r="AD242" s="8">
        <v>0.29399999999999998</v>
      </c>
      <c r="AE242" s="8">
        <v>80</v>
      </c>
      <c r="AF242" s="11">
        <v>0.7</v>
      </c>
      <c r="AG242" s="11">
        <v>-7.1</v>
      </c>
      <c r="AH242" s="8">
        <v>-1.4</v>
      </c>
      <c r="AI242" s="8">
        <v>0.3</v>
      </c>
    </row>
    <row r="243" spans="1:35" ht="15" thickBot="1">
      <c r="A243" s="5">
        <v>242</v>
      </c>
      <c r="B243" s="22" t="s">
        <v>296</v>
      </c>
      <c r="C243" s="22">
        <v>2023</v>
      </c>
      <c r="D243" s="22" t="s">
        <v>100</v>
      </c>
      <c r="E243" s="8">
        <f>VLOOKUP(B243,HITTERS!$B:$W,3,FALSE)</f>
        <v>108</v>
      </c>
      <c r="F243" s="8">
        <f>VLOOKUP($B243,'Hit PD'!$B:$N,13,FALSE)</f>
        <v>294</v>
      </c>
      <c r="G243" s="8">
        <f>VLOOKUP($B243,HITTERS!$B:$W,4,FALSE)</f>
        <v>323</v>
      </c>
      <c r="H243" s="8">
        <f>VLOOKUP($B243,HITTERS!$B:$W,14,FALSE)</f>
        <v>0.26300000000000001</v>
      </c>
      <c r="I243" s="8">
        <f>VLOOKUP($B243,HITTERS!$B:$W,15,FALSE)</f>
        <v>0.29899999999999999</v>
      </c>
      <c r="J243" s="9">
        <f>VLOOKUP($B243,HITTERS!$B:$W,9,FALSE)</f>
        <v>5.2999999999999999E-2</v>
      </c>
      <c r="K243" s="10">
        <f>VLOOKUP($B243,HITTERS!$B:$W,10,FALSE)</f>
        <v>0.183</v>
      </c>
      <c r="L243" s="10">
        <f>VLOOKUP(B243,'Hit Statcast'!B:R,9,FALSE)</f>
        <v>3.7999999999999999E-2</v>
      </c>
      <c r="M243" s="10">
        <f>VLOOKUP($B243,'Hit Statcast'!$B:$R,11,FALSE)</f>
        <v>0.35</v>
      </c>
      <c r="N243" s="23">
        <f>VLOOKUP($B243,'Hit Statcast'!$B:$R,5,FALSE)</f>
        <v>88.2</v>
      </c>
      <c r="O243" s="23">
        <f>VLOOKUP($B243,'Hit Statcast'!$B:$R,7,FALSE)</f>
        <v>13.9</v>
      </c>
      <c r="P243" s="10">
        <f>VLOOKUP($B243,'Hit PD'!$B:$L,4,FALSE)</f>
        <v>0.13100000000000001</v>
      </c>
      <c r="Q243" s="10">
        <f>VLOOKUP($B243,'Hit PD'!$B:$L,5,FALSE)</f>
        <v>0.45800000000000002</v>
      </c>
      <c r="R243" s="10">
        <f>VLOOKUP($B243,'Hit PD'!$B:$L,6,FALSE)</f>
        <v>0.41099999999999998</v>
      </c>
      <c r="S243" s="23">
        <f>VLOOKUP($B243,'Hit PD'!$B:$L,7,FALSE)</f>
        <v>3.7</v>
      </c>
      <c r="T243" s="10">
        <f>VLOOKUP($B243,'Hit PD'!$B:$L,8,FALSE)</f>
        <v>0.28499999999999998</v>
      </c>
      <c r="U243" s="10">
        <f t="shared" si="3"/>
        <v>0.15200000000000002</v>
      </c>
      <c r="V243" s="10">
        <f>VLOOKUP($B243,'Hit PD'!$B:$L,10,FALSE)</f>
        <v>0.254</v>
      </c>
      <c r="W243" s="10">
        <f>VLOOKUP($B243,'Hit PD'!$B:$L,11,FALSE)</f>
        <v>0.186</v>
      </c>
      <c r="X243" s="10">
        <f>VLOOKUP($B243,'Hit PD'!$B:$M,12,FALSE)</f>
        <v>6.8000000000000005E-2</v>
      </c>
      <c r="Y243" s="10">
        <f>VLOOKUP($B243,'Hit PD'!$B:$L,9,FALSE)</f>
        <v>0.84799999999999998</v>
      </c>
      <c r="Z243" s="8">
        <v>9.5000000000000001E-2</v>
      </c>
      <c r="AA243" s="8">
        <v>0.23300000000000001</v>
      </c>
      <c r="AB243" s="11">
        <v>0.20399999999999999</v>
      </c>
      <c r="AC243" s="8">
        <v>0.252</v>
      </c>
      <c r="AD243" s="8">
        <v>0.27600000000000002</v>
      </c>
      <c r="AE243" s="8">
        <v>54</v>
      </c>
      <c r="AF243" s="11">
        <v>-1.7</v>
      </c>
      <c r="AG243" s="11">
        <v>-19.600000000000001</v>
      </c>
      <c r="AH243" s="8">
        <v>11.6</v>
      </c>
      <c r="AI243" s="8">
        <v>0.3</v>
      </c>
    </row>
    <row r="244" spans="1:35" ht="15" thickBot="1">
      <c r="A244" s="5">
        <v>243</v>
      </c>
      <c r="B244" s="22" t="s">
        <v>297</v>
      </c>
      <c r="C244" s="22">
        <v>2023</v>
      </c>
      <c r="D244" s="6" t="s">
        <v>103</v>
      </c>
      <c r="E244" s="8">
        <f>VLOOKUP(B244,HITTERS!$B:$W,3,FALSE)</f>
        <v>134</v>
      </c>
      <c r="F244" s="8">
        <f>VLOOKUP($B244,'Hit PD'!$B:$N,13,FALSE)</f>
        <v>374</v>
      </c>
      <c r="G244" s="8">
        <f>VLOOKUP($B244,HITTERS!$B:$W,4,FALSE)</f>
        <v>430</v>
      </c>
      <c r="H244" s="8">
        <f>VLOOKUP($B244,HITTERS!$B:$W,14,FALSE)</f>
        <v>0.30399999999999999</v>
      </c>
      <c r="I244" s="8">
        <f>VLOOKUP($B244,HITTERS!$B:$W,15,FALSE)</f>
        <v>0.307</v>
      </c>
      <c r="J244" s="9">
        <f>VLOOKUP($B244,HITTERS!$B:$W,9,FALSE)</f>
        <v>0.109</v>
      </c>
      <c r="K244" s="10">
        <f>VLOOKUP($B244,HITTERS!$B:$W,10,FALSE)</f>
        <v>0.23499999999999999</v>
      </c>
      <c r="L244" s="10">
        <f>VLOOKUP(B244,'Hit Statcast'!B:R,9,FALSE)</f>
        <v>4.7E-2</v>
      </c>
      <c r="M244" s="10">
        <f>VLOOKUP($B244,'Hit Statcast'!$B:$R,11,FALSE)</f>
        <v>0.28100000000000003</v>
      </c>
      <c r="N244" s="23">
        <f>VLOOKUP($B244,'Hit Statcast'!$B:$R,5,FALSE)</f>
        <v>85.7</v>
      </c>
      <c r="O244" s="23">
        <f>VLOOKUP($B244,'Hit Statcast'!$B:$R,7,FALSE)</f>
        <v>14.4</v>
      </c>
      <c r="P244" s="10">
        <f>VLOOKUP($B244,'Hit PD'!$B:$L,4,FALSE)</f>
        <v>0.19900000000000001</v>
      </c>
      <c r="Q244" s="10">
        <f>VLOOKUP($B244,'Hit PD'!$B:$L,5,FALSE)</f>
        <v>0.41499999999999998</v>
      </c>
      <c r="R244" s="10">
        <f>VLOOKUP($B244,'Hit PD'!$B:$L,6,FALSE)</f>
        <v>0.38600000000000001</v>
      </c>
      <c r="S244" s="23">
        <f>VLOOKUP($B244,'Hit PD'!$B:$L,7,FALSE)</f>
        <v>6</v>
      </c>
      <c r="T244" s="10">
        <f>VLOOKUP($B244,'Hit PD'!$B:$L,8,FALSE)</f>
        <v>0.253</v>
      </c>
      <c r="U244" s="10">
        <f t="shared" si="3"/>
        <v>0.23199999999999998</v>
      </c>
      <c r="V244" s="10">
        <f>VLOOKUP($B244,'Hit PD'!$B:$L,10,FALSE)</f>
        <v>0.3</v>
      </c>
      <c r="W244" s="10">
        <f>VLOOKUP($B244,'Hit PD'!$B:$L,11,FALSE)</f>
        <v>0.20499999999999999</v>
      </c>
      <c r="X244" s="10">
        <f>VLOOKUP($B244,'Hit PD'!$B:$M,12,FALSE)</f>
        <v>9.6000000000000002E-2</v>
      </c>
      <c r="Y244" s="10">
        <f>VLOOKUP($B244,'Hit PD'!$B:$L,9,FALSE)</f>
        <v>0.76800000000000002</v>
      </c>
      <c r="Z244" s="8">
        <v>9.8000000000000004E-2</v>
      </c>
      <c r="AA244" s="8">
        <v>0.27</v>
      </c>
      <c r="AB244" s="11">
        <v>0.21</v>
      </c>
      <c r="AC244" s="8">
        <v>0.27400000000000002</v>
      </c>
      <c r="AD244" s="8">
        <v>0.28199999999999997</v>
      </c>
      <c r="AE244" s="8">
        <v>74</v>
      </c>
      <c r="AF244" s="11">
        <v>1.6</v>
      </c>
      <c r="AG244" s="11">
        <v>-11.9</v>
      </c>
      <c r="AH244" s="8">
        <v>0.1</v>
      </c>
      <c r="AI244" s="8">
        <v>0.3</v>
      </c>
    </row>
    <row r="245" spans="1:35" ht="15" thickBot="1">
      <c r="A245" s="5">
        <v>244</v>
      </c>
      <c r="B245" s="22" t="s">
        <v>298</v>
      </c>
      <c r="C245" s="22">
        <v>2023</v>
      </c>
      <c r="D245" s="22" t="s">
        <v>39</v>
      </c>
      <c r="E245" s="8">
        <f>VLOOKUP(B245,HITTERS!$B:$W,3,FALSE)</f>
        <v>107</v>
      </c>
      <c r="F245" s="8">
        <f>VLOOKUP($B245,'Hit PD'!$B:$N,13,FALSE)</f>
        <v>354</v>
      </c>
      <c r="G245" s="8">
        <f>VLOOKUP($B245,HITTERS!$B:$W,4,FALSE)</f>
        <v>385</v>
      </c>
      <c r="H245" s="8">
        <f>VLOOKUP($B245,HITTERS!$B:$W,14,FALSE)</f>
        <v>0.317</v>
      </c>
      <c r="I245" s="8">
        <f>VLOOKUP($B245,HITTERS!$B:$W,15,FALSE)</f>
        <v>0.45200000000000001</v>
      </c>
      <c r="J245" s="9">
        <f>VLOOKUP($B245,HITTERS!$B:$W,9,FALSE)</f>
        <v>5.7000000000000002E-2</v>
      </c>
      <c r="K245" s="10">
        <f>VLOOKUP($B245,HITTERS!$B:$W,10,FALSE)</f>
        <v>0.16600000000000001</v>
      </c>
      <c r="L245" s="10">
        <f>VLOOKUP(B245,'Hit Statcast'!B:R,9,FALSE)</f>
        <v>7.9000000000000001E-2</v>
      </c>
      <c r="M245" s="10">
        <f>VLOOKUP($B245,'Hit Statcast'!$B:$R,11,FALSE)</f>
        <v>0.377</v>
      </c>
      <c r="N245" s="23">
        <f>VLOOKUP($B245,'Hit Statcast'!$B:$R,5,FALSE)</f>
        <v>87.3</v>
      </c>
      <c r="O245" s="23">
        <f>VLOOKUP($B245,'Hit Statcast'!$B:$R,7,FALSE)</f>
        <v>12.2</v>
      </c>
      <c r="P245" s="10">
        <f>VLOOKUP($B245,'Hit PD'!$B:$L,4,FALSE)</f>
        <v>0.17499999999999999</v>
      </c>
      <c r="Q245" s="10">
        <f>VLOOKUP($B245,'Hit PD'!$B:$L,5,FALSE)</f>
        <v>0.42799999999999999</v>
      </c>
      <c r="R245" s="10">
        <f>VLOOKUP($B245,'Hit PD'!$B:$L,6,FALSE)</f>
        <v>0.39700000000000002</v>
      </c>
      <c r="S245" s="23">
        <f>VLOOKUP($B245,'Hit PD'!$B:$L,7,FALSE)</f>
        <v>6</v>
      </c>
      <c r="T245" s="10">
        <f>VLOOKUP($B245,'Hit PD'!$B:$L,8,FALSE)</f>
        <v>0.34399999999999997</v>
      </c>
      <c r="U245" s="10">
        <f t="shared" si="3"/>
        <v>0.20999999999999996</v>
      </c>
      <c r="V245" s="10">
        <f>VLOOKUP($B245,'Hit PD'!$B:$L,10,FALSE)</f>
        <v>0.25800000000000001</v>
      </c>
      <c r="W245" s="10">
        <f>VLOOKUP($B245,'Hit PD'!$B:$L,11,FALSE)</f>
        <v>0.152</v>
      </c>
      <c r="X245" s="10">
        <f>VLOOKUP($B245,'Hit PD'!$B:$M,12,FALSE)</f>
        <v>0.106</v>
      </c>
      <c r="Y245" s="10">
        <f>VLOOKUP($B245,'Hit PD'!$B:$L,9,FALSE)</f>
        <v>0.79</v>
      </c>
      <c r="Z245" s="8">
        <v>0.17799999999999999</v>
      </c>
      <c r="AA245" s="8">
        <v>0.29199999999999998</v>
      </c>
      <c r="AB245" s="11">
        <v>0.26100000000000001</v>
      </c>
      <c r="AC245" s="8">
        <v>0.32500000000000001</v>
      </c>
      <c r="AD245" s="8">
        <v>0.34</v>
      </c>
      <c r="AE245" s="8">
        <v>102</v>
      </c>
      <c r="AF245" s="11">
        <v>-0.7</v>
      </c>
      <c r="AG245" s="11">
        <v>0.1</v>
      </c>
      <c r="AH245" s="8">
        <v>-10.199999999999999</v>
      </c>
      <c r="AI245" s="8">
        <v>0.2</v>
      </c>
    </row>
    <row r="246" spans="1:35" ht="15" thickBot="1">
      <c r="A246" s="5">
        <v>245</v>
      </c>
      <c r="B246" s="22" t="s">
        <v>299</v>
      </c>
      <c r="C246" s="22">
        <v>2023</v>
      </c>
      <c r="D246" s="22" t="s">
        <v>58</v>
      </c>
      <c r="E246" s="8">
        <f>VLOOKUP(B246,HITTERS!$B:$W,3,FALSE)</f>
        <v>141</v>
      </c>
      <c r="F246" s="8">
        <f>VLOOKUP($B246,'Hit PD'!$B:$N,13,FALSE)</f>
        <v>412</v>
      </c>
      <c r="G246" s="8">
        <f>VLOOKUP($B246,HITTERS!$B:$W,4,FALSE)</f>
        <v>455</v>
      </c>
      <c r="H246" s="8">
        <f>VLOOKUP($B246,HITTERS!$B:$W,14,FALSE)</f>
        <v>0.3</v>
      </c>
      <c r="I246" s="8">
        <f>VLOOKUP($B246,HITTERS!$B:$W,15,FALSE)</f>
        <v>0.39600000000000002</v>
      </c>
      <c r="J246" s="9">
        <f>VLOOKUP($B246,HITTERS!$B:$W,9,FALSE)</f>
        <v>7.0000000000000007E-2</v>
      </c>
      <c r="K246" s="10">
        <f>VLOOKUP($B246,HITTERS!$B:$W,10,FALSE)</f>
        <v>0.14899999999999999</v>
      </c>
      <c r="L246" s="10">
        <f>VLOOKUP(B246,'Hit Statcast'!B:R,9,FALSE)</f>
        <v>3.1E-2</v>
      </c>
      <c r="M246" s="10">
        <f>VLOOKUP($B246,'Hit Statcast'!$B:$R,11,FALSE)</f>
        <v>0.22800000000000001</v>
      </c>
      <c r="N246" s="23">
        <f>VLOOKUP($B246,'Hit Statcast'!$B:$R,5,FALSE)</f>
        <v>85.7</v>
      </c>
      <c r="O246" s="23">
        <f>VLOOKUP($B246,'Hit Statcast'!$B:$R,7,FALSE)</f>
        <v>15.2</v>
      </c>
      <c r="P246" s="10">
        <f>VLOOKUP($B246,'Hit PD'!$B:$L,4,FALSE)</f>
        <v>0.26700000000000002</v>
      </c>
      <c r="Q246" s="10">
        <f>VLOOKUP($B246,'Hit PD'!$B:$L,5,FALSE)</f>
        <v>0.36499999999999999</v>
      </c>
      <c r="R246" s="10">
        <f>VLOOKUP($B246,'Hit PD'!$B:$L,6,FALSE)</f>
        <v>0.36799999999999999</v>
      </c>
      <c r="S246" s="23">
        <f>VLOOKUP($B246,'Hit PD'!$B:$L,7,FALSE)</f>
        <v>5.5</v>
      </c>
      <c r="T246" s="10">
        <f>VLOOKUP($B246,'Hit PD'!$B:$L,8,FALSE)</f>
        <v>0.32200000000000001</v>
      </c>
      <c r="U246" s="10">
        <f t="shared" si="3"/>
        <v>0.18000000000000005</v>
      </c>
      <c r="V246" s="10">
        <f>VLOOKUP($B246,'Hit PD'!$B:$L,10,FALSE)</f>
        <v>0.26400000000000001</v>
      </c>
      <c r="W246" s="10">
        <f>VLOOKUP($B246,'Hit PD'!$B:$L,11,FALSE)</f>
        <v>0.17799999999999999</v>
      </c>
      <c r="X246" s="10">
        <f>VLOOKUP($B246,'Hit PD'!$B:$M,12,FALSE)</f>
        <v>8.5999999999999993E-2</v>
      </c>
      <c r="Y246" s="10">
        <f>VLOOKUP($B246,'Hit PD'!$B:$L,9,FALSE)</f>
        <v>0.82</v>
      </c>
      <c r="Z246" s="8">
        <v>0.156</v>
      </c>
      <c r="AA246" s="8">
        <v>0.25800000000000001</v>
      </c>
      <c r="AB246" s="11">
        <v>0.24199999999999999</v>
      </c>
      <c r="AC246" s="8">
        <v>0.30299999999999999</v>
      </c>
      <c r="AD246" s="8">
        <v>0.30199999999999999</v>
      </c>
      <c r="AE246" s="8">
        <v>93</v>
      </c>
      <c r="AF246" s="11">
        <v>2.1</v>
      </c>
      <c r="AG246" s="11">
        <v>-1.7</v>
      </c>
      <c r="AH246" s="8">
        <v>-11.3</v>
      </c>
      <c r="AI246" s="8">
        <v>0.2</v>
      </c>
    </row>
    <row r="247" spans="1:35" ht="15" thickBot="1">
      <c r="A247" s="5">
        <v>246</v>
      </c>
      <c r="B247" s="22" t="s">
        <v>300</v>
      </c>
      <c r="C247" s="22">
        <v>2023</v>
      </c>
      <c r="D247" s="6" t="s">
        <v>103</v>
      </c>
      <c r="E247" s="8">
        <f>VLOOKUP(B247,HITTERS!$B:$W,3,FALSE)</f>
        <v>142</v>
      </c>
      <c r="F247" s="8">
        <f>VLOOKUP($B247,'Hit PD'!$B:$N,13,FALSE)</f>
        <v>510</v>
      </c>
      <c r="G247" s="8">
        <f>VLOOKUP($B247,HITTERS!$B:$W,4,FALSE)</f>
        <v>545</v>
      </c>
      <c r="H247" s="8">
        <f>VLOOKUP($B247,HITTERS!$B:$W,14,FALSE)</f>
        <v>0.30499999999999999</v>
      </c>
      <c r="I247" s="8">
        <f>VLOOKUP($B247,HITTERS!$B:$W,15,FALSE)</f>
        <v>0.378</v>
      </c>
      <c r="J247" s="9">
        <f>VLOOKUP($B247,HITTERS!$B:$W,9,FALSE)</f>
        <v>5.2999999999999999E-2</v>
      </c>
      <c r="K247" s="10">
        <f>VLOOKUP($B247,HITTERS!$B:$W,10,FALSE)</f>
        <v>0.182</v>
      </c>
      <c r="L247" s="10">
        <f>VLOOKUP(B247,'Hit Statcast'!B:R,9,FALSE)</f>
        <v>3.4000000000000002E-2</v>
      </c>
      <c r="M247" s="10">
        <f>VLOOKUP($B247,'Hit Statcast'!$B:$R,11,FALSE)</f>
        <v>0.39400000000000002</v>
      </c>
      <c r="N247" s="23">
        <f>VLOOKUP($B247,'Hit Statcast'!$B:$R,5,FALSE)</f>
        <v>88.3</v>
      </c>
      <c r="O247" s="23">
        <f>VLOOKUP($B247,'Hit Statcast'!$B:$R,7,FALSE)</f>
        <v>7.6</v>
      </c>
      <c r="P247" s="10">
        <f>VLOOKUP($B247,'Hit PD'!$B:$L,4,FALSE)</f>
        <v>0.20799999999999999</v>
      </c>
      <c r="Q247" s="10">
        <f>VLOOKUP($B247,'Hit PD'!$B:$L,5,FALSE)</f>
        <v>0.47799999999999998</v>
      </c>
      <c r="R247" s="10">
        <f>VLOOKUP($B247,'Hit PD'!$B:$L,6,FALSE)</f>
        <v>0.314</v>
      </c>
      <c r="S247" s="23">
        <f>VLOOKUP($B247,'Hit PD'!$B:$L,7,FALSE)</f>
        <v>7.3</v>
      </c>
      <c r="T247" s="10">
        <f>VLOOKUP($B247,'Hit PD'!$B:$L,8,FALSE)</f>
        <v>0.42899999999999999</v>
      </c>
      <c r="U247" s="10">
        <f t="shared" si="3"/>
        <v>0.21499999999999997</v>
      </c>
      <c r="V247" s="10">
        <f>VLOOKUP($B247,'Hit PD'!$B:$L,10,FALSE)</f>
        <v>0.26300000000000001</v>
      </c>
      <c r="W247" s="10">
        <f>VLOOKUP($B247,'Hit PD'!$B:$L,11,FALSE)</f>
        <v>0.14899999999999999</v>
      </c>
      <c r="X247" s="10">
        <f>VLOOKUP($B247,'Hit PD'!$B:$M,12,FALSE)</f>
        <v>0.114</v>
      </c>
      <c r="Y247" s="10">
        <f>VLOOKUP($B247,'Hit PD'!$B:$L,9,FALSE)</f>
        <v>0.78500000000000003</v>
      </c>
      <c r="Z247" s="8">
        <v>0.11700000000000001</v>
      </c>
      <c r="AA247" s="8">
        <v>0.313</v>
      </c>
      <c r="AB247" s="11">
        <v>0.26200000000000001</v>
      </c>
      <c r="AC247" s="8">
        <v>0.29699999999999999</v>
      </c>
      <c r="AD247" s="8">
        <v>0.30199999999999999</v>
      </c>
      <c r="AE247" s="8">
        <v>88</v>
      </c>
      <c r="AF247" s="11">
        <v>-1.8</v>
      </c>
      <c r="AG247" s="11">
        <v>-9.5</v>
      </c>
      <c r="AH247" s="8">
        <v>-6.8</v>
      </c>
      <c r="AI247" s="8">
        <v>0.2</v>
      </c>
    </row>
    <row r="248" spans="1:35" ht="15" thickBot="1">
      <c r="A248" s="5">
        <v>247</v>
      </c>
      <c r="B248" s="22" t="s">
        <v>301</v>
      </c>
      <c r="C248" s="22">
        <v>2023</v>
      </c>
      <c r="D248" s="22" t="s">
        <v>50</v>
      </c>
      <c r="E248" s="8">
        <f>VLOOKUP(B248,HITTERS!$B:$W,3,FALSE)</f>
        <v>152</v>
      </c>
      <c r="F248" s="8">
        <f>VLOOKUP($B248,'Hit PD'!$B:$N,13,FALSE)</f>
        <v>566</v>
      </c>
      <c r="G248" s="8">
        <f>VLOOKUP($B248,HITTERS!$B:$W,4,FALSE)</f>
        <v>615</v>
      </c>
      <c r="H248" s="8">
        <f>VLOOKUP($B248,HITTERS!$B:$W,14,FALSE)</f>
        <v>0.314</v>
      </c>
      <c r="I248" s="8">
        <f>VLOOKUP($B248,HITTERS!$B:$W,15,FALSE)</f>
        <v>0.42899999999999999</v>
      </c>
      <c r="J248" s="9">
        <f>VLOOKUP($B248,HITTERS!$B:$W,9,FALSE)</f>
        <v>5.8999999999999997E-2</v>
      </c>
      <c r="K248" s="10">
        <f>VLOOKUP($B248,HITTERS!$B:$W,10,FALSE)</f>
        <v>0.21</v>
      </c>
      <c r="L248" s="10">
        <f>VLOOKUP(B248,'Hit Statcast'!B:R,9,FALSE)</f>
        <v>8.4000000000000005E-2</v>
      </c>
      <c r="M248" s="10">
        <f>VLOOKUP($B248,'Hit Statcast'!$B:$R,11,FALSE)</f>
        <v>0.46500000000000002</v>
      </c>
      <c r="N248" s="23">
        <f>VLOOKUP($B248,'Hit Statcast'!$B:$R,5,FALSE)</f>
        <v>90.6</v>
      </c>
      <c r="O248" s="23">
        <f>VLOOKUP($B248,'Hit Statcast'!$B:$R,7,FALSE)</f>
        <v>11.2</v>
      </c>
      <c r="P248" s="10">
        <f>VLOOKUP($B248,'Hit PD'!$B:$L,4,FALSE)</f>
        <v>0.19600000000000001</v>
      </c>
      <c r="Q248" s="10">
        <f>VLOOKUP($B248,'Hit PD'!$B:$L,5,FALSE)</f>
        <v>0.44400000000000001</v>
      </c>
      <c r="R248" s="10">
        <f>VLOOKUP($B248,'Hit PD'!$B:$L,6,FALSE)</f>
        <v>0.36</v>
      </c>
      <c r="S248" s="23">
        <f>VLOOKUP($B248,'Hit PD'!$B:$L,7,FALSE)</f>
        <v>2.1</v>
      </c>
      <c r="T248" s="10">
        <f>VLOOKUP($B248,'Hit PD'!$B:$L,8,FALSE)</f>
        <v>0.34899999999999998</v>
      </c>
      <c r="U248" s="10">
        <f t="shared" si="3"/>
        <v>0.21899999999999997</v>
      </c>
      <c r="V248" s="10">
        <f>VLOOKUP($B248,'Hit PD'!$B:$L,10,FALSE)</f>
        <v>0.28000000000000003</v>
      </c>
      <c r="W248" s="10">
        <f>VLOOKUP($B248,'Hit PD'!$B:$L,11,FALSE)</f>
        <v>0.17599999999999999</v>
      </c>
      <c r="X248" s="10">
        <f>VLOOKUP($B248,'Hit PD'!$B:$M,12,FALSE)</f>
        <v>0.104</v>
      </c>
      <c r="Y248" s="10">
        <f>VLOOKUP($B248,'Hit PD'!$B:$L,9,FALSE)</f>
        <v>0.78100000000000003</v>
      </c>
      <c r="Z248" s="8">
        <v>0.17</v>
      </c>
      <c r="AA248" s="8">
        <v>0.29799999999999999</v>
      </c>
      <c r="AB248" s="11">
        <v>0.26</v>
      </c>
      <c r="AC248" s="8">
        <v>0.32300000000000001</v>
      </c>
      <c r="AD248" s="8">
        <v>0.32200000000000001</v>
      </c>
      <c r="AE248" s="8">
        <v>103</v>
      </c>
      <c r="AF248" s="11">
        <v>-6.2</v>
      </c>
      <c r="AG248" s="11">
        <v>-3.9</v>
      </c>
      <c r="AH248" s="8">
        <v>-14.6</v>
      </c>
      <c r="AI248" s="8">
        <v>0.2</v>
      </c>
    </row>
    <row r="249" spans="1:35" ht="15" thickBot="1">
      <c r="A249" s="5">
        <v>248</v>
      </c>
      <c r="B249" s="22" t="s">
        <v>302</v>
      </c>
      <c r="C249" s="22">
        <v>2023</v>
      </c>
      <c r="D249" s="22" t="s">
        <v>48</v>
      </c>
      <c r="E249" s="8">
        <f>VLOOKUP(B249,HITTERS!$B:$W,3,FALSE)</f>
        <v>147</v>
      </c>
      <c r="F249" s="8">
        <f>VLOOKUP($B249,'Hit PD'!$B:$N,13,FALSE)</f>
        <v>462</v>
      </c>
      <c r="G249" s="8">
        <f>VLOOKUP($B249,HITTERS!$B:$W,4,FALSE)</f>
        <v>518</v>
      </c>
      <c r="H249" s="8">
        <f>VLOOKUP($B249,HITTERS!$B:$W,14,FALSE)</f>
        <v>0.30099999999999999</v>
      </c>
      <c r="I249" s="8">
        <f>VLOOKUP($B249,HITTERS!$B:$W,15,FALSE)</f>
        <v>0.29699999999999999</v>
      </c>
      <c r="J249" s="9">
        <f>VLOOKUP($B249,HITTERS!$B:$W,9,FALSE)</f>
        <v>8.1000000000000003E-2</v>
      </c>
      <c r="K249" s="10">
        <f>VLOOKUP($B249,HITTERS!$B:$W,10,FALSE)</f>
        <v>0.187</v>
      </c>
      <c r="L249" s="10">
        <f>VLOOKUP(B249,'Hit Statcast'!B:R,9,FALSE)</f>
        <v>5.0000000000000001E-3</v>
      </c>
      <c r="M249" s="10">
        <f>VLOOKUP($B249,'Hit Statcast'!$B:$R,11,FALSE)</f>
        <v>0.23100000000000001</v>
      </c>
      <c r="N249" s="23">
        <f>VLOOKUP($B249,'Hit Statcast'!$B:$R,5,FALSE)</f>
        <v>86.3</v>
      </c>
      <c r="O249" s="23">
        <f>VLOOKUP($B249,'Hit Statcast'!$B:$R,7,FALSE)</f>
        <v>9.4</v>
      </c>
      <c r="P249" s="10">
        <f>VLOOKUP($B249,'Hit PD'!$B:$L,4,FALSE)</f>
        <v>0.221</v>
      </c>
      <c r="Q249" s="10">
        <f>VLOOKUP($B249,'Hit PD'!$B:$L,5,FALSE)</f>
        <v>0.47299999999999998</v>
      </c>
      <c r="R249" s="10">
        <f>VLOOKUP($B249,'Hit PD'!$B:$L,6,FALSE)</f>
        <v>0.30599999999999999</v>
      </c>
      <c r="S249" s="23">
        <f>VLOOKUP($B249,'Hit PD'!$B:$L,7,FALSE)</f>
        <v>5.9</v>
      </c>
      <c r="T249" s="10">
        <f>VLOOKUP($B249,'Hit PD'!$B:$L,8,FALSE)</f>
        <v>0.27100000000000002</v>
      </c>
      <c r="U249" s="10">
        <f t="shared" si="3"/>
        <v>0.11599999999999999</v>
      </c>
      <c r="V249" s="10">
        <f>VLOOKUP($B249,'Hit PD'!$B:$L,10,FALSE)</f>
        <v>0.26500000000000001</v>
      </c>
      <c r="W249" s="10">
        <f>VLOOKUP($B249,'Hit PD'!$B:$L,11,FALSE)</f>
        <v>0.214</v>
      </c>
      <c r="X249" s="10">
        <f>VLOOKUP($B249,'Hit PD'!$B:$M,12,FALSE)</f>
        <v>5.0999999999999997E-2</v>
      </c>
      <c r="Y249" s="10">
        <f>VLOOKUP($B249,'Hit PD'!$B:$L,9,FALSE)</f>
        <v>0.88400000000000001</v>
      </c>
      <c r="Z249" s="8">
        <v>0.06</v>
      </c>
      <c r="AA249" s="8">
        <v>0.28499999999999998</v>
      </c>
      <c r="AB249" s="11">
        <v>0.23</v>
      </c>
      <c r="AC249" s="8">
        <v>0.26200000000000001</v>
      </c>
      <c r="AD249" s="8">
        <v>0.26900000000000002</v>
      </c>
      <c r="AE249" s="8">
        <v>65</v>
      </c>
      <c r="AF249" s="11">
        <v>3.9</v>
      </c>
      <c r="AG249" s="11">
        <v>-17.5</v>
      </c>
      <c r="AH249" s="8">
        <v>1.8</v>
      </c>
      <c r="AI249" s="8">
        <v>0.2</v>
      </c>
    </row>
    <row r="250" spans="1:35" ht="15" thickBot="1">
      <c r="A250" s="5">
        <v>249</v>
      </c>
      <c r="B250" s="22" t="s">
        <v>303</v>
      </c>
      <c r="C250" s="22">
        <v>2023</v>
      </c>
      <c r="D250" s="22" t="s">
        <v>129</v>
      </c>
      <c r="E250" s="8">
        <f>VLOOKUP(B250,HITTERS!$B:$W,3,FALSE)</f>
        <v>122</v>
      </c>
      <c r="F250" s="8">
        <f>VLOOKUP($B250,'Hit PD'!$B:$N,13,FALSE)</f>
        <v>447</v>
      </c>
      <c r="G250" s="8">
        <f>VLOOKUP($B250,HITTERS!$B:$W,4,FALSE)</f>
        <v>482</v>
      </c>
      <c r="H250" s="8">
        <f>VLOOKUP($B250,HITTERS!$B:$W,14,FALSE)</f>
        <v>0.30399999999999999</v>
      </c>
      <c r="I250" s="8">
        <f>VLOOKUP($B250,HITTERS!$B:$W,15,FALSE)</f>
        <v>0.38500000000000001</v>
      </c>
      <c r="J250" s="9">
        <f>VLOOKUP($B250,HITTERS!$B:$W,9,FALSE)</f>
        <v>5.6000000000000001E-2</v>
      </c>
      <c r="K250" s="10">
        <f>VLOOKUP($B250,HITTERS!$B:$W,10,FALSE)</f>
        <v>0.124</v>
      </c>
      <c r="L250" s="10">
        <f>VLOOKUP(B250,'Hit Statcast'!B:R,9,FALSE)</f>
        <v>5.8000000000000003E-2</v>
      </c>
      <c r="M250" s="10">
        <f>VLOOKUP($B250,'Hit Statcast'!$B:$R,11,FALSE)</f>
        <v>0.35699999999999998</v>
      </c>
      <c r="N250" s="23">
        <f>VLOOKUP($B250,'Hit Statcast'!$B:$R,5,FALSE)</f>
        <v>88.3</v>
      </c>
      <c r="O250" s="23">
        <f>VLOOKUP($B250,'Hit Statcast'!$B:$R,7,FALSE)</f>
        <v>4.5999999999999996</v>
      </c>
      <c r="P250" s="10">
        <f>VLOOKUP($B250,'Hit PD'!$B:$L,4,FALSE)</f>
        <v>0.185</v>
      </c>
      <c r="Q250" s="10">
        <f>VLOOKUP($B250,'Hit PD'!$B:$L,5,FALSE)</f>
        <v>0.53300000000000003</v>
      </c>
      <c r="R250" s="10">
        <f>VLOOKUP($B250,'Hit PD'!$B:$L,6,FALSE)</f>
        <v>0.28199999999999997</v>
      </c>
      <c r="S250" s="23">
        <f>VLOOKUP($B250,'Hit PD'!$B:$L,7,FALSE)</f>
        <v>5.5</v>
      </c>
      <c r="T250" s="10">
        <f>VLOOKUP($B250,'Hit PD'!$B:$L,8,FALSE)</f>
        <v>0.34699999999999998</v>
      </c>
      <c r="U250" s="10">
        <f t="shared" si="3"/>
        <v>0.15100000000000002</v>
      </c>
      <c r="V250" s="10">
        <f>VLOOKUP($B250,'Hit PD'!$B:$L,10,FALSE)</f>
        <v>0.22</v>
      </c>
      <c r="W250" s="10">
        <f>VLOOKUP($B250,'Hit PD'!$B:$L,11,FALSE)</f>
        <v>0.14299999999999999</v>
      </c>
      <c r="X250" s="10">
        <f>VLOOKUP($B250,'Hit PD'!$B:$M,12,FALSE)</f>
        <v>7.5999999999999998E-2</v>
      </c>
      <c r="Y250" s="10">
        <f>VLOOKUP($B250,'Hit PD'!$B:$L,9,FALSE)</f>
        <v>0.84899999999999998</v>
      </c>
      <c r="Z250" s="8">
        <v>0.11700000000000001</v>
      </c>
      <c r="AA250" s="8">
        <v>0.28599999999999998</v>
      </c>
      <c r="AB250" s="11">
        <v>0.26600000000000001</v>
      </c>
      <c r="AC250" s="8">
        <v>0.29499999999999998</v>
      </c>
      <c r="AD250" s="8">
        <v>0.308</v>
      </c>
      <c r="AE250" s="8">
        <v>82</v>
      </c>
      <c r="AF250" s="11">
        <v>-2.7</v>
      </c>
      <c r="AG250" s="11">
        <v>-13.1</v>
      </c>
      <c r="AH250" s="8">
        <v>-1.3</v>
      </c>
      <c r="AI250" s="8">
        <v>0.1</v>
      </c>
    </row>
    <row r="251" spans="1:35" ht="15" thickBot="1">
      <c r="A251" s="5">
        <v>250</v>
      </c>
      <c r="B251" s="22" t="s">
        <v>304</v>
      </c>
      <c r="C251" s="22">
        <v>2023</v>
      </c>
      <c r="D251" s="22" t="s">
        <v>43</v>
      </c>
      <c r="E251" s="8">
        <f>VLOOKUP(B251,HITTERS!$B:$W,3,FALSE)</f>
        <v>104</v>
      </c>
      <c r="F251" s="8">
        <f>VLOOKUP($B251,'Hit PD'!$B:$N,13,FALSE)</f>
        <v>275</v>
      </c>
      <c r="G251" s="8">
        <f>VLOOKUP($B251,HITTERS!$B:$W,4,FALSE)</f>
        <v>319</v>
      </c>
      <c r="H251" s="8">
        <f>VLOOKUP($B251,HITTERS!$B:$W,14,FALSE)</f>
        <v>0.33900000000000002</v>
      </c>
      <c r="I251" s="8">
        <f>VLOOKUP($B251,HITTERS!$B:$W,15,FALSE)</f>
        <v>0.40400000000000003</v>
      </c>
      <c r="J251" s="9">
        <f>VLOOKUP($B251,HITTERS!$B:$W,9,FALSE)</f>
        <v>0.13200000000000001</v>
      </c>
      <c r="K251" s="10">
        <f>VLOOKUP($B251,HITTERS!$B:$W,10,FALSE)</f>
        <v>0.254</v>
      </c>
      <c r="L251" s="10">
        <f>VLOOKUP(B251,'Hit Statcast'!B:R,9,FALSE)</f>
        <v>9.2999999999999999E-2</v>
      </c>
      <c r="M251" s="10">
        <f>VLOOKUP($B251,'Hit Statcast'!$B:$R,11,FALSE)</f>
        <v>0.495</v>
      </c>
      <c r="N251" s="23">
        <f>VLOOKUP($B251,'Hit Statcast'!$B:$R,5,FALSE)</f>
        <v>91.7</v>
      </c>
      <c r="O251" s="23">
        <f>VLOOKUP($B251,'Hit Statcast'!$B:$R,7,FALSE)</f>
        <v>14.5</v>
      </c>
      <c r="P251" s="10">
        <f>VLOOKUP($B251,'Hit PD'!$B:$L,4,FALSE)</f>
        <v>0.18</v>
      </c>
      <c r="Q251" s="10">
        <f>VLOOKUP($B251,'Hit PD'!$B:$L,5,FALSE)</f>
        <v>0.433</v>
      </c>
      <c r="R251" s="10">
        <f>VLOOKUP($B251,'Hit PD'!$B:$L,6,FALSE)</f>
        <v>0.38700000000000001</v>
      </c>
      <c r="S251" s="23">
        <f>VLOOKUP($B251,'Hit PD'!$B:$L,7,FALSE)</f>
        <v>0.9</v>
      </c>
      <c r="T251" s="10">
        <f>VLOOKUP($B251,'Hit PD'!$B:$L,8,FALSE)</f>
        <v>0.24099999999999999</v>
      </c>
      <c r="U251" s="10">
        <f t="shared" si="3"/>
        <v>0.19799999999999995</v>
      </c>
      <c r="V251" s="10">
        <f>VLOOKUP($B251,'Hit PD'!$B:$L,10,FALSE)</f>
        <v>0.313</v>
      </c>
      <c r="W251" s="10">
        <f>VLOOKUP($B251,'Hit PD'!$B:$L,11,FALSE)</f>
        <v>0.24199999999999999</v>
      </c>
      <c r="X251" s="10">
        <f>VLOOKUP($B251,'Hit PD'!$B:$M,12,FALSE)</f>
        <v>7.0999999999999994E-2</v>
      </c>
      <c r="Y251" s="10">
        <f>VLOOKUP($B251,'Hit PD'!$B:$L,9,FALSE)</f>
        <v>0.80200000000000005</v>
      </c>
      <c r="Z251" s="8">
        <v>0.17100000000000001</v>
      </c>
      <c r="AA251" s="8">
        <v>0.28199999999999997</v>
      </c>
      <c r="AB251" s="11">
        <v>0.23300000000000001</v>
      </c>
      <c r="AC251" s="8">
        <v>0.32700000000000001</v>
      </c>
      <c r="AD251" s="8">
        <v>0.32300000000000001</v>
      </c>
      <c r="AE251" s="8">
        <v>109</v>
      </c>
      <c r="AF251" s="11">
        <v>-3.7</v>
      </c>
      <c r="AG251" s="11">
        <v>-0.2</v>
      </c>
      <c r="AH251" s="8">
        <v>-9.1999999999999993</v>
      </c>
      <c r="AI251" s="8">
        <v>0.1</v>
      </c>
    </row>
    <row r="252" spans="1:35" ht="15" thickBot="1">
      <c r="A252" s="5">
        <v>251</v>
      </c>
      <c r="B252" s="22" t="s">
        <v>305</v>
      </c>
      <c r="C252" s="22">
        <v>2023</v>
      </c>
      <c r="D252" s="22" t="s">
        <v>54</v>
      </c>
      <c r="E252" s="8">
        <f>VLOOKUP(B252,HITTERS!$B:$W,3,FALSE)</f>
        <v>115</v>
      </c>
      <c r="F252" s="8">
        <f>VLOOKUP($B252,'Hit PD'!$B:$N,13,FALSE)</f>
        <v>326</v>
      </c>
      <c r="G252" s="8">
        <f>VLOOKUP($B252,HITTERS!$B:$W,4,FALSE)</f>
        <v>361</v>
      </c>
      <c r="H252" s="8">
        <f>VLOOKUP($B252,HITTERS!$B:$W,14,FALSE)</f>
        <v>0.30599999999999999</v>
      </c>
      <c r="I252" s="8">
        <f>VLOOKUP($B252,HITTERS!$B:$W,15,FALSE)</f>
        <v>0.34</v>
      </c>
      <c r="J252" s="9">
        <f>VLOOKUP($B252,HITTERS!$B:$W,9,FALSE)</f>
        <v>7.8E-2</v>
      </c>
      <c r="K252" s="10">
        <f>VLOOKUP($B252,HITTERS!$B:$W,10,FALSE)</f>
        <v>0.19400000000000001</v>
      </c>
      <c r="L252" s="10">
        <f>VLOOKUP(B252,'Hit Statcast'!B:R,9,FALSE)</f>
        <v>3.1E-2</v>
      </c>
      <c r="M252" s="10">
        <f>VLOOKUP($B252,'Hit Statcast'!$B:$R,11,FALSE)</f>
        <v>0.38900000000000001</v>
      </c>
      <c r="N252" s="23">
        <f>VLOOKUP($B252,'Hit Statcast'!$B:$R,5,FALSE)</f>
        <v>88.8</v>
      </c>
      <c r="O252" s="23">
        <f>VLOOKUP($B252,'Hit Statcast'!$B:$R,7,FALSE)</f>
        <v>7.2</v>
      </c>
      <c r="P252" s="10">
        <f>VLOOKUP($B252,'Hit PD'!$B:$L,4,FALSE)</f>
        <v>0.247</v>
      </c>
      <c r="Q252" s="10">
        <f>VLOOKUP($B252,'Hit PD'!$B:$L,5,FALSE)</f>
        <v>0.49399999999999999</v>
      </c>
      <c r="R252" s="10">
        <f>VLOOKUP($B252,'Hit PD'!$B:$L,6,FALSE)</f>
        <v>0.25900000000000001</v>
      </c>
      <c r="S252" s="23">
        <f>VLOOKUP($B252,'Hit PD'!$B:$L,7,FALSE)</f>
        <v>5.2</v>
      </c>
      <c r="T252" s="10">
        <f>VLOOKUP($B252,'Hit PD'!$B:$L,8,FALSE)</f>
        <v>0.30199999999999999</v>
      </c>
      <c r="U252" s="10">
        <f t="shared" si="3"/>
        <v>0.18000000000000005</v>
      </c>
      <c r="V252" s="10">
        <f>VLOOKUP($B252,'Hit PD'!$B:$L,10,FALSE)</f>
        <v>0.28100000000000003</v>
      </c>
      <c r="W252" s="10">
        <f>VLOOKUP($B252,'Hit PD'!$B:$L,11,FALSE)</f>
        <v>0.20100000000000001</v>
      </c>
      <c r="X252" s="10">
        <f>VLOOKUP($B252,'Hit PD'!$B:$M,12,FALSE)</f>
        <v>0.08</v>
      </c>
      <c r="Y252" s="10">
        <f>VLOOKUP($B252,'Hit PD'!$B:$L,9,FALSE)</f>
        <v>0.82</v>
      </c>
      <c r="Z252" s="8">
        <v>9.9000000000000005E-2</v>
      </c>
      <c r="AA252" s="8">
        <v>0.28799999999999998</v>
      </c>
      <c r="AB252" s="11">
        <v>0.24199999999999999</v>
      </c>
      <c r="AC252" s="8">
        <v>0.28699999999999998</v>
      </c>
      <c r="AD252" s="8">
        <v>0.29299999999999998</v>
      </c>
      <c r="AE252" s="8">
        <v>82</v>
      </c>
      <c r="AF252" s="11">
        <v>-2.6</v>
      </c>
      <c r="AG252" s="11">
        <v>-10.3</v>
      </c>
      <c r="AH252" s="8">
        <v>-0.6</v>
      </c>
      <c r="AI252" s="8">
        <v>0.1</v>
      </c>
    </row>
    <row r="253" spans="1:35" ht="15" thickBot="1">
      <c r="A253" s="5">
        <v>252</v>
      </c>
      <c r="B253" s="22" t="s">
        <v>306</v>
      </c>
      <c r="C253" s="22">
        <v>2023</v>
      </c>
      <c r="D253" s="22" t="s">
        <v>169</v>
      </c>
      <c r="E253" s="8">
        <f>VLOOKUP(B253,HITTERS!$B:$W,3,FALSE)</f>
        <v>124</v>
      </c>
      <c r="F253" s="8">
        <f>VLOOKUP($B253,'Hit PD'!$B:$N,13,FALSE)</f>
        <v>359</v>
      </c>
      <c r="G253" s="8">
        <f>VLOOKUP($B253,HITTERS!$B:$W,4,FALSE)</f>
        <v>419</v>
      </c>
      <c r="H253" s="8">
        <f>VLOOKUP($B253,HITTERS!$B:$W,14,FALSE)</f>
        <v>0.30299999999999999</v>
      </c>
      <c r="I253" s="8">
        <f>VLOOKUP($B253,HITTERS!$B:$W,15,FALSE)</f>
        <v>0.30399999999999999</v>
      </c>
      <c r="J253" s="9">
        <f>VLOOKUP($B253,HITTERS!$B:$W,9,FALSE)</f>
        <v>0.105</v>
      </c>
      <c r="K253" s="10">
        <f>VLOOKUP($B253,HITTERS!$B:$W,10,FALSE)</f>
        <v>9.5000000000000001E-2</v>
      </c>
      <c r="L253" s="10">
        <f>VLOOKUP(B253,'Hit Statcast'!B:R,9,FALSE)</f>
        <v>1.2E-2</v>
      </c>
      <c r="M253" s="10">
        <f>VLOOKUP($B253,'Hit Statcast'!$B:$R,11,FALSE)</f>
        <v>0.20100000000000001</v>
      </c>
      <c r="N253" s="23">
        <f>VLOOKUP($B253,'Hit Statcast'!$B:$R,5,FALSE)</f>
        <v>86.7</v>
      </c>
      <c r="O253" s="23">
        <f>VLOOKUP($B253,'Hit Statcast'!$B:$R,7,FALSE)</f>
        <v>10</v>
      </c>
      <c r="P253" s="10">
        <f>VLOOKUP($B253,'Hit PD'!$B:$L,4,FALSE)</f>
        <v>0.182</v>
      </c>
      <c r="Q253" s="10">
        <f>VLOOKUP($B253,'Hit PD'!$B:$L,5,FALSE)</f>
        <v>0.47599999999999998</v>
      </c>
      <c r="R253" s="10">
        <f>VLOOKUP($B253,'Hit PD'!$B:$L,6,FALSE)</f>
        <v>0.34200000000000003</v>
      </c>
      <c r="S253" s="23">
        <f>VLOOKUP($B253,'Hit PD'!$B:$L,7,FALSE)</f>
        <v>5.8</v>
      </c>
      <c r="T253" s="10">
        <f>VLOOKUP($B253,'Hit PD'!$B:$L,8,FALSE)</f>
        <v>0.27200000000000002</v>
      </c>
      <c r="U253" s="10">
        <f t="shared" si="3"/>
        <v>0.125</v>
      </c>
      <c r="V253" s="10">
        <f>VLOOKUP($B253,'Hit PD'!$B:$L,10,FALSE)</f>
        <v>0.24299999999999999</v>
      </c>
      <c r="W253" s="10">
        <f>VLOOKUP($B253,'Hit PD'!$B:$L,11,FALSE)</f>
        <v>0.187</v>
      </c>
      <c r="X253" s="10">
        <f>VLOOKUP($B253,'Hit PD'!$B:$M,12,FALSE)</f>
        <v>5.7000000000000002E-2</v>
      </c>
      <c r="Y253" s="10">
        <f>VLOOKUP($B253,'Hit PD'!$B:$L,9,FALSE)</f>
        <v>0.875</v>
      </c>
      <c r="Z253" s="8">
        <v>9.5000000000000001E-2</v>
      </c>
      <c r="AA253" s="8">
        <v>0.221</v>
      </c>
      <c r="AB253" s="11">
        <v>0.20899999999999999</v>
      </c>
      <c r="AC253" s="8">
        <v>0.27600000000000002</v>
      </c>
      <c r="AD253" s="8">
        <v>0.29699999999999999</v>
      </c>
      <c r="AE253" s="8">
        <v>77</v>
      </c>
      <c r="AF253" s="11">
        <v>-1</v>
      </c>
      <c r="AG253" s="11">
        <v>-12.8</v>
      </c>
      <c r="AH253" s="8">
        <v>-0.3</v>
      </c>
      <c r="AI253" s="8">
        <v>0.1</v>
      </c>
    </row>
    <row r="254" spans="1:35" ht="15" thickBot="1">
      <c r="A254" s="5">
        <v>253</v>
      </c>
      <c r="B254" s="22" t="s">
        <v>307</v>
      </c>
      <c r="C254" s="22">
        <v>2023</v>
      </c>
      <c r="D254" s="22" t="s">
        <v>24</v>
      </c>
      <c r="E254" s="8">
        <f>VLOOKUP(B254,HITTERS!$B:$W,3,FALSE)</f>
        <v>81</v>
      </c>
      <c r="F254" s="8">
        <f>VLOOKUP($B254,'Hit PD'!$B:$N,13,FALSE)</f>
        <v>256</v>
      </c>
      <c r="G254" s="8">
        <f>VLOOKUP($B254,HITTERS!$B:$W,4,FALSE)</f>
        <v>304</v>
      </c>
      <c r="H254" s="8">
        <f>VLOOKUP($B254,HITTERS!$B:$W,14,FALSE)</f>
        <v>0.30499999999999999</v>
      </c>
      <c r="I254" s="8">
        <f>VLOOKUP($B254,HITTERS!$B:$W,15,FALSE)</f>
        <v>0.36699999999999999</v>
      </c>
      <c r="J254" s="9">
        <f>VLOOKUP($B254,HITTERS!$B:$W,9,FALSE)</f>
        <v>0.125</v>
      </c>
      <c r="K254" s="10">
        <f>VLOOKUP($B254,HITTERS!$B:$W,10,FALSE)</f>
        <v>0.20100000000000001</v>
      </c>
      <c r="L254" s="10">
        <f>VLOOKUP(B254,'Hit Statcast'!B:R,9,FALSE)</f>
        <v>0.06</v>
      </c>
      <c r="M254" s="10">
        <f>VLOOKUP($B254,'Hit Statcast'!$B:$R,11,FALSE)</f>
        <v>0.313</v>
      </c>
      <c r="N254" s="23">
        <f>VLOOKUP($B254,'Hit Statcast'!$B:$R,5,FALSE)</f>
        <v>86.8</v>
      </c>
      <c r="O254" s="23">
        <f>VLOOKUP($B254,'Hit Statcast'!$B:$R,7,FALSE)</f>
        <v>16.600000000000001</v>
      </c>
      <c r="P254" s="10">
        <f>VLOOKUP($B254,'Hit PD'!$B:$L,4,FALSE)</f>
        <v>0.161</v>
      </c>
      <c r="Q254" s="10">
        <f>VLOOKUP($B254,'Hit PD'!$B:$L,5,FALSE)</f>
        <v>0.372</v>
      </c>
      <c r="R254" s="10">
        <f>VLOOKUP($B254,'Hit PD'!$B:$L,6,FALSE)</f>
        <v>0.46700000000000003</v>
      </c>
      <c r="S254" s="23">
        <f>VLOOKUP($B254,'Hit PD'!$B:$L,7,FALSE)</f>
        <v>5.5</v>
      </c>
      <c r="T254" s="10">
        <f>VLOOKUP($B254,'Hit PD'!$B:$L,8,FALSE)</f>
        <v>0.24299999999999999</v>
      </c>
      <c r="U254" s="10">
        <f t="shared" si="3"/>
        <v>0.19399999999999995</v>
      </c>
      <c r="V254" s="10">
        <f>VLOOKUP($B254,'Hit PD'!$B:$L,10,FALSE)</f>
        <v>0.252</v>
      </c>
      <c r="W254" s="10">
        <f>VLOOKUP($B254,'Hit PD'!$B:$L,11,FALSE)</f>
        <v>0.16600000000000001</v>
      </c>
      <c r="X254" s="10">
        <f>VLOOKUP($B254,'Hit PD'!$B:$M,12,FALSE)</f>
        <v>8.5000000000000006E-2</v>
      </c>
      <c r="Y254" s="10">
        <f>VLOOKUP($B254,'Hit PD'!$B:$L,9,FALSE)</f>
        <v>0.80600000000000005</v>
      </c>
      <c r="Z254" s="8">
        <v>0.17199999999999999</v>
      </c>
      <c r="AA254" s="8">
        <v>0.224</v>
      </c>
      <c r="AB254" s="11">
        <v>0.19500000000000001</v>
      </c>
      <c r="AC254" s="8">
        <v>0.29499999999999998</v>
      </c>
      <c r="AD254" s="8">
        <v>0.30499999999999999</v>
      </c>
      <c r="AE254" s="8">
        <v>85</v>
      </c>
      <c r="AF254" s="11">
        <v>0.4</v>
      </c>
      <c r="AG254" s="11">
        <v>-5.2</v>
      </c>
      <c r="AH254" s="8">
        <v>-3.9</v>
      </c>
      <c r="AI254" s="8">
        <v>0.1</v>
      </c>
    </row>
    <row r="255" spans="1:35" ht="15" thickBot="1">
      <c r="A255" s="5">
        <v>254</v>
      </c>
      <c r="B255" s="22" t="s">
        <v>308</v>
      </c>
      <c r="C255" s="22">
        <v>2023</v>
      </c>
      <c r="D255" s="22" t="s">
        <v>169</v>
      </c>
      <c r="E255" s="8">
        <f>VLOOKUP(B255,HITTERS!$B:$W,3,FALSE)</f>
        <v>112</v>
      </c>
      <c r="F255" s="8">
        <f>VLOOKUP($B255,'Hit PD'!$B:$N,13,FALSE)</f>
        <v>343</v>
      </c>
      <c r="G255" s="8">
        <f>VLOOKUP($B255,HITTERS!$B:$W,4,FALSE)</f>
        <v>378</v>
      </c>
      <c r="H255" s="8">
        <f>VLOOKUP($B255,HITTERS!$B:$W,14,FALSE)</f>
        <v>0.28599999999999998</v>
      </c>
      <c r="I255" s="8">
        <f>VLOOKUP($B255,HITTERS!$B:$W,15,FALSE)</f>
        <v>0.40500000000000003</v>
      </c>
      <c r="J255" s="9">
        <f>VLOOKUP($B255,HITTERS!$B:$W,9,FALSE)</f>
        <v>7.9000000000000001E-2</v>
      </c>
      <c r="K255" s="10">
        <f>VLOOKUP($B255,HITTERS!$B:$W,10,FALSE)</f>
        <v>0.26700000000000002</v>
      </c>
      <c r="L255" s="10">
        <f>VLOOKUP(B255,'Hit Statcast'!B:R,9,FALSE)</f>
        <v>0.122</v>
      </c>
      <c r="M255" s="10">
        <f>VLOOKUP($B255,'Hit Statcast'!$B:$R,11,FALSE)</f>
        <v>0.46100000000000002</v>
      </c>
      <c r="N255" s="23">
        <f>VLOOKUP($B255,'Hit Statcast'!$B:$R,5,FALSE)</f>
        <v>90.5</v>
      </c>
      <c r="O255" s="23">
        <f>VLOOKUP($B255,'Hit Statcast'!$B:$R,7,FALSE)</f>
        <v>16.399999999999999</v>
      </c>
      <c r="P255" s="10">
        <f>VLOOKUP($B255,'Hit PD'!$B:$L,4,FALSE)</f>
        <v>0.16</v>
      </c>
      <c r="Q255" s="10">
        <f>VLOOKUP($B255,'Hit PD'!$B:$L,5,FALSE)</f>
        <v>0.36499999999999999</v>
      </c>
      <c r="R255" s="10">
        <f>VLOOKUP($B255,'Hit PD'!$B:$L,6,FALSE)</f>
        <v>0.47499999999999998</v>
      </c>
      <c r="S255" s="23">
        <f>VLOOKUP($B255,'Hit PD'!$B:$L,7,FALSE)</f>
        <v>3.2</v>
      </c>
      <c r="T255" s="10">
        <f>VLOOKUP($B255,'Hit PD'!$B:$L,8,FALSE)</f>
        <v>0.34499999999999997</v>
      </c>
      <c r="U255" s="10">
        <f t="shared" si="3"/>
        <v>0.29600000000000004</v>
      </c>
      <c r="V255" s="10">
        <f>VLOOKUP($B255,'Hit PD'!$B:$L,10,FALSE)</f>
        <v>0.28499999999999998</v>
      </c>
      <c r="W255" s="10">
        <f>VLOOKUP($B255,'Hit PD'!$B:$L,11,FALSE)</f>
        <v>0.13700000000000001</v>
      </c>
      <c r="X255" s="10">
        <f>VLOOKUP($B255,'Hit PD'!$B:$M,12,FALSE)</f>
        <v>0.14799999999999999</v>
      </c>
      <c r="Y255" s="10">
        <f>VLOOKUP($B255,'Hit PD'!$B:$L,9,FALSE)</f>
        <v>0.70399999999999996</v>
      </c>
      <c r="Z255" s="8">
        <v>0.186</v>
      </c>
      <c r="AA255" s="8">
        <v>0.26900000000000002</v>
      </c>
      <c r="AB255" s="11">
        <v>0.221</v>
      </c>
      <c r="AC255" s="8">
        <v>0.29899999999999999</v>
      </c>
      <c r="AD255" s="8">
        <v>0.32200000000000001</v>
      </c>
      <c r="AE255" s="8">
        <v>93</v>
      </c>
      <c r="AF255" s="11">
        <v>-1.9</v>
      </c>
      <c r="AG255" s="11">
        <v>-5.2</v>
      </c>
      <c r="AH255" s="8">
        <v>-6.9</v>
      </c>
      <c r="AI255" s="8">
        <v>0.1</v>
      </c>
    </row>
    <row r="256" spans="1:35" ht="15" thickBot="1">
      <c r="A256" s="5">
        <v>255</v>
      </c>
      <c r="B256" s="22" t="s">
        <v>309</v>
      </c>
      <c r="C256" s="22">
        <v>2023</v>
      </c>
      <c r="D256" s="22" t="s">
        <v>50</v>
      </c>
      <c r="E256" s="8">
        <f>VLOOKUP(B256,HITTERS!$B:$W,3,FALSE)</f>
        <v>118</v>
      </c>
      <c r="F256" s="8">
        <f>VLOOKUP($B256,'Hit PD'!$B:$N,13,FALSE)</f>
        <v>363</v>
      </c>
      <c r="G256" s="8">
        <f>VLOOKUP($B256,HITTERS!$B:$W,4,FALSE)</f>
        <v>405</v>
      </c>
      <c r="H256" s="8">
        <f>VLOOKUP($B256,HITTERS!$B:$W,14,FALSE)</f>
        <v>0.309</v>
      </c>
      <c r="I256" s="8">
        <f>VLOOKUP($B256,HITTERS!$B:$W,15,FALSE)</f>
        <v>0.33900000000000002</v>
      </c>
      <c r="J256" s="9">
        <f>VLOOKUP($B256,HITTERS!$B:$W,9,FALSE)</f>
        <v>8.8999999999999996E-2</v>
      </c>
      <c r="K256" s="10">
        <f>VLOOKUP($B256,HITTERS!$B:$W,10,FALSE)</f>
        <v>0.21199999999999999</v>
      </c>
      <c r="L256" s="10">
        <f>VLOOKUP(B256,'Hit Statcast'!B:R,9,FALSE)</f>
        <v>4.7E-2</v>
      </c>
      <c r="M256" s="10">
        <f>VLOOKUP($B256,'Hit Statcast'!$B:$R,11,FALSE)</f>
        <v>0.34399999999999997</v>
      </c>
      <c r="N256" s="23">
        <f>VLOOKUP($B256,'Hit Statcast'!$B:$R,5,FALSE)</f>
        <v>87.9</v>
      </c>
      <c r="O256" s="23">
        <f>VLOOKUP($B256,'Hit Statcast'!$B:$R,7,FALSE)</f>
        <v>10.8</v>
      </c>
      <c r="P256" s="10">
        <f>VLOOKUP($B256,'Hit PD'!$B:$L,4,FALSE)</f>
        <v>0.183</v>
      </c>
      <c r="Q256" s="10">
        <f>VLOOKUP($B256,'Hit PD'!$B:$L,5,FALSE)</f>
        <v>0.45200000000000001</v>
      </c>
      <c r="R256" s="10">
        <f>VLOOKUP($B256,'Hit PD'!$B:$L,6,FALSE)</f>
        <v>0.36599999999999999</v>
      </c>
      <c r="S256" s="23">
        <f>VLOOKUP($B256,'Hit PD'!$B:$L,7,FALSE)</f>
        <v>0.9</v>
      </c>
      <c r="T256" s="10">
        <f>VLOOKUP($B256,'Hit PD'!$B:$L,8,FALSE)</f>
        <v>0.30399999999999999</v>
      </c>
      <c r="U256" s="10">
        <f t="shared" si="3"/>
        <v>0.22199999999999998</v>
      </c>
      <c r="V256" s="10">
        <f>VLOOKUP($B256,'Hit PD'!$B:$L,10,FALSE)</f>
        <v>0.28799999999999998</v>
      </c>
      <c r="W256" s="10">
        <f>VLOOKUP($B256,'Hit PD'!$B:$L,11,FALSE)</f>
        <v>0.189</v>
      </c>
      <c r="X256" s="10">
        <f>VLOOKUP($B256,'Hit PD'!$B:$M,12,FALSE)</f>
        <v>9.9000000000000005E-2</v>
      </c>
      <c r="Y256" s="10">
        <f>VLOOKUP($B256,'Hit PD'!$B:$L,9,FALSE)</f>
        <v>0.77800000000000002</v>
      </c>
      <c r="Z256" s="8">
        <v>0.107</v>
      </c>
      <c r="AA256" s="8">
        <v>0.28699999999999998</v>
      </c>
      <c r="AB256" s="11">
        <v>0.23599999999999999</v>
      </c>
      <c r="AC256" s="8">
        <v>0.29099999999999998</v>
      </c>
      <c r="AD256" s="8">
        <v>0.28100000000000003</v>
      </c>
      <c r="AE256" s="8">
        <v>81</v>
      </c>
      <c r="AF256" s="11">
        <v>-5.9</v>
      </c>
      <c r="AG256" s="11">
        <v>-14.9</v>
      </c>
      <c r="AH256" s="8">
        <v>1.9</v>
      </c>
      <c r="AI256" s="8">
        <v>0.1</v>
      </c>
    </row>
    <row r="257" spans="1:35" ht="15" thickBot="1">
      <c r="A257" s="5">
        <v>256</v>
      </c>
      <c r="B257" s="22" t="s">
        <v>310</v>
      </c>
      <c r="C257" s="22">
        <v>2023</v>
      </c>
      <c r="D257" s="22" t="s">
        <v>50</v>
      </c>
      <c r="E257" s="8">
        <f>VLOOKUP(B257,HITTERS!$B:$W,3,FALSE)</f>
        <v>151</v>
      </c>
      <c r="F257" s="8">
        <f>VLOOKUP($B257,'Hit PD'!$B:$N,13,FALSE)</f>
        <v>562</v>
      </c>
      <c r="G257" s="8">
        <f>VLOOKUP($B257,HITTERS!$B:$W,4,FALSE)</f>
        <v>621</v>
      </c>
      <c r="H257" s="8">
        <f>VLOOKUP($B257,HITTERS!$B:$W,14,FALSE)</f>
        <v>0.32600000000000001</v>
      </c>
      <c r="I257" s="8">
        <f>VLOOKUP($B257,HITTERS!$B:$W,15,FALSE)</f>
        <v>0.35599999999999998</v>
      </c>
      <c r="J257" s="9">
        <f>VLOOKUP($B257,HITTERS!$B:$W,9,FALSE)</f>
        <v>8.4000000000000005E-2</v>
      </c>
      <c r="K257" s="10">
        <f>VLOOKUP($B257,HITTERS!$B:$W,10,FALSE)</f>
        <v>0.14299999999999999</v>
      </c>
      <c r="L257" s="10">
        <f>VLOOKUP(B257,'Hit Statcast'!B:R,9,FALSE)</f>
        <v>2.9000000000000001E-2</v>
      </c>
      <c r="M257" s="10">
        <f>VLOOKUP($B257,'Hit Statcast'!$B:$R,11,FALSE)</f>
        <v>0.26800000000000002</v>
      </c>
      <c r="N257" s="23">
        <f>VLOOKUP($B257,'Hit Statcast'!$B:$R,5,FALSE)</f>
        <v>86.6</v>
      </c>
      <c r="O257" s="23">
        <f>VLOOKUP($B257,'Hit Statcast'!$B:$R,7,FALSE)</f>
        <v>14.5</v>
      </c>
      <c r="P257" s="10">
        <f>VLOOKUP($B257,'Hit PD'!$B:$L,4,FALSE)</f>
        <v>0.26200000000000001</v>
      </c>
      <c r="Q257" s="10">
        <f>VLOOKUP($B257,'Hit PD'!$B:$L,5,FALSE)</f>
        <v>0.39100000000000001</v>
      </c>
      <c r="R257" s="10">
        <f>VLOOKUP($B257,'Hit PD'!$B:$L,6,FALSE)</f>
        <v>0.34699999999999998</v>
      </c>
      <c r="S257" s="23">
        <f>VLOOKUP($B257,'Hit PD'!$B:$L,7,FALSE)</f>
        <v>5</v>
      </c>
      <c r="T257" s="10">
        <f>VLOOKUP($B257,'Hit PD'!$B:$L,8,FALSE)</f>
        <v>0.318</v>
      </c>
      <c r="U257" s="10">
        <f t="shared" si="3"/>
        <v>0.17200000000000004</v>
      </c>
      <c r="V257" s="10">
        <f>VLOOKUP($B257,'Hit PD'!$B:$L,10,FALSE)</f>
        <v>0.23100000000000001</v>
      </c>
      <c r="W257" s="10">
        <f>VLOOKUP($B257,'Hit PD'!$B:$L,11,FALSE)</f>
        <v>0.14699999999999999</v>
      </c>
      <c r="X257" s="10">
        <f>VLOOKUP($B257,'Hit PD'!$B:$M,12,FALSE)</f>
        <v>8.4000000000000005E-2</v>
      </c>
      <c r="Y257" s="10">
        <f>VLOOKUP($B257,'Hit PD'!$B:$L,9,FALSE)</f>
        <v>0.82799999999999996</v>
      </c>
      <c r="Z257" s="8">
        <v>9.6000000000000002E-2</v>
      </c>
      <c r="AA257" s="8">
        <v>0.30499999999999999</v>
      </c>
      <c r="AB257" s="11">
        <v>0.26500000000000001</v>
      </c>
      <c r="AC257" s="8">
        <v>0.30199999999999999</v>
      </c>
      <c r="AD257" s="8">
        <v>0.308</v>
      </c>
      <c r="AE257" s="8">
        <v>89</v>
      </c>
      <c r="AF257" s="11">
        <v>2.2999999999999998</v>
      </c>
      <c r="AG257" s="11">
        <v>-5.7</v>
      </c>
      <c r="AH257" s="8">
        <v>-14.8</v>
      </c>
      <c r="AI257" s="8">
        <v>0</v>
      </c>
    </row>
    <row r="258" spans="1:35" ht="15" thickBot="1">
      <c r="A258" s="5">
        <v>257</v>
      </c>
      <c r="B258" s="22" t="s">
        <v>311</v>
      </c>
      <c r="C258" s="22">
        <v>2023</v>
      </c>
      <c r="D258" s="66" t="s">
        <v>109</v>
      </c>
      <c r="E258" s="8">
        <f>VLOOKUP(B258,HITTERS!$B:$W,3,FALSE)</f>
        <v>141</v>
      </c>
      <c r="F258" s="8">
        <f>VLOOKUP($B258,'Hit PD'!$B:$N,13,FALSE)</f>
        <v>486</v>
      </c>
      <c r="G258" s="8">
        <f>VLOOKUP($B258,HITTERS!$B:$W,4,FALSE)</f>
        <v>526</v>
      </c>
      <c r="H258" s="8">
        <f>VLOOKUP($B258,HITTERS!$B:$W,14,FALSE)</f>
        <v>0.316</v>
      </c>
      <c r="I258" s="8">
        <f>VLOOKUP($B258,HITTERS!$B:$W,15,FALSE)</f>
        <v>0.40899999999999997</v>
      </c>
      <c r="J258" s="9">
        <f>VLOOKUP($B258,HITTERS!$B:$W,9,FALSE)</f>
        <v>6.5000000000000002E-2</v>
      </c>
      <c r="K258" s="10">
        <f>VLOOKUP($B258,HITTERS!$B:$W,10,FALSE)</f>
        <v>0.224</v>
      </c>
      <c r="L258" s="10">
        <f>VLOOKUP(B258,'Hit Statcast'!B:R,9,FALSE)</f>
        <v>6.2E-2</v>
      </c>
      <c r="M258" s="10">
        <f>VLOOKUP($B258,'Hit Statcast'!$B:$R,11,FALSE)</f>
        <v>0.38400000000000001</v>
      </c>
      <c r="N258" s="23">
        <f>VLOOKUP($B258,'Hit Statcast'!$B:$R,5,FALSE)</f>
        <v>88.1</v>
      </c>
      <c r="O258" s="23">
        <f>VLOOKUP($B258,'Hit Statcast'!$B:$R,7,FALSE)</f>
        <v>12.7</v>
      </c>
      <c r="P258" s="10">
        <f>VLOOKUP($B258,'Hit PD'!$B:$L,4,FALSE)</f>
        <v>0.17199999999999999</v>
      </c>
      <c r="Q258" s="10">
        <f>VLOOKUP($B258,'Hit PD'!$B:$L,5,FALSE)</f>
        <v>0.46800000000000003</v>
      </c>
      <c r="R258" s="10">
        <f>VLOOKUP($B258,'Hit PD'!$B:$L,6,FALSE)</f>
        <v>0.36</v>
      </c>
      <c r="S258" s="23">
        <f>VLOOKUP($B258,'Hit PD'!$B:$L,7,FALSE)</f>
        <v>2.2000000000000002</v>
      </c>
      <c r="T258" s="10">
        <f>VLOOKUP($B258,'Hit PD'!$B:$L,8,FALSE)</f>
        <v>0.39800000000000002</v>
      </c>
      <c r="U258" s="10">
        <f t="shared" ref="U258:U290" si="4">1-Y258</f>
        <v>0.25600000000000001</v>
      </c>
      <c r="V258" s="10">
        <f>VLOOKUP($B258,'Hit PD'!$B:$L,10,FALSE)</f>
        <v>0.248</v>
      </c>
      <c r="W258" s="10">
        <f>VLOOKUP($B258,'Hit PD'!$B:$L,11,FALSE)</f>
        <v>0.108</v>
      </c>
      <c r="X258" s="10">
        <f>VLOOKUP($B258,'Hit PD'!$B:$M,12,FALSE)</f>
        <v>0.14000000000000001</v>
      </c>
      <c r="Y258" s="10">
        <f>VLOOKUP($B258,'Hit PD'!$B:$L,9,FALSE)</f>
        <v>0.74399999999999999</v>
      </c>
      <c r="Z258" s="8">
        <v>0.14299999999999999</v>
      </c>
      <c r="AA258" s="8">
        <v>0.32</v>
      </c>
      <c r="AB258" s="11">
        <v>0.26700000000000002</v>
      </c>
      <c r="AC258" s="8">
        <v>0.314</v>
      </c>
      <c r="AD258" s="8">
        <v>0.29799999999999999</v>
      </c>
      <c r="AE258" s="8">
        <v>80</v>
      </c>
      <c r="AF258" s="11">
        <v>-0.2</v>
      </c>
      <c r="AG258" s="11">
        <v>-12.7</v>
      </c>
      <c r="AH258" s="8">
        <v>-5.0999999999999996</v>
      </c>
      <c r="AI258" s="8">
        <v>0</v>
      </c>
    </row>
    <row r="259" spans="1:35" ht="15" thickBot="1">
      <c r="A259" s="5">
        <v>258</v>
      </c>
      <c r="B259" s="22" t="s">
        <v>312</v>
      </c>
      <c r="C259" s="22">
        <v>2023</v>
      </c>
      <c r="D259" s="22" t="s">
        <v>111</v>
      </c>
      <c r="E259" s="8">
        <f>VLOOKUP(B259,HITTERS!$B:$W,3,FALSE)</f>
        <v>111</v>
      </c>
      <c r="F259" s="8">
        <f>VLOOKUP($B259,'Hit PD'!$B:$N,13,FALSE)</f>
        <v>334</v>
      </c>
      <c r="G259" s="8">
        <f>VLOOKUP($B259,HITTERS!$B:$W,4,FALSE)</f>
        <v>371</v>
      </c>
      <c r="H259" s="8">
        <f>VLOOKUP($B259,HITTERS!$B:$W,14,FALSE)</f>
        <v>0.29599999999999999</v>
      </c>
      <c r="I259" s="8">
        <f>VLOOKUP($B259,HITTERS!$B:$W,15,FALSE)</f>
        <v>0.311</v>
      </c>
      <c r="J259" s="9">
        <f>VLOOKUP($B259,HITTERS!$B:$W,9,FALSE)</f>
        <v>8.1000000000000003E-2</v>
      </c>
      <c r="K259" s="10">
        <f>VLOOKUP($B259,HITTERS!$B:$W,10,FALSE)</f>
        <v>0.248</v>
      </c>
      <c r="L259" s="10">
        <f>VLOOKUP(B259,'Hit Statcast'!B:R,9,FALSE)</f>
        <v>0.02</v>
      </c>
      <c r="M259" s="10">
        <f>VLOOKUP($B259,'Hit Statcast'!$B:$R,11,FALSE)</f>
        <v>0.36799999999999999</v>
      </c>
      <c r="N259" s="23">
        <f>VLOOKUP($B259,'Hit Statcast'!$B:$R,5,FALSE)</f>
        <v>88.1</v>
      </c>
      <c r="O259" s="23">
        <f>VLOOKUP($B259,'Hit Statcast'!$B:$R,7,FALSE)</f>
        <v>1.1000000000000001</v>
      </c>
      <c r="P259" s="10">
        <f>VLOOKUP($B259,'Hit PD'!$B:$L,4,FALSE)</f>
        <v>0.185</v>
      </c>
      <c r="Q259" s="10">
        <f>VLOOKUP($B259,'Hit PD'!$B:$L,5,FALSE)</f>
        <v>0.59699999999999998</v>
      </c>
      <c r="R259" s="10">
        <f>VLOOKUP($B259,'Hit PD'!$B:$L,6,FALSE)</f>
        <v>0.219</v>
      </c>
      <c r="S259" s="23">
        <f>VLOOKUP($B259,'Hit PD'!$B:$L,7,FALSE)</f>
        <v>7.4</v>
      </c>
      <c r="T259" s="10">
        <f>VLOOKUP($B259,'Hit PD'!$B:$L,8,FALSE)</f>
        <v>0.30599999999999999</v>
      </c>
      <c r="U259" s="10">
        <f t="shared" si="4"/>
        <v>0.22399999999999998</v>
      </c>
      <c r="V259" s="10">
        <f>VLOOKUP($B259,'Hit PD'!$B:$L,10,FALSE)</f>
        <v>0.26900000000000002</v>
      </c>
      <c r="W259" s="10">
        <f>VLOOKUP($B259,'Hit PD'!$B:$L,11,FALSE)</f>
        <v>0.16600000000000001</v>
      </c>
      <c r="X259" s="10">
        <f>VLOOKUP($B259,'Hit PD'!$B:$M,12,FALSE)</f>
        <v>0.10299999999999999</v>
      </c>
      <c r="Y259" s="10">
        <f>VLOOKUP($B259,'Hit PD'!$B:$L,9,FALSE)</f>
        <v>0.77600000000000002</v>
      </c>
      <c r="Z259" s="8">
        <v>8.3000000000000004E-2</v>
      </c>
      <c r="AA259" s="8">
        <v>0.318</v>
      </c>
      <c r="AB259" s="11">
        <v>0.23799999999999999</v>
      </c>
      <c r="AC259" s="8">
        <v>0.27800000000000002</v>
      </c>
      <c r="AD259" s="8">
        <v>0.26900000000000002</v>
      </c>
      <c r="AE259" s="8">
        <v>70</v>
      </c>
      <c r="AF259" s="11">
        <v>3.5</v>
      </c>
      <c r="AG259" s="11">
        <v>-9.8000000000000007</v>
      </c>
      <c r="AH259" s="8">
        <v>-2.9</v>
      </c>
      <c r="AI259" s="8">
        <v>0</v>
      </c>
    </row>
    <row r="260" spans="1:35" ht="15" thickBot="1">
      <c r="A260" s="5">
        <v>259</v>
      </c>
      <c r="B260" s="22" t="s">
        <v>313</v>
      </c>
      <c r="C260" s="22">
        <v>2023</v>
      </c>
      <c r="D260" s="22" t="s">
        <v>129</v>
      </c>
      <c r="E260" s="8">
        <f>VLOOKUP(B260,HITTERS!$B:$W,3,FALSE)</f>
        <v>154</v>
      </c>
      <c r="F260" s="8">
        <f>VLOOKUP($B260,'Hit PD'!$B:$N,13,FALSE)</f>
        <v>611</v>
      </c>
      <c r="G260" s="8">
        <f>VLOOKUP($B260,HITTERS!$B:$W,4,FALSE)</f>
        <v>657</v>
      </c>
      <c r="H260" s="8">
        <f>VLOOKUP($B260,HITTERS!$B:$W,14,FALSE)</f>
        <v>0.32100000000000001</v>
      </c>
      <c r="I260" s="8">
        <f>VLOOKUP($B260,HITTERS!$B:$W,15,FALSE)</f>
        <v>0.40100000000000002</v>
      </c>
      <c r="J260" s="9">
        <f>VLOOKUP($B260,HITTERS!$B:$W,9,FALSE)</f>
        <v>5.8000000000000003E-2</v>
      </c>
      <c r="K260" s="10">
        <f>VLOOKUP($B260,HITTERS!$B:$W,10,FALSE)</f>
        <v>0.19800000000000001</v>
      </c>
      <c r="L260" s="10">
        <f>VLOOKUP(B260,'Hit Statcast'!B:R,9,FALSE)</f>
        <v>5.3999999999999999E-2</v>
      </c>
      <c r="M260" s="10">
        <f>VLOOKUP($B260,'Hit Statcast'!$B:$R,11,FALSE)</f>
        <v>0.41699999999999998</v>
      </c>
      <c r="N260" s="23">
        <f>VLOOKUP($B260,'Hit Statcast'!$B:$R,5,FALSE)</f>
        <v>89.4</v>
      </c>
      <c r="O260" s="23">
        <f>VLOOKUP($B260,'Hit Statcast'!$B:$R,7,FALSE)</f>
        <v>9.4</v>
      </c>
      <c r="P260" s="10">
        <f>VLOOKUP($B260,'Hit PD'!$B:$L,4,FALSE)</f>
        <v>0.20200000000000001</v>
      </c>
      <c r="Q260" s="10">
        <f>VLOOKUP($B260,'Hit PD'!$B:$L,5,FALSE)</f>
        <v>0.48599999999999999</v>
      </c>
      <c r="R260" s="10">
        <f>VLOOKUP($B260,'Hit PD'!$B:$L,6,FALSE)</f>
        <v>0.312</v>
      </c>
      <c r="S260" s="23">
        <f>VLOOKUP($B260,'Hit PD'!$B:$L,7,FALSE)</f>
        <v>1.6</v>
      </c>
      <c r="T260" s="10">
        <f>VLOOKUP($B260,'Hit PD'!$B:$L,8,FALSE)</f>
        <v>0.34300000000000003</v>
      </c>
      <c r="U260" s="10">
        <f t="shared" si="4"/>
        <v>0.21399999999999997</v>
      </c>
      <c r="V260" s="10">
        <f>VLOOKUP($B260,'Hit PD'!$B:$L,10,FALSE)</f>
        <v>0.28299999999999997</v>
      </c>
      <c r="W260" s="10">
        <f>VLOOKUP($B260,'Hit PD'!$B:$L,11,FALSE)</f>
        <v>0.18099999999999999</v>
      </c>
      <c r="X260" s="10">
        <f>VLOOKUP($B260,'Hit PD'!$B:$M,12,FALSE)</f>
        <v>0.10199999999999999</v>
      </c>
      <c r="Y260" s="10">
        <f>VLOOKUP($B260,'Hit PD'!$B:$L,9,FALSE)</f>
        <v>0.78600000000000003</v>
      </c>
      <c r="Z260" s="8">
        <v>0.128</v>
      </c>
      <c r="AA260" s="8">
        <v>0.33300000000000002</v>
      </c>
      <c r="AB260" s="11">
        <v>0.27900000000000003</v>
      </c>
      <c r="AC260" s="8">
        <v>0.31900000000000001</v>
      </c>
      <c r="AD260" s="8">
        <v>0.28499999999999998</v>
      </c>
      <c r="AE260" s="8">
        <v>98</v>
      </c>
      <c r="AF260" s="11">
        <v>-4.4000000000000004</v>
      </c>
      <c r="AG260" s="11">
        <v>-5.7</v>
      </c>
      <c r="AH260" s="8">
        <v>-16.5</v>
      </c>
      <c r="AI260" s="8">
        <v>-0.1</v>
      </c>
    </row>
    <row r="261" spans="1:35" ht="15" thickBot="1">
      <c r="A261" s="5">
        <v>260</v>
      </c>
      <c r="B261" s="22" t="s">
        <v>314</v>
      </c>
      <c r="C261" s="22">
        <v>2023</v>
      </c>
      <c r="D261" s="22" t="s">
        <v>24</v>
      </c>
      <c r="E261" s="8">
        <f>VLOOKUP(B261,HITTERS!$B:$W,3,FALSE)</f>
        <v>133</v>
      </c>
      <c r="F261" s="8">
        <f>VLOOKUP($B261,'Hit PD'!$B:$N,13,FALSE)</f>
        <v>394</v>
      </c>
      <c r="G261" s="8">
        <f>VLOOKUP($B261,HITTERS!$B:$W,4,FALSE)</f>
        <v>422</v>
      </c>
      <c r="H261" s="8">
        <f>VLOOKUP($B261,HITTERS!$B:$W,14,FALSE)</f>
        <v>0.29399999999999998</v>
      </c>
      <c r="I261" s="8">
        <f>VLOOKUP($B261,HITTERS!$B:$W,15,FALSE)</f>
        <v>0.38100000000000001</v>
      </c>
      <c r="J261" s="9">
        <f>VLOOKUP($B261,HITTERS!$B:$W,9,FALSE)</f>
        <v>4.7E-2</v>
      </c>
      <c r="K261" s="10">
        <f>VLOOKUP($B261,HITTERS!$B:$W,10,FALSE)</f>
        <v>0.17100000000000001</v>
      </c>
      <c r="L261" s="10">
        <f>VLOOKUP(B261,'Hit Statcast'!B:R,9,FALSE)</f>
        <v>4.9000000000000002E-2</v>
      </c>
      <c r="M261" s="10">
        <f>VLOOKUP($B261,'Hit Statcast'!$B:$R,11,FALSE)</f>
        <v>0.439</v>
      </c>
      <c r="N261" s="23">
        <f>VLOOKUP($B261,'Hit Statcast'!$B:$R,5,FALSE)</f>
        <v>89.3</v>
      </c>
      <c r="O261" s="23">
        <f>VLOOKUP($B261,'Hit Statcast'!$B:$R,7,FALSE)</f>
        <v>8.1999999999999993</v>
      </c>
      <c r="P261" s="10">
        <f>VLOOKUP($B261,'Hit PD'!$B:$L,4,FALSE)</f>
        <v>0.217</v>
      </c>
      <c r="Q261" s="10">
        <f>VLOOKUP($B261,'Hit PD'!$B:$L,5,FALSE)</f>
        <v>0.48299999999999998</v>
      </c>
      <c r="R261" s="10">
        <f>VLOOKUP($B261,'Hit PD'!$B:$L,6,FALSE)</f>
        <v>0.3</v>
      </c>
      <c r="S261" s="23">
        <f>VLOOKUP($B261,'Hit PD'!$B:$L,7,FALSE)</f>
        <v>4</v>
      </c>
      <c r="T261" s="10">
        <f>VLOOKUP($B261,'Hit PD'!$B:$L,8,FALSE)</f>
        <v>0.372</v>
      </c>
      <c r="U261" s="10">
        <f t="shared" si="4"/>
        <v>0.20699999999999996</v>
      </c>
      <c r="V261" s="10">
        <f>VLOOKUP($B261,'Hit PD'!$B:$L,10,FALSE)</f>
        <v>0.245</v>
      </c>
      <c r="W261" s="10">
        <f>VLOOKUP($B261,'Hit PD'!$B:$L,11,FALSE)</f>
        <v>0.13200000000000001</v>
      </c>
      <c r="X261" s="10">
        <f>VLOOKUP($B261,'Hit PD'!$B:$M,12,FALSE)</f>
        <v>0.113</v>
      </c>
      <c r="Y261" s="10">
        <f>VLOOKUP($B261,'Hit PD'!$B:$L,9,FALSE)</f>
        <v>0.79300000000000004</v>
      </c>
      <c r="Z261" s="8">
        <v>0.11899999999999999</v>
      </c>
      <c r="AA261" s="8">
        <v>0.29499999999999998</v>
      </c>
      <c r="AB261" s="11">
        <v>0.25700000000000001</v>
      </c>
      <c r="AC261" s="8">
        <v>0.28699999999999998</v>
      </c>
      <c r="AD261" s="8">
        <v>0.308</v>
      </c>
      <c r="AE261" s="8">
        <v>80</v>
      </c>
      <c r="AF261" s="11">
        <v>-4.5</v>
      </c>
      <c r="AG261" s="11">
        <v>-14.5</v>
      </c>
      <c r="AH261" s="8">
        <v>-0.2</v>
      </c>
      <c r="AI261" s="8">
        <v>-0.1</v>
      </c>
    </row>
    <row r="262" spans="1:35" ht="15" thickBot="1">
      <c r="A262" s="5">
        <v>261</v>
      </c>
      <c r="B262" s="22" t="s">
        <v>315</v>
      </c>
      <c r="C262" s="22">
        <v>2023</v>
      </c>
      <c r="D262" s="22" t="s">
        <v>129</v>
      </c>
      <c r="E262" s="8">
        <f>VLOOKUP(B262,HITTERS!$B:$W,3,FALSE)</f>
        <v>153</v>
      </c>
      <c r="F262" s="8">
        <f>VLOOKUP($B262,'Hit PD'!$B:$N,13,FALSE)</f>
        <v>527</v>
      </c>
      <c r="G262" s="8">
        <f>VLOOKUP($B262,HITTERS!$B:$W,4,FALSE)</f>
        <v>586</v>
      </c>
      <c r="H262" s="8">
        <f>VLOOKUP($B262,HITTERS!$B:$W,14,FALSE)</f>
        <v>0.32600000000000001</v>
      </c>
      <c r="I262" s="8">
        <f>VLOOKUP($B262,HITTERS!$B:$W,15,FALSE)</f>
        <v>0.36599999999999999</v>
      </c>
      <c r="J262" s="9">
        <f>VLOOKUP($B262,HITTERS!$B:$W,9,FALSE)</f>
        <v>0.08</v>
      </c>
      <c r="K262" s="10">
        <f>VLOOKUP($B262,HITTERS!$B:$W,10,FALSE)</f>
        <v>0.155</v>
      </c>
      <c r="L262" s="10">
        <f>VLOOKUP(B262,'Hit Statcast'!B:R,9,FALSE)</f>
        <v>6.6000000000000003E-2</v>
      </c>
      <c r="M262" s="10">
        <f>VLOOKUP($B262,'Hit Statcast'!$B:$R,11,FALSE)</f>
        <v>0.308</v>
      </c>
      <c r="N262" s="23">
        <f>VLOOKUP($B262,'Hit Statcast'!$B:$R,5,FALSE)</f>
        <v>86.3</v>
      </c>
      <c r="O262" s="23">
        <f>VLOOKUP($B262,'Hit Statcast'!$B:$R,7,FALSE)</f>
        <v>12.8</v>
      </c>
      <c r="P262" s="10">
        <f>VLOOKUP($B262,'Hit PD'!$B:$L,4,FALSE)</f>
        <v>0.20100000000000001</v>
      </c>
      <c r="Q262" s="10">
        <f>VLOOKUP($B262,'Hit PD'!$B:$L,5,FALSE)</f>
        <v>0.42499999999999999</v>
      </c>
      <c r="R262" s="10">
        <f>VLOOKUP($B262,'Hit PD'!$B:$L,6,FALSE)</f>
        <v>0.374</v>
      </c>
      <c r="S262" s="23">
        <f>VLOOKUP($B262,'Hit PD'!$B:$L,7,FALSE)</f>
        <v>2.2000000000000002</v>
      </c>
      <c r="T262" s="10">
        <f>VLOOKUP($B262,'Hit PD'!$B:$L,8,FALSE)</f>
        <v>0.33900000000000002</v>
      </c>
      <c r="U262" s="10">
        <f t="shared" si="4"/>
        <v>0.18300000000000005</v>
      </c>
      <c r="V262" s="10">
        <f>VLOOKUP($B262,'Hit PD'!$B:$L,10,FALSE)</f>
        <v>0.248</v>
      </c>
      <c r="W262" s="10">
        <f>VLOOKUP($B262,'Hit PD'!$B:$L,11,FALSE)</f>
        <v>0.158</v>
      </c>
      <c r="X262" s="10">
        <f>VLOOKUP($B262,'Hit PD'!$B:$M,12,FALSE)</f>
        <v>0.09</v>
      </c>
      <c r="Y262" s="10">
        <f>VLOOKUP($B262,'Hit PD'!$B:$L,9,FALSE)</f>
        <v>0.81699999999999995</v>
      </c>
      <c r="Z262" s="8">
        <v>0.106</v>
      </c>
      <c r="AA262" s="8">
        <v>0.28599999999999998</v>
      </c>
      <c r="AB262" s="11">
        <v>0.253</v>
      </c>
      <c r="AC262" s="8">
        <v>0.30299999999999999</v>
      </c>
      <c r="AD262" s="8">
        <v>0.32</v>
      </c>
      <c r="AE262" s="8">
        <v>87</v>
      </c>
      <c r="AF262" s="11">
        <v>-4.4000000000000004</v>
      </c>
      <c r="AG262" s="11">
        <v>-13.4</v>
      </c>
      <c r="AH262" s="8">
        <v>-7.2</v>
      </c>
      <c r="AI262" s="8">
        <v>-0.1</v>
      </c>
    </row>
    <row r="263" spans="1:35" ht="15" thickBot="1">
      <c r="A263" s="5">
        <v>262</v>
      </c>
      <c r="B263" s="22" t="s">
        <v>316</v>
      </c>
      <c r="C263" s="22">
        <v>2023</v>
      </c>
      <c r="D263" s="6" t="s">
        <v>103</v>
      </c>
      <c r="E263" s="8">
        <f>VLOOKUP(B263,HITTERS!$B:$W,3,FALSE)</f>
        <v>112</v>
      </c>
      <c r="F263" s="8">
        <f>VLOOKUP($B263,'Hit PD'!$B:$N,13,FALSE)</f>
        <v>352</v>
      </c>
      <c r="G263" s="8">
        <f>VLOOKUP($B263,HITTERS!$B:$W,4,FALSE)</f>
        <v>386</v>
      </c>
      <c r="H263" s="8">
        <f>VLOOKUP($B263,HITTERS!$B:$W,14,FALSE)</f>
        <v>0.29299999999999998</v>
      </c>
      <c r="I263" s="8">
        <f>VLOOKUP($B263,HITTERS!$B:$W,15,FALSE)</f>
        <v>0.39200000000000002</v>
      </c>
      <c r="J263" s="9">
        <f>VLOOKUP($B263,HITTERS!$B:$W,9,FALSE)</f>
        <v>0.06</v>
      </c>
      <c r="K263" s="10">
        <f>VLOOKUP($B263,HITTERS!$B:$W,10,FALSE)</f>
        <v>0.246</v>
      </c>
      <c r="L263" s="10">
        <f>VLOOKUP(B263,'Hit Statcast'!B:R,9,FALSE)</f>
        <v>5.7000000000000002E-2</v>
      </c>
      <c r="M263" s="10">
        <f>VLOOKUP($B263,'Hit Statcast'!$B:$R,11,FALSE)</f>
        <v>0.37</v>
      </c>
      <c r="N263" s="23">
        <f>VLOOKUP($B263,'Hit Statcast'!$B:$R,5,FALSE)</f>
        <v>89</v>
      </c>
      <c r="O263" s="23">
        <f>VLOOKUP($B263,'Hit Statcast'!$B:$R,7,FALSE)</f>
        <v>18</v>
      </c>
      <c r="P263" s="10">
        <f>VLOOKUP($B263,'Hit PD'!$B:$L,4,FALSE)</f>
        <v>0.21099999999999999</v>
      </c>
      <c r="Q263" s="10">
        <f>VLOOKUP($B263,'Hit PD'!$B:$L,5,FALSE)</f>
        <v>0.34</v>
      </c>
      <c r="R263" s="10">
        <f>VLOOKUP($B263,'Hit PD'!$B:$L,6,FALSE)</f>
        <v>0.44900000000000001</v>
      </c>
      <c r="S263" s="23">
        <f>VLOOKUP($B263,'Hit PD'!$B:$L,7,FALSE)</f>
        <v>1.5</v>
      </c>
      <c r="T263" s="10">
        <f>VLOOKUP($B263,'Hit PD'!$B:$L,8,FALSE)</f>
        <v>0.376</v>
      </c>
      <c r="U263" s="10">
        <f t="shared" si="4"/>
        <v>0.25700000000000001</v>
      </c>
      <c r="V263" s="10">
        <f>VLOOKUP($B263,'Hit PD'!$B:$L,10,FALSE)</f>
        <v>0.27800000000000002</v>
      </c>
      <c r="W263" s="10">
        <f>VLOOKUP($B263,'Hit PD'!$B:$L,11,FALSE)</f>
        <v>0.14199999999999999</v>
      </c>
      <c r="X263" s="10">
        <f>VLOOKUP($B263,'Hit PD'!$B:$M,12,FALSE)</f>
        <v>0.13600000000000001</v>
      </c>
      <c r="Y263" s="10">
        <f>VLOOKUP($B263,'Hit PD'!$B:$L,9,FALSE)</f>
        <v>0.74299999999999999</v>
      </c>
      <c r="Z263" s="8">
        <v>0.14799999999999999</v>
      </c>
      <c r="AA263" s="8">
        <v>0.30399999999999999</v>
      </c>
      <c r="AB263" s="11">
        <v>0.252</v>
      </c>
      <c r="AC263" s="8">
        <v>0.3</v>
      </c>
      <c r="AD263" s="8">
        <v>0.27300000000000002</v>
      </c>
      <c r="AE263" s="8">
        <v>81</v>
      </c>
      <c r="AF263" s="11">
        <v>-1.3</v>
      </c>
      <c r="AG263" s="11">
        <v>-9.9</v>
      </c>
      <c r="AH263" s="8">
        <v>-5</v>
      </c>
      <c r="AI263" s="8">
        <v>-0.2</v>
      </c>
    </row>
    <row r="264" spans="1:35" ht="15" thickBot="1">
      <c r="A264" s="5">
        <v>263</v>
      </c>
      <c r="B264" s="22" t="s">
        <v>317</v>
      </c>
      <c r="C264" s="22">
        <v>2023</v>
      </c>
      <c r="D264" s="22" t="s">
        <v>39</v>
      </c>
      <c r="E264" s="8">
        <f>VLOOKUP(B264,HITTERS!$B:$W,3,FALSE)</f>
        <v>140</v>
      </c>
      <c r="F264" s="8">
        <f>VLOOKUP($B264,'Hit PD'!$B:$N,13,FALSE)</f>
        <v>538</v>
      </c>
      <c r="G264" s="8">
        <f>VLOOKUP($B264,HITTERS!$B:$W,4,FALSE)</f>
        <v>580</v>
      </c>
      <c r="H264" s="8">
        <f>VLOOKUP($B264,HITTERS!$B:$W,14,FALSE)</f>
        <v>0.29199999999999998</v>
      </c>
      <c r="I264" s="8">
        <f>VLOOKUP($B264,HITTERS!$B:$W,15,FALSE)</f>
        <v>0.42199999999999999</v>
      </c>
      <c r="J264" s="9">
        <f>VLOOKUP($B264,HITTERS!$B:$W,9,FALSE)</f>
        <v>3.3000000000000002E-2</v>
      </c>
      <c r="K264" s="10">
        <f>VLOOKUP($B264,HITTERS!$B:$W,10,FALSE)</f>
        <v>0.23300000000000001</v>
      </c>
      <c r="L264" s="10">
        <f>VLOOKUP(B264,'Hit Statcast'!B:R,9,FALSE)</f>
        <v>8.6999999999999994E-2</v>
      </c>
      <c r="M264" s="10">
        <f>VLOOKUP($B264,'Hit Statcast'!$B:$R,11,FALSE)</f>
        <v>0.436</v>
      </c>
      <c r="N264" s="23">
        <f>VLOOKUP($B264,'Hit Statcast'!$B:$R,5,FALSE)</f>
        <v>90.1</v>
      </c>
      <c r="O264" s="23">
        <f>VLOOKUP($B264,'Hit Statcast'!$B:$R,7,FALSE)</f>
        <v>15.6</v>
      </c>
      <c r="P264" s="10">
        <f>VLOOKUP($B264,'Hit PD'!$B:$L,4,FALSE)</f>
        <v>0.22900000000000001</v>
      </c>
      <c r="Q264" s="10">
        <f>VLOOKUP($B264,'Hit PD'!$B:$L,5,FALSE)</f>
        <v>0.36299999999999999</v>
      </c>
      <c r="R264" s="10">
        <f>VLOOKUP($B264,'Hit PD'!$B:$L,6,FALSE)</f>
        <v>0.40899999999999997</v>
      </c>
      <c r="S264" s="23">
        <f>VLOOKUP($B264,'Hit PD'!$B:$L,7,FALSE)</f>
        <v>1.2</v>
      </c>
      <c r="T264" s="10">
        <f>VLOOKUP($B264,'Hit PD'!$B:$L,8,FALSE)</f>
        <v>0.495</v>
      </c>
      <c r="U264" s="10">
        <f t="shared" si="4"/>
        <v>0.28300000000000003</v>
      </c>
      <c r="V264" s="10">
        <f>VLOOKUP($B264,'Hit PD'!$B:$L,10,FALSE)</f>
        <v>0.26700000000000002</v>
      </c>
      <c r="W264" s="10">
        <f>VLOOKUP($B264,'Hit PD'!$B:$L,11,FALSE)</f>
        <v>9.8000000000000004E-2</v>
      </c>
      <c r="X264" s="10">
        <f>VLOOKUP($B264,'Hit PD'!$B:$M,12,FALSE)</f>
        <v>0.17</v>
      </c>
      <c r="Y264" s="10">
        <f>VLOOKUP($B264,'Hit PD'!$B:$L,9,FALSE)</f>
        <v>0.71699999999999997</v>
      </c>
      <c r="Z264" s="8">
        <v>0.16600000000000001</v>
      </c>
      <c r="AA264" s="8">
        <v>0.29599999999999999</v>
      </c>
      <c r="AB264" s="11">
        <v>0.254</v>
      </c>
      <c r="AC264" s="8">
        <v>0.30199999999999999</v>
      </c>
      <c r="AD264" s="8">
        <v>0.32800000000000001</v>
      </c>
      <c r="AE264" s="8">
        <v>86</v>
      </c>
      <c r="AF264" s="11">
        <v>-3.7</v>
      </c>
      <c r="AG264" s="11">
        <v>-13.3</v>
      </c>
      <c r="AH264" s="8">
        <v>-7.8</v>
      </c>
      <c r="AI264" s="8">
        <v>-0.2</v>
      </c>
    </row>
    <row r="265" spans="1:35" ht="15" thickBot="1">
      <c r="A265" s="5">
        <v>264</v>
      </c>
      <c r="B265" s="22" t="s">
        <v>318</v>
      </c>
      <c r="C265" s="22">
        <v>2023</v>
      </c>
      <c r="D265" s="22" t="s">
        <v>100</v>
      </c>
      <c r="E265" s="8">
        <f>VLOOKUP(B265,HITTERS!$B:$W,3,FALSE)</f>
        <v>108</v>
      </c>
      <c r="F265" s="8">
        <f>VLOOKUP($B265,'Hit PD'!$B:$N,13,FALSE)</f>
        <v>298</v>
      </c>
      <c r="G265" s="8">
        <f>VLOOKUP($B265,HITTERS!$B:$W,4,FALSE)</f>
        <v>329</v>
      </c>
      <c r="H265" s="8">
        <f>VLOOKUP($B265,HITTERS!$B:$W,14,FALSE)</f>
        <v>0.30399999999999999</v>
      </c>
      <c r="I265" s="8">
        <f>VLOOKUP($B265,HITTERS!$B:$W,15,FALSE)</f>
        <v>0.35899999999999999</v>
      </c>
      <c r="J265" s="9">
        <f>VLOOKUP($B265,HITTERS!$B:$W,9,FALSE)</f>
        <v>7.9000000000000001E-2</v>
      </c>
      <c r="K265" s="10">
        <f>VLOOKUP($B265,HITTERS!$B:$W,10,FALSE)</f>
        <v>0.13400000000000001</v>
      </c>
      <c r="L265" s="10">
        <f>VLOOKUP(B265,'Hit Statcast'!B:R,9,FALSE)</f>
        <v>1.9E-2</v>
      </c>
      <c r="M265" s="10">
        <f>VLOOKUP($B265,'Hit Statcast'!$B:$R,11,FALSE)</f>
        <v>0.34499999999999997</v>
      </c>
      <c r="N265" s="23">
        <f>VLOOKUP($B265,'Hit Statcast'!$B:$R,5,FALSE)</f>
        <v>88.6</v>
      </c>
      <c r="O265" s="23">
        <f>VLOOKUP($B265,'Hit Statcast'!$B:$R,7,FALSE)</f>
        <v>16.5</v>
      </c>
      <c r="P265" s="10">
        <f>VLOOKUP($B265,'Hit PD'!$B:$L,4,FALSE)</f>
        <v>0.16700000000000001</v>
      </c>
      <c r="Q265" s="10">
        <f>VLOOKUP($B265,'Hit PD'!$B:$L,5,FALSE)</f>
        <v>0.40699999999999997</v>
      </c>
      <c r="R265" s="10">
        <f>VLOOKUP($B265,'Hit PD'!$B:$L,6,FALSE)</f>
        <v>0.42599999999999999</v>
      </c>
      <c r="S265" s="23">
        <f>VLOOKUP($B265,'Hit PD'!$B:$L,7,FALSE)</f>
        <v>5.0999999999999996</v>
      </c>
      <c r="T265" s="10">
        <f>VLOOKUP($B265,'Hit PD'!$B:$L,8,FALSE)</f>
        <v>0.33300000000000002</v>
      </c>
      <c r="U265" s="10">
        <f t="shared" si="4"/>
        <v>0.14600000000000002</v>
      </c>
      <c r="V265" s="10">
        <f>VLOOKUP($B265,'Hit PD'!$B:$L,10,FALSE)</f>
        <v>0.26200000000000001</v>
      </c>
      <c r="W265" s="10">
        <f>VLOOKUP($B265,'Hit PD'!$B:$L,11,FALSE)</f>
        <v>0.19400000000000001</v>
      </c>
      <c r="X265" s="10">
        <f>VLOOKUP($B265,'Hit PD'!$B:$M,12,FALSE)</f>
        <v>6.8000000000000005E-2</v>
      </c>
      <c r="Y265" s="10">
        <f>VLOOKUP($B265,'Hit PD'!$B:$L,9,FALSE)</f>
        <v>0.85399999999999998</v>
      </c>
      <c r="Z265" s="8">
        <v>0.11799999999999999</v>
      </c>
      <c r="AA265" s="8">
        <v>0.28199999999999997</v>
      </c>
      <c r="AB265" s="11">
        <v>0.253</v>
      </c>
      <c r="AC265" s="8">
        <v>0.29499999999999998</v>
      </c>
      <c r="AD265" s="8">
        <v>0.27700000000000002</v>
      </c>
      <c r="AE265" s="8">
        <v>82</v>
      </c>
      <c r="AF265" s="11">
        <v>-0.1</v>
      </c>
      <c r="AG265" s="11">
        <v>-7.1</v>
      </c>
      <c r="AH265" s="8">
        <v>-5.9</v>
      </c>
      <c r="AI265" s="8">
        <v>-0.2</v>
      </c>
    </row>
    <row r="266" spans="1:35" ht="15" thickBot="1">
      <c r="A266" s="5">
        <v>265</v>
      </c>
      <c r="B266" s="22" t="s">
        <v>319</v>
      </c>
      <c r="C266" s="22">
        <v>2023</v>
      </c>
      <c r="D266" s="22" t="s">
        <v>39</v>
      </c>
      <c r="E266" s="8">
        <f>VLOOKUP(B266,HITTERS!$B:$W,3,FALSE)</f>
        <v>148</v>
      </c>
      <c r="F266" s="8">
        <f>VLOOKUP($B266,'Hit PD'!$B:$N,13,FALSE)</f>
        <v>533</v>
      </c>
      <c r="G266" s="8">
        <f>VLOOKUP($B266,HITTERS!$B:$W,4,FALSE)</f>
        <v>602</v>
      </c>
      <c r="H266" s="8">
        <f>VLOOKUP($B266,HITTERS!$B:$W,14,FALSE)</f>
        <v>0.316</v>
      </c>
      <c r="I266" s="8">
        <f>VLOOKUP($B266,HITTERS!$B:$W,15,FALSE)</f>
        <v>0.39800000000000002</v>
      </c>
      <c r="J266" s="9">
        <f>VLOOKUP($B266,HITTERS!$B:$W,9,FALSE)</f>
        <v>0.10299999999999999</v>
      </c>
      <c r="K266" s="10">
        <f>VLOOKUP($B266,HITTERS!$B:$W,10,FALSE)</f>
        <v>0.28199999999999997</v>
      </c>
      <c r="L266" s="10">
        <f>VLOOKUP(B266,'Hit Statcast'!B:R,9,FALSE)</f>
        <v>0.114</v>
      </c>
      <c r="M266" s="10">
        <f>VLOOKUP($B266,'Hit Statcast'!$B:$R,11,FALSE)</f>
        <v>0.496</v>
      </c>
      <c r="N266" s="23">
        <f>VLOOKUP($B266,'Hit Statcast'!$B:$R,5,FALSE)</f>
        <v>93.2</v>
      </c>
      <c r="O266" s="23">
        <f>VLOOKUP($B266,'Hit Statcast'!$B:$R,7,FALSE)</f>
        <v>16.899999999999999</v>
      </c>
      <c r="P266" s="10">
        <f>VLOOKUP($B266,'Hit PD'!$B:$L,4,FALSE)</f>
        <v>0.20399999999999999</v>
      </c>
      <c r="Q266" s="10">
        <f>VLOOKUP($B266,'Hit PD'!$B:$L,5,FALSE)</f>
        <v>0.36</v>
      </c>
      <c r="R266" s="10">
        <f>VLOOKUP($B266,'Hit PD'!$B:$L,6,FALSE)</f>
        <v>0.436</v>
      </c>
      <c r="S266" s="23">
        <f>VLOOKUP($B266,'Hit PD'!$B:$L,7,FALSE)</f>
        <v>4.5</v>
      </c>
      <c r="T266" s="10">
        <f>VLOOKUP($B266,'Hit PD'!$B:$L,8,FALSE)</f>
        <v>0.29799999999999999</v>
      </c>
      <c r="U266" s="10">
        <f t="shared" si="4"/>
        <v>0.31299999999999994</v>
      </c>
      <c r="V266" s="10">
        <f>VLOOKUP($B266,'Hit PD'!$B:$L,10,FALSE)</f>
        <v>0.30599999999999999</v>
      </c>
      <c r="W266" s="10">
        <f>VLOOKUP($B266,'Hit PD'!$B:$L,11,FALSE)</f>
        <v>0.157</v>
      </c>
      <c r="X266" s="10">
        <f>VLOOKUP($B266,'Hit PD'!$B:$M,12,FALSE)</f>
        <v>0.15</v>
      </c>
      <c r="Y266" s="10">
        <f>VLOOKUP($B266,'Hit PD'!$B:$L,9,FALSE)</f>
        <v>0.68700000000000006</v>
      </c>
      <c r="Z266" s="8">
        <v>0.158</v>
      </c>
      <c r="AA266" s="8">
        <v>0.308</v>
      </c>
      <c r="AB266" s="11">
        <v>0.23100000000000001</v>
      </c>
      <c r="AC266" s="8">
        <v>0.30399999999999999</v>
      </c>
      <c r="AD266" s="8">
        <v>0.32300000000000001</v>
      </c>
      <c r="AE266" s="8">
        <v>88</v>
      </c>
      <c r="AF266" s="11">
        <v>-0.3</v>
      </c>
      <c r="AG266" s="11">
        <v>-9</v>
      </c>
      <c r="AH266" s="8">
        <v>-14.5</v>
      </c>
      <c r="AI266" s="8">
        <v>-0.3</v>
      </c>
    </row>
    <row r="267" spans="1:35" ht="15" thickBot="1">
      <c r="A267" s="5">
        <v>266</v>
      </c>
      <c r="B267" s="22" t="s">
        <v>320</v>
      </c>
      <c r="C267" s="22">
        <v>2023</v>
      </c>
      <c r="D267" s="22" t="s">
        <v>43</v>
      </c>
      <c r="E267" s="8">
        <f>VLOOKUP(B267,HITTERS!$B:$W,3,FALSE)</f>
        <v>86</v>
      </c>
      <c r="F267" s="8">
        <f>VLOOKUP($B267,'Hit PD'!$B:$N,13,FALSE)</f>
        <v>315</v>
      </c>
      <c r="G267" s="8">
        <f>VLOOKUP($B267,HITTERS!$B:$W,4,FALSE)</f>
        <v>341</v>
      </c>
      <c r="H267" s="8">
        <f>VLOOKUP($B267,HITTERS!$B:$W,14,FALSE)</f>
        <v>0.30099999999999999</v>
      </c>
      <c r="I267" s="8">
        <f>VLOOKUP($B267,HITTERS!$B:$W,15,FALSE)</f>
        <v>0.32400000000000001</v>
      </c>
      <c r="J267" s="9">
        <f>VLOOKUP($B267,HITTERS!$B:$W,9,FALSE)</f>
        <v>4.7E-2</v>
      </c>
      <c r="K267" s="10">
        <f>VLOOKUP($B267,HITTERS!$B:$W,10,FALSE)</f>
        <v>0.20200000000000001</v>
      </c>
      <c r="L267" s="10">
        <f>VLOOKUP(B267,'Hit Statcast'!B:R,9,FALSE)</f>
        <v>5.7000000000000002E-2</v>
      </c>
      <c r="M267" s="10">
        <f>VLOOKUP($B267,'Hit Statcast'!$B:$R,11,FALSE)</f>
        <v>0.39500000000000002</v>
      </c>
      <c r="N267" s="23">
        <f>VLOOKUP($B267,'Hit Statcast'!$B:$R,5,FALSE)</f>
        <v>88.2</v>
      </c>
      <c r="O267" s="23">
        <f>VLOOKUP($B267,'Hit Statcast'!$B:$R,7,FALSE)</f>
        <v>6.3</v>
      </c>
      <c r="P267" s="10">
        <f>VLOOKUP($B267,'Hit PD'!$B:$L,4,FALSE)</f>
        <v>0.18099999999999999</v>
      </c>
      <c r="Q267" s="10">
        <f>VLOOKUP($B267,'Hit PD'!$B:$L,5,FALSE)</f>
        <v>0.52300000000000002</v>
      </c>
      <c r="R267" s="10">
        <f>VLOOKUP($B267,'Hit PD'!$B:$L,6,FALSE)</f>
        <v>0.29599999999999999</v>
      </c>
      <c r="S267" s="23">
        <f>VLOOKUP($B267,'Hit PD'!$B:$L,7,FALSE)</f>
        <v>6.6</v>
      </c>
      <c r="T267" s="10">
        <f>VLOOKUP($B267,'Hit PD'!$B:$L,8,FALSE)</f>
        <v>0.39200000000000002</v>
      </c>
      <c r="U267" s="10">
        <f t="shared" si="4"/>
        <v>0.247</v>
      </c>
      <c r="V267" s="10">
        <f>VLOOKUP($B267,'Hit PD'!$B:$L,10,FALSE)</f>
        <v>0.27700000000000002</v>
      </c>
      <c r="W267" s="10">
        <f>VLOOKUP($B267,'Hit PD'!$B:$L,11,FALSE)</f>
        <v>0.14599999999999999</v>
      </c>
      <c r="X267" s="10">
        <f>VLOOKUP($B267,'Hit PD'!$B:$M,12,FALSE)</f>
        <v>0.13100000000000001</v>
      </c>
      <c r="Y267" s="10">
        <f>VLOOKUP($B267,'Hit PD'!$B:$L,9,FALSE)</f>
        <v>0.753</v>
      </c>
      <c r="Z267" s="8">
        <v>7.5999999999999998E-2</v>
      </c>
      <c r="AA267" s="8">
        <v>0.30299999999999999</v>
      </c>
      <c r="AB267" s="11">
        <v>0.248</v>
      </c>
      <c r="AC267" s="8">
        <v>0.27800000000000002</v>
      </c>
      <c r="AD267" s="8">
        <v>0.315</v>
      </c>
      <c r="AE267" s="8">
        <v>76</v>
      </c>
      <c r="AF267" s="11">
        <v>4.0999999999999996</v>
      </c>
      <c r="AG267" s="11">
        <v>-6.1</v>
      </c>
      <c r="AH267" s="8">
        <v>-9</v>
      </c>
      <c r="AI267" s="8">
        <v>-0.3</v>
      </c>
    </row>
    <row r="268" spans="1:35" ht="15" thickBot="1">
      <c r="A268" s="5">
        <v>267</v>
      </c>
      <c r="B268" s="22" t="s">
        <v>321</v>
      </c>
      <c r="C268" s="22">
        <v>2023</v>
      </c>
      <c r="D268" s="22" t="s">
        <v>43</v>
      </c>
      <c r="E268" s="8">
        <f>VLOOKUP(B268,HITTERS!$B:$W,3,FALSE)</f>
        <v>108</v>
      </c>
      <c r="F268" s="8">
        <f>VLOOKUP($B268,'Hit PD'!$B:$N,13,FALSE)</f>
        <v>353</v>
      </c>
      <c r="G268" s="8">
        <f>VLOOKUP($B268,HITTERS!$B:$W,4,FALSE)</f>
        <v>389</v>
      </c>
      <c r="H268" s="8">
        <f>VLOOKUP($B268,HITTERS!$B:$W,14,FALSE)</f>
        <v>0.27500000000000002</v>
      </c>
      <c r="I268" s="8">
        <f>VLOOKUP($B268,HITTERS!$B:$W,15,FALSE)</f>
        <v>0.32300000000000001</v>
      </c>
      <c r="J268" s="9">
        <f>VLOOKUP($B268,HITTERS!$B:$W,9,FALSE)</f>
        <v>7.4999999999999997E-2</v>
      </c>
      <c r="K268" s="10">
        <f>VLOOKUP($B268,HITTERS!$B:$W,10,FALSE)</f>
        <v>0.28000000000000003</v>
      </c>
      <c r="L268" s="10">
        <f>VLOOKUP(B268,'Hit Statcast'!B:R,9,FALSE)</f>
        <v>7.5999999999999998E-2</v>
      </c>
      <c r="M268" s="10">
        <f>VLOOKUP($B268,'Hit Statcast'!$B:$R,11,FALSE)</f>
        <v>0.438</v>
      </c>
      <c r="N268" s="23">
        <f>VLOOKUP($B268,'Hit Statcast'!$B:$R,5,FALSE)</f>
        <v>89.5</v>
      </c>
      <c r="O268" s="23">
        <f>VLOOKUP($B268,'Hit Statcast'!$B:$R,7,FALSE)</f>
        <v>6.6</v>
      </c>
      <c r="P268" s="10">
        <f>VLOOKUP($B268,'Hit PD'!$B:$L,4,FALSE)</f>
        <v>0.224</v>
      </c>
      <c r="Q268" s="10">
        <f>VLOOKUP($B268,'Hit PD'!$B:$L,5,FALSE)</f>
        <v>0.502</v>
      </c>
      <c r="R268" s="10">
        <f>VLOOKUP($B268,'Hit PD'!$B:$L,6,FALSE)</f>
        <v>0.27300000000000002</v>
      </c>
      <c r="S268" s="23">
        <f>VLOOKUP($B268,'Hit PD'!$B:$L,7,FALSE)</f>
        <v>3.1</v>
      </c>
      <c r="T268" s="10">
        <f>VLOOKUP($B268,'Hit PD'!$B:$L,8,FALSE)</f>
        <v>0.29799999999999999</v>
      </c>
      <c r="U268" s="10">
        <f t="shared" si="4"/>
        <v>0.28900000000000003</v>
      </c>
      <c r="V268" s="10">
        <f>VLOOKUP($B268,'Hit PD'!$B:$L,10,FALSE)</f>
        <v>0.31</v>
      </c>
      <c r="W268" s="10">
        <f>VLOOKUP($B268,'Hit PD'!$B:$L,11,FALSE)</f>
        <v>0.17699999999999999</v>
      </c>
      <c r="X268" s="10">
        <f>VLOOKUP($B268,'Hit PD'!$B:$M,12,FALSE)</f>
        <v>0.13200000000000001</v>
      </c>
      <c r="Y268" s="10">
        <f>VLOOKUP($B268,'Hit PD'!$B:$L,9,FALSE)</f>
        <v>0.71099999999999997</v>
      </c>
      <c r="Z268" s="8">
        <v>0.115</v>
      </c>
      <c r="AA268" s="8">
        <v>0.28299999999999997</v>
      </c>
      <c r="AB268" s="11">
        <v>0.215</v>
      </c>
      <c r="AC268" s="8">
        <v>0.27100000000000002</v>
      </c>
      <c r="AD268" s="8">
        <v>0.30399999999999999</v>
      </c>
      <c r="AE268" s="8">
        <v>71</v>
      </c>
      <c r="AF268" s="11">
        <v>-0.7</v>
      </c>
      <c r="AG268" s="11">
        <v>-13.8</v>
      </c>
      <c r="AH268" s="8">
        <v>-2.2999999999999998</v>
      </c>
      <c r="AI268" s="8">
        <v>-0.4</v>
      </c>
    </row>
    <row r="269" spans="1:35" ht="15" thickBot="1">
      <c r="A269" s="5">
        <v>268</v>
      </c>
      <c r="B269" s="22" t="s">
        <v>322</v>
      </c>
      <c r="C269" s="22">
        <v>2023</v>
      </c>
      <c r="D269" s="22" t="s">
        <v>74</v>
      </c>
      <c r="E269" s="8">
        <f>VLOOKUP(B269,HITTERS!$B:$W,3,FALSE)</f>
        <v>104</v>
      </c>
      <c r="F269" s="8">
        <f>VLOOKUP($B269,'Hit PD'!$B:$N,13,FALSE)</f>
        <v>301</v>
      </c>
      <c r="G269" s="8">
        <f>VLOOKUP($B269,HITTERS!$B:$W,4,FALSE)</f>
        <v>330</v>
      </c>
      <c r="H269" s="8">
        <f>VLOOKUP($B269,HITTERS!$B:$W,14,FALSE)</f>
        <v>0.29699999999999999</v>
      </c>
      <c r="I269" s="8">
        <f>VLOOKUP($B269,HITTERS!$B:$W,15,FALSE)</f>
        <v>0.39900000000000002</v>
      </c>
      <c r="J269" s="9">
        <f>VLOOKUP($B269,HITTERS!$B:$W,9,FALSE)</f>
        <v>7.9000000000000001E-2</v>
      </c>
      <c r="K269" s="10">
        <f>VLOOKUP($B269,HITTERS!$B:$W,10,FALSE)</f>
        <v>0.224</v>
      </c>
      <c r="L269" s="10">
        <f>VLOOKUP(B269,'Hit Statcast'!B:R,9,FALSE)</f>
        <v>4.8000000000000001E-2</v>
      </c>
      <c r="M269" s="10">
        <f>VLOOKUP($B269,'Hit Statcast'!$B:$R,11,FALSE)</f>
        <v>0.34100000000000003</v>
      </c>
      <c r="N269" s="23">
        <f>VLOOKUP($B269,'Hit Statcast'!$B:$R,5,FALSE)</f>
        <v>87.4</v>
      </c>
      <c r="O269" s="23">
        <f>VLOOKUP($B269,'Hit Statcast'!$B:$R,7,FALSE)</f>
        <v>15.2</v>
      </c>
      <c r="P269" s="10">
        <f>VLOOKUP($B269,'Hit PD'!$B:$L,4,FALSE)</f>
        <v>0.193</v>
      </c>
      <c r="Q269" s="10">
        <f>VLOOKUP($B269,'Hit PD'!$B:$L,5,FALSE)</f>
        <v>0.42099999999999999</v>
      </c>
      <c r="R269" s="10">
        <f>VLOOKUP($B269,'Hit PD'!$B:$L,6,FALSE)</f>
        <v>0.38600000000000001</v>
      </c>
      <c r="S269" s="23">
        <f>VLOOKUP($B269,'Hit PD'!$B:$L,7,FALSE)</f>
        <v>4.5</v>
      </c>
      <c r="T269" s="10">
        <f>VLOOKUP($B269,'Hit PD'!$B:$L,8,FALSE)</f>
        <v>0.318</v>
      </c>
      <c r="U269" s="10">
        <f t="shared" si="4"/>
        <v>0.20099999999999996</v>
      </c>
      <c r="V269" s="10">
        <f>VLOOKUP($B269,'Hit PD'!$B:$L,10,FALSE)</f>
        <v>0.25900000000000001</v>
      </c>
      <c r="W269" s="10">
        <f>VLOOKUP($B269,'Hit PD'!$B:$L,11,FALSE)</f>
        <v>0.161</v>
      </c>
      <c r="X269" s="10">
        <f>VLOOKUP($B269,'Hit PD'!$B:$M,12,FALSE)</f>
        <v>9.8000000000000004E-2</v>
      </c>
      <c r="Y269" s="10">
        <f>VLOOKUP($B269,'Hit PD'!$B:$L,9,FALSE)</f>
        <v>0.79900000000000004</v>
      </c>
      <c r="Z269" s="8">
        <v>0.158</v>
      </c>
      <c r="AA269" s="8">
        <v>0.26900000000000002</v>
      </c>
      <c r="AB269" s="11">
        <v>0.23599999999999999</v>
      </c>
      <c r="AC269" s="8">
        <v>0.30099999999999999</v>
      </c>
      <c r="AD269" s="8">
        <v>0.29899999999999999</v>
      </c>
      <c r="AE269" s="8">
        <v>82</v>
      </c>
      <c r="AF269" s="11">
        <v>1.3</v>
      </c>
      <c r="AG269" s="11">
        <v>-6</v>
      </c>
      <c r="AH269" s="8">
        <v>-8.6999999999999993</v>
      </c>
      <c r="AI269" s="8">
        <v>-0.4</v>
      </c>
    </row>
    <row r="270" spans="1:35" ht="15" thickBot="1">
      <c r="A270" s="5">
        <v>269</v>
      </c>
      <c r="B270" s="22" t="s">
        <v>323</v>
      </c>
      <c r="C270" s="22">
        <v>2023</v>
      </c>
      <c r="D270" s="22" t="s">
        <v>129</v>
      </c>
      <c r="E270" s="8">
        <f>VLOOKUP(B270,HITTERS!$B:$W,3,FALSE)</f>
        <v>136</v>
      </c>
      <c r="F270" s="8">
        <f>VLOOKUP($B270,'Hit PD'!$B:$N,13,FALSE)</f>
        <v>523</v>
      </c>
      <c r="G270" s="8">
        <f>VLOOKUP($B270,HITTERS!$B:$W,4,FALSE)</f>
        <v>562</v>
      </c>
      <c r="H270" s="8">
        <f>VLOOKUP($B270,HITTERS!$B:$W,14,FALSE)</f>
        <v>0.308</v>
      </c>
      <c r="I270" s="8">
        <f>VLOOKUP($B270,HITTERS!$B:$W,15,FALSE)</f>
        <v>0.40899999999999997</v>
      </c>
      <c r="J270" s="9">
        <f>VLOOKUP($B270,HITTERS!$B:$W,9,FALSE)</f>
        <v>5.5E-2</v>
      </c>
      <c r="K270" s="10">
        <f>VLOOKUP($B270,HITTERS!$B:$W,10,FALSE)</f>
        <v>0.10299999999999999</v>
      </c>
      <c r="L270" s="10">
        <f>VLOOKUP(B270,'Hit Statcast'!B:R,9,FALSE)</f>
        <v>5.8000000000000003E-2</v>
      </c>
      <c r="M270" s="10">
        <f>VLOOKUP($B270,'Hit Statcast'!$B:$R,11,FALSE)</f>
        <v>0.317</v>
      </c>
      <c r="N270" s="23">
        <f>VLOOKUP($B270,'Hit Statcast'!$B:$R,5,FALSE)</f>
        <v>87.4</v>
      </c>
      <c r="O270" s="23">
        <f>VLOOKUP($B270,'Hit Statcast'!$B:$R,7,FALSE)</f>
        <v>15.2</v>
      </c>
      <c r="P270" s="10">
        <f>VLOOKUP($B270,'Hit PD'!$B:$L,4,FALSE)</f>
        <v>0.223</v>
      </c>
      <c r="Q270" s="10">
        <f>VLOOKUP($B270,'Hit PD'!$B:$L,5,FALSE)</f>
        <v>0.38500000000000001</v>
      </c>
      <c r="R270" s="10">
        <f>VLOOKUP($B270,'Hit PD'!$B:$L,6,FALSE)</f>
        <v>0.39200000000000002</v>
      </c>
      <c r="S270" s="23">
        <f>VLOOKUP($B270,'Hit PD'!$B:$L,7,FALSE)</f>
        <v>1.6</v>
      </c>
      <c r="T270" s="10">
        <f>VLOOKUP($B270,'Hit PD'!$B:$L,8,FALSE)</f>
        <v>0.39500000000000002</v>
      </c>
      <c r="U270" s="10">
        <f t="shared" si="4"/>
        <v>0.13</v>
      </c>
      <c r="V270" s="10">
        <f>VLOOKUP($B270,'Hit PD'!$B:$L,10,FALSE)</f>
        <v>0.22900000000000001</v>
      </c>
      <c r="W270" s="10">
        <f>VLOOKUP($B270,'Hit PD'!$B:$L,11,FALSE)</f>
        <v>0.16300000000000001</v>
      </c>
      <c r="X270" s="10">
        <f>VLOOKUP($B270,'Hit PD'!$B:$M,12,FALSE)</f>
        <v>6.6000000000000003E-2</v>
      </c>
      <c r="Y270" s="10">
        <f>VLOOKUP($B270,'Hit PD'!$B:$L,9,FALSE)</f>
        <v>0.87</v>
      </c>
      <c r="Z270" s="8">
        <v>0.14499999999999999</v>
      </c>
      <c r="AA270" s="8">
        <v>0.255</v>
      </c>
      <c r="AB270" s="11">
        <v>0.252</v>
      </c>
      <c r="AC270" s="8">
        <v>0.30299999999999999</v>
      </c>
      <c r="AD270" s="8">
        <v>0.318</v>
      </c>
      <c r="AE270" s="8">
        <v>88</v>
      </c>
      <c r="AF270" s="11">
        <v>-7.5</v>
      </c>
      <c r="AG270" s="11">
        <v>-15.7</v>
      </c>
      <c r="AH270" s="8">
        <v>-6.7</v>
      </c>
      <c r="AI270" s="8">
        <v>-0.4</v>
      </c>
    </row>
    <row r="271" spans="1:35" ht="15" thickBot="1">
      <c r="A271" s="5">
        <v>270</v>
      </c>
      <c r="B271" s="22" t="s">
        <v>324</v>
      </c>
      <c r="C271" s="22">
        <v>2023</v>
      </c>
      <c r="D271" s="22" t="s">
        <v>169</v>
      </c>
      <c r="E271" s="8">
        <f>VLOOKUP(B271,HITTERS!$B:$W,3,FALSE)</f>
        <v>106</v>
      </c>
      <c r="F271" s="8">
        <f>VLOOKUP($B271,'Hit PD'!$B:$N,13,FALSE)</f>
        <v>303</v>
      </c>
      <c r="G271" s="8">
        <f>VLOOKUP($B271,HITTERS!$B:$W,4,FALSE)</f>
        <v>329</v>
      </c>
      <c r="H271" s="8">
        <f>VLOOKUP($B271,HITTERS!$B:$W,14,FALSE)</f>
        <v>0.26300000000000001</v>
      </c>
      <c r="I271" s="8">
        <f>VLOOKUP($B271,HITTERS!$B:$W,15,FALSE)</f>
        <v>0.28699999999999998</v>
      </c>
      <c r="J271" s="9">
        <f>VLOOKUP($B271,HITTERS!$B:$W,9,FALSE)</f>
        <v>5.1999999999999998E-2</v>
      </c>
      <c r="K271" s="10">
        <f>VLOOKUP($B271,HITTERS!$B:$W,10,FALSE)</f>
        <v>0.158</v>
      </c>
      <c r="L271" s="10">
        <f>VLOOKUP(B271,'Hit Statcast'!B:R,9,FALSE)</f>
        <v>1.2E-2</v>
      </c>
      <c r="M271" s="10">
        <f>VLOOKUP($B271,'Hit Statcast'!$B:$R,11,FALSE)</f>
        <v>0.26600000000000001</v>
      </c>
      <c r="N271" s="23">
        <f>VLOOKUP($B271,'Hit Statcast'!$B:$R,5,FALSE)</f>
        <v>84.8</v>
      </c>
      <c r="O271" s="23">
        <f>VLOOKUP($B271,'Hit Statcast'!$B:$R,7,FALSE)</f>
        <v>6.8</v>
      </c>
      <c r="P271" s="10">
        <f>VLOOKUP($B271,'Hit PD'!$B:$L,4,FALSE)</f>
        <v>0.13900000000000001</v>
      </c>
      <c r="Q271" s="10">
        <f>VLOOKUP($B271,'Hit PD'!$B:$L,5,FALSE)</f>
        <v>0.52700000000000002</v>
      </c>
      <c r="R271" s="10">
        <f>VLOOKUP($B271,'Hit PD'!$B:$L,6,FALSE)</f>
        <v>0.33500000000000002</v>
      </c>
      <c r="S271" s="23">
        <f>VLOOKUP($B271,'Hit PD'!$B:$L,7,FALSE)</f>
        <v>5</v>
      </c>
      <c r="T271" s="10">
        <f>VLOOKUP($B271,'Hit PD'!$B:$L,8,FALSE)</f>
        <v>0.32100000000000001</v>
      </c>
      <c r="U271" s="10">
        <f t="shared" si="4"/>
        <v>0.17100000000000004</v>
      </c>
      <c r="V271" s="10">
        <f>VLOOKUP($B271,'Hit PD'!$B:$L,10,FALSE)</f>
        <v>0.25600000000000001</v>
      </c>
      <c r="W271" s="10">
        <f>VLOOKUP($B271,'Hit PD'!$B:$L,11,FALSE)</f>
        <v>0.17299999999999999</v>
      </c>
      <c r="X271" s="10">
        <f>VLOOKUP($B271,'Hit PD'!$B:$M,12,FALSE)</f>
        <v>8.3000000000000004E-2</v>
      </c>
      <c r="Y271" s="10">
        <f>VLOOKUP($B271,'Hit PD'!$B:$L,9,FALSE)</f>
        <v>0.82899999999999996</v>
      </c>
      <c r="Z271" s="8">
        <v>5.8999999999999997E-2</v>
      </c>
      <c r="AA271" s="8">
        <v>0.24199999999999999</v>
      </c>
      <c r="AB271" s="11">
        <v>0.21299999999999999</v>
      </c>
      <c r="AC271" s="8">
        <v>0.23499999999999999</v>
      </c>
      <c r="AD271" s="8">
        <v>0.245</v>
      </c>
      <c r="AE271" s="8">
        <v>49</v>
      </c>
      <c r="AF271" s="11">
        <v>-0.2</v>
      </c>
      <c r="AG271" s="11">
        <v>-19.3</v>
      </c>
      <c r="AH271" s="8">
        <v>4.8</v>
      </c>
      <c r="AI271" s="8">
        <v>-0.4</v>
      </c>
    </row>
    <row r="272" spans="1:35" ht="15" thickBot="1">
      <c r="A272" s="5">
        <v>271</v>
      </c>
      <c r="B272" s="22" t="s">
        <v>325</v>
      </c>
      <c r="C272" s="22">
        <v>2023</v>
      </c>
      <c r="D272" s="22" t="s">
        <v>54</v>
      </c>
      <c r="E272" s="8">
        <f>VLOOKUP(B272,HITTERS!$B:$W,3,FALSE)</f>
        <v>115</v>
      </c>
      <c r="F272" s="8">
        <f>VLOOKUP($B272,'Hit PD'!$B:$N,13,FALSE)</f>
        <v>298</v>
      </c>
      <c r="G272" s="8">
        <f>VLOOKUP($B272,HITTERS!$B:$W,4,FALSE)</f>
        <v>330</v>
      </c>
      <c r="H272" s="8">
        <f>VLOOKUP($B272,HITTERS!$B:$W,14,FALSE)</f>
        <v>0.27500000000000002</v>
      </c>
      <c r="I272" s="8">
        <f>VLOOKUP($B272,HITTERS!$B:$W,15,FALSE)</f>
        <v>0.29899999999999999</v>
      </c>
      <c r="J272" s="9">
        <f>VLOOKUP($B272,HITTERS!$B:$W,9,FALSE)</f>
        <v>7.5999999999999998E-2</v>
      </c>
      <c r="K272" s="10">
        <f>VLOOKUP($B272,HITTERS!$B:$W,10,FALSE)</f>
        <v>0.218</v>
      </c>
      <c r="L272" s="10">
        <f>VLOOKUP(B272,'Hit Statcast'!B:R,9,FALSE)</f>
        <v>3.5000000000000003E-2</v>
      </c>
      <c r="M272" s="10">
        <f>VLOOKUP($B272,'Hit Statcast'!$B:$R,11,FALSE)</f>
        <v>0.32500000000000001</v>
      </c>
      <c r="N272" s="23">
        <f>VLOOKUP($B272,'Hit Statcast'!$B:$R,5,FALSE)</f>
        <v>87.8</v>
      </c>
      <c r="O272" s="23">
        <f>VLOOKUP($B272,'Hit Statcast'!$B:$R,7,FALSE)</f>
        <v>13.4</v>
      </c>
      <c r="P272" s="10">
        <f>VLOOKUP($B272,'Hit PD'!$B:$L,4,FALSE)</f>
        <v>0.155</v>
      </c>
      <c r="Q272" s="10">
        <f>VLOOKUP($B272,'Hit PD'!$B:$L,5,FALSE)</f>
        <v>0.45</v>
      </c>
      <c r="R272" s="10">
        <f>VLOOKUP($B272,'Hit PD'!$B:$L,6,FALSE)</f>
        <v>0.39500000000000002</v>
      </c>
      <c r="S272" s="23">
        <f>VLOOKUP($B272,'Hit PD'!$B:$L,7,FALSE)</f>
        <v>4.9000000000000004</v>
      </c>
      <c r="T272" s="10">
        <f>VLOOKUP($B272,'Hit PD'!$B:$L,8,FALSE)</f>
        <v>0.312</v>
      </c>
      <c r="U272" s="10">
        <f t="shared" si="4"/>
        <v>0.20899999999999996</v>
      </c>
      <c r="V272" s="10">
        <f>VLOOKUP($B272,'Hit PD'!$B:$L,10,FALSE)</f>
        <v>0.251</v>
      </c>
      <c r="W272" s="10">
        <f>VLOOKUP($B272,'Hit PD'!$B:$L,11,FALSE)</f>
        <v>0.14599999999999999</v>
      </c>
      <c r="X272" s="10">
        <f>VLOOKUP($B272,'Hit PD'!$B:$M,12,FALSE)</f>
        <v>0.105</v>
      </c>
      <c r="Y272" s="10">
        <f>VLOOKUP($B272,'Hit PD'!$B:$L,9,FALSE)</f>
        <v>0.79100000000000004</v>
      </c>
      <c r="Z272" s="8">
        <v>9.2999999999999999E-2</v>
      </c>
      <c r="AA272" s="8">
        <v>0.26200000000000001</v>
      </c>
      <c r="AB272" s="11">
        <v>0.215</v>
      </c>
      <c r="AC272" s="8">
        <v>0.26300000000000001</v>
      </c>
      <c r="AD272" s="8">
        <v>0.26300000000000001</v>
      </c>
      <c r="AE272" s="8">
        <v>65</v>
      </c>
      <c r="AF272" s="11">
        <v>1.6</v>
      </c>
      <c r="AG272" s="11">
        <v>-11.4</v>
      </c>
      <c r="AH272" s="8">
        <v>-3.5</v>
      </c>
      <c r="AI272" s="8">
        <v>-0.4</v>
      </c>
    </row>
    <row r="273" spans="1:35" ht="15" thickBot="1">
      <c r="A273" s="5">
        <v>272</v>
      </c>
      <c r="B273" s="22" t="s">
        <v>326</v>
      </c>
      <c r="C273" s="22">
        <v>2023</v>
      </c>
      <c r="D273" s="22" t="s">
        <v>169</v>
      </c>
      <c r="E273" s="8">
        <f>VLOOKUP(B273,HITTERS!$B:$W,3,FALSE)</f>
        <v>109</v>
      </c>
      <c r="F273" s="8">
        <f>VLOOKUP($B273,'Hit PD'!$B:$N,13,FALSE)</f>
        <v>315</v>
      </c>
      <c r="G273" s="8">
        <f>VLOOKUP($B273,HITTERS!$B:$W,4,FALSE)</f>
        <v>344</v>
      </c>
      <c r="H273" s="8">
        <f>VLOOKUP($B273,HITTERS!$B:$W,14,FALSE)</f>
        <v>0.28000000000000003</v>
      </c>
      <c r="I273" s="8">
        <f>VLOOKUP($B273,HITTERS!$B:$W,15,FALSE)</f>
        <v>0.33700000000000002</v>
      </c>
      <c r="J273" s="9">
        <f>VLOOKUP($B273,HITTERS!$B:$W,9,FALSE)</f>
        <v>4.9000000000000002E-2</v>
      </c>
      <c r="K273" s="10">
        <f>VLOOKUP($B273,HITTERS!$B:$W,10,FALSE)</f>
        <v>0.192</v>
      </c>
      <c r="L273" s="10">
        <f>VLOOKUP(B273,'Hit Statcast'!B:R,9,FALSE)</f>
        <v>2.8000000000000001E-2</v>
      </c>
      <c r="M273" s="10">
        <f>VLOOKUP($B273,'Hit Statcast'!$B:$R,11,FALSE)</f>
        <v>0.33500000000000002</v>
      </c>
      <c r="N273" s="23">
        <f>VLOOKUP($B273,'Hit Statcast'!$B:$R,5,FALSE)</f>
        <v>87.8</v>
      </c>
      <c r="O273" s="23">
        <f>VLOOKUP($B273,'Hit Statcast'!$B:$R,7,FALSE)</f>
        <v>11.3</v>
      </c>
      <c r="P273" s="10">
        <f>VLOOKUP($B273,'Hit PD'!$B:$L,4,FALSE)</f>
        <v>0.187</v>
      </c>
      <c r="Q273" s="10">
        <f>VLOOKUP($B273,'Hit PD'!$B:$L,5,FALSE)</f>
        <v>0.47199999999999998</v>
      </c>
      <c r="R273" s="10">
        <f>VLOOKUP($B273,'Hit PD'!$B:$L,6,FALSE)</f>
        <v>0.34100000000000003</v>
      </c>
      <c r="S273" s="23">
        <f>VLOOKUP($B273,'Hit PD'!$B:$L,7,FALSE)</f>
        <v>2.8</v>
      </c>
      <c r="T273" s="10">
        <f>VLOOKUP($B273,'Hit PD'!$B:$L,8,FALSE)</f>
        <v>0.374</v>
      </c>
      <c r="U273" s="10">
        <f t="shared" si="4"/>
        <v>0.20299999999999996</v>
      </c>
      <c r="V273" s="10">
        <f>VLOOKUP($B273,'Hit PD'!$B:$L,10,FALSE)</f>
        <v>0.26100000000000001</v>
      </c>
      <c r="W273" s="10">
        <f>VLOOKUP($B273,'Hit PD'!$B:$L,11,FALSE)</f>
        <v>0.154</v>
      </c>
      <c r="X273" s="10">
        <f>VLOOKUP($B273,'Hit PD'!$B:$M,12,FALSE)</f>
        <v>0.107</v>
      </c>
      <c r="Y273" s="10">
        <f>VLOOKUP($B273,'Hit PD'!$B:$L,9,FALSE)</f>
        <v>0.79700000000000004</v>
      </c>
      <c r="Z273" s="8">
        <v>0.109</v>
      </c>
      <c r="AA273" s="8">
        <v>0.27200000000000002</v>
      </c>
      <c r="AB273" s="11">
        <v>0.22700000000000001</v>
      </c>
      <c r="AC273" s="8">
        <v>0.26800000000000002</v>
      </c>
      <c r="AD273" s="8">
        <v>0.27200000000000002</v>
      </c>
      <c r="AE273" s="8">
        <v>71</v>
      </c>
      <c r="AF273" s="11">
        <v>-3</v>
      </c>
      <c r="AG273" s="11">
        <v>-14.5</v>
      </c>
      <c r="AH273" s="8">
        <v>-1.4</v>
      </c>
      <c r="AI273" s="8">
        <v>-0.4</v>
      </c>
    </row>
    <row r="274" spans="1:35" ht="15" thickBot="1">
      <c r="A274" s="5">
        <v>273</v>
      </c>
      <c r="B274" s="22" t="s">
        <v>327</v>
      </c>
      <c r="C274" s="22">
        <v>2023</v>
      </c>
      <c r="D274" s="22" t="s">
        <v>39</v>
      </c>
      <c r="E274" s="8">
        <f>VLOOKUP(B274,HITTERS!$B:$W,3,FALSE)</f>
        <v>95</v>
      </c>
      <c r="F274" s="8">
        <f>VLOOKUP($B274,'Hit PD'!$B:$N,13,FALSE)</f>
        <v>306</v>
      </c>
      <c r="G274" s="8">
        <f>VLOOKUP($B274,HITTERS!$B:$W,4,FALSE)</f>
        <v>345</v>
      </c>
      <c r="H274" s="8">
        <f>VLOOKUP($B274,HITTERS!$B:$W,14,FALSE)</f>
        <v>0.307</v>
      </c>
      <c r="I274" s="8">
        <f>VLOOKUP($B274,HITTERS!$B:$W,15,FALSE)</f>
        <v>0.35299999999999998</v>
      </c>
      <c r="J274" s="9">
        <f>VLOOKUP($B274,HITTERS!$B:$W,9,FALSE)</f>
        <v>8.4000000000000005E-2</v>
      </c>
      <c r="K274" s="10">
        <f>VLOOKUP($B274,HITTERS!$B:$W,10,FALSE)</f>
        <v>0.4</v>
      </c>
      <c r="L274" s="10">
        <f>VLOOKUP(B274,'Hit Statcast'!B:R,9,FALSE)</f>
        <v>8.1000000000000003E-2</v>
      </c>
      <c r="M274" s="10">
        <f>VLOOKUP($B274,'Hit Statcast'!$B:$R,11,FALSE)</f>
        <v>0.41899999999999998</v>
      </c>
      <c r="N274" s="23">
        <f>VLOOKUP($B274,'Hit Statcast'!$B:$R,5,FALSE)</f>
        <v>87.5</v>
      </c>
      <c r="O274" s="23">
        <f>VLOOKUP($B274,'Hit Statcast'!$B:$R,7,FALSE)</f>
        <v>13.4</v>
      </c>
      <c r="P274" s="10">
        <f>VLOOKUP($B274,'Hit PD'!$B:$L,4,FALSE)</f>
        <v>0.26700000000000002</v>
      </c>
      <c r="Q274" s="10">
        <f>VLOOKUP($B274,'Hit PD'!$B:$L,5,FALSE)</f>
        <v>0.36599999999999999</v>
      </c>
      <c r="R274" s="10">
        <f>VLOOKUP($B274,'Hit PD'!$B:$L,6,FALSE)</f>
        <v>0.36599999999999999</v>
      </c>
      <c r="S274" s="23">
        <f>VLOOKUP($B274,'Hit PD'!$B:$L,7,FALSE)</f>
        <v>2</v>
      </c>
      <c r="T274" s="10">
        <f>VLOOKUP($B274,'Hit PD'!$B:$L,8,FALSE)</f>
        <v>0.30099999999999999</v>
      </c>
      <c r="U274" s="10">
        <f t="shared" si="4"/>
        <v>0.33199999999999996</v>
      </c>
      <c r="V274" s="10">
        <f>VLOOKUP($B274,'Hit PD'!$B:$L,10,FALSE)</f>
        <v>0.36299999999999999</v>
      </c>
      <c r="W274" s="10">
        <f>VLOOKUP($B274,'Hit PD'!$B:$L,11,FALSE)</f>
        <v>0.22</v>
      </c>
      <c r="X274" s="10">
        <f>VLOOKUP($B274,'Hit PD'!$B:$M,12,FALSE)</f>
        <v>0.14299999999999999</v>
      </c>
      <c r="Y274" s="10">
        <f>VLOOKUP($B274,'Hit PD'!$B:$L,9,FALSE)</f>
        <v>0.66800000000000004</v>
      </c>
      <c r="Z274" s="8">
        <v>0.126</v>
      </c>
      <c r="AA274" s="8">
        <v>0.38100000000000001</v>
      </c>
      <c r="AB274" s="11">
        <v>0.23100000000000001</v>
      </c>
      <c r="AC274" s="8">
        <v>0.29499999999999998</v>
      </c>
      <c r="AD274" s="8">
        <v>0.28199999999999997</v>
      </c>
      <c r="AE274" s="8">
        <v>81</v>
      </c>
      <c r="AF274" s="11">
        <v>-0.5</v>
      </c>
      <c r="AG274" s="11">
        <v>-8.1</v>
      </c>
      <c r="AH274" s="8">
        <v>-8</v>
      </c>
      <c r="AI274" s="8">
        <v>-0.5</v>
      </c>
    </row>
    <row r="275" spans="1:35" ht="15" thickBot="1">
      <c r="A275" s="5">
        <v>274</v>
      </c>
      <c r="B275" s="22" t="s">
        <v>328</v>
      </c>
      <c r="C275" s="22">
        <v>2023</v>
      </c>
      <c r="D275" s="22" t="s">
        <v>50</v>
      </c>
      <c r="E275" s="8">
        <f>VLOOKUP(B275,HITTERS!$B:$W,3,FALSE)</f>
        <v>123</v>
      </c>
      <c r="F275" s="8">
        <f>VLOOKUP($B275,'Hit PD'!$B:$N,13,FALSE)</f>
        <v>493</v>
      </c>
      <c r="G275" s="8">
        <f>VLOOKUP($B275,HITTERS!$B:$W,4,FALSE)</f>
        <v>524</v>
      </c>
      <c r="H275" s="8">
        <f>VLOOKUP($B275,HITTERS!$B:$W,14,FALSE)</f>
        <v>0.28599999999999998</v>
      </c>
      <c r="I275" s="8">
        <f>VLOOKUP($B275,HITTERS!$B:$W,15,FALSE)</f>
        <v>0.29599999999999999</v>
      </c>
      <c r="J275" s="9">
        <f>VLOOKUP($B275,HITTERS!$B:$W,9,FALSE)</f>
        <v>0.05</v>
      </c>
      <c r="K275" s="10">
        <f>VLOOKUP($B275,HITTERS!$B:$W,10,FALSE)</f>
        <v>0.23300000000000001</v>
      </c>
      <c r="L275" s="10">
        <f>VLOOKUP(B275,'Hit Statcast'!B:R,9,FALSE)</f>
        <v>2.9000000000000001E-2</v>
      </c>
      <c r="M275" s="10">
        <f>VLOOKUP($B275,'Hit Statcast'!$B:$R,11,FALSE)</f>
        <v>0.39100000000000001</v>
      </c>
      <c r="N275" s="23">
        <f>VLOOKUP($B275,'Hit Statcast'!$B:$R,5,FALSE)</f>
        <v>87.8</v>
      </c>
      <c r="O275" s="23">
        <f>VLOOKUP($B275,'Hit Statcast'!$B:$R,7,FALSE)</f>
        <v>2</v>
      </c>
      <c r="P275" s="10">
        <f>VLOOKUP($B275,'Hit PD'!$B:$L,4,FALSE)</f>
        <v>0.22</v>
      </c>
      <c r="Q275" s="10">
        <f>VLOOKUP($B275,'Hit PD'!$B:$L,5,FALSE)</f>
        <v>0.61099999999999999</v>
      </c>
      <c r="R275" s="10">
        <f>VLOOKUP($B275,'Hit PD'!$B:$L,6,FALSE)</f>
        <v>0.16900000000000001</v>
      </c>
      <c r="S275" s="23">
        <f>VLOOKUP($B275,'Hit PD'!$B:$L,7,FALSE)</f>
        <v>5.2</v>
      </c>
      <c r="T275" s="10">
        <f>VLOOKUP($B275,'Hit PD'!$B:$L,8,FALSE)</f>
        <v>0.38600000000000001</v>
      </c>
      <c r="U275" s="10">
        <f t="shared" si="4"/>
        <v>0.23099999999999998</v>
      </c>
      <c r="V275" s="10">
        <f>VLOOKUP($B275,'Hit PD'!$B:$L,10,FALSE)</f>
        <v>0.26300000000000001</v>
      </c>
      <c r="W275" s="10">
        <f>VLOOKUP($B275,'Hit PD'!$B:$L,11,FALSE)</f>
        <v>0.14000000000000001</v>
      </c>
      <c r="X275" s="10">
        <f>VLOOKUP($B275,'Hit PD'!$B:$M,12,FALSE)</f>
        <v>0.123</v>
      </c>
      <c r="Y275" s="10">
        <f>VLOOKUP($B275,'Hit PD'!$B:$L,9,FALSE)</f>
        <v>0.76900000000000002</v>
      </c>
      <c r="Z275" s="8">
        <v>5.1999999999999998E-2</v>
      </c>
      <c r="AA275" s="8">
        <v>0.32700000000000001</v>
      </c>
      <c r="AB275" s="11">
        <v>0.248</v>
      </c>
      <c r="AC275" s="8">
        <v>0.26300000000000001</v>
      </c>
      <c r="AD275" s="8">
        <v>0.28499999999999998</v>
      </c>
      <c r="AE275" s="8">
        <v>62</v>
      </c>
      <c r="AF275" s="11">
        <v>-1.3</v>
      </c>
      <c r="AG275" s="11">
        <v>-24.8</v>
      </c>
      <c r="AH275" s="8">
        <v>1.3</v>
      </c>
      <c r="AI275" s="8">
        <v>-0.6</v>
      </c>
    </row>
    <row r="276" spans="1:35" ht="15" thickBot="1">
      <c r="A276" s="5">
        <v>275</v>
      </c>
      <c r="B276" s="22" t="s">
        <v>329</v>
      </c>
      <c r="C276" s="22">
        <v>2023</v>
      </c>
      <c r="D276" s="22" t="s">
        <v>74</v>
      </c>
      <c r="E276" s="8">
        <f>VLOOKUP(B276,HITTERS!$B:$W,3,FALSE)</f>
        <v>142</v>
      </c>
      <c r="F276" s="8">
        <f>VLOOKUP($B276,'Hit PD'!$B:$N,13,FALSE)</f>
        <v>465</v>
      </c>
      <c r="G276" s="8">
        <f>VLOOKUP($B276,HITTERS!$B:$W,4,FALSE)</f>
        <v>517</v>
      </c>
      <c r="H276" s="8">
        <f>VLOOKUP($B276,HITTERS!$B:$W,14,FALSE)</f>
        <v>0.317</v>
      </c>
      <c r="I276" s="8">
        <f>VLOOKUP($B276,HITTERS!$B:$W,15,FALSE)</f>
        <v>0.378</v>
      </c>
      <c r="J276" s="9">
        <f>VLOOKUP($B276,HITTERS!$B:$W,9,FALSE)</f>
        <v>9.0999999999999998E-2</v>
      </c>
      <c r="K276" s="10">
        <f>VLOOKUP($B276,HITTERS!$B:$W,10,FALSE)</f>
        <v>0.26100000000000001</v>
      </c>
      <c r="L276" s="10">
        <f>VLOOKUP(B276,'Hit Statcast'!B:R,9,FALSE)</f>
        <v>7.5999999999999998E-2</v>
      </c>
      <c r="M276" s="10">
        <f>VLOOKUP($B276,'Hit Statcast'!$B:$R,11,FALSE)</f>
        <v>0.432</v>
      </c>
      <c r="N276" s="23">
        <f>VLOOKUP($B276,'Hit Statcast'!$B:$R,5,FALSE)</f>
        <v>89.4</v>
      </c>
      <c r="O276" s="23">
        <f>VLOOKUP($B276,'Hit Statcast'!$B:$R,7,FALSE)</f>
        <v>8.9</v>
      </c>
      <c r="P276" s="10">
        <f>VLOOKUP($B276,'Hit PD'!$B:$L,4,FALSE)</f>
        <v>0.22700000000000001</v>
      </c>
      <c r="Q276" s="10">
        <f>VLOOKUP($B276,'Hit PD'!$B:$L,5,FALSE)</f>
        <v>0.48599999999999999</v>
      </c>
      <c r="R276" s="10">
        <f>VLOOKUP($B276,'Hit PD'!$B:$L,6,FALSE)</f>
        <v>0.28699999999999998</v>
      </c>
      <c r="S276" s="23">
        <f>VLOOKUP($B276,'Hit PD'!$B:$L,7,FALSE)</f>
        <v>2.7</v>
      </c>
      <c r="T276" s="10">
        <f>VLOOKUP($B276,'Hit PD'!$B:$L,8,FALSE)</f>
        <v>0.27500000000000002</v>
      </c>
      <c r="U276" s="10">
        <f t="shared" si="4"/>
        <v>0.25700000000000001</v>
      </c>
      <c r="V276" s="10">
        <f>VLOOKUP($B276,'Hit PD'!$B:$L,10,FALSE)</f>
        <v>0.3</v>
      </c>
      <c r="W276" s="10">
        <f>VLOOKUP($B276,'Hit PD'!$B:$L,11,FALSE)</f>
        <v>0.191</v>
      </c>
      <c r="X276" s="10">
        <f>VLOOKUP($B276,'Hit PD'!$B:$M,12,FALSE)</f>
        <v>0.109</v>
      </c>
      <c r="Y276" s="10">
        <f>VLOOKUP($B276,'Hit PD'!$B:$L,9,FALSE)</f>
        <v>0.74299999999999999</v>
      </c>
      <c r="Z276" s="8">
        <v>0.13100000000000001</v>
      </c>
      <c r="AA276" s="8">
        <v>0.32100000000000001</v>
      </c>
      <c r="AB276" s="11">
        <v>0.246</v>
      </c>
      <c r="AC276" s="8">
        <v>0.30599999999999999</v>
      </c>
      <c r="AD276" s="8">
        <v>0.312</v>
      </c>
      <c r="AE276" s="8">
        <v>85</v>
      </c>
      <c r="AF276" s="11">
        <v>-5.7</v>
      </c>
      <c r="AG276" s="11">
        <v>-15</v>
      </c>
      <c r="AH276" s="8">
        <v>-8.6</v>
      </c>
      <c r="AI276" s="8">
        <v>-0.6</v>
      </c>
    </row>
    <row r="277" spans="1:35" ht="15" thickBot="1">
      <c r="A277" s="5">
        <v>276</v>
      </c>
      <c r="B277" s="22" t="s">
        <v>330</v>
      </c>
      <c r="C277" s="22">
        <v>2023</v>
      </c>
      <c r="D277" s="22" t="s">
        <v>100</v>
      </c>
      <c r="E277" s="8">
        <f>VLOOKUP(B277,HITTERS!$B:$W,3,FALSE)</f>
        <v>112</v>
      </c>
      <c r="F277" s="8">
        <f>VLOOKUP($B277,'Hit PD'!$B:$N,13,FALSE)</f>
        <v>297</v>
      </c>
      <c r="G277" s="8">
        <f>VLOOKUP($B277,HITTERS!$B:$W,4,FALSE)</f>
        <v>318</v>
      </c>
      <c r="H277" s="8">
        <f>VLOOKUP($B277,HITTERS!$B:$W,14,FALSE)</f>
        <v>0.248</v>
      </c>
      <c r="I277" s="8">
        <f>VLOOKUP($B277,HITTERS!$B:$W,15,FALSE)</f>
        <v>0.30599999999999999</v>
      </c>
      <c r="J277" s="9">
        <f>VLOOKUP($B277,HITTERS!$B:$W,9,FALSE)</f>
        <v>4.1000000000000002E-2</v>
      </c>
      <c r="K277" s="10">
        <f>VLOOKUP($B277,HITTERS!$B:$W,10,FALSE)</f>
        <v>0.21099999999999999</v>
      </c>
      <c r="L277" s="10">
        <f>VLOOKUP(B277,'Hit Statcast'!B:R,9,FALSE)</f>
        <v>3.4000000000000002E-2</v>
      </c>
      <c r="M277" s="10">
        <f>VLOOKUP($B277,'Hit Statcast'!$B:$R,11,FALSE)</f>
        <v>0.39400000000000002</v>
      </c>
      <c r="N277" s="23">
        <f>VLOOKUP($B277,'Hit Statcast'!$B:$R,5,FALSE)</f>
        <v>89.2</v>
      </c>
      <c r="O277" s="23">
        <f>VLOOKUP($B277,'Hit Statcast'!$B:$R,7,FALSE)</f>
        <v>3.8</v>
      </c>
      <c r="P277" s="10">
        <f>VLOOKUP($B277,'Hit PD'!$B:$L,4,FALSE)</f>
        <v>0.19</v>
      </c>
      <c r="Q277" s="10">
        <f>VLOOKUP($B277,'Hit PD'!$B:$L,5,FALSE)</f>
        <v>0.54500000000000004</v>
      </c>
      <c r="R277" s="10">
        <f>VLOOKUP($B277,'Hit PD'!$B:$L,6,FALSE)</f>
        <v>0.26400000000000001</v>
      </c>
      <c r="S277" s="23">
        <f>VLOOKUP($B277,'Hit PD'!$B:$L,7,FALSE)</f>
        <v>6.8</v>
      </c>
      <c r="T277" s="10">
        <f>VLOOKUP($B277,'Hit PD'!$B:$L,8,FALSE)</f>
        <v>0.36699999999999999</v>
      </c>
      <c r="U277" s="10">
        <f t="shared" si="4"/>
        <v>0.22299999999999998</v>
      </c>
      <c r="V277" s="10">
        <f>VLOOKUP($B277,'Hit PD'!$B:$L,10,FALSE)</f>
        <v>0.30499999999999999</v>
      </c>
      <c r="W277" s="10">
        <f>VLOOKUP($B277,'Hit PD'!$B:$L,11,FALSE)</f>
        <v>0.20100000000000001</v>
      </c>
      <c r="X277" s="10">
        <f>VLOOKUP($B277,'Hit PD'!$B:$M,12,FALSE)</f>
        <v>0.105</v>
      </c>
      <c r="Y277" s="10">
        <f>VLOOKUP($B277,'Hit PD'!$B:$L,9,FALSE)</f>
        <v>0.77700000000000002</v>
      </c>
      <c r="Z277" s="8">
        <v>9.5000000000000001E-2</v>
      </c>
      <c r="AA277" s="8">
        <v>0.26500000000000001</v>
      </c>
      <c r="AB277" s="11">
        <v>0.214</v>
      </c>
      <c r="AC277" s="8">
        <v>0.24199999999999999</v>
      </c>
      <c r="AD277" s="8">
        <v>0.26200000000000001</v>
      </c>
      <c r="AE277" s="8">
        <v>47</v>
      </c>
      <c r="AF277" s="11">
        <v>0.7</v>
      </c>
      <c r="AG277" s="11">
        <v>-20.100000000000001</v>
      </c>
      <c r="AH277" s="8">
        <v>1.6</v>
      </c>
      <c r="AI277" s="8">
        <v>-0.8</v>
      </c>
    </row>
    <row r="278" spans="1:35" ht="15" thickBot="1">
      <c r="A278" s="5">
        <v>277</v>
      </c>
      <c r="B278" s="22" t="s">
        <v>331</v>
      </c>
      <c r="C278" s="22">
        <v>2023</v>
      </c>
      <c r="D278" s="22" t="s">
        <v>54</v>
      </c>
      <c r="E278" s="8">
        <f>VLOOKUP(B278,HITTERS!$B:$W,3,FALSE)</f>
        <v>101</v>
      </c>
      <c r="F278" s="8">
        <f>VLOOKUP($B278,'Hit PD'!$B:$N,13,FALSE)</f>
        <v>371</v>
      </c>
      <c r="G278" s="8">
        <f>VLOOKUP($B278,HITTERS!$B:$W,4,FALSE)</f>
        <v>415</v>
      </c>
      <c r="H278" s="8">
        <f>VLOOKUP($B278,HITTERS!$B:$W,14,FALSE)</f>
        <v>0.27500000000000002</v>
      </c>
      <c r="I278" s="8">
        <f>VLOOKUP($B278,HITTERS!$B:$W,15,FALSE)</f>
        <v>0.42</v>
      </c>
      <c r="J278" s="9">
        <f>VLOOKUP($B278,HITTERS!$B:$W,9,FALSE)</f>
        <v>9.9000000000000005E-2</v>
      </c>
      <c r="K278" s="10">
        <f>VLOOKUP($B278,HITTERS!$B:$W,10,FALSE)</f>
        <v>0.29899999999999999</v>
      </c>
      <c r="L278" s="10">
        <f>VLOOKUP(B278,'Hit Statcast'!B:R,9,FALSE)</f>
        <v>0.157</v>
      </c>
      <c r="M278" s="10">
        <f>VLOOKUP($B278,'Hit Statcast'!$B:$R,11,FALSE)</f>
        <v>0.48</v>
      </c>
      <c r="N278" s="23">
        <f>VLOOKUP($B278,'Hit Statcast'!$B:$R,5,FALSE)</f>
        <v>93.3</v>
      </c>
      <c r="O278" s="23">
        <f>VLOOKUP($B278,'Hit Statcast'!$B:$R,7,FALSE)</f>
        <v>12.5</v>
      </c>
      <c r="P278" s="10">
        <f>VLOOKUP($B278,'Hit PD'!$B:$L,4,FALSE)</f>
        <v>0.125</v>
      </c>
      <c r="Q278" s="10">
        <f>VLOOKUP($B278,'Hit PD'!$B:$L,5,FALSE)</f>
        <v>0.43099999999999999</v>
      </c>
      <c r="R278" s="10">
        <f>VLOOKUP($B278,'Hit PD'!$B:$L,6,FALSE)</f>
        <v>0.44400000000000001</v>
      </c>
      <c r="S278" s="23">
        <f>VLOOKUP($B278,'Hit PD'!$B:$L,7,FALSE)</f>
        <v>0.9</v>
      </c>
      <c r="T278" s="10">
        <f>VLOOKUP($B278,'Hit PD'!$B:$L,8,FALSE)</f>
        <v>0.29399999999999998</v>
      </c>
      <c r="U278" s="10">
        <f t="shared" si="4"/>
        <v>0.32299999999999995</v>
      </c>
      <c r="V278" s="10">
        <f>VLOOKUP($B278,'Hit PD'!$B:$L,10,FALSE)</f>
        <v>0.32500000000000001</v>
      </c>
      <c r="W278" s="10">
        <f>VLOOKUP($B278,'Hit PD'!$B:$L,11,FALSE)</f>
        <v>0.188</v>
      </c>
      <c r="X278" s="10">
        <f>VLOOKUP($B278,'Hit PD'!$B:$M,12,FALSE)</f>
        <v>0.13700000000000001</v>
      </c>
      <c r="Y278" s="10">
        <f>VLOOKUP($B278,'Hit PD'!$B:$L,9,FALSE)</f>
        <v>0.67700000000000005</v>
      </c>
      <c r="Z278" s="8">
        <v>0.23100000000000001</v>
      </c>
      <c r="AA278" s="8">
        <v>0.20300000000000001</v>
      </c>
      <c r="AB278" s="11">
        <v>0.19</v>
      </c>
      <c r="AC278" s="8">
        <v>0.29699999999999999</v>
      </c>
      <c r="AD278" s="8">
        <v>0.33100000000000002</v>
      </c>
      <c r="AE278" s="8">
        <v>89</v>
      </c>
      <c r="AF278" s="11">
        <v>-4.9000000000000004</v>
      </c>
      <c r="AG278" s="11">
        <v>-10.3</v>
      </c>
      <c r="AH278" s="8">
        <v>-11.5</v>
      </c>
      <c r="AI278" s="8">
        <v>-0.8</v>
      </c>
    </row>
    <row r="279" spans="1:35" ht="15" thickBot="1">
      <c r="A279" s="5">
        <v>278</v>
      </c>
      <c r="B279" s="22" t="s">
        <v>332</v>
      </c>
      <c r="C279" s="22">
        <v>2023</v>
      </c>
      <c r="D279" s="22" t="s">
        <v>95</v>
      </c>
      <c r="E279" s="8">
        <f>VLOOKUP(B279,HITTERS!$B:$W,3,FALSE)</f>
        <v>107</v>
      </c>
      <c r="F279" s="8">
        <f>VLOOKUP($B279,'Hit PD'!$B:$N,13,FALSE)</f>
        <v>315</v>
      </c>
      <c r="G279" s="8">
        <f>VLOOKUP($B279,HITTERS!$B:$W,4,FALSE)</f>
        <v>347</v>
      </c>
      <c r="H279" s="8">
        <f>VLOOKUP($B279,HITTERS!$B:$W,14,FALSE)</f>
        <v>0.3</v>
      </c>
      <c r="I279" s="8">
        <f>VLOOKUP($B279,HITTERS!$B:$W,15,FALSE)</f>
        <v>0.39</v>
      </c>
      <c r="J279" s="9">
        <f>VLOOKUP($B279,HITTERS!$B:$W,9,FALSE)</f>
        <v>6.6000000000000003E-2</v>
      </c>
      <c r="K279" s="10">
        <f>VLOOKUP($B279,HITTERS!$B:$W,10,FALSE)</f>
        <v>0.13</v>
      </c>
      <c r="L279" s="10">
        <f>VLOOKUP(B279,'Hit Statcast'!B:R,9,FALSE)</f>
        <v>5.8000000000000003E-2</v>
      </c>
      <c r="M279" s="10">
        <f>VLOOKUP($B279,'Hit Statcast'!$B:$R,11,FALSE)</f>
        <v>0.39900000000000002</v>
      </c>
      <c r="N279" s="23">
        <f>VLOOKUP($B279,'Hit Statcast'!$B:$R,5,FALSE)</f>
        <v>89.9</v>
      </c>
      <c r="O279" s="23">
        <f>VLOOKUP($B279,'Hit Statcast'!$B:$R,7,FALSE)</f>
        <v>12.4</v>
      </c>
      <c r="P279" s="10">
        <f>VLOOKUP($B279,'Hit PD'!$B:$L,4,FALSE)</f>
        <v>0.221</v>
      </c>
      <c r="Q279" s="10">
        <f>VLOOKUP($B279,'Hit PD'!$B:$L,5,FALSE)</f>
        <v>0.41199999999999998</v>
      </c>
      <c r="R279" s="10">
        <f>VLOOKUP($B279,'Hit PD'!$B:$L,6,FALSE)</f>
        <v>0.36699999999999999</v>
      </c>
      <c r="S279" s="23">
        <f>VLOOKUP($B279,'Hit PD'!$B:$L,7,FALSE)</f>
        <v>3.4</v>
      </c>
      <c r="T279" s="10">
        <f>VLOOKUP($B279,'Hit PD'!$B:$L,8,FALSE)</f>
        <v>0.371</v>
      </c>
      <c r="U279" s="10">
        <f t="shared" si="4"/>
        <v>0.15500000000000003</v>
      </c>
      <c r="V279" s="10">
        <f>VLOOKUP($B279,'Hit PD'!$B:$L,10,FALSE)</f>
        <v>0.224</v>
      </c>
      <c r="W279" s="10">
        <f>VLOOKUP($B279,'Hit PD'!$B:$L,11,FALSE)</f>
        <v>0.14499999999999999</v>
      </c>
      <c r="X279" s="10">
        <f>VLOOKUP($B279,'Hit PD'!$B:$M,12,FALSE)</f>
        <v>0.08</v>
      </c>
      <c r="Y279" s="10">
        <f>VLOOKUP($B279,'Hit PD'!$B:$L,9,FALSE)</f>
        <v>0.84499999999999997</v>
      </c>
      <c r="Z279" s="8">
        <v>0.14599999999999999</v>
      </c>
      <c r="AA279" s="8">
        <v>0.26100000000000001</v>
      </c>
      <c r="AB279" s="11">
        <v>0.24399999999999999</v>
      </c>
      <c r="AC279" s="8">
        <v>0.3</v>
      </c>
      <c r="AD279" s="8">
        <v>0.32900000000000001</v>
      </c>
      <c r="AE279" s="8">
        <v>89</v>
      </c>
      <c r="AF279" s="11">
        <v>-4.7</v>
      </c>
      <c r="AG279" s="11">
        <v>-9.4</v>
      </c>
      <c r="AH279" s="8">
        <v>-11.3</v>
      </c>
      <c r="AI279" s="8">
        <v>-0.9</v>
      </c>
    </row>
    <row r="280" spans="1:35" ht="15" thickBot="1">
      <c r="A280" s="5">
        <v>279</v>
      </c>
      <c r="B280" s="22" t="s">
        <v>333</v>
      </c>
      <c r="C280" s="22">
        <v>2023</v>
      </c>
      <c r="D280" s="6" t="s">
        <v>103</v>
      </c>
      <c r="E280" s="8">
        <f>VLOOKUP(B280,HITTERS!$B:$W,3,FALSE)</f>
        <v>100</v>
      </c>
      <c r="F280" s="8">
        <f>VLOOKUP($B280,'Hit PD'!$B:$N,13,FALSE)</f>
        <v>288</v>
      </c>
      <c r="G280" s="8">
        <f>VLOOKUP($B280,HITTERS!$B:$W,4,FALSE)</f>
        <v>309</v>
      </c>
      <c r="H280" s="8">
        <f>VLOOKUP($B280,HITTERS!$B:$W,14,FALSE)</f>
        <v>0.26900000000000002</v>
      </c>
      <c r="I280" s="8">
        <f>VLOOKUP($B280,HITTERS!$B:$W,15,FALSE)</f>
        <v>0.34399999999999997</v>
      </c>
      <c r="J280" s="9">
        <f>VLOOKUP($B280,HITTERS!$B:$W,9,FALSE)</f>
        <v>5.8000000000000003E-2</v>
      </c>
      <c r="K280" s="10">
        <f>VLOOKUP($B280,HITTERS!$B:$W,10,FALSE)</f>
        <v>0.252</v>
      </c>
      <c r="L280" s="10">
        <f>VLOOKUP(B280,'Hit Statcast'!B:R,9,FALSE)</f>
        <v>3.7999999999999999E-2</v>
      </c>
      <c r="M280" s="10">
        <f>VLOOKUP($B280,'Hit Statcast'!$B:$R,11,FALSE)</f>
        <v>0.3</v>
      </c>
      <c r="N280" s="23">
        <f>VLOOKUP($B280,'Hit Statcast'!$B:$R,5,FALSE)</f>
        <v>86.3</v>
      </c>
      <c r="O280" s="23">
        <f>VLOOKUP($B280,'Hit Statcast'!$B:$R,7,FALSE)</f>
        <v>14.4</v>
      </c>
      <c r="P280" s="10">
        <f>VLOOKUP($B280,'Hit PD'!$B:$L,4,FALSE)</f>
        <v>0.19800000000000001</v>
      </c>
      <c r="Q280" s="10">
        <f>VLOOKUP($B280,'Hit PD'!$B:$L,5,FALSE)</f>
        <v>0.434</v>
      </c>
      <c r="R280" s="10">
        <f>VLOOKUP($B280,'Hit PD'!$B:$L,6,FALSE)</f>
        <v>0.36799999999999999</v>
      </c>
      <c r="S280" s="23">
        <f>VLOOKUP($B280,'Hit PD'!$B:$L,7,FALSE)</f>
        <v>5.4</v>
      </c>
      <c r="T280" s="10">
        <f>VLOOKUP($B280,'Hit PD'!$B:$L,8,FALSE)</f>
        <v>0.38100000000000001</v>
      </c>
      <c r="U280" s="10">
        <f t="shared" si="4"/>
        <v>0.26600000000000001</v>
      </c>
      <c r="V280" s="10">
        <f>VLOOKUP($B280,'Hit PD'!$B:$L,10,FALSE)</f>
        <v>0.29099999999999998</v>
      </c>
      <c r="W280" s="10">
        <f>VLOOKUP($B280,'Hit PD'!$B:$L,11,FALSE)</f>
        <v>0.157</v>
      </c>
      <c r="X280" s="10">
        <f>VLOOKUP($B280,'Hit PD'!$B:$M,12,FALSE)</f>
        <v>0.13400000000000001</v>
      </c>
      <c r="Y280" s="10">
        <f>VLOOKUP($B280,'Hit PD'!$B:$L,9,FALSE)</f>
        <v>0.73399999999999999</v>
      </c>
      <c r="Z280" s="8">
        <v>0.12</v>
      </c>
      <c r="AA280" s="8">
        <v>0.28100000000000003</v>
      </c>
      <c r="AB280" s="11">
        <v>0.223</v>
      </c>
      <c r="AC280" s="8">
        <v>0.26500000000000001</v>
      </c>
      <c r="AD280" s="8">
        <v>0.245</v>
      </c>
      <c r="AE280" s="8">
        <v>65</v>
      </c>
      <c r="AF280" s="11">
        <v>-1.3</v>
      </c>
      <c r="AG280" s="11">
        <v>-14.3</v>
      </c>
      <c r="AH280" s="8">
        <v>-5.4</v>
      </c>
      <c r="AI280" s="8">
        <v>-0.9</v>
      </c>
    </row>
    <row r="281" spans="1:35" ht="15" thickBot="1">
      <c r="A281" s="5">
        <v>280</v>
      </c>
      <c r="B281" s="22" t="s">
        <v>334</v>
      </c>
      <c r="C281" s="22">
        <v>2023</v>
      </c>
      <c r="D281" s="22" t="s">
        <v>52</v>
      </c>
      <c r="E281" s="8">
        <f>VLOOKUP(B281,HITTERS!$B:$W,3,FALSE)</f>
        <v>141</v>
      </c>
      <c r="F281" s="8">
        <f>VLOOKUP($B281,'Hit PD'!$B:$N,13,FALSE)</f>
        <v>540</v>
      </c>
      <c r="G281" s="8">
        <f>VLOOKUP($B281,HITTERS!$B:$W,4,FALSE)</f>
        <v>594</v>
      </c>
      <c r="H281" s="8">
        <f>VLOOKUP($B281,HITTERS!$B:$W,14,FALSE)</f>
        <v>0.29599999999999999</v>
      </c>
      <c r="I281" s="8">
        <f>VLOOKUP($B281,HITTERS!$B:$W,15,FALSE)</f>
        <v>0.38300000000000001</v>
      </c>
      <c r="J281" s="9">
        <f>VLOOKUP($B281,HITTERS!$B:$W,9,FALSE)</f>
        <v>7.0999999999999994E-2</v>
      </c>
      <c r="K281" s="10">
        <f>VLOOKUP($B281,HITTERS!$B:$W,10,FALSE)</f>
        <v>0.219</v>
      </c>
      <c r="L281" s="10">
        <f>VLOOKUP(B281,'Hit Statcast'!B:R,9,FALSE)</f>
        <v>8.5999999999999993E-2</v>
      </c>
      <c r="M281" s="10">
        <f>VLOOKUP($B281,'Hit Statcast'!$B:$R,11,FALSE)</f>
        <v>0.41599999999999998</v>
      </c>
      <c r="N281" s="23">
        <f>VLOOKUP($B281,'Hit Statcast'!$B:$R,5,FALSE)</f>
        <v>89</v>
      </c>
      <c r="O281" s="23">
        <f>VLOOKUP($B281,'Hit Statcast'!$B:$R,7,FALSE)</f>
        <v>10.8</v>
      </c>
      <c r="P281" s="10">
        <f>VLOOKUP($B281,'Hit PD'!$B:$L,4,FALSE)</f>
        <v>0.188</v>
      </c>
      <c r="Q281" s="10">
        <f>VLOOKUP($B281,'Hit PD'!$B:$L,5,FALSE)</f>
        <v>0.45</v>
      </c>
      <c r="R281" s="10">
        <f>VLOOKUP($B281,'Hit PD'!$B:$L,6,FALSE)</f>
        <v>0.36299999999999999</v>
      </c>
      <c r="S281" s="23">
        <f>VLOOKUP($B281,'Hit PD'!$B:$L,7,FALSE)</f>
        <v>2</v>
      </c>
      <c r="T281" s="10">
        <f>VLOOKUP($B281,'Hit PD'!$B:$L,8,FALSE)</f>
        <v>0.38900000000000001</v>
      </c>
      <c r="U281" s="10">
        <f t="shared" si="4"/>
        <v>0.24199999999999999</v>
      </c>
      <c r="V281" s="10">
        <f>VLOOKUP($B281,'Hit PD'!$B:$L,10,FALSE)</f>
        <v>0.29099999999999998</v>
      </c>
      <c r="W281" s="10">
        <f>VLOOKUP($B281,'Hit PD'!$B:$L,11,FALSE)</f>
        <v>0.17</v>
      </c>
      <c r="X281" s="10">
        <f>VLOOKUP($B281,'Hit PD'!$B:$M,12,FALSE)</f>
        <v>0.121</v>
      </c>
      <c r="Y281" s="10">
        <f>VLOOKUP($B281,'Hit PD'!$B:$L,9,FALSE)</f>
        <v>0.75800000000000001</v>
      </c>
      <c r="Z281" s="8">
        <v>0.14099999999999999</v>
      </c>
      <c r="AA281" s="8">
        <v>0.27100000000000002</v>
      </c>
      <c r="AB281" s="11">
        <v>0.23300000000000001</v>
      </c>
      <c r="AC281" s="8">
        <v>0.28999999999999998</v>
      </c>
      <c r="AD281" s="8">
        <v>0.308</v>
      </c>
      <c r="AE281" s="8">
        <v>83</v>
      </c>
      <c r="AF281" s="11">
        <v>-4.4000000000000004</v>
      </c>
      <c r="AG281" s="11">
        <v>-16.100000000000001</v>
      </c>
      <c r="AH281" s="8">
        <v>-13.3</v>
      </c>
      <c r="AI281" s="8">
        <v>-1</v>
      </c>
    </row>
    <row r="282" spans="1:35" ht="15" thickBot="1">
      <c r="A282" s="5">
        <v>281</v>
      </c>
      <c r="B282" s="22" t="s">
        <v>335</v>
      </c>
      <c r="C282" s="22">
        <v>2023</v>
      </c>
      <c r="D282" s="22" t="s">
        <v>109</v>
      </c>
      <c r="E282" s="8">
        <f>VLOOKUP(B282,HITTERS!$B:$W,3,FALSE)</f>
        <v>80</v>
      </c>
      <c r="F282" s="8">
        <f>VLOOKUP($B282,'Hit PD'!$B:$N,13,FALSE)</f>
        <v>300</v>
      </c>
      <c r="G282" s="8">
        <f>VLOOKUP($B282,HITTERS!$B:$W,4,FALSE)</f>
        <v>335</v>
      </c>
      <c r="H282" s="8">
        <f>VLOOKUP($B282,HITTERS!$B:$W,14,FALSE)</f>
        <v>0.313</v>
      </c>
      <c r="I282" s="8">
        <f>VLOOKUP($B282,HITTERS!$B:$W,15,FALSE)</f>
        <v>0.36699999999999999</v>
      </c>
      <c r="J282" s="9">
        <f>VLOOKUP($B282,HITTERS!$B:$W,9,FALSE)</f>
        <v>8.6999999999999994E-2</v>
      </c>
      <c r="K282" s="10">
        <f>VLOOKUP($B282,HITTERS!$B:$W,10,FALSE)</f>
        <v>0.20300000000000001</v>
      </c>
      <c r="L282" s="10">
        <f>VLOOKUP(B282,'Hit Statcast'!B:R,9,FALSE)</f>
        <v>0.06</v>
      </c>
      <c r="M282" s="10">
        <f>VLOOKUP($B282,'Hit Statcast'!$B:$R,11,FALSE)</f>
        <v>0.315</v>
      </c>
      <c r="N282" s="23">
        <f>VLOOKUP($B282,'Hit Statcast'!$B:$R,5,FALSE)</f>
        <v>85.7</v>
      </c>
      <c r="O282" s="23">
        <f>VLOOKUP($B282,'Hit Statcast'!$B:$R,7,FALSE)</f>
        <v>14.4</v>
      </c>
      <c r="P282" s="10">
        <f>VLOOKUP($B282,'Hit PD'!$B:$L,4,FALSE)</f>
        <v>0.22800000000000001</v>
      </c>
      <c r="Q282" s="10">
        <f>VLOOKUP($B282,'Hit PD'!$B:$L,5,FALSE)</f>
        <v>0.38400000000000001</v>
      </c>
      <c r="R282" s="10">
        <f>VLOOKUP($B282,'Hit PD'!$B:$L,6,FALSE)</f>
        <v>0.38800000000000001</v>
      </c>
      <c r="S282" s="23">
        <f>VLOOKUP($B282,'Hit PD'!$B:$L,7,FALSE)</f>
        <v>1.3</v>
      </c>
      <c r="T282" s="10">
        <f>VLOOKUP($B282,'Hit PD'!$B:$L,8,FALSE)</f>
        <v>0.28999999999999998</v>
      </c>
      <c r="U282" s="10">
        <f t="shared" si="4"/>
        <v>0.23099999999999998</v>
      </c>
      <c r="V282" s="10">
        <f>VLOOKUP($B282,'Hit PD'!$B:$L,10,FALSE)</f>
        <v>0.25900000000000001</v>
      </c>
      <c r="W282" s="10">
        <f>VLOOKUP($B282,'Hit PD'!$B:$L,11,FALSE)</f>
        <v>0.153</v>
      </c>
      <c r="X282" s="10">
        <f>VLOOKUP($B282,'Hit PD'!$B:$M,12,FALSE)</f>
        <v>0.106</v>
      </c>
      <c r="Y282" s="10">
        <f>VLOOKUP($B282,'Hit PD'!$B:$L,9,FALSE)</f>
        <v>0.76900000000000002</v>
      </c>
      <c r="Z282" s="8">
        <v>0.13700000000000001</v>
      </c>
      <c r="AA282" s="8">
        <v>0.27500000000000002</v>
      </c>
      <c r="AB282" s="11">
        <v>0.23899999999999999</v>
      </c>
      <c r="AC282" s="8">
        <v>0.307</v>
      </c>
      <c r="AD282" s="8">
        <v>0.32900000000000001</v>
      </c>
      <c r="AE282" s="8">
        <v>76</v>
      </c>
      <c r="AF282" s="11">
        <v>-1.6</v>
      </c>
      <c r="AG282" s="11">
        <v>-11.4</v>
      </c>
      <c r="AH282" s="8">
        <v>-9.9</v>
      </c>
      <c r="AI282" s="8">
        <v>-1</v>
      </c>
    </row>
    <row r="283" spans="1:35" ht="15" thickBot="1">
      <c r="A283" s="5">
        <v>282</v>
      </c>
      <c r="B283" s="22" t="s">
        <v>336</v>
      </c>
      <c r="C283" s="22">
        <v>2023</v>
      </c>
      <c r="D283" s="22" t="s">
        <v>45</v>
      </c>
      <c r="E283" s="8">
        <f>VLOOKUP(B283,HITTERS!$B:$W,3,FALSE)</f>
        <v>106</v>
      </c>
      <c r="F283" s="8">
        <f>VLOOKUP($B283,'Hit PD'!$B:$N,13,FALSE)</f>
        <v>311</v>
      </c>
      <c r="G283" s="8">
        <f>VLOOKUP($B283,HITTERS!$B:$W,4,FALSE)</f>
        <v>351</v>
      </c>
      <c r="H283" s="8">
        <f>VLOOKUP($B283,HITTERS!$B:$W,14,FALSE)</f>
        <v>0.29099999999999998</v>
      </c>
      <c r="I283" s="8">
        <f>VLOOKUP($B283,HITTERS!$B:$W,15,FALSE)</f>
        <v>0.376</v>
      </c>
      <c r="J283" s="9">
        <f>VLOOKUP($B283,HITTERS!$B:$W,9,FALSE)</f>
        <v>0.1</v>
      </c>
      <c r="K283" s="10">
        <f>VLOOKUP($B283,HITTERS!$B:$W,10,FALSE)</f>
        <v>0.245</v>
      </c>
      <c r="L283" s="10">
        <f>VLOOKUP(B283,'Hit Statcast'!B:R,9,FALSE)</f>
        <v>8.6999999999999994E-2</v>
      </c>
      <c r="M283" s="10">
        <f>VLOOKUP($B283,'Hit Statcast'!$B:$R,11,FALSE)</f>
        <v>0.4</v>
      </c>
      <c r="N283" s="23">
        <f>VLOOKUP($B283,'Hit Statcast'!$B:$R,5,FALSE)</f>
        <v>89.9</v>
      </c>
      <c r="O283" s="23">
        <f>VLOOKUP($B283,'Hit Statcast'!$B:$R,7,FALSE)</f>
        <v>15.2</v>
      </c>
      <c r="P283" s="10">
        <f>VLOOKUP($B283,'Hit PD'!$B:$L,4,FALSE)</f>
        <v>0.19600000000000001</v>
      </c>
      <c r="Q283" s="10">
        <f>VLOOKUP($B283,'Hit PD'!$B:$L,5,FALSE)</f>
        <v>0.374</v>
      </c>
      <c r="R283" s="10">
        <f>VLOOKUP($B283,'Hit PD'!$B:$L,6,FALSE)</f>
        <v>0.43</v>
      </c>
      <c r="S283" s="23">
        <f>VLOOKUP($B283,'Hit PD'!$B:$L,7,FALSE)</f>
        <v>1.2</v>
      </c>
      <c r="T283" s="10">
        <f>VLOOKUP($B283,'Hit PD'!$B:$L,8,FALSE)</f>
        <v>0.27100000000000002</v>
      </c>
      <c r="U283" s="10">
        <f t="shared" si="4"/>
        <v>0.19899999999999995</v>
      </c>
      <c r="V283" s="10">
        <f>VLOOKUP($B283,'Hit PD'!$B:$L,10,FALSE)</f>
        <v>0.309</v>
      </c>
      <c r="W283" s="10">
        <f>VLOOKUP($B283,'Hit PD'!$B:$L,11,FALSE)</f>
        <v>0.23300000000000001</v>
      </c>
      <c r="X283" s="10">
        <f>VLOOKUP($B283,'Hit PD'!$B:$M,12,FALSE)</f>
        <v>7.5999999999999998E-2</v>
      </c>
      <c r="Y283" s="10">
        <f>VLOOKUP($B283,'Hit PD'!$B:$L,9,FALSE)</f>
        <v>0.80100000000000005</v>
      </c>
      <c r="Z283" s="8">
        <v>0.161</v>
      </c>
      <c r="AA283" s="8">
        <v>0.245</v>
      </c>
      <c r="AB283" s="11">
        <v>0.214</v>
      </c>
      <c r="AC283" s="8">
        <v>0.28599999999999998</v>
      </c>
      <c r="AD283" s="8">
        <v>0.29899999999999999</v>
      </c>
      <c r="AE283" s="8">
        <v>76</v>
      </c>
      <c r="AF283" s="11">
        <v>-3.9</v>
      </c>
      <c r="AG283" s="11">
        <v>-14</v>
      </c>
      <c r="AH283" s="8">
        <v>-8</v>
      </c>
      <c r="AI283" s="8">
        <v>-1</v>
      </c>
    </row>
    <row r="284" spans="1:35" ht="15" thickBot="1">
      <c r="A284" s="5">
        <v>283</v>
      </c>
      <c r="B284" s="22" t="s">
        <v>337</v>
      </c>
      <c r="C284" s="22">
        <v>2023</v>
      </c>
      <c r="D284" s="22" t="s">
        <v>52</v>
      </c>
      <c r="E284" s="8">
        <f>VLOOKUP(B284,HITTERS!$B:$W,3,FALSE)</f>
        <v>117</v>
      </c>
      <c r="F284" s="8">
        <f>VLOOKUP($B284,'Hit PD'!$B:$N,13,FALSE)</f>
        <v>362</v>
      </c>
      <c r="G284" s="8">
        <f>VLOOKUP($B284,HITTERS!$B:$W,4,FALSE)</f>
        <v>407</v>
      </c>
      <c r="H284" s="8">
        <f>VLOOKUP($B284,HITTERS!$B:$W,14,FALSE)</f>
        <v>0.25800000000000001</v>
      </c>
      <c r="I284" s="8">
        <f>VLOOKUP($B284,HITTERS!$B:$W,15,FALSE)</f>
        <v>0.34799999999999998</v>
      </c>
      <c r="J284" s="9">
        <f>VLOOKUP($B284,HITTERS!$B:$W,9,FALSE)</f>
        <v>7.3999999999999996E-2</v>
      </c>
      <c r="K284" s="10">
        <f>VLOOKUP($B284,HITTERS!$B:$W,10,FALSE)</f>
        <v>0.34200000000000003</v>
      </c>
      <c r="L284" s="10">
        <f>VLOOKUP(B284,'Hit Statcast'!B:R,9,FALSE)</f>
        <v>8.5000000000000006E-2</v>
      </c>
      <c r="M284" s="10">
        <f>VLOOKUP($B284,'Hit Statcast'!$B:$R,11,FALSE)</f>
        <v>0.4</v>
      </c>
      <c r="N284" s="23">
        <f>VLOOKUP($B284,'Hit Statcast'!$B:$R,5,FALSE)</f>
        <v>88.4</v>
      </c>
      <c r="O284" s="23">
        <f>VLOOKUP($B284,'Hit Statcast'!$B:$R,7,FALSE)</f>
        <v>18.100000000000001</v>
      </c>
      <c r="P284" s="10">
        <f>VLOOKUP($B284,'Hit PD'!$B:$L,4,FALSE)</f>
        <v>0.215</v>
      </c>
      <c r="Q284" s="10">
        <f>VLOOKUP($B284,'Hit PD'!$B:$L,5,FALSE)</f>
        <v>0.35199999999999998</v>
      </c>
      <c r="R284" s="10">
        <f>VLOOKUP($B284,'Hit PD'!$B:$L,6,FALSE)</f>
        <v>0.434</v>
      </c>
      <c r="S284" s="23">
        <f>VLOOKUP($B284,'Hit PD'!$B:$L,7,FALSE)</f>
        <v>0.9</v>
      </c>
      <c r="T284" s="10">
        <f>VLOOKUP($B284,'Hit PD'!$B:$L,8,FALSE)</f>
        <v>0.35599999999999998</v>
      </c>
      <c r="U284" s="10">
        <f t="shared" si="4"/>
        <v>0.32199999999999995</v>
      </c>
      <c r="V284" s="10">
        <f>VLOOKUP($B284,'Hit PD'!$B:$L,10,FALSE)</f>
        <v>0.32300000000000001</v>
      </c>
      <c r="W284" s="10">
        <f>VLOOKUP($B284,'Hit PD'!$B:$L,11,FALSE)</f>
        <v>0.16500000000000001</v>
      </c>
      <c r="X284" s="10">
        <f>VLOOKUP($B284,'Hit PD'!$B:$M,12,FALSE)</f>
        <v>0.158</v>
      </c>
      <c r="Y284" s="10">
        <f>VLOOKUP($B284,'Hit PD'!$B:$L,9,FALSE)</f>
        <v>0.67800000000000005</v>
      </c>
      <c r="Z284" s="8">
        <v>0.155</v>
      </c>
      <c r="AA284" s="8">
        <v>0.26500000000000001</v>
      </c>
      <c r="AB284" s="11">
        <v>0.192</v>
      </c>
      <c r="AC284" s="8">
        <v>0.26800000000000002</v>
      </c>
      <c r="AD284" s="8">
        <v>0.27200000000000002</v>
      </c>
      <c r="AE284" s="8">
        <v>67</v>
      </c>
      <c r="AF284" s="11">
        <v>-2.7</v>
      </c>
      <c r="AG284" s="11">
        <v>-18.100000000000001</v>
      </c>
      <c r="AH284" s="8">
        <v>-6.6</v>
      </c>
      <c r="AI284" s="8">
        <v>-1.1000000000000001</v>
      </c>
    </row>
    <row r="285" spans="1:35" ht="15" thickBot="1">
      <c r="A285" s="5">
        <v>284</v>
      </c>
      <c r="B285" s="22" t="s">
        <v>338</v>
      </c>
      <c r="C285" s="22">
        <v>2023</v>
      </c>
      <c r="D285" s="22" t="s">
        <v>153</v>
      </c>
      <c r="E285" s="8">
        <f>VLOOKUP(B285,HITTERS!$B:$W,3,FALSE)</f>
        <v>98</v>
      </c>
      <c r="F285" s="8">
        <f>VLOOKUP($B285,'Hit PD'!$B:$N,13,FALSE)</f>
        <v>334</v>
      </c>
      <c r="G285" s="8">
        <f>VLOOKUP($B285,HITTERS!$B:$W,4,FALSE)</f>
        <v>370</v>
      </c>
      <c r="H285" s="8">
        <f>VLOOKUP($B285,HITTERS!$B:$W,14,FALSE)</f>
        <v>0.32200000000000001</v>
      </c>
      <c r="I285" s="8">
        <f>VLOOKUP($B285,HITTERS!$B:$W,15,FALSE)</f>
        <v>0.35299999999999998</v>
      </c>
      <c r="J285" s="9">
        <f>VLOOKUP($B285,HITTERS!$B:$W,9,FALSE)</f>
        <v>8.4000000000000005E-2</v>
      </c>
      <c r="K285" s="10">
        <f>VLOOKUP($B285,HITTERS!$B:$W,10,FALSE)</f>
        <v>0.2</v>
      </c>
      <c r="L285" s="10">
        <f>VLOOKUP(B285,'Hit Statcast'!B:R,9,FALSE)</f>
        <v>4.2000000000000003E-2</v>
      </c>
      <c r="M285" s="10">
        <f>VLOOKUP($B285,'Hit Statcast'!$B:$R,11,FALSE)</f>
        <v>0.376</v>
      </c>
      <c r="N285" s="23">
        <f>VLOOKUP($B285,'Hit Statcast'!$B:$R,5,FALSE)</f>
        <v>89.1</v>
      </c>
      <c r="O285" s="23">
        <f>VLOOKUP($B285,'Hit Statcast'!$B:$R,7,FALSE)</f>
        <v>7.4</v>
      </c>
      <c r="P285" s="10">
        <f>VLOOKUP($B285,'Hit PD'!$B:$L,4,FALSE)</f>
        <v>0.21299999999999999</v>
      </c>
      <c r="Q285" s="10">
        <f>VLOOKUP($B285,'Hit PD'!$B:$L,5,FALSE)</f>
        <v>0.502</v>
      </c>
      <c r="R285" s="10">
        <f>VLOOKUP($B285,'Hit PD'!$B:$L,6,FALSE)</f>
        <v>0.28499999999999998</v>
      </c>
      <c r="S285" s="23">
        <f>VLOOKUP($B285,'Hit PD'!$B:$L,7,FALSE)</f>
        <v>0.5</v>
      </c>
      <c r="T285" s="10">
        <f>VLOOKUP($B285,'Hit PD'!$B:$L,8,FALSE)</f>
        <v>0.32</v>
      </c>
      <c r="U285" s="10">
        <f t="shared" si="4"/>
        <v>0.23499999999999999</v>
      </c>
      <c r="V285" s="10">
        <f>VLOOKUP($B285,'Hit PD'!$B:$L,10,FALSE)</f>
        <v>0.27300000000000002</v>
      </c>
      <c r="W285" s="10">
        <f>VLOOKUP($B285,'Hit PD'!$B:$L,11,FALSE)</f>
        <v>0.16</v>
      </c>
      <c r="X285" s="10">
        <f>VLOOKUP($B285,'Hit PD'!$B:$M,12,FALSE)</f>
        <v>0.113</v>
      </c>
      <c r="Y285" s="10">
        <f>VLOOKUP($B285,'Hit PD'!$B:$L,9,FALSE)</f>
        <v>0.76500000000000001</v>
      </c>
      <c r="Z285" s="8">
        <v>8.1000000000000003E-2</v>
      </c>
      <c r="AA285" s="8">
        <v>0.312</v>
      </c>
      <c r="AB285" s="11">
        <v>0.25</v>
      </c>
      <c r="AC285" s="8">
        <v>0.28699999999999998</v>
      </c>
      <c r="AD285" s="8">
        <v>0.28799999999999998</v>
      </c>
      <c r="AE285" s="8">
        <v>80</v>
      </c>
      <c r="AF285" s="11">
        <v>-5</v>
      </c>
      <c r="AG285" s="11">
        <v>-13.6</v>
      </c>
      <c r="AH285" s="8">
        <v>-9.9</v>
      </c>
      <c r="AI285" s="8">
        <v>-1.2</v>
      </c>
    </row>
    <row r="286" spans="1:35" ht="15" thickBot="1">
      <c r="A286" s="5">
        <v>285</v>
      </c>
      <c r="B286" s="22" t="s">
        <v>339</v>
      </c>
      <c r="C286" s="22">
        <v>2023</v>
      </c>
      <c r="D286" s="22" t="s">
        <v>50</v>
      </c>
      <c r="E286" s="8">
        <f>VLOOKUP(B286,HITTERS!$B:$W,3,FALSE)</f>
        <v>118</v>
      </c>
      <c r="F286" s="8">
        <f>VLOOKUP($B286,'Hit PD'!$B:$N,13,FALSE)</f>
        <v>311</v>
      </c>
      <c r="G286" s="8">
        <f>VLOOKUP($B286,HITTERS!$B:$W,4,FALSE)</f>
        <v>344</v>
      </c>
      <c r="H286" s="8">
        <f>VLOOKUP($B286,HITTERS!$B:$W,14,FALSE)</f>
        <v>0.26700000000000002</v>
      </c>
      <c r="I286" s="8">
        <f>VLOOKUP($B286,HITTERS!$B:$W,15,FALSE)</f>
        <v>0.33100000000000002</v>
      </c>
      <c r="J286" s="9">
        <f>VLOOKUP($B286,HITTERS!$B:$W,9,FALSE)</f>
        <v>8.1000000000000003E-2</v>
      </c>
      <c r="K286" s="10">
        <f>VLOOKUP($B286,HITTERS!$B:$W,10,FALSE)</f>
        <v>0.192</v>
      </c>
      <c r="L286" s="10">
        <f>VLOOKUP(B286,'Hit Statcast'!B:R,9,FALSE)</f>
        <v>5.1999999999999998E-2</v>
      </c>
      <c r="M286" s="10">
        <f>VLOOKUP($B286,'Hit Statcast'!$B:$R,11,FALSE)</f>
        <v>0.32500000000000001</v>
      </c>
      <c r="N286" s="23">
        <f>VLOOKUP($B286,'Hit Statcast'!$B:$R,5,FALSE)</f>
        <v>88.1</v>
      </c>
      <c r="O286" s="23">
        <f>VLOOKUP($B286,'Hit Statcast'!$B:$R,7,FALSE)</f>
        <v>16.899999999999999</v>
      </c>
      <c r="P286" s="10">
        <f>VLOOKUP($B286,'Hit PD'!$B:$L,4,FALSE)</f>
        <v>0.157</v>
      </c>
      <c r="Q286" s="10">
        <f>VLOOKUP($B286,'Hit PD'!$B:$L,5,FALSE)</f>
        <v>0.378</v>
      </c>
      <c r="R286" s="10">
        <f>VLOOKUP($B286,'Hit PD'!$B:$L,6,FALSE)</f>
        <v>0.46600000000000003</v>
      </c>
      <c r="S286" s="23">
        <f>VLOOKUP($B286,'Hit PD'!$B:$L,7,FALSE)</f>
        <v>1.6</v>
      </c>
      <c r="T286" s="10">
        <f>VLOOKUP($B286,'Hit PD'!$B:$L,8,FALSE)</f>
        <v>0.33100000000000002</v>
      </c>
      <c r="U286" s="10">
        <f t="shared" si="4"/>
        <v>0.19399999999999995</v>
      </c>
      <c r="V286" s="10">
        <f>VLOOKUP($B286,'Hit PD'!$B:$L,10,FALSE)</f>
        <v>0.24299999999999999</v>
      </c>
      <c r="W286" s="10">
        <f>VLOOKUP($B286,'Hit PD'!$B:$L,11,FALSE)</f>
        <v>0.151</v>
      </c>
      <c r="X286" s="10">
        <f>VLOOKUP($B286,'Hit PD'!$B:$M,12,FALSE)</f>
        <v>9.1999999999999998E-2</v>
      </c>
      <c r="Y286" s="10">
        <f>VLOOKUP($B286,'Hit PD'!$B:$L,9,FALSE)</f>
        <v>0.80600000000000005</v>
      </c>
      <c r="Z286" s="8">
        <v>0.13400000000000001</v>
      </c>
      <c r="AA286" s="8">
        <v>0.222</v>
      </c>
      <c r="AB286" s="11">
        <v>0.20499999999999999</v>
      </c>
      <c r="AC286" s="8">
        <v>0.26600000000000001</v>
      </c>
      <c r="AD286" s="8">
        <v>0.26600000000000001</v>
      </c>
      <c r="AE286" s="8">
        <v>64</v>
      </c>
      <c r="AF286" s="11">
        <v>0.1</v>
      </c>
      <c r="AG286" s="11">
        <v>-14</v>
      </c>
      <c r="AH286" s="8">
        <v>-9.1</v>
      </c>
      <c r="AI286" s="8">
        <v>-1.2</v>
      </c>
    </row>
    <row r="287" spans="1:35" ht="15" thickBot="1">
      <c r="A287" s="5">
        <v>286</v>
      </c>
      <c r="B287" s="22" t="s">
        <v>340</v>
      </c>
      <c r="C287" s="22">
        <v>2023</v>
      </c>
      <c r="D287" s="22" t="s">
        <v>100</v>
      </c>
      <c r="E287" s="8">
        <f>VLOOKUP(B287,HITTERS!$B:$W,3,FALSE)</f>
        <v>85</v>
      </c>
      <c r="F287" s="8">
        <f>VLOOKUP($B287,'Hit PD'!$B:$N,13,FALSE)</f>
        <v>301</v>
      </c>
      <c r="G287" s="8">
        <f>VLOOKUP($B287,HITTERS!$B:$W,4,FALSE)</f>
        <v>326</v>
      </c>
      <c r="H287" s="8">
        <f>VLOOKUP($B287,HITTERS!$B:$W,14,FALSE)</f>
        <v>0.27700000000000002</v>
      </c>
      <c r="I287" s="8">
        <f>VLOOKUP($B287,HITTERS!$B:$W,15,FALSE)</f>
        <v>0.27900000000000003</v>
      </c>
      <c r="J287" s="9">
        <f>VLOOKUP($B287,HITTERS!$B:$W,9,FALSE)</f>
        <v>6.7000000000000004E-2</v>
      </c>
      <c r="K287" s="10">
        <f>VLOOKUP($B287,HITTERS!$B:$W,10,FALSE)</f>
        <v>0.14399999999999999</v>
      </c>
      <c r="L287" s="10">
        <f>VLOOKUP(B287,'Hit Statcast'!B:R,9,FALSE)</f>
        <v>3.5000000000000003E-2</v>
      </c>
      <c r="M287" s="10">
        <f>VLOOKUP($B287,'Hit Statcast'!$B:$R,11,FALSE)</f>
        <v>0.38800000000000001</v>
      </c>
      <c r="N287" s="23">
        <f>VLOOKUP($B287,'Hit Statcast'!$B:$R,5,FALSE)</f>
        <v>88</v>
      </c>
      <c r="O287" s="23">
        <f>VLOOKUP($B287,'Hit Statcast'!$B:$R,7,FALSE)</f>
        <v>2.9</v>
      </c>
      <c r="P287" s="10">
        <f>VLOOKUP($B287,'Hit PD'!$B:$L,4,FALSE)</f>
        <v>0.151</v>
      </c>
      <c r="Q287" s="10">
        <f>VLOOKUP($B287,'Hit PD'!$B:$L,5,FALSE)</f>
        <v>0.58599999999999997</v>
      </c>
      <c r="R287" s="10">
        <f>VLOOKUP($B287,'Hit PD'!$B:$L,6,FALSE)</f>
        <v>0.26300000000000001</v>
      </c>
      <c r="S287" s="23">
        <f>VLOOKUP($B287,'Hit PD'!$B:$L,7,FALSE)</f>
        <v>4.5999999999999996</v>
      </c>
      <c r="T287" s="10">
        <f>VLOOKUP($B287,'Hit PD'!$B:$L,8,FALSE)</f>
        <v>0.40200000000000002</v>
      </c>
      <c r="U287" s="10">
        <f t="shared" si="4"/>
        <v>0.18100000000000005</v>
      </c>
      <c r="V287" s="10">
        <f>VLOOKUP($B287,'Hit PD'!$B:$L,10,FALSE)</f>
        <v>0.26800000000000002</v>
      </c>
      <c r="W287" s="10">
        <f>VLOOKUP($B287,'Hit PD'!$B:$L,11,FALSE)</f>
        <v>0.17599999999999999</v>
      </c>
      <c r="X287" s="10">
        <f>VLOOKUP($B287,'Hit PD'!$B:$M,12,FALSE)</f>
        <v>9.0999999999999998E-2</v>
      </c>
      <c r="Y287" s="10">
        <f>VLOOKUP($B287,'Hit PD'!$B:$L,9,FALSE)</f>
        <v>0.81899999999999995</v>
      </c>
      <c r="Z287" s="8">
        <v>0.06</v>
      </c>
      <c r="AA287" s="8">
        <v>0.251</v>
      </c>
      <c r="AB287" s="11">
        <v>0.219</v>
      </c>
      <c r="AC287" s="8">
        <v>0.25</v>
      </c>
      <c r="AD287" s="8">
        <v>0.28000000000000003</v>
      </c>
      <c r="AE287" s="8">
        <v>52</v>
      </c>
      <c r="AF287" s="11">
        <v>-2.2000000000000002</v>
      </c>
      <c r="AG287" s="11">
        <v>-21.6</v>
      </c>
      <c r="AH287" s="8">
        <v>-2.2000000000000002</v>
      </c>
      <c r="AI287" s="8">
        <v>-1.3</v>
      </c>
    </row>
    <row r="288" spans="1:35" ht="15" thickBot="1">
      <c r="A288" s="5">
        <v>287</v>
      </c>
      <c r="B288" s="22" t="s">
        <v>341</v>
      </c>
      <c r="C288" s="22">
        <v>2023</v>
      </c>
      <c r="D288" s="6" t="s">
        <v>103</v>
      </c>
      <c r="E288" s="8">
        <f>VLOOKUP(B288,HITTERS!$B:$W,3,FALSE)</f>
        <v>140</v>
      </c>
      <c r="F288" s="8">
        <f>VLOOKUP($B288,'Hit PD'!$B:$N,13,FALSE)</f>
        <v>465</v>
      </c>
      <c r="G288" s="8">
        <f>VLOOKUP($B288,HITTERS!$B:$W,4,FALSE)</f>
        <v>508</v>
      </c>
      <c r="H288" s="8">
        <f>VLOOKUP($B288,HITTERS!$B:$W,14,FALSE)</f>
        <v>0.28899999999999998</v>
      </c>
      <c r="I288" s="8">
        <f>VLOOKUP($B288,HITTERS!$B:$W,15,FALSE)</f>
        <v>0.35699999999999998</v>
      </c>
      <c r="J288" s="9">
        <f>VLOOKUP($B288,HITTERS!$B:$W,9,FALSE)</f>
        <v>6.7000000000000004E-2</v>
      </c>
      <c r="K288" s="10">
        <f>VLOOKUP($B288,HITTERS!$B:$W,10,FALSE)</f>
        <v>0.191</v>
      </c>
      <c r="L288" s="10">
        <f>VLOOKUP(B288,'Hit Statcast'!B:R,9,FALSE)</f>
        <v>4.5999999999999999E-2</v>
      </c>
      <c r="M288" s="10">
        <f>VLOOKUP($B288,'Hit Statcast'!$B:$R,11,FALSE)</f>
        <v>0.33400000000000002</v>
      </c>
      <c r="N288" s="23">
        <f>VLOOKUP($B288,'Hit Statcast'!$B:$R,5,FALSE)</f>
        <v>87.8</v>
      </c>
      <c r="O288" s="23">
        <f>VLOOKUP($B288,'Hit Statcast'!$B:$R,7,FALSE)</f>
        <v>17</v>
      </c>
      <c r="P288" s="10">
        <f>VLOOKUP($B288,'Hit PD'!$B:$L,4,FALSE)</f>
        <v>0.19</v>
      </c>
      <c r="Q288" s="10">
        <f>VLOOKUP($B288,'Hit PD'!$B:$L,5,FALSE)</f>
        <v>0.374</v>
      </c>
      <c r="R288" s="10">
        <f>VLOOKUP($B288,'Hit PD'!$B:$L,6,FALSE)</f>
        <v>0.436</v>
      </c>
      <c r="S288" s="23">
        <f>VLOOKUP($B288,'Hit PD'!$B:$L,7,FALSE)</f>
        <v>3.3</v>
      </c>
      <c r="T288" s="10">
        <f>VLOOKUP($B288,'Hit PD'!$B:$L,8,FALSE)</f>
        <v>0.307</v>
      </c>
      <c r="U288" s="10">
        <f t="shared" si="4"/>
        <v>0.21899999999999997</v>
      </c>
      <c r="V288" s="10">
        <f>VLOOKUP($B288,'Hit PD'!$B:$L,10,FALSE)</f>
        <v>0.28000000000000003</v>
      </c>
      <c r="W288" s="10">
        <f>VLOOKUP($B288,'Hit PD'!$B:$L,11,FALSE)</f>
        <v>0.17699999999999999</v>
      </c>
      <c r="X288" s="10">
        <f>VLOOKUP($B288,'Hit PD'!$B:$M,12,FALSE)</f>
        <v>0.10199999999999999</v>
      </c>
      <c r="Y288" s="10">
        <f>VLOOKUP($B288,'Hit PD'!$B:$L,9,FALSE)</f>
        <v>0.78100000000000003</v>
      </c>
      <c r="Z288" s="8">
        <v>0.11</v>
      </c>
      <c r="AA288" s="8">
        <v>0.27600000000000002</v>
      </c>
      <c r="AB288" s="11">
        <v>0.23599999999999999</v>
      </c>
      <c r="AC288" s="8">
        <v>0.27900000000000003</v>
      </c>
      <c r="AD288" s="8">
        <v>0.26700000000000002</v>
      </c>
      <c r="AE288" s="8">
        <v>70</v>
      </c>
      <c r="AF288" s="11">
        <v>-3</v>
      </c>
      <c r="AG288" s="11">
        <v>-20.9</v>
      </c>
      <c r="AH288" s="8">
        <v>-10.8</v>
      </c>
      <c r="AI288" s="8">
        <v>-1.5</v>
      </c>
    </row>
    <row r="289" spans="1:36" ht="15" thickBot="1">
      <c r="A289" s="12">
        <v>288</v>
      </c>
      <c r="B289" s="22" t="s">
        <v>342</v>
      </c>
      <c r="C289" s="22">
        <v>2023</v>
      </c>
      <c r="D289" s="13" t="s">
        <v>103</v>
      </c>
      <c r="E289" s="8">
        <f>VLOOKUP(B289,HITTERS!$B:$W,3,FALSE)</f>
        <v>125</v>
      </c>
      <c r="F289" s="8">
        <f>VLOOKUP($B289,'Hit PD'!$B:$N,13,FALSE)</f>
        <v>459</v>
      </c>
      <c r="G289" s="8">
        <f>VLOOKUP($B289,HITTERS!$B:$W,4,FALSE)</f>
        <v>521</v>
      </c>
      <c r="H289" s="8">
        <f>VLOOKUP($B289,HITTERS!$B:$W,14,FALSE)</f>
        <v>0.32100000000000001</v>
      </c>
      <c r="I289" s="8">
        <f>VLOOKUP($B289,HITTERS!$B:$W,15,FALSE)</f>
        <v>0.36799999999999999</v>
      </c>
      <c r="J289" s="9">
        <f>VLOOKUP($B289,HITTERS!$B:$W,9,FALSE)</f>
        <v>9.6000000000000002E-2</v>
      </c>
      <c r="K289" s="10">
        <f>VLOOKUP($B289,HITTERS!$B:$W,10,FALSE)</f>
        <v>0.17299999999999999</v>
      </c>
      <c r="L289" s="10">
        <f>VLOOKUP(B289,'Hit Statcast'!B:R,9,FALSE)</f>
        <v>0.04</v>
      </c>
      <c r="M289" s="10">
        <f>VLOOKUP($B289,'Hit Statcast'!$B:$R,11,FALSE)</f>
        <v>0.317</v>
      </c>
      <c r="N289" s="23">
        <f>VLOOKUP($B289,'Hit Statcast'!$B:$R,5,FALSE)</f>
        <v>86.5</v>
      </c>
      <c r="O289" s="23">
        <f>VLOOKUP($B289,'Hit Statcast'!$B:$R,7,FALSE)</f>
        <v>14.8</v>
      </c>
      <c r="P289" s="10">
        <f>VLOOKUP($B289,'Hit PD'!$B:$L,4,FALSE)</f>
        <v>0.22700000000000001</v>
      </c>
      <c r="Q289" s="10">
        <f>VLOOKUP($B289,'Hit PD'!$B:$L,5,FALSE)</f>
        <v>0.40100000000000002</v>
      </c>
      <c r="R289" s="10">
        <f>VLOOKUP($B289,'Hit PD'!$B:$L,6,FALSE)</f>
        <v>0.372</v>
      </c>
      <c r="S289" s="23">
        <f>VLOOKUP($B289,'Hit PD'!$B:$L,7,FALSE)</f>
        <v>2.9</v>
      </c>
      <c r="T289" s="10">
        <f>VLOOKUP($B289,'Hit PD'!$B:$L,8,FALSE)</f>
        <v>0.27700000000000002</v>
      </c>
      <c r="U289" s="10">
        <f t="shared" si="4"/>
        <v>0.18100000000000005</v>
      </c>
      <c r="V289" s="10">
        <f>VLOOKUP($B289,'Hit PD'!$B:$L,10,FALSE)</f>
        <v>0.23599999999999999</v>
      </c>
      <c r="W289" s="10">
        <f>VLOOKUP($B289,'Hit PD'!$B:$L,11,FALSE)</f>
        <v>0.151</v>
      </c>
      <c r="X289" s="10">
        <f>VLOOKUP($B289,'Hit PD'!$B:$M,12,FALSE)</f>
        <v>8.5000000000000006E-2</v>
      </c>
      <c r="Y289" s="10">
        <f>VLOOKUP($B289,'Hit PD'!$B:$L,9,FALSE)</f>
        <v>0.81899999999999995</v>
      </c>
      <c r="Z289" s="14">
        <v>0.127</v>
      </c>
      <c r="AA289" s="14">
        <v>0.27600000000000002</v>
      </c>
      <c r="AB289" s="17">
        <v>0.23899999999999999</v>
      </c>
      <c r="AC289" s="14">
        <v>0.30299999999999999</v>
      </c>
      <c r="AD289" s="14">
        <v>0.307</v>
      </c>
      <c r="AE289" s="14">
        <v>75</v>
      </c>
      <c r="AF289" s="17">
        <v>-3.2</v>
      </c>
      <c r="AG289" s="17">
        <v>-18.899999999999999</v>
      </c>
      <c r="AH289" s="14">
        <v>-18.100000000000001</v>
      </c>
      <c r="AI289" s="14">
        <v>-2</v>
      </c>
    </row>
    <row r="290" spans="1:36" ht="15" thickBot="1">
      <c r="A290" s="5">
        <v>1</v>
      </c>
      <c r="B290" s="7" t="s">
        <v>53</v>
      </c>
      <c r="C290" s="22">
        <v>2022</v>
      </c>
      <c r="D290" s="7" t="s">
        <v>54</v>
      </c>
      <c r="E290" s="8">
        <v>157</v>
      </c>
      <c r="F290" s="8"/>
      <c r="G290" s="8">
        <v>696</v>
      </c>
      <c r="H290" s="8">
        <v>0.42499999999999999</v>
      </c>
      <c r="I290" s="8">
        <v>0.68600000000000005</v>
      </c>
      <c r="J290" s="9">
        <v>0.159</v>
      </c>
      <c r="K290" s="10">
        <v>0.251</v>
      </c>
      <c r="L290" s="10">
        <v>0.26200000000000001</v>
      </c>
      <c r="M290" s="10">
        <v>0.60899999999999999</v>
      </c>
      <c r="N290" s="8">
        <v>95.8</v>
      </c>
      <c r="O290" s="8">
        <v>14.9</v>
      </c>
      <c r="P290" s="10">
        <v>0.193</v>
      </c>
      <c r="Q290" s="10">
        <v>0.373</v>
      </c>
      <c r="R290" s="10">
        <v>0.435</v>
      </c>
      <c r="S290" s="8">
        <v>4</v>
      </c>
      <c r="T290" s="10">
        <v>0.26900000000000002</v>
      </c>
      <c r="U290" s="10">
        <f t="shared" si="4"/>
        <v>0.27800000000000002</v>
      </c>
      <c r="V290" s="10">
        <v>0.28699999999999998</v>
      </c>
      <c r="W290" s="10">
        <v>0.16900000000000001</v>
      </c>
      <c r="X290" s="10">
        <v>0.11799999999999999</v>
      </c>
      <c r="Y290" s="10">
        <v>0.72199999999999998</v>
      </c>
      <c r="Z290" s="8">
        <v>0.375</v>
      </c>
      <c r="AA290" s="8">
        <v>0.34</v>
      </c>
      <c r="AB290" s="11">
        <v>0.311</v>
      </c>
      <c r="AC290" s="8">
        <v>0.45800000000000002</v>
      </c>
      <c r="AD290" s="8">
        <v>0.46300000000000002</v>
      </c>
      <c r="AE290" s="8">
        <v>209</v>
      </c>
      <c r="AF290" s="11">
        <v>2.1</v>
      </c>
      <c r="AG290" s="11">
        <v>87.1</v>
      </c>
      <c r="AH290" s="8">
        <v>1.1000000000000001</v>
      </c>
      <c r="AI290" s="8">
        <v>11.6</v>
      </c>
      <c r="AJ290" s="8">
        <v>11.6</v>
      </c>
    </row>
    <row r="291" spans="1:36" ht="15" thickBot="1">
      <c r="A291" s="5">
        <v>2</v>
      </c>
      <c r="B291" s="7" t="s">
        <v>98</v>
      </c>
      <c r="C291" s="22">
        <v>2022</v>
      </c>
      <c r="D291" s="7" t="s">
        <v>41</v>
      </c>
      <c r="E291" s="8">
        <v>150</v>
      </c>
      <c r="F291" s="8"/>
      <c r="G291" s="8">
        <v>644</v>
      </c>
      <c r="H291" s="8">
        <v>0.36599999999999999</v>
      </c>
      <c r="I291" s="8">
        <v>0.53100000000000003</v>
      </c>
      <c r="J291" s="9">
        <v>9.8000000000000004E-2</v>
      </c>
      <c r="K291" s="10">
        <v>0.20699999999999999</v>
      </c>
      <c r="L291" s="10">
        <v>9.8000000000000004E-2</v>
      </c>
      <c r="M291" s="10">
        <v>0.49</v>
      </c>
      <c r="N291" s="8">
        <v>91.5</v>
      </c>
      <c r="O291" s="8">
        <v>16</v>
      </c>
      <c r="P291" s="10">
        <v>0.20599999999999999</v>
      </c>
      <c r="Q291" s="10">
        <v>0.378</v>
      </c>
      <c r="R291" s="10">
        <v>0.41599999999999998</v>
      </c>
      <c r="S291" s="8">
        <v>4.3</v>
      </c>
      <c r="T291" s="10">
        <v>0.34200000000000003</v>
      </c>
      <c r="U291" s="10">
        <f t="shared" ref="U291:U354" si="5">1-Y291</f>
        <v>0.23199999999999998</v>
      </c>
      <c r="V291" s="10">
        <v>0.24299999999999999</v>
      </c>
      <c r="W291" s="10">
        <v>0.126</v>
      </c>
      <c r="X291" s="10">
        <v>0.11799999999999999</v>
      </c>
      <c r="Y291" s="10">
        <v>0.76800000000000002</v>
      </c>
      <c r="Z291" s="8">
        <v>0.23400000000000001</v>
      </c>
      <c r="AA291" s="8">
        <v>0.33700000000000002</v>
      </c>
      <c r="AB291" s="11">
        <v>0.29799999999999999</v>
      </c>
      <c r="AC291" s="8">
        <v>0.38200000000000001</v>
      </c>
      <c r="AD291" s="8">
        <v>0.33800000000000002</v>
      </c>
      <c r="AE291" s="8">
        <v>153</v>
      </c>
      <c r="AF291" s="11">
        <v>3</v>
      </c>
      <c r="AG291" s="11">
        <v>42.6</v>
      </c>
      <c r="AH291" s="8">
        <v>7</v>
      </c>
      <c r="AI291" s="8">
        <v>7.5</v>
      </c>
      <c r="AJ291" s="8">
        <v>7.5</v>
      </c>
    </row>
    <row r="292" spans="1:36" ht="15" thickBot="1">
      <c r="A292" s="5">
        <v>3</v>
      </c>
      <c r="B292" s="7" t="s">
        <v>132</v>
      </c>
      <c r="C292" s="22">
        <v>2022</v>
      </c>
      <c r="D292" s="7" t="s">
        <v>95</v>
      </c>
      <c r="E292" s="8">
        <v>148</v>
      </c>
      <c r="F292" s="8"/>
      <c r="G292" s="8">
        <v>620</v>
      </c>
      <c r="H292" s="8">
        <v>0.35799999999999998</v>
      </c>
      <c r="I292" s="8">
        <v>0.53300000000000003</v>
      </c>
      <c r="J292" s="9">
        <v>8.4000000000000005E-2</v>
      </c>
      <c r="K292" s="10">
        <v>0.11600000000000001</v>
      </c>
      <c r="L292" s="10">
        <v>8.2000000000000003E-2</v>
      </c>
      <c r="M292" s="10">
        <v>0.38900000000000001</v>
      </c>
      <c r="N292" s="8">
        <v>88.7</v>
      </c>
      <c r="O292" s="8">
        <v>21.7</v>
      </c>
      <c r="P292" s="10">
        <v>0.20399999999999999</v>
      </c>
      <c r="Q292" s="10">
        <v>0.29699999999999999</v>
      </c>
      <c r="R292" s="10">
        <v>0.499</v>
      </c>
      <c r="S292" s="8">
        <v>2.6</v>
      </c>
      <c r="T292" s="10">
        <v>0.36099999999999999</v>
      </c>
      <c r="U292" s="10">
        <f t="shared" si="5"/>
        <v>0.17700000000000005</v>
      </c>
      <c r="V292" s="10">
        <v>0.24099999999999999</v>
      </c>
      <c r="W292" s="10">
        <v>0.155</v>
      </c>
      <c r="X292" s="10">
        <v>8.5999999999999993E-2</v>
      </c>
      <c r="Y292" s="10">
        <v>0.82299999999999995</v>
      </c>
      <c r="Z292" s="8">
        <v>0.24099999999999999</v>
      </c>
      <c r="AA292" s="8">
        <v>0.28999999999999998</v>
      </c>
      <c r="AB292" s="11">
        <v>0.29299999999999998</v>
      </c>
      <c r="AC292" s="8">
        <v>0.38100000000000001</v>
      </c>
      <c r="AD292" s="8">
        <v>0.33900000000000002</v>
      </c>
      <c r="AE292" s="8">
        <v>150</v>
      </c>
      <c r="AF292" s="11">
        <v>-1.6</v>
      </c>
      <c r="AG292" s="11">
        <v>34.200000000000003</v>
      </c>
      <c r="AH292" s="8">
        <v>13.2</v>
      </c>
      <c r="AI292" s="8">
        <v>7.2</v>
      </c>
      <c r="AJ292" s="8">
        <v>7.2</v>
      </c>
    </row>
    <row r="293" spans="1:36" ht="15" thickBot="1">
      <c r="A293" s="5">
        <v>4</v>
      </c>
      <c r="B293" s="7" t="s">
        <v>27</v>
      </c>
      <c r="C293" s="22">
        <v>2022</v>
      </c>
      <c r="D293" s="7" t="s">
        <v>24</v>
      </c>
      <c r="E293" s="8">
        <v>159</v>
      </c>
      <c r="F293" s="8"/>
      <c r="G293" s="8">
        <v>708</v>
      </c>
      <c r="H293" s="8">
        <v>0.40699999999999997</v>
      </c>
      <c r="I293" s="8">
        <v>0.51100000000000001</v>
      </c>
      <c r="J293" s="9">
        <v>0.11899999999999999</v>
      </c>
      <c r="K293" s="10">
        <v>0.14399999999999999</v>
      </c>
      <c r="L293" s="10">
        <v>0.10100000000000001</v>
      </c>
      <c r="M293" s="10">
        <v>0.48</v>
      </c>
      <c r="N293" s="8">
        <v>91.3</v>
      </c>
      <c r="O293" s="8">
        <v>13.6</v>
      </c>
      <c r="P293" s="10">
        <v>0.27500000000000002</v>
      </c>
      <c r="Q293" s="10">
        <v>0.38700000000000001</v>
      </c>
      <c r="R293" s="10">
        <v>0.33800000000000002</v>
      </c>
      <c r="S293" s="8">
        <v>4.8</v>
      </c>
      <c r="T293" s="10">
        <v>0.313</v>
      </c>
      <c r="U293" s="10">
        <f t="shared" si="5"/>
        <v>0.16900000000000004</v>
      </c>
      <c r="V293" s="10">
        <v>0.20599999999999999</v>
      </c>
      <c r="W293" s="10">
        <v>0.122</v>
      </c>
      <c r="X293" s="10">
        <v>8.4000000000000005E-2</v>
      </c>
      <c r="Y293" s="10">
        <v>0.83099999999999996</v>
      </c>
      <c r="Z293" s="8">
        <v>0.186</v>
      </c>
      <c r="AA293" s="8">
        <v>0.35899999999999999</v>
      </c>
      <c r="AB293" s="11">
        <v>0.32500000000000001</v>
      </c>
      <c r="AC293" s="8">
        <v>0.39300000000000002</v>
      </c>
      <c r="AD293" s="8">
        <v>0.40300000000000002</v>
      </c>
      <c r="AE293" s="8">
        <v>158</v>
      </c>
      <c r="AF293" s="11">
        <v>5.4</v>
      </c>
      <c r="AG293" s="11">
        <v>52.8</v>
      </c>
      <c r="AH293" s="8">
        <v>-9.1999999999999993</v>
      </c>
      <c r="AI293" s="8">
        <v>7.1</v>
      </c>
      <c r="AJ293" s="8">
        <v>7.1</v>
      </c>
    </row>
    <row r="294" spans="1:36" ht="15" thickBot="1">
      <c r="A294" s="5">
        <v>5</v>
      </c>
      <c r="B294" s="7" t="s">
        <v>94</v>
      </c>
      <c r="C294" s="22">
        <v>2022</v>
      </c>
      <c r="D294" s="7" t="s">
        <v>95</v>
      </c>
      <c r="E294" s="8">
        <v>151</v>
      </c>
      <c r="F294" s="8"/>
      <c r="G294" s="8">
        <v>651</v>
      </c>
      <c r="H294" s="8">
        <v>0.40400000000000003</v>
      </c>
      <c r="I294" s="8">
        <v>0.57799999999999996</v>
      </c>
      <c r="J294" s="9">
        <v>0.121</v>
      </c>
      <c r="K294" s="10">
        <v>0.217</v>
      </c>
      <c r="L294" s="10">
        <v>0.115</v>
      </c>
      <c r="M294" s="10">
        <v>0.46899999999999997</v>
      </c>
      <c r="N294" s="8">
        <v>90.7</v>
      </c>
      <c r="O294" s="8">
        <v>15.7</v>
      </c>
      <c r="P294" s="10">
        <v>0.189</v>
      </c>
      <c r="Q294" s="10">
        <v>0.40300000000000002</v>
      </c>
      <c r="R294" s="10">
        <v>0.40799999999999997</v>
      </c>
      <c r="S294" s="8">
        <v>3.6</v>
      </c>
      <c r="T294" s="10">
        <v>0.27600000000000002</v>
      </c>
      <c r="U294" s="10">
        <f t="shared" si="5"/>
        <v>0.23699999999999999</v>
      </c>
      <c r="V294" s="10">
        <v>0.29499999999999998</v>
      </c>
      <c r="W294" s="10">
        <v>0.19600000000000001</v>
      </c>
      <c r="X294" s="10">
        <v>9.9000000000000005E-2</v>
      </c>
      <c r="Y294" s="10">
        <v>0.76300000000000001</v>
      </c>
      <c r="Z294" s="8">
        <v>0.26</v>
      </c>
      <c r="AA294" s="8">
        <v>0.36799999999999999</v>
      </c>
      <c r="AB294" s="11">
        <v>0.317</v>
      </c>
      <c r="AC294" s="8">
        <v>0.41899999999999998</v>
      </c>
      <c r="AD294" s="8">
        <v>0.36699999999999999</v>
      </c>
      <c r="AE294" s="8">
        <v>176</v>
      </c>
      <c r="AF294" s="11">
        <v>3</v>
      </c>
      <c r="AG294" s="11">
        <v>60.4</v>
      </c>
      <c r="AH294" s="8">
        <v>-15.8</v>
      </c>
      <c r="AI294" s="8">
        <v>7</v>
      </c>
      <c r="AJ294" s="8">
        <v>7</v>
      </c>
    </row>
    <row r="295" spans="1:36" ht="15" thickBot="1">
      <c r="A295" s="5">
        <v>6</v>
      </c>
      <c r="B295" s="7" t="s">
        <v>67</v>
      </c>
      <c r="C295" s="22">
        <v>2022</v>
      </c>
      <c r="D295" s="7" t="s">
        <v>52</v>
      </c>
      <c r="E295" s="8">
        <v>135</v>
      </c>
      <c r="F295" s="8"/>
      <c r="G295" s="8">
        <v>561</v>
      </c>
      <c r="H295" s="8">
        <v>0.40600000000000003</v>
      </c>
      <c r="I295" s="8">
        <v>0.61299999999999999</v>
      </c>
      <c r="J295" s="9">
        <v>0.13900000000000001</v>
      </c>
      <c r="K295" s="10">
        <v>0.189</v>
      </c>
      <c r="L295" s="10">
        <v>0.21</v>
      </c>
      <c r="M295" s="10">
        <v>0.59799999999999998</v>
      </c>
      <c r="N295" s="8">
        <v>95.2</v>
      </c>
      <c r="O295" s="8">
        <v>12.3</v>
      </c>
      <c r="P295" s="10">
        <v>0.216</v>
      </c>
      <c r="Q295" s="10">
        <v>0.39100000000000001</v>
      </c>
      <c r="R295" s="10">
        <v>0.39400000000000002</v>
      </c>
      <c r="S295" s="8">
        <v>3</v>
      </c>
      <c r="T295" s="10">
        <v>0.27500000000000002</v>
      </c>
      <c r="U295" s="10">
        <f t="shared" si="5"/>
        <v>0.21099999999999997</v>
      </c>
      <c r="V295" s="10">
        <v>0.25600000000000001</v>
      </c>
      <c r="W295" s="10">
        <v>0.16500000000000001</v>
      </c>
      <c r="X295" s="10">
        <v>0.09</v>
      </c>
      <c r="Y295" s="10">
        <v>0.78900000000000003</v>
      </c>
      <c r="Z295" s="8">
        <v>0.30599999999999999</v>
      </c>
      <c r="AA295" s="8">
        <v>0.32</v>
      </c>
      <c r="AB295" s="11">
        <v>0.30599999999999999</v>
      </c>
      <c r="AC295" s="8">
        <v>0.42699999999999999</v>
      </c>
      <c r="AD295" s="8">
        <v>0.46200000000000002</v>
      </c>
      <c r="AE295" s="8">
        <v>185</v>
      </c>
      <c r="AF295" s="11">
        <v>-0.6</v>
      </c>
      <c r="AG295" s="11">
        <v>53</v>
      </c>
      <c r="AH295" s="8">
        <v>-6.7</v>
      </c>
      <c r="AI295" s="8">
        <v>6.7</v>
      </c>
      <c r="AJ295" s="8">
        <v>6.7</v>
      </c>
    </row>
    <row r="296" spans="1:36" ht="15" thickBot="1">
      <c r="A296" s="5">
        <v>7</v>
      </c>
      <c r="B296" s="7" t="s">
        <v>80</v>
      </c>
      <c r="C296" s="22">
        <v>2022</v>
      </c>
      <c r="D296" s="7" t="s">
        <v>52</v>
      </c>
      <c r="E296" s="8">
        <v>141</v>
      </c>
      <c r="F296" s="8"/>
      <c r="G296" s="8">
        <v>604</v>
      </c>
      <c r="H296" s="8">
        <v>0.38700000000000001</v>
      </c>
      <c r="I296" s="8">
        <v>0.53300000000000003</v>
      </c>
      <c r="J296" s="9">
        <v>0.109</v>
      </c>
      <c r="K296" s="10">
        <v>0.14399999999999999</v>
      </c>
      <c r="L296" s="10">
        <v>7.6999999999999999E-2</v>
      </c>
      <c r="M296" s="10">
        <v>0.29499999999999998</v>
      </c>
      <c r="N296" s="8">
        <v>85.9</v>
      </c>
      <c r="O296" s="8">
        <v>16.100000000000001</v>
      </c>
      <c r="P296" s="10">
        <v>0.20399999999999999</v>
      </c>
      <c r="Q296" s="10">
        <v>0.41</v>
      </c>
      <c r="R296" s="10">
        <v>0.38700000000000001</v>
      </c>
      <c r="S296" s="8">
        <v>5</v>
      </c>
      <c r="T296" s="10">
        <v>0.314</v>
      </c>
      <c r="U296" s="10">
        <f t="shared" si="5"/>
        <v>0.15400000000000003</v>
      </c>
      <c r="V296" s="10">
        <v>0.24099999999999999</v>
      </c>
      <c r="W296" s="10">
        <v>0.17299999999999999</v>
      </c>
      <c r="X296" s="10">
        <v>6.8000000000000005E-2</v>
      </c>
      <c r="Y296" s="10">
        <v>0.84599999999999997</v>
      </c>
      <c r="Z296" s="8">
        <v>0.23300000000000001</v>
      </c>
      <c r="AA296" s="8">
        <v>0.315</v>
      </c>
      <c r="AB296" s="11">
        <v>0.3</v>
      </c>
      <c r="AC296" s="8">
        <v>0.39700000000000002</v>
      </c>
      <c r="AD296" s="8">
        <v>0.35399999999999998</v>
      </c>
      <c r="AE296" s="8">
        <v>164</v>
      </c>
      <c r="AF296" s="11">
        <v>-1.5</v>
      </c>
      <c r="AG296" s="11">
        <v>42</v>
      </c>
      <c r="AH296" s="8">
        <v>1.6</v>
      </c>
      <c r="AI296" s="8">
        <v>6.6</v>
      </c>
      <c r="AJ296" s="8">
        <v>6.6</v>
      </c>
    </row>
    <row r="297" spans="1:36" ht="15" thickBot="1">
      <c r="A297" s="5">
        <v>8</v>
      </c>
      <c r="B297" s="7" t="s">
        <v>42</v>
      </c>
      <c r="C297" s="22">
        <v>2022</v>
      </c>
      <c r="D297" s="7" t="s">
        <v>43</v>
      </c>
      <c r="E297" s="8">
        <v>161</v>
      </c>
      <c r="F297" s="8"/>
      <c r="G297" s="8">
        <v>706</v>
      </c>
      <c r="H297" s="8">
        <v>0.33900000000000002</v>
      </c>
      <c r="I297" s="8">
        <v>0.44900000000000001</v>
      </c>
      <c r="J297" s="9">
        <v>8.4000000000000005E-2</v>
      </c>
      <c r="K297" s="10">
        <v>0.188</v>
      </c>
      <c r="L297" s="10">
        <v>8.3000000000000004E-2</v>
      </c>
      <c r="M297" s="10">
        <v>0.41099999999999998</v>
      </c>
      <c r="N297" s="8">
        <v>89.3</v>
      </c>
      <c r="O297" s="8">
        <v>13.8</v>
      </c>
      <c r="P297" s="10">
        <v>0.17899999999999999</v>
      </c>
      <c r="Q297" s="10">
        <v>0.43099999999999999</v>
      </c>
      <c r="R297" s="10">
        <v>0.39</v>
      </c>
      <c r="S297" s="8">
        <v>5.6</v>
      </c>
      <c r="T297" s="10">
        <v>0.33800000000000002</v>
      </c>
      <c r="U297" s="10">
        <f t="shared" si="5"/>
        <v>0.20999999999999996</v>
      </c>
      <c r="V297" s="10">
        <v>0.254</v>
      </c>
      <c r="W297" s="10">
        <v>0.154</v>
      </c>
      <c r="X297" s="10">
        <v>0.1</v>
      </c>
      <c r="Y297" s="10">
        <v>0.79</v>
      </c>
      <c r="Z297" s="8">
        <v>0.17899999999999999</v>
      </c>
      <c r="AA297" s="8">
        <v>0.30099999999999999</v>
      </c>
      <c r="AB297" s="11">
        <v>0.27</v>
      </c>
      <c r="AC297" s="8">
        <v>0.34200000000000003</v>
      </c>
      <c r="AD297" s="8">
        <v>0.33100000000000002</v>
      </c>
      <c r="AE297" s="8">
        <v>125</v>
      </c>
      <c r="AF297" s="11">
        <v>3.3</v>
      </c>
      <c r="AG297" s="11">
        <v>23.9</v>
      </c>
      <c r="AH297" s="8">
        <v>15.1</v>
      </c>
      <c r="AI297" s="8">
        <v>6.6</v>
      </c>
      <c r="AJ297" s="8">
        <v>6.6</v>
      </c>
    </row>
    <row r="298" spans="1:36" ht="15" thickBot="1">
      <c r="A298" s="5">
        <v>9</v>
      </c>
      <c r="B298" s="7" t="s">
        <v>23</v>
      </c>
      <c r="C298" s="22">
        <v>2022</v>
      </c>
      <c r="D298" s="7" t="s">
        <v>24</v>
      </c>
      <c r="E298" s="8">
        <v>142</v>
      </c>
      <c r="F298" s="8"/>
      <c r="G298" s="8">
        <v>639</v>
      </c>
      <c r="H298" s="8">
        <v>0.34</v>
      </c>
      <c r="I298" s="8">
        <v>0.53300000000000003</v>
      </c>
      <c r="J298" s="9">
        <v>8.5999999999999993E-2</v>
      </c>
      <c r="K298" s="10">
        <v>0.16300000000000001</v>
      </c>
      <c r="L298" s="10">
        <v>9.8000000000000004E-2</v>
      </c>
      <c r="M298" s="10">
        <v>0.44700000000000001</v>
      </c>
      <c r="N298" s="8">
        <v>90.5</v>
      </c>
      <c r="O298" s="8">
        <v>18.600000000000001</v>
      </c>
      <c r="P298" s="10">
        <v>0.186</v>
      </c>
      <c r="Q298" s="10">
        <v>0.33700000000000002</v>
      </c>
      <c r="R298" s="10">
        <v>0.47699999999999998</v>
      </c>
      <c r="S298" s="8">
        <v>6</v>
      </c>
      <c r="T298" s="10">
        <v>0.26</v>
      </c>
      <c r="U298" s="10">
        <f t="shared" si="5"/>
        <v>0.15100000000000002</v>
      </c>
      <c r="V298" s="10">
        <v>0.23899999999999999</v>
      </c>
      <c r="W298" s="10">
        <v>0.17299999999999999</v>
      </c>
      <c r="X298" s="10">
        <v>6.7000000000000004E-2</v>
      </c>
      <c r="Y298" s="10">
        <v>0.84899999999999998</v>
      </c>
      <c r="Z298" s="8">
        <v>0.26400000000000001</v>
      </c>
      <c r="AA298" s="8">
        <v>0.27200000000000002</v>
      </c>
      <c r="AB298" s="11">
        <v>0.26900000000000002</v>
      </c>
      <c r="AC298" s="8">
        <v>0.373</v>
      </c>
      <c r="AD298" s="8">
        <v>0.34399999999999997</v>
      </c>
      <c r="AE298" s="8">
        <v>145</v>
      </c>
      <c r="AF298" s="11">
        <v>4.3</v>
      </c>
      <c r="AG298" s="11">
        <v>37.4</v>
      </c>
      <c r="AH298" s="8">
        <v>3.5</v>
      </c>
      <c r="AI298" s="8">
        <v>6.6</v>
      </c>
      <c r="AJ298" s="8">
        <v>6.6</v>
      </c>
    </row>
    <row r="299" spans="1:36" ht="15" thickBot="1">
      <c r="A299" s="5">
        <v>10</v>
      </c>
      <c r="B299" s="7" t="s">
        <v>215</v>
      </c>
      <c r="C299" s="22">
        <v>2022</v>
      </c>
      <c r="D299" s="7" t="s">
        <v>89</v>
      </c>
      <c r="E299" s="8">
        <v>139</v>
      </c>
      <c r="F299" s="8"/>
      <c r="G299" s="8">
        <v>562</v>
      </c>
      <c r="H299" s="8">
        <v>0.34200000000000003</v>
      </c>
      <c r="I299" s="8">
        <v>0.47799999999999998</v>
      </c>
      <c r="J299" s="9">
        <v>7.2999999999999995E-2</v>
      </c>
      <c r="K299" s="10">
        <v>0.21199999999999999</v>
      </c>
      <c r="L299" s="10">
        <v>0.113</v>
      </c>
      <c r="M299" s="10">
        <v>0.46700000000000003</v>
      </c>
      <c r="N299" s="8">
        <v>90.3</v>
      </c>
      <c r="O299" s="8">
        <v>13.1</v>
      </c>
      <c r="P299" s="10">
        <v>0.19700000000000001</v>
      </c>
      <c r="Q299" s="10">
        <v>0.44400000000000001</v>
      </c>
      <c r="R299" s="10">
        <v>0.35899999999999999</v>
      </c>
      <c r="S299" s="8">
        <v>6.9</v>
      </c>
      <c r="T299" s="10">
        <v>0.35</v>
      </c>
      <c r="U299" s="10">
        <f t="shared" si="5"/>
        <v>0.23399999999999999</v>
      </c>
      <c r="V299" s="10">
        <v>0.26900000000000002</v>
      </c>
      <c r="W299" s="10">
        <v>0.155</v>
      </c>
      <c r="X299" s="10">
        <v>0.115</v>
      </c>
      <c r="Y299" s="10">
        <v>0.76600000000000001</v>
      </c>
      <c r="Z299" s="8">
        <v>0.20200000000000001</v>
      </c>
      <c r="AA299" s="8">
        <v>0.318</v>
      </c>
      <c r="AB299" s="11">
        <v>0.27600000000000002</v>
      </c>
      <c r="AC299" s="8">
        <v>0.35399999999999998</v>
      </c>
      <c r="AD299" s="8">
        <v>0.35099999999999998</v>
      </c>
      <c r="AE299" s="8">
        <v>128</v>
      </c>
      <c r="AF299" s="11">
        <v>6.6</v>
      </c>
      <c r="AG299" s="11">
        <v>25.2</v>
      </c>
      <c r="AH299" s="8">
        <v>18</v>
      </c>
      <c r="AI299" s="8">
        <v>6.5</v>
      </c>
      <c r="AJ299" s="8">
        <v>6.5</v>
      </c>
    </row>
    <row r="300" spans="1:36" ht="15" thickBot="1">
      <c r="A300" s="5">
        <v>11</v>
      </c>
      <c r="B300" s="7" t="s">
        <v>55</v>
      </c>
      <c r="C300" s="22">
        <v>2022</v>
      </c>
      <c r="D300" s="7" t="s">
        <v>26</v>
      </c>
      <c r="E300" s="8">
        <v>162</v>
      </c>
      <c r="F300" s="8"/>
      <c r="G300" s="8">
        <v>696</v>
      </c>
      <c r="H300" s="8">
        <v>0.32900000000000001</v>
      </c>
      <c r="I300" s="8">
        <v>0.44700000000000001</v>
      </c>
      <c r="J300" s="9">
        <v>7.0000000000000007E-2</v>
      </c>
      <c r="K300" s="10">
        <v>0.26100000000000001</v>
      </c>
      <c r="L300" s="10">
        <v>0.108</v>
      </c>
      <c r="M300" s="10">
        <v>0.46100000000000002</v>
      </c>
      <c r="N300" s="8">
        <v>90.2</v>
      </c>
      <c r="O300" s="8">
        <v>15.7</v>
      </c>
      <c r="P300" s="10">
        <v>0.21199999999999999</v>
      </c>
      <c r="Q300" s="10">
        <v>0.38700000000000001</v>
      </c>
      <c r="R300" s="10">
        <v>0.4</v>
      </c>
      <c r="S300" s="8">
        <v>4.8</v>
      </c>
      <c r="T300" s="10">
        <v>0.314</v>
      </c>
      <c r="U300" s="10">
        <f t="shared" si="5"/>
        <v>0.28200000000000003</v>
      </c>
      <c r="V300" s="10">
        <v>0.28799999999999998</v>
      </c>
      <c r="W300" s="10">
        <v>0.14899999999999999</v>
      </c>
      <c r="X300" s="10">
        <v>0.13900000000000001</v>
      </c>
      <c r="Y300" s="10">
        <v>0.71799999999999997</v>
      </c>
      <c r="Z300" s="8">
        <v>0.17</v>
      </c>
      <c r="AA300" s="8">
        <v>0.34799999999999998</v>
      </c>
      <c r="AB300" s="11">
        <v>0.27700000000000002</v>
      </c>
      <c r="AC300" s="8">
        <v>0.33700000000000002</v>
      </c>
      <c r="AD300" s="8">
        <v>0.33700000000000002</v>
      </c>
      <c r="AE300" s="8">
        <v>116</v>
      </c>
      <c r="AF300" s="11">
        <v>3.1</v>
      </c>
      <c r="AG300" s="11">
        <v>16.2</v>
      </c>
      <c r="AH300" s="8">
        <v>21.6</v>
      </c>
      <c r="AI300" s="8">
        <v>6.4</v>
      </c>
      <c r="AJ300" s="8">
        <v>6.4</v>
      </c>
    </row>
    <row r="301" spans="1:36" ht="15" thickBot="1">
      <c r="A301" s="5">
        <v>12</v>
      </c>
      <c r="B301" s="7" t="s">
        <v>93</v>
      </c>
      <c r="C301" s="22">
        <v>2022</v>
      </c>
      <c r="D301" s="7" t="s">
        <v>24</v>
      </c>
      <c r="E301" s="8">
        <v>160</v>
      </c>
      <c r="F301" s="8"/>
      <c r="G301" s="8">
        <v>708</v>
      </c>
      <c r="H301" s="8">
        <v>0.34300000000000003</v>
      </c>
      <c r="I301" s="8">
        <v>0.46600000000000003</v>
      </c>
      <c r="J301" s="9">
        <v>6.4000000000000001E-2</v>
      </c>
      <c r="K301" s="10">
        <v>0.185</v>
      </c>
      <c r="L301" s="10">
        <v>7.5999999999999998E-2</v>
      </c>
      <c r="M301" s="10">
        <v>0.41399999999999998</v>
      </c>
      <c r="N301" s="8">
        <v>88.9</v>
      </c>
      <c r="O301" s="8">
        <v>10.199999999999999</v>
      </c>
      <c r="P301" s="10">
        <v>0.214</v>
      </c>
      <c r="Q301" s="10">
        <v>0.42899999999999999</v>
      </c>
      <c r="R301" s="10">
        <v>0.35699999999999998</v>
      </c>
      <c r="S301" s="8">
        <v>6.4</v>
      </c>
      <c r="T301" s="10">
        <v>0.36399999999999999</v>
      </c>
      <c r="U301" s="10">
        <f t="shared" si="5"/>
        <v>0.251</v>
      </c>
      <c r="V301" s="10">
        <v>0.27</v>
      </c>
      <c r="W301" s="10">
        <v>0.14199999999999999</v>
      </c>
      <c r="X301" s="10">
        <v>0.128</v>
      </c>
      <c r="Y301" s="10">
        <v>0.749</v>
      </c>
      <c r="Z301" s="8">
        <v>0.16900000000000001</v>
      </c>
      <c r="AA301" s="8">
        <v>0.34200000000000003</v>
      </c>
      <c r="AB301" s="11">
        <v>0.29799999999999999</v>
      </c>
      <c r="AC301" s="8">
        <v>0.35</v>
      </c>
      <c r="AD301" s="8">
        <v>0.33500000000000002</v>
      </c>
      <c r="AE301" s="8">
        <v>128</v>
      </c>
      <c r="AF301" s="11">
        <v>6.5</v>
      </c>
      <c r="AG301" s="11">
        <v>29.7</v>
      </c>
      <c r="AH301" s="8">
        <v>7.2</v>
      </c>
      <c r="AI301" s="8">
        <v>6.4</v>
      </c>
      <c r="AJ301" s="8">
        <v>6.4</v>
      </c>
    </row>
    <row r="302" spans="1:36" ht="15" thickBot="1">
      <c r="A302" s="5">
        <v>13</v>
      </c>
      <c r="B302" s="7" t="s">
        <v>47</v>
      </c>
      <c r="C302" s="22">
        <v>2022</v>
      </c>
      <c r="D302" s="7" t="s">
        <v>48</v>
      </c>
      <c r="E302" s="8">
        <v>157</v>
      </c>
      <c r="F302" s="8"/>
      <c r="G302" s="8">
        <v>685</v>
      </c>
      <c r="H302" s="8">
        <v>0.35499999999999998</v>
      </c>
      <c r="I302" s="8">
        <v>0.51400000000000001</v>
      </c>
      <c r="J302" s="9">
        <v>0.10100000000000001</v>
      </c>
      <c r="K302" s="10">
        <v>0.12</v>
      </c>
      <c r="L302" s="10">
        <v>6.6000000000000003E-2</v>
      </c>
      <c r="M302" s="10">
        <v>0.36599999999999999</v>
      </c>
      <c r="N302" s="8">
        <v>87.7</v>
      </c>
      <c r="O302" s="8">
        <v>20.7</v>
      </c>
      <c r="P302" s="10">
        <v>0.17</v>
      </c>
      <c r="Q302" s="10">
        <v>0.32400000000000001</v>
      </c>
      <c r="R302" s="10">
        <v>0.50600000000000001</v>
      </c>
      <c r="S302" s="8">
        <v>5.3</v>
      </c>
      <c r="T302" s="10">
        <v>0.32300000000000001</v>
      </c>
      <c r="U302" s="10">
        <f t="shared" si="5"/>
        <v>0.13800000000000001</v>
      </c>
      <c r="V302" s="10">
        <v>0.221</v>
      </c>
      <c r="W302" s="10">
        <v>0.157</v>
      </c>
      <c r="X302" s="10">
        <v>6.4000000000000001E-2</v>
      </c>
      <c r="Y302" s="10">
        <v>0.86199999999999999</v>
      </c>
      <c r="Z302" s="8">
        <v>0.23499999999999999</v>
      </c>
      <c r="AA302" s="8">
        <v>0.27900000000000003</v>
      </c>
      <c r="AB302" s="11">
        <v>0.28000000000000003</v>
      </c>
      <c r="AC302" s="8">
        <v>0.36299999999999999</v>
      </c>
      <c r="AD302" s="8">
        <v>0.32</v>
      </c>
      <c r="AE302" s="8">
        <v>141</v>
      </c>
      <c r="AF302" s="11">
        <v>6</v>
      </c>
      <c r="AG302" s="11">
        <v>37.700000000000003</v>
      </c>
      <c r="AH302" s="8">
        <v>1</v>
      </c>
      <c r="AI302" s="8">
        <v>6.4</v>
      </c>
      <c r="AJ302" s="8">
        <v>6.4</v>
      </c>
    </row>
    <row r="303" spans="1:36" ht="15" thickBot="1">
      <c r="A303" s="5">
        <v>14</v>
      </c>
      <c r="B303" s="7" t="s">
        <v>90</v>
      </c>
      <c r="C303" s="22">
        <v>2022</v>
      </c>
      <c r="D303" s="7" t="s">
        <v>48</v>
      </c>
      <c r="E303" s="8">
        <v>146</v>
      </c>
      <c r="F303" s="8"/>
      <c r="G303" s="8">
        <v>557</v>
      </c>
      <c r="H303" s="8">
        <v>0.371</v>
      </c>
      <c r="I303" s="8">
        <v>0.46600000000000003</v>
      </c>
      <c r="J303" s="9">
        <v>6.0999999999999999E-2</v>
      </c>
      <c r="K303" s="10">
        <v>0.20100000000000001</v>
      </c>
      <c r="L303" s="10">
        <v>6.2E-2</v>
      </c>
      <c r="M303" s="10">
        <v>0.376</v>
      </c>
      <c r="N303" s="8">
        <v>87.8</v>
      </c>
      <c r="O303" s="8">
        <v>11.7</v>
      </c>
      <c r="P303" s="10">
        <v>0.21099999999999999</v>
      </c>
      <c r="Q303" s="10">
        <v>0.46200000000000002</v>
      </c>
      <c r="R303" s="10">
        <v>0.32700000000000001</v>
      </c>
      <c r="S303" s="8">
        <v>5.8</v>
      </c>
      <c r="T303" s="10">
        <v>0.40799999999999997</v>
      </c>
      <c r="U303" s="10">
        <f t="shared" si="5"/>
        <v>0.247</v>
      </c>
      <c r="V303" s="10">
        <v>0.27700000000000002</v>
      </c>
      <c r="W303" s="10">
        <v>0.14699999999999999</v>
      </c>
      <c r="X303" s="10">
        <v>0.13</v>
      </c>
      <c r="Y303" s="10">
        <v>0.753</v>
      </c>
      <c r="Z303" s="8">
        <v>0.16900000000000001</v>
      </c>
      <c r="AA303" s="8">
        <v>0.35299999999999998</v>
      </c>
      <c r="AB303" s="11">
        <v>0.29699999999999999</v>
      </c>
      <c r="AC303" s="8">
        <v>0.36399999999999999</v>
      </c>
      <c r="AD303" s="8">
        <v>0.32600000000000001</v>
      </c>
      <c r="AE303" s="8">
        <v>142</v>
      </c>
      <c r="AF303" s="11">
        <v>3.4</v>
      </c>
      <c r="AG303" s="11">
        <v>29.8</v>
      </c>
      <c r="AH303" s="8">
        <v>12</v>
      </c>
      <c r="AI303" s="8">
        <v>6.2</v>
      </c>
      <c r="AJ303" s="8">
        <v>6.2</v>
      </c>
    </row>
    <row r="304" spans="1:36" ht="15" thickBot="1">
      <c r="A304" s="5">
        <v>15</v>
      </c>
      <c r="B304" s="7" t="s">
        <v>122</v>
      </c>
      <c r="C304" s="22">
        <v>2022</v>
      </c>
      <c r="D304" s="7" t="s">
        <v>29</v>
      </c>
      <c r="E304" s="8">
        <v>119</v>
      </c>
      <c r="F304" s="8"/>
      <c r="G304" s="8">
        <v>499</v>
      </c>
      <c r="H304" s="8">
        <v>0.36899999999999999</v>
      </c>
      <c r="I304" s="8">
        <v>0.63</v>
      </c>
      <c r="J304" s="9">
        <v>0.108</v>
      </c>
      <c r="K304" s="10">
        <v>0.27900000000000003</v>
      </c>
      <c r="L304" s="10">
        <v>0.19700000000000001</v>
      </c>
      <c r="M304" s="10">
        <v>0.503</v>
      </c>
      <c r="N304" s="8">
        <v>91.6</v>
      </c>
      <c r="O304" s="8">
        <v>24.6</v>
      </c>
      <c r="P304" s="10">
        <v>0.187</v>
      </c>
      <c r="Q304" s="10">
        <v>0.247</v>
      </c>
      <c r="R304" s="10">
        <v>0.56699999999999995</v>
      </c>
      <c r="S304" s="8">
        <v>3.3</v>
      </c>
      <c r="T304" s="10">
        <v>0.26300000000000001</v>
      </c>
      <c r="U304" s="10">
        <f t="shared" si="5"/>
        <v>0.27100000000000002</v>
      </c>
      <c r="V304" s="10">
        <v>0.29099999999999998</v>
      </c>
      <c r="W304" s="10">
        <v>0.17299999999999999</v>
      </c>
      <c r="X304" s="10">
        <v>0.11799999999999999</v>
      </c>
      <c r="Y304" s="10">
        <v>0.72899999999999998</v>
      </c>
      <c r="Z304" s="8">
        <v>0.34699999999999998</v>
      </c>
      <c r="AA304" s="8">
        <v>0.32300000000000001</v>
      </c>
      <c r="AB304" s="11">
        <v>0.28299999999999997</v>
      </c>
      <c r="AC304" s="8">
        <v>0.41799999999999998</v>
      </c>
      <c r="AD304" s="8">
        <v>0.39500000000000002</v>
      </c>
      <c r="AE304" s="8">
        <v>176</v>
      </c>
      <c r="AF304" s="11">
        <v>-0.3</v>
      </c>
      <c r="AG304" s="11">
        <v>42.3</v>
      </c>
      <c r="AH304" s="8">
        <v>-0.6</v>
      </c>
      <c r="AI304" s="8">
        <v>6</v>
      </c>
      <c r="AJ304" s="8">
        <v>6</v>
      </c>
    </row>
    <row r="305" spans="1:36" ht="15" thickBot="1">
      <c r="A305" s="5">
        <v>16</v>
      </c>
      <c r="B305" s="7" t="s">
        <v>69</v>
      </c>
      <c r="C305" s="22">
        <v>2022</v>
      </c>
      <c r="D305" s="7" t="s">
        <v>116</v>
      </c>
      <c r="E305" s="8">
        <v>150</v>
      </c>
      <c r="F305" s="8"/>
      <c r="G305" s="8">
        <v>631</v>
      </c>
      <c r="H305" s="8">
        <v>0.377</v>
      </c>
      <c r="I305" s="8">
        <v>0.45600000000000002</v>
      </c>
      <c r="J305" s="9">
        <v>0.09</v>
      </c>
      <c r="K305" s="10">
        <v>0.187</v>
      </c>
      <c r="L305" s="10">
        <v>6.5000000000000002E-2</v>
      </c>
      <c r="M305" s="10">
        <v>0.39500000000000002</v>
      </c>
      <c r="N305" s="8">
        <v>88.1</v>
      </c>
      <c r="O305" s="8">
        <v>10.199999999999999</v>
      </c>
      <c r="P305" s="10">
        <v>0.217</v>
      </c>
      <c r="Q305" s="10">
        <v>0.46400000000000002</v>
      </c>
      <c r="R305" s="10">
        <v>0.318</v>
      </c>
      <c r="S305" s="8">
        <v>3.5</v>
      </c>
      <c r="T305" s="10">
        <v>0.31900000000000001</v>
      </c>
      <c r="U305" s="10">
        <f t="shared" si="5"/>
        <v>0.23099999999999998</v>
      </c>
      <c r="V305" s="10">
        <v>0.29199999999999998</v>
      </c>
      <c r="W305" s="10">
        <v>0.186</v>
      </c>
      <c r="X305" s="10">
        <v>0.106</v>
      </c>
      <c r="Y305" s="10">
        <v>0.76900000000000002</v>
      </c>
      <c r="Z305" s="8">
        <v>0.14899999999999999</v>
      </c>
      <c r="AA305" s="8">
        <v>0.36199999999999999</v>
      </c>
      <c r="AB305" s="11">
        <v>0.307</v>
      </c>
      <c r="AC305" s="8">
        <v>0.36299999999999999</v>
      </c>
      <c r="AD305" s="8">
        <v>0.32300000000000001</v>
      </c>
      <c r="AE305" s="8">
        <v>133</v>
      </c>
      <c r="AF305" s="11">
        <v>4.7</v>
      </c>
      <c r="AG305" s="11">
        <v>28.3</v>
      </c>
      <c r="AH305" s="8">
        <v>9.1</v>
      </c>
      <c r="AI305" s="8">
        <v>6</v>
      </c>
      <c r="AJ305" s="8">
        <v>6</v>
      </c>
    </row>
    <row r="306" spans="1:36" ht="15" thickBot="1">
      <c r="A306" s="5">
        <v>17</v>
      </c>
      <c r="B306" s="7" t="s">
        <v>141</v>
      </c>
      <c r="C306" s="22">
        <v>2022</v>
      </c>
      <c r="D306" s="7" t="s">
        <v>43</v>
      </c>
      <c r="E306" s="8">
        <v>148</v>
      </c>
      <c r="F306" s="8"/>
      <c r="G306" s="8">
        <v>589</v>
      </c>
      <c r="H306" s="8">
        <v>0.38200000000000001</v>
      </c>
      <c r="I306" s="8">
        <v>0.45400000000000001</v>
      </c>
      <c r="J306" s="9">
        <v>6.8000000000000005E-2</v>
      </c>
      <c r="K306" s="10">
        <v>0.104</v>
      </c>
      <c r="L306" s="10">
        <v>2.7E-2</v>
      </c>
      <c r="M306" s="10">
        <v>0.30199999999999999</v>
      </c>
      <c r="N306" s="8">
        <v>86.9</v>
      </c>
      <c r="O306" s="8">
        <v>12.8</v>
      </c>
      <c r="P306" s="10">
        <v>0.23799999999999999</v>
      </c>
      <c r="Q306" s="10">
        <v>0.41099999999999998</v>
      </c>
      <c r="R306" s="10">
        <v>0.35</v>
      </c>
      <c r="S306" s="8">
        <v>3.3</v>
      </c>
      <c r="T306" s="10">
        <v>0.33800000000000002</v>
      </c>
      <c r="U306" s="10">
        <f t="shared" si="5"/>
        <v>0.14000000000000001</v>
      </c>
      <c r="V306" s="10">
        <v>0.19</v>
      </c>
      <c r="W306" s="10">
        <v>0.115</v>
      </c>
      <c r="X306" s="10">
        <v>7.4999999999999997E-2</v>
      </c>
      <c r="Y306" s="10">
        <v>0.86</v>
      </c>
      <c r="Z306" s="8">
        <v>0.128</v>
      </c>
      <c r="AA306" s="8">
        <v>0.35299999999999998</v>
      </c>
      <c r="AB306" s="11">
        <v>0.32600000000000001</v>
      </c>
      <c r="AC306" s="8">
        <v>0.36499999999999999</v>
      </c>
      <c r="AD306" s="8">
        <v>0.32300000000000001</v>
      </c>
      <c r="AE306" s="8">
        <v>141</v>
      </c>
      <c r="AF306" s="11">
        <v>2</v>
      </c>
      <c r="AG306" s="11">
        <v>30.1</v>
      </c>
      <c r="AH306" s="8">
        <v>4.4000000000000004</v>
      </c>
      <c r="AI306" s="8">
        <v>5.7</v>
      </c>
      <c r="AJ306" s="8">
        <v>5.7</v>
      </c>
    </row>
    <row r="307" spans="1:36" ht="15" thickBot="1">
      <c r="A307" s="5">
        <v>18</v>
      </c>
      <c r="B307" s="7" t="s">
        <v>46</v>
      </c>
      <c r="C307" s="22">
        <v>2022</v>
      </c>
      <c r="D307" s="7" t="s">
        <v>26</v>
      </c>
      <c r="E307" s="8">
        <v>159</v>
      </c>
      <c r="F307" s="8"/>
      <c r="G307" s="8">
        <v>693</v>
      </c>
      <c r="H307" s="8">
        <v>0.34899999999999998</v>
      </c>
      <c r="I307" s="8">
        <v>0.52800000000000002</v>
      </c>
      <c r="J307" s="9">
        <v>8.2000000000000003E-2</v>
      </c>
      <c r="K307" s="10">
        <v>0.24199999999999999</v>
      </c>
      <c r="L307" s="10">
        <v>0.157</v>
      </c>
      <c r="M307" s="10">
        <v>0.50800000000000001</v>
      </c>
      <c r="N307" s="8">
        <v>92.5</v>
      </c>
      <c r="O307" s="8">
        <v>12.9</v>
      </c>
      <c r="P307" s="10">
        <v>0.23499999999999999</v>
      </c>
      <c r="Q307" s="10">
        <v>0.379</v>
      </c>
      <c r="R307" s="10">
        <v>0.38600000000000001</v>
      </c>
      <c r="S307" s="8">
        <v>3</v>
      </c>
      <c r="T307" s="10">
        <v>0.34499999999999997</v>
      </c>
      <c r="U307" s="10">
        <f t="shared" si="5"/>
        <v>0.255</v>
      </c>
      <c r="V307" s="10">
        <v>0.254</v>
      </c>
      <c r="W307" s="10">
        <v>0.122</v>
      </c>
      <c r="X307" s="10">
        <v>0.13200000000000001</v>
      </c>
      <c r="Y307" s="10">
        <v>0.745</v>
      </c>
      <c r="Z307" s="8">
        <v>0.255</v>
      </c>
      <c r="AA307" s="8">
        <v>0.315</v>
      </c>
      <c r="AB307" s="11">
        <v>0.27300000000000002</v>
      </c>
      <c r="AC307" s="8">
        <v>0.377</v>
      </c>
      <c r="AD307" s="8">
        <v>0.378</v>
      </c>
      <c r="AE307" s="8">
        <v>143</v>
      </c>
      <c r="AF307" s="11">
        <v>-1.7</v>
      </c>
      <c r="AG307" s="11">
        <v>32.9</v>
      </c>
      <c r="AH307" s="8">
        <v>-3.1</v>
      </c>
      <c r="AI307" s="8">
        <v>5.6</v>
      </c>
      <c r="AJ307" s="8">
        <v>5.6</v>
      </c>
    </row>
    <row r="308" spans="1:36" ht="15" thickBot="1">
      <c r="A308" s="5">
        <v>19</v>
      </c>
      <c r="B308" s="7" t="s">
        <v>187</v>
      </c>
      <c r="C308" s="22">
        <v>2022</v>
      </c>
      <c r="D308" s="7" t="s">
        <v>95</v>
      </c>
      <c r="E308" s="8">
        <v>153</v>
      </c>
      <c r="F308" s="8"/>
      <c r="G308" s="8">
        <v>630</v>
      </c>
      <c r="H308" s="8">
        <v>0.32400000000000001</v>
      </c>
      <c r="I308" s="8">
        <v>0.4</v>
      </c>
      <c r="J308" s="9">
        <v>7.2999999999999995E-2</v>
      </c>
      <c r="K308" s="10">
        <v>0.17599999999999999</v>
      </c>
      <c r="L308" s="10">
        <v>6.2E-2</v>
      </c>
      <c r="M308" s="10">
        <v>0.376</v>
      </c>
      <c r="N308" s="8">
        <v>88.6</v>
      </c>
      <c r="O308" s="8">
        <v>8.6999999999999993</v>
      </c>
      <c r="P308" s="10">
        <v>0.19600000000000001</v>
      </c>
      <c r="Q308" s="10">
        <v>0.495</v>
      </c>
      <c r="R308" s="10">
        <v>0.31</v>
      </c>
      <c r="S308" s="8">
        <v>7.2</v>
      </c>
      <c r="T308" s="10">
        <v>0.34200000000000003</v>
      </c>
      <c r="U308" s="10">
        <f t="shared" si="5"/>
        <v>0.18899999999999995</v>
      </c>
      <c r="V308" s="10">
        <v>0.26600000000000001</v>
      </c>
      <c r="W308" s="10">
        <v>0.17799999999999999</v>
      </c>
      <c r="X308" s="10">
        <v>8.8999999999999996E-2</v>
      </c>
      <c r="Y308" s="10">
        <v>0.81100000000000005</v>
      </c>
      <c r="Z308" s="8">
        <v>0.13500000000000001</v>
      </c>
      <c r="AA308" s="8">
        <v>0.308</v>
      </c>
      <c r="AB308" s="11">
        <v>0.26500000000000001</v>
      </c>
      <c r="AC308" s="8">
        <v>0.318</v>
      </c>
      <c r="AD308" s="8">
        <v>0.308</v>
      </c>
      <c r="AE308" s="8">
        <v>106</v>
      </c>
      <c r="AF308" s="11">
        <v>8.4</v>
      </c>
      <c r="AG308" s="11">
        <v>13</v>
      </c>
      <c r="AH308" s="8">
        <v>18.5</v>
      </c>
      <c r="AI308" s="8">
        <v>5.6</v>
      </c>
      <c r="AJ308" s="8">
        <v>5.6</v>
      </c>
    </row>
    <row r="309" spans="1:36" ht="15" thickBot="1">
      <c r="A309" s="5">
        <v>20</v>
      </c>
      <c r="B309" s="7" t="s">
        <v>81</v>
      </c>
      <c r="C309" s="22">
        <v>2022</v>
      </c>
      <c r="D309" s="7" t="s">
        <v>52</v>
      </c>
      <c r="E309" s="8">
        <v>155</v>
      </c>
      <c r="F309" s="8"/>
      <c r="G309" s="8">
        <v>656</v>
      </c>
      <c r="H309" s="8">
        <v>0.36599999999999999</v>
      </c>
      <c r="I309" s="8">
        <v>0.45400000000000001</v>
      </c>
      <c r="J309" s="9">
        <v>0.13300000000000001</v>
      </c>
      <c r="K309" s="10">
        <v>0.11700000000000001</v>
      </c>
      <c r="L309" s="10">
        <v>7.2999999999999995E-2</v>
      </c>
      <c r="M309" s="10">
        <v>0.376</v>
      </c>
      <c r="N309" s="8">
        <v>88.9</v>
      </c>
      <c r="O309" s="8">
        <v>19.5</v>
      </c>
      <c r="P309" s="10">
        <v>0.189</v>
      </c>
      <c r="Q309" s="10">
        <v>0.33300000000000002</v>
      </c>
      <c r="R309" s="10">
        <v>0.47799999999999998</v>
      </c>
      <c r="S309" s="8">
        <v>2</v>
      </c>
      <c r="T309" s="10">
        <v>0.218</v>
      </c>
      <c r="U309" s="10">
        <f t="shared" si="5"/>
        <v>0.13800000000000001</v>
      </c>
      <c r="V309" s="10">
        <v>0.223</v>
      </c>
      <c r="W309" s="10">
        <v>0.16700000000000001</v>
      </c>
      <c r="X309" s="10">
        <v>5.6000000000000001E-2</v>
      </c>
      <c r="Y309" s="10">
        <v>0.86199999999999999</v>
      </c>
      <c r="Z309" s="8">
        <v>0.19500000000000001</v>
      </c>
      <c r="AA309" s="8">
        <v>0.26</v>
      </c>
      <c r="AB309" s="11">
        <v>0.25900000000000001</v>
      </c>
      <c r="AC309" s="8">
        <v>0.35799999999999998</v>
      </c>
      <c r="AD309" s="8">
        <v>0.35</v>
      </c>
      <c r="AE309" s="8">
        <v>136</v>
      </c>
      <c r="AF309" s="11">
        <v>-3</v>
      </c>
      <c r="AG309" s="11">
        <v>23.8</v>
      </c>
      <c r="AH309" s="8">
        <v>7.6</v>
      </c>
      <c r="AI309" s="8">
        <v>5.5</v>
      </c>
      <c r="AJ309" s="8">
        <v>5.5</v>
      </c>
    </row>
    <row r="310" spans="1:36" ht="15" thickBot="1">
      <c r="A310" s="5">
        <v>21</v>
      </c>
      <c r="B310" s="7" t="s">
        <v>62</v>
      </c>
      <c r="C310" s="22">
        <v>2022</v>
      </c>
      <c r="D310" s="7" t="s">
        <v>58</v>
      </c>
      <c r="E310" s="8">
        <v>113</v>
      </c>
      <c r="F310" s="8"/>
      <c r="G310" s="8">
        <v>470</v>
      </c>
      <c r="H310" s="8">
        <v>0.36199999999999999</v>
      </c>
      <c r="I310" s="8">
        <v>0.44500000000000001</v>
      </c>
      <c r="J310" s="9">
        <v>0.13800000000000001</v>
      </c>
      <c r="K310" s="10">
        <v>0.183</v>
      </c>
      <c r="L310" s="10">
        <v>7.9000000000000001E-2</v>
      </c>
      <c r="M310" s="10">
        <v>0.36799999999999999</v>
      </c>
      <c r="N310" s="8">
        <v>87.9</v>
      </c>
      <c r="O310" s="8">
        <v>15.6</v>
      </c>
      <c r="P310" s="10">
        <v>0.23200000000000001</v>
      </c>
      <c r="Q310" s="10">
        <v>0.38400000000000001</v>
      </c>
      <c r="R310" s="10">
        <v>0.38400000000000001</v>
      </c>
      <c r="S310" s="8">
        <v>4.2</v>
      </c>
      <c r="T310" s="10">
        <v>0.254</v>
      </c>
      <c r="U310" s="10">
        <f t="shared" si="5"/>
        <v>0.15600000000000003</v>
      </c>
      <c r="V310" s="10">
        <v>0.25900000000000001</v>
      </c>
      <c r="W310" s="10">
        <v>0.19600000000000001</v>
      </c>
      <c r="X310" s="10">
        <v>6.3E-2</v>
      </c>
      <c r="Y310" s="10">
        <v>0.84399999999999997</v>
      </c>
      <c r="Z310" s="8">
        <v>0.191</v>
      </c>
      <c r="AA310" s="8">
        <v>0.29099999999999998</v>
      </c>
      <c r="AB310" s="11">
        <v>0.254</v>
      </c>
      <c r="AC310" s="8">
        <v>0.35399999999999998</v>
      </c>
      <c r="AD310" s="8">
        <v>0.34200000000000003</v>
      </c>
      <c r="AE310" s="8">
        <v>135</v>
      </c>
      <c r="AF310" s="11">
        <v>5</v>
      </c>
      <c r="AG310" s="11">
        <v>23.5</v>
      </c>
      <c r="AH310" s="8">
        <v>13.1</v>
      </c>
      <c r="AI310" s="8">
        <v>5.4</v>
      </c>
      <c r="AJ310" s="8">
        <v>5.4</v>
      </c>
    </row>
    <row r="311" spans="1:36" ht="15" thickBot="1">
      <c r="A311" s="5">
        <v>22</v>
      </c>
      <c r="B311" s="7" t="s">
        <v>34</v>
      </c>
      <c r="C311" s="22">
        <v>2022</v>
      </c>
      <c r="D311" s="7" t="s">
        <v>35</v>
      </c>
      <c r="E311" s="8">
        <v>132</v>
      </c>
      <c r="F311" s="8"/>
      <c r="G311" s="8">
        <v>560</v>
      </c>
      <c r="H311" s="8">
        <v>0.34499999999999997</v>
      </c>
      <c r="I311" s="8">
        <v>0.50900000000000001</v>
      </c>
      <c r="J311" s="9">
        <v>7.0999999999999994E-2</v>
      </c>
      <c r="K311" s="10">
        <v>0.25900000000000001</v>
      </c>
      <c r="L311" s="10">
        <v>0.13100000000000001</v>
      </c>
      <c r="M311" s="10">
        <v>0.50700000000000001</v>
      </c>
      <c r="N311" s="8">
        <v>92</v>
      </c>
      <c r="O311" s="8">
        <v>10.1</v>
      </c>
      <c r="P311" s="10">
        <v>0.183</v>
      </c>
      <c r="Q311" s="10">
        <v>0.46</v>
      </c>
      <c r="R311" s="10">
        <v>0.35699999999999998</v>
      </c>
      <c r="S311" s="8">
        <v>6.2</v>
      </c>
      <c r="T311" s="10">
        <v>0.371</v>
      </c>
      <c r="U311" s="10">
        <f t="shared" si="5"/>
        <v>0.28800000000000003</v>
      </c>
      <c r="V311" s="10">
        <v>0.29099999999999998</v>
      </c>
      <c r="W311" s="10">
        <v>0.14599999999999999</v>
      </c>
      <c r="X311" s="10">
        <v>0.14399999999999999</v>
      </c>
      <c r="Y311" s="10">
        <v>0.71199999999999997</v>
      </c>
      <c r="Z311" s="8">
        <v>0.22500000000000001</v>
      </c>
      <c r="AA311" s="8">
        <v>0.34499999999999997</v>
      </c>
      <c r="AB311" s="11">
        <v>0.28399999999999997</v>
      </c>
      <c r="AC311" s="8">
        <v>0.36599999999999999</v>
      </c>
      <c r="AD311" s="8">
        <v>0.33700000000000002</v>
      </c>
      <c r="AE311" s="8">
        <v>146</v>
      </c>
      <c r="AF311" s="11">
        <v>4.3</v>
      </c>
      <c r="AG311" s="11">
        <v>33.1</v>
      </c>
      <c r="AH311" s="8">
        <v>0.4</v>
      </c>
      <c r="AI311" s="8">
        <v>5.4</v>
      </c>
      <c r="AJ311" s="8">
        <v>5.4</v>
      </c>
    </row>
    <row r="312" spans="1:36" ht="15" thickBot="1">
      <c r="A312" s="5">
        <v>23</v>
      </c>
      <c r="B312" s="7" t="s">
        <v>72</v>
      </c>
      <c r="C312" s="22">
        <v>2022</v>
      </c>
      <c r="D312" s="7" t="s">
        <v>43</v>
      </c>
      <c r="E312" s="8">
        <v>151</v>
      </c>
      <c r="F312" s="8"/>
      <c r="G312" s="8">
        <v>673</v>
      </c>
      <c r="H312" s="8">
        <v>0.36699999999999999</v>
      </c>
      <c r="I312" s="8">
        <v>0.433</v>
      </c>
      <c r="J312" s="9">
        <v>0.105</v>
      </c>
      <c r="K312" s="10">
        <v>0.17199999999999999</v>
      </c>
      <c r="L312" s="10">
        <v>7.0000000000000007E-2</v>
      </c>
      <c r="M312" s="10">
        <v>0.39800000000000002</v>
      </c>
      <c r="N312" s="8">
        <v>89.4</v>
      </c>
      <c r="O312" s="8">
        <v>6.1</v>
      </c>
      <c r="P312" s="10">
        <v>0.17699999999999999</v>
      </c>
      <c r="Q312" s="10">
        <v>0.505</v>
      </c>
      <c r="R312" s="10">
        <v>0.317</v>
      </c>
      <c r="S312" s="8">
        <v>4.7</v>
      </c>
      <c r="T312" s="10">
        <v>0.26100000000000001</v>
      </c>
      <c r="U312" s="10">
        <f t="shared" si="5"/>
        <v>0.17400000000000004</v>
      </c>
      <c r="V312" s="10">
        <v>0.25800000000000001</v>
      </c>
      <c r="W312" s="10">
        <v>0.182</v>
      </c>
      <c r="X312" s="10">
        <v>7.5999999999999998E-2</v>
      </c>
      <c r="Y312" s="10">
        <v>0.82599999999999996</v>
      </c>
      <c r="Z312" s="8">
        <v>0.159</v>
      </c>
      <c r="AA312" s="8">
        <v>0.317</v>
      </c>
      <c r="AB312" s="11">
        <v>0.27400000000000002</v>
      </c>
      <c r="AC312" s="8">
        <v>0.35299999999999998</v>
      </c>
      <c r="AD312" s="8">
        <v>0.34200000000000003</v>
      </c>
      <c r="AE312" s="8">
        <v>133</v>
      </c>
      <c r="AF312" s="11">
        <v>-0.3</v>
      </c>
      <c r="AG312" s="11">
        <v>25.2</v>
      </c>
      <c r="AH312" s="8">
        <v>1.5</v>
      </c>
      <c r="AI312" s="8">
        <v>5.2</v>
      </c>
      <c r="AJ312" s="8">
        <v>5.2</v>
      </c>
    </row>
    <row r="313" spans="1:36" ht="15" thickBot="1">
      <c r="A313" s="5">
        <v>24</v>
      </c>
      <c r="B313" s="7" t="s">
        <v>71</v>
      </c>
      <c r="C313" s="22">
        <v>2022</v>
      </c>
      <c r="D313" s="7" t="s">
        <v>169</v>
      </c>
      <c r="E313" s="8">
        <v>148</v>
      </c>
      <c r="F313" s="8"/>
      <c r="G313" s="8">
        <v>612</v>
      </c>
      <c r="H313" s="8">
        <v>0.33200000000000002</v>
      </c>
      <c r="I313" s="8">
        <v>0.42599999999999999</v>
      </c>
      <c r="J313" s="9">
        <v>9.1999999999999998E-2</v>
      </c>
      <c r="K313" s="10">
        <v>0.20300000000000001</v>
      </c>
      <c r="L313" s="10">
        <v>0.105</v>
      </c>
      <c r="M313" s="10">
        <v>0.41099999999999998</v>
      </c>
      <c r="N313" s="8">
        <v>88.7</v>
      </c>
      <c r="O313" s="8">
        <v>11.5</v>
      </c>
      <c r="P313" s="10">
        <v>0.20300000000000001</v>
      </c>
      <c r="Q313" s="10">
        <v>0.42099999999999999</v>
      </c>
      <c r="R313" s="10">
        <v>0.376</v>
      </c>
      <c r="S313" s="8">
        <v>2.7</v>
      </c>
      <c r="T313" s="10">
        <v>0.34</v>
      </c>
      <c r="U313" s="10">
        <f t="shared" si="5"/>
        <v>0.22199999999999998</v>
      </c>
      <c r="V313" s="10">
        <v>0.25700000000000001</v>
      </c>
      <c r="W313" s="10">
        <v>0.14799999999999999</v>
      </c>
      <c r="X313" s="10">
        <v>0.11</v>
      </c>
      <c r="Y313" s="10">
        <v>0.77800000000000002</v>
      </c>
      <c r="Z313" s="8">
        <v>0.17699999999999999</v>
      </c>
      <c r="AA313" s="8">
        <v>0.28999999999999998</v>
      </c>
      <c r="AB313" s="11">
        <v>0.25</v>
      </c>
      <c r="AC313" s="8">
        <v>0.33100000000000002</v>
      </c>
      <c r="AD313" s="8">
        <v>0.34399999999999997</v>
      </c>
      <c r="AE313" s="8">
        <v>122</v>
      </c>
      <c r="AF313" s="11">
        <v>-1.4</v>
      </c>
      <c r="AG313" s="11">
        <v>13.4</v>
      </c>
      <c r="AH313" s="8">
        <v>15</v>
      </c>
      <c r="AI313" s="8">
        <v>5</v>
      </c>
      <c r="AJ313" s="8">
        <v>5</v>
      </c>
    </row>
    <row r="314" spans="1:36" ht="15" thickBot="1">
      <c r="A314" s="5">
        <v>25</v>
      </c>
      <c r="B314" s="7" t="s">
        <v>91</v>
      </c>
      <c r="C314" s="22">
        <v>2022</v>
      </c>
      <c r="D314" s="7" t="s">
        <v>26</v>
      </c>
      <c r="E314" s="8">
        <v>114</v>
      </c>
      <c r="F314" s="8"/>
      <c r="G314" s="8">
        <v>441</v>
      </c>
      <c r="H314" s="8">
        <v>0.33900000000000002</v>
      </c>
      <c r="I314" s="8">
        <v>0.51400000000000001</v>
      </c>
      <c r="J314" s="9">
        <v>4.8000000000000001E-2</v>
      </c>
      <c r="K314" s="10">
        <v>0.24299999999999999</v>
      </c>
      <c r="L314" s="10">
        <v>0.10100000000000001</v>
      </c>
      <c r="M314" s="10">
        <v>0.45100000000000001</v>
      </c>
      <c r="N314" s="8">
        <v>89.5</v>
      </c>
      <c r="O314" s="8">
        <v>4.5</v>
      </c>
      <c r="P314" s="10">
        <v>0.16700000000000001</v>
      </c>
      <c r="Q314" s="10">
        <v>0.56200000000000006</v>
      </c>
      <c r="R314" s="10">
        <v>0.27100000000000002</v>
      </c>
      <c r="S314" s="8">
        <v>7.2</v>
      </c>
      <c r="T314" s="10">
        <v>0.41699999999999998</v>
      </c>
      <c r="U314" s="10">
        <f t="shared" si="5"/>
        <v>0.26500000000000001</v>
      </c>
      <c r="V314" s="10">
        <v>0.29199999999999998</v>
      </c>
      <c r="W314" s="10">
        <v>0.154</v>
      </c>
      <c r="X314" s="10">
        <v>0.13800000000000001</v>
      </c>
      <c r="Y314" s="10">
        <v>0.73499999999999999</v>
      </c>
      <c r="Z314" s="8">
        <v>0.217</v>
      </c>
      <c r="AA314" s="8">
        <v>0.36099999999999999</v>
      </c>
      <c r="AB314" s="11">
        <v>0.29699999999999999</v>
      </c>
      <c r="AC314" s="8">
        <v>0.36799999999999999</v>
      </c>
      <c r="AD314" s="8">
        <v>0.33500000000000002</v>
      </c>
      <c r="AE314" s="8">
        <v>137</v>
      </c>
      <c r="AF314" s="11">
        <v>5.9</v>
      </c>
      <c r="AG314" s="11">
        <v>24.7</v>
      </c>
      <c r="AH314" s="8">
        <v>6.6</v>
      </c>
      <c r="AI314" s="8">
        <v>4.9000000000000004</v>
      </c>
      <c r="AJ314" s="8">
        <v>4.9000000000000004</v>
      </c>
    </row>
    <row r="315" spans="1:36" ht="15" thickBot="1">
      <c r="A315" s="5">
        <v>26</v>
      </c>
      <c r="B315" s="7" t="s">
        <v>51</v>
      </c>
      <c r="C315" s="22">
        <v>2022</v>
      </c>
      <c r="D315" s="7" t="s">
        <v>52</v>
      </c>
      <c r="E315" s="8">
        <v>150</v>
      </c>
      <c r="F315" s="8"/>
      <c r="G315" s="8">
        <v>609</v>
      </c>
      <c r="H315" s="8">
        <v>0.33</v>
      </c>
      <c r="I315" s="8">
        <v>0.47799999999999998</v>
      </c>
      <c r="J315" s="9">
        <v>9.7000000000000003E-2</v>
      </c>
      <c r="K315" s="10">
        <v>0.156</v>
      </c>
      <c r="L315" s="10">
        <v>0.10100000000000001</v>
      </c>
      <c r="M315" s="10">
        <v>0.41899999999999998</v>
      </c>
      <c r="N315" s="8">
        <v>90</v>
      </c>
      <c r="O315" s="8">
        <v>19</v>
      </c>
      <c r="P315" s="10">
        <v>0.189</v>
      </c>
      <c r="Q315" s="10">
        <v>0.34100000000000003</v>
      </c>
      <c r="R315" s="10">
        <v>0.47</v>
      </c>
      <c r="S315" s="8">
        <v>4.9000000000000004</v>
      </c>
      <c r="T315" s="10">
        <v>0.30199999999999999</v>
      </c>
      <c r="U315" s="10">
        <f t="shared" si="5"/>
        <v>0.18700000000000006</v>
      </c>
      <c r="V315" s="10">
        <v>0.193</v>
      </c>
      <c r="W315" s="10">
        <v>9.5000000000000001E-2</v>
      </c>
      <c r="X315" s="10">
        <v>9.8000000000000004E-2</v>
      </c>
      <c r="Y315" s="10">
        <v>0.81299999999999994</v>
      </c>
      <c r="Z315" s="8">
        <v>0.221</v>
      </c>
      <c r="AA315" s="8">
        <v>0.26100000000000001</v>
      </c>
      <c r="AB315" s="11">
        <v>0.25700000000000001</v>
      </c>
      <c r="AC315" s="8">
        <v>0.34799999999999998</v>
      </c>
      <c r="AD315" s="8">
        <v>0.35299999999999998</v>
      </c>
      <c r="AE315" s="8">
        <v>129</v>
      </c>
      <c r="AF315" s="11">
        <v>4</v>
      </c>
      <c r="AG315" s="11">
        <v>24.1</v>
      </c>
      <c r="AH315" s="8">
        <v>2.6</v>
      </c>
      <c r="AI315" s="8">
        <v>4.8</v>
      </c>
      <c r="AJ315" s="8">
        <v>4.8</v>
      </c>
    </row>
    <row r="316" spans="1:36" ht="15" thickBot="1">
      <c r="A316" s="5">
        <v>27</v>
      </c>
      <c r="B316" s="7" t="s">
        <v>115</v>
      </c>
      <c r="C316" s="22">
        <v>2022</v>
      </c>
      <c r="D316" s="7" t="s">
        <v>116</v>
      </c>
      <c r="E316" s="8">
        <v>141</v>
      </c>
      <c r="F316" s="8"/>
      <c r="G316" s="8">
        <v>614</v>
      </c>
      <c r="H316" s="8">
        <v>0.35799999999999998</v>
      </c>
      <c r="I316" s="8">
        <v>0.52100000000000002</v>
      </c>
      <c r="J316" s="9">
        <v>8.1000000000000003E-2</v>
      </c>
      <c r="K316" s="10">
        <v>0.186</v>
      </c>
      <c r="L316" s="10">
        <v>0.115</v>
      </c>
      <c r="M316" s="10">
        <v>0.50900000000000001</v>
      </c>
      <c r="N316" s="8">
        <v>93.1</v>
      </c>
      <c r="O316" s="8">
        <v>11.3</v>
      </c>
      <c r="P316" s="10">
        <v>0.20300000000000001</v>
      </c>
      <c r="Q316" s="10">
        <v>0.42199999999999999</v>
      </c>
      <c r="R316" s="10">
        <v>0.375</v>
      </c>
      <c r="S316" s="8">
        <v>3.1</v>
      </c>
      <c r="T316" s="10">
        <v>0.40300000000000002</v>
      </c>
      <c r="U316" s="10">
        <f t="shared" si="5"/>
        <v>0.26</v>
      </c>
      <c r="V316" s="10">
        <v>0.251</v>
      </c>
      <c r="W316" s="10">
        <v>0.109</v>
      </c>
      <c r="X316" s="10">
        <v>0.14199999999999999</v>
      </c>
      <c r="Y316" s="10">
        <v>0.74</v>
      </c>
      <c r="Z316" s="8">
        <v>0.22500000000000001</v>
      </c>
      <c r="AA316" s="8">
        <v>0.32900000000000001</v>
      </c>
      <c r="AB316" s="11">
        <v>0.29499999999999998</v>
      </c>
      <c r="AC316" s="8">
        <v>0.373</v>
      </c>
      <c r="AD316" s="8">
        <v>0.36099999999999999</v>
      </c>
      <c r="AE316" s="8">
        <v>140</v>
      </c>
      <c r="AF316" s="11">
        <v>-1.2</v>
      </c>
      <c r="AG316" s="11">
        <v>26.4</v>
      </c>
      <c r="AH316" s="8">
        <v>-0.1</v>
      </c>
      <c r="AI316" s="8">
        <v>4.8</v>
      </c>
      <c r="AJ316" s="8">
        <v>4.8</v>
      </c>
    </row>
    <row r="317" spans="1:36" ht="15" thickBot="1">
      <c r="A317" s="5">
        <v>28</v>
      </c>
      <c r="B317" s="7" t="s">
        <v>177</v>
      </c>
      <c r="C317" s="22">
        <v>2022</v>
      </c>
      <c r="D317" s="7" t="s">
        <v>37</v>
      </c>
      <c r="E317" s="8">
        <v>151</v>
      </c>
      <c r="F317" s="8"/>
      <c r="G317" s="8">
        <v>592</v>
      </c>
      <c r="H317" s="8">
        <v>0.30199999999999999</v>
      </c>
      <c r="I317" s="8">
        <v>0.443</v>
      </c>
      <c r="J317" s="9">
        <v>7.8E-2</v>
      </c>
      <c r="K317" s="10">
        <v>0.245</v>
      </c>
      <c r="L317" s="10">
        <v>0.10199999999999999</v>
      </c>
      <c r="M317" s="10">
        <v>0.35299999999999998</v>
      </c>
      <c r="N317" s="8">
        <v>87.7</v>
      </c>
      <c r="O317" s="8">
        <v>14.9</v>
      </c>
      <c r="P317" s="10">
        <v>0.153</v>
      </c>
      <c r="Q317" s="10">
        <v>0.40400000000000003</v>
      </c>
      <c r="R317" s="10">
        <v>0.443</v>
      </c>
      <c r="S317" s="8">
        <v>5.7</v>
      </c>
      <c r="T317" s="10">
        <v>0.34799999999999998</v>
      </c>
      <c r="U317" s="10">
        <f t="shared" si="5"/>
        <v>0.23399999999999999</v>
      </c>
      <c r="V317" s="10">
        <v>0.27500000000000002</v>
      </c>
      <c r="W317" s="10">
        <v>0.159</v>
      </c>
      <c r="X317" s="10">
        <v>0.11700000000000001</v>
      </c>
      <c r="Y317" s="10">
        <v>0.76600000000000001</v>
      </c>
      <c r="Z317" s="8">
        <v>0.20699999999999999</v>
      </c>
      <c r="AA317" s="8">
        <v>0.26900000000000002</v>
      </c>
      <c r="AB317" s="11">
        <v>0.23499999999999999</v>
      </c>
      <c r="AC317" s="8">
        <v>0.32300000000000001</v>
      </c>
      <c r="AD317" s="8">
        <v>0.29799999999999999</v>
      </c>
      <c r="AE317" s="8">
        <v>107</v>
      </c>
      <c r="AF317" s="11">
        <v>3.4</v>
      </c>
      <c r="AG317" s="11">
        <v>8.4</v>
      </c>
      <c r="AH317" s="8">
        <v>17</v>
      </c>
      <c r="AI317" s="8">
        <v>4.8</v>
      </c>
      <c r="AJ317" s="8">
        <v>4.8</v>
      </c>
    </row>
    <row r="318" spans="1:36" ht="15" thickBot="1">
      <c r="A318" s="5">
        <v>29</v>
      </c>
      <c r="B318" s="7" t="s">
        <v>114</v>
      </c>
      <c r="C318" s="22">
        <v>2022</v>
      </c>
      <c r="D318" s="7" t="s">
        <v>45</v>
      </c>
      <c r="E318" s="8">
        <v>139</v>
      </c>
      <c r="F318" s="8"/>
      <c r="G318" s="8">
        <v>617</v>
      </c>
      <c r="H318" s="8">
        <v>0.29799999999999999</v>
      </c>
      <c r="I318" s="8">
        <v>0.45800000000000002</v>
      </c>
      <c r="J318" s="9">
        <v>7.9000000000000001E-2</v>
      </c>
      <c r="K318" s="10">
        <v>0.26900000000000002</v>
      </c>
      <c r="L318" s="10">
        <v>0.13</v>
      </c>
      <c r="M318" s="10">
        <v>0.434</v>
      </c>
      <c r="N318" s="8">
        <v>88.9</v>
      </c>
      <c r="O318" s="8">
        <v>18.899999999999999</v>
      </c>
      <c r="P318" s="10">
        <v>0.2</v>
      </c>
      <c r="Q318" s="10">
        <v>0.34200000000000003</v>
      </c>
      <c r="R318" s="10">
        <v>0.45900000000000002</v>
      </c>
      <c r="S318" s="8">
        <v>3.6</v>
      </c>
      <c r="T318" s="10">
        <v>0.33700000000000002</v>
      </c>
      <c r="U318" s="10">
        <f t="shared" si="5"/>
        <v>0.26100000000000001</v>
      </c>
      <c r="V318" s="10">
        <v>0.27400000000000002</v>
      </c>
      <c r="W318" s="10">
        <v>0.14399999999999999</v>
      </c>
      <c r="X318" s="10">
        <v>0.129</v>
      </c>
      <c r="Y318" s="10">
        <v>0.73899999999999999</v>
      </c>
      <c r="Z318" s="8">
        <v>0.22</v>
      </c>
      <c r="AA318" s="8">
        <v>0.27800000000000002</v>
      </c>
      <c r="AB318" s="11">
        <v>0.23799999999999999</v>
      </c>
      <c r="AC318" s="8">
        <v>0.32500000000000001</v>
      </c>
      <c r="AD318" s="8">
        <v>0.32300000000000001</v>
      </c>
      <c r="AE318" s="8">
        <v>109</v>
      </c>
      <c r="AF318" s="11">
        <v>2.4</v>
      </c>
      <c r="AG318" s="11">
        <v>8.6</v>
      </c>
      <c r="AH318" s="8">
        <v>14.8</v>
      </c>
      <c r="AI318" s="8">
        <v>4.5999999999999996</v>
      </c>
      <c r="AJ318" s="8">
        <v>4.5999999999999996</v>
      </c>
    </row>
    <row r="319" spans="1:36" ht="15" thickBot="1">
      <c r="A319" s="5">
        <v>30</v>
      </c>
      <c r="B319" s="7" t="s">
        <v>124</v>
      </c>
      <c r="C319" s="22">
        <v>2022</v>
      </c>
      <c r="D319" s="7" t="s">
        <v>48</v>
      </c>
      <c r="E319" s="8">
        <v>147</v>
      </c>
      <c r="F319" s="8"/>
      <c r="G319" s="8">
        <v>638</v>
      </c>
      <c r="H319" s="8">
        <v>0.373</v>
      </c>
      <c r="I319" s="8">
        <v>0.4</v>
      </c>
      <c r="J319" s="9">
        <v>9.7000000000000003E-2</v>
      </c>
      <c r="K319" s="10">
        <v>9.4E-2</v>
      </c>
      <c r="L319" s="10">
        <v>1.4E-2</v>
      </c>
      <c r="M319" s="10">
        <v>0.20799999999999999</v>
      </c>
      <c r="N319" s="8">
        <v>85.1</v>
      </c>
      <c r="O319" s="8">
        <v>11.8</v>
      </c>
      <c r="P319" s="10">
        <v>0.22600000000000001</v>
      </c>
      <c r="Q319" s="10">
        <v>0.42399999999999999</v>
      </c>
      <c r="R319" s="10">
        <v>0.35</v>
      </c>
      <c r="S319" s="8">
        <v>6.2</v>
      </c>
      <c r="T319" s="10">
        <v>0.23400000000000001</v>
      </c>
      <c r="U319" s="10">
        <f t="shared" si="5"/>
        <v>8.0999999999999961E-2</v>
      </c>
      <c r="V319" s="10">
        <v>0.27600000000000002</v>
      </c>
      <c r="W319" s="10">
        <v>0.245</v>
      </c>
      <c r="X319" s="10">
        <v>3.1E-2</v>
      </c>
      <c r="Y319" s="10">
        <v>0.91900000000000004</v>
      </c>
      <c r="Z319" s="8">
        <v>0.10100000000000001</v>
      </c>
      <c r="AA319" s="8">
        <v>0.32300000000000001</v>
      </c>
      <c r="AB319" s="11">
        <v>0.29799999999999999</v>
      </c>
      <c r="AC319" s="8">
        <v>0.34100000000000003</v>
      </c>
      <c r="AD319" s="8">
        <v>0.312</v>
      </c>
      <c r="AE319" s="8">
        <v>126</v>
      </c>
      <c r="AF319" s="11">
        <v>4.9000000000000004</v>
      </c>
      <c r="AG319" s="11">
        <v>23.6</v>
      </c>
      <c r="AH319" s="8">
        <v>-0.8</v>
      </c>
      <c r="AI319" s="8">
        <v>4.5</v>
      </c>
      <c r="AJ319" s="8">
        <v>4.5</v>
      </c>
    </row>
    <row r="320" spans="1:36" ht="15" thickBot="1">
      <c r="A320" s="5">
        <v>31</v>
      </c>
      <c r="B320" s="7" t="s">
        <v>96</v>
      </c>
      <c r="C320" s="22">
        <v>2022</v>
      </c>
      <c r="D320" s="7" t="s">
        <v>97</v>
      </c>
      <c r="E320" s="8">
        <v>159</v>
      </c>
      <c r="F320" s="8"/>
      <c r="G320" s="8">
        <v>697</v>
      </c>
      <c r="H320" s="8">
        <v>0.33300000000000002</v>
      </c>
      <c r="I320" s="8">
        <v>0.46899999999999997</v>
      </c>
      <c r="J320" s="9">
        <v>5.8999999999999997E-2</v>
      </c>
      <c r="K320" s="10">
        <v>0.222</v>
      </c>
      <c r="L320" s="10">
        <v>9.6000000000000002E-2</v>
      </c>
      <c r="M320" s="10">
        <v>0.503</v>
      </c>
      <c r="N320" s="8">
        <v>91.9</v>
      </c>
      <c r="O320" s="8">
        <v>8.5</v>
      </c>
      <c r="P320" s="10">
        <v>0.20399999999999999</v>
      </c>
      <c r="Q320" s="10">
        <v>0.48699999999999999</v>
      </c>
      <c r="R320" s="10">
        <v>0.309</v>
      </c>
      <c r="S320" s="8">
        <v>3.8</v>
      </c>
      <c r="T320" s="10">
        <v>0.38600000000000001</v>
      </c>
      <c r="U320" s="10">
        <f t="shared" si="5"/>
        <v>0.20299999999999996</v>
      </c>
      <c r="V320" s="10">
        <v>0.23</v>
      </c>
      <c r="W320" s="10">
        <v>0.11600000000000001</v>
      </c>
      <c r="X320" s="10">
        <v>0.114</v>
      </c>
      <c r="Y320" s="10">
        <v>0.79700000000000004</v>
      </c>
      <c r="Z320" s="8">
        <v>0.17899999999999999</v>
      </c>
      <c r="AA320" s="8">
        <v>0.34699999999999998</v>
      </c>
      <c r="AB320" s="11">
        <v>0.28999999999999998</v>
      </c>
      <c r="AC320" s="8">
        <v>0.34699999999999998</v>
      </c>
      <c r="AD320" s="8">
        <v>0.33400000000000002</v>
      </c>
      <c r="AE320" s="8">
        <v>130</v>
      </c>
      <c r="AF320" s="11">
        <v>-2.7</v>
      </c>
      <c r="AG320" s="11">
        <v>20.6</v>
      </c>
      <c r="AH320" s="8">
        <v>0.2</v>
      </c>
      <c r="AI320" s="8">
        <v>4.5</v>
      </c>
      <c r="AJ320" s="8">
        <v>4.5</v>
      </c>
    </row>
    <row r="321" spans="1:36" ht="15" thickBot="1">
      <c r="A321" s="5">
        <v>32</v>
      </c>
      <c r="B321" s="7" t="s">
        <v>232</v>
      </c>
      <c r="C321" s="22">
        <v>2022</v>
      </c>
      <c r="D321" s="7" t="s">
        <v>144</v>
      </c>
      <c r="E321" s="8">
        <v>136</v>
      </c>
      <c r="F321" s="8"/>
      <c r="G321" s="8">
        <v>590</v>
      </c>
      <c r="H321" s="8">
        <v>0.36599999999999999</v>
      </c>
      <c r="I321" s="8">
        <v>0.46700000000000003</v>
      </c>
      <c r="J321" s="9">
        <v>0.10299999999999999</v>
      </c>
      <c r="K321" s="10">
        <v>0.20499999999999999</v>
      </c>
      <c r="L321" s="10">
        <v>0.114</v>
      </c>
      <c r="M321" s="10">
        <v>0.44700000000000001</v>
      </c>
      <c r="N321" s="8">
        <v>89.9</v>
      </c>
      <c r="O321" s="8">
        <v>11.6</v>
      </c>
      <c r="P321" s="10">
        <v>0.19800000000000001</v>
      </c>
      <c r="Q321" s="10">
        <v>0.42699999999999999</v>
      </c>
      <c r="R321" s="10">
        <v>0.375</v>
      </c>
      <c r="S321" s="8">
        <v>1.7</v>
      </c>
      <c r="T321" s="10">
        <v>0.308</v>
      </c>
      <c r="U321" s="10">
        <f t="shared" si="5"/>
        <v>0.20299999999999996</v>
      </c>
      <c r="V321" s="10">
        <v>0.27400000000000002</v>
      </c>
      <c r="W321" s="10">
        <v>0.184</v>
      </c>
      <c r="X321" s="10">
        <v>0.09</v>
      </c>
      <c r="Y321" s="10">
        <v>0.79700000000000004</v>
      </c>
      <c r="Z321" s="8">
        <v>0.17599999999999999</v>
      </c>
      <c r="AA321" s="8">
        <v>0.33900000000000002</v>
      </c>
      <c r="AB321" s="11">
        <v>0.29099999999999998</v>
      </c>
      <c r="AC321" s="8">
        <v>0.36199999999999999</v>
      </c>
      <c r="AD321" s="8">
        <v>0.36299999999999999</v>
      </c>
      <c r="AE321" s="8">
        <v>140</v>
      </c>
      <c r="AF321" s="11">
        <v>-6</v>
      </c>
      <c r="AG321" s="11">
        <v>20.6</v>
      </c>
      <c r="AH321" s="8">
        <v>2.1</v>
      </c>
      <c r="AI321" s="8">
        <v>4.4000000000000004</v>
      </c>
      <c r="AJ321" s="8">
        <v>4.4000000000000004</v>
      </c>
    </row>
    <row r="322" spans="1:36" ht="15" thickBot="1">
      <c r="A322" s="5">
        <v>33</v>
      </c>
      <c r="B322" s="7" t="s">
        <v>31</v>
      </c>
      <c r="C322" s="22">
        <v>2022</v>
      </c>
      <c r="D322" s="7" t="s">
        <v>32</v>
      </c>
      <c r="E322" s="8">
        <v>151</v>
      </c>
      <c r="F322" s="8"/>
      <c r="G322" s="8">
        <v>663</v>
      </c>
      <c r="H322" s="8">
        <v>0.317</v>
      </c>
      <c r="I322" s="8">
        <v>0.45500000000000002</v>
      </c>
      <c r="J322" s="9">
        <v>8.6999999999999994E-2</v>
      </c>
      <c r="K322" s="10">
        <v>0.155</v>
      </c>
      <c r="L322" s="10">
        <v>0.105</v>
      </c>
      <c r="M322" s="10">
        <v>0.45500000000000002</v>
      </c>
      <c r="N322" s="8">
        <v>91.1</v>
      </c>
      <c r="O322" s="8">
        <v>13.6</v>
      </c>
      <c r="P322" s="10">
        <v>0.21</v>
      </c>
      <c r="Q322" s="10">
        <v>0.4</v>
      </c>
      <c r="R322" s="10">
        <v>0.39</v>
      </c>
      <c r="S322" s="8">
        <v>3.2</v>
      </c>
      <c r="T322" s="10">
        <v>0.35099999999999998</v>
      </c>
      <c r="U322" s="10">
        <f t="shared" si="5"/>
        <v>0.251</v>
      </c>
      <c r="V322" s="10">
        <v>0.22700000000000001</v>
      </c>
      <c r="W322" s="10">
        <v>0.09</v>
      </c>
      <c r="X322" s="10">
        <v>0.13700000000000001</v>
      </c>
      <c r="Y322" s="10">
        <v>0.749</v>
      </c>
      <c r="Z322" s="8">
        <v>0.21099999999999999</v>
      </c>
      <c r="AA322" s="8">
        <v>0.24199999999999999</v>
      </c>
      <c r="AB322" s="11">
        <v>0.245</v>
      </c>
      <c r="AC322" s="8">
        <v>0.33100000000000002</v>
      </c>
      <c r="AD322" s="8">
        <v>0.372</v>
      </c>
      <c r="AE322" s="8">
        <v>114</v>
      </c>
      <c r="AF322" s="11">
        <v>2.6</v>
      </c>
      <c r="AG322" s="11">
        <v>13.4</v>
      </c>
      <c r="AH322" s="8">
        <v>6.9</v>
      </c>
      <c r="AI322" s="8">
        <v>4.3</v>
      </c>
      <c r="AJ322" s="8">
        <v>4.3</v>
      </c>
    </row>
    <row r="323" spans="1:36" ht="15" thickBot="1">
      <c r="A323" s="5">
        <v>34</v>
      </c>
      <c r="B323" s="7" t="s">
        <v>159</v>
      </c>
      <c r="C323" s="22">
        <v>2022</v>
      </c>
      <c r="D323" s="7" t="s">
        <v>97</v>
      </c>
      <c r="E323" s="8">
        <v>133</v>
      </c>
      <c r="F323" s="8"/>
      <c r="G323" s="8">
        <v>583</v>
      </c>
      <c r="H323" s="8">
        <v>0.34200000000000003</v>
      </c>
      <c r="I323" s="8">
        <v>0.47199999999999998</v>
      </c>
      <c r="J323" s="9">
        <v>9.2999999999999999E-2</v>
      </c>
      <c r="K323" s="10">
        <v>0.17199999999999999</v>
      </c>
      <c r="L323" s="10">
        <v>8.3000000000000004E-2</v>
      </c>
      <c r="M323" s="10">
        <v>0.41899999999999998</v>
      </c>
      <c r="N323" s="8">
        <v>88.7</v>
      </c>
      <c r="O323" s="8">
        <v>13.9</v>
      </c>
      <c r="P323" s="10">
        <v>0.17899999999999999</v>
      </c>
      <c r="Q323" s="10">
        <v>0.44500000000000001</v>
      </c>
      <c r="R323" s="10">
        <v>0.376</v>
      </c>
      <c r="S323" s="8">
        <v>6</v>
      </c>
      <c r="T323" s="10">
        <v>0.30099999999999999</v>
      </c>
      <c r="U323" s="10">
        <f t="shared" si="5"/>
        <v>0.26200000000000001</v>
      </c>
      <c r="V323" s="10">
        <v>0.248</v>
      </c>
      <c r="W323" s="10">
        <v>0.115</v>
      </c>
      <c r="X323" s="10">
        <v>0.13300000000000001</v>
      </c>
      <c r="Y323" s="10">
        <v>0.73799999999999999</v>
      </c>
      <c r="Z323" s="8">
        <v>0.20499999999999999</v>
      </c>
      <c r="AA323" s="8">
        <v>0.28499999999999998</v>
      </c>
      <c r="AB323" s="11">
        <v>0.26700000000000002</v>
      </c>
      <c r="AC323" s="8">
        <v>0.35199999999999998</v>
      </c>
      <c r="AD323" s="8">
        <v>0.34200000000000003</v>
      </c>
      <c r="AE323" s="8">
        <v>133</v>
      </c>
      <c r="AF323" s="11">
        <v>4.5999999999999996</v>
      </c>
      <c r="AG323" s="11">
        <v>26.2</v>
      </c>
      <c r="AH323" s="8">
        <v>-4.0999999999999996</v>
      </c>
      <c r="AI323" s="8">
        <v>4.3</v>
      </c>
      <c r="AJ323" s="8">
        <v>4.3</v>
      </c>
    </row>
    <row r="324" spans="1:36" ht="15" thickBot="1">
      <c r="A324" s="5">
        <v>35</v>
      </c>
      <c r="B324" s="7" t="s">
        <v>104</v>
      </c>
      <c r="C324" s="22">
        <v>2022</v>
      </c>
      <c r="D324" s="7" t="s">
        <v>97</v>
      </c>
      <c r="E324" s="8">
        <v>155</v>
      </c>
      <c r="F324" s="8"/>
      <c r="G324" s="8">
        <v>621</v>
      </c>
      <c r="H324" s="8">
        <v>0.32400000000000001</v>
      </c>
      <c r="I324" s="8">
        <v>0.433</v>
      </c>
      <c r="J324" s="9">
        <v>0.11</v>
      </c>
      <c r="K324" s="10">
        <v>0.27400000000000002</v>
      </c>
      <c r="L324" s="10">
        <v>0.129</v>
      </c>
      <c r="M324" s="10">
        <v>0.50700000000000001</v>
      </c>
      <c r="N324" s="8">
        <v>92.2</v>
      </c>
      <c r="O324" s="8">
        <v>19</v>
      </c>
      <c r="P324" s="10">
        <v>0.17399999999999999</v>
      </c>
      <c r="Q324" s="10">
        <v>0.34</v>
      </c>
      <c r="R324" s="10">
        <v>0.48499999999999999</v>
      </c>
      <c r="S324" s="8">
        <v>2.9</v>
      </c>
      <c r="T324" s="10">
        <v>0.23</v>
      </c>
      <c r="U324" s="10">
        <f t="shared" si="5"/>
        <v>0.26</v>
      </c>
      <c r="V324" s="10">
        <v>0.29299999999999998</v>
      </c>
      <c r="W324" s="10">
        <v>0.184</v>
      </c>
      <c r="X324" s="10">
        <v>0.109</v>
      </c>
      <c r="Y324" s="10">
        <v>0.74</v>
      </c>
      <c r="Z324" s="8">
        <v>0.20399999999999999</v>
      </c>
      <c r="AA324" s="8">
        <v>0.27700000000000002</v>
      </c>
      <c r="AB324" s="11">
        <v>0.22900000000000001</v>
      </c>
      <c r="AC324" s="8">
        <v>0.33100000000000002</v>
      </c>
      <c r="AD324" s="8">
        <v>0.34100000000000003</v>
      </c>
      <c r="AE324" s="8">
        <v>118</v>
      </c>
      <c r="AF324" s="11">
        <v>3.1</v>
      </c>
      <c r="AG324" s="11">
        <v>15.6</v>
      </c>
      <c r="AH324" s="8">
        <v>4.5999999999999996</v>
      </c>
      <c r="AI324" s="8">
        <v>4.2</v>
      </c>
      <c r="AJ324" s="8">
        <v>4.2</v>
      </c>
    </row>
    <row r="325" spans="1:36" ht="15" thickBot="1">
      <c r="A325" s="5">
        <v>36</v>
      </c>
      <c r="B325" s="7" t="s">
        <v>238</v>
      </c>
      <c r="C325" s="22">
        <v>2022</v>
      </c>
      <c r="D325" s="7" t="s">
        <v>41</v>
      </c>
      <c r="E325" s="8">
        <v>158</v>
      </c>
      <c r="F325" s="8"/>
      <c r="G325" s="8">
        <v>684</v>
      </c>
      <c r="H325" s="8">
        <v>0.33200000000000002</v>
      </c>
      <c r="I325" s="8">
        <v>0.39</v>
      </c>
      <c r="J325" s="9">
        <v>0.10199999999999999</v>
      </c>
      <c r="K325" s="10">
        <v>0.192</v>
      </c>
      <c r="L325" s="10">
        <v>5.6000000000000001E-2</v>
      </c>
      <c r="M325" s="10">
        <v>0.33800000000000002</v>
      </c>
      <c r="N325" s="8">
        <v>87.6</v>
      </c>
      <c r="O325" s="8">
        <v>18.100000000000001</v>
      </c>
      <c r="P325" s="10">
        <v>0.16900000000000001</v>
      </c>
      <c r="Q325" s="10">
        <v>0.35399999999999998</v>
      </c>
      <c r="R325" s="10">
        <v>0.47699999999999998</v>
      </c>
      <c r="S325" s="8">
        <v>4.3</v>
      </c>
      <c r="T325" s="10">
        <v>0.254</v>
      </c>
      <c r="U325" s="10">
        <f t="shared" si="5"/>
        <v>0.15900000000000003</v>
      </c>
      <c r="V325" s="10">
        <v>0.28000000000000003</v>
      </c>
      <c r="W325" s="10">
        <v>0.214</v>
      </c>
      <c r="X325" s="10">
        <v>6.6000000000000003E-2</v>
      </c>
      <c r="Y325" s="10">
        <v>0.84099999999999997</v>
      </c>
      <c r="Z325" s="8">
        <v>0.152</v>
      </c>
      <c r="AA325" s="8">
        <v>0.27500000000000002</v>
      </c>
      <c r="AB325" s="11">
        <v>0.23899999999999999</v>
      </c>
      <c r="AC325" s="8">
        <v>0.318</v>
      </c>
      <c r="AD325" s="8">
        <v>0.30299999999999999</v>
      </c>
      <c r="AE325" s="8">
        <v>110</v>
      </c>
      <c r="AF325" s="11">
        <v>6.8</v>
      </c>
      <c r="AG325" s="11">
        <v>14.5</v>
      </c>
      <c r="AH325" s="8">
        <v>2.2000000000000002</v>
      </c>
      <c r="AI325" s="8">
        <v>4.2</v>
      </c>
      <c r="AJ325" s="8">
        <v>4.2</v>
      </c>
    </row>
    <row r="326" spans="1:36" ht="15" thickBot="1">
      <c r="A326" s="5">
        <v>37</v>
      </c>
      <c r="B326" s="7" t="s">
        <v>78</v>
      </c>
      <c r="C326" s="22">
        <v>2022</v>
      </c>
      <c r="D326" s="7" t="s">
        <v>37</v>
      </c>
      <c r="E326" s="8">
        <v>160</v>
      </c>
      <c r="F326" s="8"/>
      <c r="G326" s="8">
        <v>667</v>
      </c>
      <c r="H326" s="8">
        <v>0.32700000000000001</v>
      </c>
      <c r="I326" s="8">
        <v>0.47699999999999998</v>
      </c>
      <c r="J326" s="9">
        <v>0.10299999999999999</v>
      </c>
      <c r="K326" s="10">
        <v>0.19600000000000001</v>
      </c>
      <c r="L326" s="10">
        <v>0.11600000000000001</v>
      </c>
      <c r="M326" s="10">
        <v>0.44</v>
      </c>
      <c r="N326" s="8">
        <v>90</v>
      </c>
      <c r="O326" s="8">
        <v>17</v>
      </c>
      <c r="P326" s="10">
        <v>0.17399999999999999</v>
      </c>
      <c r="Q326" s="10">
        <v>0.38300000000000001</v>
      </c>
      <c r="R326" s="10">
        <v>0.442</v>
      </c>
      <c r="S326" s="8">
        <v>2.7</v>
      </c>
      <c r="T326" s="10">
        <v>0.27200000000000002</v>
      </c>
      <c r="U326" s="10">
        <f t="shared" si="5"/>
        <v>0.22799999999999998</v>
      </c>
      <c r="V326" s="10">
        <v>0.26</v>
      </c>
      <c r="W326" s="10">
        <v>0.159</v>
      </c>
      <c r="X326" s="10">
        <v>0.10199999999999999</v>
      </c>
      <c r="Y326" s="10">
        <v>0.77200000000000002</v>
      </c>
      <c r="Z326" s="8">
        <v>0.23499999999999999</v>
      </c>
      <c r="AA326" s="8">
        <v>0.248</v>
      </c>
      <c r="AB326" s="11">
        <v>0.24199999999999999</v>
      </c>
      <c r="AC326" s="8">
        <v>0.34599999999999997</v>
      </c>
      <c r="AD326" s="8">
        <v>0.35899999999999999</v>
      </c>
      <c r="AE326" s="8">
        <v>123</v>
      </c>
      <c r="AF326" s="11">
        <v>-0.3</v>
      </c>
      <c r="AG326" s="11">
        <v>17.7</v>
      </c>
      <c r="AH326" s="8">
        <v>-0.5</v>
      </c>
      <c r="AI326" s="8">
        <v>4.2</v>
      </c>
      <c r="AJ326" s="8">
        <v>4.2</v>
      </c>
    </row>
    <row r="327" spans="1:36" ht="15" thickBot="1">
      <c r="A327" s="5">
        <v>38</v>
      </c>
      <c r="B327" s="7" t="s">
        <v>60</v>
      </c>
      <c r="C327" s="22">
        <v>2022</v>
      </c>
      <c r="D327" s="7" t="s">
        <v>35</v>
      </c>
      <c r="E327" s="8">
        <v>119</v>
      </c>
      <c r="F327" s="8"/>
      <c r="G327" s="8">
        <v>415</v>
      </c>
      <c r="H327" s="8">
        <v>0.28399999999999997</v>
      </c>
      <c r="I327" s="8">
        <v>0.48899999999999999</v>
      </c>
      <c r="J327" s="9">
        <v>9.1999999999999998E-2</v>
      </c>
      <c r="K327" s="10">
        <v>0.29399999999999998</v>
      </c>
      <c r="L327" s="10">
        <v>0.154</v>
      </c>
      <c r="M327" s="10">
        <v>0.435</v>
      </c>
      <c r="N327" s="8">
        <v>90.9</v>
      </c>
      <c r="O327" s="8">
        <v>22.5</v>
      </c>
      <c r="P327" s="10">
        <v>0.158</v>
      </c>
      <c r="Q327" s="10">
        <v>0.28499999999999998</v>
      </c>
      <c r="R327" s="10">
        <v>0.55700000000000005</v>
      </c>
      <c r="S327" s="8">
        <v>2.5</v>
      </c>
      <c r="T327" s="10">
        <v>0.36</v>
      </c>
      <c r="U327" s="10">
        <f t="shared" si="5"/>
        <v>0.29300000000000004</v>
      </c>
      <c r="V327" s="10">
        <v>0.26400000000000001</v>
      </c>
      <c r="W327" s="10">
        <v>0.111</v>
      </c>
      <c r="X327" s="10">
        <v>0.154</v>
      </c>
      <c r="Y327" s="10">
        <v>0.70699999999999996</v>
      </c>
      <c r="Z327" s="8">
        <v>0.27800000000000002</v>
      </c>
      <c r="AA327" s="8">
        <v>0.22600000000000001</v>
      </c>
      <c r="AB327" s="11">
        <v>0.21099999999999999</v>
      </c>
      <c r="AC327" s="8">
        <v>0.33</v>
      </c>
      <c r="AD327" s="8">
        <v>0.32400000000000001</v>
      </c>
      <c r="AE327" s="8">
        <v>120</v>
      </c>
      <c r="AF327" s="11">
        <v>-1</v>
      </c>
      <c r="AG327" s="11">
        <v>8.4</v>
      </c>
      <c r="AH327" s="8">
        <v>18</v>
      </c>
      <c r="AI327" s="8">
        <v>4.2</v>
      </c>
      <c r="AJ327" s="8">
        <v>4.2</v>
      </c>
    </row>
    <row r="328" spans="1:36" ht="15" thickBot="1">
      <c r="A328" s="5">
        <v>39</v>
      </c>
      <c r="B328" s="7" t="s">
        <v>123</v>
      </c>
      <c r="C328" s="22">
        <v>2022</v>
      </c>
      <c r="D328" s="7" t="s">
        <v>35</v>
      </c>
      <c r="E328" s="8">
        <v>150</v>
      </c>
      <c r="F328" s="8"/>
      <c r="G328" s="8">
        <v>629</v>
      </c>
      <c r="H328" s="8">
        <v>0.33200000000000002</v>
      </c>
      <c r="I328" s="8">
        <v>0.45900000000000002</v>
      </c>
      <c r="J328" s="9">
        <v>0.11600000000000001</v>
      </c>
      <c r="K328" s="10">
        <v>0.312</v>
      </c>
      <c r="L328" s="10">
        <v>0.14799999999999999</v>
      </c>
      <c r="M328" s="10">
        <v>0.435</v>
      </c>
      <c r="N328" s="8">
        <v>89.8</v>
      </c>
      <c r="O328" s="8">
        <v>19.899999999999999</v>
      </c>
      <c r="P328" s="10">
        <v>0.20200000000000001</v>
      </c>
      <c r="Q328" s="10">
        <v>0.34100000000000003</v>
      </c>
      <c r="R328" s="10">
        <v>0.45700000000000002</v>
      </c>
      <c r="S328" s="8">
        <v>2.2000000000000002</v>
      </c>
      <c r="T328" s="10">
        <v>0.247</v>
      </c>
      <c r="U328" s="10">
        <f t="shared" si="5"/>
        <v>0.30600000000000005</v>
      </c>
      <c r="V328" s="10">
        <v>0.313</v>
      </c>
      <c r="W328" s="10">
        <v>0.185</v>
      </c>
      <c r="X328" s="10">
        <v>0.128</v>
      </c>
      <c r="Y328" s="10">
        <v>0.69399999999999995</v>
      </c>
      <c r="Z328" s="8">
        <v>0.223</v>
      </c>
      <c r="AA328" s="8">
        <v>0.30199999999999999</v>
      </c>
      <c r="AB328" s="11">
        <v>0.23599999999999999</v>
      </c>
      <c r="AC328" s="8">
        <v>0.34399999999999997</v>
      </c>
      <c r="AD328" s="8">
        <v>0.33900000000000002</v>
      </c>
      <c r="AE328" s="8">
        <v>130</v>
      </c>
      <c r="AF328" s="11">
        <v>-2.5</v>
      </c>
      <c r="AG328" s="11">
        <v>18.899999999999999</v>
      </c>
      <c r="AH328" s="8">
        <v>-0.3</v>
      </c>
      <c r="AI328" s="8">
        <v>4.0999999999999996</v>
      </c>
      <c r="AJ328" s="8">
        <v>4.0999999999999996</v>
      </c>
    </row>
    <row r="329" spans="1:36" ht="15" thickBot="1">
      <c r="A329" s="5">
        <v>40</v>
      </c>
      <c r="B329" s="7" t="s">
        <v>265</v>
      </c>
      <c r="C329" s="22">
        <v>2022</v>
      </c>
      <c r="D329" s="7" t="s">
        <v>144</v>
      </c>
      <c r="E329" s="8">
        <v>92</v>
      </c>
      <c r="F329" s="8"/>
      <c r="G329" s="8">
        <v>382</v>
      </c>
      <c r="H329" s="8">
        <v>0.30599999999999999</v>
      </c>
      <c r="I329" s="8">
        <v>0.52600000000000002</v>
      </c>
      <c r="J329" s="9">
        <v>8.8999999999999996E-2</v>
      </c>
      <c r="K329" s="10">
        <v>0.30399999999999999</v>
      </c>
      <c r="L329" s="10">
        <v>0.16400000000000001</v>
      </c>
      <c r="M329" s="10">
        <v>0.502</v>
      </c>
      <c r="N329" s="8">
        <v>92.9</v>
      </c>
      <c r="O329" s="8">
        <v>21.4</v>
      </c>
      <c r="P329" s="10">
        <v>0.182</v>
      </c>
      <c r="Q329" s="10">
        <v>0.307</v>
      </c>
      <c r="R329" s="10">
        <v>0.51100000000000001</v>
      </c>
      <c r="S329" s="8">
        <v>6.5</v>
      </c>
      <c r="T329" s="10">
        <v>0.311</v>
      </c>
      <c r="U329" s="10">
        <f t="shared" si="5"/>
        <v>0.31200000000000006</v>
      </c>
      <c r="V329" s="10">
        <v>0.30499999999999999</v>
      </c>
      <c r="W329" s="10">
        <v>0.159</v>
      </c>
      <c r="X329" s="10">
        <v>0.14599999999999999</v>
      </c>
      <c r="Y329" s="10">
        <v>0.68799999999999994</v>
      </c>
      <c r="Z329" s="8">
        <v>0.30299999999999999</v>
      </c>
      <c r="AA329" s="8">
        <v>0.24399999999999999</v>
      </c>
      <c r="AB329" s="11">
        <v>0.224</v>
      </c>
      <c r="AC329" s="8">
        <v>0.35599999999999998</v>
      </c>
      <c r="AD329" s="8">
        <v>0.35799999999999998</v>
      </c>
      <c r="AE329" s="8">
        <v>136</v>
      </c>
      <c r="AF329" s="11">
        <v>4.3</v>
      </c>
      <c r="AG329" s="11">
        <v>19.600000000000001</v>
      </c>
      <c r="AH329" s="8">
        <v>6.3</v>
      </c>
      <c r="AI329" s="8">
        <v>4</v>
      </c>
      <c r="AJ329" s="8">
        <v>4</v>
      </c>
    </row>
    <row r="330" spans="1:36" ht="15" thickBot="1">
      <c r="A330" s="5">
        <v>41</v>
      </c>
      <c r="B330" s="7" t="s">
        <v>33</v>
      </c>
      <c r="C330" s="22">
        <v>2022</v>
      </c>
      <c r="D330" s="7" t="s">
        <v>32</v>
      </c>
      <c r="E330" s="8">
        <v>161</v>
      </c>
      <c r="F330" s="8"/>
      <c r="G330" s="8">
        <v>724</v>
      </c>
      <c r="H330" s="8">
        <v>0.30399999999999999</v>
      </c>
      <c r="I330" s="8">
        <v>0.42899999999999999</v>
      </c>
      <c r="J330" s="9">
        <v>7.2999999999999995E-2</v>
      </c>
      <c r="K330" s="10">
        <v>0.16600000000000001</v>
      </c>
      <c r="L330" s="10">
        <v>6.8000000000000005E-2</v>
      </c>
      <c r="M330" s="10">
        <v>0.34899999999999998</v>
      </c>
      <c r="N330" s="8">
        <v>87.3</v>
      </c>
      <c r="O330" s="8">
        <v>19.899999999999999</v>
      </c>
      <c r="P330" s="10">
        <v>0.19</v>
      </c>
      <c r="Q330" s="10">
        <v>0.33800000000000002</v>
      </c>
      <c r="R330" s="10">
        <v>0.47199999999999998</v>
      </c>
      <c r="S330" s="8">
        <v>6.2</v>
      </c>
      <c r="T330" s="10">
        <v>0.28999999999999998</v>
      </c>
      <c r="U330" s="10">
        <f t="shared" si="5"/>
        <v>0.19199999999999995</v>
      </c>
      <c r="V330" s="10">
        <v>0.246</v>
      </c>
      <c r="W330" s="10">
        <v>0.156</v>
      </c>
      <c r="X330" s="10">
        <v>0.09</v>
      </c>
      <c r="Y330" s="10">
        <v>0.80800000000000005</v>
      </c>
      <c r="Z330" s="8">
        <v>0.18099999999999999</v>
      </c>
      <c r="AA330" s="8">
        <v>0.26300000000000001</v>
      </c>
      <c r="AB330" s="11">
        <v>0.248</v>
      </c>
      <c r="AC330" s="8">
        <v>0.317</v>
      </c>
      <c r="AD330" s="8">
        <v>0.30599999999999999</v>
      </c>
      <c r="AE330" s="8">
        <v>104</v>
      </c>
      <c r="AF330" s="11">
        <v>7</v>
      </c>
      <c r="AG330" s="11">
        <v>10.6</v>
      </c>
      <c r="AH330" s="8">
        <v>4.3</v>
      </c>
      <c r="AI330" s="8">
        <v>4</v>
      </c>
      <c r="AJ330" s="8">
        <v>4</v>
      </c>
    </row>
    <row r="331" spans="1:36" ht="15" thickBot="1">
      <c r="A331" s="5">
        <v>42</v>
      </c>
      <c r="B331" s="7" t="s">
        <v>59</v>
      </c>
      <c r="C331" s="22">
        <v>2022</v>
      </c>
      <c r="D331" s="7" t="s">
        <v>56</v>
      </c>
      <c r="E331" s="8">
        <v>135</v>
      </c>
      <c r="F331" s="8"/>
      <c r="G331" s="8">
        <v>517</v>
      </c>
      <c r="H331" s="8">
        <v>0.32700000000000001</v>
      </c>
      <c r="I331" s="8">
        <v>0.41</v>
      </c>
      <c r="J331" s="9">
        <v>5.3999999999999999E-2</v>
      </c>
      <c r="K331" s="10">
        <v>0.11</v>
      </c>
      <c r="L331" s="10">
        <v>2.5999999999999999E-2</v>
      </c>
      <c r="M331" s="10">
        <v>0.32900000000000001</v>
      </c>
      <c r="N331" s="8">
        <v>87.2</v>
      </c>
      <c r="O331" s="8">
        <v>10.7</v>
      </c>
      <c r="P331" s="10">
        <v>0.20699999999999999</v>
      </c>
      <c r="Q331" s="10">
        <v>0.46100000000000002</v>
      </c>
      <c r="R331" s="10">
        <v>0.33200000000000002</v>
      </c>
      <c r="S331" s="8">
        <v>6.4</v>
      </c>
      <c r="T331" s="10">
        <v>0.36199999999999999</v>
      </c>
      <c r="U331" s="10">
        <f t="shared" si="5"/>
        <v>0.13400000000000001</v>
      </c>
      <c r="V331" s="10">
        <v>0.246</v>
      </c>
      <c r="W331" s="10">
        <v>0.18099999999999999</v>
      </c>
      <c r="X331" s="10">
        <v>6.6000000000000003E-2</v>
      </c>
      <c r="Y331" s="10">
        <v>0.86599999999999999</v>
      </c>
      <c r="Z331" s="8">
        <v>0.129</v>
      </c>
      <c r="AA331" s="8">
        <v>0.3</v>
      </c>
      <c r="AB331" s="11">
        <v>0.28100000000000003</v>
      </c>
      <c r="AC331" s="8">
        <v>0.32</v>
      </c>
      <c r="AD331" s="8">
        <v>0.30099999999999999</v>
      </c>
      <c r="AE331" s="8">
        <v>106</v>
      </c>
      <c r="AF331" s="11">
        <v>2.2999999999999998</v>
      </c>
      <c r="AG331" s="11">
        <v>6.1</v>
      </c>
      <c r="AH331" s="8">
        <v>14.3</v>
      </c>
      <c r="AI331" s="8">
        <v>4</v>
      </c>
      <c r="AJ331" s="8">
        <v>4</v>
      </c>
    </row>
    <row r="332" spans="1:36" ht="15" thickBot="1">
      <c r="A332" s="5">
        <v>43</v>
      </c>
      <c r="B332" s="7" t="s">
        <v>1694</v>
      </c>
      <c r="C332" s="22">
        <v>2022</v>
      </c>
      <c r="D332" s="7" t="s">
        <v>26</v>
      </c>
      <c r="E332" s="8">
        <v>107</v>
      </c>
      <c r="F332" s="8"/>
      <c r="G332" s="8">
        <v>426</v>
      </c>
      <c r="H332" s="8">
        <v>0.31900000000000001</v>
      </c>
      <c r="I332" s="8">
        <v>0.47199999999999998</v>
      </c>
      <c r="J332" s="9">
        <v>4.4999999999999998E-2</v>
      </c>
      <c r="K332" s="10">
        <v>0.21099999999999999</v>
      </c>
      <c r="L332" s="10">
        <v>8.5000000000000006E-2</v>
      </c>
      <c r="M332" s="10">
        <v>0.38600000000000001</v>
      </c>
      <c r="N332" s="8">
        <v>88.5</v>
      </c>
      <c r="O332" s="8">
        <v>11.8</v>
      </c>
      <c r="P332" s="10">
        <v>0.186</v>
      </c>
      <c r="Q332" s="10">
        <v>0.45100000000000001</v>
      </c>
      <c r="R332" s="10">
        <v>0.36299999999999999</v>
      </c>
      <c r="S332" s="8">
        <v>2.5</v>
      </c>
      <c r="T332" s="10">
        <v>0.39400000000000002</v>
      </c>
      <c r="U332" s="10">
        <f t="shared" si="5"/>
        <v>0.252</v>
      </c>
      <c r="V332" s="10">
        <v>0.28399999999999997</v>
      </c>
      <c r="W332" s="10">
        <v>0.151</v>
      </c>
      <c r="X332" s="10">
        <v>0.13300000000000001</v>
      </c>
      <c r="Y332" s="10">
        <v>0.748</v>
      </c>
      <c r="Z332" s="8">
        <v>0.20499999999999999</v>
      </c>
      <c r="AA332" s="8">
        <v>0.30599999999999999</v>
      </c>
      <c r="AB332" s="11">
        <v>0.26800000000000002</v>
      </c>
      <c r="AC332" s="8">
        <v>0.34300000000000003</v>
      </c>
      <c r="AD332" s="8">
        <v>0.313</v>
      </c>
      <c r="AE332" s="8">
        <v>120</v>
      </c>
      <c r="AF332" s="11">
        <v>-3.6</v>
      </c>
      <c r="AG332" s="11">
        <v>6.4</v>
      </c>
      <c r="AH332" s="8">
        <v>16.8</v>
      </c>
      <c r="AI332" s="8">
        <v>4</v>
      </c>
      <c r="AJ332" s="8">
        <v>4</v>
      </c>
    </row>
    <row r="333" spans="1:36" ht="15" thickBot="1">
      <c r="A333" s="5">
        <v>44</v>
      </c>
      <c r="B333" s="7" t="s">
        <v>84</v>
      </c>
      <c r="C333" s="22">
        <v>2022</v>
      </c>
      <c r="D333" s="7" t="s">
        <v>24</v>
      </c>
      <c r="E333" s="8">
        <v>137</v>
      </c>
      <c r="F333" s="8"/>
      <c r="G333" s="8">
        <v>578</v>
      </c>
      <c r="H333" s="8">
        <v>0.34300000000000003</v>
      </c>
      <c r="I333" s="8">
        <v>0.46500000000000002</v>
      </c>
      <c r="J333" s="9">
        <v>9.7000000000000003E-2</v>
      </c>
      <c r="K333" s="10">
        <v>0.16600000000000001</v>
      </c>
      <c r="L333" s="10">
        <v>0.10299999999999999</v>
      </c>
      <c r="M333" s="10">
        <v>0.43</v>
      </c>
      <c r="N333" s="8">
        <v>89.9</v>
      </c>
      <c r="O333" s="8">
        <v>18.399999999999999</v>
      </c>
      <c r="P333" s="10">
        <v>0.21199999999999999</v>
      </c>
      <c r="Q333" s="10">
        <v>0.317</v>
      </c>
      <c r="R333" s="10">
        <v>0.47099999999999997</v>
      </c>
      <c r="S333" s="8">
        <v>2.9</v>
      </c>
      <c r="T333" s="10">
        <v>0.254</v>
      </c>
      <c r="U333" s="10">
        <f t="shared" si="5"/>
        <v>0.16800000000000004</v>
      </c>
      <c r="V333" s="10">
        <v>0.25900000000000001</v>
      </c>
      <c r="W333" s="10">
        <v>0.187</v>
      </c>
      <c r="X333" s="10">
        <v>7.1999999999999995E-2</v>
      </c>
      <c r="Y333" s="10">
        <v>0.83199999999999996</v>
      </c>
      <c r="Z333" s="8">
        <v>0.20499999999999999</v>
      </c>
      <c r="AA333" s="8">
        <v>0.27600000000000002</v>
      </c>
      <c r="AB333" s="11">
        <v>0.26</v>
      </c>
      <c r="AC333" s="8">
        <v>0.34899999999999998</v>
      </c>
      <c r="AD333" s="8">
        <v>0.35199999999999998</v>
      </c>
      <c r="AE333" s="8">
        <v>128</v>
      </c>
      <c r="AF333" s="11">
        <v>-3.6</v>
      </c>
      <c r="AG333" s="11">
        <v>15</v>
      </c>
      <c r="AH333" s="8">
        <v>3</v>
      </c>
      <c r="AI333" s="8">
        <v>3.9</v>
      </c>
      <c r="AJ333" s="8">
        <v>3.9</v>
      </c>
    </row>
    <row r="334" spans="1:36" ht="15" thickBot="1">
      <c r="A334" s="5">
        <v>45</v>
      </c>
      <c r="B334" s="7" t="s">
        <v>209</v>
      </c>
      <c r="C334" s="22">
        <v>2022</v>
      </c>
      <c r="D334" s="7" t="s">
        <v>97</v>
      </c>
      <c r="E334" s="8">
        <v>139</v>
      </c>
      <c r="F334" s="8"/>
      <c r="G334" s="8">
        <v>541</v>
      </c>
      <c r="H334" s="8">
        <v>0.372</v>
      </c>
      <c r="I334" s="8">
        <v>0.41499999999999998</v>
      </c>
      <c r="J334" s="9">
        <v>0.11600000000000001</v>
      </c>
      <c r="K334" s="10">
        <v>0.107</v>
      </c>
      <c r="L334" s="10">
        <v>6.7000000000000004E-2</v>
      </c>
      <c r="M334" s="10">
        <v>0.45</v>
      </c>
      <c r="N334" s="8">
        <v>90.5</v>
      </c>
      <c r="O334" s="8">
        <v>8.1</v>
      </c>
      <c r="P334" s="10">
        <v>0.192</v>
      </c>
      <c r="Q334" s="10">
        <v>0.5</v>
      </c>
      <c r="R334" s="10">
        <v>0.308</v>
      </c>
      <c r="S334" s="8">
        <v>1.1000000000000001</v>
      </c>
      <c r="T334" s="10">
        <v>0.26300000000000001</v>
      </c>
      <c r="U334" s="10">
        <f t="shared" si="5"/>
        <v>0.14200000000000002</v>
      </c>
      <c r="V334" s="10">
        <v>0.25700000000000001</v>
      </c>
      <c r="W334" s="10">
        <v>0.19900000000000001</v>
      </c>
      <c r="X334" s="10">
        <v>5.8000000000000003E-2</v>
      </c>
      <c r="Y334" s="10">
        <v>0.85799999999999998</v>
      </c>
      <c r="Z334" s="8">
        <v>0.13</v>
      </c>
      <c r="AA334" s="8">
        <v>0.29899999999999999</v>
      </c>
      <c r="AB334" s="11">
        <v>0.28499999999999998</v>
      </c>
      <c r="AC334" s="8">
        <v>0.34699999999999998</v>
      </c>
      <c r="AD334" s="8">
        <v>0.35099999999999998</v>
      </c>
      <c r="AE334" s="8">
        <v>129</v>
      </c>
      <c r="AF334" s="11">
        <v>-7.1</v>
      </c>
      <c r="AG334" s="11">
        <v>10.9</v>
      </c>
      <c r="AH334" s="8">
        <v>8.8000000000000007</v>
      </c>
      <c r="AI334" s="8">
        <v>3.9</v>
      </c>
      <c r="AJ334" s="8">
        <v>3.9</v>
      </c>
    </row>
    <row r="335" spans="1:36" ht="15" thickBot="1">
      <c r="A335" s="5">
        <v>46</v>
      </c>
      <c r="B335" s="7" t="s">
        <v>206</v>
      </c>
      <c r="C335" s="22">
        <v>2022</v>
      </c>
      <c r="D335" s="7" t="s">
        <v>29</v>
      </c>
      <c r="E335" s="8">
        <v>135</v>
      </c>
      <c r="F335" s="8"/>
      <c r="G335" s="8">
        <v>564</v>
      </c>
      <c r="H335" s="8">
        <v>0.36</v>
      </c>
      <c r="I335" s="8">
        <v>0.47299999999999998</v>
      </c>
      <c r="J335" s="9">
        <v>0.106</v>
      </c>
      <c r="K335" s="10">
        <v>0.21299999999999999</v>
      </c>
      <c r="L335" s="10">
        <v>0.121</v>
      </c>
      <c r="M335" s="10">
        <v>0.42399999999999999</v>
      </c>
      <c r="N335" s="8">
        <v>89.9</v>
      </c>
      <c r="O335" s="8">
        <v>15.8</v>
      </c>
      <c r="P335" s="10">
        <v>0.218</v>
      </c>
      <c r="Q335" s="10">
        <v>0.35</v>
      </c>
      <c r="R335" s="10">
        <v>0.432</v>
      </c>
      <c r="S335" s="8">
        <v>3.4</v>
      </c>
      <c r="T335" s="10">
        <v>0.23599999999999999</v>
      </c>
      <c r="U335" s="10">
        <f t="shared" si="5"/>
        <v>0.19999999999999996</v>
      </c>
      <c r="V335" s="10">
        <v>0.27900000000000003</v>
      </c>
      <c r="W335" s="10">
        <v>0.19600000000000001</v>
      </c>
      <c r="X335" s="10">
        <v>8.3000000000000004E-2</v>
      </c>
      <c r="Y335" s="10">
        <v>0.8</v>
      </c>
      <c r="Z335" s="8">
        <v>0.192</v>
      </c>
      <c r="AA335" s="8">
        <v>0.32500000000000001</v>
      </c>
      <c r="AB335" s="11">
        <v>0.28100000000000003</v>
      </c>
      <c r="AC335" s="8">
        <v>0.36199999999999999</v>
      </c>
      <c r="AD335" s="8">
        <v>0.36099999999999999</v>
      </c>
      <c r="AE335" s="8">
        <v>137</v>
      </c>
      <c r="AF335" s="11">
        <v>0.7</v>
      </c>
      <c r="AG335" s="11">
        <v>23.9</v>
      </c>
      <c r="AH335" s="8">
        <v>-5.0999999999999996</v>
      </c>
      <c r="AI335" s="8">
        <v>3.9</v>
      </c>
      <c r="AJ335" s="8">
        <v>3.9</v>
      </c>
    </row>
    <row r="336" spans="1:36" ht="15" thickBot="1">
      <c r="A336" s="5">
        <v>47</v>
      </c>
      <c r="B336" s="7" t="s">
        <v>40</v>
      </c>
      <c r="C336" s="22">
        <v>2022</v>
      </c>
      <c r="D336" s="6" t="s">
        <v>103</v>
      </c>
      <c r="E336" s="8">
        <v>153</v>
      </c>
      <c r="F336" s="8"/>
      <c r="G336" s="8">
        <v>664</v>
      </c>
      <c r="H336" s="8">
        <v>0.40100000000000002</v>
      </c>
      <c r="I336" s="8">
        <v>0.45200000000000001</v>
      </c>
      <c r="J336" s="9">
        <v>0.20300000000000001</v>
      </c>
      <c r="K336" s="10">
        <v>0.14499999999999999</v>
      </c>
      <c r="L336" s="10">
        <v>0.124</v>
      </c>
      <c r="M336" s="10">
        <v>0.47299999999999998</v>
      </c>
      <c r="N336" s="8">
        <v>91</v>
      </c>
      <c r="O336" s="8">
        <v>9.1</v>
      </c>
      <c r="P336" s="10">
        <v>0.16200000000000001</v>
      </c>
      <c r="Q336" s="10">
        <v>0.47099999999999997</v>
      </c>
      <c r="R336" s="10">
        <v>0.36799999999999999</v>
      </c>
      <c r="S336" s="8">
        <v>3.5</v>
      </c>
      <c r="T336" s="10">
        <v>0.19900000000000001</v>
      </c>
      <c r="U336" s="10">
        <f t="shared" si="5"/>
        <v>0.17000000000000004</v>
      </c>
      <c r="V336" s="10">
        <v>0.25900000000000001</v>
      </c>
      <c r="W336" s="10">
        <v>0.19900000000000001</v>
      </c>
      <c r="X336" s="10">
        <v>0.06</v>
      </c>
      <c r="Y336" s="10">
        <v>0.83</v>
      </c>
      <c r="Z336" s="8">
        <v>0.21</v>
      </c>
      <c r="AA336" s="8">
        <v>0.249</v>
      </c>
      <c r="AB336" s="11">
        <v>0.24199999999999999</v>
      </c>
      <c r="AC336" s="8">
        <v>0.376</v>
      </c>
      <c r="AD336" s="8">
        <v>0.40100000000000002</v>
      </c>
      <c r="AE336" s="8">
        <v>145</v>
      </c>
      <c r="AF336" s="11">
        <v>-2.4</v>
      </c>
      <c r="AG336" s="11">
        <v>32.5</v>
      </c>
      <c r="AH336" s="8">
        <v>-18.3</v>
      </c>
      <c r="AI336" s="8">
        <v>3.9</v>
      </c>
      <c r="AJ336" s="8">
        <v>3.9</v>
      </c>
    </row>
    <row r="337" spans="1:36" ht="15" thickBot="1">
      <c r="A337" s="5">
        <v>48</v>
      </c>
      <c r="B337" s="7" t="s">
        <v>334</v>
      </c>
      <c r="C337" s="22">
        <v>2022</v>
      </c>
      <c r="D337" s="7" t="s">
        <v>50</v>
      </c>
      <c r="E337" s="8">
        <v>157</v>
      </c>
      <c r="F337" s="8"/>
      <c r="G337" s="8">
        <v>679</v>
      </c>
      <c r="H337" s="8">
        <v>0.378</v>
      </c>
      <c r="I337" s="8">
        <v>0.44600000000000001</v>
      </c>
      <c r="J337" s="9">
        <v>9.0999999999999998E-2</v>
      </c>
      <c r="K337" s="10">
        <v>0.16200000000000001</v>
      </c>
      <c r="L337" s="10">
        <v>9.5000000000000001E-2</v>
      </c>
      <c r="M337" s="10">
        <v>0.51700000000000002</v>
      </c>
      <c r="N337" s="8">
        <v>92.2</v>
      </c>
      <c r="O337" s="8">
        <v>8</v>
      </c>
      <c r="P337" s="10">
        <v>0.20399999999999999</v>
      </c>
      <c r="Q337" s="10">
        <v>0.47899999999999998</v>
      </c>
      <c r="R337" s="10">
        <v>0.317</v>
      </c>
      <c r="S337" s="8">
        <v>1.4</v>
      </c>
      <c r="T337" s="10">
        <v>0.33700000000000002</v>
      </c>
      <c r="U337" s="10">
        <f t="shared" si="5"/>
        <v>0.20699999999999996</v>
      </c>
      <c r="V337" s="10">
        <v>0.26500000000000001</v>
      </c>
      <c r="W337" s="10">
        <v>0.16600000000000001</v>
      </c>
      <c r="X337" s="10">
        <v>9.8000000000000004E-2</v>
      </c>
      <c r="Y337" s="10">
        <v>0.79300000000000004</v>
      </c>
      <c r="Z337" s="8">
        <v>0.14099999999999999</v>
      </c>
      <c r="AA337" s="8">
        <v>0.35</v>
      </c>
      <c r="AB337" s="11">
        <v>0.30399999999999999</v>
      </c>
      <c r="AC337" s="8">
        <v>0.36099999999999999</v>
      </c>
      <c r="AD337" s="8">
        <v>0.373</v>
      </c>
      <c r="AE337" s="8">
        <v>137</v>
      </c>
      <c r="AF337" s="11">
        <v>-1.7</v>
      </c>
      <c r="AG337" s="11">
        <v>26.6</v>
      </c>
      <c r="AH337" s="8">
        <v>-11.6</v>
      </c>
      <c r="AI337" s="8">
        <v>3.8</v>
      </c>
      <c r="AJ337" s="8">
        <v>3.8</v>
      </c>
    </row>
    <row r="338" spans="1:36" ht="15" thickBot="1">
      <c r="A338" s="5">
        <v>49</v>
      </c>
      <c r="B338" s="7" t="s">
        <v>136</v>
      </c>
      <c r="C338" s="22">
        <v>2022</v>
      </c>
      <c r="D338" s="7" t="s">
        <v>43</v>
      </c>
      <c r="E338" s="8">
        <v>160</v>
      </c>
      <c r="F338" s="8"/>
      <c r="G338" s="8">
        <v>685</v>
      </c>
      <c r="H338" s="8">
        <v>0.35199999999999998</v>
      </c>
      <c r="I338" s="8">
        <v>0.51800000000000002</v>
      </c>
      <c r="J338" s="9">
        <v>9.8000000000000004E-2</v>
      </c>
      <c r="K338" s="10">
        <v>0.187</v>
      </c>
      <c r="L338" s="10">
        <v>0.123</v>
      </c>
      <c r="M338" s="10">
        <v>0.44600000000000001</v>
      </c>
      <c r="N338" s="8">
        <v>89.8</v>
      </c>
      <c r="O338" s="8">
        <v>18.2</v>
      </c>
      <c r="P338" s="10">
        <v>0.19900000000000001</v>
      </c>
      <c r="Q338" s="10">
        <v>0.36199999999999999</v>
      </c>
      <c r="R338" s="10">
        <v>0.439</v>
      </c>
      <c r="S338" s="8">
        <v>2.9</v>
      </c>
      <c r="T338" s="10">
        <v>0.36</v>
      </c>
      <c r="U338" s="10">
        <f t="shared" si="5"/>
        <v>0.21399999999999997</v>
      </c>
      <c r="V338" s="10">
        <v>0.24099999999999999</v>
      </c>
      <c r="W338" s="10">
        <v>0.13400000000000001</v>
      </c>
      <c r="X338" s="10">
        <v>0.107</v>
      </c>
      <c r="Y338" s="10">
        <v>0.78600000000000003</v>
      </c>
      <c r="Z338" s="8">
        <v>0.246</v>
      </c>
      <c r="AA338" s="8">
        <v>0.27900000000000003</v>
      </c>
      <c r="AB338" s="11">
        <v>0.27100000000000002</v>
      </c>
      <c r="AC338" s="8">
        <v>0.36599999999999999</v>
      </c>
      <c r="AD338" s="8">
        <v>0.35299999999999998</v>
      </c>
      <c r="AE338" s="8">
        <v>141</v>
      </c>
      <c r="AF338" s="11">
        <v>-2.5</v>
      </c>
      <c r="AG338" s="11">
        <v>30.6</v>
      </c>
      <c r="AH338" s="8">
        <v>-17.100000000000001</v>
      </c>
      <c r="AI338" s="8">
        <v>3.8</v>
      </c>
      <c r="AJ338" s="8">
        <v>3.8</v>
      </c>
    </row>
    <row r="339" spans="1:36" ht="15" thickBot="1">
      <c r="A339" s="5">
        <v>50</v>
      </c>
      <c r="B339" s="7" t="s">
        <v>28</v>
      </c>
      <c r="C339" s="22">
        <v>2022</v>
      </c>
      <c r="D339" s="7" t="s">
        <v>29</v>
      </c>
      <c r="E339" s="8">
        <v>157</v>
      </c>
      <c r="F339" s="8"/>
      <c r="G339" s="8">
        <v>666</v>
      </c>
      <c r="H339" s="8">
        <v>0.35599999999999998</v>
      </c>
      <c r="I339" s="8">
        <v>0.51900000000000002</v>
      </c>
      <c r="J339" s="9">
        <v>0.108</v>
      </c>
      <c r="K339" s="10">
        <v>0.24199999999999999</v>
      </c>
      <c r="L339" s="10">
        <v>0.16800000000000001</v>
      </c>
      <c r="M339" s="10">
        <v>0.498</v>
      </c>
      <c r="N339" s="8">
        <v>92.9</v>
      </c>
      <c r="O339" s="8">
        <v>12.1</v>
      </c>
      <c r="P339" s="10">
        <v>0.19800000000000001</v>
      </c>
      <c r="Q339" s="10">
        <v>0.42099999999999999</v>
      </c>
      <c r="R339" s="10">
        <v>0.38100000000000001</v>
      </c>
      <c r="S339" s="8">
        <v>4.7</v>
      </c>
      <c r="T339" s="10">
        <v>0.32</v>
      </c>
      <c r="U339" s="10">
        <f t="shared" si="5"/>
        <v>0.25700000000000001</v>
      </c>
      <c r="V339" s="10">
        <v>0.26200000000000001</v>
      </c>
      <c r="W339" s="10">
        <v>0.13600000000000001</v>
      </c>
      <c r="X339" s="10">
        <v>0.127</v>
      </c>
      <c r="Y339" s="10">
        <v>0.74299999999999999</v>
      </c>
      <c r="Z339" s="8">
        <v>0.246</v>
      </c>
      <c r="AA339" s="8">
        <v>0.32</v>
      </c>
      <c r="AB339" s="11">
        <v>0.27300000000000002</v>
      </c>
      <c r="AC339" s="8">
        <v>0.37</v>
      </c>
      <c r="AD339" s="8">
        <v>0.38300000000000001</v>
      </c>
      <c r="AE339" s="8">
        <v>142</v>
      </c>
      <c r="AF339" s="11">
        <v>0.3</v>
      </c>
      <c r="AG339" s="11">
        <v>31.8</v>
      </c>
      <c r="AH339" s="8">
        <v>-16.399999999999999</v>
      </c>
      <c r="AI339" s="8">
        <v>3.8</v>
      </c>
      <c r="AJ339" s="8">
        <v>3.8</v>
      </c>
    </row>
    <row r="340" spans="1:36" ht="15" thickBot="1">
      <c r="A340" s="5">
        <v>51</v>
      </c>
      <c r="B340" s="7" t="s">
        <v>1726</v>
      </c>
      <c r="C340" s="22">
        <v>2022</v>
      </c>
      <c r="D340" s="7" t="s">
        <v>54</v>
      </c>
      <c r="E340" s="8">
        <v>115</v>
      </c>
      <c r="F340" s="8"/>
      <c r="G340" s="8">
        <v>353</v>
      </c>
      <c r="H340" s="8">
        <v>0.28299999999999997</v>
      </c>
      <c r="I340" s="8">
        <v>0.38800000000000001</v>
      </c>
      <c r="J340" s="9">
        <v>4.2000000000000003E-2</v>
      </c>
      <c r="K340" s="10">
        <v>0.17599999999999999</v>
      </c>
      <c r="L340" s="10">
        <v>5.0999999999999997E-2</v>
      </c>
      <c r="M340" s="10">
        <v>0.35</v>
      </c>
      <c r="N340" s="8">
        <v>87.9</v>
      </c>
      <c r="O340" s="8">
        <v>13</v>
      </c>
      <c r="P340" s="10">
        <v>0.187</v>
      </c>
      <c r="Q340" s="10">
        <v>0.39900000000000002</v>
      </c>
      <c r="R340" s="10">
        <v>0.41399999999999998</v>
      </c>
      <c r="S340" s="8">
        <v>3.3</v>
      </c>
      <c r="T340" s="10">
        <v>0.41899999999999998</v>
      </c>
      <c r="U340" s="10">
        <f t="shared" si="5"/>
        <v>0.19499999999999995</v>
      </c>
      <c r="V340" s="10">
        <v>0.30199999999999999</v>
      </c>
      <c r="W340" s="10">
        <v>0.20499999999999999</v>
      </c>
      <c r="X340" s="10">
        <v>9.7000000000000003E-2</v>
      </c>
      <c r="Y340" s="10">
        <v>0.80500000000000005</v>
      </c>
      <c r="Z340" s="8">
        <v>0.14000000000000001</v>
      </c>
      <c r="AA340" s="8">
        <v>0.27400000000000002</v>
      </c>
      <c r="AB340" s="11">
        <v>0.248</v>
      </c>
      <c r="AC340" s="8">
        <v>0.29299999999999998</v>
      </c>
      <c r="AD340" s="8">
        <v>0.28100000000000003</v>
      </c>
      <c r="AE340" s="8">
        <v>92</v>
      </c>
      <c r="AF340" s="11">
        <v>-1.2</v>
      </c>
      <c r="AG340" s="11">
        <v>-4.4000000000000004</v>
      </c>
      <c r="AH340" s="8">
        <v>29</v>
      </c>
      <c r="AI340" s="8">
        <v>3.8</v>
      </c>
      <c r="AJ340" s="8">
        <v>3.8</v>
      </c>
    </row>
    <row r="341" spans="1:36" ht="15" thickBot="1">
      <c r="A341" s="5">
        <v>52</v>
      </c>
      <c r="B341" s="7" t="s">
        <v>65</v>
      </c>
      <c r="C341" s="22">
        <v>2022</v>
      </c>
      <c r="D341" s="7" t="s">
        <v>64</v>
      </c>
      <c r="E341" s="8">
        <v>137</v>
      </c>
      <c r="F341" s="8"/>
      <c r="G341" s="8">
        <v>558</v>
      </c>
      <c r="H341" s="8">
        <v>0.40100000000000002</v>
      </c>
      <c r="I341" s="8">
        <v>0.42299999999999999</v>
      </c>
      <c r="J341" s="9">
        <v>0.14000000000000001</v>
      </c>
      <c r="K341" s="10">
        <v>0.108</v>
      </c>
      <c r="L341" s="10">
        <v>4.8000000000000001E-2</v>
      </c>
      <c r="M341" s="10">
        <v>0.48599999999999999</v>
      </c>
      <c r="N341" s="8">
        <v>92.2</v>
      </c>
      <c r="O341" s="8">
        <v>7.7</v>
      </c>
      <c r="P341" s="10">
        <v>0.186</v>
      </c>
      <c r="Q341" s="10">
        <v>0.498</v>
      </c>
      <c r="R341" s="10">
        <v>0.316</v>
      </c>
      <c r="S341" s="8">
        <v>2.2000000000000002</v>
      </c>
      <c r="T341" s="10">
        <v>0.23100000000000001</v>
      </c>
      <c r="U341" s="10">
        <f t="shared" si="5"/>
        <v>0.129</v>
      </c>
      <c r="V341" s="10">
        <v>0.23400000000000001</v>
      </c>
      <c r="W341" s="10">
        <v>0.18</v>
      </c>
      <c r="X341" s="10">
        <v>5.2999999999999999E-2</v>
      </c>
      <c r="Y341" s="10">
        <v>0.871</v>
      </c>
      <c r="Z341" s="8">
        <v>0.127</v>
      </c>
      <c r="AA341" s="8">
        <v>0.32300000000000001</v>
      </c>
      <c r="AB341" s="11">
        <v>0.29599999999999999</v>
      </c>
      <c r="AC341" s="8">
        <v>0.36599999999999999</v>
      </c>
      <c r="AD341" s="8">
        <v>0.36499999999999999</v>
      </c>
      <c r="AE341" s="8">
        <v>146</v>
      </c>
      <c r="AF341" s="11">
        <v>-5.3</v>
      </c>
      <c r="AG341" s="11">
        <v>23.6</v>
      </c>
      <c r="AH341" s="8">
        <v>-5.7</v>
      </c>
      <c r="AI341" s="8">
        <v>3.7</v>
      </c>
      <c r="AJ341" s="8">
        <v>3.7</v>
      </c>
    </row>
    <row r="342" spans="1:36" ht="15" thickBot="1">
      <c r="A342" s="5">
        <v>53</v>
      </c>
      <c r="B342" s="7" t="s">
        <v>75</v>
      </c>
      <c r="C342" s="22">
        <v>2022</v>
      </c>
      <c r="D342" s="7" t="s">
        <v>41</v>
      </c>
      <c r="E342" s="8">
        <v>150</v>
      </c>
      <c r="F342" s="8"/>
      <c r="G342" s="8">
        <v>582</v>
      </c>
      <c r="H342" s="8">
        <v>0.32500000000000001</v>
      </c>
      <c r="I342" s="8">
        <v>0.38300000000000001</v>
      </c>
      <c r="J342" s="9">
        <v>8.7999999999999995E-2</v>
      </c>
      <c r="K342" s="10">
        <v>0.17199999999999999</v>
      </c>
      <c r="L342" s="10">
        <v>4.2999999999999997E-2</v>
      </c>
      <c r="M342" s="10">
        <v>0.32300000000000001</v>
      </c>
      <c r="N342" s="8">
        <v>86.7</v>
      </c>
      <c r="O342" s="8">
        <v>16.100000000000001</v>
      </c>
      <c r="P342" s="10">
        <v>0.21199999999999999</v>
      </c>
      <c r="Q342" s="10">
        <v>0.39500000000000002</v>
      </c>
      <c r="R342" s="10">
        <v>0.39300000000000002</v>
      </c>
      <c r="S342" s="8">
        <v>4.8</v>
      </c>
      <c r="T342" s="10">
        <v>0.27500000000000002</v>
      </c>
      <c r="U342" s="10">
        <f t="shared" si="5"/>
        <v>0.16600000000000004</v>
      </c>
      <c r="V342" s="10">
        <v>0.27600000000000002</v>
      </c>
      <c r="W342" s="10">
        <v>0.20499999999999999</v>
      </c>
      <c r="X342" s="10">
        <v>7.1999999999999995E-2</v>
      </c>
      <c r="Y342" s="10">
        <v>0.83399999999999996</v>
      </c>
      <c r="Z342" s="8">
        <v>0.13200000000000001</v>
      </c>
      <c r="AA342" s="8">
        <v>0.28999999999999998</v>
      </c>
      <c r="AB342" s="11">
        <v>0.251</v>
      </c>
      <c r="AC342" s="8">
        <v>0.313</v>
      </c>
      <c r="AD342" s="8">
        <v>0.309</v>
      </c>
      <c r="AE342" s="8">
        <v>106</v>
      </c>
      <c r="AF342" s="11">
        <v>1.9</v>
      </c>
      <c r="AG342" s="11">
        <v>6</v>
      </c>
      <c r="AH342" s="8">
        <v>9.9</v>
      </c>
      <c r="AI342" s="8">
        <v>3.7</v>
      </c>
      <c r="AJ342" s="8">
        <v>3.7</v>
      </c>
    </row>
    <row r="343" spans="1:36" ht="15" thickBot="1">
      <c r="A343" s="5">
        <v>54</v>
      </c>
      <c r="B343" s="7" t="s">
        <v>61</v>
      </c>
      <c r="C343" s="22">
        <v>2022</v>
      </c>
      <c r="D343" s="7" t="s">
        <v>32</v>
      </c>
      <c r="E343" s="8">
        <v>156</v>
      </c>
      <c r="F343" s="8"/>
      <c r="G343" s="8">
        <v>657</v>
      </c>
      <c r="H343" s="8">
        <v>0.3</v>
      </c>
      <c r="I343" s="8">
        <v>0.45600000000000002</v>
      </c>
      <c r="J343" s="9">
        <v>6.0999999999999999E-2</v>
      </c>
      <c r="K343" s="10">
        <v>0.27900000000000003</v>
      </c>
      <c r="L343" s="10">
        <v>0.129</v>
      </c>
      <c r="M343" s="10">
        <v>0.47399999999999998</v>
      </c>
      <c r="N343" s="8">
        <v>92.1</v>
      </c>
      <c r="O343" s="8">
        <v>13.1</v>
      </c>
      <c r="P343" s="10">
        <v>0.19400000000000001</v>
      </c>
      <c r="Q343" s="10">
        <v>0.40699999999999997</v>
      </c>
      <c r="R343" s="10">
        <v>0.39800000000000002</v>
      </c>
      <c r="S343" s="8">
        <v>6.6</v>
      </c>
      <c r="T343" s="10">
        <v>0.40300000000000002</v>
      </c>
      <c r="U343" s="10">
        <f t="shared" si="5"/>
        <v>0.31399999999999995</v>
      </c>
      <c r="V343" s="10">
        <v>0.29599999999999999</v>
      </c>
      <c r="W343" s="10">
        <v>0.129</v>
      </c>
      <c r="X343" s="10">
        <v>0.16800000000000001</v>
      </c>
      <c r="Y343" s="10">
        <v>0.68600000000000005</v>
      </c>
      <c r="Z343" s="8">
        <v>0.20699999999999999</v>
      </c>
      <c r="AA343" s="8">
        <v>0.309</v>
      </c>
      <c r="AB343" s="11">
        <v>0.25</v>
      </c>
      <c r="AC343" s="8">
        <v>0.32400000000000001</v>
      </c>
      <c r="AD343" s="8">
        <v>0.32200000000000001</v>
      </c>
      <c r="AE343" s="8">
        <v>110</v>
      </c>
      <c r="AF343" s="11">
        <v>6</v>
      </c>
      <c r="AG343" s="11">
        <v>13</v>
      </c>
      <c r="AH343" s="8">
        <v>0.6</v>
      </c>
      <c r="AI343" s="8">
        <v>3.6</v>
      </c>
      <c r="AJ343" s="8">
        <v>3.6</v>
      </c>
    </row>
    <row r="344" spans="1:36" ht="15" thickBot="1">
      <c r="A344" s="5">
        <v>55</v>
      </c>
      <c r="B344" s="7" t="s">
        <v>182</v>
      </c>
      <c r="C344" s="22">
        <v>2022</v>
      </c>
      <c r="D344" s="7" t="s">
        <v>58</v>
      </c>
      <c r="E344" s="8">
        <v>156</v>
      </c>
      <c r="F344" s="8"/>
      <c r="G344" s="8">
        <v>672</v>
      </c>
      <c r="H344" s="8">
        <v>0.318</v>
      </c>
      <c r="I344" s="8">
        <v>0.40300000000000002</v>
      </c>
      <c r="J344" s="9">
        <v>7.0000000000000007E-2</v>
      </c>
      <c r="K344" s="10">
        <v>0.188</v>
      </c>
      <c r="L344" s="10">
        <v>4.9000000000000002E-2</v>
      </c>
      <c r="M344" s="10">
        <v>0.36699999999999999</v>
      </c>
      <c r="N344" s="8">
        <v>88.8</v>
      </c>
      <c r="O344" s="8">
        <v>17.399999999999999</v>
      </c>
      <c r="P344" s="10">
        <v>0.17699999999999999</v>
      </c>
      <c r="Q344" s="10">
        <v>0.38700000000000001</v>
      </c>
      <c r="R344" s="10">
        <v>0.436</v>
      </c>
      <c r="S344" s="8">
        <v>6.6</v>
      </c>
      <c r="T344" s="10">
        <v>0.34200000000000003</v>
      </c>
      <c r="U344" s="10">
        <f t="shared" si="5"/>
        <v>0.18999999999999995</v>
      </c>
      <c r="V344" s="10">
        <v>0.24299999999999999</v>
      </c>
      <c r="W344" s="10">
        <v>0.14799999999999999</v>
      </c>
      <c r="X344" s="10">
        <v>9.6000000000000002E-2</v>
      </c>
      <c r="Y344" s="10">
        <v>0.81</v>
      </c>
      <c r="Z344" s="8">
        <v>0.14499999999999999</v>
      </c>
      <c r="AA344" s="8">
        <v>0.29899999999999999</v>
      </c>
      <c r="AB344" s="11">
        <v>0.25800000000000001</v>
      </c>
      <c r="AC344" s="8">
        <v>0.315</v>
      </c>
      <c r="AD344" s="8">
        <v>0.28799999999999998</v>
      </c>
      <c r="AE344" s="8">
        <v>108</v>
      </c>
      <c r="AF344" s="11">
        <v>3.3</v>
      </c>
      <c r="AG344" s="11">
        <v>9.1</v>
      </c>
      <c r="AH344" s="8">
        <v>4</v>
      </c>
      <c r="AI344" s="8">
        <v>3.6</v>
      </c>
      <c r="AJ344" s="8">
        <v>3.6</v>
      </c>
    </row>
    <row r="345" spans="1:36" ht="15" thickBot="1">
      <c r="A345" s="5">
        <v>56</v>
      </c>
      <c r="B345" s="7" t="s">
        <v>101</v>
      </c>
      <c r="C345" s="22">
        <v>2022</v>
      </c>
      <c r="D345" s="7" t="s">
        <v>56</v>
      </c>
      <c r="E345" s="8">
        <v>158</v>
      </c>
      <c r="F345" s="8"/>
      <c r="G345" s="8">
        <v>641</v>
      </c>
      <c r="H345" s="8">
        <v>0.34200000000000003</v>
      </c>
      <c r="I345" s="8">
        <v>0.44</v>
      </c>
      <c r="J345" s="9">
        <v>0.09</v>
      </c>
      <c r="K345" s="10">
        <v>0.23200000000000001</v>
      </c>
      <c r="L345" s="10">
        <v>6.5000000000000002E-2</v>
      </c>
      <c r="M345" s="10">
        <v>0.40200000000000002</v>
      </c>
      <c r="N345" s="8">
        <v>89.7</v>
      </c>
      <c r="O345" s="8">
        <v>10.9</v>
      </c>
      <c r="P345" s="10">
        <v>0.20100000000000001</v>
      </c>
      <c r="Q345" s="10">
        <v>0.46400000000000002</v>
      </c>
      <c r="R345" s="10">
        <v>0.33500000000000002</v>
      </c>
      <c r="S345" s="8">
        <v>3.9</v>
      </c>
      <c r="T345" s="10">
        <v>0.307</v>
      </c>
      <c r="U345" s="10">
        <f t="shared" si="5"/>
        <v>0.24199999999999999</v>
      </c>
      <c r="V345" s="10">
        <v>0.25900000000000001</v>
      </c>
      <c r="W345" s="10">
        <v>0.14000000000000001</v>
      </c>
      <c r="X345" s="10">
        <v>0.11899999999999999</v>
      </c>
      <c r="Y345" s="10">
        <v>0.75800000000000001</v>
      </c>
      <c r="Z345" s="8">
        <v>0.16900000000000001</v>
      </c>
      <c r="AA345" s="8">
        <v>0.33600000000000002</v>
      </c>
      <c r="AB345" s="11">
        <v>0.27100000000000002</v>
      </c>
      <c r="AC345" s="8">
        <v>0.33900000000000002</v>
      </c>
      <c r="AD345" s="8">
        <v>0.30599999999999999</v>
      </c>
      <c r="AE345" s="8">
        <v>120</v>
      </c>
      <c r="AF345" s="11">
        <v>0.7</v>
      </c>
      <c r="AG345" s="11">
        <v>15.3</v>
      </c>
      <c r="AH345" s="8">
        <v>-2.9</v>
      </c>
      <c r="AI345" s="8">
        <v>3.6</v>
      </c>
      <c r="AJ345" s="8">
        <v>3.6</v>
      </c>
    </row>
    <row r="346" spans="1:36" ht="15" thickBot="1">
      <c r="A346" s="5">
        <v>57</v>
      </c>
      <c r="B346" s="7" t="s">
        <v>226</v>
      </c>
      <c r="C346" s="22">
        <v>2022</v>
      </c>
      <c r="D346" s="6" t="s">
        <v>103</v>
      </c>
      <c r="E346" s="8">
        <v>149</v>
      </c>
      <c r="F346" s="8"/>
      <c r="G346" s="8">
        <v>577</v>
      </c>
      <c r="H346" s="8">
        <v>0.30299999999999999</v>
      </c>
      <c r="I346" s="8">
        <v>0.40400000000000003</v>
      </c>
      <c r="J346" s="9">
        <v>6.8000000000000005E-2</v>
      </c>
      <c r="K346" s="10">
        <v>0.159</v>
      </c>
      <c r="L346" s="10">
        <v>4.4999999999999998E-2</v>
      </c>
      <c r="M346" s="10">
        <v>0.34499999999999997</v>
      </c>
      <c r="N346" s="8">
        <v>87.9</v>
      </c>
      <c r="O346" s="8">
        <v>11.9</v>
      </c>
      <c r="P346" s="10">
        <v>0.17299999999999999</v>
      </c>
      <c r="Q346" s="10">
        <v>0.46500000000000002</v>
      </c>
      <c r="R346" s="10">
        <v>0.36199999999999999</v>
      </c>
      <c r="S346" s="8">
        <v>4.5</v>
      </c>
      <c r="T346" s="10">
        <v>0.32800000000000001</v>
      </c>
      <c r="U346" s="10">
        <f t="shared" si="5"/>
        <v>0.19299999999999995</v>
      </c>
      <c r="V346" s="10">
        <v>0.27400000000000002</v>
      </c>
      <c r="W346" s="10">
        <v>0.186</v>
      </c>
      <c r="X346" s="10">
        <v>8.7999999999999995E-2</v>
      </c>
      <c r="Y346" s="10">
        <v>0.80700000000000005</v>
      </c>
      <c r="Z346" s="8">
        <v>0.155</v>
      </c>
      <c r="AA346" s="8">
        <v>0.27200000000000002</v>
      </c>
      <c r="AB346" s="11">
        <v>0.249</v>
      </c>
      <c r="AC346" s="8">
        <v>0.31</v>
      </c>
      <c r="AD346" s="8">
        <v>0.29299999999999998</v>
      </c>
      <c r="AE346" s="8">
        <v>105</v>
      </c>
      <c r="AF346" s="11">
        <v>6</v>
      </c>
      <c r="AG346" s="11">
        <v>9</v>
      </c>
      <c r="AH346" s="8">
        <v>6</v>
      </c>
      <c r="AI346" s="8">
        <v>3.5</v>
      </c>
      <c r="AJ346" s="8">
        <v>3.5</v>
      </c>
    </row>
    <row r="347" spans="1:36" ht="15" thickBot="1">
      <c r="A347" s="5">
        <v>58</v>
      </c>
      <c r="B347" s="7" t="s">
        <v>133</v>
      </c>
      <c r="C347" s="22">
        <v>2022</v>
      </c>
      <c r="D347" s="7" t="s">
        <v>52</v>
      </c>
      <c r="E347" s="8">
        <v>136</v>
      </c>
      <c r="F347" s="8"/>
      <c r="G347" s="8">
        <v>558</v>
      </c>
      <c r="H347" s="8">
        <v>0.28899999999999998</v>
      </c>
      <c r="I347" s="8">
        <v>0.42599999999999999</v>
      </c>
      <c r="J347" s="9">
        <v>3.9E-2</v>
      </c>
      <c r="K347" s="10">
        <v>0.24199999999999999</v>
      </c>
      <c r="L347" s="10">
        <v>9.6000000000000002E-2</v>
      </c>
      <c r="M347" s="10">
        <v>0.36199999999999999</v>
      </c>
      <c r="N347" s="8">
        <v>88.1</v>
      </c>
      <c r="O347" s="8">
        <v>8.6999999999999993</v>
      </c>
      <c r="P347" s="10">
        <v>0.20699999999999999</v>
      </c>
      <c r="Q347" s="10">
        <v>0.46400000000000002</v>
      </c>
      <c r="R347" s="10">
        <v>0.32900000000000001</v>
      </c>
      <c r="S347" s="8">
        <v>5.3</v>
      </c>
      <c r="T347" s="10">
        <v>0.41</v>
      </c>
      <c r="U347" s="10">
        <f t="shared" si="5"/>
        <v>0.28600000000000003</v>
      </c>
      <c r="V347" s="10">
        <v>0.28599999999999998</v>
      </c>
      <c r="W347" s="10">
        <v>0.13</v>
      </c>
      <c r="X347" s="10">
        <v>0.157</v>
      </c>
      <c r="Y347" s="10">
        <v>0.71399999999999997</v>
      </c>
      <c r="Z347" s="8">
        <v>0.17299999999999999</v>
      </c>
      <c r="AA347" s="8">
        <v>0.29799999999999999</v>
      </c>
      <c r="AB347" s="11">
        <v>0.253</v>
      </c>
      <c r="AC347" s="8">
        <v>0.309</v>
      </c>
      <c r="AD347" s="8">
        <v>0.3</v>
      </c>
      <c r="AE347" s="8">
        <v>102</v>
      </c>
      <c r="AF347" s="11">
        <v>3.7</v>
      </c>
      <c r="AG347" s="11">
        <v>5</v>
      </c>
      <c r="AH347" s="8">
        <v>10</v>
      </c>
      <c r="AI347" s="8">
        <v>3.4</v>
      </c>
      <c r="AJ347" s="8">
        <v>3.4</v>
      </c>
    </row>
    <row r="348" spans="1:36" ht="15" thickBot="1">
      <c r="A348" s="5">
        <v>59</v>
      </c>
      <c r="B348" s="7" t="s">
        <v>147</v>
      </c>
      <c r="C348" s="22">
        <v>2022</v>
      </c>
      <c r="D348" s="7" t="s">
        <v>56</v>
      </c>
      <c r="E348" s="8">
        <v>113</v>
      </c>
      <c r="F348" s="8"/>
      <c r="G348" s="8">
        <v>487</v>
      </c>
      <c r="H348" s="8">
        <v>0.34899999999999998</v>
      </c>
      <c r="I348" s="8">
        <v>0.46600000000000003</v>
      </c>
      <c r="J348" s="9">
        <v>9.1999999999999998E-2</v>
      </c>
      <c r="K348" s="10">
        <v>0.21099999999999999</v>
      </c>
      <c r="L348" s="10">
        <v>0.105</v>
      </c>
      <c r="M348" s="10">
        <v>0.47899999999999998</v>
      </c>
      <c r="N348" s="8">
        <v>90.4</v>
      </c>
      <c r="O348" s="8">
        <v>8.5</v>
      </c>
      <c r="P348" s="10">
        <v>0.156</v>
      </c>
      <c r="Q348" s="10">
        <v>0.51400000000000001</v>
      </c>
      <c r="R348" s="10">
        <v>0.33</v>
      </c>
      <c r="S348" s="8">
        <v>4.2</v>
      </c>
      <c r="T348" s="10">
        <v>0.35399999999999998</v>
      </c>
      <c r="U348" s="10">
        <f t="shared" si="5"/>
        <v>0.28400000000000003</v>
      </c>
      <c r="V348" s="10">
        <v>0.27100000000000002</v>
      </c>
      <c r="W348" s="10">
        <v>0.128</v>
      </c>
      <c r="X348" s="10">
        <v>0.14399999999999999</v>
      </c>
      <c r="Y348" s="10">
        <v>0.71599999999999997</v>
      </c>
      <c r="Z348" s="8">
        <v>0.224</v>
      </c>
      <c r="AA348" s="8">
        <v>0.27</v>
      </c>
      <c r="AB348" s="11">
        <v>0.24299999999999999</v>
      </c>
      <c r="AC348" s="8">
        <v>0.35699999999999998</v>
      </c>
      <c r="AD348" s="8">
        <v>0.36399999999999999</v>
      </c>
      <c r="AE348" s="8">
        <v>132</v>
      </c>
      <c r="AF348" s="11">
        <v>-2.8</v>
      </c>
      <c r="AG348" s="11">
        <v>15.2</v>
      </c>
      <c r="AH348" s="8">
        <v>-0.4</v>
      </c>
      <c r="AI348" s="8">
        <v>3.3</v>
      </c>
      <c r="AJ348" s="8">
        <v>3.3</v>
      </c>
    </row>
    <row r="349" spans="1:36" ht="15" thickBot="1">
      <c r="A349" s="5">
        <v>60</v>
      </c>
      <c r="B349" s="7" t="s">
        <v>30</v>
      </c>
      <c r="C349" s="22">
        <v>2022</v>
      </c>
      <c r="D349" s="7" t="s">
        <v>26</v>
      </c>
      <c r="E349" s="8">
        <v>162</v>
      </c>
      <c r="F349" s="8"/>
      <c r="G349" s="8">
        <v>699</v>
      </c>
      <c r="H349" s="8">
        <v>0.32500000000000001</v>
      </c>
      <c r="I349" s="8">
        <v>0.47699999999999998</v>
      </c>
      <c r="J349" s="9">
        <v>0.107</v>
      </c>
      <c r="K349" s="10">
        <v>0.24299999999999999</v>
      </c>
      <c r="L349" s="10">
        <v>0.13600000000000001</v>
      </c>
      <c r="M349" s="10">
        <v>0.50900000000000001</v>
      </c>
      <c r="N349" s="8">
        <v>92.9</v>
      </c>
      <c r="O349" s="8">
        <v>16.100000000000001</v>
      </c>
      <c r="P349" s="10">
        <v>0.187</v>
      </c>
      <c r="Q349" s="10">
        <v>0.39</v>
      </c>
      <c r="R349" s="10">
        <v>0.42299999999999999</v>
      </c>
      <c r="S349" s="8">
        <v>1.2</v>
      </c>
      <c r="T349" s="10">
        <v>0.32800000000000001</v>
      </c>
      <c r="U349" s="10">
        <f t="shared" si="5"/>
        <v>0.25800000000000001</v>
      </c>
      <c r="V349" s="10">
        <v>0.25700000000000001</v>
      </c>
      <c r="W349" s="10">
        <v>0.129</v>
      </c>
      <c r="X349" s="10">
        <v>0.128</v>
      </c>
      <c r="Y349" s="10">
        <v>0.74199999999999999</v>
      </c>
      <c r="Z349" s="8">
        <v>0.23699999999999999</v>
      </c>
      <c r="AA349" s="8">
        <v>0.27400000000000002</v>
      </c>
      <c r="AB349" s="11">
        <v>0.24</v>
      </c>
      <c r="AC349" s="8">
        <v>0.34399999999999997</v>
      </c>
      <c r="AD349" s="8">
        <v>0.34699999999999998</v>
      </c>
      <c r="AE349" s="8">
        <v>120</v>
      </c>
      <c r="AF349" s="11">
        <v>-0.8</v>
      </c>
      <c r="AG349" s="11">
        <v>15.8</v>
      </c>
      <c r="AH349" s="8">
        <v>-9.1999999999999993</v>
      </c>
      <c r="AI349" s="8">
        <v>3.2</v>
      </c>
      <c r="AJ349" s="8">
        <v>3.2</v>
      </c>
    </row>
    <row r="350" spans="1:36" ht="15" thickBot="1">
      <c r="A350" s="5">
        <v>61</v>
      </c>
      <c r="B350" s="7" t="s">
        <v>99</v>
      </c>
      <c r="C350" s="22">
        <v>2022</v>
      </c>
      <c r="D350" s="7" t="s">
        <v>144</v>
      </c>
      <c r="E350" s="8">
        <v>144</v>
      </c>
      <c r="F350" s="8"/>
      <c r="G350" s="8">
        <v>603</v>
      </c>
      <c r="H350" s="8">
        <v>0.375</v>
      </c>
      <c r="I350" s="8">
        <v>0.42</v>
      </c>
      <c r="J350" s="9">
        <v>8.3000000000000004E-2</v>
      </c>
      <c r="K350" s="10">
        <v>7.0999999999999994E-2</v>
      </c>
      <c r="L350" s="10">
        <v>3.5999999999999997E-2</v>
      </c>
      <c r="M350" s="10">
        <v>0.30199999999999999</v>
      </c>
      <c r="N350" s="8">
        <v>88.9</v>
      </c>
      <c r="O350" s="8">
        <v>12.9</v>
      </c>
      <c r="P350" s="10">
        <v>0.25800000000000001</v>
      </c>
      <c r="Q350" s="10">
        <v>0.41199999999999998</v>
      </c>
      <c r="R350" s="10">
        <v>0.32900000000000001</v>
      </c>
      <c r="S350" s="8">
        <v>3</v>
      </c>
      <c r="T350" s="10">
        <v>0.28499999999999998</v>
      </c>
      <c r="U350" s="10">
        <f t="shared" si="5"/>
        <v>5.9000000000000052E-2</v>
      </c>
      <c r="V350" s="10">
        <v>0.21199999999999999</v>
      </c>
      <c r="W350" s="10">
        <v>0.187</v>
      </c>
      <c r="X350" s="10">
        <v>2.5000000000000001E-2</v>
      </c>
      <c r="Y350" s="10">
        <v>0.94099999999999995</v>
      </c>
      <c r="Z350" s="8">
        <v>0.104</v>
      </c>
      <c r="AA350" s="8">
        <v>0.33100000000000002</v>
      </c>
      <c r="AB350" s="11">
        <v>0.316</v>
      </c>
      <c r="AC350" s="8">
        <v>0.35</v>
      </c>
      <c r="AD350" s="8">
        <v>0.33300000000000002</v>
      </c>
      <c r="AE350" s="8">
        <v>131</v>
      </c>
      <c r="AF350" s="11">
        <v>-0.2</v>
      </c>
      <c r="AG350" s="11">
        <v>20.9</v>
      </c>
      <c r="AH350" s="8">
        <v>-10.199999999999999</v>
      </c>
      <c r="AI350" s="8">
        <v>3.1</v>
      </c>
      <c r="AJ350" s="8">
        <v>3.1</v>
      </c>
    </row>
    <row r="351" spans="1:36" ht="15" thickBot="1">
      <c r="A351" s="5">
        <v>62</v>
      </c>
      <c r="B351" s="7" t="s">
        <v>160</v>
      </c>
      <c r="C351" s="22">
        <v>2022</v>
      </c>
      <c r="D351" s="6" t="s">
        <v>103</v>
      </c>
      <c r="E351" s="8">
        <v>138</v>
      </c>
      <c r="F351" s="8"/>
      <c r="G351" s="8">
        <v>568</v>
      </c>
      <c r="H351" s="8">
        <v>0.32</v>
      </c>
      <c r="I351" s="8">
        <v>0.49199999999999999</v>
      </c>
      <c r="J351" s="9">
        <v>6.7000000000000004E-2</v>
      </c>
      <c r="K351" s="10">
        <v>0.222</v>
      </c>
      <c r="L351" s="10">
        <v>0.104</v>
      </c>
      <c r="M351" s="10">
        <v>0.41699999999999998</v>
      </c>
      <c r="N351" s="8">
        <v>89.1</v>
      </c>
      <c r="O351" s="8">
        <v>13.8</v>
      </c>
      <c r="P351" s="10">
        <v>0.19700000000000001</v>
      </c>
      <c r="Q351" s="10">
        <v>0.40899999999999997</v>
      </c>
      <c r="R351" s="10">
        <v>0.39400000000000002</v>
      </c>
      <c r="S351" s="8">
        <v>3.5</v>
      </c>
      <c r="T351" s="10">
        <v>0.32400000000000001</v>
      </c>
      <c r="U351" s="10">
        <f t="shared" si="5"/>
        <v>0.18799999999999994</v>
      </c>
      <c r="V351" s="10">
        <v>0.27100000000000002</v>
      </c>
      <c r="W351" s="10">
        <v>0.185</v>
      </c>
      <c r="X351" s="10">
        <v>8.5999999999999993E-2</v>
      </c>
      <c r="Y351" s="10">
        <v>0.81200000000000006</v>
      </c>
      <c r="Z351" s="8">
        <v>0.23</v>
      </c>
      <c r="AA351" s="8">
        <v>0.29299999999999998</v>
      </c>
      <c r="AB351" s="11">
        <v>0.26300000000000001</v>
      </c>
      <c r="AC351" s="8">
        <v>0.35</v>
      </c>
      <c r="AD351" s="8">
        <v>0.316</v>
      </c>
      <c r="AE351" s="8">
        <v>124</v>
      </c>
      <c r="AF351" s="11">
        <v>-3.6</v>
      </c>
      <c r="AG351" s="11">
        <v>12.3</v>
      </c>
      <c r="AH351" s="8">
        <v>-2.5</v>
      </c>
      <c r="AI351" s="8">
        <v>3</v>
      </c>
      <c r="AJ351" s="8">
        <v>3</v>
      </c>
    </row>
    <row r="352" spans="1:36" ht="15" thickBot="1">
      <c r="A352" s="5">
        <v>63</v>
      </c>
      <c r="B352" s="7" t="s">
        <v>240</v>
      </c>
      <c r="C352" s="22">
        <v>2022</v>
      </c>
      <c r="D352" s="7" t="s">
        <v>54</v>
      </c>
      <c r="E352" s="8">
        <v>125</v>
      </c>
      <c r="F352" s="8"/>
      <c r="G352" s="8">
        <v>541</v>
      </c>
      <c r="H352" s="8">
        <v>0.35699999999999998</v>
      </c>
      <c r="I352" s="8">
        <v>0.377</v>
      </c>
      <c r="J352" s="9">
        <v>0.124</v>
      </c>
      <c r="K352" s="10">
        <v>0.13100000000000001</v>
      </c>
      <c r="L352" s="10">
        <v>5.2999999999999999E-2</v>
      </c>
      <c r="M352" s="10">
        <v>0.40600000000000003</v>
      </c>
      <c r="N352" s="8">
        <v>89.2</v>
      </c>
      <c r="O352" s="8">
        <v>3</v>
      </c>
      <c r="P352" s="10">
        <v>0.184</v>
      </c>
      <c r="Q352" s="10">
        <v>0.53300000000000003</v>
      </c>
      <c r="R352" s="10">
        <v>0.28299999999999997</v>
      </c>
      <c r="S352" s="8">
        <v>2.8</v>
      </c>
      <c r="T352" s="10">
        <v>0.27600000000000002</v>
      </c>
      <c r="U352" s="10">
        <f t="shared" si="5"/>
        <v>0.126</v>
      </c>
      <c r="V352" s="10">
        <v>0.28999999999999998</v>
      </c>
      <c r="W352" s="10">
        <v>0.24</v>
      </c>
      <c r="X352" s="10">
        <v>0.05</v>
      </c>
      <c r="Y352" s="10">
        <v>0.874</v>
      </c>
      <c r="Z352" s="8">
        <v>0.11600000000000001</v>
      </c>
      <c r="AA352" s="8">
        <v>0.28499999999999998</v>
      </c>
      <c r="AB352" s="11">
        <v>0.26100000000000001</v>
      </c>
      <c r="AC352" s="8">
        <v>0.32900000000000001</v>
      </c>
      <c r="AD352" s="8">
        <v>0.34399999999999997</v>
      </c>
      <c r="AE352" s="8">
        <v>118</v>
      </c>
      <c r="AF352" s="11">
        <v>-4</v>
      </c>
      <c r="AG352" s="11">
        <v>6.8</v>
      </c>
      <c r="AH352" s="8">
        <v>5</v>
      </c>
      <c r="AI352" s="8">
        <v>3</v>
      </c>
      <c r="AJ352" s="8">
        <v>3</v>
      </c>
    </row>
    <row r="353" spans="1:36" ht="15" thickBot="1">
      <c r="A353" s="5">
        <v>64</v>
      </c>
      <c r="B353" s="7" t="s">
        <v>217</v>
      </c>
      <c r="C353" s="22">
        <v>2022</v>
      </c>
      <c r="D353" s="7" t="s">
        <v>109</v>
      </c>
      <c r="E353" s="8">
        <v>153</v>
      </c>
      <c r="F353" s="8"/>
      <c r="G353" s="8">
        <v>597</v>
      </c>
      <c r="H353" s="8">
        <v>0.32700000000000001</v>
      </c>
      <c r="I353" s="8">
        <v>0.41399999999999998</v>
      </c>
      <c r="J353" s="9">
        <v>0.10100000000000001</v>
      </c>
      <c r="K353" s="10">
        <v>0.26500000000000001</v>
      </c>
      <c r="L353" s="10">
        <v>0.104</v>
      </c>
      <c r="M353" s="10">
        <v>0.46300000000000002</v>
      </c>
      <c r="N353" s="8">
        <v>91.7</v>
      </c>
      <c r="O353" s="8">
        <v>10.8</v>
      </c>
      <c r="P353" s="10">
        <v>0.22700000000000001</v>
      </c>
      <c r="Q353" s="10">
        <v>0.44600000000000001</v>
      </c>
      <c r="R353" s="10">
        <v>0.32700000000000001</v>
      </c>
      <c r="S353" s="8">
        <v>4.2</v>
      </c>
      <c r="T353" s="10">
        <v>0.28499999999999998</v>
      </c>
      <c r="U353" s="10">
        <f t="shared" si="5"/>
        <v>0.251</v>
      </c>
      <c r="V353" s="10">
        <v>0.28399999999999997</v>
      </c>
      <c r="W353" s="10">
        <v>0.17100000000000001</v>
      </c>
      <c r="X353" s="10">
        <v>0.113</v>
      </c>
      <c r="Y353" s="10">
        <v>0.749</v>
      </c>
      <c r="Z353" s="8">
        <v>0.16800000000000001</v>
      </c>
      <c r="AA353" s="8">
        <v>0.311</v>
      </c>
      <c r="AB353" s="11">
        <v>0.246</v>
      </c>
      <c r="AC353" s="8">
        <v>0.32600000000000001</v>
      </c>
      <c r="AD353" s="8">
        <v>0.33</v>
      </c>
      <c r="AE353" s="8">
        <v>95</v>
      </c>
      <c r="AF353" s="11">
        <v>2.1</v>
      </c>
      <c r="AG353" s="11">
        <v>-1.7</v>
      </c>
      <c r="AH353" s="8">
        <v>10</v>
      </c>
      <c r="AI353" s="8">
        <v>3</v>
      </c>
      <c r="AJ353" s="8">
        <v>3</v>
      </c>
    </row>
    <row r="354" spans="1:36" ht="15" thickBot="1">
      <c r="A354" s="5">
        <v>65</v>
      </c>
      <c r="B354" s="7" t="s">
        <v>1693</v>
      </c>
      <c r="C354" s="22">
        <v>2022</v>
      </c>
      <c r="D354" s="7" t="s">
        <v>24</v>
      </c>
      <c r="E354" s="8">
        <v>129</v>
      </c>
      <c r="F354" s="8"/>
      <c r="G354" s="8">
        <v>471</v>
      </c>
      <c r="H354" s="8">
        <v>0.34599999999999997</v>
      </c>
      <c r="I354" s="8">
        <v>0.39900000000000002</v>
      </c>
      <c r="J354" s="9">
        <v>0.1</v>
      </c>
      <c r="K354" s="10">
        <v>0.20200000000000001</v>
      </c>
      <c r="L354" s="10">
        <v>6.0999999999999999E-2</v>
      </c>
      <c r="M354" s="10">
        <v>0.39800000000000002</v>
      </c>
      <c r="N354" s="8">
        <v>88</v>
      </c>
      <c r="O354" s="8">
        <v>6.8</v>
      </c>
      <c r="P354" s="10">
        <v>0.216</v>
      </c>
      <c r="Q354" s="10">
        <v>0.48899999999999999</v>
      </c>
      <c r="R354" s="10">
        <v>0.29499999999999998</v>
      </c>
      <c r="S354" s="8">
        <v>6.2</v>
      </c>
      <c r="T354" s="10">
        <v>0.26700000000000002</v>
      </c>
      <c r="U354" s="10">
        <f t="shared" si="5"/>
        <v>0.21399999999999997</v>
      </c>
      <c r="V354" s="10">
        <v>0.27900000000000003</v>
      </c>
      <c r="W354" s="10">
        <v>0.188</v>
      </c>
      <c r="X354" s="10">
        <v>9.0999999999999998E-2</v>
      </c>
      <c r="Y354" s="10">
        <v>0.78600000000000003</v>
      </c>
      <c r="Z354" s="8">
        <v>0.124</v>
      </c>
      <c r="AA354" s="8">
        <v>0.34100000000000003</v>
      </c>
      <c r="AB354" s="11">
        <v>0.27600000000000002</v>
      </c>
      <c r="AC354" s="8">
        <v>0.32800000000000001</v>
      </c>
      <c r="AD354" s="8">
        <v>0.314</v>
      </c>
      <c r="AE354" s="8">
        <v>114</v>
      </c>
      <c r="AF354" s="11">
        <v>3.2</v>
      </c>
      <c r="AG354" s="11">
        <v>10.6</v>
      </c>
      <c r="AH354" s="8">
        <v>1.8</v>
      </c>
      <c r="AI354" s="8">
        <v>3</v>
      </c>
      <c r="AJ354" s="8">
        <v>3</v>
      </c>
    </row>
    <row r="355" spans="1:36" ht="15" thickBot="1">
      <c r="A355" s="5">
        <v>66</v>
      </c>
      <c r="B355" s="7" t="s">
        <v>110</v>
      </c>
      <c r="C355" s="22">
        <v>2022</v>
      </c>
      <c r="D355" s="7" t="s">
        <v>111</v>
      </c>
      <c r="E355" s="8">
        <v>136</v>
      </c>
      <c r="F355" s="8"/>
      <c r="G355" s="8">
        <v>560</v>
      </c>
      <c r="H355" s="8">
        <v>0.314</v>
      </c>
      <c r="I355" s="8">
        <v>0.34499999999999997</v>
      </c>
      <c r="J355" s="9">
        <v>8.5999999999999993E-2</v>
      </c>
      <c r="K355" s="10">
        <v>0.218</v>
      </c>
      <c r="L355" s="10">
        <v>3.9E-2</v>
      </c>
      <c r="M355" s="10">
        <v>0.46800000000000003</v>
      </c>
      <c r="N355" s="8">
        <v>91</v>
      </c>
      <c r="O355" s="8">
        <v>5.2</v>
      </c>
      <c r="P355" s="10">
        <v>0.218</v>
      </c>
      <c r="Q355" s="10">
        <v>0.49399999999999999</v>
      </c>
      <c r="R355" s="10">
        <v>0.28799999999999998</v>
      </c>
      <c r="S355" s="8">
        <v>5.6</v>
      </c>
      <c r="T355" s="10">
        <v>0.3</v>
      </c>
      <c r="U355" s="10">
        <f t="shared" ref="U355:U418" si="6">1-Y355</f>
        <v>0.18899999999999995</v>
      </c>
      <c r="V355" s="10">
        <v>0.27600000000000002</v>
      </c>
      <c r="W355" s="10">
        <v>0.19400000000000001</v>
      </c>
      <c r="X355" s="10">
        <v>8.2000000000000003E-2</v>
      </c>
      <c r="Y355" s="10">
        <v>0.81100000000000005</v>
      </c>
      <c r="Z355" s="8">
        <v>0.10100000000000001</v>
      </c>
      <c r="AA355" s="8">
        <v>0.307</v>
      </c>
      <c r="AB355" s="11">
        <v>0.24399999999999999</v>
      </c>
      <c r="AC355" s="8">
        <v>0.29399999999999998</v>
      </c>
      <c r="AD355" s="8">
        <v>0.30299999999999999</v>
      </c>
      <c r="AE355" s="8">
        <v>87</v>
      </c>
      <c r="AF355" s="11">
        <v>0.9</v>
      </c>
      <c r="AG355" s="11">
        <v>-7.7</v>
      </c>
      <c r="AH355" s="8">
        <v>16.8</v>
      </c>
      <c r="AI355" s="8">
        <v>2.9</v>
      </c>
      <c r="AJ355" s="8">
        <v>2.9</v>
      </c>
    </row>
    <row r="356" spans="1:36" ht="15" thickBot="1">
      <c r="A356" s="5">
        <v>67</v>
      </c>
      <c r="B356" s="7" t="s">
        <v>106</v>
      </c>
      <c r="C356" s="22">
        <v>2022</v>
      </c>
      <c r="D356" s="7" t="s">
        <v>54</v>
      </c>
      <c r="E356" s="8">
        <v>140</v>
      </c>
      <c r="F356" s="8"/>
      <c r="G356" s="8">
        <v>572</v>
      </c>
      <c r="H356" s="8">
        <v>0.31</v>
      </c>
      <c r="I356" s="8">
        <v>0.45100000000000001</v>
      </c>
      <c r="J356" s="9">
        <v>6.8000000000000005E-2</v>
      </c>
      <c r="K356" s="10">
        <v>0.22600000000000001</v>
      </c>
      <c r="L356" s="10">
        <v>0.107</v>
      </c>
      <c r="M356" s="10">
        <v>0.44900000000000001</v>
      </c>
      <c r="N356" s="8">
        <v>90.4</v>
      </c>
      <c r="O356" s="8">
        <v>17.5</v>
      </c>
      <c r="P356" s="10">
        <v>0.185</v>
      </c>
      <c r="Q356" s="10">
        <v>0.35599999999999998</v>
      </c>
      <c r="R356" s="10">
        <v>0.45900000000000002</v>
      </c>
      <c r="S356" s="8">
        <v>4.0999999999999996</v>
      </c>
      <c r="T356" s="10">
        <v>0.315</v>
      </c>
      <c r="U356" s="10">
        <f t="shared" si="6"/>
        <v>0.252</v>
      </c>
      <c r="V356" s="10">
        <v>0.26800000000000002</v>
      </c>
      <c r="W356" s="10">
        <v>0.14299999999999999</v>
      </c>
      <c r="X356" s="10">
        <v>0.124</v>
      </c>
      <c r="Y356" s="10">
        <v>0.748</v>
      </c>
      <c r="Z356" s="8">
        <v>0.19400000000000001</v>
      </c>
      <c r="AA356" s="8">
        <v>0.29499999999999998</v>
      </c>
      <c r="AB356" s="11">
        <v>0.25700000000000001</v>
      </c>
      <c r="AC356" s="8">
        <v>0.32800000000000001</v>
      </c>
      <c r="AD356" s="8">
        <v>0.31900000000000001</v>
      </c>
      <c r="AE356" s="8">
        <v>117</v>
      </c>
      <c r="AF356" s="11">
        <v>-0.2</v>
      </c>
      <c r="AG356" s="11">
        <v>10.6</v>
      </c>
      <c r="AH356" s="8">
        <v>-1.4</v>
      </c>
      <c r="AI356" s="8">
        <v>2.9</v>
      </c>
      <c r="AJ356" s="8">
        <v>2.9</v>
      </c>
    </row>
    <row r="357" spans="1:36" ht="15" thickBot="1">
      <c r="A357" s="5">
        <v>68</v>
      </c>
      <c r="B357" s="7" t="s">
        <v>320</v>
      </c>
      <c r="C357" s="22">
        <v>2022</v>
      </c>
      <c r="D357" s="7" t="s">
        <v>43</v>
      </c>
      <c r="E357" s="8">
        <v>118</v>
      </c>
      <c r="F357" s="8"/>
      <c r="G357" s="8">
        <v>505</v>
      </c>
      <c r="H357" s="8">
        <v>0.34699999999999998</v>
      </c>
      <c r="I357" s="8">
        <v>0.46800000000000003</v>
      </c>
      <c r="J357" s="9">
        <v>5.0999999999999997E-2</v>
      </c>
      <c r="K357" s="10">
        <v>0.192</v>
      </c>
      <c r="L357" s="10">
        <v>6.8000000000000005E-2</v>
      </c>
      <c r="M357" s="10">
        <v>0.33900000000000002</v>
      </c>
      <c r="N357" s="8">
        <v>86.8</v>
      </c>
      <c r="O357" s="8">
        <v>7.5</v>
      </c>
      <c r="P357" s="10">
        <v>0.221</v>
      </c>
      <c r="Q357" s="10">
        <v>0.49</v>
      </c>
      <c r="R357" s="10">
        <v>0.28899999999999998</v>
      </c>
      <c r="S357" s="8">
        <v>6.5</v>
      </c>
      <c r="T357" s="10">
        <v>0.36</v>
      </c>
      <c r="U357" s="10">
        <f t="shared" si="6"/>
        <v>0.21899999999999997</v>
      </c>
      <c r="V357" s="10">
        <v>0.27500000000000002</v>
      </c>
      <c r="W357" s="10">
        <v>0.16700000000000001</v>
      </c>
      <c r="X357" s="10">
        <v>0.108</v>
      </c>
      <c r="Y357" s="10">
        <v>0.78100000000000003</v>
      </c>
      <c r="Z357" s="8">
        <v>0.17599999999999999</v>
      </c>
      <c r="AA357" s="8">
        <v>0.34</v>
      </c>
      <c r="AB357" s="11">
        <v>0.29199999999999998</v>
      </c>
      <c r="AC357" s="8">
        <v>0.35499999999999998</v>
      </c>
      <c r="AD357" s="8">
        <v>0.33600000000000002</v>
      </c>
      <c r="AE357" s="8">
        <v>134</v>
      </c>
      <c r="AF357" s="11">
        <v>-0.2</v>
      </c>
      <c r="AG357" s="11">
        <v>19.7</v>
      </c>
      <c r="AH357" s="8">
        <v>-9.4</v>
      </c>
      <c r="AI357" s="8">
        <v>2.9</v>
      </c>
      <c r="AJ357" s="8">
        <v>2.9</v>
      </c>
    </row>
    <row r="358" spans="1:36" ht="15" thickBot="1">
      <c r="A358" s="5">
        <v>69</v>
      </c>
      <c r="B358" s="7" t="s">
        <v>279</v>
      </c>
      <c r="C358" s="22">
        <v>2022</v>
      </c>
      <c r="D358" s="7" t="s">
        <v>58</v>
      </c>
      <c r="E358" s="8">
        <v>150</v>
      </c>
      <c r="F358" s="8"/>
      <c r="G358" s="8">
        <v>533</v>
      </c>
      <c r="H358" s="8">
        <v>0.26700000000000002</v>
      </c>
      <c r="I358" s="8">
        <v>0.379</v>
      </c>
      <c r="J358" s="9">
        <v>5.0999999999999997E-2</v>
      </c>
      <c r="K358" s="10">
        <v>0.27600000000000002</v>
      </c>
      <c r="L358" s="10">
        <v>5.8999999999999997E-2</v>
      </c>
      <c r="M358" s="10">
        <v>0.32500000000000001</v>
      </c>
      <c r="N358" s="8">
        <v>86.8</v>
      </c>
      <c r="O358" s="8">
        <v>14.8</v>
      </c>
      <c r="P358" s="10">
        <v>0.20300000000000001</v>
      </c>
      <c r="Q358" s="10">
        <v>0.38300000000000001</v>
      </c>
      <c r="R358" s="10">
        <v>0.41399999999999998</v>
      </c>
      <c r="S358" s="8">
        <v>8.4</v>
      </c>
      <c r="T358" s="10">
        <v>0.39400000000000002</v>
      </c>
      <c r="U358" s="10">
        <f t="shared" si="6"/>
        <v>0.29000000000000004</v>
      </c>
      <c r="V358" s="10">
        <v>0.29899999999999999</v>
      </c>
      <c r="W358" s="10">
        <v>0.14499999999999999</v>
      </c>
      <c r="X358" s="10">
        <v>0.154</v>
      </c>
      <c r="Y358" s="10">
        <v>0.71</v>
      </c>
      <c r="Z358" s="8">
        <v>0.158</v>
      </c>
      <c r="AA358" s="8">
        <v>0.28599999999999998</v>
      </c>
      <c r="AB358" s="11">
        <v>0.221</v>
      </c>
      <c r="AC358" s="8">
        <v>0.28100000000000003</v>
      </c>
      <c r="AD358" s="8">
        <v>0.27200000000000002</v>
      </c>
      <c r="AE358" s="8">
        <v>84</v>
      </c>
      <c r="AF358" s="11">
        <v>5.8</v>
      </c>
      <c r="AG358" s="11">
        <v>-3.9</v>
      </c>
      <c r="AH358" s="8">
        <v>14.2</v>
      </c>
      <c r="AI358" s="8">
        <v>2.9</v>
      </c>
      <c r="AJ358" s="8">
        <v>2.9</v>
      </c>
    </row>
    <row r="359" spans="1:36" ht="15" thickBot="1">
      <c r="A359" s="5">
        <v>70</v>
      </c>
      <c r="B359" s="7" t="s">
        <v>158</v>
      </c>
      <c r="C359" s="22">
        <v>2022</v>
      </c>
      <c r="D359" s="7" t="s">
        <v>32</v>
      </c>
      <c r="E359" s="8">
        <v>157</v>
      </c>
      <c r="F359" s="8"/>
      <c r="G359" s="8">
        <v>645</v>
      </c>
      <c r="H359" s="8">
        <v>0.35799999999999998</v>
      </c>
      <c r="I359" s="8">
        <v>0.49199999999999999</v>
      </c>
      <c r="J359" s="9">
        <v>7.3999999999999996E-2</v>
      </c>
      <c r="K359" s="10">
        <v>0.22800000000000001</v>
      </c>
      <c r="L359" s="10">
        <v>9.9000000000000005E-2</v>
      </c>
      <c r="M359" s="10">
        <v>0.44800000000000001</v>
      </c>
      <c r="N359" s="8">
        <v>90.3</v>
      </c>
      <c r="O359" s="8">
        <v>8</v>
      </c>
      <c r="P359" s="10">
        <v>0.21299999999999999</v>
      </c>
      <c r="Q359" s="10">
        <v>0.48099999999999998</v>
      </c>
      <c r="R359" s="10">
        <v>0.30599999999999999</v>
      </c>
      <c r="S359" s="8">
        <v>2.7</v>
      </c>
      <c r="T359" s="10">
        <v>0.34899999999999998</v>
      </c>
      <c r="U359" s="10">
        <f t="shared" si="6"/>
        <v>0.21199999999999997</v>
      </c>
      <c r="V359" s="10">
        <v>0.24199999999999999</v>
      </c>
      <c r="W359" s="10">
        <v>0.13100000000000001</v>
      </c>
      <c r="X359" s="10">
        <v>0.111</v>
      </c>
      <c r="Y359" s="10">
        <v>0.78800000000000003</v>
      </c>
      <c r="Z359" s="8">
        <v>0.191</v>
      </c>
      <c r="AA359" s="8">
        <v>0.36299999999999999</v>
      </c>
      <c r="AB359" s="11">
        <v>0.30199999999999999</v>
      </c>
      <c r="AC359" s="8">
        <v>0.36799999999999999</v>
      </c>
      <c r="AD359" s="8">
        <v>0.34399999999999997</v>
      </c>
      <c r="AE359" s="8">
        <v>141</v>
      </c>
      <c r="AF359" s="11">
        <v>-3.9</v>
      </c>
      <c r="AG359" s="11">
        <v>25.5</v>
      </c>
      <c r="AH359" s="8">
        <v>-19.100000000000001</v>
      </c>
      <c r="AI359" s="8">
        <v>2.8</v>
      </c>
      <c r="AJ359" s="8">
        <v>2.8</v>
      </c>
    </row>
    <row r="360" spans="1:36" ht="15" thickBot="1">
      <c r="A360" s="5">
        <v>71</v>
      </c>
      <c r="B360" s="7" t="s">
        <v>85</v>
      </c>
      <c r="C360" s="22">
        <v>2022</v>
      </c>
      <c r="D360" s="7" t="s">
        <v>86</v>
      </c>
      <c r="E360" s="8">
        <v>140</v>
      </c>
      <c r="F360" s="8"/>
      <c r="G360" s="8">
        <v>541</v>
      </c>
      <c r="H360" s="8">
        <v>0.32200000000000001</v>
      </c>
      <c r="I360" s="8">
        <v>0.4</v>
      </c>
      <c r="J360" s="9">
        <v>6.0999999999999999E-2</v>
      </c>
      <c r="K360" s="10">
        <v>0.16500000000000001</v>
      </c>
      <c r="L360" s="10">
        <v>4.3999999999999997E-2</v>
      </c>
      <c r="M360" s="10">
        <v>0.30599999999999999</v>
      </c>
      <c r="N360" s="8">
        <v>86.2</v>
      </c>
      <c r="O360" s="8">
        <v>8.1</v>
      </c>
      <c r="P360" s="10">
        <v>0.19900000000000001</v>
      </c>
      <c r="Q360" s="10">
        <v>0.505</v>
      </c>
      <c r="R360" s="10">
        <v>0.29499999999999998</v>
      </c>
      <c r="S360" s="8">
        <v>5.8</v>
      </c>
      <c r="T360" s="10">
        <v>0.35499999999999998</v>
      </c>
      <c r="U360" s="10">
        <f t="shared" si="6"/>
        <v>0.18700000000000006</v>
      </c>
      <c r="V360" s="10">
        <v>0.25700000000000001</v>
      </c>
      <c r="W360" s="10">
        <v>0.16600000000000001</v>
      </c>
      <c r="X360" s="10">
        <v>9.0999999999999998E-2</v>
      </c>
      <c r="Y360" s="10">
        <v>0.81299999999999994</v>
      </c>
      <c r="Z360" s="8">
        <v>0.13900000000000001</v>
      </c>
      <c r="AA360" s="8">
        <v>0.28999999999999998</v>
      </c>
      <c r="AB360" s="11">
        <v>0.26</v>
      </c>
      <c r="AC360" s="8">
        <v>0.317</v>
      </c>
      <c r="AD360" s="8">
        <v>0.29899999999999999</v>
      </c>
      <c r="AE360" s="8">
        <v>108</v>
      </c>
      <c r="AF360" s="11">
        <v>2.4</v>
      </c>
      <c r="AG360" s="11">
        <v>7.2</v>
      </c>
      <c r="AH360" s="8">
        <v>1.5</v>
      </c>
      <c r="AI360" s="8">
        <v>2.8</v>
      </c>
      <c r="AJ360" s="8">
        <v>2.8</v>
      </c>
    </row>
    <row r="361" spans="1:36" ht="15" thickBot="1">
      <c r="A361" s="5">
        <v>72</v>
      </c>
      <c r="B361" s="7" t="s">
        <v>241</v>
      </c>
      <c r="C361" s="22">
        <v>2022</v>
      </c>
      <c r="D361" s="7" t="s">
        <v>97</v>
      </c>
      <c r="E361" s="8">
        <v>160</v>
      </c>
      <c r="F361" s="8"/>
      <c r="G361" s="8">
        <v>706</v>
      </c>
      <c r="H361" s="8">
        <v>0.33900000000000002</v>
      </c>
      <c r="I361" s="8">
        <v>0.48</v>
      </c>
      <c r="J361" s="9">
        <v>8.2000000000000003E-2</v>
      </c>
      <c r="K361" s="10">
        <v>0.16400000000000001</v>
      </c>
      <c r="L361" s="10">
        <v>0.112</v>
      </c>
      <c r="M361" s="10">
        <v>0.504</v>
      </c>
      <c r="N361" s="8">
        <v>92.8</v>
      </c>
      <c r="O361" s="8">
        <v>4.3</v>
      </c>
      <c r="P361" s="10">
        <v>0.17299999999999999</v>
      </c>
      <c r="Q361" s="10">
        <v>0.52100000000000002</v>
      </c>
      <c r="R361" s="10">
        <v>0.30599999999999999</v>
      </c>
      <c r="S361" s="8">
        <v>3.1</v>
      </c>
      <c r="T361" s="10">
        <v>0.34200000000000003</v>
      </c>
      <c r="U361" s="10">
        <f t="shared" si="6"/>
        <v>0.21999999999999997</v>
      </c>
      <c r="V361" s="10">
        <v>0.254</v>
      </c>
      <c r="W361" s="10">
        <v>0.14399999999999999</v>
      </c>
      <c r="X361" s="10">
        <v>0.109</v>
      </c>
      <c r="Y361" s="10">
        <v>0.78</v>
      </c>
      <c r="Z361" s="8">
        <v>0.20499999999999999</v>
      </c>
      <c r="AA361" s="8">
        <v>0.28899999999999998</v>
      </c>
      <c r="AB361" s="11">
        <v>0.27400000000000002</v>
      </c>
      <c r="AC361" s="8">
        <v>0.35099999999999998</v>
      </c>
      <c r="AD361" s="8">
        <v>0.34699999999999998</v>
      </c>
      <c r="AE361" s="8">
        <v>133</v>
      </c>
      <c r="AF361" s="11">
        <v>-6</v>
      </c>
      <c r="AG361" s="11">
        <v>19.899999999999999</v>
      </c>
      <c r="AH361" s="8">
        <v>-15.4</v>
      </c>
      <c r="AI361" s="8">
        <v>2.8</v>
      </c>
      <c r="AJ361" s="8">
        <v>2.8</v>
      </c>
    </row>
    <row r="362" spans="1:36" ht="15" thickBot="1">
      <c r="A362" s="5">
        <v>73</v>
      </c>
      <c r="B362" s="7" t="s">
        <v>310</v>
      </c>
      <c r="C362" s="22">
        <v>2022</v>
      </c>
      <c r="D362" s="6" t="s">
        <v>103</v>
      </c>
      <c r="E362" s="8">
        <v>126</v>
      </c>
      <c r="F362" s="8"/>
      <c r="G362" s="8">
        <v>521</v>
      </c>
      <c r="H362" s="8">
        <v>0.373</v>
      </c>
      <c r="I362" s="8">
        <v>0.39900000000000002</v>
      </c>
      <c r="J362" s="9">
        <v>0.1</v>
      </c>
      <c r="K362" s="10">
        <v>0.14799999999999999</v>
      </c>
      <c r="L362" s="10">
        <v>5.0999999999999997E-2</v>
      </c>
      <c r="M362" s="10">
        <v>0.38500000000000001</v>
      </c>
      <c r="N362" s="8">
        <v>89.2</v>
      </c>
      <c r="O362" s="8">
        <v>12.6</v>
      </c>
      <c r="P362" s="10">
        <v>0.221</v>
      </c>
      <c r="Q362" s="10">
        <v>0.434</v>
      </c>
      <c r="R362" s="10">
        <v>0.34499999999999997</v>
      </c>
      <c r="S362" s="8">
        <v>4.0999999999999996</v>
      </c>
      <c r="T362" s="10">
        <v>0.27900000000000003</v>
      </c>
      <c r="U362" s="10">
        <f t="shared" si="6"/>
        <v>0.18500000000000005</v>
      </c>
      <c r="V362" s="10">
        <v>0.22</v>
      </c>
      <c r="W362" s="10">
        <v>0.13100000000000001</v>
      </c>
      <c r="X362" s="10">
        <v>8.8999999999999996E-2</v>
      </c>
      <c r="Y362" s="10">
        <v>0.81499999999999995</v>
      </c>
      <c r="Z362" s="8">
        <v>9.5000000000000001E-2</v>
      </c>
      <c r="AA362" s="8">
        <v>0.35199999999999998</v>
      </c>
      <c r="AB362" s="11">
        <v>0.30399999999999999</v>
      </c>
      <c r="AC362" s="8">
        <v>0.34200000000000003</v>
      </c>
      <c r="AD362" s="8">
        <v>0.33400000000000002</v>
      </c>
      <c r="AE362" s="8">
        <v>122</v>
      </c>
      <c r="AF362" s="11">
        <v>0.6</v>
      </c>
      <c r="AG362" s="11">
        <v>13.3</v>
      </c>
      <c r="AH362" s="8">
        <v>-3.3</v>
      </c>
      <c r="AI362" s="8">
        <v>2.8</v>
      </c>
      <c r="AJ362" s="8">
        <v>2.8</v>
      </c>
    </row>
    <row r="363" spans="1:36" ht="15" thickBot="1">
      <c r="A363" s="5">
        <v>74</v>
      </c>
      <c r="B363" s="7" t="s">
        <v>146</v>
      </c>
      <c r="C363" s="22">
        <v>2022</v>
      </c>
      <c r="D363" s="7" t="s">
        <v>111</v>
      </c>
      <c r="E363" s="8">
        <v>145</v>
      </c>
      <c r="F363" s="8"/>
      <c r="G363" s="8">
        <v>614</v>
      </c>
      <c r="H363" s="8">
        <v>0.34499999999999997</v>
      </c>
      <c r="I363" s="8">
        <v>0.46100000000000002</v>
      </c>
      <c r="J363" s="9">
        <v>9.0999999999999998E-2</v>
      </c>
      <c r="K363" s="10">
        <v>0.23</v>
      </c>
      <c r="L363" s="10">
        <v>7.9000000000000001E-2</v>
      </c>
      <c r="M363" s="10">
        <v>0.42899999999999999</v>
      </c>
      <c r="N363" s="8">
        <v>90.2</v>
      </c>
      <c r="O363" s="8">
        <v>12</v>
      </c>
      <c r="P363" s="10">
        <v>0.221</v>
      </c>
      <c r="Q363" s="10">
        <v>0.432</v>
      </c>
      <c r="R363" s="10">
        <v>0.34699999999999998</v>
      </c>
      <c r="S363" s="8">
        <v>4.5</v>
      </c>
      <c r="T363" s="10">
        <v>0.35599999999999998</v>
      </c>
      <c r="U363" s="10">
        <f t="shared" si="6"/>
        <v>0.25800000000000001</v>
      </c>
      <c r="V363" s="10">
        <v>0.26100000000000001</v>
      </c>
      <c r="W363" s="10">
        <v>0.13100000000000001</v>
      </c>
      <c r="X363" s="10">
        <v>0.13</v>
      </c>
      <c r="Y363" s="10">
        <v>0.74199999999999999</v>
      </c>
      <c r="Z363" s="8">
        <v>0.19900000000000001</v>
      </c>
      <c r="AA363" s="8">
        <v>0.30599999999999999</v>
      </c>
      <c r="AB363" s="11">
        <v>0.26200000000000001</v>
      </c>
      <c r="AC363" s="8">
        <v>0.34899999999999998</v>
      </c>
      <c r="AD363" s="8">
        <v>0.32900000000000001</v>
      </c>
      <c r="AE363" s="8">
        <v>124</v>
      </c>
      <c r="AF363" s="11">
        <v>-2.1</v>
      </c>
      <c r="AG363" s="11">
        <v>15</v>
      </c>
      <c r="AH363" s="8">
        <v>-9.6</v>
      </c>
      <c r="AI363" s="8">
        <v>2.8</v>
      </c>
      <c r="AJ363" s="8">
        <v>2.8</v>
      </c>
    </row>
    <row r="364" spans="1:36" ht="15" thickBot="1">
      <c r="A364" s="5">
        <v>75</v>
      </c>
      <c r="B364" s="7" t="s">
        <v>235</v>
      </c>
      <c r="C364" s="22">
        <v>2022</v>
      </c>
      <c r="D364" s="7" t="s">
        <v>37</v>
      </c>
      <c r="E364" s="8">
        <v>125</v>
      </c>
      <c r="F364" s="8"/>
      <c r="G364" s="8">
        <v>510</v>
      </c>
      <c r="H364" s="8">
        <v>0.34899999999999998</v>
      </c>
      <c r="I364" s="8">
        <v>0.39100000000000001</v>
      </c>
      <c r="J364" s="9">
        <v>0.108</v>
      </c>
      <c r="K364" s="10">
        <v>0.192</v>
      </c>
      <c r="L364" s="10">
        <v>4.4999999999999998E-2</v>
      </c>
      <c r="M364" s="10">
        <v>0.36099999999999999</v>
      </c>
      <c r="N364" s="8">
        <v>88.8</v>
      </c>
      <c r="O364" s="8">
        <v>11.9</v>
      </c>
      <c r="P364" s="10">
        <v>0.23300000000000001</v>
      </c>
      <c r="Q364" s="10">
        <v>0.41599999999999998</v>
      </c>
      <c r="R364" s="10">
        <v>0.35199999999999998</v>
      </c>
      <c r="S364" s="8">
        <v>5.6</v>
      </c>
      <c r="T364" s="10">
        <v>0.22500000000000001</v>
      </c>
      <c r="U364" s="10">
        <f t="shared" si="6"/>
        <v>0.20099999999999996</v>
      </c>
      <c r="V364" s="10">
        <v>0.27400000000000002</v>
      </c>
      <c r="W364" s="10">
        <v>0.191</v>
      </c>
      <c r="X364" s="10">
        <v>8.2000000000000003E-2</v>
      </c>
      <c r="Y364" s="10">
        <v>0.79900000000000004</v>
      </c>
      <c r="Z364" s="8">
        <v>0.122</v>
      </c>
      <c r="AA364" s="8">
        <v>0.32300000000000001</v>
      </c>
      <c r="AB364" s="11">
        <v>0.26900000000000002</v>
      </c>
      <c r="AC364" s="8">
        <v>0.32600000000000001</v>
      </c>
      <c r="AD364" s="8">
        <v>0.30499999999999999</v>
      </c>
      <c r="AE364" s="8">
        <v>110</v>
      </c>
      <c r="AF364" s="11">
        <v>6.2</v>
      </c>
      <c r="AG364" s="11">
        <v>11.9</v>
      </c>
      <c r="AH364" s="8">
        <v>-3</v>
      </c>
      <c r="AI364" s="8">
        <v>2.7</v>
      </c>
      <c r="AJ364" s="8">
        <v>2.7</v>
      </c>
    </row>
    <row r="365" spans="1:36" ht="15" thickBot="1">
      <c r="A365" s="5">
        <v>76</v>
      </c>
      <c r="B365" s="7" t="s">
        <v>105</v>
      </c>
      <c r="C365" s="22">
        <v>2022</v>
      </c>
      <c r="D365" s="7" t="s">
        <v>64</v>
      </c>
      <c r="E365" s="8">
        <v>153</v>
      </c>
      <c r="F365" s="8"/>
      <c r="G365" s="8">
        <v>645</v>
      </c>
      <c r="H365" s="8">
        <v>0.32700000000000001</v>
      </c>
      <c r="I365" s="8">
        <v>0.44500000000000001</v>
      </c>
      <c r="J365" s="9">
        <v>7.0999999999999994E-2</v>
      </c>
      <c r="K365" s="10">
        <v>0.24199999999999999</v>
      </c>
      <c r="L365" s="10">
        <v>7.9000000000000001E-2</v>
      </c>
      <c r="M365" s="10">
        <v>0.40699999999999997</v>
      </c>
      <c r="N365" s="8">
        <v>89.9</v>
      </c>
      <c r="O365" s="8">
        <v>8.9</v>
      </c>
      <c r="P365" s="10">
        <v>0.16400000000000001</v>
      </c>
      <c r="Q365" s="10">
        <v>0.50700000000000001</v>
      </c>
      <c r="R365" s="10">
        <v>0.32900000000000001</v>
      </c>
      <c r="S365" s="8">
        <v>5.6</v>
      </c>
      <c r="T365" s="10">
        <v>0.33400000000000002</v>
      </c>
      <c r="U365" s="10">
        <f t="shared" si="6"/>
        <v>0.26500000000000001</v>
      </c>
      <c r="V365" s="10">
        <v>0.30299999999999999</v>
      </c>
      <c r="W365" s="10">
        <v>0.18099999999999999</v>
      </c>
      <c r="X365" s="10">
        <v>0.122</v>
      </c>
      <c r="Y365" s="10">
        <v>0.73499999999999999</v>
      </c>
      <c r="Z365" s="8">
        <v>0.183</v>
      </c>
      <c r="AA365" s="8">
        <v>0.32500000000000001</v>
      </c>
      <c r="AB365" s="11">
        <v>0.26300000000000001</v>
      </c>
      <c r="AC365" s="8">
        <v>0.33600000000000002</v>
      </c>
      <c r="AD365" s="8">
        <v>0.30099999999999999</v>
      </c>
      <c r="AE365" s="8">
        <v>124</v>
      </c>
      <c r="AF365" s="11">
        <v>-4.3</v>
      </c>
      <c r="AG365" s="11">
        <v>13.5</v>
      </c>
      <c r="AH365" s="8">
        <v>-7.9</v>
      </c>
      <c r="AI365" s="8">
        <v>2.7</v>
      </c>
      <c r="AJ365" s="8">
        <v>2.7</v>
      </c>
    </row>
    <row r="366" spans="1:36" ht="15" thickBot="1">
      <c r="A366" s="5">
        <v>77</v>
      </c>
      <c r="B366" s="7" t="s">
        <v>244</v>
      </c>
      <c r="C366" s="22">
        <v>2022</v>
      </c>
      <c r="D366" s="7" t="s">
        <v>58</v>
      </c>
      <c r="E366" s="8">
        <v>118</v>
      </c>
      <c r="F366" s="8"/>
      <c r="G366" s="8">
        <v>445</v>
      </c>
      <c r="H366" s="8">
        <v>0.30499999999999999</v>
      </c>
      <c r="I366" s="8">
        <v>0.41399999999999998</v>
      </c>
      <c r="J366" s="9">
        <v>6.7000000000000004E-2</v>
      </c>
      <c r="K366" s="10">
        <v>0.22</v>
      </c>
      <c r="L366" s="10">
        <v>9.6000000000000002E-2</v>
      </c>
      <c r="M366" s="10">
        <v>0.46500000000000002</v>
      </c>
      <c r="N366" s="8">
        <v>89.4</v>
      </c>
      <c r="O366" s="8">
        <v>11</v>
      </c>
      <c r="P366" s="10">
        <v>0.18099999999999999</v>
      </c>
      <c r="Q366" s="10">
        <v>0.47199999999999998</v>
      </c>
      <c r="R366" s="10">
        <v>0.34599999999999997</v>
      </c>
      <c r="S366" s="8">
        <v>2.7</v>
      </c>
      <c r="T366" s="10">
        <v>0.33900000000000002</v>
      </c>
      <c r="U366" s="10">
        <f t="shared" si="6"/>
        <v>0.25</v>
      </c>
      <c r="V366" s="10">
        <v>0.28299999999999997</v>
      </c>
      <c r="W366" s="10">
        <v>0.158</v>
      </c>
      <c r="X366" s="10">
        <v>0.125</v>
      </c>
      <c r="Y366" s="10">
        <v>0.75</v>
      </c>
      <c r="Z366" s="8">
        <v>0.16600000000000001</v>
      </c>
      <c r="AA366" s="8">
        <v>0.28699999999999998</v>
      </c>
      <c r="AB366" s="11">
        <v>0.248</v>
      </c>
      <c r="AC366" s="8">
        <v>0.313</v>
      </c>
      <c r="AD366" s="8">
        <v>0.32</v>
      </c>
      <c r="AE366" s="8">
        <v>106</v>
      </c>
      <c r="AF366" s="11">
        <v>0</v>
      </c>
      <c r="AG366" s="11">
        <v>3.2</v>
      </c>
      <c r="AH366" s="8">
        <v>8.6</v>
      </c>
      <c r="AI366" s="8">
        <v>2.7</v>
      </c>
      <c r="AJ366" s="8">
        <v>2.7</v>
      </c>
    </row>
    <row r="367" spans="1:36" ht="15" thickBot="1">
      <c r="A367" s="5">
        <v>78</v>
      </c>
      <c r="B367" s="7" t="s">
        <v>79</v>
      </c>
      <c r="C367" s="22">
        <v>2022</v>
      </c>
      <c r="D367" s="7" t="s">
        <v>32</v>
      </c>
      <c r="E367" s="8">
        <v>127</v>
      </c>
      <c r="F367" s="8"/>
      <c r="G367" s="8">
        <v>450</v>
      </c>
      <c r="H367" s="8">
        <v>0.29799999999999999</v>
      </c>
      <c r="I367" s="8">
        <v>0.39900000000000002</v>
      </c>
      <c r="J367" s="9">
        <v>9.0999999999999998E-2</v>
      </c>
      <c r="K367" s="10">
        <v>0.193</v>
      </c>
      <c r="L367" s="10">
        <v>6.9000000000000006E-2</v>
      </c>
      <c r="M367" s="10">
        <v>0.39600000000000002</v>
      </c>
      <c r="N367" s="8">
        <v>89.3</v>
      </c>
      <c r="O367" s="8">
        <v>16.899999999999999</v>
      </c>
      <c r="P367" s="10">
        <v>0.17499999999999999</v>
      </c>
      <c r="Q367" s="10">
        <v>0.39100000000000001</v>
      </c>
      <c r="R367" s="10">
        <v>0.434</v>
      </c>
      <c r="S367" s="8">
        <v>3.2</v>
      </c>
      <c r="T367" s="10">
        <v>0.32900000000000001</v>
      </c>
      <c r="U367" s="10">
        <f t="shared" si="6"/>
        <v>0.19099999999999995</v>
      </c>
      <c r="V367" s="10">
        <v>0.23499999999999999</v>
      </c>
      <c r="W367" s="10">
        <v>0.13900000000000001</v>
      </c>
      <c r="X367" s="10">
        <v>9.7000000000000003E-2</v>
      </c>
      <c r="Y367" s="10">
        <v>0.80900000000000005</v>
      </c>
      <c r="Z367" s="8">
        <v>0.17199999999999999</v>
      </c>
      <c r="AA367" s="8">
        <v>0.249</v>
      </c>
      <c r="AB367" s="11">
        <v>0.22700000000000001</v>
      </c>
      <c r="AC367" s="8">
        <v>0.30599999999999999</v>
      </c>
      <c r="AD367" s="8">
        <v>0.29099999999999998</v>
      </c>
      <c r="AE367" s="8">
        <v>96</v>
      </c>
      <c r="AF367" s="11">
        <v>-1.8</v>
      </c>
      <c r="AG367" s="11">
        <v>-3.6</v>
      </c>
      <c r="AH367" s="8">
        <v>15.1</v>
      </c>
      <c r="AI367" s="8">
        <v>2.7</v>
      </c>
      <c r="AJ367" s="8">
        <v>2.7</v>
      </c>
    </row>
    <row r="368" spans="1:36" ht="15" thickBot="1">
      <c r="A368" s="5">
        <v>79</v>
      </c>
      <c r="B368" s="7" t="s">
        <v>300</v>
      </c>
      <c r="C368" s="22">
        <v>2022</v>
      </c>
      <c r="D368" s="7" t="s">
        <v>48</v>
      </c>
      <c r="E368" s="8">
        <v>153</v>
      </c>
      <c r="F368" s="8"/>
      <c r="G368" s="8">
        <v>670</v>
      </c>
      <c r="H368" s="8">
        <v>0.312</v>
      </c>
      <c r="I368" s="8">
        <v>0.40300000000000002</v>
      </c>
      <c r="J368" s="9">
        <v>3.6999999999999998E-2</v>
      </c>
      <c r="K368" s="10">
        <v>0.16600000000000001</v>
      </c>
      <c r="L368" s="10">
        <v>4.4999999999999998E-2</v>
      </c>
      <c r="M368" s="10">
        <v>0.38500000000000001</v>
      </c>
      <c r="N368" s="8">
        <v>88.4</v>
      </c>
      <c r="O368" s="8">
        <v>5</v>
      </c>
      <c r="P368" s="10">
        <v>0.20200000000000001</v>
      </c>
      <c r="Q368" s="10">
        <v>0.52500000000000002</v>
      </c>
      <c r="R368" s="10">
        <v>0.27400000000000002</v>
      </c>
      <c r="S368" s="8">
        <v>6.7</v>
      </c>
      <c r="T368" s="10">
        <v>0.42499999999999999</v>
      </c>
      <c r="U368" s="10">
        <f t="shared" si="6"/>
        <v>0.18700000000000006</v>
      </c>
      <c r="V368" s="10">
        <v>0.26900000000000002</v>
      </c>
      <c r="W368" s="10">
        <v>0.17</v>
      </c>
      <c r="X368" s="10">
        <v>9.9000000000000005E-2</v>
      </c>
      <c r="Y368" s="10">
        <v>0.81299999999999994</v>
      </c>
      <c r="Z368" s="8">
        <v>0.121</v>
      </c>
      <c r="AA368" s="8">
        <v>0.32600000000000001</v>
      </c>
      <c r="AB368" s="11">
        <v>0.28299999999999997</v>
      </c>
      <c r="AC368" s="8">
        <v>0.311</v>
      </c>
      <c r="AD368" s="8">
        <v>0.31</v>
      </c>
      <c r="AE368" s="8">
        <v>105</v>
      </c>
      <c r="AF368" s="11">
        <v>1.5</v>
      </c>
      <c r="AG368" s="11">
        <v>5.2</v>
      </c>
      <c r="AH368" s="8">
        <v>-1.2</v>
      </c>
      <c r="AI368" s="8">
        <v>2.7</v>
      </c>
      <c r="AJ368" s="8">
        <v>2.7</v>
      </c>
    </row>
    <row r="369" spans="1:36" ht="15" thickBot="1">
      <c r="A369" s="5">
        <v>80</v>
      </c>
      <c r="B369" s="7" t="s">
        <v>223</v>
      </c>
      <c r="C369" s="22">
        <v>2022</v>
      </c>
      <c r="D369" s="7" t="s">
        <v>89</v>
      </c>
      <c r="E369" s="8">
        <v>155</v>
      </c>
      <c r="F369" s="8"/>
      <c r="G369" s="8">
        <v>669</v>
      </c>
      <c r="H369" s="8">
        <v>0.32300000000000001</v>
      </c>
      <c r="I369" s="8">
        <v>0.504</v>
      </c>
      <c r="J369" s="9">
        <v>0.129</v>
      </c>
      <c r="K369" s="10">
        <v>0.29899999999999999</v>
      </c>
      <c r="L369" s="10">
        <v>0.20100000000000001</v>
      </c>
      <c r="M369" s="10">
        <v>0.54400000000000004</v>
      </c>
      <c r="N369" s="8">
        <v>93.3</v>
      </c>
      <c r="O369" s="8">
        <v>19.2</v>
      </c>
      <c r="P369" s="10">
        <v>0.157</v>
      </c>
      <c r="Q369" s="10">
        <v>0.33200000000000002</v>
      </c>
      <c r="R369" s="10">
        <v>0.51100000000000001</v>
      </c>
      <c r="S369" s="8">
        <v>5.2</v>
      </c>
      <c r="T369" s="10">
        <v>0.25</v>
      </c>
      <c r="U369" s="10">
        <f t="shared" si="6"/>
        <v>0.27200000000000002</v>
      </c>
      <c r="V369" s="10">
        <v>0.30399999999999999</v>
      </c>
      <c r="W369" s="10">
        <v>0.19400000000000001</v>
      </c>
      <c r="X369" s="10">
        <v>0.11</v>
      </c>
      <c r="Y369" s="10">
        <v>0.72799999999999998</v>
      </c>
      <c r="Z369" s="8">
        <v>0.28599999999999998</v>
      </c>
      <c r="AA369" s="8">
        <v>0.24</v>
      </c>
      <c r="AB369" s="11">
        <v>0.218</v>
      </c>
      <c r="AC369" s="8">
        <v>0.35499999999999998</v>
      </c>
      <c r="AD369" s="8">
        <v>0.375</v>
      </c>
      <c r="AE369" s="8">
        <v>129</v>
      </c>
      <c r="AF369" s="11">
        <v>-0.8</v>
      </c>
      <c r="AG369" s="11">
        <v>21.6</v>
      </c>
      <c r="AH369" s="8">
        <v>-18.899999999999999</v>
      </c>
      <c r="AI369" s="8">
        <v>2.7</v>
      </c>
      <c r="AJ369" s="8">
        <v>2.7</v>
      </c>
    </row>
    <row r="370" spans="1:36" ht="15" thickBot="1">
      <c r="A370" s="5">
        <v>81</v>
      </c>
      <c r="B370" s="7" t="s">
        <v>201</v>
      </c>
      <c r="C370" s="22">
        <v>2022</v>
      </c>
      <c r="D370" s="7" t="s">
        <v>43</v>
      </c>
      <c r="E370" s="8">
        <v>140</v>
      </c>
      <c r="F370" s="8"/>
      <c r="G370" s="8">
        <v>542</v>
      </c>
      <c r="H370" s="8">
        <v>0.36699999999999999</v>
      </c>
      <c r="I370" s="8">
        <v>0.40300000000000002</v>
      </c>
      <c r="J370" s="9">
        <v>8.8999999999999996E-2</v>
      </c>
      <c r="K370" s="10">
        <v>0.17899999999999999</v>
      </c>
      <c r="L370" s="10">
        <v>4.9000000000000002E-2</v>
      </c>
      <c r="M370" s="10">
        <v>0.36299999999999999</v>
      </c>
      <c r="N370" s="8">
        <v>87.7</v>
      </c>
      <c r="O370" s="8">
        <v>10.9</v>
      </c>
      <c r="P370" s="10">
        <v>0.20100000000000001</v>
      </c>
      <c r="Q370" s="10">
        <v>0.45300000000000001</v>
      </c>
      <c r="R370" s="10">
        <v>0.34699999999999998</v>
      </c>
      <c r="S370" s="8">
        <v>3.1</v>
      </c>
      <c r="T370" s="10">
        <v>0.27700000000000002</v>
      </c>
      <c r="U370" s="10">
        <f t="shared" si="6"/>
        <v>0.19899999999999995</v>
      </c>
      <c r="V370" s="10">
        <v>0.29499999999999998</v>
      </c>
      <c r="W370" s="10">
        <v>0.21</v>
      </c>
      <c r="X370" s="10">
        <v>8.5000000000000006E-2</v>
      </c>
      <c r="Y370" s="10">
        <v>0.80100000000000005</v>
      </c>
      <c r="Z370" s="8">
        <v>0.13600000000000001</v>
      </c>
      <c r="AA370" s="8">
        <v>0.309</v>
      </c>
      <c r="AB370" s="11">
        <v>0.26600000000000001</v>
      </c>
      <c r="AC370" s="8">
        <v>0.34300000000000003</v>
      </c>
      <c r="AD370" s="8">
        <v>0.32300000000000001</v>
      </c>
      <c r="AE370" s="8">
        <v>126</v>
      </c>
      <c r="AF370" s="11">
        <v>-1</v>
      </c>
      <c r="AG370" s="11">
        <v>15.5</v>
      </c>
      <c r="AH370" s="8">
        <v>-8.6</v>
      </c>
      <c r="AI370" s="8">
        <v>2.7</v>
      </c>
      <c r="AJ370" s="8">
        <v>2.7</v>
      </c>
    </row>
    <row r="371" spans="1:36" ht="15" thickBot="1">
      <c r="A371" s="5">
        <v>82</v>
      </c>
      <c r="B371" s="7" t="s">
        <v>130</v>
      </c>
      <c r="C371" s="22">
        <v>2022</v>
      </c>
      <c r="D371" s="7" t="s">
        <v>58</v>
      </c>
      <c r="E371" s="8">
        <v>152</v>
      </c>
      <c r="F371" s="8"/>
      <c r="G371" s="8">
        <v>647</v>
      </c>
      <c r="H371" s="8">
        <v>0.318</v>
      </c>
      <c r="I371" s="8">
        <v>0.45500000000000002</v>
      </c>
      <c r="J371" s="9">
        <v>8.5000000000000006E-2</v>
      </c>
      <c r="K371" s="10">
        <v>0.189</v>
      </c>
      <c r="L371" s="10">
        <v>0.11600000000000001</v>
      </c>
      <c r="M371" s="10">
        <v>0.433</v>
      </c>
      <c r="N371" s="8">
        <v>90.1</v>
      </c>
      <c r="O371" s="8">
        <v>21.4</v>
      </c>
      <c r="P371" s="10">
        <v>0.189</v>
      </c>
      <c r="Q371" s="10">
        <v>0.314</v>
      </c>
      <c r="R371" s="10">
        <v>0.498</v>
      </c>
      <c r="S371" s="8">
        <v>1.6</v>
      </c>
      <c r="T371" s="10">
        <v>0.35</v>
      </c>
      <c r="U371" s="10">
        <f t="shared" si="6"/>
        <v>0.19399999999999995</v>
      </c>
      <c r="V371" s="10">
        <v>0.26</v>
      </c>
      <c r="W371" s="10">
        <v>0.16700000000000001</v>
      </c>
      <c r="X371" s="10">
        <v>9.1999999999999998E-2</v>
      </c>
      <c r="Y371" s="10">
        <v>0.80600000000000005</v>
      </c>
      <c r="Z371" s="8">
        <v>0.214</v>
      </c>
      <c r="AA371" s="8">
        <v>0.248</v>
      </c>
      <c r="AB371" s="11">
        <v>0.24</v>
      </c>
      <c r="AC371" s="8">
        <v>0.33600000000000002</v>
      </c>
      <c r="AD371" s="8">
        <v>0.35199999999999998</v>
      </c>
      <c r="AE371" s="8">
        <v>122</v>
      </c>
      <c r="AF371" s="11">
        <v>0.3</v>
      </c>
      <c r="AG371" s="11">
        <v>16.5</v>
      </c>
      <c r="AH371" s="8">
        <v>-11.9</v>
      </c>
      <c r="AI371" s="8">
        <v>2.6</v>
      </c>
      <c r="AJ371" s="8">
        <v>2.6</v>
      </c>
    </row>
    <row r="372" spans="1:36" ht="15" thickBot="1">
      <c r="A372" s="5">
        <v>83</v>
      </c>
      <c r="B372" s="7" t="s">
        <v>172</v>
      </c>
      <c r="C372" s="22">
        <v>2022</v>
      </c>
      <c r="D372" s="7" t="s">
        <v>95</v>
      </c>
      <c r="E372" s="8">
        <v>126</v>
      </c>
      <c r="F372" s="8"/>
      <c r="G372" s="8">
        <v>468</v>
      </c>
      <c r="H372" s="8">
        <v>0.39400000000000002</v>
      </c>
      <c r="I372" s="8">
        <v>0.379</v>
      </c>
      <c r="J372" s="9">
        <v>0.128</v>
      </c>
      <c r="K372" s="10">
        <v>0.15</v>
      </c>
      <c r="L372" s="10">
        <v>3.4000000000000002E-2</v>
      </c>
      <c r="M372" s="10">
        <v>0.377</v>
      </c>
      <c r="N372" s="8">
        <v>87.7</v>
      </c>
      <c r="O372" s="8">
        <v>6</v>
      </c>
      <c r="P372" s="10">
        <v>0.23599999999999999</v>
      </c>
      <c r="Q372" s="10">
        <v>0.52800000000000002</v>
      </c>
      <c r="R372" s="10">
        <v>0.23599999999999999</v>
      </c>
      <c r="S372" s="8">
        <v>2.9</v>
      </c>
      <c r="T372" s="10">
        <v>0.23200000000000001</v>
      </c>
      <c r="U372" s="10">
        <f t="shared" si="6"/>
        <v>0.14400000000000002</v>
      </c>
      <c r="V372" s="10">
        <v>0.27800000000000002</v>
      </c>
      <c r="W372" s="10">
        <v>0.224</v>
      </c>
      <c r="X372" s="10">
        <v>5.3999999999999999E-2</v>
      </c>
      <c r="Y372" s="10">
        <v>0.85599999999999998</v>
      </c>
      <c r="Z372" s="8">
        <v>9.7000000000000003E-2</v>
      </c>
      <c r="AA372" s="8">
        <v>0.33</v>
      </c>
      <c r="AB372" s="11">
        <v>0.28100000000000003</v>
      </c>
      <c r="AC372" s="8">
        <v>0.34899999999999998</v>
      </c>
      <c r="AD372" s="8">
        <v>0.33900000000000002</v>
      </c>
      <c r="AE372" s="8">
        <v>128</v>
      </c>
      <c r="AF372" s="11">
        <v>-1.9</v>
      </c>
      <c r="AG372" s="11">
        <v>13.1</v>
      </c>
      <c r="AH372" s="8">
        <v>-3.8</v>
      </c>
      <c r="AI372" s="8">
        <v>2.6</v>
      </c>
      <c r="AJ372" s="8">
        <v>2.6</v>
      </c>
    </row>
    <row r="373" spans="1:36" ht="15" thickBot="1">
      <c r="A373" s="5">
        <v>84</v>
      </c>
      <c r="B373" s="7" t="s">
        <v>112</v>
      </c>
      <c r="C373" s="22">
        <v>2022</v>
      </c>
      <c r="D373" s="7" t="s">
        <v>95</v>
      </c>
      <c r="E373" s="8">
        <v>108</v>
      </c>
      <c r="F373" s="8"/>
      <c r="G373" s="8">
        <v>347</v>
      </c>
      <c r="H373" s="8">
        <v>0.34</v>
      </c>
      <c r="I373" s="8">
        <v>0.44800000000000001</v>
      </c>
      <c r="J373" s="9">
        <v>0.14699999999999999</v>
      </c>
      <c r="K373" s="10">
        <v>0.20499999999999999</v>
      </c>
      <c r="L373" s="10">
        <v>0.12</v>
      </c>
      <c r="M373" s="10">
        <v>0.46</v>
      </c>
      <c r="N373" s="8">
        <v>91.7</v>
      </c>
      <c r="O373" s="8">
        <v>10.7</v>
      </c>
      <c r="P373" s="10">
        <v>0.17399999999999999</v>
      </c>
      <c r="Q373" s="10">
        <v>0.438</v>
      </c>
      <c r="R373" s="10">
        <v>0.38800000000000001</v>
      </c>
      <c r="S373" s="8">
        <v>5.5</v>
      </c>
      <c r="T373" s="10">
        <v>0.245</v>
      </c>
      <c r="U373" s="10">
        <f t="shared" si="6"/>
        <v>0.22299999999999998</v>
      </c>
      <c r="V373" s="10">
        <v>0.28899999999999998</v>
      </c>
      <c r="W373" s="10">
        <v>0.20200000000000001</v>
      </c>
      <c r="X373" s="10">
        <v>8.5999999999999993E-2</v>
      </c>
      <c r="Y373" s="10">
        <v>0.77700000000000002</v>
      </c>
      <c r="Z373" s="8">
        <v>0.221</v>
      </c>
      <c r="AA373" s="8">
        <v>0.248</v>
      </c>
      <c r="AB373" s="11">
        <v>0.22800000000000001</v>
      </c>
      <c r="AC373" s="8">
        <v>0.34200000000000003</v>
      </c>
      <c r="AD373" s="8">
        <v>0.34599999999999997</v>
      </c>
      <c r="AE373" s="8">
        <v>123</v>
      </c>
      <c r="AF373" s="11">
        <v>1.4</v>
      </c>
      <c r="AG373" s="11">
        <v>10.6</v>
      </c>
      <c r="AH373" s="8">
        <v>2.6</v>
      </c>
      <c r="AI373" s="8">
        <v>2.6</v>
      </c>
      <c r="AJ373" s="8">
        <v>2.6</v>
      </c>
    </row>
    <row r="374" spans="1:36" ht="15" thickBot="1">
      <c r="A374" s="5">
        <v>85</v>
      </c>
      <c r="B374" s="7" t="s">
        <v>342</v>
      </c>
      <c r="C374" s="22">
        <v>2022</v>
      </c>
      <c r="D374" s="7" t="s">
        <v>41</v>
      </c>
      <c r="E374" s="8">
        <v>152</v>
      </c>
      <c r="F374" s="8"/>
      <c r="G374" s="8">
        <v>658</v>
      </c>
      <c r="H374" s="8">
        <v>0.33100000000000002</v>
      </c>
      <c r="I374" s="8">
        <v>0.39100000000000001</v>
      </c>
      <c r="J374" s="9">
        <v>0.111</v>
      </c>
      <c r="K374" s="10">
        <v>0.157</v>
      </c>
      <c r="L374" s="10">
        <v>0.04</v>
      </c>
      <c r="M374" s="10">
        <v>0.34300000000000003</v>
      </c>
      <c r="N374" s="8">
        <v>87.5</v>
      </c>
      <c r="O374" s="8">
        <v>12.9</v>
      </c>
      <c r="P374" s="10">
        <v>0.217</v>
      </c>
      <c r="Q374" s="10">
        <v>0.439</v>
      </c>
      <c r="R374" s="10">
        <v>0.34399999999999997</v>
      </c>
      <c r="S374" s="8">
        <v>4</v>
      </c>
      <c r="T374" s="10">
        <v>0.27</v>
      </c>
      <c r="U374" s="10">
        <f t="shared" si="6"/>
        <v>0.17000000000000004</v>
      </c>
      <c r="V374" s="10">
        <v>0.25600000000000001</v>
      </c>
      <c r="W374" s="10">
        <v>0.182</v>
      </c>
      <c r="X374" s="10">
        <v>7.3999999999999996E-2</v>
      </c>
      <c r="Y374" s="10">
        <v>0.83</v>
      </c>
      <c r="Z374" s="8">
        <v>0.14799999999999999</v>
      </c>
      <c r="AA374" s="8">
        <v>0.27200000000000002</v>
      </c>
      <c r="AB374" s="11">
        <v>0.24299999999999999</v>
      </c>
      <c r="AC374" s="8">
        <v>0.32</v>
      </c>
      <c r="AD374" s="8">
        <v>0.315</v>
      </c>
      <c r="AE374" s="8">
        <v>111</v>
      </c>
      <c r="AF374" s="11">
        <v>-1.4</v>
      </c>
      <c r="AG374" s="11">
        <v>7</v>
      </c>
      <c r="AH374" s="8">
        <v>-4.9000000000000004</v>
      </c>
      <c r="AI374" s="8">
        <v>2.6</v>
      </c>
      <c r="AJ374" s="8">
        <v>2.6</v>
      </c>
    </row>
    <row r="375" spans="1:36" ht="15" thickBot="1">
      <c r="A375" s="5">
        <v>86</v>
      </c>
      <c r="B375" s="7" t="s">
        <v>272</v>
      </c>
      <c r="C375" s="22">
        <v>2022</v>
      </c>
      <c r="D375" s="7" t="s">
        <v>45</v>
      </c>
      <c r="E375" s="8">
        <v>125</v>
      </c>
      <c r="F375" s="8"/>
      <c r="G375" s="8">
        <v>522</v>
      </c>
      <c r="H375" s="8">
        <v>0.315</v>
      </c>
      <c r="I375" s="8">
        <v>0.49199999999999999</v>
      </c>
      <c r="J375" s="9">
        <v>7.4999999999999997E-2</v>
      </c>
      <c r="K375" s="10">
        <v>0.23200000000000001</v>
      </c>
      <c r="L375" s="10">
        <v>0.109</v>
      </c>
      <c r="M375" s="10">
        <v>0.433</v>
      </c>
      <c r="N375" s="8">
        <v>90.5</v>
      </c>
      <c r="O375" s="8">
        <v>17.7</v>
      </c>
      <c r="P375" s="10">
        <v>0.17499999999999999</v>
      </c>
      <c r="Q375" s="10">
        <v>0.36099999999999999</v>
      </c>
      <c r="R375" s="10">
        <v>0.46500000000000002</v>
      </c>
      <c r="S375" s="8">
        <v>2.2000000000000002</v>
      </c>
      <c r="T375" s="10">
        <v>0.34399999999999997</v>
      </c>
      <c r="U375" s="10">
        <f t="shared" si="6"/>
        <v>0.248</v>
      </c>
      <c r="V375" s="10">
        <v>0.28199999999999997</v>
      </c>
      <c r="W375" s="10">
        <v>0.16300000000000001</v>
      </c>
      <c r="X375" s="10">
        <v>0.11799999999999999</v>
      </c>
      <c r="Y375" s="10">
        <v>0.752</v>
      </c>
      <c r="Z375" s="8">
        <v>0.23599999999999999</v>
      </c>
      <c r="AA375" s="8">
        <v>0.28100000000000003</v>
      </c>
      <c r="AB375" s="11">
        <v>0.255</v>
      </c>
      <c r="AC375" s="8">
        <v>0.34699999999999998</v>
      </c>
      <c r="AD375" s="8">
        <v>0.32300000000000001</v>
      </c>
      <c r="AE375" s="8">
        <v>124</v>
      </c>
      <c r="AF375" s="11">
        <v>-1.6</v>
      </c>
      <c r="AG375" s="11">
        <v>12.7</v>
      </c>
      <c r="AH375" s="8">
        <v>-6.2</v>
      </c>
      <c r="AI375" s="8">
        <v>2.5</v>
      </c>
      <c r="AJ375" s="8">
        <v>2.5</v>
      </c>
    </row>
    <row r="376" spans="1:36" ht="15" thickBot="1">
      <c r="A376" s="5">
        <v>87</v>
      </c>
      <c r="B376" s="7" t="s">
        <v>175</v>
      </c>
      <c r="C376" s="22">
        <v>2022</v>
      </c>
      <c r="D376" s="7" t="s">
        <v>97</v>
      </c>
      <c r="E376" s="8">
        <v>131</v>
      </c>
      <c r="F376" s="8"/>
      <c r="G376" s="8">
        <v>535</v>
      </c>
      <c r="H376" s="8">
        <v>0.316</v>
      </c>
      <c r="I376" s="8">
        <v>0.49099999999999999</v>
      </c>
      <c r="J376" s="9">
        <v>6.4000000000000001E-2</v>
      </c>
      <c r="K376" s="10">
        <v>0.28399999999999997</v>
      </c>
      <c r="L376" s="10">
        <v>0.15</v>
      </c>
      <c r="M376" s="10">
        <v>0.52700000000000002</v>
      </c>
      <c r="N376" s="8">
        <v>92.6</v>
      </c>
      <c r="O376" s="8">
        <v>11.6</v>
      </c>
      <c r="P376" s="10">
        <v>0.216</v>
      </c>
      <c r="Q376" s="10">
        <v>0.441</v>
      </c>
      <c r="R376" s="10">
        <v>0.34300000000000003</v>
      </c>
      <c r="S376" s="8">
        <v>3.8</v>
      </c>
      <c r="T376" s="10">
        <v>0.33600000000000002</v>
      </c>
      <c r="U376" s="10">
        <f t="shared" si="6"/>
        <v>0.31899999999999995</v>
      </c>
      <c r="V376" s="10">
        <v>0.315</v>
      </c>
      <c r="W376" s="10">
        <v>0.159</v>
      </c>
      <c r="X376" s="10">
        <v>0.156</v>
      </c>
      <c r="Y376" s="10">
        <v>0.68100000000000005</v>
      </c>
      <c r="Z376" s="8">
        <v>0.224</v>
      </c>
      <c r="AA376" s="8">
        <v>0.33500000000000002</v>
      </c>
      <c r="AB376" s="11">
        <v>0.26700000000000002</v>
      </c>
      <c r="AC376" s="8">
        <v>0.34799999999999998</v>
      </c>
      <c r="AD376" s="8">
        <v>0.35099999999999998</v>
      </c>
      <c r="AE376" s="8">
        <v>130</v>
      </c>
      <c r="AF376" s="11">
        <v>-2.5</v>
      </c>
      <c r="AG376" s="11">
        <v>15.4</v>
      </c>
      <c r="AH376" s="8">
        <v>-8.4</v>
      </c>
      <c r="AI376" s="8">
        <v>2.5</v>
      </c>
      <c r="AJ376" s="8">
        <v>2.5</v>
      </c>
    </row>
    <row r="377" spans="1:36" ht="15" thickBot="1">
      <c r="A377" s="5">
        <v>88</v>
      </c>
      <c r="B377" s="7" t="s">
        <v>247</v>
      </c>
      <c r="C377" s="22">
        <v>2022</v>
      </c>
      <c r="D377" s="7" t="s">
        <v>54</v>
      </c>
      <c r="E377" s="8">
        <v>130</v>
      </c>
      <c r="F377" s="8"/>
      <c r="G377" s="8">
        <v>548</v>
      </c>
      <c r="H377" s="8">
        <v>0.33800000000000002</v>
      </c>
      <c r="I377" s="8">
        <v>0.48</v>
      </c>
      <c r="J377" s="9">
        <v>0.106</v>
      </c>
      <c r="K377" s="10">
        <v>0.184</v>
      </c>
      <c r="L377" s="10">
        <v>0.109</v>
      </c>
      <c r="M377" s="10">
        <v>0.40699999999999997</v>
      </c>
      <c r="N377" s="8">
        <v>89.4</v>
      </c>
      <c r="O377" s="8">
        <v>19.3</v>
      </c>
      <c r="P377" s="10">
        <v>0.17499999999999999</v>
      </c>
      <c r="Q377" s="10">
        <v>0.33200000000000002</v>
      </c>
      <c r="R377" s="10">
        <v>0.49299999999999999</v>
      </c>
      <c r="S377" s="8">
        <v>3.7</v>
      </c>
      <c r="T377" s="10">
        <v>0.32100000000000001</v>
      </c>
      <c r="U377" s="10">
        <f t="shared" si="6"/>
        <v>0.21299999999999997</v>
      </c>
      <c r="V377" s="10">
        <v>0.26600000000000001</v>
      </c>
      <c r="W377" s="10">
        <v>0.16800000000000001</v>
      </c>
      <c r="X377" s="10">
        <v>9.8000000000000004E-2</v>
      </c>
      <c r="Y377" s="10">
        <v>0.78700000000000003</v>
      </c>
      <c r="Z377" s="8">
        <v>0.25600000000000001</v>
      </c>
      <c r="AA377" s="8">
        <v>0.216</v>
      </c>
      <c r="AB377" s="11">
        <v>0.224</v>
      </c>
      <c r="AC377" s="8">
        <v>0.35199999999999998</v>
      </c>
      <c r="AD377" s="8">
        <v>0.34899999999999998</v>
      </c>
      <c r="AE377" s="8">
        <v>134</v>
      </c>
      <c r="AF377" s="11">
        <v>-3.6</v>
      </c>
      <c r="AG377" s="11">
        <v>17.2</v>
      </c>
      <c r="AH377" s="8">
        <v>-10.9</v>
      </c>
      <c r="AI377" s="8">
        <v>2.5</v>
      </c>
      <c r="AJ377" s="8">
        <v>2.5</v>
      </c>
    </row>
    <row r="378" spans="1:36" ht="15" thickBot="1">
      <c r="A378" s="5">
        <v>89</v>
      </c>
      <c r="B378" s="7" t="s">
        <v>1710</v>
      </c>
      <c r="C378" s="22">
        <v>2022</v>
      </c>
      <c r="D378" s="7" t="s">
        <v>95</v>
      </c>
      <c r="E378" s="8">
        <v>128</v>
      </c>
      <c r="F378" s="8"/>
      <c r="G378" s="8">
        <v>488</v>
      </c>
      <c r="H378" s="8">
        <v>0.316</v>
      </c>
      <c r="I378" s="8">
        <v>0.38</v>
      </c>
      <c r="J378" s="9">
        <v>9.1999999999999998E-2</v>
      </c>
      <c r="K378" s="10">
        <v>0.193</v>
      </c>
      <c r="L378" s="10">
        <v>4.3999999999999997E-2</v>
      </c>
      <c r="M378" s="10">
        <v>0.27200000000000002</v>
      </c>
      <c r="N378" s="8">
        <v>86.1</v>
      </c>
      <c r="O378" s="8">
        <v>12.9</v>
      </c>
      <c r="P378" s="10">
        <v>0.20699999999999999</v>
      </c>
      <c r="Q378" s="10">
        <v>0.42299999999999999</v>
      </c>
      <c r="R378" s="10">
        <v>0.37</v>
      </c>
      <c r="S378" s="8">
        <v>4.9000000000000004</v>
      </c>
      <c r="T378" s="10">
        <v>0.27800000000000002</v>
      </c>
      <c r="U378" s="10">
        <f t="shared" si="6"/>
        <v>0.22799999999999998</v>
      </c>
      <c r="V378" s="10">
        <v>0.26800000000000002</v>
      </c>
      <c r="W378" s="10">
        <v>0.16300000000000001</v>
      </c>
      <c r="X378" s="10">
        <v>0.105</v>
      </c>
      <c r="Y378" s="10">
        <v>0.77200000000000002</v>
      </c>
      <c r="Z378" s="8">
        <v>0.14399999999999999</v>
      </c>
      <c r="AA378" s="8">
        <v>0.28100000000000003</v>
      </c>
      <c r="AB378" s="11">
        <v>0.23599999999999999</v>
      </c>
      <c r="AC378" s="8">
        <v>0.30599999999999999</v>
      </c>
      <c r="AD378" s="8">
        <v>0.30099999999999999</v>
      </c>
      <c r="AE378" s="8">
        <v>99</v>
      </c>
      <c r="AF378" s="11">
        <v>3.8</v>
      </c>
      <c r="AG378" s="11">
        <v>3.1</v>
      </c>
      <c r="AH378" s="8">
        <v>4</v>
      </c>
      <c r="AI378" s="8">
        <v>2.5</v>
      </c>
      <c r="AJ378" s="8">
        <v>2.5</v>
      </c>
    </row>
    <row r="379" spans="1:36" ht="15" thickBot="1">
      <c r="A379" s="5">
        <v>90</v>
      </c>
      <c r="B379" s="7" t="s">
        <v>44</v>
      </c>
      <c r="C379" s="22">
        <v>2022</v>
      </c>
      <c r="D379" s="7" t="s">
        <v>26</v>
      </c>
      <c r="E379" s="8">
        <v>97</v>
      </c>
      <c r="F379" s="8"/>
      <c r="G379" s="8">
        <v>376</v>
      </c>
      <c r="H379" s="8">
        <v>0.35399999999999998</v>
      </c>
      <c r="I379" s="8">
        <v>0.50600000000000001</v>
      </c>
      <c r="J379" s="9">
        <v>0.104</v>
      </c>
      <c r="K379" s="10">
        <v>0.27700000000000002</v>
      </c>
      <c r="L379" s="10">
        <v>0.13400000000000001</v>
      </c>
      <c r="M379" s="10">
        <v>0.46600000000000003</v>
      </c>
      <c r="N379" s="8">
        <v>90.4</v>
      </c>
      <c r="O379" s="8">
        <v>6.1</v>
      </c>
      <c r="P379" s="10">
        <v>0.151</v>
      </c>
      <c r="Q379" s="10">
        <v>0.53</v>
      </c>
      <c r="R379" s="10">
        <v>0.31900000000000001</v>
      </c>
      <c r="S379" s="8">
        <v>3.4</v>
      </c>
      <c r="T379" s="10">
        <v>0.308</v>
      </c>
      <c r="U379" s="10">
        <f t="shared" si="6"/>
        <v>0.31599999999999995</v>
      </c>
      <c r="V379" s="10">
        <v>0.318</v>
      </c>
      <c r="W379" s="10">
        <v>0.17799999999999999</v>
      </c>
      <c r="X379" s="10">
        <v>0.14000000000000001</v>
      </c>
      <c r="Y379" s="10">
        <v>0.68400000000000005</v>
      </c>
      <c r="Z379" s="8">
        <v>0.22800000000000001</v>
      </c>
      <c r="AA379" s="8">
        <v>0.34399999999999997</v>
      </c>
      <c r="AB379" s="11">
        <v>0.27800000000000002</v>
      </c>
      <c r="AC379" s="8">
        <v>0.37</v>
      </c>
      <c r="AD379" s="8">
        <v>0.34699999999999998</v>
      </c>
      <c r="AE379" s="8">
        <v>139</v>
      </c>
      <c r="AF379" s="11">
        <v>-2.6</v>
      </c>
      <c r="AG379" s="11">
        <v>14.3</v>
      </c>
      <c r="AH379" s="8">
        <v>-3.4</v>
      </c>
      <c r="AI379" s="8">
        <v>2.5</v>
      </c>
      <c r="AJ379" s="8">
        <v>2.5</v>
      </c>
    </row>
    <row r="380" spans="1:36" ht="15" thickBot="1">
      <c r="A380" s="5">
        <v>91</v>
      </c>
      <c r="B380" s="7" t="s">
        <v>1703</v>
      </c>
      <c r="C380" s="22">
        <v>2022</v>
      </c>
      <c r="D380" s="7" t="s">
        <v>45</v>
      </c>
      <c r="E380" s="8">
        <v>134</v>
      </c>
      <c r="F380" s="8"/>
      <c r="G380" s="8">
        <v>497</v>
      </c>
      <c r="H380" s="8">
        <v>0.33900000000000002</v>
      </c>
      <c r="I380" s="8">
        <v>0.43</v>
      </c>
      <c r="J380" s="9">
        <v>9.2999999999999999E-2</v>
      </c>
      <c r="K380" s="10">
        <v>0.17699999999999999</v>
      </c>
      <c r="L380" s="10">
        <v>5.3999999999999999E-2</v>
      </c>
      <c r="M380" s="10">
        <v>0.35199999999999998</v>
      </c>
      <c r="N380" s="8">
        <v>87</v>
      </c>
      <c r="O380" s="8">
        <v>14</v>
      </c>
      <c r="P380" s="10">
        <v>0.21299999999999999</v>
      </c>
      <c r="Q380" s="10">
        <v>0.41799999999999998</v>
      </c>
      <c r="R380" s="10">
        <v>0.36799999999999999</v>
      </c>
      <c r="S380" s="8">
        <v>6.1</v>
      </c>
      <c r="T380" s="10">
        <v>0.249</v>
      </c>
      <c r="U380" s="10">
        <f t="shared" si="6"/>
        <v>0.19199999999999995</v>
      </c>
      <c r="V380" s="10">
        <v>0.26100000000000001</v>
      </c>
      <c r="W380" s="10">
        <v>0.17899999999999999</v>
      </c>
      <c r="X380" s="10">
        <v>8.2000000000000003E-2</v>
      </c>
      <c r="Y380" s="10">
        <v>0.80800000000000005</v>
      </c>
      <c r="Z380" s="8">
        <v>0.17899999999999999</v>
      </c>
      <c r="AA380" s="8">
        <v>0.28000000000000003</v>
      </c>
      <c r="AB380" s="11">
        <v>0.251</v>
      </c>
      <c r="AC380" s="8">
        <v>0.33600000000000002</v>
      </c>
      <c r="AD380" s="8">
        <v>0.30499999999999999</v>
      </c>
      <c r="AE380" s="8">
        <v>116</v>
      </c>
      <c r="AF380" s="11">
        <v>3.4</v>
      </c>
      <c r="AG380" s="11">
        <v>12.8</v>
      </c>
      <c r="AH380" s="8">
        <v>-6.5</v>
      </c>
      <c r="AI380" s="8">
        <v>2.4</v>
      </c>
      <c r="AJ380" s="8">
        <v>2.4</v>
      </c>
    </row>
    <row r="381" spans="1:36" ht="15" thickBot="1">
      <c r="A381" s="5">
        <v>92</v>
      </c>
      <c r="B381" s="7" t="s">
        <v>224</v>
      </c>
      <c r="C381" s="22">
        <v>2022</v>
      </c>
      <c r="D381" s="7" t="s">
        <v>24</v>
      </c>
      <c r="E381" s="8">
        <v>128</v>
      </c>
      <c r="F381" s="8"/>
      <c r="G381" s="8">
        <v>532</v>
      </c>
      <c r="H381" s="8">
        <v>0.35</v>
      </c>
      <c r="I381" s="8">
        <v>0.438</v>
      </c>
      <c r="J381" s="9">
        <v>9.4E-2</v>
      </c>
      <c r="K381" s="10">
        <v>0.16700000000000001</v>
      </c>
      <c r="L381" s="10">
        <v>0.08</v>
      </c>
      <c r="M381" s="10">
        <v>0.40600000000000003</v>
      </c>
      <c r="N381" s="8">
        <v>89.5</v>
      </c>
      <c r="O381" s="8">
        <v>18.399999999999999</v>
      </c>
      <c r="P381" s="10">
        <v>0.245</v>
      </c>
      <c r="Q381" s="10">
        <v>0.32</v>
      </c>
      <c r="R381" s="10">
        <v>0.434</v>
      </c>
      <c r="S381" s="8">
        <v>2.8</v>
      </c>
      <c r="T381" s="10">
        <v>0.313</v>
      </c>
      <c r="U381" s="10">
        <f t="shared" si="6"/>
        <v>0.18400000000000005</v>
      </c>
      <c r="V381" s="10">
        <v>0.23499999999999999</v>
      </c>
      <c r="W381" s="10">
        <v>0.14699999999999999</v>
      </c>
      <c r="X381" s="10">
        <v>8.8999999999999996E-2</v>
      </c>
      <c r="Y381" s="10">
        <v>0.81599999999999995</v>
      </c>
      <c r="Z381" s="8">
        <v>0.16</v>
      </c>
      <c r="AA381" s="8">
        <v>0.313</v>
      </c>
      <c r="AB381" s="11">
        <v>0.27800000000000002</v>
      </c>
      <c r="AC381" s="8">
        <v>0.34300000000000003</v>
      </c>
      <c r="AD381" s="8">
        <v>0.33900000000000002</v>
      </c>
      <c r="AE381" s="8">
        <v>124</v>
      </c>
      <c r="AF381" s="11">
        <v>-3.1</v>
      </c>
      <c r="AG381" s="11">
        <v>11.5</v>
      </c>
      <c r="AH381" s="8">
        <v>-6.4</v>
      </c>
      <c r="AI381" s="8">
        <v>2.4</v>
      </c>
      <c r="AJ381" s="8">
        <v>2.4</v>
      </c>
    </row>
    <row r="382" spans="1:36" ht="15" thickBot="1">
      <c r="A382" s="5">
        <v>93</v>
      </c>
      <c r="B382" s="7" t="s">
        <v>76</v>
      </c>
      <c r="C382" s="22">
        <v>2022</v>
      </c>
      <c r="D382" s="7" t="s">
        <v>64</v>
      </c>
      <c r="E382" s="8">
        <v>111</v>
      </c>
      <c r="F382" s="8"/>
      <c r="G382" s="8">
        <v>381</v>
      </c>
      <c r="H382" s="8">
        <v>0.30399999999999999</v>
      </c>
      <c r="I382" s="8">
        <v>0.435</v>
      </c>
      <c r="J382" s="9">
        <v>0.115</v>
      </c>
      <c r="K382" s="10">
        <v>0.17599999999999999</v>
      </c>
      <c r="L382" s="10">
        <v>6.4000000000000001E-2</v>
      </c>
      <c r="M382" s="10">
        <v>0.376</v>
      </c>
      <c r="N382" s="8">
        <v>87.4</v>
      </c>
      <c r="O382" s="8">
        <v>15.9</v>
      </c>
      <c r="P382" s="10">
        <v>0.124</v>
      </c>
      <c r="Q382" s="10">
        <v>0.42099999999999999</v>
      </c>
      <c r="R382" s="10">
        <v>0.45500000000000002</v>
      </c>
      <c r="S382" s="8">
        <v>1.7</v>
      </c>
      <c r="T382" s="10">
        <v>0.251</v>
      </c>
      <c r="U382" s="10">
        <f t="shared" si="6"/>
        <v>0.14900000000000002</v>
      </c>
      <c r="V382" s="10">
        <v>0.26200000000000001</v>
      </c>
      <c r="W382" s="10">
        <v>0.20200000000000001</v>
      </c>
      <c r="X382" s="10">
        <v>5.8999999999999997E-2</v>
      </c>
      <c r="Y382" s="10">
        <v>0.85099999999999998</v>
      </c>
      <c r="Z382" s="8">
        <v>0.23</v>
      </c>
      <c r="AA382" s="8">
        <v>0.19500000000000001</v>
      </c>
      <c r="AB382" s="11">
        <v>0.20499999999999999</v>
      </c>
      <c r="AC382" s="8">
        <v>0.32300000000000001</v>
      </c>
      <c r="AD382" s="8">
        <v>0.29699999999999999</v>
      </c>
      <c r="AE382" s="8">
        <v>116</v>
      </c>
      <c r="AF382" s="11">
        <v>-0.7</v>
      </c>
      <c r="AG382" s="11">
        <v>6</v>
      </c>
      <c r="AH382" s="8">
        <v>4.8</v>
      </c>
      <c r="AI382" s="8">
        <v>2.4</v>
      </c>
      <c r="AJ382" s="8">
        <v>2.4</v>
      </c>
    </row>
    <row r="383" spans="1:36" ht="15" thickBot="1">
      <c r="A383" s="5">
        <v>94</v>
      </c>
      <c r="B383" s="7" t="s">
        <v>118</v>
      </c>
      <c r="C383" s="22">
        <v>2022</v>
      </c>
      <c r="D383" s="7" t="s">
        <v>24</v>
      </c>
      <c r="E383" s="8">
        <v>136</v>
      </c>
      <c r="F383" s="8"/>
      <c r="G383" s="8">
        <v>565</v>
      </c>
      <c r="H383" s="8">
        <v>0.32900000000000001</v>
      </c>
      <c r="I383" s="8">
        <v>0.38400000000000001</v>
      </c>
      <c r="J383" s="9">
        <v>0.159</v>
      </c>
      <c r="K383" s="10">
        <v>0.25</v>
      </c>
      <c r="L383" s="10">
        <v>0.13400000000000001</v>
      </c>
      <c r="M383" s="10">
        <v>0.44700000000000001</v>
      </c>
      <c r="N383" s="8">
        <v>90.3</v>
      </c>
      <c r="O383" s="8">
        <v>20.9</v>
      </c>
      <c r="P383" s="10">
        <v>0.19</v>
      </c>
      <c r="Q383" s="10">
        <v>0.315</v>
      </c>
      <c r="R383" s="10">
        <v>0.495</v>
      </c>
      <c r="S383" s="8">
        <v>3</v>
      </c>
      <c r="T383" s="10">
        <v>0.21199999999999999</v>
      </c>
      <c r="U383" s="10">
        <f t="shared" si="6"/>
        <v>0.25</v>
      </c>
      <c r="V383" s="10">
        <v>0.3</v>
      </c>
      <c r="W383" s="10">
        <v>0.20399999999999999</v>
      </c>
      <c r="X383" s="10">
        <v>9.6000000000000002E-2</v>
      </c>
      <c r="Y383" s="10">
        <v>0.75</v>
      </c>
      <c r="Z383" s="8">
        <v>0.188</v>
      </c>
      <c r="AA383" s="8">
        <v>0.22700000000000001</v>
      </c>
      <c r="AB383" s="11">
        <v>0.19600000000000001</v>
      </c>
      <c r="AC383" s="8">
        <v>0.318</v>
      </c>
      <c r="AD383" s="8">
        <v>0.33900000000000002</v>
      </c>
      <c r="AE383" s="8">
        <v>107</v>
      </c>
      <c r="AF383" s="11">
        <v>2.1</v>
      </c>
      <c r="AG383" s="11">
        <v>6.4</v>
      </c>
      <c r="AH383" s="8">
        <v>-2.7</v>
      </c>
      <c r="AI383" s="8">
        <v>2.4</v>
      </c>
      <c r="AJ383" s="8">
        <v>2.4</v>
      </c>
    </row>
    <row r="384" spans="1:36" ht="15" thickBot="1">
      <c r="A384" s="5">
        <v>95</v>
      </c>
      <c r="B384" s="7" t="s">
        <v>120</v>
      </c>
      <c r="C384" s="22">
        <v>2022</v>
      </c>
      <c r="D384" s="7" t="s">
        <v>89</v>
      </c>
      <c r="E384" s="8">
        <v>99</v>
      </c>
      <c r="F384" s="8"/>
      <c r="G384" s="8">
        <v>426</v>
      </c>
      <c r="H384" s="8">
        <v>0.36399999999999999</v>
      </c>
      <c r="I384" s="8">
        <v>0.51400000000000001</v>
      </c>
      <c r="J384" s="9">
        <v>0.108</v>
      </c>
      <c r="K384" s="10">
        <v>0.20399999999999999</v>
      </c>
      <c r="L384" s="10">
        <v>0.128</v>
      </c>
      <c r="M384" s="10">
        <v>0.47899999999999998</v>
      </c>
      <c r="N384" s="8">
        <v>92.1</v>
      </c>
      <c r="O384" s="8">
        <v>11.8</v>
      </c>
      <c r="P384" s="10">
        <v>0.24</v>
      </c>
      <c r="Q384" s="10">
        <v>0.41499999999999998</v>
      </c>
      <c r="R384" s="10">
        <v>0.34499999999999997</v>
      </c>
      <c r="S384" s="8">
        <v>4.5999999999999996</v>
      </c>
      <c r="T384" s="10">
        <v>0.39800000000000002</v>
      </c>
      <c r="U384" s="10">
        <f t="shared" si="6"/>
        <v>0.26600000000000001</v>
      </c>
      <c r="V384" s="10">
        <v>0.23799999999999999</v>
      </c>
      <c r="W384" s="10">
        <v>0.09</v>
      </c>
      <c r="X384" s="10">
        <v>0.14799999999999999</v>
      </c>
      <c r="Y384" s="10">
        <v>0.73399999999999999</v>
      </c>
      <c r="Z384" s="8">
        <v>0.22700000000000001</v>
      </c>
      <c r="AA384" s="8">
        <v>0.32400000000000001</v>
      </c>
      <c r="AB384" s="11">
        <v>0.28599999999999998</v>
      </c>
      <c r="AC384" s="8">
        <v>0.36899999999999999</v>
      </c>
      <c r="AD384" s="8">
        <v>0.38</v>
      </c>
      <c r="AE384" s="8">
        <v>139</v>
      </c>
      <c r="AF384" s="11">
        <v>-0.9</v>
      </c>
      <c r="AG384" s="11">
        <v>18.3</v>
      </c>
      <c r="AH384" s="8">
        <v>-9.9</v>
      </c>
      <c r="AI384" s="8">
        <v>2.4</v>
      </c>
      <c r="AJ384" s="8">
        <v>2.4</v>
      </c>
    </row>
    <row r="385" spans="1:36" ht="15" thickBot="1">
      <c r="A385" s="5">
        <v>96</v>
      </c>
      <c r="B385" s="7" t="s">
        <v>294</v>
      </c>
      <c r="C385" s="22">
        <v>2022</v>
      </c>
      <c r="D385" s="7" t="s">
        <v>37</v>
      </c>
      <c r="E385" s="8">
        <v>99</v>
      </c>
      <c r="F385" s="8"/>
      <c r="G385" s="8">
        <v>354</v>
      </c>
      <c r="H385" s="8">
        <v>0.34200000000000003</v>
      </c>
      <c r="I385" s="8">
        <v>0.42699999999999999</v>
      </c>
      <c r="J385" s="9">
        <v>6.5000000000000002E-2</v>
      </c>
      <c r="K385" s="10">
        <v>0.215</v>
      </c>
      <c r="L385" s="10">
        <v>4.8000000000000001E-2</v>
      </c>
      <c r="M385" s="10">
        <v>0.33300000000000002</v>
      </c>
      <c r="N385" s="8">
        <v>87.4</v>
      </c>
      <c r="O385" s="8">
        <v>8</v>
      </c>
      <c r="P385" s="10">
        <v>0.223</v>
      </c>
      <c r="Q385" s="10">
        <v>0.49199999999999999</v>
      </c>
      <c r="R385" s="10">
        <v>0.28599999999999998</v>
      </c>
      <c r="S385" s="8">
        <v>7.6</v>
      </c>
      <c r="T385" s="10">
        <v>0.34499999999999997</v>
      </c>
      <c r="U385" s="10">
        <f t="shared" si="6"/>
        <v>0.25600000000000001</v>
      </c>
      <c r="V385" s="10">
        <v>0.26100000000000001</v>
      </c>
      <c r="W385" s="10">
        <v>0.128</v>
      </c>
      <c r="X385" s="10">
        <v>0.13300000000000001</v>
      </c>
      <c r="Y385" s="10">
        <v>0.74399999999999999</v>
      </c>
      <c r="Z385" s="8">
        <v>0.14299999999999999</v>
      </c>
      <c r="AA385" s="8">
        <v>0.34899999999999998</v>
      </c>
      <c r="AB385" s="11">
        <v>0.28299999999999997</v>
      </c>
      <c r="AC385" s="8">
        <v>0.33700000000000002</v>
      </c>
      <c r="AD385" s="8">
        <v>0.29799999999999999</v>
      </c>
      <c r="AE385" s="8">
        <v>117</v>
      </c>
      <c r="AF385" s="11">
        <v>7.7</v>
      </c>
      <c r="AG385" s="11">
        <v>14.7</v>
      </c>
      <c r="AH385" s="8">
        <v>-4.0999999999999996</v>
      </c>
      <c r="AI385" s="8">
        <v>2.4</v>
      </c>
      <c r="AJ385" s="8">
        <v>2.4</v>
      </c>
    </row>
    <row r="386" spans="1:36" ht="15" thickBot="1">
      <c r="A386" s="5">
        <v>97</v>
      </c>
      <c r="B386" s="7" t="s">
        <v>1708</v>
      </c>
      <c r="C386" s="22">
        <v>2022</v>
      </c>
      <c r="D386" s="7" t="s">
        <v>116</v>
      </c>
      <c r="E386" s="8">
        <v>94</v>
      </c>
      <c r="F386" s="8"/>
      <c r="G386" s="8">
        <v>396</v>
      </c>
      <c r="H386" s="8">
        <v>0.30299999999999999</v>
      </c>
      <c r="I386" s="8">
        <v>0.434</v>
      </c>
      <c r="J386" s="9">
        <v>8.1000000000000003E-2</v>
      </c>
      <c r="K386" s="10">
        <v>0.308</v>
      </c>
      <c r="L386" s="10">
        <v>0.113</v>
      </c>
      <c r="M386" s="10">
        <v>0.40600000000000003</v>
      </c>
      <c r="N386" s="8">
        <v>88.9</v>
      </c>
      <c r="O386" s="8">
        <v>17.8</v>
      </c>
      <c r="P386" s="10">
        <v>0.192</v>
      </c>
      <c r="Q386" s="10">
        <v>0.35599999999999998</v>
      </c>
      <c r="R386" s="10">
        <v>0.45200000000000001</v>
      </c>
      <c r="S386" s="8">
        <v>5.4</v>
      </c>
      <c r="T386" s="10">
        <v>0.36899999999999999</v>
      </c>
      <c r="U386" s="10">
        <f t="shared" si="6"/>
        <v>0.27500000000000002</v>
      </c>
      <c r="V386" s="10">
        <v>0.28899999999999998</v>
      </c>
      <c r="W386" s="10">
        <v>0.152</v>
      </c>
      <c r="X386" s="10">
        <v>0.13700000000000001</v>
      </c>
      <c r="Y386" s="10">
        <v>0.72499999999999998</v>
      </c>
      <c r="Z386" s="8">
        <v>0.19600000000000001</v>
      </c>
      <c r="AA386" s="8">
        <v>0.309</v>
      </c>
      <c r="AB386" s="11">
        <v>0.23799999999999999</v>
      </c>
      <c r="AC386" s="8">
        <v>0.316</v>
      </c>
      <c r="AD386" s="8">
        <v>0.30099999999999999</v>
      </c>
      <c r="AE386" s="8">
        <v>100</v>
      </c>
      <c r="AF386" s="11">
        <v>2.9</v>
      </c>
      <c r="AG386" s="11">
        <v>2.8</v>
      </c>
      <c r="AH386" s="8">
        <v>7.1</v>
      </c>
      <c r="AI386" s="8">
        <v>2.4</v>
      </c>
      <c r="AJ386" s="8">
        <v>2.4</v>
      </c>
    </row>
    <row r="387" spans="1:36" ht="15" thickBot="1">
      <c r="A387" s="5">
        <v>98</v>
      </c>
      <c r="B387" s="7" t="s">
        <v>1681</v>
      </c>
      <c r="C387" s="22">
        <v>2022</v>
      </c>
      <c r="D387" s="7" t="s">
        <v>144</v>
      </c>
      <c r="E387" s="8">
        <v>144</v>
      </c>
      <c r="F387" s="8"/>
      <c r="G387" s="8">
        <v>551</v>
      </c>
      <c r="H387" s="8">
        <v>0.33800000000000002</v>
      </c>
      <c r="I387" s="8">
        <v>0.42899999999999999</v>
      </c>
      <c r="J387" s="9">
        <v>7.3999999999999996E-2</v>
      </c>
      <c r="K387" s="10">
        <v>0.17399999999999999</v>
      </c>
      <c r="L387" s="10">
        <v>7.0000000000000007E-2</v>
      </c>
      <c r="M387" s="10">
        <v>0.376</v>
      </c>
      <c r="N387" s="8">
        <v>88.9</v>
      </c>
      <c r="O387" s="8">
        <v>11.8</v>
      </c>
      <c r="P387" s="10">
        <v>0.22800000000000001</v>
      </c>
      <c r="Q387" s="10">
        <v>0.42499999999999999</v>
      </c>
      <c r="R387" s="10">
        <v>0.34699999999999998</v>
      </c>
      <c r="S387" s="8">
        <v>3</v>
      </c>
      <c r="T387" s="10">
        <v>0.39700000000000002</v>
      </c>
      <c r="U387" s="10">
        <f t="shared" si="6"/>
        <v>0.18799999999999994</v>
      </c>
      <c r="V387" s="10">
        <v>0.245</v>
      </c>
      <c r="W387" s="10">
        <v>0.14599999999999999</v>
      </c>
      <c r="X387" s="10">
        <v>0.1</v>
      </c>
      <c r="Y387" s="10">
        <v>0.81200000000000006</v>
      </c>
      <c r="Z387" s="8">
        <v>0.14399999999999999</v>
      </c>
      <c r="AA387" s="8">
        <v>0.32600000000000001</v>
      </c>
      <c r="AB387" s="11">
        <v>0.28499999999999998</v>
      </c>
      <c r="AC387" s="8">
        <v>0.33200000000000002</v>
      </c>
      <c r="AD387" s="8">
        <v>0.32300000000000001</v>
      </c>
      <c r="AE387" s="8">
        <v>119</v>
      </c>
      <c r="AF387" s="11">
        <v>-6.2</v>
      </c>
      <c r="AG387" s="11">
        <v>5.6</v>
      </c>
      <c r="AH387" s="8">
        <v>-0.6</v>
      </c>
      <c r="AI387" s="8">
        <v>2.4</v>
      </c>
      <c r="AJ387" s="8">
        <v>2.4</v>
      </c>
    </row>
    <row r="388" spans="1:36" ht="15" thickBot="1">
      <c r="A388" s="5">
        <v>99</v>
      </c>
      <c r="B388" s="7" t="s">
        <v>1713</v>
      </c>
      <c r="C388" s="22">
        <v>2022</v>
      </c>
      <c r="D388" s="7" t="s">
        <v>97</v>
      </c>
      <c r="E388" s="8">
        <v>135</v>
      </c>
      <c r="F388" s="8"/>
      <c r="G388" s="8">
        <v>491</v>
      </c>
      <c r="H388" s="8">
        <v>0.32200000000000001</v>
      </c>
      <c r="I388" s="8">
        <v>0.37</v>
      </c>
      <c r="J388" s="9">
        <v>7.2999999999999995E-2</v>
      </c>
      <c r="K388" s="10">
        <v>0.13800000000000001</v>
      </c>
      <c r="L388" s="10">
        <v>3.4000000000000002E-2</v>
      </c>
      <c r="M388" s="10">
        <v>0.314</v>
      </c>
      <c r="N388" s="8">
        <v>86.1</v>
      </c>
      <c r="O388" s="8">
        <v>14.1</v>
      </c>
      <c r="P388" s="10">
        <v>0.23</v>
      </c>
      <c r="Q388" s="10">
        <v>0.42899999999999999</v>
      </c>
      <c r="R388" s="10">
        <v>0.34</v>
      </c>
      <c r="S388" s="8">
        <v>2.7</v>
      </c>
      <c r="T388" s="10">
        <v>0.29599999999999999</v>
      </c>
      <c r="U388" s="10">
        <f t="shared" si="6"/>
        <v>0.14300000000000002</v>
      </c>
      <c r="V388" s="10">
        <v>0.24399999999999999</v>
      </c>
      <c r="W388" s="10">
        <v>0.17899999999999999</v>
      </c>
      <c r="X388" s="10">
        <v>6.5000000000000002E-2</v>
      </c>
      <c r="Y388" s="10">
        <v>0.85699999999999998</v>
      </c>
      <c r="Z388" s="8">
        <v>0.10199999999999999</v>
      </c>
      <c r="AA388" s="8">
        <v>0.3</v>
      </c>
      <c r="AB388" s="11">
        <v>0.26700000000000002</v>
      </c>
      <c r="AC388" s="8">
        <v>0.30499999999999999</v>
      </c>
      <c r="AD388" s="8">
        <v>0.29799999999999999</v>
      </c>
      <c r="AE388" s="8">
        <v>100</v>
      </c>
      <c r="AF388" s="11">
        <v>-1.5</v>
      </c>
      <c r="AG388" s="11">
        <v>-1.5</v>
      </c>
      <c r="AH388" s="8">
        <v>8.1999999999999993</v>
      </c>
      <c r="AI388" s="8">
        <v>2.2999999999999998</v>
      </c>
      <c r="AJ388" s="8">
        <v>2.2999999999999998</v>
      </c>
    </row>
    <row r="389" spans="1:36" ht="15" thickBot="1">
      <c r="A389" s="5">
        <v>100</v>
      </c>
      <c r="B389" s="7" t="s">
        <v>63</v>
      </c>
      <c r="C389" s="22">
        <v>2022</v>
      </c>
      <c r="D389" s="7" t="s">
        <v>64</v>
      </c>
      <c r="E389" s="8">
        <v>83</v>
      </c>
      <c r="F389" s="8"/>
      <c r="G389" s="8">
        <v>344</v>
      </c>
      <c r="H389" s="8">
        <v>0.32800000000000001</v>
      </c>
      <c r="I389" s="8">
        <v>0.41699999999999998</v>
      </c>
      <c r="J389" s="9">
        <v>7.5999999999999998E-2</v>
      </c>
      <c r="K389" s="10">
        <v>9.6000000000000002E-2</v>
      </c>
      <c r="L389" s="10">
        <v>4.5999999999999999E-2</v>
      </c>
      <c r="M389" s="10">
        <v>0.35399999999999998</v>
      </c>
      <c r="N389" s="8">
        <v>87.3</v>
      </c>
      <c r="O389" s="8">
        <v>8.1999999999999993</v>
      </c>
      <c r="P389" s="10">
        <v>0.246</v>
      </c>
      <c r="Q389" s="10">
        <v>0.442</v>
      </c>
      <c r="R389" s="10">
        <v>0.312</v>
      </c>
      <c r="S389" s="8">
        <v>6.4</v>
      </c>
      <c r="T389" s="10">
        <v>0.34699999999999998</v>
      </c>
      <c r="U389" s="10">
        <f t="shared" si="6"/>
        <v>0.11899999999999999</v>
      </c>
      <c r="V389" s="10">
        <v>0.19600000000000001</v>
      </c>
      <c r="W389" s="10">
        <v>0.13500000000000001</v>
      </c>
      <c r="X389" s="10">
        <v>6.0999999999999999E-2</v>
      </c>
      <c r="Y389" s="10">
        <v>0.88100000000000001</v>
      </c>
      <c r="Z389" s="8">
        <v>0.14000000000000001</v>
      </c>
      <c r="AA389" s="8">
        <v>0.28999999999999998</v>
      </c>
      <c r="AB389" s="11">
        <v>0.27700000000000002</v>
      </c>
      <c r="AC389" s="8">
        <v>0.32300000000000001</v>
      </c>
      <c r="AD389" s="8">
        <v>0.33100000000000002</v>
      </c>
      <c r="AE389" s="8">
        <v>116</v>
      </c>
      <c r="AF389" s="11">
        <v>4</v>
      </c>
      <c r="AG389" s="11">
        <v>10.1</v>
      </c>
      <c r="AH389" s="8">
        <v>1.3</v>
      </c>
      <c r="AI389" s="8">
        <v>2.2999999999999998</v>
      </c>
      <c r="AJ389" s="8">
        <v>2.2999999999999998</v>
      </c>
    </row>
    <row r="390" spans="1:36" ht="15" thickBot="1">
      <c r="A390" s="5">
        <v>101</v>
      </c>
      <c r="B390" s="7" t="s">
        <v>282</v>
      </c>
      <c r="C390" s="22">
        <v>2022</v>
      </c>
      <c r="D390" s="7" t="s">
        <v>35</v>
      </c>
      <c r="E390" s="8">
        <v>140</v>
      </c>
      <c r="F390" s="8"/>
      <c r="G390" s="8">
        <v>613</v>
      </c>
      <c r="H390" s="8">
        <v>0.33800000000000002</v>
      </c>
      <c r="I390" s="8">
        <v>0.436</v>
      </c>
      <c r="J390" s="9">
        <v>5.7000000000000002E-2</v>
      </c>
      <c r="K390" s="10">
        <v>0.153</v>
      </c>
      <c r="L390" s="10">
        <v>5.3999999999999999E-2</v>
      </c>
      <c r="M390" s="10">
        <v>0.36299999999999999</v>
      </c>
      <c r="N390" s="8">
        <v>87.6</v>
      </c>
      <c r="O390" s="8">
        <v>10.1</v>
      </c>
      <c r="P390" s="10">
        <v>0.214</v>
      </c>
      <c r="Q390" s="10">
        <v>0.47799999999999998</v>
      </c>
      <c r="R390" s="10">
        <v>0.307</v>
      </c>
      <c r="S390" s="8">
        <v>1.7</v>
      </c>
      <c r="T390" s="10">
        <v>0.35799999999999998</v>
      </c>
      <c r="U390" s="10">
        <f t="shared" si="6"/>
        <v>0.17800000000000005</v>
      </c>
      <c r="V390" s="10">
        <v>0.221</v>
      </c>
      <c r="W390" s="10">
        <v>0.128</v>
      </c>
      <c r="X390" s="10">
        <v>9.2999999999999999E-2</v>
      </c>
      <c r="Y390" s="10">
        <v>0.82199999999999995</v>
      </c>
      <c r="Z390" s="8">
        <v>0.16200000000000001</v>
      </c>
      <c r="AA390" s="8">
        <v>0.29599999999999999</v>
      </c>
      <c r="AB390" s="11">
        <v>0.27400000000000002</v>
      </c>
      <c r="AC390" s="8">
        <v>0.33700000000000002</v>
      </c>
      <c r="AD390" s="8">
        <v>0.32100000000000001</v>
      </c>
      <c r="AE390" s="8">
        <v>125</v>
      </c>
      <c r="AF390" s="11">
        <v>-2.8</v>
      </c>
      <c r="AG390" s="11">
        <v>14.6</v>
      </c>
      <c r="AH390" s="8">
        <v>-11.9</v>
      </c>
      <c r="AI390" s="8">
        <v>2.2999999999999998</v>
      </c>
      <c r="AJ390" s="8">
        <v>2.2999999999999998</v>
      </c>
    </row>
    <row r="391" spans="1:36" ht="15" thickBot="1">
      <c r="A391" s="5">
        <v>102</v>
      </c>
      <c r="B391" s="7" t="s">
        <v>1673</v>
      </c>
      <c r="C391" s="22">
        <v>2022</v>
      </c>
      <c r="D391" s="7" t="s">
        <v>89</v>
      </c>
      <c r="E391" s="8">
        <v>156</v>
      </c>
      <c r="F391" s="8"/>
      <c r="G391" s="8">
        <v>672</v>
      </c>
      <c r="H391" s="8">
        <v>0.33200000000000002</v>
      </c>
      <c r="I391" s="8">
        <v>0.46200000000000002</v>
      </c>
      <c r="J391" s="9">
        <v>0.107</v>
      </c>
      <c r="K391" s="10">
        <v>0.251</v>
      </c>
      <c r="L391" s="10">
        <v>0.111</v>
      </c>
      <c r="M391" s="10">
        <v>0.442</v>
      </c>
      <c r="N391" s="8">
        <v>90.1</v>
      </c>
      <c r="O391" s="8">
        <v>18.100000000000001</v>
      </c>
      <c r="P391" s="10">
        <v>0.22600000000000001</v>
      </c>
      <c r="Q391" s="10">
        <v>0.35599999999999998</v>
      </c>
      <c r="R391" s="10">
        <v>0.41699999999999998</v>
      </c>
      <c r="S391" s="8">
        <v>2.8</v>
      </c>
      <c r="T391" s="10">
        <v>0.25900000000000001</v>
      </c>
      <c r="U391" s="10">
        <f t="shared" si="6"/>
        <v>0.23799999999999999</v>
      </c>
      <c r="V391" s="10">
        <v>0.28799999999999998</v>
      </c>
      <c r="W391" s="10">
        <v>0.189</v>
      </c>
      <c r="X391" s="10">
        <v>9.9000000000000005E-2</v>
      </c>
      <c r="Y391" s="10">
        <v>0.76200000000000001</v>
      </c>
      <c r="Z391" s="8">
        <v>0.216</v>
      </c>
      <c r="AA391" s="8">
        <v>0.29199999999999998</v>
      </c>
      <c r="AB391" s="11">
        <v>0.246</v>
      </c>
      <c r="AC391" s="8">
        <v>0.34499999999999997</v>
      </c>
      <c r="AD391" s="8">
        <v>0.33800000000000002</v>
      </c>
      <c r="AE391" s="8">
        <v>122</v>
      </c>
      <c r="AF391" s="11">
        <v>-3.4</v>
      </c>
      <c r="AG391" s="11">
        <v>14.1</v>
      </c>
      <c r="AH391" s="8">
        <v>-15</v>
      </c>
      <c r="AI391" s="8">
        <v>2.2999999999999998</v>
      </c>
      <c r="AJ391" s="8">
        <v>2.2999999999999998</v>
      </c>
    </row>
    <row r="392" spans="1:36" ht="15" thickBot="1">
      <c r="A392" s="5">
        <v>103</v>
      </c>
      <c r="B392" s="7" t="s">
        <v>1679</v>
      </c>
      <c r="C392" s="22">
        <v>2022</v>
      </c>
      <c r="D392" s="7" t="s">
        <v>45</v>
      </c>
      <c r="E392" s="8">
        <v>119</v>
      </c>
      <c r="F392" s="8"/>
      <c r="G392" s="8">
        <v>472</v>
      </c>
      <c r="H392" s="8">
        <v>0.33500000000000002</v>
      </c>
      <c r="I392" s="8">
        <v>0.40400000000000003</v>
      </c>
      <c r="J392" s="9">
        <v>0.106</v>
      </c>
      <c r="K392" s="10">
        <v>0.21</v>
      </c>
      <c r="L392" s="10">
        <v>8.3000000000000004E-2</v>
      </c>
      <c r="M392" s="10">
        <v>0.34899999999999998</v>
      </c>
      <c r="N392" s="8">
        <v>87.3</v>
      </c>
      <c r="O392" s="8">
        <v>18</v>
      </c>
      <c r="P392" s="10">
        <v>0.20200000000000001</v>
      </c>
      <c r="Q392" s="10">
        <v>0.36499999999999999</v>
      </c>
      <c r="R392" s="10">
        <v>0.433</v>
      </c>
      <c r="S392" s="8">
        <v>2.2999999999999998</v>
      </c>
      <c r="T392" s="10">
        <v>0.26500000000000001</v>
      </c>
      <c r="U392" s="10">
        <f t="shared" si="6"/>
        <v>0.19899999999999995</v>
      </c>
      <c r="V392" s="10">
        <v>0.28199999999999997</v>
      </c>
      <c r="W392" s="10">
        <v>0.19600000000000001</v>
      </c>
      <c r="X392" s="10">
        <v>8.5999999999999993E-2</v>
      </c>
      <c r="Y392" s="10">
        <v>0.80100000000000005</v>
      </c>
      <c r="Z392" s="8">
        <v>0.16500000000000001</v>
      </c>
      <c r="AA392" s="8">
        <v>0.27400000000000002</v>
      </c>
      <c r="AB392" s="11">
        <v>0.23899999999999999</v>
      </c>
      <c r="AC392" s="8">
        <v>0.32700000000000001</v>
      </c>
      <c r="AD392" s="8">
        <v>0.32600000000000001</v>
      </c>
      <c r="AE392" s="8">
        <v>110</v>
      </c>
      <c r="AF392" s="11">
        <v>0.2</v>
      </c>
      <c r="AG392" s="11">
        <v>5.7</v>
      </c>
      <c r="AH392" s="8">
        <v>0</v>
      </c>
      <c r="AI392" s="8">
        <v>2.2999999999999998</v>
      </c>
      <c r="AJ392" s="8">
        <v>2.2999999999999998</v>
      </c>
    </row>
    <row r="393" spans="1:36" ht="15" thickBot="1">
      <c r="A393" s="5">
        <v>104</v>
      </c>
      <c r="B393" s="7" t="s">
        <v>38</v>
      </c>
      <c r="C393" s="22">
        <v>2022</v>
      </c>
      <c r="D393" s="7" t="s">
        <v>39</v>
      </c>
      <c r="E393" s="8">
        <v>150</v>
      </c>
      <c r="F393" s="8"/>
      <c r="G393" s="8">
        <v>632</v>
      </c>
      <c r="H393" s="8">
        <v>0.29399999999999998</v>
      </c>
      <c r="I393" s="8">
        <v>0.42799999999999999</v>
      </c>
      <c r="J393" s="9">
        <v>4.7E-2</v>
      </c>
      <c r="K393" s="10">
        <v>0.214</v>
      </c>
      <c r="L393" s="10">
        <v>8.6999999999999994E-2</v>
      </c>
      <c r="M393" s="10">
        <v>0.38600000000000001</v>
      </c>
      <c r="N393" s="8">
        <v>89.7</v>
      </c>
      <c r="O393" s="8">
        <v>16.8</v>
      </c>
      <c r="P393" s="10">
        <v>0.17399999999999999</v>
      </c>
      <c r="Q393" s="10">
        <v>0.36199999999999999</v>
      </c>
      <c r="R393" s="10">
        <v>0.46400000000000002</v>
      </c>
      <c r="S393" s="8">
        <v>7.2</v>
      </c>
      <c r="T393" s="10">
        <v>0.373</v>
      </c>
      <c r="U393" s="10">
        <f t="shared" si="6"/>
        <v>0.22399999999999998</v>
      </c>
      <c r="V393" s="10">
        <v>0.27400000000000002</v>
      </c>
      <c r="W393" s="10">
        <v>0.158</v>
      </c>
      <c r="X393" s="10">
        <v>0.11600000000000001</v>
      </c>
      <c r="Y393" s="10">
        <v>0.77600000000000002</v>
      </c>
      <c r="Z393" s="8">
        <v>0.17399999999999999</v>
      </c>
      <c r="AA393" s="8">
        <v>0.29499999999999998</v>
      </c>
      <c r="AB393" s="11">
        <v>0.254</v>
      </c>
      <c r="AC393" s="8">
        <v>0.311</v>
      </c>
      <c r="AD393" s="8">
        <v>0.313</v>
      </c>
      <c r="AE393" s="8">
        <v>98</v>
      </c>
      <c r="AF393" s="11">
        <v>6.8</v>
      </c>
      <c r="AG393" s="11">
        <v>5.6</v>
      </c>
      <c r="AH393" s="8">
        <v>-4.0999999999999996</v>
      </c>
      <c r="AI393" s="8">
        <v>2.2999999999999998</v>
      </c>
      <c r="AJ393" s="8">
        <v>2.2999999999999998</v>
      </c>
    </row>
    <row r="394" spans="1:36" ht="15" thickBot="1">
      <c r="A394" s="5">
        <v>105</v>
      </c>
      <c r="B394" s="7" t="s">
        <v>188</v>
      </c>
      <c r="C394" s="22">
        <v>2022</v>
      </c>
      <c r="D394" s="7" t="s">
        <v>86</v>
      </c>
      <c r="E394" s="8">
        <v>148</v>
      </c>
      <c r="F394" s="8"/>
      <c r="G394" s="8">
        <v>558</v>
      </c>
      <c r="H394" s="8">
        <v>0.30499999999999999</v>
      </c>
      <c r="I394" s="8">
        <v>0.39200000000000002</v>
      </c>
      <c r="J394" s="9">
        <v>0.109</v>
      </c>
      <c r="K394" s="10">
        <v>0.253</v>
      </c>
      <c r="L394" s="10">
        <v>0.111</v>
      </c>
      <c r="M394" s="10">
        <v>0.42399999999999999</v>
      </c>
      <c r="N394" s="8">
        <v>89.9</v>
      </c>
      <c r="O394" s="8">
        <v>19.899999999999999</v>
      </c>
      <c r="P394" s="10">
        <v>0.19400000000000001</v>
      </c>
      <c r="Q394" s="10">
        <v>0.34399999999999997</v>
      </c>
      <c r="R394" s="10">
        <v>0.46200000000000002</v>
      </c>
      <c r="S394" s="8">
        <v>4.7</v>
      </c>
      <c r="T394" s="10">
        <v>0.254</v>
      </c>
      <c r="U394" s="10">
        <f t="shared" si="6"/>
        <v>0.20599999999999996</v>
      </c>
      <c r="V394" s="10">
        <v>0.27400000000000002</v>
      </c>
      <c r="W394" s="10">
        <v>0.187</v>
      </c>
      <c r="X394" s="10">
        <v>8.6999999999999994E-2</v>
      </c>
      <c r="Y394" s="10">
        <v>0.79400000000000004</v>
      </c>
      <c r="Z394" s="8">
        <v>0.17699999999999999</v>
      </c>
      <c r="AA394" s="8">
        <v>0.26100000000000001</v>
      </c>
      <c r="AB394" s="11">
        <v>0.214</v>
      </c>
      <c r="AC394" s="8">
        <v>0.307</v>
      </c>
      <c r="AD394" s="8">
        <v>0.314</v>
      </c>
      <c r="AE394" s="8">
        <v>100</v>
      </c>
      <c r="AF394" s="11">
        <v>2.6</v>
      </c>
      <c r="AG394" s="11">
        <v>2.8</v>
      </c>
      <c r="AH394" s="8">
        <v>-0.2</v>
      </c>
      <c r="AI394" s="8">
        <v>2.2999999999999998</v>
      </c>
      <c r="AJ394" s="8">
        <v>2.2999999999999998</v>
      </c>
    </row>
    <row r="395" spans="1:36" ht="15" thickBot="1">
      <c r="A395" s="5">
        <v>106</v>
      </c>
      <c r="B395" s="7" t="s">
        <v>87</v>
      </c>
      <c r="C395" s="22">
        <v>2022</v>
      </c>
      <c r="D395" s="7" t="s">
        <v>45</v>
      </c>
      <c r="E395" s="8">
        <v>154</v>
      </c>
      <c r="F395" s="8"/>
      <c r="G395" s="8">
        <v>671</v>
      </c>
      <c r="H395" s="8">
        <v>0.35499999999999998</v>
      </c>
      <c r="I395" s="8">
        <v>0.38300000000000001</v>
      </c>
      <c r="J395" s="9">
        <v>0.13100000000000001</v>
      </c>
      <c r="K395" s="10">
        <v>0.24099999999999999</v>
      </c>
      <c r="L395" s="10">
        <v>8.2000000000000003E-2</v>
      </c>
      <c r="M395" s="10">
        <v>0.48099999999999998</v>
      </c>
      <c r="N395" s="8">
        <v>91.5</v>
      </c>
      <c r="O395" s="8">
        <v>3.6</v>
      </c>
      <c r="P395" s="10">
        <v>0.184</v>
      </c>
      <c r="Q395" s="10">
        <v>0.58599999999999997</v>
      </c>
      <c r="R395" s="10">
        <v>0.23</v>
      </c>
      <c r="S395" s="8">
        <v>6</v>
      </c>
      <c r="T395" s="10">
        <v>0.26200000000000001</v>
      </c>
      <c r="U395" s="10">
        <f t="shared" si="6"/>
        <v>0.22699999999999998</v>
      </c>
      <c r="V395" s="10">
        <v>0.26800000000000002</v>
      </c>
      <c r="W395" s="10">
        <v>0.17</v>
      </c>
      <c r="X395" s="10">
        <v>9.8000000000000004E-2</v>
      </c>
      <c r="Y395" s="10">
        <v>0.77300000000000002</v>
      </c>
      <c r="Z395" s="8">
        <v>0.13</v>
      </c>
      <c r="AA395" s="8">
        <v>0.32700000000000001</v>
      </c>
      <c r="AB395" s="11">
        <v>0.252</v>
      </c>
      <c r="AC395" s="8">
        <v>0.32800000000000001</v>
      </c>
      <c r="AD395" s="8">
        <v>0.33500000000000002</v>
      </c>
      <c r="AE395" s="8">
        <v>111</v>
      </c>
      <c r="AF395" s="11">
        <v>3.4</v>
      </c>
      <c r="AG395" s="11">
        <v>11.7</v>
      </c>
      <c r="AH395" s="8">
        <v>-13.1</v>
      </c>
      <c r="AI395" s="8">
        <v>2.2000000000000002</v>
      </c>
      <c r="AJ395" s="8">
        <v>2.2000000000000002</v>
      </c>
    </row>
    <row r="396" spans="1:36" ht="15" thickBot="1">
      <c r="A396" s="5">
        <v>107</v>
      </c>
      <c r="B396" s="7" t="s">
        <v>333</v>
      </c>
      <c r="C396" s="22">
        <v>2022</v>
      </c>
      <c r="D396" s="7" t="s">
        <v>43</v>
      </c>
      <c r="E396" s="8">
        <v>136</v>
      </c>
      <c r="F396" s="8"/>
      <c r="G396" s="8">
        <v>542</v>
      </c>
      <c r="H396" s="8">
        <v>0.29499999999999998</v>
      </c>
      <c r="I396" s="8">
        <v>0.43</v>
      </c>
      <c r="J396" s="9">
        <v>7.3999999999999996E-2</v>
      </c>
      <c r="K396" s="10">
        <v>0.23799999999999999</v>
      </c>
      <c r="L396" s="10">
        <v>9.4E-2</v>
      </c>
      <c r="M396" s="10">
        <v>0.374</v>
      </c>
      <c r="N396" s="8">
        <v>88.3</v>
      </c>
      <c r="O396" s="8">
        <v>20.6</v>
      </c>
      <c r="P396" s="10">
        <v>0.22800000000000001</v>
      </c>
      <c r="Q396" s="10">
        <v>0.29799999999999999</v>
      </c>
      <c r="R396" s="10">
        <v>0.47299999999999998</v>
      </c>
      <c r="S396" s="8">
        <v>3.1</v>
      </c>
      <c r="T396" s="10">
        <v>0.38100000000000001</v>
      </c>
      <c r="U396" s="10">
        <f t="shared" si="6"/>
        <v>0.24299999999999999</v>
      </c>
      <c r="V396" s="10">
        <v>0.27200000000000002</v>
      </c>
      <c r="W396" s="10">
        <v>0.14499999999999999</v>
      </c>
      <c r="X396" s="10">
        <v>0.127</v>
      </c>
      <c r="Y396" s="10">
        <v>0.75700000000000001</v>
      </c>
      <c r="Z396" s="8">
        <v>0.19</v>
      </c>
      <c r="AA396" s="8">
        <v>0.28100000000000003</v>
      </c>
      <c r="AB396" s="11">
        <v>0.24</v>
      </c>
      <c r="AC396" s="8">
        <v>0.311</v>
      </c>
      <c r="AD396" s="8">
        <v>0.314</v>
      </c>
      <c r="AE396" s="8">
        <v>104</v>
      </c>
      <c r="AF396" s="11">
        <v>3.1</v>
      </c>
      <c r="AG396" s="11">
        <v>5.8</v>
      </c>
      <c r="AH396" s="8">
        <v>-3</v>
      </c>
      <c r="AI396" s="8">
        <v>2.2000000000000002</v>
      </c>
      <c r="AJ396" s="8">
        <v>2.2000000000000002</v>
      </c>
    </row>
    <row r="397" spans="1:36" ht="15" thickBot="1">
      <c r="A397" s="5">
        <v>108</v>
      </c>
      <c r="B397" s="7" t="s">
        <v>213</v>
      </c>
      <c r="C397" s="22">
        <v>2022</v>
      </c>
      <c r="D397" s="7" t="s">
        <v>41</v>
      </c>
      <c r="E397" s="8">
        <v>152</v>
      </c>
      <c r="F397" s="8"/>
      <c r="G397" s="8">
        <v>524</v>
      </c>
      <c r="H397" s="8">
        <v>0.28399999999999997</v>
      </c>
      <c r="I397" s="8">
        <v>0.34100000000000003</v>
      </c>
      <c r="J397" s="9">
        <v>0.109</v>
      </c>
      <c r="K397" s="10">
        <v>0.28599999999999998</v>
      </c>
      <c r="L397" s="10">
        <v>8.1000000000000003E-2</v>
      </c>
      <c r="M397" s="10">
        <v>0.35499999999999998</v>
      </c>
      <c r="N397" s="8">
        <v>88.3</v>
      </c>
      <c r="O397" s="8">
        <v>15.1</v>
      </c>
      <c r="P397" s="10">
        <v>0.13500000000000001</v>
      </c>
      <c r="Q397" s="10">
        <v>0.433</v>
      </c>
      <c r="R397" s="10">
        <v>0.433</v>
      </c>
      <c r="S397" s="8">
        <v>4.9000000000000004</v>
      </c>
      <c r="T397" s="10">
        <v>0.23</v>
      </c>
      <c r="U397" s="10">
        <f t="shared" si="6"/>
        <v>0.24399999999999999</v>
      </c>
      <c r="V397" s="10">
        <v>0.309</v>
      </c>
      <c r="W397" s="10">
        <v>0.216</v>
      </c>
      <c r="X397" s="10">
        <v>9.1999999999999998E-2</v>
      </c>
      <c r="Y397" s="10">
        <v>0.75600000000000001</v>
      </c>
      <c r="Z397" s="8">
        <v>0.157</v>
      </c>
      <c r="AA397" s="8">
        <v>0.23100000000000001</v>
      </c>
      <c r="AB397" s="11">
        <v>0.184</v>
      </c>
      <c r="AC397" s="8">
        <v>0.28000000000000003</v>
      </c>
      <c r="AD397" s="8">
        <v>0.29599999999999999</v>
      </c>
      <c r="AE397" s="8">
        <v>84</v>
      </c>
      <c r="AF397" s="11">
        <v>5.8</v>
      </c>
      <c r="AG397" s="11">
        <v>-4.0999999999999996</v>
      </c>
      <c r="AH397" s="8">
        <v>7.3</v>
      </c>
      <c r="AI397" s="8">
        <v>2.2000000000000002</v>
      </c>
      <c r="AJ397" s="8">
        <v>2.2000000000000002</v>
      </c>
    </row>
    <row r="398" spans="1:36" ht="15" thickBot="1">
      <c r="A398" s="5">
        <v>109</v>
      </c>
      <c r="B398" s="7" t="s">
        <v>25</v>
      </c>
      <c r="C398" s="22">
        <v>2022</v>
      </c>
      <c r="D398" s="7" t="s">
        <v>26</v>
      </c>
      <c r="E398" s="8">
        <v>119</v>
      </c>
      <c r="F398" s="8"/>
      <c r="G398" s="8">
        <v>533</v>
      </c>
      <c r="H398" s="8">
        <v>0.35099999999999998</v>
      </c>
      <c r="I398" s="8">
        <v>0.41299999999999998</v>
      </c>
      <c r="J398" s="9">
        <v>9.9000000000000005E-2</v>
      </c>
      <c r="K398" s="10">
        <v>0.23599999999999999</v>
      </c>
      <c r="L398" s="10">
        <v>0.128</v>
      </c>
      <c r="M398" s="10">
        <v>0.497</v>
      </c>
      <c r="N398" s="8">
        <v>91.2</v>
      </c>
      <c r="O398" s="8">
        <v>10.8</v>
      </c>
      <c r="P398" s="10">
        <v>0.183</v>
      </c>
      <c r="Q398" s="10">
        <v>0.47699999999999998</v>
      </c>
      <c r="R398" s="10">
        <v>0.34</v>
      </c>
      <c r="S398" s="8">
        <v>4.9000000000000004</v>
      </c>
      <c r="T398" s="10">
        <v>0.28499999999999998</v>
      </c>
      <c r="U398" s="10">
        <f t="shared" si="6"/>
        <v>0.22699999999999998</v>
      </c>
      <c r="V398" s="10">
        <v>0.248</v>
      </c>
      <c r="W398" s="10">
        <v>0.13900000000000001</v>
      </c>
      <c r="X398" s="10">
        <v>0.109</v>
      </c>
      <c r="Y398" s="10">
        <v>0.77300000000000002</v>
      </c>
      <c r="Z398" s="8">
        <v>0.14799999999999999</v>
      </c>
      <c r="AA398" s="8">
        <v>0.33100000000000002</v>
      </c>
      <c r="AB398" s="11">
        <v>0.26600000000000001</v>
      </c>
      <c r="AC398" s="8">
        <v>0.33500000000000002</v>
      </c>
      <c r="AD398" s="8">
        <v>0.36499999999999999</v>
      </c>
      <c r="AE398" s="8">
        <v>115</v>
      </c>
      <c r="AF398" s="11">
        <v>4.8</v>
      </c>
      <c r="AG398" s="11">
        <v>14</v>
      </c>
      <c r="AH398" s="8">
        <v>-11.1</v>
      </c>
      <c r="AI398" s="8">
        <v>2.2000000000000002</v>
      </c>
      <c r="AJ398" s="8">
        <v>2.2000000000000002</v>
      </c>
    </row>
    <row r="399" spans="1:36" ht="15" thickBot="1">
      <c r="A399" s="5">
        <v>110</v>
      </c>
      <c r="B399" s="7" t="s">
        <v>202</v>
      </c>
      <c r="C399" s="22">
        <v>2022</v>
      </c>
      <c r="D399" s="7" t="s">
        <v>100</v>
      </c>
      <c r="E399" s="8">
        <v>102</v>
      </c>
      <c r="F399" s="8"/>
      <c r="G399" s="8">
        <v>404</v>
      </c>
      <c r="H399" s="8">
        <v>0.32400000000000001</v>
      </c>
      <c r="I399" s="8">
        <v>0.33800000000000002</v>
      </c>
      <c r="J399" s="9">
        <v>0.104</v>
      </c>
      <c r="K399" s="10">
        <v>0.22</v>
      </c>
      <c r="L399" s="10">
        <v>5.8999999999999997E-2</v>
      </c>
      <c r="M399" s="10">
        <v>0.36699999999999999</v>
      </c>
      <c r="N399" s="8">
        <v>88</v>
      </c>
      <c r="O399" s="8">
        <v>4.7</v>
      </c>
      <c r="P399" s="10">
        <v>0.16700000000000001</v>
      </c>
      <c r="Q399" s="10">
        <v>0.53</v>
      </c>
      <c r="R399" s="10">
        <v>0.30399999999999999</v>
      </c>
      <c r="S399" s="8">
        <v>7.7</v>
      </c>
      <c r="T399" s="10">
        <v>0.26300000000000001</v>
      </c>
      <c r="U399" s="10">
        <f t="shared" si="6"/>
        <v>0.21499999999999997</v>
      </c>
      <c r="V399" s="10">
        <v>0.27600000000000002</v>
      </c>
      <c r="W399" s="10">
        <v>0.18099999999999999</v>
      </c>
      <c r="X399" s="10">
        <v>9.6000000000000002E-2</v>
      </c>
      <c r="Y399" s="10">
        <v>0.78500000000000003</v>
      </c>
      <c r="Z399" s="8">
        <v>9.8000000000000004E-2</v>
      </c>
      <c r="AA399" s="8">
        <v>0.308</v>
      </c>
      <c r="AB399" s="11">
        <v>0.24</v>
      </c>
      <c r="AC399" s="8">
        <v>0.29799999999999999</v>
      </c>
      <c r="AD399" s="8">
        <v>0.30599999999999999</v>
      </c>
      <c r="AE399" s="8">
        <v>90</v>
      </c>
      <c r="AF399" s="11">
        <v>8</v>
      </c>
      <c r="AG399" s="11">
        <v>3.4</v>
      </c>
      <c r="AH399" s="8">
        <v>3.6</v>
      </c>
      <c r="AI399" s="8">
        <v>2.2000000000000002</v>
      </c>
      <c r="AJ399" s="8">
        <v>2.2000000000000002</v>
      </c>
    </row>
    <row r="400" spans="1:36" ht="15" thickBot="1">
      <c r="A400" s="5">
        <v>111</v>
      </c>
      <c r="B400" s="7" t="s">
        <v>1671</v>
      </c>
      <c r="C400" s="22">
        <v>2022</v>
      </c>
      <c r="D400" s="7" t="s">
        <v>86</v>
      </c>
      <c r="E400" s="8">
        <v>125</v>
      </c>
      <c r="F400" s="8"/>
      <c r="G400" s="8">
        <v>325</v>
      </c>
      <c r="H400" s="8">
        <v>0.36599999999999999</v>
      </c>
      <c r="I400" s="8">
        <v>0.40799999999999997</v>
      </c>
      <c r="J400" s="9">
        <v>0.123</v>
      </c>
      <c r="K400" s="10">
        <v>0.27400000000000002</v>
      </c>
      <c r="L400" s="10">
        <v>0.105</v>
      </c>
      <c r="M400" s="10">
        <v>0.39500000000000002</v>
      </c>
      <c r="N400" s="8">
        <v>89</v>
      </c>
      <c r="O400" s="8">
        <v>6.6</v>
      </c>
      <c r="P400" s="10">
        <v>0.216</v>
      </c>
      <c r="Q400" s="10">
        <v>0.52400000000000002</v>
      </c>
      <c r="R400" s="10">
        <v>0.25900000000000001</v>
      </c>
      <c r="S400" s="8">
        <v>6.8</v>
      </c>
      <c r="T400" s="10">
        <v>0.28299999999999997</v>
      </c>
      <c r="U400" s="10">
        <f t="shared" si="6"/>
        <v>0.28700000000000003</v>
      </c>
      <c r="V400" s="10">
        <v>0.309</v>
      </c>
      <c r="W400" s="10">
        <v>0.18099999999999999</v>
      </c>
      <c r="X400" s="10">
        <v>0.128</v>
      </c>
      <c r="Y400" s="10">
        <v>0.71299999999999997</v>
      </c>
      <c r="Z400" s="8">
        <v>0.14399999999999999</v>
      </c>
      <c r="AA400" s="8">
        <v>0.36099999999999999</v>
      </c>
      <c r="AB400" s="11">
        <v>0.26400000000000001</v>
      </c>
      <c r="AC400" s="8">
        <v>0.34399999999999997</v>
      </c>
      <c r="AD400" s="8">
        <v>0.35099999999999998</v>
      </c>
      <c r="AE400" s="8">
        <v>126</v>
      </c>
      <c r="AF400" s="11">
        <v>3.5</v>
      </c>
      <c r="AG400" s="11">
        <v>13.3</v>
      </c>
      <c r="AH400" s="8">
        <v>-3.6</v>
      </c>
      <c r="AI400" s="8">
        <v>2.2000000000000002</v>
      </c>
      <c r="AJ400" s="8">
        <v>2.2000000000000002</v>
      </c>
    </row>
    <row r="401" spans="1:36" ht="15" thickBot="1">
      <c r="A401" s="5">
        <v>112</v>
      </c>
      <c r="B401" s="7" t="s">
        <v>274</v>
      </c>
      <c r="C401" s="22">
        <v>2022</v>
      </c>
      <c r="D401" s="7" t="s">
        <v>86</v>
      </c>
      <c r="E401" s="8">
        <v>118</v>
      </c>
      <c r="F401" s="8"/>
      <c r="G401" s="8">
        <v>458</v>
      </c>
      <c r="H401" s="8">
        <v>0.308</v>
      </c>
      <c r="I401" s="8">
        <v>0.34399999999999997</v>
      </c>
      <c r="J401" s="9">
        <v>8.5000000000000006E-2</v>
      </c>
      <c r="K401" s="10">
        <v>0.214</v>
      </c>
      <c r="L401" s="10">
        <v>6.7000000000000004E-2</v>
      </c>
      <c r="M401" s="10">
        <v>0.34499999999999997</v>
      </c>
      <c r="N401" s="8">
        <v>88.1</v>
      </c>
      <c r="O401" s="8">
        <v>12.3</v>
      </c>
      <c r="P401" s="10">
        <v>0.17699999999999999</v>
      </c>
      <c r="Q401" s="10">
        <v>0.46600000000000003</v>
      </c>
      <c r="R401" s="10">
        <v>0.35699999999999998</v>
      </c>
      <c r="S401" s="8">
        <v>3.2</v>
      </c>
      <c r="T401" s="10">
        <v>0.30399999999999999</v>
      </c>
      <c r="U401" s="10">
        <f t="shared" si="6"/>
        <v>0.29900000000000004</v>
      </c>
      <c r="V401" s="10">
        <v>0.26800000000000002</v>
      </c>
      <c r="W401" s="10">
        <v>0.11700000000000001</v>
      </c>
      <c r="X401" s="10">
        <v>0.151</v>
      </c>
      <c r="Y401" s="10">
        <v>0.70099999999999996</v>
      </c>
      <c r="Z401" s="8">
        <v>0.113</v>
      </c>
      <c r="AA401" s="8">
        <v>0.28000000000000003</v>
      </c>
      <c r="AB401" s="11">
        <v>0.23100000000000001</v>
      </c>
      <c r="AC401" s="8">
        <v>0.28899999999999998</v>
      </c>
      <c r="AD401" s="8">
        <v>0.28699999999999998</v>
      </c>
      <c r="AE401" s="8">
        <v>88</v>
      </c>
      <c r="AF401" s="11">
        <v>1.8</v>
      </c>
      <c r="AG401" s="11">
        <v>-4.5</v>
      </c>
      <c r="AH401" s="8">
        <v>9.5</v>
      </c>
      <c r="AI401" s="8">
        <v>2.2000000000000002</v>
      </c>
      <c r="AJ401" s="8">
        <v>2.2000000000000002</v>
      </c>
    </row>
    <row r="402" spans="1:36" ht="15" thickBot="1">
      <c r="A402" s="5">
        <v>113</v>
      </c>
      <c r="B402" s="7" t="s">
        <v>297</v>
      </c>
      <c r="C402" s="22">
        <v>2022</v>
      </c>
      <c r="D402" s="7" t="s">
        <v>45</v>
      </c>
      <c r="E402" s="8">
        <v>113</v>
      </c>
      <c r="F402" s="8"/>
      <c r="G402" s="8">
        <v>328</v>
      </c>
      <c r="H402" s="8">
        <v>0.316</v>
      </c>
      <c r="I402" s="8">
        <v>0.38200000000000001</v>
      </c>
      <c r="J402" s="9">
        <v>0.10100000000000001</v>
      </c>
      <c r="K402" s="10">
        <v>0.25900000000000001</v>
      </c>
      <c r="L402" s="10">
        <v>7.1999999999999995E-2</v>
      </c>
      <c r="M402" s="10">
        <v>0.36099999999999999</v>
      </c>
      <c r="N402" s="8">
        <v>88.6</v>
      </c>
      <c r="O402" s="8">
        <v>9.6999999999999993</v>
      </c>
      <c r="P402" s="10">
        <v>0.23</v>
      </c>
      <c r="Q402" s="10">
        <v>0.45100000000000001</v>
      </c>
      <c r="R402" s="10">
        <v>0.31900000000000001</v>
      </c>
      <c r="S402" s="8">
        <v>6.6</v>
      </c>
      <c r="T402" s="10">
        <v>0.26500000000000001</v>
      </c>
      <c r="U402" s="10">
        <f t="shared" si="6"/>
        <v>0.23899999999999999</v>
      </c>
      <c r="V402" s="10">
        <v>0.32200000000000001</v>
      </c>
      <c r="W402" s="10">
        <v>0.22500000000000001</v>
      </c>
      <c r="X402" s="10">
        <v>9.7000000000000003E-2</v>
      </c>
      <c r="Y402" s="10">
        <v>0.76100000000000001</v>
      </c>
      <c r="Z402" s="8">
        <v>0.14599999999999999</v>
      </c>
      <c r="AA402" s="8">
        <v>0.30299999999999999</v>
      </c>
      <c r="AB402" s="11">
        <v>0.23599999999999999</v>
      </c>
      <c r="AC402" s="8">
        <v>0.30599999999999999</v>
      </c>
      <c r="AD402" s="8">
        <v>0.3</v>
      </c>
      <c r="AE402" s="8">
        <v>96</v>
      </c>
      <c r="AF402" s="11">
        <v>5.2</v>
      </c>
      <c r="AG402" s="11">
        <v>3.6</v>
      </c>
      <c r="AH402" s="8">
        <v>5.6</v>
      </c>
      <c r="AI402" s="8">
        <v>2.1</v>
      </c>
      <c r="AJ402" s="8">
        <v>2.1</v>
      </c>
    </row>
    <row r="403" spans="1:36" ht="15" thickBot="1">
      <c r="A403" s="5">
        <v>114</v>
      </c>
      <c r="B403" s="7" t="s">
        <v>258</v>
      </c>
      <c r="C403" s="22">
        <v>2022</v>
      </c>
      <c r="D403" s="7" t="s">
        <v>86</v>
      </c>
      <c r="E403" s="8">
        <v>134</v>
      </c>
      <c r="F403" s="8"/>
      <c r="G403" s="8">
        <v>433</v>
      </c>
      <c r="H403" s="8">
        <v>0.35299999999999998</v>
      </c>
      <c r="I403" s="8">
        <v>0.52100000000000002</v>
      </c>
      <c r="J403" s="9">
        <v>9.7000000000000003E-2</v>
      </c>
      <c r="K403" s="10">
        <v>0.23100000000000001</v>
      </c>
      <c r="L403" s="10">
        <v>0.151</v>
      </c>
      <c r="M403" s="10">
        <v>0.51800000000000002</v>
      </c>
      <c r="N403" s="8">
        <v>93.1</v>
      </c>
      <c r="O403" s="8">
        <v>14.8</v>
      </c>
      <c r="P403" s="10">
        <v>0.189</v>
      </c>
      <c r="Q403" s="10">
        <v>0.36099999999999999</v>
      </c>
      <c r="R403" s="10">
        <v>0.45</v>
      </c>
      <c r="S403" s="8">
        <v>4</v>
      </c>
      <c r="T403" s="10">
        <v>0.317</v>
      </c>
      <c r="U403" s="10">
        <f t="shared" si="6"/>
        <v>0.22199999999999998</v>
      </c>
      <c r="V403" s="10">
        <v>0.26200000000000001</v>
      </c>
      <c r="W403" s="10">
        <v>0.16</v>
      </c>
      <c r="X403" s="10">
        <v>0.10199999999999999</v>
      </c>
      <c r="Y403" s="10">
        <v>0.77800000000000002</v>
      </c>
      <c r="Z403" s="8">
        <v>0.247</v>
      </c>
      <c r="AA403" s="8">
        <v>0.31</v>
      </c>
      <c r="AB403" s="11">
        <v>0.27400000000000002</v>
      </c>
      <c r="AC403" s="8">
        <v>0.373</v>
      </c>
      <c r="AD403" s="8">
        <v>0.36699999999999999</v>
      </c>
      <c r="AE403" s="8">
        <v>146</v>
      </c>
      <c r="AF403" s="11">
        <v>0.4</v>
      </c>
      <c r="AG403" s="11">
        <v>23.4</v>
      </c>
      <c r="AH403" s="8">
        <v>-17.8</v>
      </c>
      <c r="AI403" s="8">
        <v>2.1</v>
      </c>
      <c r="AJ403" s="8">
        <v>2.1</v>
      </c>
    </row>
    <row r="404" spans="1:36" ht="15" thickBot="1">
      <c r="A404" s="5">
        <v>115</v>
      </c>
      <c r="B404" s="7" t="s">
        <v>49</v>
      </c>
      <c r="C404" s="22">
        <v>2022</v>
      </c>
      <c r="D404" s="7" t="s">
        <v>50</v>
      </c>
      <c r="E404" s="8">
        <v>98</v>
      </c>
      <c r="F404" s="8"/>
      <c r="G404" s="8">
        <v>401</v>
      </c>
      <c r="H404" s="8">
        <v>0.31900000000000001</v>
      </c>
      <c r="I404" s="8">
        <v>0.42599999999999999</v>
      </c>
      <c r="J404" s="9">
        <v>4.2000000000000003E-2</v>
      </c>
      <c r="K404" s="10">
        <v>0.192</v>
      </c>
      <c r="L404" s="10">
        <v>8.8999999999999996E-2</v>
      </c>
      <c r="M404" s="10">
        <v>0.42399999999999999</v>
      </c>
      <c r="N404" s="8">
        <v>89.3</v>
      </c>
      <c r="O404" s="8">
        <v>10</v>
      </c>
      <c r="P404" s="10">
        <v>0.22</v>
      </c>
      <c r="Q404" s="10">
        <v>0.45100000000000001</v>
      </c>
      <c r="R404" s="10">
        <v>0.32900000000000001</v>
      </c>
      <c r="S404" s="8">
        <v>4.5999999999999996</v>
      </c>
      <c r="T404" s="10">
        <v>0.48299999999999998</v>
      </c>
      <c r="U404" s="10">
        <f t="shared" si="6"/>
        <v>0.247</v>
      </c>
      <c r="V404" s="10">
        <v>0.24299999999999999</v>
      </c>
      <c r="W404" s="10">
        <v>9.0999999999999998E-2</v>
      </c>
      <c r="X404" s="10">
        <v>0.152</v>
      </c>
      <c r="Y404" s="10">
        <v>0.753</v>
      </c>
      <c r="Z404" s="8">
        <v>0.14199999999999999</v>
      </c>
      <c r="AA404" s="8">
        <v>0.32900000000000001</v>
      </c>
      <c r="AB404" s="11">
        <v>0.28399999999999997</v>
      </c>
      <c r="AC404" s="8">
        <v>0.32400000000000001</v>
      </c>
      <c r="AD404" s="8">
        <v>0.32700000000000001</v>
      </c>
      <c r="AE404" s="8">
        <v>111</v>
      </c>
      <c r="AF404" s="11">
        <v>4.4000000000000004</v>
      </c>
      <c r="AG404" s="11">
        <v>9.3000000000000007</v>
      </c>
      <c r="AH404" s="8">
        <v>-1.9</v>
      </c>
      <c r="AI404" s="8">
        <v>2.1</v>
      </c>
      <c r="AJ404" s="8">
        <v>2.1</v>
      </c>
    </row>
    <row r="405" spans="1:36" ht="15" thickBot="1">
      <c r="A405" s="5">
        <v>116</v>
      </c>
      <c r="B405" s="7" t="s">
        <v>1702</v>
      </c>
      <c r="C405" s="22">
        <v>2022</v>
      </c>
      <c r="D405" s="7" t="s">
        <v>45</v>
      </c>
      <c r="E405" s="8">
        <v>120</v>
      </c>
      <c r="F405" s="8"/>
      <c r="G405" s="8">
        <v>405</v>
      </c>
      <c r="H405" s="8">
        <v>0.28599999999999998</v>
      </c>
      <c r="I405" s="8">
        <v>0.442</v>
      </c>
      <c r="J405" s="9">
        <v>5.3999999999999999E-2</v>
      </c>
      <c r="K405" s="10">
        <v>0.252</v>
      </c>
      <c r="L405" s="10">
        <v>9.9000000000000005E-2</v>
      </c>
      <c r="M405" s="10">
        <v>0.376</v>
      </c>
      <c r="N405" s="8">
        <v>88</v>
      </c>
      <c r="O405" s="8">
        <v>16.899999999999999</v>
      </c>
      <c r="P405" s="10">
        <v>0.17899999999999999</v>
      </c>
      <c r="Q405" s="10">
        <v>0.38100000000000001</v>
      </c>
      <c r="R405" s="10">
        <v>0.44</v>
      </c>
      <c r="S405" s="8">
        <v>4.5999999999999996</v>
      </c>
      <c r="T405" s="10">
        <v>0.36399999999999999</v>
      </c>
      <c r="U405" s="10">
        <f t="shared" si="6"/>
        <v>0.251</v>
      </c>
      <c r="V405" s="10">
        <v>0.28699999999999998</v>
      </c>
      <c r="W405" s="10">
        <v>0.16</v>
      </c>
      <c r="X405" s="10">
        <v>0.128</v>
      </c>
      <c r="Y405" s="10">
        <v>0.749</v>
      </c>
      <c r="Z405" s="8">
        <v>0.20899999999999999</v>
      </c>
      <c r="AA405" s="8">
        <v>0.27200000000000002</v>
      </c>
      <c r="AB405" s="11">
        <v>0.23300000000000001</v>
      </c>
      <c r="AC405" s="8">
        <v>0.314</v>
      </c>
      <c r="AD405" s="8">
        <v>0.307</v>
      </c>
      <c r="AE405" s="8">
        <v>102</v>
      </c>
      <c r="AF405" s="11">
        <v>1.2</v>
      </c>
      <c r="AG405" s="11">
        <v>2</v>
      </c>
      <c r="AH405" s="8">
        <v>4.5</v>
      </c>
      <c r="AI405" s="8">
        <v>2.1</v>
      </c>
      <c r="AJ405" s="8">
        <v>2.1</v>
      </c>
    </row>
    <row r="406" spans="1:36" ht="15" thickBot="1">
      <c r="A406" s="5">
        <v>117</v>
      </c>
      <c r="B406" s="7" t="s">
        <v>117</v>
      </c>
      <c r="C406" s="22">
        <v>2022</v>
      </c>
      <c r="D406" s="7" t="s">
        <v>56</v>
      </c>
      <c r="E406" s="8">
        <v>111</v>
      </c>
      <c r="F406" s="8"/>
      <c r="G406" s="8">
        <v>446</v>
      </c>
      <c r="H406" s="8">
        <v>0.33600000000000002</v>
      </c>
      <c r="I406" s="8">
        <v>0.433</v>
      </c>
      <c r="J406" s="9">
        <v>9.4E-2</v>
      </c>
      <c r="K406" s="10">
        <v>0.247</v>
      </c>
      <c r="L406" s="10">
        <v>0.11</v>
      </c>
      <c r="M406" s="10">
        <v>0.40300000000000002</v>
      </c>
      <c r="N406" s="8">
        <v>89.6</v>
      </c>
      <c r="O406" s="8">
        <v>11.2</v>
      </c>
      <c r="P406" s="10">
        <v>0.2</v>
      </c>
      <c r="Q406" s="10">
        <v>0.4</v>
      </c>
      <c r="R406" s="10">
        <v>0.4</v>
      </c>
      <c r="S406" s="8">
        <v>4.5</v>
      </c>
      <c r="T406" s="10">
        <v>0.25600000000000001</v>
      </c>
      <c r="U406" s="10">
        <f t="shared" si="6"/>
        <v>0.20499999999999996</v>
      </c>
      <c r="V406" s="10">
        <v>0.312</v>
      </c>
      <c r="W406" s="10">
        <v>0.23200000000000001</v>
      </c>
      <c r="X406" s="10">
        <v>0.08</v>
      </c>
      <c r="Y406" s="10">
        <v>0.79500000000000004</v>
      </c>
      <c r="Z406" s="8">
        <v>0.17100000000000001</v>
      </c>
      <c r="AA406" s="8">
        <v>0.32600000000000001</v>
      </c>
      <c r="AB406" s="11">
        <v>0.26200000000000001</v>
      </c>
      <c r="AC406" s="8">
        <v>0.33400000000000002</v>
      </c>
      <c r="AD406" s="8">
        <v>0.32600000000000001</v>
      </c>
      <c r="AE406" s="8">
        <v>116</v>
      </c>
      <c r="AF406" s="11">
        <v>-0.4</v>
      </c>
      <c r="AG406" s="11">
        <v>8</v>
      </c>
      <c r="AH406" s="8">
        <v>-3</v>
      </c>
      <c r="AI406" s="8">
        <v>2.1</v>
      </c>
      <c r="AJ406" s="8">
        <v>2.1</v>
      </c>
    </row>
    <row r="407" spans="1:36" ht="15" thickBot="1">
      <c r="A407" s="5">
        <v>118</v>
      </c>
      <c r="B407" s="7" t="s">
        <v>302</v>
      </c>
      <c r="C407" s="22">
        <v>2022</v>
      </c>
      <c r="D407" s="7" t="s">
        <v>48</v>
      </c>
      <c r="E407" s="8">
        <v>152</v>
      </c>
      <c r="F407" s="8"/>
      <c r="G407" s="8">
        <v>596</v>
      </c>
      <c r="H407" s="8">
        <v>0.29099999999999998</v>
      </c>
      <c r="I407" s="8">
        <v>0.27300000000000002</v>
      </c>
      <c r="J407" s="9">
        <v>9.0999999999999998E-2</v>
      </c>
      <c r="K407" s="10">
        <v>0.14599999999999999</v>
      </c>
      <c r="L407" s="10">
        <v>7.0000000000000001E-3</v>
      </c>
      <c r="M407" s="10">
        <v>0.26400000000000001</v>
      </c>
      <c r="N407" s="8">
        <v>87</v>
      </c>
      <c r="O407" s="8">
        <v>9.8000000000000007</v>
      </c>
      <c r="P407" s="10">
        <v>0.191</v>
      </c>
      <c r="Q407" s="10">
        <v>0.47199999999999998</v>
      </c>
      <c r="R407" s="10">
        <v>0.33700000000000002</v>
      </c>
      <c r="S407" s="8">
        <v>6.5</v>
      </c>
      <c r="T407" s="10">
        <v>0.23400000000000001</v>
      </c>
      <c r="U407" s="10">
        <f t="shared" si="6"/>
        <v>0.10899999999999999</v>
      </c>
      <c r="V407" s="10">
        <v>0.27100000000000002</v>
      </c>
      <c r="W407" s="10">
        <v>0.22700000000000001</v>
      </c>
      <c r="X407" s="10">
        <v>4.3999999999999997E-2</v>
      </c>
      <c r="Y407" s="10">
        <v>0.89100000000000001</v>
      </c>
      <c r="Z407" s="8">
        <v>5.1999999999999998E-2</v>
      </c>
      <c r="AA407" s="8">
        <v>0.26100000000000001</v>
      </c>
      <c r="AB407" s="11">
        <v>0.221</v>
      </c>
      <c r="AC407" s="8">
        <v>0.25700000000000001</v>
      </c>
      <c r="AD407" s="8">
        <v>0.27500000000000002</v>
      </c>
      <c r="AE407" s="8">
        <v>67</v>
      </c>
      <c r="AF407" s="11">
        <v>7.6</v>
      </c>
      <c r="AG407" s="11">
        <v>-14.9</v>
      </c>
      <c r="AH407" s="8">
        <v>15.8</v>
      </c>
      <c r="AI407" s="8">
        <v>2.1</v>
      </c>
      <c r="AJ407" s="8">
        <v>2.1</v>
      </c>
    </row>
    <row r="408" spans="1:36" ht="15" thickBot="1">
      <c r="A408" s="5">
        <v>119</v>
      </c>
      <c r="B408" s="7" t="s">
        <v>83</v>
      </c>
      <c r="C408" s="22">
        <v>2022</v>
      </c>
      <c r="D408" s="7" t="s">
        <v>52</v>
      </c>
      <c r="E408" s="8">
        <v>119</v>
      </c>
      <c r="F408" s="8"/>
      <c r="G408" s="8">
        <v>407</v>
      </c>
      <c r="H408" s="8">
        <v>0.33200000000000002</v>
      </c>
      <c r="I408" s="8">
        <v>0.40699999999999997</v>
      </c>
      <c r="J408" s="9">
        <v>0.113</v>
      </c>
      <c r="K408" s="10">
        <v>0.26</v>
      </c>
      <c r="L408" s="10">
        <v>0.10199999999999999</v>
      </c>
      <c r="M408" s="10">
        <v>0.39</v>
      </c>
      <c r="N408" s="8">
        <v>88.1</v>
      </c>
      <c r="O408" s="8">
        <v>12.8</v>
      </c>
      <c r="P408" s="10">
        <v>0.218</v>
      </c>
      <c r="Q408" s="10">
        <v>0.43099999999999999</v>
      </c>
      <c r="R408" s="10">
        <v>0.35099999999999998</v>
      </c>
      <c r="S408" s="8">
        <v>3.8</v>
      </c>
      <c r="T408" s="10">
        <v>0.32500000000000001</v>
      </c>
      <c r="U408" s="10">
        <f t="shared" si="6"/>
        <v>0.28900000000000003</v>
      </c>
      <c r="V408" s="10">
        <v>0.29299999999999998</v>
      </c>
      <c r="W408" s="10">
        <v>0.154</v>
      </c>
      <c r="X408" s="10">
        <v>0.13900000000000001</v>
      </c>
      <c r="Y408" s="10">
        <v>0.71099999999999997</v>
      </c>
      <c r="Z408" s="8">
        <v>0.16200000000000001</v>
      </c>
      <c r="AA408" s="8">
        <v>0.308</v>
      </c>
      <c r="AB408" s="11">
        <v>0.245</v>
      </c>
      <c r="AC408" s="8">
        <v>0.32600000000000001</v>
      </c>
      <c r="AD408" s="8">
        <v>0.32500000000000001</v>
      </c>
      <c r="AE408" s="8">
        <v>114</v>
      </c>
      <c r="AF408" s="11">
        <v>-1.1000000000000001</v>
      </c>
      <c r="AG408" s="11">
        <v>5.3</v>
      </c>
      <c r="AH408" s="8">
        <v>0.8</v>
      </c>
      <c r="AI408" s="8">
        <v>2</v>
      </c>
      <c r="AJ408" s="8">
        <v>2</v>
      </c>
    </row>
    <row r="409" spans="1:36" ht="15" thickBot="1">
      <c r="A409" s="5">
        <v>120</v>
      </c>
      <c r="B409" s="7" t="s">
        <v>328</v>
      </c>
      <c r="C409" s="22">
        <v>2022</v>
      </c>
      <c r="D409" s="7" t="s">
        <v>50</v>
      </c>
      <c r="E409" s="8">
        <v>79</v>
      </c>
      <c r="F409" s="8"/>
      <c r="G409" s="8">
        <v>351</v>
      </c>
      <c r="H409" s="8">
        <v>0.33900000000000002</v>
      </c>
      <c r="I409" s="8">
        <v>0.39500000000000002</v>
      </c>
      <c r="J409" s="9">
        <v>0.04</v>
      </c>
      <c r="K409" s="10">
        <v>0.157</v>
      </c>
      <c r="L409" s="10">
        <v>5.8000000000000003E-2</v>
      </c>
      <c r="M409" s="10">
        <v>0.41199999999999998</v>
      </c>
      <c r="N409" s="8">
        <v>88.2</v>
      </c>
      <c r="O409" s="8">
        <v>3.3</v>
      </c>
      <c r="P409" s="10">
        <v>0.24199999999999999</v>
      </c>
      <c r="Q409" s="10">
        <v>0.54900000000000004</v>
      </c>
      <c r="R409" s="10">
        <v>0.20899999999999999</v>
      </c>
      <c r="S409" s="8">
        <v>5.6</v>
      </c>
      <c r="T409" s="10">
        <v>0.44400000000000001</v>
      </c>
      <c r="U409" s="10">
        <f t="shared" si="6"/>
        <v>0.20399999999999996</v>
      </c>
      <c r="V409" s="10">
        <v>0.24</v>
      </c>
      <c r="W409" s="10">
        <v>0.122</v>
      </c>
      <c r="X409" s="10">
        <v>0.11799999999999999</v>
      </c>
      <c r="Y409" s="10">
        <v>0.79600000000000004</v>
      </c>
      <c r="Z409" s="8">
        <v>9.2999999999999999E-2</v>
      </c>
      <c r="AA409" s="8">
        <v>0.34699999999999998</v>
      </c>
      <c r="AB409" s="11">
        <v>0.30099999999999999</v>
      </c>
      <c r="AC409" s="8">
        <v>0.32300000000000001</v>
      </c>
      <c r="AD409" s="8">
        <v>0.33600000000000002</v>
      </c>
      <c r="AE409" s="8">
        <v>110</v>
      </c>
      <c r="AF409" s="11">
        <v>2.8</v>
      </c>
      <c r="AG409" s="11">
        <v>6.7</v>
      </c>
      <c r="AH409" s="8">
        <v>1.2</v>
      </c>
      <c r="AI409" s="8">
        <v>2</v>
      </c>
      <c r="AJ409" s="8">
        <v>2</v>
      </c>
    </row>
    <row r="410" spans="1:36" ht="15" thickBot="1">
      <c r="A410" s="5">
        <v>121</v>
      </c>
      <c r="B410" s="7" t="s">
        <v>68</v>
      </c>
      <c r="C410" s="22">
        <v>2022</v>
      </c>
      <c r="D410" s="7" t="s">
        <v>35</v>
      </c>
      <c r="E410" s="8">
        <v>145</v>
      </c>
      <c r="F410" s="8"/>
      <c r="G410" s="8">
        <v>603</v>
      </c>
      <c r="H410" s="8">
        <v>0.33900000000000002</v>
      </c>
      <c r="I410" s="8">
        <v>0.33600000000000002</v>
      </c>
      <c r="J410" s="9">
        <v>0.113</v>
      </c>
      <c r="K410" s="10">
        <v>0.13300000000000001</v>
      </c>
      <c r="L410" s="10">
        <v>0.02</v>
      </c>
      <c r="M410" s="10">
        <v>0.29199999999999998</v>
      </c>
      <c r="N410" s="8">
        <v>85.1</v>
      </c>
      <c r="O410" s="8">
        <v>8.9</v>
      </c>
      <c r="P410" s="10">
        <v>0.23400000000000001</v>
      </c>
      <c r="Q410" s="10">
        <v>0.45200000000000001</v>
      </c>
      <c r="R410" s="10">
        <v>0.314</v>
      </c>
      <c r="S410" s="8">
        <v>3.2</v>
      </c>
      <c r="T410" s="10">
        <v>0.24299999999999999</v>
      </c>
      <c r="U410" s="10">
        <f t="shared" si="6"/>
        <v>0.126</v>
      </c>
      <c r="V410" s="10">
        <v>0.23899999999999999</v>
      </c>
      <c r="W410" s="10">
        <v>0.187</v>
      </c>
      <c r="X410" s="10">
        <v>5.1999999999999998E-2</v>
      </c>
      <c r="Y410" s="10">
        <v>0.874</v>
      </c>
      <c r="Z410" s="8">
        <v>9.2999999999999999E-2</v>
      </c>
      <c r="AA410" s="8">
        <v>0.27500000000000002</v>
      </c>
      <c r="AB410" s="11">
        <v>0.24299999999999999</v>
      </c>
      <c r="AC410" s="8">
        <v>0.30599999999999999</v>
      </c>
      <c r="AD410" s="8">
        <v>0.315</v>
      </c>
      <c r="AE410" s="8">
        <v>103</v>
      </c>
      <c r="AF410" s="11">
        <v>-1</v>
      </c>
      <c r="AG410" s="11">
        <v>1.1000000000000001</v>
      </c>
      <c r="AH410" s="8">
        <v>-1.3</v>
      </c>
      <c r="AI410" s="8">
        <v>2</v>
      </c>
      <c r="AJ410" s="8">
        <v>2</v>
      </c>
    </row>
    <row r="411" spans="1:36" ht="15" thickBot="1">
      <c r="A411" s="5">
        <v>122</v>
      </c>
      <c r="B411" s="7" t="s">
        <v>156</v>
      </c>
      <c r="C411" s="22">
        <v>2022</v>
      </c>
      <c r="D411" s="7" t="s">
        <v>144</v>
      </c>
      <c r="E411" s="8">
        <v>115</v>
      </c>
      <c r="F411" s="8"/>
      <c r="G411" s="8">
        <v>446</v>
      </c>
      <c r="H411" s="8">
        <v>0.318</v>
      </c>
      <c r="I411" s="8">
        <v>0.34799999999999998</v>
      </c>
      <c r="J411" s="9">
        <v>0.11</v>
      </c>
      <c r="K411" s="10">
        <v>0.14799999999999999</v>
      </c>
      <c r="L411" s="10">
        <v>7.0999999999999994E-2</v>
      </c>
      <c r="M411" s="10">
        <v>0.39900000000000002</v>
      </c>
      <c r="N411" s="8">
        <v>89.1</v>
      </c>
      <c r="O411" s="8">
        <v>11.1</v>
      </c>
      <c r="P411" s="10">
        <v>0.19900000000000001</v>
      </c>
      <c r="Q411" s="10">
        <v>0.45700000000000002</v>
      </c>
      <c r="R411" s="10">
        <v>0.34399999999999997</v>
      </c>
      <c r="S411" s="8">
        <v>3.4</v>
      </c>
      <c r="T411" s="10">
        <v>0.27400000000000002</v>
      </c>
      <c r="U411" s="10">
        <f t="shared" si="6"/>
        <v>0.17600000000000005</v>
      </c>
      <c r="V411" s="10">
        <v>0.23</v>
      </c>
      <c r="W411" s="10">
        <v>0.14899999999999999</v>
      </c>
      <c r="X411" s="10">
        <v>8.1000000000000003E-2</v>
      </c>
      <c r="Y411" s="10">
        <v>0.82399999999999995</v>
      </c>
      <c r="Z411" s="8">
        <v>0.121</v>
      </c>
      <c r="AA411" s="8">
        <v>0.249</v>
      </c>
      <c r="AB411" s="11">
        <v>0.22700000000000001</v>
      </c>
      <c r="AC411" s="8">
        <v>0.29799999999999999</v>
      </c>
      <c r="AD411" s="8">
        <v>0.33800000000000002</v>
      </c>
      <c r="AE411" s="8">
        <v>95</v>
      </c>
      <c r="AF411" s="11">
        <v>0.8</v>
      </c>
      <c r="AG411" s="11">
        <v>-1.8</v>
      </c>
      <c r="AH411" s="8">
        <v>6.6</v>
      </c>
      <c r="AI411" s="8">
        <v>2</v>
      </c>
      <c r="AJ411" s="8">
        <v>2</v>
      </c>
    </row>
    <row r="412" spans="1:36" ht="15" thickBot="1">
      <c r="A412" s="5">
        <v>123</v>
      </c>
      <c r="B412" s="7" t="s">
        <v>281</v>
      </c>
      <c r="C412" s="22">
        <v>2022</v>
      </c>
      <c r="D412" s="6" t="s">
        <v>103</v>
      </c>
      <c r="E412" s="8">
        <v>156</v>
      </c>
      <c r="F412" s="8"/>
      <c r="G412" s="8">
        <v>647</v>
      </c>
      <c r="H412" s="8">
        <v>0.36199999999999999</v>
      </c>
      <c r="I412" s="8">
        <v>0.42199999999999999</v>
      </c>
      <c r="J412" s="9">
        <v>0.125</v>
      </c>
      <c r="K412" s="10">
        <v>0.158</v>
      </c>
      <c r="L412" s="10">
        <v>7.1999999999999995E-2</v>
      </c>
      <c r="M412" s="10">
        <v>0.40500000000000003</v>
      </c>
      <c r="N412" s="8">
        <v>88.9</v>
      </c>
      <c r="O412" s="8">
        <v>8.3000000000000007</v>
      </c>
      <c r="P412" s="10">
        <v>0.186</v>
      </c>
      <c r="Q412" s="10">
        <v>0.504</v>
      </c>
      <c r="R412" s="10">
        <v>0.309</v>
      </c>
      <c r="S412" s="8">
        <v>2.4</v>
      </c>
      <c r="T412" s="10">
        <v>0.29099999999999998</v>
      </c>
      <c r="U412" s="10">
        <f t="shared" si="6"/>
        <v>0.19399999999999995</v>
      </c>
      <c r="V412" s="10">
        <v>0.23699999999999999</v>
      </c>
      <c r="W412" s="10">
        <v>0.14899999999999999</v>
      </c>
      <c r="X412" s="10">
        <v>8.7999999999999995E-2</v>
      </c>
      <c r="Y412" s="10">
        <v>0.80600000000000005</v>
      </c>
      <c r="Z412" s="8">
        <v>0.156</v>
      </c>
      <c r="AA412" s="8">
        <v>0.29599999999999999</v>
      </c>
      <c r="AB412" s="11">
        <v>0.26600000000000001</v>
      </c>
      <c r="AC412" s="8">
        <v>0.34399999999999997</v>
      </c>
      <c r="AD412" s="8">
        <v>0.34899999999999998</v>
      </c>
      <c r="AE412" s="8">
        <v>123</v>
      </c>
      <c r="AF412" s="11">
        <v>-5.6</v>
      </c>
      <c r="AG412" s="11">
        <v>11.9</v>
      </c>
      <c r="AH412" s="8">
        <v>-14.9</v>
      </c>
      <c r="AI412" s="8">
        <v>2</v>
      </c>
      <c r="AJ412" s="8">
        <v>2</v>
      </c>
    </row>
    <row r="413" spans="1:36" ht="15" thickBot="1">
      <c r="A413" s="5">
        <v>124</v>
      </c>
      <c r="B413" s="7" t="s">
        <v>179</v>
      </c>
      <c r="C413" s="22">
        <v>2022</v>
      </c>
      <c r="D413" s="7" t="s">
        <v>24</v>
      </c>
      <c r="E413" s="8">
        <v>118</v>
      </c>
      <c r="F413" s="8"/>
      <c r="G413" s="8">
        <v>454</v>
      </c>
      <c r="H413" s="8">
        <v>0.30399999999999999</v>
      </c>
      <c r="I413" s="8">
        <v>0.373</v>
      </c>
      <c r="J413" s="9">
        <v>9.7000000000000003E-2</v>
      </c>
      <c r="K413" s="10">
        <v>0.35199999999999998</v>
      </c>
      <c r="L413" s="10">
        <v>0.10199999999999999</v>
      </c>
      <c r="M413" s="10">
        <v>0.38</v>
      </c>
      <c r="N413" s="8">
        <v>87.4</v>
      </c>
      <c r="O413" s="8">
        <v>20.399999999999999</v>
      </c>
      <c r="P413" s="10">
        <v>0.26400000000000001</v>
      </c>
      <c r="Q413" s="10">
        <v>0.31</v>
      </c>
      <c r="R413" s="10">
        <v>0.42599999999999999</v>
      </c>
      <c r="S413" s="8">
        <v>5.6</v>
      </c>
      <c r="T413" s="10">
        <v>0.27300000000000002</v>
      </c>
      <c r="U413" s="10">
        <f t="shared" si="6"/>
        <v>0.378</v>
      </c>
      <c r="V413" s="10">
        <v>0.314</v>
      </c>
      <c r="W413" s="10">
        <v>0.125</v>
      </c>
      <c r="X413" s="10">
        <v>0.189</v>
      </c>
      <c r="Y413" s="10">
        <v>0.622</v>
      </c>
      <c r="Z413" s="8">
        <v>0.152</v>
      </c>
      <c r="AA413" s="8">
        <v>0.33600000000000002</v>
      </c>
      <c r="AB413" s="11">
        <v>0.221</v>
      </c>
      <c r="AC413" s="8">
        <v>0.29799999999999999</v>
      </c>
      <c r="AD413" s="8">
        <v>0.27700000000000002</v>
      </c>
      <c r="AE413" s="8">
        <v>93</v>
      </c>
      <c r="AF413" s="11">
        <v>3.4</v>
      </c>
      <c r="AG413" s="11">
        <v>-0.3</v>
      </c>
      <c r="AH413" s="8">
        <v>3.2</v>
      </c>
      <c r="AI413" s="8">
        <v>1.9</v>
      </c>
      <c r="AJ413" s="8">
        <v>1.9</v>
      </c>
    </row>
    <row r="414" spans="1:36" ht="15" thickBot="1">
      <c r="A414" s="5">
        <v>125</v>
      </c>
      <c r="B414" s="7" t="s">
        <v>131</v>
      </c>
      <c r="C414" s="22">
        <v>2022</v>
      </c>
      <c r="D414" s="6" t="s">
        <v>103</v>
      </c>
      <c r="E414" s="8">
        <v>104</v>
      </c>
      <c r="F414" s="8"/>
      <c r="G414" s="8">
        <v>325</v>
      </c>
      <c r="H414" s="8">
        <v>0.26800000000000002</v>
      </c>
      <c r="I414" s="8">
        <v>0.33900000000000002</v>
      </c>
      <c r="J414" s="9">
        <v>6.2E-2</v>
      </c>
      <c r="K414" s="10">
        <v>0.33200000000000002</v>
      </c>
      <c r="L414" s="10">
        <v>6.2E-2</v>
      </c>
      <c r="M414" s="10">
        <v>0.33</v>
      </c>
      <c r="N414" s="8">
        <v>87.2</v>
      </c>
      <c r="O414" s="8">
        <v>15.4</v>
      </c>
      <c r="P414" s="10">
        <v>0.21099999999999999</v>
      </c>
      <c r="Q414" s="10">
        <v>0.42599999999999999</v>
      </c>
      <c r="R414" s="10">
        <v>0.36299999999999999</v>
      </c>
      <c r="S414" s="8">
        <v>7.8</v>
      </c>
      <c r="T414" s="10">
        <v>0.39800000000000002</v>
      </c>
      <c r="U414" s="10">
        <f t="shared" si="6"/>
        <v>0.33999999999999997</v>
      </c>
      <c r="V414" s="10">
        <v>0.33700000000000002</v>
      </c>
      <c r="W414" s="10">
        <v>0.161</v>
      </c>
      <c r="X414" s="10">
        <v>0.17499999999999999</v>
      </c>
      <c r="Y414" s="10">
        <v>0.66</v>
      </c>
      <c r="Z414" s="8">
        <v>0.126</v>
      </c>
      <c r="AA414" s="8">
        <v>0.30499999999999999</v>
      </c>
      <c r="AB414" s="11">
        <v>0.21299999999999999</v>
      </c>
      <c r="AC414" s="8">
        <v>0.26800000000000002</v>
      </c>
      <c r="AD414" s="8">
        <v>0.26100000000000001</v>
      </c>
      <c r="AE414" s="8">
        <v>75</v>
      </c>
      <c r="AF414" s="11">
        <v>5.6</v>
      </c>
      <c r="AG414" s="11">
        <v>-3.4</v>
      </c>
      <c r="AH414" s="8">
        <v>11.2</v>
      </c>
      <c r="AI414" s="8">
        <v>1.9</v>
      </c>
      <c r="AJ414" s="8">
        <v>1.9</v>
      </c>
    </row>
    <row r="415" spans="1:36" ht="15" thickBot="1">
      <c r="A415" s="5">
        <v>126</v>
      </c>
      <c r="B415" s="7" t="s">
        <v>260</v>
      </c>
      <c r="C415" s="22">
        <v>2022</v>
      </c>
      <c r="D415" s="7" t="s">
        <v>153</v>
      </c>
      <c r="E415" s="8">
        <v>144</v>
      </c>
      <c r="F415" s="8"/>
      <c r="G415" s="8">
        <v>590</v>
      </c>
      <c r="H415" s="8">
        <v>0.27800000000000002</v>
      </c>
      <c r="I415" s="8">
        <v>0.39300000000000002</v>
      </c>
      <c r="J415" s="9">
        <v>4.3999999999999997E-2</v>
      </c>
      <c r="K415" s="10">
        <v>0.249</v>
      </c>
      <c r="L415" s="10">
        <v>0.08</v>
      </c>
      <c r="M415" s="10">
        <v>0.38</v>
      </c>
      <c r="N415" s="8">
        <v>87.9</v>
      </c>
      <c r="O415" s="8">
        <v>9.6</v>
      </c>
      <c r="P415" s="10">
        <v>0.16500000000000001</v>
      </c>
      <c r="Q415" s="10">
        <v>0.499</v>
      </c>
      <c r="R415" s="10">
        <v>0.33600000000000002</v>
      </c>
      <c r="S415" s="8">
        <v>5.2</v>
      </c>
      <c r="T415" s="10">
        <v>0.48699999999999999</v>
      </c>
      <c r="U415" s="10">
        <f t="shared" si="6"/>
        <v>0.33399999999999996</v>
      </c>
      <c r="V415" s="10">
        <v>0.32200000000000001</v>
      </c>
      <c r="W415" s="10">
        <v>0.13500000000000001</v>
      </c>
      <c r="X415" s="10">
        <v>0.186</v>
      </c>
      <c r="Y415" s="10">
        <v>0.66600000000000004</v>
      </c>
      <c r="Z415" s="8">
        <v>0.155</v>
      </c>
      <c r="AA415" s="8">
        <v>0.29199999999999998</v>
      </c>
      <c r="AB415" s="11">
        <v>0.23799999999999999</v>
      </c>
      <c r="AC415" s="8">
        <v>0.29099999999999998</v>
      </c>
      <c r="AD415" s="8">
        <v>0.28499999999999998</v>
      </c>
      <c r="AE415" s="8">
        <v>88</v>
      </c>
      <c r="AF415" s="11">
        <v>2.5</v>
      </c>
      <c r="AG415" s="11">
        <v>-5.3</v>
      </c>
      <c r="AH415" s="8">
        <v>4.2</v>
      </c>
      <c r="AI415" s="8">
        <v>1.9</v>
      </c>
      <c r="AJ415" s="8">
        <v>1.9</v>
      </c>
    </row>
    <row r="416" spans="1:36" ht="15" thickBot="1">
      <c r="A416" s="5">
        <v>127</v>
      </c>
      <c r="B416" s="7" t="s">
        <v>273</v>
      </c>
      <c r="C416" s="22">
        <v>2022</v>
      </c>
      <c r="D416" s="6" t="s">
        <v>103</v>
      </c>
      <c r="E416" s="8">
        <v>101</v>
      </c>
      <c r="F416" s="8"/>
      <c r="G416" s="8">
        <v>333</v>
      </c>
      <c r="H416" s="8">
        <v>0.28299999999999997</v>
      </c>
      <c r="I416" s="8">
        <v>0.40899999999999997</v>
      </c>
      <c r="J416" s="9">
        <v>3.5999999999999997E-2</v>
      </c>
      <c r="K416" s="10">
        <v>0.24</v>
      </c>
      <c r="L416" s="10">
        <v>0.11700000000000001</v>
      </c>
      <c r="M416" s="10">
        <v>0.44400000000000001</v>
      </c>
      <c r="N416" s="8">
        <v>90.1</v>
      </c>
      <c r="O416" s="8">
        <v>9.4</v>
      </c>
      <c r="P416" s="10">
        <v>0.19500000000000001</v>
      </c>
      <c r="Q416" s="10">
        <v>0.45300000000000001</v>
      </c>
      <c r="R416" s="10">
        <v>0.35199999999999998</v>
      </c>
      <c r="S416" s="8">
        <v>4</v>
      </c>
      <c r="T416" s="10">
        <v>0.47399999999999998</v>
      </c>
      <c r="U416" s="10">
        <f t="shared" si="6"/>
        <v>0.31999999999999995</v>
      </c>
      <c r="V416" s="10">
        <v>0.29299999999999998</v>
      </c>
      <c r="W416" s="10">
        <v>9.4E-2</v>
      </c>
      <c r="X416" s="10">
        <v>0.19900000000000001</v>
      </c>
      <c r="Y416" s="10">
        <v>0.68</v>
      </c>
      <c r="Z416" s="8">
        <v>0.157</v>
      </c>
      <c r="AA416" s="8">
        <v>0.30399999999999999</v>
      </c>
      <c r="AB416" s="11">
        <v>0.252</v>
      </c>
      <c r="AC416" s="8">
        <v>0.30099999999999999</v>
      </c>
      <c r="AD416" s="8">
        <v>0.318</v>
      </c>
      <c r="AE416" s="8">
        <v>100</v>
      </c>
      <c r="AF416" s="11">
        <v>-1</v>
      </c>
      <c r="AG416" s="11">
        <v>-1</v>
      </c>
      <c r="AH416" s="8">
        <v>7.9</v>
      </c>
      <c r="AI416" s="8">
        <v>1.8</v>
      </c>
      <c r="AJ416" s="8">
        <v>1.8</v>
      </c>
    </row>
    <row r="417" spans="1:36" ht="15" thickBot="1">
      <c r="A417" s="5">
        <v>128</v>
      </c>
      <c r="B417" s="7" t="s">
        <v>204</v>
      </c>
      <c r="C417" s="22">
        <v>2022</v>
      </c>
      <c r="D417" s="7" t="s">
        <v>144</v>
      </c>
      <c r="E417" s="8">
        <v>104</v>
      </c>
      <c r="F417" s="8"/>
      <c r="G417" s="8">
        <v>445</v>
      </c>
      <c r="H417" s="8">
        <v>0.34599999999999997</v>
      </c>
      <c r="I417" s="8">
        <v>0.40500000000000003</v>
      </c>
      <c r="J417" s="9">
        <v>0.14399999999999999</v>
      </c>
      <c r="K417" s="10">
        <v>0.21299999999999999</v>
      </c>
      <c r="L417" s="10">
        <v>0.10199999999999999</v>
      </c>
      <c r="M417" s="10">
        <v>0.38400000000000001</v>
      </c>
      <c r="N417" s="8">
        <v>89</v>
      </c>
      <c r="O417" s="8">
        <v>21.7</v>
      </c>
      <c r="P417" s="10">
        <v>0.218</v>
      </c>
      <c r="Q417" s="10">
        <v>0.3</v>
      </c>
      <c r="R417" s="10">
        <v>0.48199999999999998</v>
      </c>
      <c r="S417" s="8">
        <v>2.2999999999999998</v>
      </c>
      <c r="T417" s="10">
        <v>0.28199999999999997</v>
      </c>
      <c r="U417" s="10">
        <f t="shared" si="6"/>
        <v>0.22899999999999998</v>
      </c>
      <c r="V417" s="10">
        <v>0.27800000000000002</v>
      </c>
      <c r="W417" s="10">
        <v>0.18099999999999999</v>
      </c>
      <c r="X417" s="10">
        <v>9.7000000000000003E-2</v>
      </c>
      <c r="Y417" s="10">
        <v>0.77100000000000002</v>
      </c>
      <c r="Z417" s="8">
        <v>0.17100000000000001</v>
      </c>
      <c r="AA417" s="8">
        <v>0.26900000000000002</v>
      </c>
      <c r="AB417" s="11">
        <v>0.23499999999999999</v>
      </c>
      <c r="AC417" s="8">
        <v>0.33300000000000002</v>
      </c>
      <c r="AD417" s="8">
        <v>0.35799999999999998</v>
      </c>
      <c r="AE417" s="8">
        <v>119</v>
      </c>
      <c r="AF417" s="11">
        <v>0.9</v>
      </c>
      <c r="AG417" s="11">
        <v>10.4</v>
      </c>
      <c r="AH417" s="8">
        <v>-7.2</v>
      </c>
      <c r="AI417" s="8">
        <v>1.8</v>
      </c>
      <c r="AJ417" s="8">
        <v>1.8</v>
      </c>
    </row>
    <row r="418" spans="1:36" ht="15" thickBot="1">
      <c r="A418" s="5">
        <v>129</v>
      </c>
      <c r="B418" s="7" t="s">
        <v>151</v>
      </c>
      <c r="C418" s="22">
        <v>2022</v>
      </c>
      <c r="D418" s="7" t="s">
        <v>48</v>
      </c>
      <c r="E418" s="8">
        <v>122</v>
      </c>
      <c r="F418" s="8"/>
      <c r="G418" s="8">
        <v>498</v>
      </c>
      <c r="H418" s="8">
        <v>0.31900000000000001</v>
      </c>
      <c r="I418" s="8">
        <v>0.45200000000000001</v>
      </c>
      <c r="J418" s="9">
        <v>7.5999999999999998E-2</v>
      </c>
      <c r="K418" s="10">
        <v>0.161</v>
      </c>
      <c r="L418" s="10">
        <v>8.5999999999999993E-2</v>
      </c>
      <c r="M418" s="10">
        <v>0.42499999999999999</v>
      </c>
      <c r="N418" s="8">
        <v>89.4</v>
      </c>
      <c r="O418" s="8">
        <v>10.3</v>
      </c>
      <c r="P418" s="10">
        <v>0.17399999999999999</v>
      </c>
      <c r="Q418" s="10">
        <v>0.48899999999999999</v>
      </c>
      <c r="R418" s="10">
        <v>0.33700000000000002</v>
      </c>
      <c r="S418" s="8">
        <v>2.9</v>
      </c>
      <c r="T418" s="10">
        <v>0.375</v>
      </c>
      <c r="U418" s="10">
        <f t="shared" si="6"/>
        <v>0.18600000000000005</v>
      </c>
      <c r="V418" s="10">
        <v>0.224</v>
      </c>
      <c r="W418" s="10">
        <v>0.129</v>
      </c>
      <c r="X418" s="10">
        <v>9.5000000000000001E-2</v>
      </c>
      <c r="Y418" s="10">
        <v>0.81399999999999995</v>
      </c>
      <c r="Z418" s="8">
        <v>0.19600000000000001</v>
      </c>
      <c r="AA418" s="8">
        <v>0.26800000000000002</v>
      </c>
      <c r="AB418" s="11">
        <v>0.25600000000000001</v>
      </c>
      <c r="AC418" s="8">
        <v>0.33100000000000002</v>
      </c>
      <c r="AD418" s="8">
        <v>0.32700000000000001</v>
      </c>
      <c r="AE418" s="8">
        <v>119</v>
      </c>
      <c r="AF418" s="11">
        <v>-3.6</v>
      </c>
      <c r="AG418" s="11">
        <v>7</v>
      </c>
      <c r="AH418" s="8">
        <v>-5.7</v>
      </c>
      <c r="AI418" s="8">
        <v>1.8</v>
      </c>
      <c r="AJ418" s="8">
        <v>1.8</v>
      </c>
    </row>
    <row r="419" spans="1:36" ht="15" thickBot="1">
      <c r="A419" s="5">
        <v>130</v>
      </c>
      <c r="B419" s="7" t="s">
        <v>77</v>
      </c>
      <c r="C419" s="22">
        <v>2022</v>
      </c>
      <c r="D419" s="7" t="s">
        <v>24</v>
      </c>
      <c r="E419" s="8">
        <v>144</v>
      </c>
      <c r="F419" s="8"/>
      <c r="G419" s="8">
        <v>550</v>
      </c>
      <c r="H419" s="8">
        <v>0.26500000000000001</v>
      </c>
      <c r="I419" s="8">
        <v>0.38900000000000001</v>
      </c>
      <c r="J419" s="9">
        <v>6.9000000000000006E-2</v>
      </c>
      <c r="K419" s="10">
        <v>0.27300000000000002</v>
      </c>
      <c r="L419" s="10">
        <v>8.3000000000000004E-2</v>
      </c>
      <c r="M419" s="10">
        <v>0.38100000000000001</v>
      </c>
      <c r="N419" s="8">
        <v>89.4</v>
      </c>
      <c r="O419" s="8">
        <v>20.3</v>
      </c>
      <c r="P419" s="10">
        <v>0.17199999999999999</v>
      </c>
      <c r="Q419" s="10">
        <v>0.35599999999999998</v>
      </c>
      <c r="R419" s="10">
        <v>0.47199999999999998</v>
      </c>
      <c r="S419" s="8">
        <v>6.3</v>
      </c>
      <c r="T419" s="10">
        <v>0.34499999999999997</v>
      </c>
      <c r="U419" s="10">
        <f t="shared" ref="U419:U482" si="7">1-Y419</f>
        <v>0.24</v>
      </c>
      <c r="V419" s="10">
        <v>0.26400000000000001</v>
      </c>
      <c r="W419" s="10">
        <v>0.14499999999999999</v>
      </c>
      <c r="X419" s="10">
        <v>0.12</v>
      </c>
      <c r="Y419" s="10">
        <v>0.76</v>
      </c>
      <c r="Z419" s="8">
        <v>0.17899999999999999</v>
      </c>
      <c r="AA419" s="8">
        <v>0.255</v>
      </c>
      <c r="AB419" s="11">
        <v>0.21</v>
      </c>
      <c r="AC419" s="8">
        <v>0.28399999999999997</v>
      </c>
      <c r="AD419" s="8">
        <v>0.27800000000000002</v>
      </c>
      <c r="AE419" s="8">
        <v>83</v>
      </c>
      <c r="AF419" s="11">
        <v>4.5</v>
      </c>
      <c r="AG419" s="11">
        <v>-6.1</v>
      </c>
      <c r="AH419" s="8">
        <v>4.5999999999999996</v>
      </c>
      <c r="AI419" s="8">
        <v>1.8</v>
      </c>
      <c r="AJ419" s="8">
        <v>1.8</v>
      </c>
    </row>
    <row r="420" spans="1:36" ht="15" thickBot="1">
      <c r="A420" s="5">
        <v>131</v>
      </c>
      <c r="B420" s="7" t="s">
        <v>308</v>
      </c>
      <c r="C420" s="22">
        <v>2022</v>
      </c>
      <c r="D420" s="7" t="s">
        <v>169</v>
      </c>
      <c r="E420" s="8">
        <v>150</v>
      </c>
      <c r="F420" s="8"/>
      <c r="G420" s="8">
        <v>555</v>
      </c>
      <c r="H420" s="8">
        <v>0.30499999999999999</v>
      </c>
      <c r="I420" s="8">
        <v>0.44400000000000001</v>
      </c>
      <c r="J420" s="9">
        <v>9.1999999999999998E-2</v>
      </c>
      <c r="K420" s="10">
        <v>0.26300000000000001</v>
      </c>
      <c r="L420" s="10">
        <v>0.13</v>
      </c>
      <c r="M420" s="10">
        <v>0.40799999999999997</v>
      </c>
      <c r="N420" s="8">
        <v>89.2</v>
      </c>
      <c r="O420" s="8">
        <v>15.8</v>
      </c>
      <c r="P420" s="10">
        <v>0.20100000000000001</v>
      </c>
      <c r="Q420" s="10">
        <v>0.35899999999999999</v>
      </c>
      <c r="R420" s="10">
        <v>0.441</v>
      </c>
      <c r="S420" s="8">
        <v>4.7</v>
      </c>
      <c r="T420" s="10">
        <v>0.32900000000000001</v>
      </c>
      <c r="U420" s="10">
        <f t="shared" si="7"/>
        <v>0.27100000000000002</v>
      </c>
      <c r="V420" s="10">
        <v>0.28199999999999997</v>
      </c>
      <c r="W420" s="10">
        <v>0.151</v>
      </c>
      <c r="X420" s="10">
        <v>0.13100000000000001</v>
      </c>
      <c r="Y420" s="10">
        <v>0.72899999999999998</v>
      </c>
      <c r="Z420" s="8">
        <v>0.214</v>
      </c>
      <c r="AA420" s="8">
        <v>0.27300000000000002</v>
      </c>
      <c r="AB420" s="11">
        <v>0.23</v>
      </c>
      <c r="AC420" s="8">
        <v>0.32300000000000001</v>
      </c>
      <c r="AD420" s="8">
        <v>0.33800000000000002</v>
      </c>
      <c r="AE420" s="8">
        <v>116</v>
      </c>
      <c r="AF420" s="11">
        <v>2.4</v>
      </c>
      <c r="AG420" s="11">
        <v>12.4</v>
      </c>
      <c r="AH420" s="8">
        <v>-13.2</v>
      </c>
      <c r="AI420" s="8">
        <v>1.8</v>
      </c>
      <c r="AJ420" s="8">
        <v>1.8</v>
      </c>
    </row>
    <row r="421" spans="1:36" ht="15" thickBot="1">
      <c r="A421" s="5">
        <v>132</v>
      </c>
      <c r="B421" s="7" t="s">
        <v>323</v>
      </c>
      <c r="C421" s="22">
        <v>2022</v>
      </c>
      <c r="D421" s="7" t="s">
        <v>129</v>
      </c>
      <c r="E421" s="8">
        <v>112</v>
      </c>
      <c r="F421" s="8"/>
      <c r="G421" s="8">
        <v>433</v>
      </c>
      <c r="H421" s="8">
        <v>0.313</v>
      </c>
      <c r="I421" s="8">
        <v>0.36</v>
      </c>
      <c r="J421" s="9">
        <v>6.9000000000000006E-2</v>
      </c>
      <c r="K421" s="10">
        <v>0.115</v>
      </c>
      <c r="L421" s="10">
        <v>3.7999999999999999E-2</v>
      </c>
      <c r="M421" s="10">
        <v>0.32300000000000001</v>
      </c>
      <c r="N421" s="8">
        <v>88</v>
      </c>
      <c r="O421" s="8">
        <v>14.9</v>
      </c>
      <c r="P421" s="10">
        <v>0.22800000000000001</v>
      </c>
      <c r="Q421" s="10">
        <v>0.40200000000000002</v>
      </c>
      <c r="R421" s="10">
        <v>0.37</v>
      </c>
      <c r="S421" s="8">
        <v>3</v>
      </c>
      <c r="T421" s="10">
        <v>0.36599999999999999</v>
      </c>
      <c r="U421" s="10">
        <f t="shared" si="7"/>
        <v>0.13700000000000001</v>
      </c>
      <c r="V421" s="10">
        <v>0.21199999999999999</v>
      </c>
      <c r="W421" s="10">
        <v>0.14199999999999999</v>
      </c>
      <c r="X421" s="10">
        <v>7.0000000000000007E-2</v>
      </c>
      <c r="Y421" s="10">
        <v>0.86299999999999999</v>
      </c>
      <c r="Z421" s="8">
        <v>0.109</v>
      </c>
      <c r="AA421" s="8">
        <v>0.27100000000000002</v>
      </c>
      <c r="AB421" s="11">
        <v>0.251</v>
      </c>
      <c r="AC421" s="8">
        <v>0.29899999999999999</v>
      </c>
      <c r="AD421" s="8">
        <v>0.32800000000000001</v>
      </c>
      <c r="AE421" s="8">
        <v>91</v>
      </c>
      <c r="AF421" s="11">
        <v>-0.2</v>
      </c>
      <c r="AG421" s="11">
        <v>-4.9000000000000004</v>
      </c>
      <c r="AH421" s="8">
        <v>7</v>
      </c>
      <c r="AI421" s="8">
        <v>1.8</v>
      </c>
      <c r="AJ421" s="8">
        <v>1.8</v>
      </c>
    </row>
    <row r="422" spans="1:36" ht="15" thickBot="1">
      <c r="A422" s="5">
        <v>133</v>
      </c>
      <c r="B422" s="7" t="s">
        <v>340</v>
      </c>
      <c r="C422" s="22">
        <v>2022</v>
      </c>
      <c r="D422" s="7" t="s">
        <v>89</v>
      </c>
      <c r="E422" s="8">
        <v>98</v>
      </c>
      <c r="F422" s="8"/>
      <c r="G422" s="8">
        <v>387</v>
      </c>
      <c r="H422" s="8">
        <v>0.33600000000000002</v>
      </c>
      <c r="I422" s="8">
        <v>0.38700000000000001</v>
      </c>
      <c r="J422" s="9">
        <v>6.5000000000000002E-2</v>
      </c>
      <c r="K422" s="10">
        <v>0.15</v>
      </c>
      <c r="L422" s="10">
        <v>4.3999999999999997E-2</v>
      </c>
      <c r="M422" s="10">
        <v>0.38400000000000001</v>
      </c>
      <c r="N422" s="8">
        <v>87.6</v>
      </c>
      <c r="O422" s="8">
        <v>4.3</v>
      </c>
      <c r="P422" s="10">
        <v>0.16500000000000001</v>
      </c>
      <c r="Q422" s="10">
        <v>0.56599999999999995</v>
      </c>
      <c r="R422" s="10">
        <v>0.26900000000000002</v>
      </c>
      <c r="S422" s="8">
        <v>4</v>
      </c>
      <c r="T422" s="10">
        <v>0.375</v>
      </c>
      <c r="U422" s="10">
        <f t="shared" si="7"/>
        <v>0.16800000000000004</v>
      </c>
      <c r="V422" s="10">
        <v>0.26500000000000001</v>
      </c>
      <c r="W422" s="10">
        <v>0.183</v>
      </c>
      <c r="X422" s="10">
        <v>8.2000000000000003E-2</v>
      </c>
      <c r="Y422" s="10">
        <v>0.83199999999999996</v>
      </c>
      <c r="Z422" s="8">
        <v>0.11</v>
      </c>
      <c r="AA422" s="8">
        <v>0.307</v>
      </c>
      <c r="AB422" s="11">
        <v>0.27700000000000002</v>
      </c>
      <c r="AC422" s="8">
        <v>0.32</v>
      </c>
      <c r="AD422" s="8">
        <v>0.30299999999999999</v>
      </c>
      <c r="AE422" s="8">
        <v>105</v>
      </c>
      <c r="AF422" s="11">
        <v>-1.6</v>
      </c>
      <c r="AG422" s="11">
        <v>0.6</v>
      </c>
      <c r="AH422" s="8">
        <v>3.1</v>
      </c>
      <c r="AI422" s="8">
        <v>1.8</v>
      </c>
      <c r="AJ422" s="8">
        <v>1.8</v>
      </c>
    </row>
    <row r="423" spans="1:36" ht="15" thickBot="1">
      <c r="A423" s="5">
        <v>134</v>
      </c>
      <c r="B423" s="7" t="s">
        <v>1670</v>
      </c>
      <c r="C423" s="22">
        <v>2022</v>
      </c>
      <c r="D423" s="7" t="s">
        <v>95</v>
      </c>
      <c r="E423" s="8">
        <v>109</v>
      </c>
      <c r="F423" s="8"/>
      <c r="G423" s="8">
        <v>351</v>
      </c>
      <c r="H423" s="8">
        <v>0.34499999999999997</v>
      </c>
      <c r="I423" s="8">
        <v>0.55000000000000004</v>
      </c>
      <c r="J423" s="9">
        <v>0.08</v>
      </c>
      <c r="K423" s="10">
        <v>0.157</v>
      </c>
      <c r="L423" s="10">
        <v>0.12</v>
      </c>
      <c r="M423" s="10">
        <v>0.47299999999999998</v>
      </c>
      <c r="N423" s="8">
        <v>91.2</v>
      </c>
      <c r="O423" s="8">
        <v>16.399999999999999</v>
      </c>
      <c r="P423" s="10">
        <v>0.16700000000000001</v>
      </c>
      <c r="Q423" s="10">
        <v>0.38</v>
      </c>
      <c r="R423" s="10">
        <v>0.45300000000000001</v>
      </c>
      <c r="S423" s="8">
        <v>1.4</v>
      </c>
      <c r="T423" s="10">
        <v>0.36899999999999999</v>
      </c>
      <c r="U423" s="10">
        <f t="shared" si="7"/>
        <v>0.19199999999999995</v>
      </c>
      <c r="V423" s="10">
        <v>0.25800000000000001</v>
      </c>
      <c r="W423" s="10">
        <v>0.16500000000000001</v>
      </c>
      <c r="X423" s="10">
        <v>9.1999999999999998E-2</v>
      </c>
      <c r="Y423" s="10">
        <v>0.80800000000000005</v>
      </c>
      <c r="Z423" s="8">
        <v>0.28000000000000003</v>
      </c>
      <c r="AA423" s="8">
        <v>0.252</v>
      </c>
      <c r="AB423" s="11">
        <v>0.27</v>
      </c>
      <c r="AC423" s="8">
        <v>0.38</v>
      </c>
      <c r="AD423" s="8">
        <v>0.36499999999999999</v>
      </c>
      <c r="AE423" s="8">
        <v>149</v>
      </c>
      <c r="AF423" s="11">
        <v>-6.6</v>
      </c>
      <c r="AG423" s="11">
        <v>13.3</v>
      </c>
      <c r="AH423" s="8">
        <v>-8.5</v>
      </c>
      <c r="AI423" s="8">
        <v>1.7</v>
      </c>
      <c r="AJ423" s="8">
        <v>1.7</v>
      </c>
    </row>
    <row r="424" spans="1:36" ht="15" thickBot="1">
      <c r="A424" s="5">
        <v>135</v>
      </c>
      <c r="B424" s="7" t="s">
        <v>207</v>
      </c>
      <c r="C424" s="22">
        <v>2022</v>
      </c>
      <c r="D424" s="7" t="s">
        <v>58</v>
      </c>
      <c r="E424" s="8">
        <v>145</v>
      </c>
      <c r="F424" s="8"/>
      <c r="G424" s="8">
        <v>609</v>
      </c>
      <c r="H424" s="8">
        <v>0.30499999999999999</v>
      </c>
      <c r="I424" s="8">
        <v>0.42299999999999999</v>
      </c>
      <c r="J424" s="9">
        <v>7.0999999999999994E-2</v>
      </c>
      <c r="K424" s="10">
        <v>0.253</v>
      </c>
      <c r="L424" s="10">
        <v>0.15</v>
      </c>
      <c r="M424" s="10">
        <v>0.45800000000000002</v>
      </c>
      <c r="N424" s="8">
        <v>91.3</v>
      </c>
      <c r="O424" s="8">
        <v>15.9</v>
      </c>
      <c r="P424" s="10">
        <v>0.221</v>
      </c>
      <c r="Q424" s="10">
        <v>0.373</v>
      </c>
      <c r="R424" s="10">
        <v>0.40699999999999997</v>
      </c>
      <c r="S424" s="8">
        <v>3</v>
      </c>
      <c r="T424" s="10">
        <v>0.41</v>
      </c>
      <c r="U424" s="10">
        <f t="shared" si="7"/>
        <v>0.27600000000000002</v>
      </c>
      <c r="V424" s="10">
        <v>0.25800000000000001</v>
      </c>
      <c r="W424" s="10">
        <v>0.10299999999999999</v>
      </c>
      <c r="X424" s="10">
        <v>0.155</v>
      </c>
      <c r="Y424" s="10">
        <v>0.72399999999999998</v>
      </c>
      <c r="Z424" s="8">
        <v>0.17299999999999999</v>
      </c>
      <c r="AA424" s="8">
        <v>0.30299999999999999</v>
      </c>
      <c r="AB424" s="11">
        <v>0.25</v>
      </c>
      <c r="AC424" s="8">
        <v>0.316</v>
      </c>
      <c r="AD424" s="8">
        <v>0.36199999999999999</v>
      </c>
      <c r="AE424" s="8">
        <v>108</v>
      </c>
      <c r="AF424" s="11">
        <v>0.7</v>
      </c>
      <c r="AG424" s="11">
        <v>6.4</v>
      </c>
      <c r="AH424" s="8">
        <v>-9.1999999999999993</v>
      </c>
      <c r="AI424" s="8">
        <v>1.7</v>
      </c>
      <c r="AJ424" s="8">
        <v>1.7</v>
      </c>
    </row>
    <row r="425" spans="1:36" ht="15" thickBot="1">
      <c r="A425" s="5">
        <v>136</v>
      </c>
      <c r="B425" s="7" t="s">
        <v>276</v>
      </c>
      <c r="C425" s="22">
        <v>2022</v>
      </c>
      <c r="D425" s="7" t="s">
        <v>50</v>
      </c>
      <c r="E425" s="8">
        <v>84</v>
      </c>
      <c r="F425" s="8"/>
      <c r="G425" s="8">
        <v>327</v>
      </c>
      <c r="H425" s="8">
        <v>0.35799999999999998</v>
      </c>
      <c r="I425" s="8">
        <v>0.5</v>
      </c>
      <c r="J425" s="9">
        <v>8.5999999999999993E-2</v>
      </c>
      <c r="K425" s="10">
        <v>0.22</v>
      </c>
      <c r="L425" s="10">
        <v>0.14699999999999999</v>
      </c>
      <c r="M425" s="10">
        <v>0.54900000000000004</v>
      </c>
      <c r="N425" s="8">
        <v>92.8</v>
      </c>
      <c r="O425" s="8">
        <v>7.4</v>
      </c>
      <c r="P425" s="10">
        <v>0.16500000000000001</v>
      </c>
      <c r="Q425" s="10">
        <v>0.504</v>
      </c>
      <c r="R425" s="10">
        <v>0.33</v>
      </c>
      <c r="S425" s="8">
        <v>1</v>
      </c>
      <c r="T425" s="10">
        <v>0.35499999999999998</v>
      </c>
      <c r="U425" s="10">
        <f t="shared" si="7"/>
        <v>0.28600000000000003</v>
      </c>
      <c r="V425" s="10">
        <v>0.27800000000000002</v>
      </c>
      <c r="W425" s="10">
        <v>0.13500000000000001</v>
      </c>
      <c r="X425" s="10">
        <v>0.14299999999999999</v>
      </c>
      <c r="Y425" s="10">
        <v>0.71399999999999997</v>
      </c>
      <c r="Z425" s="8">
        <v>0.20499999999999999</v>
      </c>
      <c r="AA425" s="8">
        <v>0.33700000000000002</v>
      </c>
      <c r="AB425" s="11">
        <v>0.29499999999999998</v>
      </c>
      <c r="AC425" s="8">
        <v>0.37</v>
      </c>
      <c r="AD425" s="8">
        <v>0.36499999999999999</v>
      </c>
      <c r="AE425" s="8">
        <v>143</v>
      </c>
      <c r="AF425" s="11">
        <v>-1.4</v>
      </c>
      <c r="AG425" s="11">
        <v>14.5</v>
      </c>
      <c r="AH425" s="8">
        <v>-8.5</v>
      </c>
      <c r="AI425" s="8">
        <v>1.7</v>
      </c>
      <c r="AJ425" s="8">
        <v>1.7</v>
      </c>
    </row>
    <row r="426" spans="1:36" ht="15" thickBot="1">
      <c r="A426" s="5">
        <v>137</v>
      </c>
      <c r="B426" s="7" t="s">
        <v>314</v>
      </c>
      <c r="C426" s="22">
        <v>2022</v>
      </c>
      <c r="D426" s="6" t="s">
        <v>103</v>
      </c>
      <c r="E426" s="8">
        <v>134</v>
      </c>
      <c r="F426" s="8"/>
      <c r="G426" s="8">
        <v>490</v>
      </c>
      <c r="H426" s="8">
        <v>0.316</v>
      </c>
      <c r="I426" s="8">
        <v>0.41499999999999998</v>
      </c>
      <c r="J426" s="9">
        <v>8.4000000000000005E-2</v>
      </c>
      <c r="K426" s="10">
        <v>0.23300000000000001</v>
      </c>
      <c r="L426" s="10">
        <v>8.5000000000000006E-2</v>
      </c>
      <c r="M426" s="10">
        <v>0.441</v>
      </c>
      <c r="N426" s="8">
        <v>90.3</v>
      </c>
      <c r="O426" s="8">
        <v>15.1</v>
      </c>
      <c r="P426" s="10">
        <v>0.22700000000000001</v>
      </c>
      <c r="Q426" s="10">
        <v>0.36299999999999999</v>
      </c>
      <c r="R426" s="10">
        <v>0.41099999999999998</v>
      </c>
      <c r="S426" s="8">
        <v>2.5</v>
      </c>
      <c r="T426" s="10">
        <v>0.35899999999999999</v>
      </c>
      <c r="U426" s="10">
        <f t="shared" si="7"/>
        <v>0.245</v>
      </c>
      <c r="V426" s="10">
        <v>0.27300000000000002</v>
      </c>
      <c r="W426" s="10">
        <v>0.14899999999999999</v>
      </c>
      <c r="X426" s="10">
        <v>0.124</v>
      </c>
      <c r="Y426" s="10">
        <v>0.755</v>
      </c>
      <c r="Z426" s="8">
        <v>0.16400000000000001</v>
      </c>
      <c r="AA426" s="8">
        <v>0.307</v>
      </c>
      <c r="AB426" s="11">
        <v>0.251</v>
      </c>
      <c r="AC426" s="8">
        <v>0.315</v>
      </c>
      <c r="AD426" s="8">
        <v>0.313</v>
      </c>
      <c r="AE426" s="8">
        <v>105</v>
      </c>
      <c r="AF426" s="11">
        <v>0.1</v>
      </c>
      <c r="AG426" s="11">
        <v>2.7</v>
      </c>
      <c r="AH426" s="8">
        <v>-2.7</v>
      </c>
      <c r="AI426" s="8">
        <v>1.7</v>
      </c>
      <c r="AJ426" s="8">
        <v>1.7</v>
      </c>
    </row>
    <row r="427" spans="1:36" ht="15" thickBot="1">
      <c r="A427" s="5">
        <v>138</v>
      </c>
      <c r="B427" s="7" t="s">
        <v>1711</v>
      </c>
      <c r="C427" s="22">
        <v>2022</v>
      </c>
      <c r="D427" s="7" t="s">
        <v>54</v>
      </c>
      <c r="E427" s="8">
        <v>132</v>
      </c>
      <c r="F427" s="8"/>
      <c r="G427" s="8">
        <v>546</v>
      </c>
      <c r="H427" s="8">
        <v>0.308</v>
      </c>
      <c r="I427" s="8">
        <v>0.374</v>
      </c>
      <c r="J427" s="9">
        <v>9.9000000000000005E-2</v>
      </c>
      <c r="K427" s="10">
        <v>0.27100000000000002</v>
      </c>
      <c r="L427" s="10">
        <v>9.8000000000000004E-2</v>
      </c>
      <c r="M427" s="10">
        <v>0.432</v>
      </c>
      <c r="N427" s="8">
        <v>90.7</v>
      </c>
      <c r="O427" s="8">
        <v>12</v>
      </c>
      <c r="P427" s="10">
        <v>0.182</v>
      </c>
      <c r="Q427" s="10">
        <v>0.432</v>
      </c>
      <c r="R427" s="10">
        <v>0.38700000000000001</v>
      </c>
      <c r="S427" s="8">
        <v>2.2000000000000002</v>
      </c>
      <c r="T427" s="10">
        <v>0.32700000000000001</v>
      </c>
      <c r="U427" s="10">
        <f t="shared" si="7"/>
        <v>0.31399999999999995</v>
      </c>
      <c r="V427" s="10">
        <v>0.308</v>
      </c>
      <c r="W427" s="10">
        <v>0.16</v>
      </c>
      <c r="X427" s="10">
        <v>0.14799999999999999</v>
      </c>
      <c r="Y427" s="10">
        <v>0.68600000000000005</v>
      </c>
      <c r="Z427" s="8">
        <v>0.153</v>
      </c>
      <c r="AA427" s="8">
        <v>0.28299999999999997</v>
      </c>
      <c r="AB427" s="11">
        <v>0.222</v>
      </c>
      <c r="AC427" s="8">
        <v>0.30199999999999999</v>
      </c>
      <c r="AD427" s="8">
        <v>0.29899999999999999</v>
      </c>
      <c r="AE427" s="8">
        <v>98</v>
      </c>
      <c r="AF427" s="11">
        <v>-4.5</v>
      </c>
      <c r="AG427" s="11">
        <v>-5.8</v>
      </c>
      <c r="AH427" s="8">
        <v>4.5</v>
      </c>
      <c r="AI427" s="8">
        <v>1.7</v>
      </c>
      <c r="AJ427" s="8">
        <v>1.7</v>
      </c>
    </row>
    <row r="428" spans="1:36" ht="15" thickBot="1">
      <c r="A428" s="5">
        <v>139</v>
      </c>
      <c r="B428" s="7" t="s">
        <v>134</v>
      </c>
      <c r="C428" s="22">
        <v>2022</v>
      </c>
      <c r="D428" s="7" t="s">
        <v>111</v>
      </c>
      <c r="E428" s="8">
        <v>106</v>
      </c>
      <c r="F428" s="8"/>
      <c r="G428" s="8">
        <v>372</v>
      </c>
      <c r="H428" s="8">
        <v>0.29799999999999999</v>
      </c>
      <c r="I428" s="8">
        <v>0.41099999999999998</v>
      </c>
      <c r="J428" s="9">
        <v>0.11</v>
      </c>
      <c r="K428" s="10">
        <v>0.30599999999999999</v>
      </c>
      <c r="L428" s="10">
        <v>0.122</v>
      </c>
      <c r="M428" s="10">
        <v>0.39900000000000002</v>
      </c>
      <c r="N428" s="8">
        <v>88.3</v>
      </c>
      <c r="O428" s="8">
        <v>14.3</v>
      </c>
      <c r="P428" s="10">
        <v>0.155</v>
      </c>
      <c r="Q428" s="10">
        <v>0.42299999999999999</v>
      </c>
      <c r="R428" s="10">
        <v>0.42299999999999999</v>
      </c>
      <c r="S428" s="8">
        <v>3.1</v>
      </c>
      <c r="T428" s="10">
        <v>0.27400000000000002</v>
      </c>
      <c r="U428" s="10">
        <f t="shared" si="7"/>
        <v>0.27100000000000002</v>
      </c>
      <c r="V428" s="10">
        <v>0.312</v>
      </c>
      <c r="W428" s="10">
        <v>0.19500000000000001</v>
      </c>
      <c r="X428" s="10">
        <v>0.11700000000000001</v>
      </c>
      <c r="Y428" s="10">
        <v>0.72899999999999998</v>
      </c>
      <c r="Z428" s="8">
        <v>0.20899999999999999</v>
      </c>
      <c r="AA428" s="8">
        <v>0.24199999999999999</v>
      </c>
      <c r="AB428" s="11">
        <v>0.20200000000000001</v>
      </c>
      <c r="AC428" s="8">
        <v>0.311</v>
      </c>
      <c r="AD428" s="8">
        <v>0.307</v>
      </c>
      <c r="AE428" s="8">
        <v>98</v>
      </c>
      <c r="AF428" s="11">
        <v>0.6</v>
      </c>
      <c r="AG428" s="11">
        <v>-0.2</v>
      </c>
      <c r="AH428" s="8">
        <v>3.6</v>
      </c>
      <c r="AI428" s="8">
        <v>1.7</v>
      </c>
      <c r="AJ428" s="8">
        <v>1.7</v>
      </c>
    </row>
    <row r="429" spans="1:36" ht="15" thickBot="1">
      <c r="A429" s="5">
        <v>140</v>
      </c>
      <c r="B429" s="7" t="s">
        <v>119</v>
      </c>
      <c r="C429" s="22">
        <v>2022</v>
      </c>
      <c r="D429" s="6" t="s">
        <v>103</v>
      </c>
      <c r="E429" s="8">
        <v>134</v>
      </c>
      <c r="F429" s="8"/>
      <c r="G429" s="8">
        <v>461</v>
      </c>
      <c r="H429" s="8">
        <v>0.29499999999999998</v>
      </c>
      <c r="I429" s="8">
        <v>0.38400000000000001</v>
      </c>
      <c r="J429" s="9">
        <v>6.0999999999999999E-2</v>
      </c>
      <c r="K429" s="10">
        <v>0.34300000000000003</v>
      </c>
      <c r="L429" s="10">
        <v>7.3999999999999996E-2</v>
      </c>
      <c r="M429" s="10">
        <v>0.38200000000000001</v>
      </c>
      <c r="N429" s="8">
        <v>89.2</v>
      </c>
      <c r="O429" s="8">
        <v>10.9</v>
      </c>
      <c r="P429" s="10">
        <v>0.245</v>
      </c>
      <c r="Q429" s="10">
        <v>0.42599999999999999</v>
      </c>
      <c r="R429" s="10">
        <v>0.32800000000000001</v>
      </c>
      <c r="S429" s="8">
        <v>5.6</v>
      </c>
      <c r="T429" s="10">
        <v>0.33800000000000002</v>
      </c>
      <c r="U429" s="10">
        <f t="shared" si="7"/>
        <v>0.27300000000000002</v>
      </c>
      <c r="V429" s="10">
        <v>0.314</v>
      </c>
      <c r="W429" s="10">
        <v>0.184</v>
      </c>
      <c r="X429" s="10">
        <v>0.13</v>
      </c>
      <c r="Y429" s="10">
        <v>0.72699999999999998</v>
      </c>
      <c r="Z429" s="8">
        <v>0.13900000000000001</v>
      </c>
      <c r="AA429" s="8">
        <v>0.36</v>
      </c>
      <c r="AB429" s="11">
        <v>0.245</v>
      </c>
      <c r="AC429" s="8">
        <v>0.29599999999999999</v>
      </c>
      <c r="AD429" s="8">
        <v>0.28699999999999998</v>
      </c>
      <c r="AE429" s="8">
        <v>89</v>
      </c>
      <c r="AF429" s="11">
        <v>2.5</v>
      </c>
      <c r="AG429" s="11">
        <v>-2.9</v>
      </c>
      <c r="AH429" s="8">
        <v>3.8</v>
      </c>
      <c r="AI429" s="8">
        <v>1.7</v>
      </c>
      <c r="AJ429" s="8">
        <v>1.7</v>
      </c>
    </row>
    <row r="430" spans="1:36" ht="15" thickBot="1">
      <c r="A430" s="5">
        <v>141</v>
      </c>
      <c r="B430" s="7" t="s">
        <v>166</v>
      </c>
      <c r="C430" s="22">
        <v>2022</v>
      </c>
      <c r="D430" s="7" t="s">
        <v>58</v>
      </c>
      <c r="E430" s="8">
        <v>145</v>
      </c>
      <c r="F430" s="8"/>
      <c r="G430" s="8">
        <v>582</v>
      </c>
      <c r="H430" s="8">
        <v>0.30599999999999999</v>
      </c>
      <c r="I430" s="8">
        <v>0.41299999999999998</v>
      </c>
      <c r="J430" s="9">
        <v>5.8000000000000003E-2</v>
      </c>
      <c r="K430" s="10">
        <v>0.19600000000000001</v>
      </c>
      <c r="L430" s="10">
        <v>5.1999999999999998E-2</v>
      </c>
      <c r="M430" s="10">
        <v>0.377</v>
      </c>
      <c r="N430" s="8">
        <v>87.7</v>
      </c>
      <c r="O430" s="8">
        <v>11.3</v>
      </c>
      <c r="P430" s="10">
        <v>0.192</v>
      </c>
      <c r="Q430" s="10">
        <v>0.43099999999999999</v>
      </c>
      <c r="R430" s="10">
        <v>0.377</v>
      </c>
      <c r="S430" s="8">
        <v>3</v>
      </c>
      <c r="T430" s="10">
        <v>0.39700000000000002</v>
      </c>
      <c r="U430" s="10">
        <f t="shared" si="7"/>
        <v>0.21899999999999997</v>
      </c>
      <c r="V430" s="10">
        <v>0.27300000000000002</v>
      </c>
      <c r="W430" s="10">
        <v>0.161</v>
      </c>
      <c r="X430" s="10">
        <v>0.112</v>
      </c>
      <c r="Y430" s="10">
        <v>0.78100000000000003</v>
      </c>
      <c r="Z430" s="8">
        <v>0.16300000000000001</v>
      </c>
      <c r="AA430" s="8">
        <v>0.28899999999999998</v>
      </c>
      <c r="AB430" s="11">
        <v>0.25</v>
      </c>
      <c r="AC430" s="8">
        <v>0.314</v>
      </c>
      <c r="AD430" s="8">
        <v>0.29799999999999999</v>
      </c>
      <c r="AE430" s="8">
        <v>107</v>
      </c>
      <c r="AF430" s="11">
        <v>0.6</v>
      </c>
      <c r="AG430" s="11">
        <v>5.0999999999999996</v>
      </c>
      <c r="AH430" s="8">
        <v>-7.8</v>
      </c>
      <c r="AI430" s="8">
        <v>1.7</v>
      </c>
      <c r="AJ430" s="8">
        <v>1.7</v>
      </c>
    </row>
    <row r="431" spans="1:36" ht="15" thickBot="1">
      <c r="A431" s="5">
        <v>142</v>
      </c>
      <c r="B431" s="7" t="s">
        <v>1687</v>
      </c>
      <c r="C431" s="22">
        <v>2022</v>
      </c>
      <c r="D431" s="7" t="s">
        <v>48</v>
      </c>
      <c r="E431" s="8">
        <v>91</v>
      </c>
      <c r="F431" s="8"/>
      <c r="G431" s="8">
        <v>382</v>
      </c>
      <c r="H431" s="8">
        <v>0.32700000000000001</v>
      </c>
      <c r="I431" s="8">
        <v>0.46100000000000002</v>
      </c>
      <c r="J431" s="9">
        <v>3.9E-2</v>
      </c>
      <c r="K431" s="10">
        <v>0.19600000000000001</v>
      </c>
      <c r="L431" s="10">
        <v>7.2999999999999995E-2</v>
      </c>
      <c r="M431" s="10">
        <v>0.39800000000000002</v>
      </c>
      <c r="N431" s="8">
        <v>88.6</v>
      </c>
      <c r="O431" s="8">
        <v>5.4</v>
      </c>
      <c r="P431" s="10">
        <v>0.20799999999999999</v>
      </c>
      <c r="Q431" s="10">
        <v>0.50900000000000001</v>
      </c>
      <c r="R431" s="10">
        <v>0.28399999999999997</v>
      </c>
      <c r="S431" s="8">
        <v>1.6</v>
      </c>
      <c r="T431" s="10">
        <v>0.48299999999999998</v>
      </c>
      <c r="U431" s="10">
        <f t="shared" si="7"/>
        <v>0.24299999999999999</v>
      </c>
      <c r="V431" s="10">
        <v>0.26800000000000002</v>
      </c>
      <c r="W431" s="10">
        <v>0.124</v>
      </c>
      <c r="X431" s="10">
        <v>0.14399999999999999</v>
      </c>
      <c r="Y431" s="10">
        <v>0.75700000000000001</v>
      </c>
      <c r="Z431" s="8">
        <v>0.16600000000000001</v>
      </c>
      <c r="AA431" s="8">
        <v>0.34499999999999997</v>
      </c>
      <c r="AB431" s="11">
        <v>0.29599999999999999</v>
      </c>
      <c r="AC431" s="8">
        <v>0.33900000000000002</v>
      </c>
      <c r="AD431" s="8">
        <v>0.32</v>
      </c>
      <c r="AE431" s="8">
        <v>125</v>
      </c>
      <c r="AF431" s="11">
        <v>-1.3</v>
      </c>
      <c r="AG431" s="11">
        <v>9.1999999999999993</v>
      </c>
      <c r="AH431" s="8">
        <v>-5.7</v>
      </c>
      <c r="AI431" s="8">
        <v>1.6</v>
      </c>
      <c r="AJ431" s="8">
        <v>1.6</v>
      </c>
    </row>
    <row r="432" spans="1:36" ht="15" thickBot="1">
      <c r="A432" s="5">
        <v>143</v>
      </c>
      <c r="B432" s="7" t="s">
        <v>183</v>
      </c>
      <c r="C432" s="22">
        <v>2022</v>
      </c>
      <c r="D432" s="7" t="s">
        <v>29</v>
      </c>
      <c r="E432" s="8">
        <v>127</v>
      </c>
      <c r="F432" s="8"/>
      <c r="G432" s="8">
        <v>511</v>
      </c>
      <c r="H432" s="8">
        <v>0.29399999999999998</v>
      </c>
      <c r="I432" s="8">
        <v>0.42899999999999999</v>
      </c>
      <c r="J432" s="9">
        <v>3.3000000000000002E-2</v>
      </c>
      <c r="K432" s="10">
        <v>0.155</v>
      </c>
      <c r="L432" s="10">
        <v>5.3999999999999999E-2</v>
      </c>
      <c r="M432" s="10">
        <v>0.33300000000000002</v>
      </c>
      <c r="N432" s="8">
        <v>86.9</v>
      </c>
      <c r="O432" s="8">
        <v>9.9</v>
      </c>
      <c r="P432" s="10">
        <v>0.17799999999999999</v>
      </c>
      <c r="Q432" s="10">
        <v>0.47199999999999998</v>
      </c>
      <c r="R432" s="10">
        <v>0.35</v>
      </c>
      <c r="S432" s="8">
        <v>4</v>
      </c>
      <c r="T432" s="10">
        <v>0.39900000000000002</v>
      </c>
      <c r="U432" s="10">
        <f t="shared" si="7"/>
        <v>0.20299999999999996</v>
      </c>
      <c r="V432" s="10">
        <v>0.23300000000000001</v>
      </c>
      <c r="W432" s="10">
        <v>0.12</v>
      </c>
      <c r="X432" s="10">
        <v>0.113</v>
      </c>
      <c r="Y432" s="10">
        <v>0.79700000000000004</v>
      </c>
      <c r="Z432" s="8">
        <v>0.16600000000000001</v>
      </c>
      <c r="AA432" s="8">
        <v>0.28499999999999998</v>
      </c>
      <c r="AB432" s="11">
        <v>0.26400000000000001</v>
      </c>
      <c r="AC432" s="8">
        <v>0.314</v>
      </c>
      <c r="AD432" s="8">
        <v>0.29599999999999999</v>
      </c>
      <c r="AE432" s="8">
        <v>103</v>
      </c>
      <c r="AF432" s="11">
        <v>1.4</v>
      </c>
      <c r="AG432" s="11">
        <v>2.8</v>
      </c>
      <c r="AH432" s="8">
        <v>-3.4</v>
      </c>
      <c r="AI432" s="8">
        <v>1.6</v>
      </c>
      <c r="AJ432" s="8">
        <v>1.6</v>
      </c>
    </row>
    <row r="433" spans="1:36" ht="15" thickBot="1">
      <c r="A433" s="5">
        <v>144</v>
      </c>
      <c r="B433" s="7" t="s">
        <v>1680</v>
      </c>
      <c r="C433" s="22">
        <v>2022</v>
      </c>
      <c r="D433" s="7" t="s">
        <v>109</v>
      </c>
      <c r="E433" s="8">
        <v>137</v>
      </c>
      <c r="F433" s="8"/>
      <c r="G433" s="8">
        <v>581</v>
      </c>
      <c r="H433" s="8">
        <v>0.32500000000000001</v>
      </c>
      <c r="I433" s="8">
        <v>0.40799999999999997</v>
      </c>
      <c r="J433" s="9">
        <v>7.9000000000000001E-2</v>
      </c>
      <c r="K433" s="10">
        <v>0.17399999999999999</v>
      </c>
      <c r="L433" s="10">
        <v>7.1999999999999995E-2</v>
      </c>
      <c r="M433" s="10">
        <v>0.45900000000000002</v>
      </c>
      <c r="N433" s="8">
        <v>90</v>
      </c>
      <c r="O433" s="8">
        <v>4.5999999999999996</v>
      </c>
      <c r="P433" s="10">
        <v>0.21099999999999999</v>
      </c>
      <c r="Q433" s="10">
        <v>0.52200000000000002</v>
      </c>
      <c r="R433" s="10">
        <v>0.26700000000000002</v>
      </c>
      <c r="S433" s="8">
        <v>2.6</v>
      </c>
      <c r="T433" s="10">
        <v>0.314</v>
      </c>
      <c r="U433" s="10">
        <f t="shared" si="7"/>
        <v>0.20499999999999996</v>
      </c>
      <c r="V433" s="10">
        <v>0.252</v>
      </c>
      <c r="W433" s="10">
        <v>0.151</v>
      </c>
      <c r="X433" s="10">
        <v>0.10100000000000001</v>
      </c>
      <c r="Y433" s="10">
        <v>0.79500000000000004</v>
      </c>
      <c r="Z433" s="8">
        <v>0.14199999999999999</v>
      </c>
      <c r="AA433" s="8">
        <v>0.30399999999999999</v>
      </c>
      <c r="AB433" s="11">
        <v>0.26600000000000001</v>
      </c>
      <c r="AC433" s="8">
        <v>0.32100000000000001</v>
      </c>
      <c r="AD433" s="8">
        <v>0.32600000000000001</v>
      </c>
      <c r="AE433" s="8">
        <v>91</v>
      </c>
      <c r="AF433" s="11">
        <v>-1.7</v>
      </c>
      <c r="AG433" s="11">
        <v>-7.5</v>
      </c>
      <c r="AH433" s="8">
        <v>3.5</v>
      </c>
      <c r="AI433" s="8">
        <v>1.6</v>
      </c>
      <c r="AJ433" s="8">
        <v>1.6</v>
      </c>
    </row>
    <row r="434" spans="1:36" ht="15" thickBot="1">
      <c r="A434" s="5">
        <v>145</v>
      </c>
      <c r="B434" s="7" t="s">
        <v>251</v>
      </c>
      <c r="C434" s="22">
        <v>2022</v>
      </c>
      <c r="D434" s="6" t="s">
        <v>103</v>
      </c>
      <c r="E434" s="8">
        <v>119</v>
      </c>
      <c r="F434" s="8"/>
      <c r="G434" s="8">
        <v>426</v>
      </c>
      <c r="H434" s="8">
        <v>0.315</v>
      </c>
      <c r="I434" s="8">
        <v>0.39900000000000002</v>
      </c>
      <c r="J434" s="9">
        <v>5.1999999999999998E-2</v>
      </c>
      <c r="K434" s="10">
        <v>0.16200000000000001</v>
      </c>
      <c r="L434" s="10">
        <v>5.0999999999999997E-2</v>
      </c>
      <c r="M434" s="10">
        <v>0.36399999999999999</v>
      </c>
      <c r="N434" s="8">
        <v>87.9</v>
      </c>
      <c r="O434" s="8">
        <v>10.7</v>
      </c>
      <c r="P434" s="10">
        <v>0.22600000000000001</v>
      </c>
      <c r="Q434" s="10">
        <v>0.45200000000000001</v>
      </c>
      <c r="R434" s="10">
        <v>0.32200000000000001</v>
      </c>
      <c r="S434" s="8">
        <v>1.8</v>
      </c>
      <c r="T434" s="10">
        <v>0.35599999999999998</v>
      </c>
      <c r="U434" s="10">
        <f t="shared" si="7"/>
        <v>0.14900000000000002</v>
      </c>
      <c r="V434" s="10">
        <v>0.248</v>
      </c>
      <c r="W434" s="10">
        <v>0.17499999999999999</v>
      </c>
      <c r="X434" s="10">
        <v>7.3999999999999996E-2</v>
      </c>
      <c r="Y434" s="10">
        <v>0.85099999999999998</v>
      </c>
      <c r="Z434" s="8">
        <v>0.126</v>
      </c>
      <c r="AA434" s="8">
        <v>0.31</v>
      </c>
      <c r="AB434" s="11">
        <v>0.27400000000000002</v>
      </c>
      <c r="AC434" s="8">
        <v>0.312</v>
      </c>
      <c r="AD434" s="8">
        <v>0.30099999999999999</v>
      </c>
      <c r="AE434" s="8">
        <v>99</v>
      </c>
      <c r="AF434" s="11">
        <v>-9.9</v>
      </c>
      <c r="AG434" s="11">
        <v>-10.4</v>
      </c>
      <c r="AH434" s="8">
        <v>12.1</v>
      </c>
      <c r="AI434" s="8">
        <v>1.6</v>
      </c>
      <c r="AJ434" s="8">
        <v>1.6</v>
      </c>
    </row>
    <row r="435" spans="1:36" ht="15" thickBot="1">
      <c r="A435" s="5">
        <v>146</v>
      </c>
      <c r="B435" s="7" t="s">
        <v>242</v>
      </c>
      <c r="C435" s="22">
        <v>2022</v>
      </c>
      <c r="D435" s="7" t="s">
        <v>56</v>
      </c>
      <c r="E435" s="8">
        <v>113</v>
      </c>
      <c r="F435" s="8"/>
      <c r="G435" s="8">
        <v>425</v>
      </c>
      <c r="H435" s="8">
        <v>0.308</v>
      </c>
      <c r="I435" s="8">
        <v>0.433</v>
      </c>
      <c r="J435" s="9">
        <v>8.8999999999999996E-2</v>
      </c>
      <c r="K435" s="10">
        <v>0.32200000000000001</v>
      </c>
      <c r="L435" s="10">
        <v>0.13400000000000001</v>
      </c>
      <c r="M435" s="10">
        <v>0.39700000000000002</v>
      </c>
      <c r="N435" s="8">
        <v>89.6</v>
      </c>
      <c r="O435" s="8">
        <v>9.1</v>
      </c>
      <c r="P435" s="10">
        <v>0.17499999999999999</v>
      </c>
      <c r="Q435" s="10">
        <v>0.5</v>
      </c>
      <c r="R435" s="10">
        <v>0.32500000000000001</v>
      </c>
      <c r="S435" s="8">
        <v>5.9</v>
      </c>
      <c r="T435" s="10">
        <v>0.33200000000000002</v>
      </c>
      <c r="U435" s="10">
        <f t="shared" si="7"/>
        <v>0.36599999999999999</v>
      </c>
      <c r="V435" s="10">
        <v>0.32300000000000001</v>
      </c>
      <c r="W435" s="10">
        <v>0.14199999999999999</v>
      </c>
      <c r="X435" s="10">
        <v>0.18099999999999999</v>
      </c>
      <c r="Y435" s="10">
        <v>0.63400000000000001</v>
      </c>
      <c r="Z435" s="8">
        <v>0.19800000000000001</v>
      </c>
      <c r="AA435" s="8">
        <v>0.32</v>
      </c>
      <c r="AB435" s="11">
        <v>0.23499999999999999</v>
      </c>
      <c r="AC435" s="8">
        <v>0.32200000000000001</v>
      </c>
      <c r="AD435" s="8">
        <v>0.32400000000000001</v>
      </c>
      <c r="AE435" s="8">
        <v>108</v>
      </c>
      <c r="AF435" s="11">
        <v>1.9</v>
      </c>
      <c r="AG435" s="11">
        <v>6</v>
      </c>
      <c r="AH435" s="8">
        <v>-5.0999999999999996</v>
      </c>
      <c r="AI435" s="8">
        <v>1.6</v>
      </c>
      <c r="AJ435" s="8">
        <v>1.6</v>
      </c>
    </row>
    <row r="436" spans="1:36" ht="15" thickBot="1">
      <c r="A436" s="5">
        <v>147</v>
      </c>
      <c r="B436" s="7" t="s">
        <v>155</v>
      </c>
      <c r="C436" s="22">
        <v>2022</v>
      </c>
      <c r="D436" s="7" t="s">
        <v>86</v>
      </c>
      <c r="E436" s="8">
        <v>151</v>
      </c>
      <c r="F436" s="8"/>
      <c r="G436" s="8">
        <v>602</v>
      </c>
      <c r="H436" s="8">
        <v>0.316</v>
      </c>
      <c r="I436" s="8">
        <v>0.39400000000000002</v>
      </c>
      <c r="J436" s="9">
        <v>9.8000000000000004E-2</v>
      </c>
      <c r="K436" s="10">
        <v>0.17100000000000001</v>
      </c>
      <c r="L436" s="10">
        <v>6.3E-2</v>
      </c>
      <c r="M436" s="10">
        <v>0.35199999999999998</v>
      </c>
      <c r="N436" s="8">
        <v>87.8</v>
      </c>
      <c r="O436" s="8">
        <v>20.7</v>
      </c>
      <c r="P436" s="10">
        <v>0.191</v>
      </c>
      <c r="Q436" s="10">
        <v>0.34300000000000003</v>
      </c>
      <c r="R436" s="10">
        <v>0.46600000000000003</v>
      </c>
      <c r="S436" s="8">
        <v>2.1</v>
      </c>
      <c r="T436" s="10">
        <v>0.307</v>
      </c>
      <c r="U436" s="10">
        <f t="shared" si="7"/>
        <v>0.17400000000000004</v>
      </c>
      <c r="V436" s="10">
        <v>0.26200000000000001</v>
      </c>
      <c r="W436" s="10">
        <v>0.183</v>
      </c>
      <c r="X436" s="10">
        <v>7.9000000000000001E-2</v>
      </c>
      <c r="Y436" s="10">
        <v>0.82599999999999996</v>
      </c>
      <c r="Z436" s="8">
        <v>0.16600000000000001</v>
      </c>
      <c r="AA436" s="8">
        <v>0.246</v>
      </c>
      <c r="AB436" s="11">
        <v>0.22900000000000001</v>
      </c>
      <c r="AC436" s="8">
        <v>0.312</v>
      </c>
      <c r="AD436" s="8">
        <v>0.31</v>
      </c>
      <c r="AE436" s="8">
        <v>104</v>
      </c>
      <c r="AF436" s="11">
        <v>-1.4</v>
      </c>
      <c r="AG436" s="11">
        <v>1.6</v>
      </c>
      <c r="AH436" s="8">
        <v>-7.1</v>
      </c>
      <c r="AI436" s="8">
        <v>1.6</v>
      </c>
      <c r="AJ436" s="8">
        <v>1.6</v>
      </c>
    </row>
    <row r="437" spans="1:36" ht="15" thickBot="1">
      <c r="A437" s="5">
        <v>148</v>
      </c>
      <c r="B437" s="7" t="s">
        <v>1675</v>
      </c>
      <c r="C437" s="22">
        <v>2022</v>
      </c>
      <c r="D437" s="7" t="s">
        <v>144</v>
      </c>
      <c r="E437" s="8">
        <v>138</v>
      </c>
      <c r="F437" s="8"/>
      <c r="G437" s="8">
        <v>443</v>
      </c>
      <c r="H437" s="8">
        <v>0.316</v>
      </c>
      <c r="I437" s="8">
        <v>0.42699999999999999</v>
      </c>
      <c r="J437" s="9">
        <v>4.2999999999999997E-2</v>
      </c>
      <c r="K437" s="10">
        <v>0.23699999999999999</v>
      </c>
      <c r="L437" s="10">
        <v>9.4E-2</v>
      </c>
      <c r="M437" s="10">
        <v>0.443</v>
      </c>
      <c r="N437" s="8">
        <v>90.6</v>
      </c>
      <c r="O437" s="8">
        <v>12.5</v>
      </c>
      <c r="P437" s="10">
        <v>0.24199999999999999</v>
      </c>
      <c r="Q437" s="10">
        <v>0.40500000000000003</v>
      </c>
      <c r="R437" s="10">
        <v>0.35299999999999998</v>
      </c>
      <c r="S437" s="8">
        <v>4.9000000000000004</v>
      </c>
      <c r="T437" s="10">
        <v>0.42399999999999999</v>
      </c>
      <c r="U437" s="10">
        <f t="shared" si="7"/>
        <v>0.25700000000000001</v>
      </c>
      <c r="V437" s="10">
        <v>0.25600000000000001</v>
      </c>
      <c r="W437" s="10">
        <v>0.104</v>
      </c>
      <c r="X437" s="10">
        <v>0.152</v>
      </c>
      <c r="Y437" s="10">
        <v>0.74299999999999999</v>
      </c>
      <c r="Z437" s="8">
        <v>0.156</v>
      </c>
      <c r="AA437" s="8">
        <v>0.34</v>
      </c>
      <c r="AB437" s="11">
        <v>0.27200000000000002</v>
      </c>
      <c r="AC437" s="8">
        <v>0.32100000000000001</v>
      </c>
      <c r="AD437" s="8">
        <v>0.33300000000000002</v>
      </c>
      <c r="AE437" s="8">
        <v>111</v>
      </c>
      <c r="AF437" s="11">
        <v>-0.6</v>
      </c>
      <c r="AG437" s="11">
        <v>4.9000000000000004</v>
      </c>
      <c r="AH437" s="8">
        <v>-4.2</v>
      </c>
      <c r="AI437" s="8">
        <v>1.6</v>
      </c>
      <c r="AJ437" s="8">
        <v>1.6</v>
      </c>
    </row>
    <row r="438" spans="1:36" ht="15" thickBot="1">
      <c r="A438" s="5">
        <v>149</v>
      </c>
      <c r="B438" s="7" t="s">
        <v>229</v>
      </c>
      <c r="C438" s="22">
        <v>2022</v>
      </c>
      <c r="D438" s="7" t="s">
        <v>89</v>
      </c>
      <c r="E438" s="8">
        <v>152</v>
      </c>
      <c r="F438" s="8"/>
      <c r="G438" s="8">
        <v>631</v>
      </c>
      <c r="H438" s="8">
        <v>0.315</v>
      </c>
      <c r="I438" s="8">
        <v>0.39800000000000002</v>
      </c>
      <c r="J438" s="9">
        <v>4.9000000000000002E-2</v>
      </c>
      <c r="K438" s="10">
        <v>0.17399999999999999</v>
      </c>
      <c r="L438" s="10">
        <v>6.8000000000000005E-2</v>
      </c>
      <c r="M438" s="10">
        <v>0.43</v>
      </c>
      <c r="N438" s="8">
        <v>90.2</v>
      </c>
      <c r="O438" s="8">
        <v>10.4</v>
      </c>
      <c r="P438" s="10">
        <v>0.23499999999999999</v>
      </c>
      <c r="Q438" s="10">
        <v>0.46100000000000002</v>
      </c>
      <c r="R438" s="10">
        <v>0.30499999999999999</v>
      </c>
      <c r="S438" s="8">
        <v>3.4</v>
      </c>
      <c r="T438" s="10">
        <v>0.35399999999999998</v>
      </c>
      <c r="U438" s="10">
        <f t="shared" si="7"/>
        <v>0.18799999999999994</v>
      </c>
      <c r="V438" s="10">
        <v>0.24099999999999999</v>
      </c>
      <c r="W438" s="10">
        <v>0.14499999999999999</v>
      </c>
      <c r="X438" s="10">
        <v>9.6000000000000002E-2</v>
      </c>
      <c r="Y438" s="10">
        <v>0.81200000000000006</v>
      </c>
      <c r="Z438" s="8">
        <v>0.11799999999999999</v>
      </c>
      <c r="AA438" s="8">
        <v>0.31900000000000001</v>
      </c>
      <c r="AB438" s="11">
        <v>0.28000000000000003</v>
      </c>
      <c r="AC438" s="8">
        <v>0.31</v>
      </c>
      <c r="AD438" s="8">
        <v>0.33300000000000002</v>
      </c>
      <c r="AE438" s="8">
        <v>98</v>
      </c>
      <c r="AF438" s="11">
        <v>-0.5</v>
      </c>
      <c r="AG438" s="11">
        <v>-1.9</v>
      </c>
      <c r="AH438" s="8">
        <v>-4.9000000000000004</v>
      </c>
      <c r="AI438" s="8">
        <v>1.5</v>
      </c>
      <c r="AJ438" s="8">
        <v>1.5</v>
      </c>
    </row>
    <row r="439" spans="1:36" ht="15" thickBot="1">
      <c r="A439" s="5">
        <v>150</v>
      </c>
      <c r="B439" s="7" t="s">
        <v>70</v>
      </c>
      <c r="C439" s="22">
        <v>2022</v>
      </c>
      <c r="D439" s="7" t="s">
        <v>37</v>
      </c>
      <c r="E439" s="8">
        <v>137</v>
      </c>
      <c r="F439" s="8"/>
      <c r="G439" s="8">
        <v>558</v>
      </c>
      <c r="H439" s="8">
        <v>0.32100000000000001</v>
      </c>
      <c r="I439" s="8">
        <v>0.40699999999999997</v>
      </c>
      <c r="J439" s="9">
        <v>9.9000000000000005E-2</v>
      </c>
      <c r="K439" s="10">
        <v>0.18099999999999999</v>
      </c>
      <c r="L439" s="10">
        <v>6.0999999999999999E-2</v>
      </c>
      <c r="M439" s="10">
        <v>0.41899999999999998</v>
      </c>
      <c r="N439" s="8">
        <v>90.1</v>
      </c>
      <c r="O439" s="8">
        <v>13.5</v>
      </c>
      <c r="P439" s="10">
        <v>0.187</v>
      </c>
      <c r="Q439" s="10">
        <v>0.42299999999999999</v>
      </c>
      <c r="R439" s="10">
        <v>0.39</v>
      </c>
      <c r="S439" s="8">
        <v>4.2</v>
      </c>
      <c r="T439" s="10">
        <v>0.307</v>
      </c>
      <c r="U439" s="10">
        <f t="shared" si="7"/>
        <v>0.18799999999999994</v>
      </c>
      <c r="V439" s="10">
        <v>0.247</v>
      </c>
      <c r="W439" s="10">
        <v>0.16</v>
      </c>
      <c r="X439" s="10">
        <v>8.6999999999999994E-2</v>
      </c>
      <c r="Y439" s="10">
        <v>0.81200000000000006</v>
      </c>
      <c r="Z439" s="8">
        <v>0.16700000000000001</v>
      </c>
      <c r="AA439" s="8">
        <v>0.27600000000000002</v>
      </c>
      <c r="AB439" s="11">
        <v>0.24</v>
      </c>
      <c r="AC439" s="8">
        <v>0.317</v>
      </c>
      <c r="AD439" s="8">
        <v>0.315</v>
      </c>
      <c r="AE439" s="8">
        <v>103</v>
      </c>
      <c r="AF439" s="11">
        <v>-0.9</v>
      </c>
      <c r="AG439" s="11">
        <v>1.3</v>
      </c>
      <c r="AH439" s="8">
        <v>-5.8</v>
      </c>
      <c r="AI439" s="8">
        <v>1.5</v>
      </c>
      <c r="AJ439" s="8">
        <v>1.5</v>
      </c>
    </row>
    <row r="440" spans="1:36" ht="15" thickBot="1">
      <c r="A440" s="5">
        <v>151</v>
      </c>
      <c r="B440" s="7" t="s">
        <v>225</v>
      </c>
      <c r="C440" s="22">
        <v>2022</v>
      </c>
      <c r="D440" s="7" t="s">
        <v>54</v>
      </c>
      <c r="E440" s="8">
        <v>130</v>
      </c>
      <c r="F440" s="8"/>
      <c r="G440" s="8">
        <v>453</v>
      </c>
      <c r="H440" s="8">
        <v>0.33</v>
      </c>
      <c r="I440" s="8">
        <v>0.313</v>
      </c>
      <c r="J440" s="9">
        <v>0.13700000000000001</v>
      </c>
      <c r="K440" s="10">
        <v>0.24099999999999999</v>
      </c>
      <c r="L440" s="10">
        <v>5.8000000000000003E-2</v>
      </c>
      <c r="M440" s="10">
        <v>0.33100000000000002</v>
      </c>
      <c r="N440" s="8">
        <v>87.9</v>
      </c>
      <c r="O440" s="8">
        <v>14.8</v>
      </c>
      <c r="P440" s="10">
        <v>0.16400000000000001</v>
      </c>
      <c r="Q440" s="10">
        <v>0.44400000000000001</v>
      </c>
      <c r="R440" s="10">
        <v>0.39300000000000002</v>
      </c>
      <c r="S440" s="8">
        <v>5</v>
      </c>
      <c r="T440" s="10">
        <v>0.23699999999999999</v>
      </c>
      <c r="U440" s="10">
        <f t="shared" si="7"/>
        <v>0.24</v>
      </c>
      <c r="V440" s="10">
        <v>0.28999999999999998</v>
      </c>
      <c r="W440" s="10">
        <v>0.192</v>
      </c>
      <c r="X440" s="10">
        <v>9.8000000000000004E-2</v>
      </c>
      <c r="Y440" s="10">
        <v>0.76</v>
      </c>
      <c r="Z440" s="8">
        <v>9.6000000000000002E-2</v>
      </c>
      <c r="AA440" s="8">
        <v>0.27900000000000003</v>
      </c>
      <c r="AB440" s="11">
        <v>0.216</v>
      </c>
      <c r="AC440" s="8">
        <v>0.29199999999999998</v>
      </c>
      <c r="AD440" s="8">
        <v>0.30299999999999999</v>
      </c>
      <c r="AE440" s="8">
        <v>91</v>
      </c>
      <c r="AF440" s="11">
        <v>2.5</v>
      </c>
      <c r="AG440" s="11">
        <v>-1.9</v>
      </c>
      <c r="AH440" s="8">
        <v>1.8</v>
      </c>
      <c r="AI440" s="8">
        <v>1.5</v>
      </c>
      <c r="AJ440" s="8">
        <v>1.5</v>
      </c>
    </row>
    <row r="441" spans="1:36" ht="15" thickBot="1">
      <c r="A441" s="5">
        <v>152</v>
      </c>
      <c r="B441" s="7" t="s">
        <v>196</v>
      </c>
      <c r="C441" s="22">
        <v>2022</v>
      </c>
      <c r="D441" s="7" t="s">
        <v>74</v>
      </c>
      <c r="E441" s="8">
        <v>145</v>
      </c>
      <c r="F441" s="8"/>
      <c r="G441" s="8">
        <v>583</v>
      </c>
      <c r="H441" s="8">
        <v>0.315</v>
      </c>
      <c r="I441" s="8">
        <v>0.38600000000000001</v>
      </c>
      <c r="J441" s="9">
        <v>5.7000000000000002E-2</v>
      </c>
      <c r="K441" s="10">
        <v>0.17</v>
      </c>
      <c r="L441" s="10">
        <v>4.3999999999999997E-2</v>
      </c>
      <c r="M441" s="10">
        <v>0.33600000000000002</v>
      </c>
      <c r="N441" s="8">
        <v>85.5</v>
      </c>
      <c r="O441" s="8">
        <v>12.7</v>
      </c>
      <c r="P441" s="10">
        <v>0.23599999999999999</v>
      </c>
      <c r="Q441" s="10">
        <v>0.44800000000000001</v>
      </c>
      <c r="R441" s="10">
        <v>0.316</v>
      </c>
      <c r="S441" s="8">
        <v>3</v>
      </c>
      <c r="T441" s="10">
        <v>0.38800000000000001</v>
      </c>
      <c r="U441" s="10">
        <f t="shared" si="7"/>
        <v>0.18100000000000005</v>
      </c>
      <c r="V441" s="10">
        <v>0.26300000000000001</v>
      </c>
      <c r="W441" s="10">
        <v>0.17199999999999999</v>
      </c>
      <c r="X441" s="10">
        <v>9.0999999999999998E-2</v>
      </c>
      <c r="Y441" s="10">
        <v>0.81899999999999995</v>
      </c>
      <c r="Z441" s="8">
        <v>0.13100000000000001</v>
      </c>
      <c r="AA441" s="8">
        <v>0.28599999999999998</v>
      </c>
      <c r="AB441" s="11">
        <v>0.255</v>
      </c>
      <c r="AC441" s="8">
        <v>0.309</v>
      </c>
      <c r="AD441" s="8">
        <v>0.311</v>
      </c>
      <c r="AE441" s="8">
        <v>93</v>
      </c>
      <c r="AF441" s="11">
        <v>-4.5999999999999996</v>
      </c>
      <c r="AG441" s="11">
        <v>-9.4</v>
      </c>
      <c r="AH441" s="8">
        <v>3.9</v>
      </c>
      <c r="AI441" s="8">
        <v>1.5</v>
      </c>
      <c r="AJ441" s="8">
        <v>1.5</v>
      </c>
    </row>
    <row r="442" spans="1:36" ht="15" thickBot="1">
      <c r="A442" s="5">
        <v>153</v>
      </c>
      <c r="B442" s="7" t="s">
        <v>305</v>
      </c>
      <c r="C442" s="22">
        <v>2022</v>
      </c>
      <c r="D442" s="7" t="s">
        <v>54</v>
      </c>
      <c r="E442" s="8">
        <v>142</v>
      </c>
      <c r="F442" s="8"/>
      <c r="G442" s="8">
        <v>531</v>
      </c>
      <c r="H442" s="8">
        <v>0.314</v>
      </c>
      <c r="I442" s="8">
        <v>0.32700000000000001</v>
      </c>
      <c r="J442" s="9">
        <v>6.6000000000000003E-2</v>
      </c>
      <c r="K442" s="10">
        <v>0.13600000000000001</v>
      </c>
      <c r="L442" s="10">
        <v>1.2E-2</v>
      </c>
      <c r="M442" s="10">
        <v>0.29799999999999999</v>
      </c>
      <c r="N442" s="8">
        <v>86.2</v>
      </c>
      <c r="O442" s="8">
        <v>4.3</v>
      </c>
      <c r="P442" s="10">
        <v>0.20899999999999999</v>
      </c>
      <c r="Q442" s="10">
        <v>0.54900000000000004</v>
      </c>
      <c r="R442" s="10">
        <v>0.24299999999999999</v>
      </c>
      <c r="S442" s="8">
        <v>5.2</v>
      </c>
      <c r="T442" s="10">
        <v>0.33100000000000002</v>
      </c>
      <c r="U442" s="10">
        <f t="shared" si="7"/>
        <v>0.10199999999999998</v>
      </c>
      <c r="V442" s="10">
        <v>0.25900000000000001</v>
      </c>
      <c r="W442" s="10">
        <v>0.21299999999999999</v>
      </c>
      <c r="X442" s="10">
        <v>4.4999999999999998E-2</v>
      </c>
      <c r="Y442" s="10">
        <v>0.89800000000000002</v>
      </c>
      <c r="Z442" s="8">
        <v>6.6000000000000003E-2</v>
      </c>
      <c r="AA442" s="8">
        <v>0.29599999999999999</v>
      </c>
      <c r="AB442" s="11">
        <v>0.26100000000000001</v>
      </c>
      <c r="AC442" s="8">
        <v>0.28499999999999998</v>
      </c>
      <c r="AD442" s="8">
        <v>0.28999999999999998</v>
      </c>
      <c r="AE442" s="8">
        <v>86</v>
      </c>
      <c r="AF442" s="11">
        <v>1.1000000000000001</v>
      </c>
      <c r="AG442" s="11">
        <v>-7</v>
      </c>
      <c r="AH442" s="8">
        <v>4.3</v>
      </c>
      <c r="AI442" s="8">
        <v>1.5</v>
      </c>
      <c r="AJ442" s="8">
        <v>1.5</v>
      </c>
    </row>
    <row r="443" spans="1:36" ht="15" thickBot="1">
      <c r="A443" s="5">
        <v>154</v>
      </c>
      <c r="B443" s="7" t="s">
        <v>185</v>
      </c>
      <c r="C443" s="22">
        <v>2022</v>
      </c>
      <c r="D443" s="6" t="s">
        <v>103</v>
      </c>
      <c r="E443" s="8">
        <v>139</v>
      </c>
      <c r="F443" s="8"/>
      <c r="G443" s="8">
        <v>550</v>
      </c>
      <c r="H443" s="8">
        <v>0.29799999999999999</v>
      </c>
      <c r="I443" s="8">
        <v>0.375</v>
      </c>
      <c r="J443" s="9">
        <v>6.9000000000000006E-2</v>
      </c>
      <c r="K443" s="10">
        <v>0.155</v>
      </c>
      <c r="L443" s="10">
        <v>4.2000000000000003E-2</v>
      </c>
      <c r="M443" s="10">
        <v>0.309</v>
      </c>
      <c r="N443" s="8">
        <v>87.1</v>
      </c>
      <c r="O443" s="8">
        <v>15.1</v>
      </c>
      <c r="P443" s="10">
        <v>0.19700000000000001</v>
      </c>
      <c r="Q443" s="10">
        <v>0.40899999999999997</v>
      </c>
      <c r="R443" s="10">
        <v>0.39400000000000002</v>
      </c>
      <c r="S443" s="8">
        <v>5.2</v>
      </c>
      <c r="T443" s="10">
        <v>0.35</v>
      </c>
      <c r="U443" s="10">
        <f t="shared" si="7"/>
        <v>0.18000000000000005</v>
      </c>
      <c r="V443" s="10">
        <v>0.24399999999999999</v>
      </c>
      <c r="W443" s="10">
        <v>0.153</v>
      </c>
      <c r="X443" s="10">
        <v>9.0999999999999998E-2</v>
      </c>
      <c r="Y443" s="10">
        <v>0.82</v>
      </c>
      <c r="Z443" s="8">
        <v>0.125</v>
      </c>
      <c r="AA443" s="8">
        <v>0.27600000000000002</v>
      </c>
      <c r="AB443" s="11">
        <v>0.25</v>
      </c>
      <c r="AC443" s="8">
        <v>0.29399999999999998</v>
      </c>
      <c r="AD443" s="8">
        <v>0.28799999999999998</v>
      </c>
      <c r="AE443" s="8">
        <v>88</v>
      </c>
      <c r="AF443" s="11">
        <v>2.6</v>
      </c>
      <c r="AG443" s="11">
        <v>-4.9000000000000004</v>
      </c>
      <c r="AH443" s="8">
        <v>1.5</v>
      </c>
      <c r="AI443" s="8">
        <v>1.5</v>
      </c>
      <c r="AJ443" s="8">
        <v>1.5</v>
      </c>
    </row>
    <row r="444" spans="1:36" ht="15" thickBot="1">
      <c r="A444" s="5">
        <v>155</v>
      </c>
      <c r="B444" s="7" t="s">
        <v>208</v>
      </c>
      <c r="C444" s="22">
        <v>2022</v>
      </c>
      <c r="D444" s="7" t="s">
        <v>39</v>
      </c>
      <c r="E444" s="8">
        <v>124</v>
      </c>
      <c r="F444" s="8"/>
      <c r="G444" s="8">
        <v>456</v>
      </c>
      <c r="H444" s="8">
        <v>0.313</v>
      </c>
      <c r="I444" s="8">
        <v>0.35699999999999998</v>
      </c>
      <c r="J444" s="9">
        <v>7.6999999999999999E-2</v>
      </c>
      <c r="K444" s="10">
        <v>0.23899999999999999</v>
      </c>
      <c r="L444" s="10">
        <v>6.8000000000000005E-2</v>
      </c>
      <c r="M444" s="10">
        <v>0.32300000000000001</v>
      </c>
      <c r="N444" s="8">
        <v>86.3</v>
      </c>
      <c r="O444" s="8">
        <v>12.1</v>
      </c>
      <c r="P444" s="10">
        <v>0.17599999999999999</v>
      </c>
      <c r="Q444" s="10">
        <v>0.40899999999999997</v>
      </c>
      <c r="R444" s="10">
        <v>0.41499999999999998</v>
      </c>
      <c r="S444" s="8">
        <v>4.0999999999999996</v>
      </c>
      <c r="T444" s="10">
        <v>0.35199999999999998</v>
      </c>
      <c r="U444" s="10">
        <f t="shared" si="7"/>
        <v>0.27200000000000002</v>
      </c>
      <c r="V444" s="10">
        <v>0.28000000000000003</v>
      </c>
      <c r="W444" s="10">
        <v>0.14199999999999999</v>
      </c>
      <c r="X444" s="10">
        <v>0.13800000000000001</v>
      </c>
      <c r="Y444" s="10">
        <v>0.72799999999999998</v>
      </c>
      <c r="Z444" s="8">
        <v>0.104</v>
      </c>
      <c r="AA444" s="8">
        <v>0.32100000000000001</v>
      </c>
      <c r="AB444" s="11">
        <v>0.254</v>
      </c>
      <c r="AC444" s="8">
        <v>0.29699999999999999</v>
      </c>
      <c r="AD444" s="8">
        <v>0.28899999999999998</v>
      </c>
      <c r="AE444" s="8">
        <v>89</v>
      </c>
      <c r="AF444" s="11">
        <v>0.6</v>
      </c>
      <c r="AG444" s="11">
        <v>-5.2</v>
      </c>
      <c r="AH444" s="8">
        <v>4.7</v>
      </c>
      <c r="AI444" s="8">
        <v>1.5</v>
      </c>
      <c r="AJ444" s="8">
        <v>1.5</v>
      </c>
    </row>
    <row r="445" spans="1:36" ht="15" thickBot="1">
      <c r="A445" s="5">
        <v>156</v>
      </c>
      <c r="B445" s="7" t="s">
        <v>268</v>
      </c>
      <c r="C445" s="22">
        <v>2022</v>
      </c>
      <c r="D445" s="7" t="s">
        <v>64</v>
      </c>
      <c r="E445" s="8">
        <v>89</v>
      </c>
      <c r="F445" s="8"/>
      <c r="G445" s="8">
        <v>363</v>
      </c>
      <c r="H445" s="8">
        <v>0.32500000000000001</v>
      </c>
      <c r="I445" s="8">
        <v>0.375</v>
      </c>
      <c r="J445" s="9">
        <v>6.6000000000000003E-2</v>
      </c>
      <c r="K445" s="10">
        <v>0.187</v>
      </c>
      <c r="L445" s="10">
        <v>3.6999999999999998E-2</v>
      </c>
      <c r="M445" s="10">
        <v>0.379</v>
      </c>
      <c r="N445" s="8">
        <v>89.5</v>
      </c>
      <c r="O445" s="8">
        <v>10.199999999999999</v>
      </c>
      <c r="P445" s="10">
        <v>0.23</v>
      </c>
      <c r="Q445" s="10">
        <v>0.44800000000000001</v>
      </c>
      <c r="R445" s="10">
        <v>0.32200000000000001</v>
      </c>
      <c r="S445" s="8">
        <v>4.4000000000000004</v>
      </c>
      <c r="T445" s="10">
        <v>0.36899999999999999</v>
      </c>
      <c r="U445" s="10">
        <f t="shared" si="7"/>
        <v>0.22099999999999997</v>
      </c>
      <c r="V445" s="10">
        <v>0.249</v>
      </c>
      <c r="W445" s="10">
        <v>0.13400000000000001</v>
      </c>
      <c r="X445" s="10">
        <v>0.115</v>
      </c>
      <c r="Y445" s="10">
        <v>0.77900000000000003</v>
      </c>
      <c r="Z445" s="8">
        <v>0.10100000000000001</v>
      </c>
      <c r="AA445" s="8">
        <v>0.33200000000000002</v>
      </c>
      <c r="AB445" s="11">
        <v>0.27400000000000002</v>
      </c>
      <c r="AC445" s="8">
        <v>0.308</v>
      </c>
      <c r="AD445" s="8">
        <v>0.29899999999999999</v>
      </c>
      <c r="AE445" s="8">
        <v>105</v>
      </c>
      <c r="AF445" s="11">
        <v>2.2999999999999998</v>
      </c>
      <c r="AG445" s="11">
        <v>4.4000000000000004</v>
      </c>
      <c r="AH445" s="8">
        <v>-2</v>
      </c>
      <c r="AI445" s="8">
        <v>1.5</v>
      </c>
      <c r="AJ445" s="8">
        <v>1.5</v>
      </c>
    </row>
    <row r="446" spans="1:36" ht="15" thickBot="1">
      <c r="A446" s="5">
        <v>157</v>
      </c>
      <c r="B446" s="7" t="s">
        <v>236</v>
      </c>
      <c r="C446" s="22">
        <v>2022</v>
      </c>
      <c r="D446" s="6" t="s">
        <v>103</v>
      </c>
      <c r="E446" s="8">
        <v>86</v>
      </c>
      <c r="F446" s="8"/>
      <c r="G446" s="8">
        <v>313</v>
      </c>
      <c r="H446" s="8">
        <v>0.29399999999999998</v>
      </c>
      <c r="I446" s="8">
        <v>0.35599999999999998</v>
      </c>
      <c r="J446" s="9">
        <v>4.8000000000000001E-2</v>
      </c>
      <c r="K446" s="10">
        <v>0.19800000000000001</v>
      </c>
      <c r="L446" s="10">
        <v>3.5000000000000003E-2</v>
      </c>
      <c r="M446" s="10">
        <v>0.26300000000000001</v>
      </c>
      <c r="N446" s="8">
        <v>83.4</v>
      </c>
      <c r="O446" s="8">
        <v>16.7</v>
      </c>
      <c r="P446" s="10">
        <v>0.16400000000000001</v>
      </c>
      <c r="Q446" s="10">
        <v>0.40100000000000002</v>
      </c>
      <c r="R446" s="10">
        <v>0.435</v>
      </c>
      <c r="S446" s="8">
        <v>7.4</v>
      </c>
      <c r="T446" s="10">
        <v>0.373</v>
      </c>
      <c r="U446" s="10">
        <f t="shared" si="7"/>
        <v>0.20899999999999996</v>
      </c>
      <c r="V446" s="10">
        <v>0.27500000000000002</v>
      </c>
      <c r="W446" s="10">
        <v>0.17499999999999999</v>
      </c>
      <c r="X446" s="10">
        <v>9.9000000000000005E-2</v>
      </c>
      <c r="Y446" s="10">
        <v>0.79100000000000004</v>
      </c>
      <c r="Z446" s="8">
        <v>0.106</v>
      </c>
      <c r="AA446" s="8">
        <v>0.3</v>
      </c>
      <c r="AB446" s="11">
        <v>0.25</v>
      </c>
      <c r="AC446" s="8">
        <v>0.28599999999999998</v>
      </c>
      <c r="AD446" s="8">
        <v>0.27</v>
      </c>
      <c r="AE446" s="8">
        <v>85</v>
      </c>
      <c r="AF446" s="11">
        <v>4.2</v>
      </c>
      <c r="AG446" s="11">
        <v>-1.1000000000000001</v>
      </c>
      <c r="AH446" s="8">
        <v>4.3</v>
      </c>
      <c r="AI446" s="8">
        <v>1.4</v>
      </c>
      <c r="AJ446" s="8">
        <v>1.4</v>
      </c>
    </row>
    <row r="447" spans="1:36" ht="15" thickBot="1">
      <c r="A447" s="5">
        <v>158</v>
      </c>
      <c r="B447" s="7" t="s">
        <v>88</v>
      </c>
      <c r="C447" s="22">
        <v>2022</v>
      </c>
      <c r="D447" s="7" t="s">
        <v>89</v>
      </c>
      <c r="E447" s="8">
        <v>127</v>
      </c>
      <c r="F447" s="8"/>
      <c r="G447" s="8">
        <v>466</v>
      </c>
      <c r="H447" s="8">
        <v>0.29499999999999998</v>
      </c>
      <c r="I447" s="8">
        <v>0.35799999999999998</v>
      </c>
      <c r="J447" s="9">
        <v>7.6999999999999999E-2</v>
      </c>
      <c r="K447" s="10">
        <v>0.191</v>
      </c>
      <c r="L447" s="10">
        <v>4.3999999999999997E-2</v>
      </c>
      <c r="M447" s="10">
        <v>0.36199999999999999</v>
      </c>
      <c r="N447" s="8">
        <v>88.1</v>
      </c>
      <c r="O447" s="8">
        <v>13.1</v>
      </c>
      <c r="P447" s="10">
        <v>0.17599999999999999</v>
      </c>
      <c r="Q447" s="10">
        <v>0.46400000000000002</v>
      </c>
      <c r="R447" s="10">
        <v>0.36</v>
      </c>
      <c r="S447" s="8">
        <v>5.5</v>
      </c>
      <c r="T447" s="10">
        <v>0.313</v>
      </c>
      <c r="U447" s="10">
        <f t="shared" si="7"/>
        <v>0.14900000000000002</v>
      </c>
      <c r="V447" s="10">
        <v>0.27</v>
      </c>
      <c r="W447" s="10">
        <v>0.20300000000000001</v>
      </c>
      <c r="X447" s="10">
        <v>6.7000000000000004E-2</v>
      </c>
      <c r="Y447" s="10">
        <v>0.85099999999999998</v>
      </c>
      <c r="Z447" s="8">
        <v>0.124</v>
      </c>
      <c r="AA447" s="8">
        <v>0.27400000000000002</v>
      </c>
      <c r="AB447" s="11">
        <v>0.23400000000000001</v>
      </c>
      <c r="AC447" s="8">
        <v>0.28899999999999998</v>
      </c>
      <c r="AD447" s="8">
        <v>0.28399999999999997</v>
      </c>
      <c r="AE447" s="8">
        <v>84</v>
      </c>
      <c r="AF447" s="11">
        <v>4.7</v>
      </c>
      <c r="AG447" s="11">
        <v>-4</v>
      </c>
      <c r="AH447" s="8">
        <v>1.8</v>
      </c>
      <c r="AI447" s="8">
        <v>1.4</v>
      </c>
      <c r="AJ447" s="8">
        <v>1.4</v>
      </c>
    </row>
    <row r="448" spans="1:36" ht="15" thickBot="1">
      <c r="A448" s="5">
        <v>159</v>
      </c>
      <c r="B448" s="7" t="s">
        <v>306</v>
      </c>
      <c r="C448" s="22">
        <v>2022</v>
      </c>
      <c r="D448" s="7" t="s">
        <v>169</v>
      </c>
      <c r="E448" s="8">
        <v>147</v>
      </c>
      <c r="F448" s="8"/>
      <c r="G448" s="8">
        <v>558</v>
      </c>
      <c r="H448" s="8">
        <v>0.307</v>
      </c>
      <c r="I448" s="8">
        <v>0.33400000000000002</v>
      </c>
      <c r="J448" s="9">
        <v>8.1000000000000003E-2</v>
      </c>
      <c r="K448" s="10">
        <v>0.124</v>
      </c>
      <c r="L448" s="10">
        <v>1.6E-2</v>
      </c>
      <c r="M448" s="10">
        <v>0.14899999999999999</v>
      </c>
      <c r="N448" s="8">
        <v>84.4</v>
      </c>
      <c r="O448" s="8">
        <v>15</v>
      </c>
      <c r="P448" s="10">
        <v>0.20200000000000001</v>
      </c>
      <c r="Q448" s="10">
        <v>0.41</v>
      </c>
      <c r="R448" s="10">
        <v>0.38800000000000001</v>
      </c>
      <c r="S448" s="8">
        <v>5.0999999999999996</v>
      </c>
      <c r="T448" s="10">
        <v>0.33</v>
      </c>
      <c r="U448" s="10">
        <f t="shared" si="7"/>
        <v>0.11699999999999999</v>
      </c>
      <c r="V448" s="10">
        <v>0.22500000000000001</v>
      </c>
      <c r="W448" s="10">
        <v>0.16900000000000001</v>
      </c>
      <c r="X448" s="10">
        <v>5.7000000000000002E-2</v>
      </c>
      <c r="Y448" s="10">
        <v>0.88300000000000001</v>
      </c>
      <c r="Z448" s="8">
        <v>9.9000000000000005E-2</v>
      </c>
      <c r="AA448" s="8">
        <v>0.25900000000000001</v>
      </c>
      <c r="AB448" s="11">
        <v>0.23499999999999999</v>
      </c>
      <c r="AC448" s="8">
        <v>0.28699999999999998</v>
      </c>
      <c r="AD448" s="8">
        <v>0.26700000000000002</v>
      </c>
      <c r="AE448" s="8">
        <v>91</v>
      </c>
      <c r="AF448" s="11">
        <v>4.0999999999999996</v>
      </c>
      <c r="AG448" s="11">
        <v>-1.8</v>
      </c>
      <c r="AH448" s="8">
        <v>-2.6</v>
      </c>
      <c r="AI448" s="8">
        <v>1.4</v>
      </c>
      <c r="AJ448" s="8">
        <v>1.4</v>
      </c>
    </row>
    <row r="449" spans="1:36" ht="15" thickBot="1">
      <c r="A449" s="5">
        <v>160</v>
      </c>
      <c r="B449" s="7" t="s">
        <v>304</v>
      </c>
      <c r="C449" s="22">
        <v>2022</v>
      </c>
      <c r="D449" s="6" t="s">
        <v>103</v>
      </c>
      <c r="E449" s="8">
        <v>130</v>
      </c>
      <c r="F449" s="8"/>
      <c r="G449" s="8">
        <v>461</v>
      </c>
      <c r="H449" s="8">
        <v>0.36</v>
      </c>
      <c r="I449" s="8">
        <v>0.433</v>
      </c>
      <c r="J449" s="9">
        <v>0.158</v>
      </c>
      <c r="K449" s="10">
        <v>0.247</v>
      </c>
      <c r="L449" s="10">
        <v>0.106</v>
      </c>
      <c r="M449" s="10">
        <v>0.39900000000000002</v>
      </c>
      <c r="N449" s="8">
        <v>89.4</v>
      </c>
      <c r="O449" s="8">
        <v>15.8</v>
      </c>
      <c r="P449" s="10">
        <v>0.21199999999999999</v>
      </c>
      <c r="Q449" s="10">
        <v>0.377</v>
      </c>
      <c r="R449" s="10">
        <v>0.41</v>
      </c>
      <c r="S449" s="8">
        <v>1.5</v>
      </c>
      <c r="T449" s="10">
        <v>0.22900000000000001</v>
      </c>
      <c r="U449" s="10">
        <f t="shared" si="7"/>
        <v>0.18500000000000005</v>
      </c>
      <c r="V449" s="10">
        <v>0.32</v>
      </c>
      <c r="W449" s="10">
        <v>0.26</v>
      </c>
      <c r="X449" s="10">
        <v>5.8999999999999997E-2</v>
      </c>
      <c r="Y449" s="10">
        <v>0.81499999999999995</v>
      </c>
      <c r="Z449" s="8">
        <v>0.19400000000000001</v>
      </c>
      <c r="AA449" s="8">
        <v>0.28999999999999998</v>
      </c>
      <c r="AB449" s="11">
        <v>0.23799999999999999</v>
      </c>
      <c r="AC449" s="8">
        <v>0.34899999999999998</v>
      </c>
      <c r="AD449" s="8">
        <v>0.35</v>
      </c>
      <c r="AE449" s="8">
        <v>126</v>
      </c>
      <c r="AF449" s="11">
        <v>-3.3</v>
      </c>
      <c r="AG449" s="11">
        <v>10.9</v>
      </c>
      <c r="AH449" s="8">
        <v>-13.1</v>
      </c>
      <c r="AI449" s="8">
        <v>1.4</v>
      </c>
      <c r="AJ449" s="8">
        <v>1.4</v>
      </c>
    </row>
    <row r="450" spans="1:36" ht="15" thickBot="1">
      <c r="A450" s="5">
        <v>161</v>
      </c>
      <c r="B450" s="7" t="s">
        <v>1735</v>
      </c>
      <c r="C450" s="22">
        <v>2022</v>
      </c>
      <c r="D450" s="7" t="s">
        <v>153</v>
      </c>
      <c r="E450" s="8">
        <v>131</v>
      </c>
      <c r="F450" s="8"/>
      <c r="G450" s="8">
        <v>510</v>
      </c>
      <c r="H450" s="8">
        <v>0.23899999999999999</v>
      </c>
      <c r="I450" s="8">
        <v>0.32200000000000001</v>
      </c>
      <c r="J450" s="9">
        <v>3.6999999999999998E-2</v>
      </c>
      <c r="K450" s="10">
        <v>0.21</v>
      </c>
      <c r="L450" s="10">
        <v>4.8000000000000001E-2</v>
      </c>
      <c r="M450" s="10">
        <v>0.38600000000000001</v>
      </c>
      <c r="N450" s="8">
        <v>87</v>
      </c>
      <c r="O450" s="8">
        <v>9.6999999999999993</v>
      </c>
      <c r="P450" s="10">
        <v>0.19</v>
      </c>
      <c r="Q450" s="10">
        <v>0.46</v>
      </c>
      <c r="R450" s="10">
        <v>0.34899999999999998</v>
      </c>
      <c r="S450" s="8">
        <v>4.4000000000000004</v>
      </c>
      <c r="T450" s="10">
        <v>0.40799999999999997</v>
      </c>
      <c r="U450" s="10">
        <f t="shared" si="7"/>
        <v>0.251</v>
      </c>
      <c r="V450" s="10">
        <v>0.27300000000000002</v>
      </c>
      <c r="W450" s="10">
        <v>0.13400000000000001</v>
      </c>
      <c r="X450" s="10">
        <v>0.13900000000000001</v>
      </c>
      <c r="Y450" s="10">
        <v>0.749</v>
      </c>
      <c r="Z450" s="8">
        <v>0.121</v>
      </c>
      <c r="AA450" s="8">
        <v>0.23400000000000001</v>
      </c>
      <c r="AB450" s="11">
        <v>0.20200000000000001</v>
      </c>
      <c r="AC450" s="8">
        <v>0.245</v>
      </c>
      <c r="AD450" s="8">
        <v>0.26800000000000002</v>
      </c>
      <c r="AE450" s="8">
        <v>56</v>
      </c>
      <c r="AF450" s="11">
        <v>-0.2</v>
      </c>
      <c r="AG450" s="11">
        <v>-25.4</v>
      </c>
      <c r="AH450" s="8">
        <v>22.5</v>
      </c>
      <c r="AI450" s="8">
        <v>1.4</v>
      </c>
      <c r="AJ450" s="8">
        <v>1.4</v>
      </c>
    </row>
    <row r="451" spans="1:36" ht="15" thickBot="1">
      <c r="A451" s="5">
        <v>162</v>
      </c>
      <c r="B451" s="7" t="s">
        <v>1722</v>
      </c>
      <c r="C451" s="22">
        <v>2022</v>
      </c>
      <c r="D451" s="7" t="s">
        <v>50</v>
      </c>
      <c r="E451" s="8">
        <v>119</v>
      </c>
      <c r="F451" s="8"/>
      <c r="G451" s="8">
        <v>425</v>
      </c>
      <c r="H451" s="8">
        <v>0.317</v>
      </c>
      <c r="I451" s="8">
        <v>0.37</v>
      </c>
      <c r="J451" s="9">
        <v>4.9000000000000002E-2</v>
      </c>
      <c r="K451" s="10">
        <v>0.16700000000000001</v>
      </c>
      <c r="L451" s="10">
        <v>3.7999999999999999E-2</v>
      </c>
      <c r="M451" s="10">
        <v>0.32300000000000001</v>
      </c>
      <c r="N451" s="8">
        <v>87.4</v>
      </c>
      <c r="O451" s="8">
        <v>14.7</v>
      </c>
      <c r="P451" s="10">
        <v>0.17399999999999999</v>
      </c>
      <c r="Q451" s="10">
        <v>0.438</v>
      </c>
      <c r="R451" s="10">
        <v>0.38800000000000001</v>
      </c>
      <c r="S451" s="8">
        <v>4</v>
      </c>
      <c r="T451" s="10">
        <v>0.39400000000000002</v>
      </c>
      <c r="U451" s="10">
        <f t="shared" si="7"/>
        <v>0.18799999999999994</v>
      </c>
      <c r="V451" s="10">
        <v>0.23899999999999999</v>
      </c>
      <c r="W451" s="10">
        <v>0.13700000000000001</v>
      </c>
      <c r="X451" s="10">
        <v>0.10199999999999999</v>
      </c>
      <c r="Y451" s="10">
        <v>0.81200000000000006</v>
      </c>
      <c r="Z451" s="8">
        <v>0.114</v>
      </c>
      <c r="AA451" s="8">
        <v>0.29699999999999999</v>
      </c>
      <c r="AB451" s="11">
        <v>0.25600000000000001</v>
      </c>
      <c r="AC451" s="8">
        <v>0.30499999999999999</v>
      </c>
      <c r="AD451" s="8">
        <v>0.28399999999999997</v>
      </c>
      <c r="AE451" s="8">
        <v>97</v>
      </c>
      <c r="AF451" s="11">
        <v>-1.6</v>
      </c>
      <c r="AG451" s="11">
        <v>-3</v>
      </c>
      <c r="AH451" s="8">
        <v>2.6</v>
      </c>
      <c r="AI451" s="8">
        <v>1.4</v>
      </c>
      <c r="AJ451" s="8">
        <v>1.4</v>
      </c>
    </row>
    <row r="452" spans="1:36" ht="15" thickBot="1">
      <c r="A452" s="5">
        <v>163</v>
      </c>
      <c r="B452" s="7" t="s">
        <v>257</v>
      </c>
      <c r="C452" s="22">
        <v>2022</v>
      </c>
      <c r="D452" s="7" t="s">
        <v>97</v>
      </c>
      <c r="E452" s="8">
        <v>97</v>
      </c>
      <c r="F452" s="8"/>
      <c r="G452" s="8">
        <v>303</v>
      </c>
      <c r="H452" s="8">
        <v>0.318</v>
      </c>
      <c r="I452" s="8">
        <v>0.35</v>
      </c>
      <c r="J452" s="9">
        <v>0.125</v>
      </c>
      <c r="K452" s="10">
        <v>0.28100000000000003</v>
      </c>
      <c r="L452" s="10">
        <v>6.9000000000000006E-2</v>
      </c>
      <c r="M452" s="10">
        <v>0.32800000000000001</v>
      </c>
      <c r="N452" s="8">
        <v>87.9</v>
      </c>
      <c r="O452" s="8">
        <v>19.600000000000001</v>
      </c>
      <c r="P452" s="10">
        <v>0.20899999999999999</v>
      </c>
      <c r="Q452" s="10">
        <v>0.35499999999999998</v>
      </c>
      <c r="R452" s="10">
        <v>0.436</v>
      </c>
      <c r="S452" s="8">
        <v>4.9000000000000004</v>
      </c>
      <c r="T452" s="10">
        <v>0.20699999999999999</v>
      </c>
      <c r="U452" s="10">
        <f t="shared" si="7"/>
        <v>0.24</v>
      </c>
      <c r="V452" s="10">
        <v>0.29899999999999999</v>
      </c>
      <c r="W452" s="10">
        <v>0.20300000000000001</v>
      </c>
      <c r="X452" s="10">
        <v>9.6000000000000002E-2</v>
      </c>
      <c r="Y452" s="10">
        <v>0.76</v>
      </c>
      <c r="Z452" s="8">
        <v>0.14799999999999999</v>
      </c>
      <c r="AA452" s="8">
        <v>0.27500000000000002</v>
      </c>
      <c r="AB452" s="11">
        <v>0.20200000000000001</v>
      </c>
      <c r="AC452" s="8">
        <v>0.30199999999999999</v>
      </c>
      <c r="AD452" s="8">
        <v>0.28799999999999998</v>
      </c>
      <c r="AE452" s="8">
        <v>97</v>
      </c>
      <c r="AF452" s="11">
        <v>2.2000000000000002</v>
      </c>
      <c r="AG452" s="11">
        <v>1.3</v>
      </c>
      <c r="AH452" s="8">
        <v>1.9</v>
      </c>
      <c r="AI452" s="8">
        <v>1.4</v>
      </c>
      <c r="AJ452" s="8">
        <v>1.4</v>
      </c>
    </row>
    <row r="453" spans="1:36" ht="15" thickBot="1">
      <c r="A453" s="5">
        <v>164</v>
      </c>
      <c r="B453" s="7" t="s">
        <v>1684</v>
      </c>
      <c r="C453" s="22">
        <v>2022</v>
      </c>
      <c r="D453" s="7" t="s">
        <v>144</v>
      </c>
      <c r="E453" s="8">
        <v>128</v>
      </c>
      <c r="F453" s="8"/>
      <c r="G453" s="8">
        <v>471</v>
      </c>
      <c r="H453" s="8">
        <v>0.28199999999999997</v>
      </c>
      <c r="I453" s="8">
        <v>0.377</v>
      </c>
      <c r="J453" s="9">
        <v>8.5000000000000006E-2</v>
      </c>
      <c r="K453" s="10">
        <v>0.28899999999999998</v>
      </c>
      <c r="L453" s="10">
        <v>0.13500000000000001</v>
      </c>
      <c r="M453" s="10">
        <v>0.49299999999999999</v>
      </c>
      <c r="N453" s="8">
        <v>90.5</v>
      </c>
      <c r="O453" s="8">
        <v>14</v>
      </c>
      <c r="P453" s="10">
        <v>0.14599999999999999</v>
      </c>
      <c r="Q453" s="10">
        <v>0.438</v>
      </c>
      <c r="R453" s="10">
        <v>0.41699999999999998</v>
      </c>
      <c r="S453" s="8">
        <v>2.2999999999999998</v>
      </c>
      <c r="T453" s="10">
        <v>0.32600000000000001</v>
      </c>
      <c r="U453" s="10">
        <f t="shared" si="7"/>
        <v>0.28100000000000003</v>
      </c>
      <c r="V453" s="10">
        <v>0.32300000000000001</v>
      </c>
      <c r="W453" s="10">
        <v>0.19900000000000001</v>
      </c>
      <c r="X453" s="10">
        <v>0.124</v>
      </c>
      <c r="Y453" s="10">
        <v>0.71899999999999997</v>
      </c>
      <c r="Z453" s="8">
        <v>0.17199999999999999</v>
      </c>
      <c r="AA453" s="8">
        <v>0.25700000000000001</v>
      </c>
      <c r="AB453" s="11">
        <v>0.20499999999999999</v>
      </c>
      <c r="AC453" s="8">
        <v>0.28999999999999998</v>
      </c>
      <c r="AD453" s="8">
        <v>0.32100000000000001</v>
      </c>
      <c r="AE453" s="8">
        <v>89</v>
      </c>
      <c r="AF453" s="11">
        <v>-2.6</v>
      </c>
      <c r="AG453" s="11">
        <v>-8.3000000000000007</v>
      </c>
      <c r="AH453" s="8">
        <v>5.7</v>
      </c>
      <c r="AI453" s="8">
        <v>1.3</v>
      </c>
      <c r="AJ453" s="8">
        <v>1.3</v>
      </c>
    </row>
    <row r="454" spans="1:36" ht="15" thickBot="1">
      <c r="A454" s="5">
        <v>165</v>
      </c>
      <c r="B454" s="7" t="s">
        <v>1707</v>
      </c>
      <c r="C454" s="22">
        <v>2022</v>
      </c>
      <c r="D454" s="7" t="s">
        <v>43</v>
      </c>
      <c r="E454" s="8">
        <v>102</v>
      </c>
      <c r="F454" s="8"/>
      <c r="G454" s="8">
        <v>335</v>
      </c>
      <c r="H454" s="8">
        <v>0.35099999999999998</v>
      </c>
      <c r="I454" s="8">
        <v>0.34</v>
      </c>
      <c r="J454" s="9">
        <v>0.10100000000000001</v>
      </c>
      <c r="K454" s="10">
        <v>0.13700000000000001</v>
      </c>
      <c r="L454" s="10">
        <v>2.4E-2</v>
      </c>
      <c r="M454" s="10">
        <v>0.249</v>
      </c>
      <c r="N454" s="8">
        <v>86.2</v>
      </c>
      <c r="O454" s="8">
        <v>4.3</v>
      </c>
      <c r="P454" s="10">
        <v>0.25600000000000001</v>
      </c>
      <c r="Q454" s="10">
        <v>0.55300000000000005</v>
      </c>
      <c r="R454" s="10">
        <v>0.191</v>
      </c>
      <c r="S454" s="8">
        <v>2.9</v>
      </c>
      <c r="T454" s="10">
        <v>0.251</v>
      </c>
      <c r="U454" s="10">
        <f t="shared" si="7"/>
        <v>0.10599999999999998</v>
      </c>
      <c r="V454" s="10">
        <v>0.26800000000000002</v>
      </c>
      <c r="W454" s="10">
        <v>0.22500000000000001</v>
      </c>
      <c r="X454" s="10">
        <v>4.2999999999999997E-2</v>
      </c>
      <c r="Y454" s="10">
        <v>0.89400000000000002</v>
      </c>
      <c r="Z454" s="8">
        <v>6.7000000000000004E-2</v>
      </c>
      <c r="AA454" s="8">
        <v>0.317</v>
      </c>
      <c r="AB454" s="11">
        <v>0.27300000000000002</v>
      </c>
      <c r="AC454" s="8">
        <v>0.311</v>
      </c>
      <c r="AD454" s="8">
        <v>0.30199999999999999</v>
      </c>
      <c r="AE454" s="8">
        <v>104</v>
      </c>
      <c r="AF454" s="11">
        <v>-6.1</v>
      </c>
      <c r="AG454" s="11">
        <v>-4.4000000000000004</v>
      </c>
      <c r="AH454" s="8">
        <v>5.2</v>
      </c>
      <c r="AI454" s="8">
        <v>1.3</v>
      </c>
      <c r="AJ454" s="8">
        <v>1.3</v>
      </c>
    </row>
    <row r="455" spans="1:36" ht="15" thickBot="1">
      <c r="A455" s="5">
        <v>166</v>
      </c>
      <c r="B455" s="7" t="s">
        <v>1721</v>
      </c>
      <c r="C455" s="22">
        <v>2022</v>
      </c>
      <c r="D455" s="7" t="s">
        <v>111</v>
      </c>
      <c r="E455" s="8">
        <v>78</v>
      </c>
      <c r="F455" s="8"/>
      <c r="G455" s="8">
        <v>309</v>
      </c>
      <c r="H455" s="8">
        <v>0.316</v>
      </c>
      <c r="I455" s="8">
        <v>0.372</v>
      </c>
      <c r="J455" s="9">
        <v>5.1999999999999998E-2</v>
      </c>
      <c r="K455" s="10">
        <v>0.155</v>
      </c>
      <c r="L455" s="10">
        <v>1.7000000000000001E-2</v>
      </c>
      <c r="M455" s="10">
        <v>0.27200000000000002</v>
      </c>
      <c r="N455" s="8">
        <v>85.6</v>
      </c>
      <c r="O455" s="8">
        <v>13.3</v>
      </c>
      <c r="P455" s="10">
        <v>0.25900000000000001</v>
      </c>
      <c r="Q455" s="10">
        <v>0.42699999999999999</v>
      </c>
      <c r="R455" s="10">
        <v>0.314</v>
      </c>
      <c r="S455" s="8">
        <v>5.4</v>
      </c>
      <c r="T455" s="10">
        <v>0.35899999999999999</v>
      </c>
      <c r="U455" s="10">
        <f t="shared" si="7"/>
        <v>0.13700000000000001</v>
      </c>
      <c r="V455" s="10">
        <v>0.25700000000000001</v>
      </c>
      <c r="W455" s="10">
        <v>0.192</v>
      </c>
      <c r="X455" s="10">
        <v>6.6000000000000003E-2</v>
      </c>
      <c r="Y455" s="10">
        <v>0.86299999999999999</v>
      </c>
      <c r="Z455" s="8">
        <v>9.7000000000000003E-2</v>
      </c>
      <c r="AA455" s="8">
        <v>0.32200000000000001</v>
      </c>
      <c r="AB455" s="11">
        <v>0.27400000000000002</v>
      </c>
      <c r="AC455" s="8">
        <v>0.30299999999999999</v>
      </c>
      <c r="AD455" s="8">
        <v>0.28499999999999998</v>
      </c>
      <c r="AE455" s="8">
        <v>92</v>
      </c>
      <c r="AF455" s="11">
        <v>3</v>
      </c>
      <c r="AG455" s="11">
        <v>0.2</v>
      </c>
      <c r="AH455" s="8">
        <v>1.4</v>
      </c>
      <c r="AI455" s="8">
        <v>1.3</v>
      </c>
      <c r="AJ455" s="8">
        <v>1.3</v>
      </c>
    </row>
    <row r="456" spans="1:36" ht="15" thickBot="1">
      <c r="A456" s="5">
        <v>167</v>
      </c>
      <c r="B456" s="7" t="s">
        <v>1706</v>
      </c>
      <c r="C456" s="22">
        <v>2022</v>
      </c>
      <c r="D456" s="7" t="s">
        <v>153</v>
      </c>
      <c r="E456" s="8">
        <v>110</v>
      </c>
      <c r="F456" s="8"/>
      <c r="G456" s="8">
        <v>351</v>
      </c>
      <c r="H456" s="8">
        <v>0.30499999999999999</v>
      </c>
      <c r="I456" s="8">
        <v>0.443</v>
      </c>
      <c r="J456" s="9">
        <v>6.8000000000000005E-2</v>
      </c>
      <c r="K456" s="10">
        <v>0.27600000000000002</v>
      </c>
      <c r="L456" s="10">
        <v>8.6999999999999994E-2</v>
      </c>
      <c r="M456" s="10">
        <v>0.42399999999999999</v>
      </c>
      <c r="N456" s="8">
        <v>87.7</v>
      </c>
      <c r="O456" s="8">
        <v>17</v>
      </c>
      <c r="P456" s="10">
        <v>0.19700000000000001</v>
      </c>
      <c r="Q456" s="10">
        <v>0.39300000000000002</v>
      </c>
      <c r="R456" s="10">
        <v>0.41</v>
      </c>
      <c r="S456" s="8">
        <v>2.1</v>
      </c>
      <c r="T456" s="10">
        <v>0.39200000000000002</v>
      </c>
      <c r="U456" s="10">
        <f t="shared" si="7"/>
        <v>0.31100000000000005</v>
      </c>
      <c r="V456" s="10">
        <v>0.309</v>
      </c>
      <c r="W456" s="10">
        <v>0.14899999999999999</v>
      </c>
      <c r="X456" s="10">
        <v>0.16</v>
      </c>
      <c r="Y456" s="10">
        <v>0.68899999999999995</v>
      </c>
      <c r="Z456" s="8">
        <v>0.189</v>
      </c>
      <c r="AA456" s="8">
        <v>0.316</v>
      </c>
      <c r="AB456" s="11">
        <v>0.254</v>
      </c>
      <c r="AC456" s="8">
        <v>0.32200000000000001</v>
      </c>
      <c r="AD456" s="8">
        <v>0.30199999999999999</v>
      </c>
      <c r="AE456" s="8">
        <v>110</v>
      </c>
      <c r="AF456" s="11">
        <v>-1.5</v>
      </c>
      <c r="AG456" s="11">
        <v>2.5</v>
      </c>
      <c r="AH456" s="8">
        <v>-1.7</v>
      </c>
      <c r="AI456" s="8">
        <v>1.3</v>
      </c>
      <c r="AJ456" s="8">
        <v>1.3</v>
      </c>
    </row>
    <row r="457" spans="1:36" ht="15" thickBot="1">
      <c r="A457" s="5">
        <v>168</v>
      </c>
      <c r="B457" s="7" t="s">
        <v>1686</v>
      </c>
      <c r="C457" s="22">
        <v>2022</v>
      </c>
      <c r="D457" s="7" t="s">
        <v>109</v>
      </c>
      <c r="E457" s="8">
        <v>150</v>
      </c>
      <c r="F457" s="8"/>
      <c r="G457" s="8">
        <v>632</v>
      </c>
      <c r="H457" s="8">
        <v>0.315</v>
      </c>
      <c r="I457" s="8">
        <v>0.46800000000000003</v>
      </c>
      <c r="J457" s="9">
        <v>6.8000000000000005E-2</v>
      </c>
      <c r="K457" s="10">
        <v>0.25900000000000001</v>
      </c>
      <c r="L457" s="10">
        <v>0.108</v>
      </c>
      <c r="M457" s="10">
        <v>0.42199999999999999</v>
      </c>
      <c r="N457" s="8">
        <v>88.6</v>
      </c>
      <c r="O457" s="8">
        <v>14.1</v>
      </c>
      <c r="P457" s="10">
        <v>0.20399999999999999</v>
      </c>
      <c r="Q457" s="10">
        <v>0.39400000000000002</v>
      </c>
      <c r="R457" s="10">
        <v>0.40100000000000002</v>
      </c>
      <c r="S457" s="8">
        <v>2.4</v>
      </c>
      <c r="T457" s="10">
        <v>0.35799999999999998</v>
      </c>
      <c r="U457" s="10">
        <f t="shared" si="7"/>
        <v>0.22599999999999998</v>
      </c>
      <c r="V457" s="10">
        <v>0.28399999999999997</v>
      </c>
      <c r="W457" s="10">
        <v>0.17599999999999999</v>
      </c>
      <c r="X457" s="10">
        <v>0.108</v>
      </c>
      <c r="Y457" s="10">
        <v>0.77400000000000002</v>
      </c>
      <c r="Z457" s="8">
        <v>0.21</v>
      </c>
      <c r="AA457" s="8">
        <v>0.307</v>
      </c>
      <c r="AB457" s="11">
        <v>0.25700000000000001</v>
      </c>
      <c r="AC457" s="8">
        <v>0.33500000000000002</v>
      </c>
      <c r="AD457" s="8">
        <v>0.32</v>
      </c>
      <c r="AE457" s="8">
        <v>101</v>
      </c>
      <c r="AF457" s="11">
        <v>0.5</v>
      </c>
      <c r="AG457" s="11">
        <v>1.1000000000000001</v>
      </c>
      <c r="AH457" s="8">
        <v>-10.7</v>
      </c>
      <c r="AI457" s="8">
        <v>1.2</v>
      </c>
      <c r="AJ457" s="8">
        <v>1.2</v>
      </c>
    </row>
    <row r="458" spans="1:36" ht="15" thickBot="1">
      <c r="A458" s="5">
        <v>169</v>
      </c>
      <c r="B458" s="7" t="s">
        <v>1674</v>
      </c>
      <c r="C458" s="22">
        <v>2022</v>
      </c>
      <c r="D458" s="7" t="s">
        <v>64</v>
      </c>
      <c r="E458" s="8">
        <v>113</v>
      </c>
      <c r="F458" s="8"/>
      <c r="G458" s="8">
        <v>419</v>
      </c>
      <c r="H458" s="8">
        <v>0.34100000000000003</v>
      </c>
      <c r="I458" s="8">
        <v>0.38800000000000001</v>
      </c>
      <c r="J458" s="9">
        <v>0.13800000000000001</v>
      </c>
      <c r="K458" s="10">
        <v>0.29399999999999998</v>
      </c>
      <c r="L458" s="10">
        <v>0.11899999999999999</v>
      </c>
      <c r="M458" s="10">
        <v>0.47499999999999998</v>
      </c>
      <c r="N458" s="8">
        <v>92.2</v>
      </c>
      <c r="O458" s="8">
        <v>10.6</v>
      </c>
      <c r="P458" s="10">
        <v>0.23</v>
      </c>
      <c r="Q458" s="10">
        <v>0.45100000000000001</v>
      </c>
      <c r="R458" s="10">
        <v>0.31900000000000001</v>
      </c>
      <c r="S458" s="8">
        <v>0.7</v>
      </c>
      <c r="T458" s="10">
        <v>0.23</v>
      </c>
      <c r="U458" s="10">
        <f t="shared" si="7"/>
        <v>0.30100000000000005</v>
      </c>
      <c r="V458" s="10">
        <v>0.28999999999999998</v>
      </c>
      <c r="W458" s="10">
        <v>0.16500000000000001</v>
      </c>
      <c r="X458" s="10">
        <v>0.125</v>
      </c>
      <c r="Y458" s="10">
        <v>0.69899999999999995</v>
      </c>
      <c r="Z458" s="8">
        <v>0.154</v>
      </c>
      <c r="AA458" s="8">
        <v>0.32</v>
      </c>
      <c r="AB458" s="11">
        <v>0.23300000000000001</v>
      </c>
      <c r="AC458" s="8">
        <v>0.32200000000000001</v>
      </c>
      <c r="AD458" s="8">
        <v>0.33700000000000002</v>
      </c>
      <c r="AE458" s="8">
        <v>115</v>
      </c>
      <c r="AF458" s="11">
        <v>-2.7</v>
      </c>
      <c r="AG458" s="11">
        <v>4.4000000000000004</v>
      </c>
      <c r="AH458" s="8">
        <v>-5.9</v>
      </c>
      <c r="AI458" s="8">
        <v>1.2</v>
      </c>
      <c r="AJ458" s="8">
        <v>1.2</v>
      </c>
    </row>
    <row r="459" spans="1:36" ht="15" thickBot="1">
      <c r="A459" s="5">
        <v>170</v>
      </c>
      <c r="B459" s="7" t="s">
        <v>331</v>
      </c>
      <c r="C459" s="22">
        <v>2022</v>
      </c>
      <c r="D459" s="7" t="s">
        <v>54</v>
      </c>
      <c r="E459" s="8">
        <v>110</v>
      </c>
      <c r="F459" s="8"/>
      <c r="G459" s="8">
        <v>452</v>
      </c>
      <c r="H459" s="8">
        <v>0.29699999999999999</v>
      </c>
      <c r="I459" s="8">
        <v>0.46200000000000002</v>
      </c>
      <c r="J459" s="9">
        <v>0.111</v>
      </c>
      <c r="K459" s="10">
        <v>0.30299999999999999</v>
      </c>
      <c r="L459" s="10">
        <v>0.193</v>
      </c>
      <c r="M459" s="10">
        <v>0.52100000000000002</v>
      </c>
      <c r="N459" s="8">
        <v>95</v>
      </c>
      <c r="O459" s="8">
        <v>10.8</v>
      </c>
      <c r="P459" s="10">
        <v>0.14799999999999999</v>
      </c>
      <c r="Q459" s="10">
        <v>0.46600000000000003</v>
      </c>
      <c r="R459" s="10">
        <v>0.38600000000000001</v>
      </c>
      <c r="S459" s="8">
        <v>0.9</v>
      </c>
      <c r="T459" s="10">
        <v>0.307</v>
      </c>
      <c r="U459" s="10">
        <f t="shared" si="7"/>
        <v>0.33999999999999997</v>
      </c>
      <c r="V459" s="10">
        <v>0.32900000000000001</v>
      </c>
      <c r="W459" s="10">
        <v>0.183</v>
      </c>
      <c r="X459" s="10">
        <v>0.14699999999999999</v>
      </c>
      <c r="Y459" s="10">
        <v>0.66</v>
      </c>
      <c r="Z459" s="8">
        <v>0.251</v>
      </c>
      <c r="AA459" s="8">
        <v>0.22700000000000001</v>
      </c>
      <c r="AB459" s="11">
        <v>0.21099999999999999</v>
      </c>
      <c r="AC459" s="8">
        <v>0.32700000000000001</v>
      </c>
      <c r="AD459" s="8">
        <v>0.35</v>
      </c>
      <c r="AE459" s="8">
        <v>116</v>
      </c>
      <c r="AF459" s="11">
        <v>-2.6</v>
      </c>
      <c r="AG459" s="11">
        <v>5.5</v>
      </c>
      <c r="AH459" s="8">
        <v>-8.1999999999999993</v>
      </c>
      <c r="AI459" s="8">
        <v>1.2</v>
      </c>
      <c r="AJ459" s="8">
        <v>1.2</v>
      </c>
    </row>
    <row r="460" spans="1:36" ht="15" thickBot="1">
      <c r="A460" s="5">
        <v>171</v>
      </c>
      <c r="B460" s="7" t="s">
        <v>1676</v>
      </c>
      <c r="C460" s="22">
        <v>2022</v>
      </c>
      <c r="D460" s="7" t="s">
        <v>95</v>
      </c>
      <c r="E460" s="8">
        <v>96</v>
      </c>
      <c r="F460" s="8"/>
      <c r="G460" s="8">
        <v>383</v>
      </c>
      <c r="H460" s="8">
        <v>0.308</v>
      </c>
      <c r="I460" s="8">
        <v>0.39200000000000002</v>
      </c>
      <c r="J460" s="9">
        <v>9.9000000000000005E-2</v>
      </c>
      <c r="K460" s="10">
        <v>0.26900000000000002</v>
      </c>
      <c r="L460" s="10">
        <v>0.113</v>
      </c>
      <c r="M460" s="10">
        <v>0.433</v>
      </c>
      <c r="N460" s="8">
        <v>89.8</v>
      </c>
      <c r="O460" s="8">
        <v>13.6</v>
      </c>
      <c r="P460" s="10">
        <v>0.20200000000000001</v>
      </c>
      <c r="Q460" s="10">
        <v>0.42</v>
      </c>
      <c r="R460" s="10">
        <v>0.378</v>
      </c>
      <c r="S460" s="8">
        <v>5.9</v>
      </c>
      <c r="T460" s="10">
        <v>0.29599999999999999</v>
      </c>
      <c r="U460" s="10">
        <f t="shared" si="7"/>
        <v>0.27500000000000002</v>
      </c>
      <c r="V460" s="10">
        <v>0.28799999999999998</v>
      </c>
      <c r="W460" s="10">
        <v>0.161</v>
      </c>
      <c r="X460" s="10">
        <v>0.127</v>
      </c>
      <c r="Y460" s="10">
        <v>0.72499999999999998</v>
      </c>
      <c r="Z460" s="8">
        <v>0.16500000000000001</v>
      </c>
      <c r="AA460" s="8">
        <v>0.27700000000000002</v>
      </c>
      <c r="AB460" s="11">
        <v>0.22800000000000001</v>
      </c>
      <c r="AC460" s="8">
        <v>0.307</v>
      </c>
      <c r="AD460" s="8">
        <v>0.33100000000000002</v>
      </c>
      <c r="AE460" s="8">
        <v>99</v>
      </c>
      <c r="AF460" s="11">
        <v>1.4</v>
      </c>
      <c r="AG460" s="11">
        <v>1.1000000000000001</v>
      </c>
      <c r="AH460" s="8">
        <v>-2.5</v>
      </c>
      <c r="AI460" s="8">
        <v>1.2</v>
      </c>
      <c r="AJ460" s="8">
        <v>1.2</v>
      </c>
    </row>
    <row r="461" spans="1:36" ht="15" thickBot="1">
      <c r="A461" s="5">
        <v>172</v>
      </c>
      <c r="B461" s="7" t="s">
        <v>287</v>
      </c>
      <c r="C461" s="22">
        <v>2022</v>
      </c>
      <c r="D461" s="7" t="s">
        <v>100</v>
      </c>
      <c r="E461" s="8">
        <v>119</v>
      </c>
      <c r="F461" s="8"/>
      <c r="G461" s="8">
        <v>469</v>
      </c>
      <c r="H461" s="8">
        <v>0.33700000000000002</v>
      </c>
      <c r="I461" s="8">
        <v>0.41499999999999998</v>
      </c>
      <c r="J461" s="9">
        <v>8.5000000000000006E-2</v>
      </c>
      <c r="K461" s="10">
        <v>0.254</v>
      </c>
      <c r="L461" s="10">
        <v>0.107</v>
      </c>
      <c r="M461" s="10">
        <v>0.433</v>
      </c>
      <c r="N461" s="8">
        <v>89.6</v>
      </c>
      <c r="O461" s="8">
        <v>8.8000000000000007</v>
      </c>
      <c r="P461" s="10">
        <v>0.26300000000000001</v>
      </c>
      <c r="Q461" s="10">
        <v>0.443</v>
      </c>
      <c r="R461" s="10">
        <v>0.29299999999999998</v>
      </c>
      <c r="S461" s="8">
        <v>1.8</v>
      </c>
      <c r="T461" s="10">
        <v>0.317</v>
      </c>
      <c r="U461" s="10">
        <f t="shared" si="7"/>
        <v>0.21999999999999997</v>
      </c>
      <c r="V461" s="10">
        <v>0.29499999999999998</v>
      </c>
      <c r="W461" s="10">
        <v>0.19600000000000001</v>
      </c>
      <c r="X461" s="10">
        <v>9.9000000000000005E-2</v>
      </c>
      <c r="Y461" s="10">
        <v>0.78</v>
      </c>
      <c r="Z461" s="8">
        <v>0.155</v>
      </c>
      <c r="AA461" s="8">
        <v>0.34</v>
      </c>
      <c r="AB461" s="11">
        <v>0.26100000000000001</v>
      </c>
      <c r="AC461" s="8">
        <v>0.33</v>
      </c>
      <c r="AD461" s="8">
        <v>0.34100000000000003</v>
      </c>
      <c r="AE461" s="8">
        <v>112</v>
      </c>
      <c r="AF461" s="11">
        <v>-2.2000000000000002</v>
      </c>
      <c r="AG461" s="11">
        <v>4.4000000000000004</v>
      </c>
      <c r="AH461" s="8">
        <v>-8.6999999999999993</v>
      </c>
      <c r="AI461" s="8">
        <v>1.2</v>
      </c>
      <c r="AJ461" s="8">
        <v>1.2</v>
      </c>
    </row>
    <row r="462" spans="1:36" ht="15" thickBot="1">
      <c r="A462" s="5">
        <v>173</v>
      </c>
      <c r="B462" s="7" t="s">
        <v>210</v>
      </c>
      <c r="C462" s="22">
        <v>2022</v>
      </c>
      <c r="D462" s="7" t="s">
        <v>64</v>
      </c>
      <c r="E462" s="8">
        <v>120</v>
      </c>
      <c r="F462" s="8"/>
      <c r="G462" s="8">
        <v>435</v>
      </c>
      <c r="H462" s="8">
        <v>0.34300000000000003</v>
      </c>
      <c r="I462" s="8">
        <v>0.40400000000000003</v>
      </c>
      <c r="J462" s="9">
        <v>4.3999999999999997E-2</v>
      </c>
      <c r="K462" s="10">
        <v>0.16600000000000001</v>
      </c>
      <c r="L462" s="10">
        <v>4.8000000000000001E-2</v>
      </c>
      <c r="M462" s="10">
        <v>0.40899999999999997</v>
      </c>
      <c r="N462" s="8">
        <v>88.5</v>
      </c>
      <c r="O462" s="8">
        <v>4.8</v>
      </c>
      <c r="P462" s="10">
        <v>0.19400000000000001</v>
      </c>
      <c r="Q462" s="10">
        <v>0.52500000000000002</v>
      </c>
      <c r="R462" s="10">
        <v>0.28100000000000003</v>
      </c>
      <c r="S462" s="8">
        <v>2.2000000000000002</v>
      </c>
      <c r="T462" s="10">
        <v>0.44700000000000001</v>
      </c>
      <c r="U462" s="10">
        <f t="shared" si="7"/>
        <v>0.23799999999999999</v>
      </c>
      <c r="V462" s="10">
        <v>0.26900000000000002</v>
      </c>
      <c r="W462" s="10">
        <v>0.13500000000000001</v>
      </c>
      <c r="X462" s="10">
        <v>0.13400000000000001</v>
      </c>
      <c r="Y462" s="10">
        <v>0.76200000000000001</v>
      </c>
      <c r="Z462" s="8">
        <v>0.104</v>
      </c>
      <c r="AA462" s="8">
        <v>0.35</v>
      </c>
      <c r="AB462" s="11">
        <v>0.3</v>
      </c>
      <c r="AC462" s="8">
        <v>0.32700000000000001</v>
      </c>
      <c r="AD462" s="8">
        <v>0.31</v>
      </c>
      <c r="AE462" s="8">
        <v>119</v>
      </c>
      <c r="AF462" s="11">
        <v>-2.2999999999999998</v>
      </c>
      <c r="AG462" s="11">
        <v>6.8</v>
      </c>
      <c r="AH462" s="8">
        <v>-9.3000000000000007</v>
      </c>
      <c r="AI462" s="8">
        <v>1.2</v>
      </c>
      <c r="AJ462" s="8">
        <v>1.2</v>
      </c>
    </row>
    <row r="463" spans="1:36" ht="15" thickBot="1">
      <c r="A463" s="5">
        <v>174</v>
      </c>
      <c r="B463" s="7" t="s">
        <v>1732</v>
      </c>
      <c r="C463" s="22">
        <v>2022</v>
      </c>
      <c r="D463" s="7" t="s">
        <v>39</v>
      </c>
      <c r="E463" s="8">
        <v>142</v>
      </c>
      <c r="F463" s="8"/>
      <c r="G463" s="8">
        <v>480</v>
      </c>
      <c r="H463" s="8">
        <v>0.28100000000000003</v>
      </c>
      <c r="I463" s="8">
        <v>0.27300000000000002</v>
      </c>
      <c r="J463" s="9">
        <v>0.06</v>
      </c>
      <c r="K463" s="10">
        <v>0.13100000000000001</v>
      </c>
      <c r="L463" s="10">
        <v>1.6E-2</v>
      </c>
      <c r="M463" s="10">
        <v>0.224</v>
      </c>
      <c r="N463" s="8">
        <v>84.9</v>
      </c>
      <c r="O463" s="8">
        <v>4.9000000000000004</v>
      </c>
      <c r="P463" s="10">
        <v>0.21099999999999999</v>
      </c>
      <c r="Q463" s="10">
        <v>0.54200000000000004</v>
      </c>
      <c r="R463" s="10">
        <v>0.247</v>
      </c>
      <c r="S463" s="8">
        <v>6.3</v>
      </c>
      <c r="T463" s="10">
        <v>0.33500000000000002</v>
      </c>
      <c r="U463" s="10">
        <f t="shared" si="7"/>
        <v>0.15400000000000003</v>
      </c>
      <c r="V463" s="10">
        <v>0.24299999999999999</v>
      </c>
      <c r="W463" s="10">
        <v>0.16900000000000001</v>
      </c>
      <c r="X463" s="10">
        <v>7.3999999999999996E-2</v>
      </c>
      <c r="Y463" s="10">
        <v>0.84599999999999997</v>
      </c>
      <c r="Z463" s="8">
        <v>4.5999999999999999E-2</v>
      </c>
      <c r="AA463" s="8">
        <v>0.26500000000000001</v>
      </c>
      <c r="AB463" s="11">
        <v>0.22700000000000001</v>
      </c>
      <c r="AC463" s="8">
        <v>0.251</v>
      </c>
      <c r="AD463" s="8">
        <v>0.27300000000000002</v>
      </c>
      <c r="AE463" s="8">
        <v>56</v>
      </c>
      <c r="AF463" s="11">
        <v>5.2</v>
      </c>
      <c r="AG463" s="11">
        <v>-18.7</v>
      </c>
      <c r="AH463" s="8">
        <v>14.8</v>
      </c>
      <c r="AI463" s="8">
        <v>1.2</v>
      </c>
      <c r="AJ463" s="8">
        <v>1.2</v>
      </c>
    </row>
    <row r="464" spans="1:36" ht="15" thickBot="1">
      <c r="A464" s="5">
        <v>175</v>
      </c>
      <c r="B464" s="7" t="s">
        <v>162</v>
      </c>
      <c r="C464" s="22">
        <v>2022</v>
      </c>
      <c r="D464" s="7" t="s">
        <v>116</v>
      </c>
      <c r="E464" s="8">
        <v>152</v>
      </c>
      <c r="F464" s="8"/>
      <c r="G464" s="8">
        <v>644</v>
      </c>
      <c r="H464" s="8">
        <v>0.32800000000000001</v>
      </c>
      <c r="I464" s="8">
        <v>0.40500000000000003</v>
      </c>
      <c r="J464" s="9">
        <v>6.5000000000000002E-2</v>
      </c>
      <c r="K464" s="10">
        <v>0.13400000000000001</v>
      </c>
      <c r="L464" s="10">
        <v>0.06</v>
      </c>
      <c r="M464" s="10">
        <v>0.378</v>
      </c>
      <c r="N464" s="8">
        <v>89.1</v>
      </c>
      <c r="O464" s="8">
        <v>8.4</v>
      </c>
      <c r="P464" s="10">
        <v>0.214</v>
      </c>
      <c r="Q464" s="10">
        <v>0.45600000000000002</v>
      </c>
      <c r="R464" s="10">
        <v>0.32900000000000001</v>
      </c>
      <c r="S464" s="8">
        <v>2.2000000000000002</v>
      </c>
      <c r="T464" s="10">
        <v>0.28999999999999998</v>
      </c>
      <c r="U464" s="10">
        <f t="shared" si="7"/>
        <v>0.13900000000000001</v>
      </c>
      <c r="V464" s="10">
        <v>0.251</v>
      </c>
      <c r="W464" s="10">
        <v>0.188</v>
      </c>
      <c r="X464" s="10">
        <v>6.3E-2</v>
      </c>
      <c r="Y464" s="10">
        <v>0.86099999999999999</v>
      </c>
      <c r="Z464" s="8">
        <v>0.125</v>
      </c>
      <c r="AA464" s="8">
        <v>0.309</v>
      </c>
      <c r="AB464" s="11">
        <v>0.28000000000000003</v>
      </c>
      <c r="AC464" s="8">
        <v>0.31900000000000001</v>
      </c>
      <c r="AD464" s="8">
        <v>0.32900000000000001</v>
      </c>
      <c r="AE464" s="8">
        <v>102</v>
      </c>
      <c r="AF464" s="11">
        <v>-1.1000000000000001</v>
      </c>
      <c r="AG464" s="11">
        <v>0.4</v>
      </c>
      <c r="AH464" s="8">
        <v>-9.6999999999999993</v>
      </c>
      <c r="AI464" s="8">
        <v>1.2</v>
      </c>
      <c r="AJ464" s="8">
        <v>1.2</v>
      </c>
    </row>
    <row r="465" spans="1:36" ht="15" thickBot="1">
      <c r="A465" s="5">
        <v>176</v>
      </c>
      <c r="B465" s="7" t="s">
        <v>1699</v>
      </c>
      <c r="C465" s="22">
        <v>2022</v>
      </c>
      <c r="D465" s="7" t="s">
        <v>45</v>
      </c>
      <c r="E465" s="8">
        <v>96</v>
      </c>
      <c r="F465" s="8"/>
      <c r="G465" s="8">
        <v>314</v>
      </c>
      <c r="H465" s="8">
        <v>0.3</v>
      </c>
      <c r="I465" s="8">
        <v>0.34200000000000003</v>
      </c>
      <c r="J465" s="9">
        <v>9.9000000000000005E-2</v>
      </c>
      <c r="K465" s="10">
        <v>0.21299999999999999</v>
      </c>
      <c r="L465" s="10">
        <v>6.3E-2</v>
      </c>
      <c r="M465" s="10">
        <v>0.435</v>
      </c>
      <c r="N465" s="8">
        <v>89.4</v>
      </c>
      <c r="O465" s="8">
        <v>6.6</v>
      </c>
      <c r="P465" s="10">
        <v>0.184</v>
      </c>
      <c r="Q465" s="10">
        <v>0.505</v>
      </c>
      <c r="R465" s="10">
        <v>0.311</v>
      </c>
      <c r="S465" s="8">
        <v>0.9</v>
      </c>
      <c r="T465" s="10">
        <v>0.26</v>
      </c>
      <c r="U465" s="10">
        <f t="shared" si="7"/>
        <v>0.18799999999999994</v>
      </c>
      <c r="V465" s="10">
        <v>0.27500000000000002</v>
      </c>
      <c r="W465" s="10">
        <v>0.19500000000000001</v>
      </c>
      <c r="X465" s="10">
        <v>0.08</v>
      </c>
      <c r="Y465" s="10">
        <v>0.81200000000000006</v>
      </c>
      <c r="Z465" s="8">
        <v>0.14299999999999999</v>
      </c>
      <c r="AA465" s="8">
        <v>0.22800000000000001</v>
      </c>
      <c r="AB465" s="11">
        <v>0.19900000000000001</v>
      </c>
      <c r="AC465" s="8">
        <v>0.28899999999999998</v>
      </c>
      <c r="AD465" s="8">
        <v>0.309</v>
      </c>
      <c r="AE465" s="8">
        <v>84</v>
      </c>
      <c r="AF465" s="11">
        <v>-3.2</v>
      </c>
      <c r="AG465" s="11">
        <v>-9</v>
      </c>
      <c r="AH465" s="8">
        <v>9.5</v>
      </c>
      <c r="AI465" s="8">
        <v>1.2</v>
      </c>
      <c r="AJ465" s="8">
        <v>1.2</v>
      </c>
    </row>
    <row r="466" spans="1:36" ht="15" thickBot="1">
      <c r="A466" s="5">
        <v>177</v>
      </c>
      <c r="B466" s="7" t="s">
        <v>1705</v>
      </c>
      <c r="C466" s="22">
        <v>2022</v>
      </c>
      <c r="D466" s="7" t="s">
        <v>111</v>
      </c>
      <c r="E466" s="8">
        <v>87</v>
      </c>
      <c r="F466" s="8"/>
      <c r="G466" s="8">
        <v>361</v>
      </c>
      <c r="H466" s="8">
        <v>0.29399999999999998</v>
      </c>
      <c r="I466" s="8">
        <v>0.45</v>
      </c>
      <c r="J466" s="9">
        <v>7.8E-2</v>
      </c>
      <c r="K466" s="10">
        <v>0.34899999999999998</v>
      </c>
      <c r="L466" s="10">
        <v>0.155</v>
      </c>
      <c r="M466" s="10">
        <v>0.45600000000000002</v>
      </c>
      <c r="N466" s="8">
        <v>91.9</v>
      </c>
      <c r="O466" s="8">
        <v>8.3000000000000007</v>
      </c>
      <c r="P466" s="10">
        <v>0.16500000000000001</v>
      </c>
      <c r="Q466" s="10">
        <v>0.49</v>
      </c>
      <c r="R466" s="10">
        <v>0.34499999999999997</v>
      </c>
      <c r="S466" s="8">
        <v>6.4</v>
      </c>
      <c r="T466" s="10">
        <v>0.32300000000000001</v>
      </c>
      <c r="U466" s="10">
        <f t="shared" si="7"/>
        <v>0.33799999999999997</v>
      </c>
      <c r="V466" s="10">
        <v>0.35399999999999998</v>
      </c>
      <c r="W466" s="10">
        <v>0.217</v>
      </c>
      <c r="X466" s="10">
        <v>0.13700000000000001</v>
      </c>
      <c r="Y466" s="10">
        <v>0.66200000000000003</v>
      </c>
      <c r="Z466" s="8">
        <v>0.218</v>
      </c>
      <c r="AA466" s="8">
        <v>0.317</v>
      </c>
      <c r="AB466" s="11">
        <v>0.23300000000000001</v>
      </c>
      <c r="AC466" s="8">
        <v>0.32</v>
      </c>
      <c r="AD466" s="8">
        <v>0.30399999999999999</v>
      </c>
      <c r="AE466" s="8">
        <v>105</v>
      </c>
      <c r="AF466" s="11">
        <v>2</v>
      </c>
      <c r="AG466" s="11">
        <v>3.9</v>
      </c>
      <c r="AH466" s="8">
        <v>-5.0999999999999996</v>
      </c>
      <c r="AI466" s="8">
        <v>1.2</v>
      </c>
      <c r="AJ466" s="8">
        <v>1.2</v>
      </c>
    </row>
    <row r="467" spans="1:36" ht="15" thickBot="1">
      <c r="A467" s="5">
        <v>178</v>
      </c>
      <c r="B467" s="7" t="s">
        <v>128</v>
      </c>
      <c r="C467" s="22">
        <v>2022</v>
      </c>
      <c r="D467" s="7" t="s">
        <v>129</v>
      </c>
      <c r="E467" s="8">
        <v>146</v>
      </c>
      <c r="F467" s="8"/>
      <c r="G467" s="8">
        <v>548</v>
      </c>
      <c r="H467" s="8">
        <v>0.30099999999999999</v>
      </c>
      <c r="I467" s="8">
        <v>0.40400000000000003</v>
      </c>
      <c r="J467" s="9">
        <v>7.4999999999999997E-2</v>
      </c>
      <c r="K467" s="10">
        <v>0.24099999999999999</v>
      </c>
      <c r="L467" s="10">
        <v>6.5000000000000002E-2</v>
      </c>
      <c r="M467" s="10">
        <v>0.34</v>
      </c>
      <c r="N467" s="8">
        <v>86.4</v>
      </c>
      <c r="O467" s="8">
        <v>12.5</v>
      </c>
      <c r="P467" s="10">
        <v>0.17299999999999999</v>
      </c>
      <c r="Q467" s="10">
        <v>0.45</v>
      </c>
      <c r="R467" s="10">
        <v>0.377</v>
      </c>
      <c r="S467" s="8">
        <v>4.0999999999999996</v>
      </c>
      <c r="T467" s="10">
        <v>0.29499999999999998</v>
      </c>
      <c r="U467" s="10">
        <f t="shared" si="7"/>
        <v>0.18700000000000006</v>
      </c>
      <c r="V467" s="10">
        <v>0.28699999999999998</v>
      </c>
      <c r="W467" s="10">
        <v>0.20499999999999999</v>
      </c>
      <c r="X467" s="10">
        <v>8.3000000000000004E-2</v>
      </c>
      <c r="Y467" s="10">
        <v>0.81299999999999994</v>
      </c>
      <c r="Z467" s="8">
        <v>0.16300000000000001</v>
      </c>
      <c r="AA467" s="8">
        <v>0.29099999999999998</v>
      </c>
      <c r="AB467" s="11">
        <v>0.24099999999999999</v>
      </c>
      <c r="AC467" s="8">
        <v>0.308</v>
      </c>
      <c r="AD467" s="8">
        <v>0.28599999999999998</v>
      </c>
      <c r="AE467" s="8">
        <v>97</v>
      </c>
      <c r="AF467" s="11">
        <v>-0.6</v>
      </c>
      <c r="AG467" s="11">
        <v>-2.6</v>
      </c>
      <c r="AH467" s="8">
        <v>-5.2</v>
      </c>
      <c r="AI467" s="8">
        <v>1.1000000000000001</v>
      </c>
      <c r="AJ467" s="8">
        <v>1.1000000000000001</v>
      </c>
    </row>
    <row r="468" spans="1:36" ht="15" thickBot="1">
      <c r="A468" s="5">
        <v>179</v>
      </c>
      <c r="B468" s="7" t="s">
        <v>1690</v>
      </c>
      <c r="C468" s="22">
        <v>2022</v>
      </c>
      <c r="D468" s="7" t="s">
        <v>144</v>
      </c>
      <c r="E468" s="8">
        <v>125</v>
      </c>
      <c r="F468" s="8"/>
      <c r="G468" s="8">
        <v>483</v>
      </c>
      <c r="H468" s="8">
        <v>0.32500000000000001</v>
      </c>
      <c r="I468" s="8">
        <v>0.42599999999999999</v>
      </c>
      <c r="J468" s="9">
        <v>5.8000000000000003E-2</v>
      </c>
      <c r="K468" s="10">
        <v>0.188</v>
      </c>
      <c r="L468" s="10">
        <v>6.2E-2</v>
      </c>
      <c r="M468" s="10">
        <v>0.42099999999999999</v>
      </c>
      <c r="N468" s="8">
        <v>89.3</v>
      </c>
      <c r="O468" s="8">
        <v>13.8</v>
      </c>
      <c r="P468" s="10">
        <v>0.20300000000000001</v>
      </c>
      <c r="Q468" s="10">
        <v>0.42099999999999999</v>
      </c>
      <c r="R468" s="10">
        <v>0.376</v>
      </c>
      <c r="S468" s="8">
        <v>1.5</v>
      </c>
      <c r="T468" s="10">
        <v>0.372</v>
      </c>
      <c r="U468" s="10">
        <f t="shared" si="7"/>
        <v>0.22499999999999998</v>
      </c>
      <c r="V468" s="10">
        <v>0.26</v>
      </c>
      <c r="W468" s="10">
        <v>0.14399999999999999</v>
      </c>
      <c r="X468" s="10">
        <v>0.11600000000000001</v>
      </c>
      <c r="Y468" s="10">
        <v>0.77500000000000002</v>
      </c>
      <c r="Z468" s="8">
        <v>0.158</v>
      </c>
      <c r="AA468" s="8">
        <v>0.307</v>
      </c>
      <c r="AB468" s="11">
        <v>0.26800000000000002</v>
      </c>
      <c r="AC468" s="8">
        <v>0.32900000000000001</v>
      </c>
      <c r="AD468" s="8">
        <v>0.317</v>
      </c>
      <c r="AE468" s="8">
        <v>117</v>
      </c>
      <c r="AF468" s="11">
        <v>-4.5</v>
      </c>
      <c r="AG468" s="11">
        <v>4.5</v>
      </c>
      <c r="AH468" s="8">
        <v>-9.4</v>
      </c>
      <c r="AI468" s="8">
        <v>1.1000000000000001</v>
      </c>
      <c r="AJ468" s="8">
        <v>1.1000000000000001</v>
      </c>
    </row>
    <row r="469" spans="1:36" ht="15" thickBot="1">
      <c r="A469" s="5">
        <v>180</v>
      </c>
      <c r="B469" s="7" t="s">
        <v>330</v>
      </c>
      <c r="C469" s="22">
        <v>2022</v>
      </c>
      <c r="D469" s="7" t="s">
        <v>100</v>
      </c>
      <c r="E469" s="8">
        <v>101</v>
      </c>
      <c r="F469" s="8"/>
      <c r="G469" s="8">
        <v>371</v>
      </c>
      <c r="H469" s="8">
        <v>0.29699999999999999</v>
      </c>
      <c r="I469" s="8">
        <v>0.36</v>
      </c>
      <c r="J469" s="9">
        <v>0.04</v>
      </c>
      <c r="K469" s="10">
        <v>0.13500000000000001</v>
      </c>
      <c r="L469" s="10">
        <v>1.7000000000000001E-2</v>
      </c>
      <c r="M469" s="10">
        <v>0.36199999999999999</v>
      </c>
      <c r="N469" s="8">
        <v>87.5</v>
      </c>
      <c r="O469" s="8">
        <v>3</v>
      </c>
      <c r="P469" s="10">
        <v>0.16800000000000001</v>
      </c>
      <c r="Q469" s="10">
        <v>0.55000000000000004</v>
      </c>
      <c r="R469" s="10">
        <v>0.28199999999999997</v>
      </c>
      <c r="S469" s="8">
        <v>4.5</v>
      </c>
      <c r="T469" s="10">
        <v>0.43099999999999999</v>
      </c>
      <c r="U469" s="10">
        <f t="shared" si="7"/>
        <v>0.15600000000000003</v>
      </c>
      <c r="V469" s="10">
        <v>0.25900000000000001</v>
      </c>
      <c r="W469" s="10">
        <v>0.17699999999999999</v>
      </c>
      <c r="X469" s="10">
        <v>8.2000000000000003E-2</v>
      </c>
      <c r="Y469" s="10">
        <v>0.84399999999999997</v>
      </c>
      <c r="Z469" s="8">
        <v>0.10100000000000001</v>
      </c>
      <c r="AA469" s="8">
        <v>0.29299999999999998</v>
      </c>
      <c r="AB469" s="11">
        <v>0.25900000000000001</v>
      </c>
      <c r="AC469" s="8">
        <v>0.28899999999999998</v>
      </c>
      <c r="AD469" s="8">
        <v>0.27600000000000002</v>
      </c>
      <c r="AE469" s="8">
        <v>84</v>
      </c>
      <c r="AF469" s="11">
        <v>0</v>
      </c>
      <c r="AG469" s="11">
        <v>-7</v>
      </c>
      <c r="AH469" s="8">
        <v>4.9000000000000004</v>
      </c>
      <c r="AI469" s="8">
        <v>1.1000000000000001</v>
      </c>
      <c r="AJ469" s="8">
        <v>1.1000000000000001</v>
      </c>
    </row>
    <row r="470" spans="1:36" ht="15" thickBot="1">
      <c r="A470" s="5">
        <v>181</v>
      </c>
      <c r="B470" s="7" t="s">
        <v>150</v>
      </c>
      <c r="C470" s="22">
        <v>2022</v>
      </c>
      <c r="D470" s="7" t="s">
        <v>32</v>
      </c>
      <c r="E470" s="8">
        <v>99</v>
      </c>
      <c r="F470" s="8"/>
      <c r="G470" s="8">
        <v>341</v>
      </c>
      <c r="H470" s="8">
        <v>0.309</v>
      </c>
      <c r="I470" s="8">
        <v>0.36599999999999999</v>
      </c>
      <c r="J470" s="9">
        <v>6.2E-2</v>
      </c>
      <c r="K470" s="10">
        <v>0.25800000000000001</v>
      </c>
      <c r="L470" s="10">
        <v>4.3999999999999997E-2</v>
      </c>
      <c r="M470" s="10">
        <v>0.36099999999999999</v>
      </c>
      <c r="N470" s="8">
        <v>89.4</v>
      </c>
      <c r="O470" s="8">
        <v>12</v>
      </c>
      <c r="P470" s="10">
        <v>0.216</v>
      </c>
      <c r="Q470" s="10">
        <v>0.42299999999999999</v>
      </c>
      <c r="R470" s="10">
        <v>0.36</v>
      </c>
      <c r="S470" s="8">
        <v>5.6</v>
      </c>
      <c r="T470" s="10">
        <v>0.33400000000000002</v>
      </c>
      <c r="U470" s="10">
        <f t="shared" si="7"/>
        <v>0.26900000000000002</v>
      </c>
      <c r="V470" s="10">
        <v>0.29099999999999998</v>
      </c>
      <c r="W470" s="10">
        <v>0.16300000000000001</v>
      </c>
      <c r="X470" s="10">
        <v>0.129</v>
      </c>
      <c r="Y470" s="10">
        <v>0.73099999999999998</v>
      </c>
      <c r="Z470" s="8">
        <v>0.105</v>
      </c>
      <c r="AA470" s="8">
        <v>0.34399999999999997</v>
      </c>
      <c r="AB470" s="11">
        <v>0.26100000000000001</v>
      </c>
      <c r="AC470" s="8">
        <v>0.29699999999999999</v>
      </c>
      <c r="AD470" s="8">
        <v>0.26700000000000002</v>
      </c>
      <c r="AE470" s="8">
        <v>90</v>
      </c>
      <c r="AF470" s="11">
        <v>2.2000000000000002</v>
      </c>
      <c r="AG470" s="11">
        <v>-1.5</v>
      </c>
      <c r="AH470" s="8">
        <v>1.1000000000000001</v>
      </c>
      <c r="AI470" s="8">
        <v>1.1000000000000001</v>
      </c>
      <c r="AJ470" s="8">
        <v>1.1000000000000001</v>
      </c>
    </row>
    <row r="471" spans="1:36" ht="15" thickBot="1">
      <c r="A471" s="5">
        <v>182</v>
      </c>
      <c r="B471" s="7" t="s">
        <v>299</v>
      </c>
      <c r="C471" s="22">
        <v>2022</v>
      </c>
      <c r="D471" s="7" t="s">
        <v>35</v>
      </c>
      <c r="E471" s="8">
        <v>156</v>
      </c>
      <c r="F471" s="8"/>
      <c r="G471" s="8">
        <v>602</v>
      </c>
      <c r="H471" s="8">
        <v>0.30099999999999999</v>
      </c>
      <c r="I471" s="8">
        <v>0.311</v>
      </c>
      <c r="J471" s="9">
        <v>7.5999999999999998E-2</v>
      </c>
      <c r="K471" s="10">
        <v>0.121</v>
      </c>
      <c r="L471" s="10">
        <v>1.4999999999999999E-2</v>
      </c>
      <c r="M471" s="10">
        <v>0.23799999999999999</v>
      </c>
      <c r="N471" s="8">
        <v>85.1</v>
      </c>
      <c r="O471" s="8">
        <v>13.6</v>
      </c>
      <c r="P471" s="10">
        <v>0.24</v>
      </c>
      <c r="Q471" s="10">
        <v>0.41199999999999998</v>
      </c>
      <c r="R471" s="10">
        <v>0.34799999999999998</v>
      </c>
      <c r="S471" s="8">
        <v>4.9000000000000004</v>
      </c>
      <c r="T471" s="10">
        <v>0.32700000000000001</v>
      </c>
      <c r="U471" s="10">
        <f t="shared" si="7"/>
        <v>0.13</v>
      </c>
      <c r="V471" s="10">
        <v>0.23100000000000001</v>
      </c>
      <c r="W471" s="10">
        <v>0.16800000000000001</v>
      </c>
      <c r="X471" s="10">
        <v>6.3E-2</v>
      </c>
      <c r="Y471" s="10">
        <v>0.87</v>
      </c>
      <c r="Z471" s="8">
        <v>7.1999999999999995E-2</v>
      </c>
      <c r="AA471" s="8">
        <v>0.26800000000000002</v>
      </c>
      <c r="AB471" s="11">
        <v>0.23799999999999999</v>
      </c>
      <c r="AC471" s="8">
        <v>0.27400000000000002</v>
      </c>
      <c r="AD471" s="8">
        <v>0.29699999999999999</v>
      </c>
      <c r="AE471" s="8">
        <v>80</v>
      </c>
      <c r="AF471" s="11">
        <v>-0.2</v>
      </c>
      <c r="AG471" s="11">
        <v>-13.5</v>
      </c>
      <c r="AH471" s="8">
        <v>4.4000000000000004</v>
      </c>
      <c r="AI471" s="8">
        <v>1.1000000000000001</v>
      </c>
      <c r="AJ471" s="8">
        <v>1.1000000000000001</v>
      </c>
    </row>
    <row r="472" spans="1:36" ht="15" thickBot="1">
      <c r="A472" s="5">
        <v>183</v>
      </c>
      <c r="B472" s="7" t="s">
        <v>1663</v>
      </c>
      <c r="C472" s="22">
        <v>2022</v>
      </c>
      <c r="D472" s="7" t="s">
        <v>56</v>
      </c>
      <c r="E472" s="8">
        <v>134</v>
      </c>
      <c r="F472" s="8"/>
      <c r="G472" s="8">
        <v>534</v>
      </c>
      <c r="H472" s="8">
        <v>0.29799999999999999</v>
      </c>
      <c r="I472" s="8">
        <v>0.42599999999999999</v>
      </c>
      <c r="J472" s="9">
        <v>9.9000000000000005E-2</v>
      </c>
      <c r="K472" s="10">
        <v>0.34300000000000003</v>
      </c>
      <c r="L472" s="10">
        <v>0.14199999999999999</v>
      </c>
      <c r="M472" s="10">
        <v>0.46</v>
      </c>
      <c r="N472" s="8">
        <v>90.7</v>
      </c>
      <c r="O472" s="8">
        <v>21</v>
      </c>
      <c r="P472" s="10">
        <v>0.17100000000000001</v>
      </c>
      <c r="Q472" s="10">
        <v>0.34100000000000003</v>
      </c>
      <c r="R472" s="10">
        <v>0.48799999999999999</v>
      </c>
      <c r="S472" s="8">
        <v>3.7</v>
      </c>
      <c r="T472" s="10">
        <v>0.3</v>
      </c>
      <c r="U472" s="10">
        <f t="shared" si="7"/>
        <v>0.33599999999999997</v>
      </c>
      <c r="V472" s="10">
        <v>0.308</v>
      </c>
      <c r="W472" s="10">
        <v>0.14699999999999999</v>
      </c>
      <c r="X472" s="10">
        <v>0.161</v>
      </c>
      <c r="Y472" s="10">
        <v>0.66400000000000003</v>
      </c>
      <c r="Z472" s="8">
        <v>0.22</v>
      </c>
      <c r="AA472" s="8">
        <v>0.27400000000000002</v>
      </c>
      <c r="AB472" s="11">
        <v>0.20699999999999999</v>
      </c>
      <c r="AC472" s="8">
        <v>0.316</v>
      </c>
      <c r="AD472" s="8">
        <v>0.29499999999999998</v>
      </c>
      <c r="AE472" s="8">
        <v>104</v>
      </c>
      <c r="AF472" s="11">
        <v>0.6</v>
      </c>
      <c r="AG472" s="11">
        <v>3.1</v>
      </c>
      <c r="AH472" s="8">
        <v>-11</v>
      </c>
      <c r="AI472" s="8">
        <v>1.1000000000000001</v>
      </c>
      <c r="AJ472" s="8">
        <v>1.1000000000000001</v>
      </c>
    </row>
    <row r="473" spans="1:36" ht="15" thickBot="1">
      <c r="A473" s="5">
        <v>184</v>
      </c>
      <c r="B473" s="7" t="s">
        <v>171</v>
      </c>
      <c r="C473" s="22">
        <v>2022</v>
      </c>
      <c r="D473" s="7" t="s">
        <v>97</v>
      </c>
      <c r="E473" s="8">
        <v>121</v>
      </c>
      <c r="F473" s="8"/>
      <c r="G473" s="8">
        <v>493</v>
      </c>
      <c r="H473" s="8">
        <v>0.34300000000000003</v>
      </c>
      <c r="I473" s="8">
        <v>0.4</v>
      </c>
      <c r="J473" s="9">
        <v>6.3E-2</v>
      </c>
      <c r="K473" s="10">
        <v>0.16800000000000001</v>
      </c>
      <c r="L473" s="10">
        <v>3.7999999999999999E-2</v>
      </c>
      <c r="M473" s="10">
        <v>0.45300000000000001</v>
      </c>
      <c r="N473" s="8">
        <v>90.6</v>
      </c>
      <c r="O473" s="8">
        <v>10.9</v>
      </c>
      <c r="P473" s="10">
        <v>0.23699999999999999</v>
      </c>
      <c r="Q473" s="10">
        <v>0.44600000000000001</v>
      </c>
      <c r="R473" s="10">
        <v>0.317</v>
      </c>
      <c r="S473" s="8">
        <v>2.7</v>
      </c>
      <c r="T473" s="10">
        <v>0.33400000000000002</v>
      </c>
      <c r="U473" s="10">
        <f t="shared" si="7"/>
        <v>0.19899999999999995</v>
      </c>
      <c r="V473" s="10">
        <v>0.26500000000000001</v>
      </c>
      <c r="W473" s="10">
        <v>0.16900000000000001</v>
      </c>
      <c r="X473" s="10">
        <v>9.7000000000000003E-2</v>
      </c>
      <c r="Y473" s="10">
        <v>0.80100000000000005</v>
      </c>
      <c r="Z473" s="8">
        <v>0.108</v>
      </c>
      <c r="AA473" s="8">
        <v>0.34599999999999997</v>
      </c>
      <c r="AB473" s="11">
        <v>0.29099999999999998</v>
      </c>
      <c r="AC473" s="8">
        <v>0.32700000000000001</v>
      </c>
      <c r="AD473" s="8">
        <v>0.32100000000000001</v>
      </c>
      <c r="AE473" s="8">
        <v>115</v>
      </c>
      <c r="AF473" s="11">
        <v>-4.0999999999999996</v>
      </c>
      <c r="AG473" s="11">
        <v>4.2</v>
      </c>
      <c r="AH473" s="8">
        <v>-9.9</v>
      </c>
      <c r="AI473" s="8">
        <v>1.1000000000000001</v>
      </c>
      <c r="AJ473" s="8">
        <v>1.1000000000000001</v>
      </c>
    </row>
    <row r="474" spans="1:36" ht="15" thickBot="1">
      <c r="A474" s="5">
        <v>185</v>
      </c>
      <c r="B474" s="7" t="s">
        <v>181</v>
      </c>
      <c r="C474" s="22">
        <v>2022</v>
      </c>
      <c r="D474" s="7" t="s">
        <v>26</v>
      </c>
      <c r="E474" s="8">
        <v>86</v>
      </c>
      <c r="F474" s="8"/>
      <c r="G474" s="8">
        <v>315</v>
      </c>
      <c r="H474" s="8">
        <v>0.27600000000000002</v>
      </c>
      <c r="I474" s="8">
        <v>0.40100000000000002</v>
      </c>
      <c r="J474" s="9">
        <v>6.7000000000000004E-2</v>
      </c>
      <c r="K474" s="10">
        <v>0.32100000000000001</v>
      </c>
      <c r="L474" s="10">
        <v>0.128</v>
      </c>
      <c r="M474" s="10">
        <v>0.40400000000000003</v>
      </c>
      <c r="N474" s="8">
        <v>88.3</v>
      </c>
      <c r="O474" s="8">
        <v>23.4</v>
      </c>
      <c r="P474" s="10">
        <v>0.186</v>
      </c>
      <c r="Q474" s="10">
        <v>0.29299999999999998</v>
      </c>
      <c r="R474" s="10">
        <v>0.52100000000000002</v>
      </c>
      <c r="S474" s="8">
        <v>3.2</v>
      </c>
      <c r="T474" s="10">
        <v>0.39200000000000002</v>
      </c>
      <c r="U474" s="10">
        <f t="shared" si="7"/>
        <v>0.27800000000000002</v>
      </c>
      <c r="V474" s="10">
        <v>0.29899999999999999</v>
      </c>
      <c r="W474" s="10">
        <v>0.159</v>
      </c>
      <c r="X474" s="10">
        <v>0.14000000000000001</v>
      </c>
      <c r="Y474" s="10">
        <v>0.72199999999999998</v>
      </c>
      <c r="Z474" s="8">
        <v>0.188</v>
      </c>
      <c r="AA474" s="8">
        <v>0.27800000000000002</v>
      </c>
      <c r="AB474" s="11">
        <v>0.21299999999999999</v>
      </c>
      <c r="AC474" s="8">
        <v>0.29499999999999998</v>
      </c>
      <c r="AD474" s="8">
        <v>0.29299999999999998</v>
      </c>
      <c r="AE474" s="8">
        <v>87</v>
      </c>
      <c r="AF474" s="11">
        <v>2.7</v>
      </c>
      <c r="AG474" s="11">
        <v>-2</v>
      </c>
      <c r="AH474" s="8">
        <v>1.1000000000000001</v>
      </c>
      <c r="AI474" s="8">
        <v>1</v>
      </c>
      <c r="AJ474" s="8">
        <v>1</v>
      </c>
    </row>
    <row r="475" spans="1:36" ht="15" thickBot="1">
      <c r="A475" s="5">
        <v>186</v>
      </c>
      <c r="B475" s="7" t="s">
        <v>1698</v>
      </c>
      <c r="C475" s="22">
        <v>2022</v>
      </c>
      <c r="D475" s="6" t="s">
        <v>103</v>
      </c>
      <c r="E475" s="8">
        <v>102</v>
      </c>
      <c r="F475" s="8"/>
      <c r="G475" s="8">
        <v>359</v>
      </c>
      <c r="H475" s="8">
        <v>0.29199999999999998</v>
      </c>
      <c r="I475" s="8">
        <v>0.40899999999999997</v>
      </c>
      <c r="J475" s="9">
        <v>6.4000000000000001E-2</v>
      </c>
      <c r="K475" s="10">
        <v>0.23100000000000001</v>
      </c>
      <c r="L475" s="10">
        <v>9.2999999999999999E-2</v>
      </c>
      <c r="M475" s="10">
        <v>0.38300000000000001</v>
      </c>
      <c r="N475" s="8">
        <v>90.4</v>
      </c>
      <c r="O475" s="8">
        <v>9.8000000000000007</v>
      </c>
      <c r="P475" s="10">
        <v>0.161</v>
      </c>
      <c r="Q475" s="10">
        <v>0.48799999999999999</v>
      </c>
      <c r="R475" s="10">
        <v>0.35099999999999998</v>
      </c>
      <c r="S475" s="8">
        <v>4</v>
      </c>
      <c r="T475" s="10">
        <v>0.317</v>
      </c>
      <c r="U475" s="10">
        <f t="shared" si="7"/>
        <v>0.23499999999999999</v>
      </c>
      <c r="V475" s="10">
        <v>0.27200000000000002</v>
      </c>
      <c r="W475" s="10">
        <v>0.154</v>
      </c>
      <c r="X475" s="10">
        <v>0.11799999999999999</v>
      </c>
      <c r="Y475" s="10">
        <v>0.76500000000000001</v>
      </c>
      <c r="Z475" s="8">
        <v>0.17599999999999999</v>
      </c>
      <c r="AA475" s="8">
        <v>0.27500000000000002</v>
      </c>
      <c r="AB475" s="11">
        <v>0.23300000000000001</v>
      </c>
      <c r="AC475" s="8">
        <v>0.30599999999999999</v>
      </c>
      <c r="AD475" s="8">
        <v>0.31</v>
      </c>
      <c r="AE475" s="8">
        <v>95</v>
      </c>
      <c r="AF475" s="11">
        <v>-0.9</v>
      </c>
      <c r="AG475" s="11">
        <v>-2.8</v>
      </c>
      <c r="AH475" s="8">
        <v>0.7</v>
      </c>
      <c r="AI475" s="8">
        <v>1</v>
      </c>
      <c r="AJ475" s="8">
        <v>1</v>
      </c>
    </row>
    <row r="476" spans="1:36" ht="15" thickBot="1">
      <c r="A476" s="5">
        <v>187</v>
      </c>
      <c r="B476" s="7" t="s">
        <v>212</v>
      </c>
      <c r="C476" s="22">
        <v>2022</v>
      </c>
      <c r="D476" s="6" t="s">
        <v>103</v>
      </c>
      <c r="E476" s="8">
        <v>131</v>
      </c>
      <c r="F476" s="8"/>
      <c r="G476" s="8">
        <v>506</v>
      </c>
      <c r="H476" s="8">
        <v>0.316</v>
      </c>
      <c r="I476" s="8">
        <v>0.376</v>
      </c>
      <c r="J476" s="9">
        <v>0.14000000000000001</v>
      </c>
      <c r="K476" s="10">
        <v>0.17399999999999999</v>
      </c>
      <c r="L476" s="10">
        <v>9.2999999999999999E-2</v>
      </c>
      <c r="M476" s="10">
        <v>0.44900000000000001</v>
      </c>
      <c r="N476" s="8">
        <v>90.7</v>
      </c>
      <c r="O476" s="8">
        <v>15.4</v>
      </c>
      <c r="P476" s="10">
        <v>0.16900000000000001</v>
      </c>
      <c r="Q476" s="10">
        <v>0.39200000000000002</v>
      </c>
      <c r="R476" s="10">
        <v>0.439</v>
      </c>
      <c r="S476" s="8">
        <v>1</v>
      </c>
      <c r="T476" s="10">
        <v>0.25700000000000001</v>
      </c>
      <c r="U476" s="10">
        <f t="shared" si="7"/>
        <v>0.19499999999999995</v>
      </c>
      <c r="V476" s="10">
        <v>0.26</v>
      </c>
      <c r="W476" s="10">
        <v>0.17699999999999999</v>
      </c>
      <c r="X476" s="10">
        <v>8.3000000000000004E-2</v>
      </c>
      <c r="Y476" s="10">
        <v>0.80500000000000005</v>
      </c>
      <c r="Z476" s="8">
        <v>0.17399999999999999</v>
      </c>
      <c r="AA476" s="8">
        <v>0.20899999999999999</v>
      </c>
      <c r="AB476" s="11">
        <v>0.20200000000000001</v>
      </c>
      <c r="AC476" s="8">
        <v>0.308</v>
      </c>
      <c r="AD476" s="8">
        <v>0.35199999999999998</v>
      </c>
      <c r="AE476" s="8">
        <v>101</v>
      </c>
      <c r="AF476" s="11">
        <v>1</v>
      </c>
      <c r="AG476" s="11">
        <v>1.7</v>
      </c>
      <c r="AH476" s="8">
        <v>-8.1999999999999993</v>
      </c>
      <c r="AI476" s="8">
        <v>1</v>
      </c>
      <c r="AJ476" s="8">
        <v>1</v>
      </c>
    </row>
    <row r="477" spans="1:36" ht="15" thickBot="1">
      <c r="A477" s="5">
        <v>188</v>
      </c>
      <c r="B477" s="7" t="s">
        <v>284</v>
      </c>
      <c r="C477" s="22">
        <v>2022</v>
      </c>
      <c r="D477" s="7" t="s">
        <v>100</v>
      </c>
      <c r="E477" s="8">
        <v>140</v>
      </c>
      <c r="F477" s="8"/>
      <c r="G477" s="8">
        <v>507</v>
      </c>
      <c r="H477" s="8">
        <v>0.28299999999999997</v>
      </c>
      <c r="I477" s="8">
        <v>0.32300000000000001</v>
      </c>
      <c r="J477" s="9">
        <v>5.0999999999999997E-2</v>
      </c>
      <c r="K477" s="10">
        <v>0.12</v>
      </c>
      <c r="L477" s="10">
        <v>1.9E-2</v>
      </c>
      <c r="M477" s="10">
        <v>0.26800000000000002</v>
      </c>
      <c r="N477" s="8">
        <v>86.1</v>
      </c>
      <c r="O477" s="8">
        <v>10.1</v>
      </c>
      <c r="P477" s="10">
        <v>0.20799999999999999</v>
      </c>
      <c r="Q477" s="10">
        <v>0.47</v>
      </c>
      <c r="R477" s="10">
        <v>0.32200000000000001</v>
      </c>
      <c r="S477" s="8">
        <v>3.9</v>
      </c>
      <c r="T477" s="10">
        <v>0.34399999999999997</v>
      </c>
      <c r="U477" s="10">
        <f t="shared" si="7"/>
        <v>0.14800000000000002</v>
      </c>
      <c r="V477" s="10">
        <v>0.25</v>
      </c>
      <c r="W477" s="10">
        <v>0.18</v>
      </c>
      <c r="X477" s="10">
        <v>7.0000000000000007E-2</v>
      </c>
      <c r="Y477" s="10">
        <v>0.85199999999999998</v>
      </c>
      <c r="Z477" s="8">
        <v>8.6999999999999994E-2</v>
      </c>
      <c r="AA477" s="8">
        <v>0.25800000000000001</v>
      </c>
      <c r="AB477" s="11">
        <v>0.23599999999999999</v>
      </c>
      <c r="AC477" s="8">
        <v>0.26800000000000002</v>
      </c>
      <c r="AD477" s="8">
        <v>0.29299999999999998</v>
      </c>
      <c r="AE477" s="8">
        <v>70</v>
      </c>
      <c r="AF477" s="11">
        <v>-4</v>
      </c>
      <c r="AG477" s="11">
        <v>-21.8</v>
      </c>
      <c r="AH477" s="8">
        <v>14.2</v>
      </c>
      <c r="AI477" s="8">
        <v>1</v>
      </c>
      <c r="AJ477" s="8">
        <v>1</v>
      </c>
    </row>
    <row r="478" spans="1:36" ht="15" thickBot="1">
      <c r="A478" s="5">
        <v>189</v>
      </c>
      <c r="B478" s="7" t="s">
        <v>164</v>
      </c>
      <c r="C478" s="22">
        <v>2022</v>
      </c>
      <c r="D478" s="7" t="s">
        <v>116</v>
      </c>
      <c r="E478" s="8">
        <v>139</v>
      </c>
      <c r="F478" s="8"/>
      <c r="G478" s="8">
        <v>596</v>
      </c>
      <c r="H478" s="8">
        <v>0.34100000000000003</v>
      </c>
      <c r="I478" s="8">
        <v>0.44800000000000001</v>
      </c>
      <c r="J478" s="9">
        <v>8.6999999999999994E-2</v>
      </c>
      <c r="K478" s="10">
        <v>0.24299999999999999</v>
      </c>
      <c r="L478" s="10">
        <v>0.124</v>
      </c>
      <c r="M478" s="10">
        <v>0.41399999999999998</v>
      </c>
      <c r="N478" s="8">
        <v>89.1</v>
      </c>
      <c r="O478" s="8">
        <v>14.1</v>
      </c>
      <c r="P478" s="10">
        <v>0.221</v>
      </c>
      <c r="Q478" s="10">
        <v>0.38200000000000001</v>
      </c>
      <c r="R478" s="10">
        <v>0.39700000000000002</v>
      </c>
      <c r="S478" s="8">
        <v>2.1</v>
      </c>
      <c r="T478" s="10">
        <v>0.34899999999999998</v>
      </c>
      <c r="U478" s="10">
        <f t="shared" si="7"/>
        <v>0.28200000000000003</v>
      </c>
      <c r="V478" s="10">
        <v>0.26700000000000002</v>
      </c>
      <c r="W478" s="10">
        <v>0.12</v>
      </c>
      <c r="X478" s="10">
        <v>0.14599999999999999</v>
      </c>
      <c r="Y478" s="10">
        <v>0.71799999999999997</v>
      </c>
      <c r="Z478" s="8">
        <v>0.17399999999999999</v>
      </c>
      <c r="AA478" s="8">
        <v>0.34499999999999997</v>
      </c>
      <c r="AB478" s="11">
        <v>0.27400000000000002</v>
      </c>
      <c r="AC478" s="8">
        <v>0.34300000000000003</v>
      </c>
      <c r="AD478" s="8">
        <v>0.34899999999999998</v>
      </c>
      <c r="AE478" s="8">
        <v>119</v>
      </c>
      <c r="AF478" s="11">
        <v>-7.3</v>
      </c>
      <c r="AG478" s="11">
        <v>5.4</v>
      </c>
      <c r="AH478" s="8">
        <v>-15</v>
      </c>
      <c r="AI478" s="8">
        <v>1</v>
      </c>
      <c r="AJ478" s="8">
        <v>1</v>
      </c>
    </row>
    <row r="479" spans="1:36" ht="15" thickBot="1">
      <c r="A479" s="5">
        <v>190</v>
      </c>
      <c r="B479" s="7" t="s">
        <v>1725</v>
      </c>
      <c r="C479" s="22">
        <v>2022</v>
      </c>
      <c r="D479" s="7" t="s">
        <v>109</v>
      </c>
      <c r="E479" s="8">
        <v>118</v>
      </c>
      <c r="F479" s="8"/>
      <c r="G479" s="8">
        <v>467</v>
      </c>
      <c r="H479" s="8">
        <v>0.32800000000000001</v>
      </c>
      <c r="I479" s="8">
        <v>0.38</v>
      </c>
      <c r="J479" s="9">
        <v>3.5999999999999997E-2</v>
      </c>
      <c r="K479" s="10">
        <v>0.12</v>
      </c>
      <c r="L479" s="10">
        <v>5.0000000000000001E-3</v>
      </c>
      <c r="M479" s="10">
        <v>0.27500000000000002</v>
      </c>
      <c r="N479" s="8">
        <v>83.8</v>
      </c>
      <c r="O479" s="8">
        <v>6</v>
      </c>
      <c r="P479" s="10">
        <v>0.221</v>
      </c>
      <c r="Q479" s="10">
        <v>0.52200000000000002</v>
      </c>
      <c r="R479" s="10">
        <v>0.25700000000000001</v>
      </c>
      <c r="S479" s="8">
        <v>2.2000000000000002</v>
      </c>
      <c r="T479" s="10">
        <v>0.432</v>
      </c>
      <c r="U479" s="10">
        <f t="shared" si="7"/>
        <v>0.124</v>
      </c>
      <c r="V479" s="10">
        <v>0.25800000000000001</v>
      </c>
      <c r="W479" s="10">
        <v>0.193</v>
      </c>
      <c r="X479" s="10">
        <v>6.4000000000000001E-2</v>
      </c>
      <c r="Y479" s="10">
        <v>0.876</v>
      </c>
      <c r="Z479" s="8">
        <v>8.8999999999999996E-2</v>
      </c>
      <c r="AA479" s="8">
        <v>0.32600000000000001</v>
      </c>
      <c r="AB479" s="11">
        <v>0.29199999999999998</v>
      </c>
      <c r="AC479" s="8">
        <v>0.312</v>
      </c>
      <c r="AD479" s="8">
        <v>0.28100000000000003</v>
      </c>
      <c r="AE479" s="8">
        <v>85</v>
      </c>
      <c r="AF479" s="11">
        <v>-3.3</v>
      </c>
      <c r="AG479" s="11">
        <v>-11.5</v>
      </c>
      <c r="AH479" s="8">
        <v>5</v>
      </c>
      <c r="AI479" s="8">
        <v>1</v>
      </c>
      <c r="AJ479" s="8">
        <v>1</v>
      </c>
    </row>
    <row r="480" spans="1:36" ht="15" thickBot="1">
      <c r="A480" s="5">
        <v>191</v>
      </c>
      <c r="B480" s="7" t="s">
        <v>1678</v>
      </c>
      <c r="C480" s="22">
        <v>2022</v>
      </c>
      <c r="D480" s="6" t="s">
        <v>103</v>
      </c>
      <c r="E480" s="8">
        <v>143</v>
      </c>
      <c r="F480" s="8"/>
      <c r="G480" s="8">
        <v>587</v>
      </c>
      <c r="H480" s="8">
        <v>0.31900000000000001</v>
      </c>
      <c r="I480" s="8">
        <v>0.39100000000000001</v>
      </c>
      <c r="J480" s="9">
        <v>0.09</v>
      </c>
      <c r="K480" s="10">
        <v>0.23</v>
      </c>
      <c r="L480" s="10">
        <v>9.5000000000000001E-2</v>
      </c>
      <c r="M480" s="10">
        <v>0.40100000000000002</v>
      </c>
      <c r="N480" s="8">
        <v>89.5</v>
      </c>
      <c r="O480" s="8">
        <v>12.7</v>
      </c>
      <c r="P480" s="10">
        <v>0.21099999999999999</v>
      </c>
      <c r="Q480" s="10">
        <v>0.39800000000000002</v>
      </c>
      <c r="R480" s="10">
        <v>0.39100000000000001</v>
      </c>
      <c r="S480" s="8">
        <v>1.5</v>
      </c>
      <c r="T480" s="10">
        <v>0.33400000000000002</v>
      </c>
      <c r="U480" s="10">
        <f t="shared" si="7"/>
        <v>0.253</v>
      </c>
      <c r="V480" s="10">
        <v>0.28199999999999997</v>
      </c>
      <c r="W480" s="10">
        <v>0.16</v>
      </c>
      <c r="X480" s="10">
        <v>0.122</v>
      </c>
      <c r="Y480" s="10">
        <v>0.747</v>
      </c>
      <c r="Z480" s="8">
        <v>0.152</v>
      </c>
      <c r="AA480" s="8">
        <v>0.28599999999999998</v>
      </c>
      <c r="AB480" s="11">
        <v>0.23899999999999999</v>
      </c>
      <c r="AC480" s="8">
        <v>0.312</v>
      </c>
      <c r="AD480" s="8">
        <v>0.32700000000000001</v>
      </c>
      <c r="AE480" s="8">
        <v>105</v>
      </c>
      <c r="AF480" s="11">
        <v>-3</v>
      </c>
      <c r="AG480" s="11">
        <v>0.5</v>
      </c>
      <c r="AH480" s="8">
        <v>-10</v>
      </c>
      <c r="AI480" s="8">
        <v>1</v>
      </c>
      <c r="AJ480" s="8">
        <v>1</v>
      </c>
    </row>
    <row r="481" spans="1:36" ht="15" thickBot="1">
      <c r="A481" s="5">
        <v>192</v>
      </c>
      <c r="B481" s="7" t="s">
        <v>254</v>
      </c>
      <c r="C481" s="22">
        <v>2022</v>
      </c>
      <c r="D481" s="7" t="s">
        <v>50</v>
      </c>
      <c r="E481" s="8">
        <v>104</v>
      </c>
      <c r="F481" s="8"/>
      <c r="G481" s="8">
        <v>433</v>
      </c>
      <c r="H481" s="8">
        <v>0.27300000000000002</v>
      </c>
      <c r="I481" s="8">
        <v>0.35299999999999998</v>
      </c>
      <c r="J481" s="9">
        <v>7.3999999999999996E-2</v>
      </c>
      <c r="K481" s="10">
        <v>0.26300000000000001</v>
      </c>
      <c r="L481" s="10">
        <v>9.8000000000000004E-2</v>
      </c>
      <c r="M481" s="10">
        <v>0.372</v>
      </c>
      <c r="N481" s="8">
        <v>88.7</v>
      </c>
      <c r="O481" s="8">
        <v>15.7</v>
      </c>
      <c r="P481" s="10">
        <v>0.17299999999999999</v>
      </c>
      <c r="Q481" s="10">
        <v>0.39200000000000002</v>
      </c>
      <c r="R481" s="10">
        <v>0.435</v>
      </c>
      <c r="S481" s="8">
        <v>3.1</v>
      </c>
      <c r="T481" s="10">
        <v>0.313</v>
      </c>
      <c r="U481" s="10">
        <f t="shared" si="7"/>
        <v>0.25700000000000001</v>
      </c>
      <c r="V481" s="10">
        <v>0.28999999999999998</v>
      </c>
      <c r="W481" s="10">
        <v>0.16900000000000001</v>
      </c>
      <c r="X481" s="10">
        <v>0.121</v>
      </c>
      <c r="Y481" s="10">
        <v>0.74299999999999999</v>
      </c>
      <c r="Z481" s="8">
        <v>0.14099999999999999</v>
      </c>
      <c r="AA481" s="8">
        <v>0.26500000000000001</v>
      </c>
      <c r="AB481" s="11">
        <v>0.21199999999999999</v>
      </c>
      <c r="AC481" s="8">
        <v>0.27500000000000002</v>
      </c>
      <c r="AD481" s="8">
        <v>0.28899999999999998</v>
      </c>
      <c r="AE481" s="8">
        <v>76</v>
      </c>
      <c r="AF481" s="11">
        <v>1.3</v>
      </c>
      <c r="AG481" s="11">
        <v>-10.4</v>
      </c>
      <c r="AH481" s="8">
        <v>5.5</v>
      </c>
      <c r="AI481" s="8">
        <v>0.9</v>
      </c>
      <c r="AJ481" s="8">
        <v>0.9</v>
      </c>
    </row>
    <row r="482" spans="1:36" ht="15" thickBot="1">
      <c r="A482" s="5">
        <v>193</v>
      </c>
      <c r="B482" s="7" t="s">
        <v>163</v>
      </c>
      <c r="C482" s="22">
        <v>2022</v>
      </c>
      <c r="D482" s="6" t="s">
        <v>103</v>
      </c>
      <c r="E482" s="8">
        <v>115</v>
      </c>
      <c r="F482" s="8"/>
      <c r="G482" s="8">
        <v>365</v>
      </c>
      <c r="H482" s="8">
        <v>0.34</v>
      </c>
      <c r="I482" s="8">
        <v>0.41799999999999998</v>
      </c>
      <c r="J482" s="9">
        <v>0.107</v>
      </c>
      <c r="K482" s="10">
        <v>0.33400000000000002</v>
      </c>
      <c r="L482" s="10">
        <v>0.16200000000000001</v>
      </c>
      <c r="M482" s="10">
        <v>0.55600000000000005</v>
      </c>
      <c r="N482" s="8">
        <v>92.4</v>
      </c>
      <c r="O482" s="8">
        <v>12.3</v>
      </c>
      <c r="P482" s="10">
        <v>0.21199999999999999</v>
      </c>
      <c r="Q482" s="10">
        <v>0.44900000000000001</v>
      </c>
      <c r="R482" s="10">
        <v>0.33800000000000002</v>
      </c>
      <c r="S482" s="8">
        <v>2.9</v>
      </c>
      <c r="T482" s="10">
        <v>0.29299999999999998</v>
      </c>
      <c r="U482" s="10">
        <f t="shared" si="7"/>
        <v>0.35</v>
      </c>
      <c r="V482" s="10">
        <v>0.29799999999999999</v>
      </c>
      <c r="W482" s="10">
        <v>0.11799999999999999</v>
      </c>
      <c r="X482" s="10">
        <v>0.18</v>
      </c>
      <c r="Y482" s="10">
        <v>0.65</v>
      </c>
      <c r="Z482" s="8">
        <v>0.17</v>
      </c>
      <c r="AA482" s="8">
        <v>0.36</v>
      </c>
      <c r="AB482" s="11">
        <v>0.248</v>
      </c>
      <c r="AC482" s="8">
        <v>0.33300000000000002</v>
      </c>
      <c r="AD482" s="8">
        <v>0.35099999999999998</v>
      </c>
      <c r="AE482" s="8">
        <v>119</v>
      </c>
      <c r="AF482" s="11">
        <v>-3.1</v>
      </c>
      <c r="AG482" s="11">
        <v>5</v>
      </c>
      <c r="AH482" s="8">
        <v>-8.5</v>
      </c>
      <c r="AI482" s="8">
        <v>0.9</v>
      </c>
      <c r="AJ482" s="8">
        <v>0.9</v>
      </c>
    </row>
    <row r="483" spans="1:36" ht="15" thickBot="1">
      <c r="A483" s="5">
        <v>194</v>
      </c>
      <c r="B483" s="7" t="s">
        <v>1720</v>
      </c>
      <c r="C483" s="22">
        <v>2022</v>
      </c>
      <c r="D483" s="7" t="s">
        <v>43</v>
      </c>
      <c r="E483" s="8">
        <v>98</v>
      </c>
      <c r="F483" s="8"/>
      <c r="G483" s="8">
        <v>313</v>
      </c>
      <c r="H483" s="8">
        <v>0.27600000000000002</v>
      </c>
      <c r="I483" s="8">
        <v>0.32400000000000001</v>
      </c>
      <c r="J483" s="9">
        <v>4.4999999999999998E-2</v>
      </c>
      <c r="K483" s="10">
        <v>0.24299999999999999</v>
      </c>
      <c r="L483" s="10">
        <v>6.3E-2</v>
      </c>
      <c r="M483" s="10">
        <v>0.32900000000000001</v>
      </c>
      <c r="N483" s="8">
        <v>86.4</v>
      </c>
      <c r="O483" s="8">
        <v>8.4</v>
      </c>
      <c r="P483" s="10">
        <v>0.20899999999999999</v>
      </c>
      <c r="Q483" s="10">
        <v>0.5</v>
      </c>
      <c r="R483" s="10">
        <v>0.29099999999999998</v>
      </c>
      <c r="S483" s="8">
        <v>1.7</v>
      </c>
      <c r="T483" s="10">
        <v>0.44800000000000001</v>
      </c>
      <c r="U483" s="10">
        <f t="shared" ref="U483:U546" si="8">1-Y483</f>
        <v>0.32399999999999995</v>
      </c>
      <c r="V483" s="10">
        <v>0.28699999999999998</v>
      </c>
      <c r="W483" s="10">
        <v>9.4E-2</v>
      </c>
      <c r="X483" s="10">
        <v>0.193</v>
      </c>
      <c r="Y483" s="10">
        <v>0.67600000000000005</v>
      </c>
      <c r="Z483" s="8">
        <v>8.5000000000000006E-2</v>
      </c>
      <c r="AA483" s="8">
        <v>0.314</v>
      </c>
      <c r="AB483" s="11">
        <v>0.23899999999999999</v>
      </c>
      <c r="AC483" s="8">
        <v>0.26500000000000001</v>
      </c>
      <c r="AD483" s="8">
        <v>0.28699999999999998</v>
      </c>
      <c r="AE483" s="8">
        <v>72</v>
      </c>
      <c r="AF483" s="11">
        <v>-7</v>
      </c>
      <c r="AG483" s="11">
        <v>-17</v>
      </c>
      <c r="AH483" s="8">
        <v>14.8</v>
      </c>
      <c r="AI483" s="8">
        <v>0.9</v>
      </c>
      <c r="AJ483" s="8">
        <v>0.9</v>
      </c>
    </row>
    <row r="484" spans="1:36" ht="15" thickBot="1">
      <c r="A484" s="5">
        <v>195</v>
      </c>
      <c r="B484" s="7" t="s">
        <v>248</v>
      </c>
      <c r="C484" s="22">
        <v>2022</v>
      </c>
      <c r="D484" s="7" t="s">
        <v>169</v>
      </c>
      <c r="E484" s="8">
        <v>94</v>
      </c>
      <c r="F484" s="8"/>
      <c r="G484" s="8">
        <v>383</v>
      </c>
      <c r="H484" s="8">
        <v>0.28699999999999998</v>
      </c>
      <c r="I484" s="8">
        <v>0.376</v>
      </c>
      <c r="J484" s="9">
        <v>6.5000000000000002E-2</v>
      </c>
      <c r="K484" s="10">
        <v>0.27200000000000002</v>
      </c>
      <c r="L484" s="10">
        <v>0.11600000000000001</v>
      </c>
      <c r="M484" s="10">
        <v>0.38400000000000001</v>
      </c>
      <c r="N484" s="8">
        <v>88.7</v>
      </c>
      <c r="O484" s="8">
        <v>14.9</v>
      </c>
      <c r="P484" s="10">
        <v>0.17799999999999999</v>
      </c>
      <c r="Q484" s="10">
        <v>0.43</v>
      </c>
      <c r="R484" s="10">
        <v>0.39300000000000002</v>
      </c>
      <c r="S484" s="8">
        <v>4.8</v>
      </c>
      <c r="T484" s="10">
        <v>0.32400000000000001</v>
      </c>
      <c r="U484" s="10">
        <f t="shared" si="8"/>
        <v>0.28400000000000003</v>
      </c>
      <c r="V484" s="10">
        <v>0.317</v>
      </c>
      <c r="W484" s="10">
        <v>0.186</v>
      </c>
      <c r="X484" s="10">
        <v>0.13100000000000001</v>
      </c>
      <c r="Y484" s="10">
        <v>0.71599999999999997</v>
      </c>
      <c r="Z484" s="8">
        <v>0.16500000000000001</v>
      </c>
      <c r="AA484" s="8">
        <v>0.26200000000000001</v>
      </c>
      <c r="AB484" s="11">
        <v>0.21099999999999999</v>
      </c>
      <c r="AC484" s="8">
        <v>0.29399999999999998</v>
      </c>
      <c r="AD484" s="8">
        <v>0.307</v>
      </c>
      <c r="AE484" s="8">
        <v>95</v>
      </c>
      <c r="AF484" s="11">
        <v>3</v>
      </c>
      <c r="AG484" s="11">
        <v>0.9</v>
      </c>
      <c r="AH484" s="8">
        <v>-4.9000000000000004</v>
      </c>
      <c r="AI484" s="8">
        <v>0.9</v>
      </c>
      <c r="AJ484" s="8">
        <v>0.9</v>
      </c>
    </row>
    <row r="485" spans="1:36" ht="15" thickBot="1">
      <c r="A485" s="5">
        <v>196</v>
      </c>
      <c r="B485" s="7" t="s">
        <v>336</v>
      </c>
      <c r="C485" s="22">
        <v>2022</v>
      </c>
      <c r="D485" s="7" t="s">
        <v>45</v>
      </c>
      <c r="E485" s="8">
        <v>153</v>
      </c>
      <c r="F485" s="8"/>
      <c r="G485" s="8">
        <v>599</v>
      </c>
      <c r="H485" s="8">
        <v>0.30599999999999999</v>
      </c>
      <c r="I485" s="8">
        <v>0.46100000000000002</v>
      </c>
      <c r="J485" s="9">
        <v>0.104</v>
      </c>
      <c r="K485" s="10">
        <v>0.20200000000000001</v>
      </c>
      <c r="L485" s="10">
        <v>0.129</v>
      </c>
      <c r="M485" s="10">
        <v>0.45700000000000002</v>
      </c>
      <c r="N485" s="8">
        <v>91.1</v>
      </c>
      <c r="O485" s="8">
        <v>15.3</v>
      </c>
      <c r="P485" s="10">
        <v>0.156</v>
      </c>
      <c r="Q485" s="10">
        <v>0.38900000000000001</v>
      </c>
      <c r="R485" s="10">
        <v>0.45500000000000002</v>
      </c>
      <c r="S485" s="8">
        <v>1.8</v>
      </c>
      <c r="T485" s="10">
        <v>0.31</v>
      </c>
      <c r="U485" s="10">
        <f t="shared" si="8"/>
        <v>0.21699999999999997</v>
      </c>
      <c r="V485" s="10">
        <v>0.28899999999999998</v>
      </c>
      <c r="W485" s="10">
        <v>0.19500000000000001</v>
      </c>
      <c r="X485" s="10">
        <v>9.4E-2</v>
      </c>
      <c r="Y485" s="10">
        <v>0.78300000000000003</v>
      </c>
      <c r="Z485" s="8">
        <v>0.24199999999999999</v>
      </c>
      <c r="AA485" s="8">
        <v>0.215</v>
      </c>
      <c r="AB485" s="11">
        <v>0.219</v>
      </c>
      <c r="AC485" s="8">
        <v>0.32700000000000001</v>
      </c>
      <c r="AD485" s="8">
        <v>0.34899999999999998</v>
      </c>
      <c r="AE485" s="8">
        <v>110</v>
      </c>
      <c r="AF485" s="11">
        <v>-6.6</v>
      </c>
      <c r="AG485" s="11">
        <v>0.5</v>
      </c>
      <c r="AH485" s="8">
        <v>-12.9</v>
      </c>
      <c r="AI485" s="8">
        <v>0.8</v>
      </c>
      <c r="AJ485" s="8">
        <v>0.8</v>
      </c>
    </row>
    <row r="486" spans="1:36" ht="15" thickBot="1">
      <c r="A486" s="5">
        <v>197</v>
      </c>
      <c r="B486" s="7" t="s">
        <v>157</v>
      </c>
      <c r="C486" s="22">
        <v>2022</v>
      </c>
      <c r="D486" s="7" t="s">
        <v>153</v>
      </c>
      <c r="E486" s="8">
        <v>93</v>
      </c>
      <c r="F486" s="8"/>
      <c r="G486" s="8">
        <v>418</v>
      </c>
      <c r="H486" s="8">
        <v>0.32100000000000001</v>
      </c>
      <c r="I486" s="8">
        <v>0.36199999999999999</v>
      </c>
      <c r="J486" s="9">
        <v>8.5999999999999993E-2</v>
      </c>
      <c r="K486" s="10">
        <v>0.28699999999999998</v>
      </c>
      <c r="L486" s="10">
        <v>9.2999999999999999E-2</v>
      </c>
      <c r="M486" s="10">
        <v>0.45200000000000001</v>
      </c>
      <c r="N486" s="8">
        <v>89.5</v>
      </c>
      <c r="O486" s="8">
        <v>2.8</v>
      </c>
      <c r="P486" s="10">
        <v>0.20100000000000001</v>
      </c>
      <c r="Q486" s="10">
        <v>0.56000000000000005</v>
      </c>
      <c r="R486" s="10">
        <v>0.23899999999999999</v>
      </c>
      <c r="S486" s="8">
        <v>4.2</v>
      </c>
      <c r="T486" s="10">
        <v>0.312</v>
      </c>
      <c r="U486" s="10">
        <f t="shared" si="8"/>
        <v>0.21699999999999997</v>
      </c>
      <c r="V486" s="10">
        <v>0.28100000000000003</v>
      </c>
      <c r="W486" s="10">
        <v>0.182</v>
      </c>
      <c r="X486" s="10">
        <v>9.9000000000000005E-2</v>
      </c>
      <c r="Y486" s="10">
        <v>0.78300000000000003</v>
      </c>
      <c r="Z486" s="8">
        <v>0.109</v>
      </c>
      <c r="AA486" s="8">
        <v>0.35399999999999998</v>
      </c>
      <c r="AB486" s="11">
        <v>0.253</v>
      </c>
      <c r="AC486" s="8">
        <v>0.30299999999999999</v>
      </c>
      <c r="AD486" s="8">
        <v>0.316</v>
      </c>
      <c r="AE486" s="8">
        <v>96</v>
      </c>
      <c r="AF486" s="11">
        <v>-0.1</v>
      </c>
      <c r="AG486" s="11">
        <v>-1.8</v>
      </c>
      <c r="AH486" s="8">
        <v>-4.3</v>
      </c>
      <c r="AI486" s="8">
        <v>0.8</v>
      </c>
      <c r="AJ486" s="8">
        <v>0.8</v>
      </c>
    </row>
    <row r="487" spans="1:36" ht="15" thickBot="1">
      <c r="A487" s="5">
        <v>198</v>
      </c>
      <c r="B487" s="7" t="s">
        <v>246</v>
      </c>
      <c r="C487" s="22">
        <v>2022</v>
      </c>
      <c r="D487" s="7" t="s">
        <v>48</v>
      </c>
      <c r="E487" s="8">
        <v>130</v>
      </c>
      <c r="F487" s="8"/>
      <c r="G487" s="8">
        <v>472</v>
      </c>
      <c r="H487" s="8">
        <v>0.30099999999999999</v>
      </c>
      <c r="I487" s="8">
        <v>0.35099999999999998</v>
      </c>
      <c r="J487" s="9">
        <v>6.8000000000000005E-2</v>
      </c>
      <c r="K487" s="10">
        <v>0.19700000000000001</v>
      </c>
      <c r="L487" s="10">
        <v>3.5000000000000003E-2</v>
      </c>
      <c r="M487" s="10">
        <v>0.312</v>
      </c>
      <c r="N487" s="8">
        <v>85.8</v>
      </c>
      <c r="O487" s="8">
        <v>10.1</v>
      </c>
      <c r="P487" s="10">
        <v>0.22900000000000001</v>
      </c>
      <c r="Q487" s="10">
        <v>0.432</v>
      </c>
      <c r="R487" s="10">
        <v>0.33800000000000002</v>
      </c>
      <c r="S487" s="8">
        <v>3.6</v>
      </c>
      <c r="T487" s="10">
        <v>0.374</v>
      </c>
      <c r="U487" s="10">
        <f t="shared" si="8"/>
        <v>0.16200000000000003</v>
      </c>
      <c r="V487" s="10">
        <v>0.26600000000000001</v>
      </c>
      <c r="W487" s="10">
        <v>0.189</v>
      </c>
      <c r="X487" s="10">
        <v>7.8E-2</v>
      </c>
      <c r="Y487" s="10">
        <v>0.83799999999999997</v>
      </c>
      <c r="Z487" s="8">
        <v>0.108</v>
      </c>
      <c r="AA487" s="8">
        <v>0.28999999999999998</v>
      </c>
      <c r="AB487" s="11">
        <v>0.24299999999999999</v>
      </c>
      <c r="AC487" s="8">
        <v>0.28699999999999998</v>
      </c>
      <c r="AD487" s="8">
        <v>0.29099999999999998</v>
      </c>
      <c r="AE487" s="8">
        <v>88</v>
      </c>
      <c r="AF487" s="11">
        <v>1</v>
      </c>
      <c r="AG487" s="11">
        <v>-5.7</v>
      </c>
      <c r="AH487" s="8">
        <v>-2.2999999999999998</v>
      </c>
      <c r="AI487" s="8">
        <v>0.7</v>
      </c>
      <c r="AJ487" s="8">
        <v>0.7</v>
      </c>
    </row>
    <row r="488" spans="1:36" ht="15" thickBot="1">
      <c r="A488" s="5">
        <v>199</v>
      </c>
      <c r="B488" s="7" t="s">
        <v>191</v>
      </c>
      <c r="C488" s="22">
        <v>2022</v>
      </c>
      <c r="D488" s="6" t="s">
        <v>103</v>
      </c>
      <c r="E488" s="8">
        <v>144</v>
      </c>
      <c r="F488" s="8"/>
      <c r="G488" s="8">
        <v>622</v>
      </c>
      <c r="H488" s="8">
        <v>0.312</v>
      </c>
      <c r="I488" s="8">
        <v>0.374</v>
      </c>
      <c r="J488" s="9">
        <v>0.09</v>
      </c>
      <c r="K488" s="10">
        <v>0.26800000000000002</v>
      </c>
      <c r="L488" s="10">
        <v>7.9000000000000001E-2</v>
      </c>
      <c r="M488" s="10">
        <v>0.48199999999999998</v>
      </c>
      <c r="N488" s="8">
        <v>92.2</v>
      </c>
      <c r="O488" s="8">
        <v>7.7</v>
      </c>
      <c r="P488" s="10">
        <v>0.184</v>
      </c>
      <c r="Q488" s="10">
        <v>0.48</v>
      </c>
      <c r="R488" s="10">
        <v>0.33700000000000002</v>
      </c>
      <c r="S488" s="8">
        <v>4.5</v>
      </c>
      <c r="T488" s="10">
        <v>0.255</v>
      </c>
      <c r="U488" s="10">
        <f t="shared" si="8"/>
        <v>0.23399999999999999</v>
      </c>
      <c r="V488" s="10">
        <v>0.30599999999999999</v>
      </c>
      <c r="W488" s="10">
        <v>0.20799999999999999</v>
      </c>
      <c r="X488" s="10">
        <v>9.8000000000000004E-2</v>
      </c>
      <c r="Y488" s="10">
        <v>0.76600000000000001</v>
      </c>
      <c r="Z488" s="8">
        <v>0.13700000000000001</v>
      </c>
      <c r="AA488" s="8">
        <v>0.30399999999999999</v>
      </c>
      <c r="AB488" s="11">
        <v>0.23599999999999999</v>
      </c>
      <c r="AC488" s="8">
        <v>0.30399999999999999</v>
      </c>
      <c r="AD488" s="8">
        <v>0.311</v>
      </c>
      <c r="AE488" s="8">
        <v>90</v>
      </c>
      <c r="AF488" s="11">
        <v>1.9</v>
      </c>
      <c r="AG488" s="11">
        <v>-5.2</v>
      </c>
      <c r="AH488" s="8">
        <v>-8.5</v>
      </c>
      <c r="AI488" s="8">
        <v>0.7</v>
      </c>
      <c r="AJ488" s="8">
        <v>0.7</v>
      </c>
    </row>
    <row r="489" spans="1:36" ht="15" thickBot="1">
      <c r="A489" s="5">
        <v>200</v>
      </c>
      <c r="B489" s="7" t="s">
        <v>220</v>
      </c>
      <c r="C489" s="22">
        <v>2022</v>
      </c>
      <c r="D489" s="7" t="s">
        <v>100</v>
      </c>
      <c r="E489" s="8">
        <v>98</v>
      </c>
      <c r="F489" s="8"/>
      <c r="G489" s="8">
        <v>343</v>
      </c>
      <c r="H489" s="8">
        <v>0.28000000000000003</v>
      </c>
      <c r="I489" s="8">
        <v>0.40300000000000002</v>
      </c>
      <c r="J489" s="9">
        <v>7.5999999999999998E-2</v>
      </c>
      <c r="K489" s="10">
        <v>0.26800000000000002</v>
      </c>
      <c r="L489" s="10">
        <v>9.9000000000000005E-2</v>
      </c>
      <c r="M489" s="10">
        <v>0.40500000000000003</v>
      </c>
      <c r="N489" s="8">
        <v>89.5</v>
      </c>
      <c r="O489" s="8">
        <v>11</v>
      </c>
      <c r="P489" s="10">
        <v>0.16700000000000001</v>
      </c>
      <c r="Q489" s="10">
        <v>0.46600000000000003</v>
      </c>
      <c r="R489" s="10">
        <v>0.36699999999999999</v>
      </c>
      <c r="S489" s="8">
        <v>4.2</v>
      </c>
      <c r="T489" s="10">
        <v>0.36199999999999999</v>
      </c>
      <c r="U489" s="10">
        <f t="shared" si="8"/>
        <v>0.26900000000000002</v>
      </c>
      <c r="V489" s="10">
        <v>0.28299999999999997</v>
      </c>
      <c r="W489" s="10">
        <v>0.155</v>
      </c>
      <c r="X489" s="10">
        <v>0.129</v>
      </c>
      <c r="Y489" s="10">
        <v>0.73099999999999998</v>
      </c>
      <c r="Z489" s="8">
        <v>0.188</v>
      </c>
      <c r="AA489" s="8">
        <v>0.25800000000000001</v>
      </c>
      <c r="AB489" s="11">
        <v>0.214</v>
      </c>
      <c r="AC489" s="8">
        <v>0.29799999999999999</v>
      </c>
      <c r="AD489" s="8">
        <v>0.29799999999999999</v>
      </c>
      <c r="AE489" s="8">
        <v>90</v>
      </c>
      <c r="AF489" s="11">
        <v>-1.5</v>
      </c>
      <c r="AG489" s="11">
        <v>-5.4</v>
      </c>
      <c r="AH489" s="8">
        <v>0.7</v>
      </c>
      <c r="AI489" s="8">
        <v>0.7</v>
      </c>
      <c r="AJ489" s="8">
        <v>0.7</v>
      </c>
    </row>
    <row r="490" spans="1:36" ht="15" thickBot="1">
      <c r="A490" s="5">
        <v>201</v>
      </c>
      <c r="B490" s="7" t="s">
        <v>1701</v>
      </c>
      <c r="C490" s="22">
        <v>2022</v>
      </c>
      <c r="D490" s="7" t="s">
        <v>56</v>
      </c>
      <c r="E490" s="8">
        <v>118</v>
      </c>
      <c r="F490" s="8"/>
      <c r="G490" s="8">
        <v>371</v>
      </c>
      <c r="H490" s="8">
        <v>0.33100000000000002</v>
      </c>
      <c r="I490" s="8">
        <v>0.35799999999999998</v>
      </c>
      <c r="J490" s="9">
        <v>0.11899999999999999</v>
      </c>
      <c r="K490" s="10">
        <v>0.19900000000000001</v>
      </c>
      <c r="L490" s="10">
        <v>4.8000000000000001E-2</v>
      </c>
      <c r="M490" s="10">
        <v>0.33500000000000002</v>
      </c>
      <c r="N490" s="8">
        <v>87.2</v>
      </c>
      <c r="O490" s="8">
        <v>17.100000000000001</v>
      </c>
      <c r="P490" s="10">
        <v>0.215</v>
      </c>
      <c r="Q490" s="10">
        <v>0.33600000000000002</v>
      </c>
      <c r="R490" s="10">
        <v>0.44900000000000001</v>
      </c>
      <c r="S490" s="8">
        <v>4.2</v>
      </c>
      <c r="T490" s="10">
        <v>0.28899999999999998</v>
      </c>
      <c r="U490" s="10">
        <f t="shared" si="8"/>
        <v>0.18400000000000005</v>
      </c>
      <c r="V490" s="10">
        <v>0.245</v>
      </c>
      <c r="W490" s="10">
        <v>0.16200000000000001</v>
      </c>
      <c r="X490" s="10">
        <v>8.2000000000000003E-2</v>
      </c>
      <c r="Y490" s="10">
        <v>0.81599999999999995</v>
      </c>
      <c r="Z490" s="8">
        <v>0.11700000000000001</v>
      </c>
      <c r="AA490" s="8">
        <v>0.28499999999999998</v>
      </c>
      <c r="AB490" s="11">
        <v>0.24099999999999999</v>
      </c>
      <c r="AC490" s="8">
        <v>0.30499999999999999</v>
      </c>
      <c r="AD490" s="8">
        <v>0.307</v>
      </c>
      <c r="AE490" s="8">
        <v>96</v>
      </c>
      <c r="AF490" s="11">
        <v>-3.5</v>
      </c>
      <c r="AG490" s="11">
        <v>-5.0999999999999996</v>
      </c>
      <c r="AH490" s="8">
        <v>-0.7</v>
      </c>
      <c r="AI490" s="8">
        <v>0.7</v>
      </c>
      <c r="AJ490" s="8">
        <v>0.7</v>
      </c>
    </row>
    <row r="491" spans="1:36" ht="15" thickBot="1">
      <c r="A491" s="5">
        <v>202</v>
      </c>
      <c r="B491" s="7" t="s">
        <v>121</v>
      </c>
      <c r="C491" s="22">
        <v>2022</v>
      </c>
      <c r="D491" s="7" t="s">
        <v>37</v>
      </c>
      <c r="E491" s="8">
        <v>148</v>
      </c>
      <c r="F491" s="8"/>
      <c r="G491" s="8">
        <v>500</v>
      </c>
      <c r="H491" s="8">
        <v>0.28499999999999998</v>
      </c>
      <c r="I491" s="8">
        <v>0.26200000000000001</v>
      </c>
      <c r="J491" s="9">
        <v>0.1</v>
      </c>
      <c r="K491" s="10">
        <v>0.20599999999999999</v>
      </c>
      <c r="L491" s="10">
        <v>2.1000000000000001E-2</v>
      </c>
      <c r="M491" s="10">
        <v>0.249</v>
      </c>
      <c r="N491" s="8">
        <v>85</v>
      </c>
      <c r="O491" s="8">
        <v>12.1</v>
      </c>
      <c r="P491" s="10">
        <v>0.215</v>
      </c>
      <c r="Q491" s="10">
        <v>0.46700000000000003</v>
      </c>
      <c r="R491" s="10">
        <v>0.31900000000000001</v>
      </c>
      <c r="S491" s="8">
        <v>5.5</v>
      </c>
      <c r="T491" s="10">
        <v>0.24</v>
      </c>
      <c r="U491" s="10">
        <f t="shared" si="8"/>
        <v>0.17400000000000004</v>
      </c>
      <c r="V491" s="10">
        <v>0.28000000000000003</v>
      </c>
      <c r="W491" s="10">
        <v>0.21</v>
      </c>
      <c r="X491" s="10">
        <v>7.0000000000000007E-2</v>
      </c>
      <c r="Y491" s="10">
        <v>0.82599999999999996</v>
      </c>
      <c r="Z491" s="8">
        <v>6.7000000000000004E-2</v>
      </c>
      <c r="AA491" s="8">
        <v>0.24299999999999999</v>
      </c>
      <c r="AB491" s="11">
        <v>0.19500000000000001</v>
      </c>
      <c r="AC491" s="8">
        <v>0.253</v>
      </c>
      <c r="AD491" s="8">
        <v>0.26900000000000002</v>
      </c>
      <c r="AE491" s="8">
        <v>60</v>
      </c>
      <c r="AF491" s="11">
        <v>5.4</v>
      </c>
      <c r="AG491" s="11">
        <v>-18.100000000000001</v>
      </c>
      <c r="AH491" s="8">
        <v>7.8</v>
      </c>
      <c r="AI491" s="8">
        <v>0.7</v>
      </c>
      <c r="AJ491" s="8">
        <v>0.7</v>
      </c>
    </row>
    <row r="492" spans="1:36" ht="15" thickBot="1">
      <c r="A492" s="5">
        <v>203</v>
      </c>
      <c r="B492" s="7" t="s">
        <v>170</v>
      </c>
      <c r="C492" s="22">
        <v>2022</v>
      </c>
      <c r="D492" s="7" t="s">
        <v>153</v>
      </c>
      <c r="E492" s="8">
        <v>112</v>
      </c>
      <c r="F492" s="8"/>
      <c r="G492" s="8">
        <v>392</v>
      </c>
      <c r="H492" s="8">
        <v>0.28399999999999997</v>
      </c>
      <c r="I492" s="8">
        <v>0.36699999999999999</v>
      </c>
      <c r="J492" s="9">
        <v>3.7999999999999999E-2</v>
      </c>
      <c r="K492" s="10">
        <v>0.20899999999999999</v>
      </c>
      <c r="L492" s="10">
        <v>3.5000000000000003E-2</v>
      </c>
      <c r="M492" s="10">
        <v>0.31</v>
      </c>
      <c r="N492" s="8">
        <v>84.8</v>
      </c>
      <c r="O492" s="8">
        <v>13.7</v>
      </c>
      <c r="P492" s="10">
        <v>0.22500000000000001</v>
      </c>
      <c r="Q492" s="10">
        <v>0.41899999999999998</v>
      </c>
      <c r="R492" s="10">
        <v>0.35599999999999998</v>
      </c>
      <c r="S492" s="8">
        <v>5.5</v>
      </c>
      <c r="T492" s="10">
        <v>0.42699999999999999</v>
      </c>
      <c r="U492" s="10">
        <f t="shared" si="8"/>
        <v>0.26500000000000001</v>
      </c>
      <c r="V492" s="10">
        <v>0.26900000000000002</v>
      </c>
      <c r="W492" s="10">
        <v>0.11700000000000001</v>
      </c>
      <c r="X492" s="10">
        <v>0.153</v>
      </c>
      <c r="Y492" s="10">
        <v>0.73499999999999999</v>
      </c>
      <c r="Z492" s="8">
        <v>0.126</v>
      </c>
      <c r="AA492" s="8">
        <v>0.28799999999999998</v>
      </c>
      <c r="AB492" s="11">
        <v>0.24099999999999999</v>
      </c>
      <c r="AC492" s="8">
        <v>0.28499999999999998</v>
      </c>
      <c r="AD492" s="8">
        <v>0.28999999999999998</v>
      </c>
      <c r="AE492" s="8">
        <v>84</v>
      </c>
      <c r="AF492" s="11">
        <v>1.6</v>
      </c>
      <c r="AG492" s="11">
        <v>-5.4</v>
      </c>
      <c r="AH492" s="8">
        <v>-0.9</v>
      </c>
      <c r="AI492" s="8">
        <v>0.7</v>
      </c>
      <c r="AJ492" s="8">
        <v>0.7</v>
      </c>
    </row>
    <row r="493" spans="1:36" ht="15" thickBot="1">
      <c r="A493" s="5">
        <v>204</v>
      </c>
      <c r="B493" s="7" t="s">
        <v>1700</v>
      </c>
      <c r="C493" s="22">
        <v>2022</v>
      </c>
      <c r="D493" s="7" t="s">
        <v>109</v>
      </c>
      <c r="E493" s="8">
        <v>113</v>
      </c>
      <c r="F493" s="8"/>
      <c r="G493" s="8">
        <v>408</v>
      </c>
      <c r="H493" s="8">
        <v>0.34899999999999998</v>
      </c>
      <c r="I493" s="8">
        <v>0.38400000000000001</v>
      </c>
      <c r="J493" s="9">
        <v>6.4000000000000001E-2</v>
      </c>
      <c r="K493" s="10">
        <v>0.14199999999999999</v>
      </c>
      <c r="L493" s="10">
        <v>1.9E-2</v>
      </c>
      <c r="M493" s="10">
        <v>0.25</v>
      </c>
      <c r="N493" s="8">
        <v>84.8</v>
      </c>
      <c r="O493" s="8">
        <v>4.5999999999999996</v>
      </c>
      <c r="P493" s="10">
        <v>0.23899999999999999</v>
      </c>
      <c r="Q493" s="10">
        <v>0.55300000000000005</v>
      </c>
      <c r="R493" s="10">
        <v>0.20799999999999999</v>
      </c>
      <c r="S493" s="8">
        <v>3.4</v>
      </c>
      <c r="T493" s="10">
        <v>0.39400000000000002</v>
      </c>
      <c r="U493" s="10">
        <f t="shared" si="8"/>
        <v>0.17600000000000005</v>
      </c>
      <c r="V493" s="10">
        <v>0.26100000000000001</v>
      </c>
      <c r="W493" s="10">
        <v>0.17299999999999999</v>
      </c>
      <c r="X493" s="10">
        <v>8.8999999999999996E-2</v>
      </c>
      <c r="Y493" s="10">
        <v>0.82399999999999995</v>
      </c>
      <c r="Z493" s="8">
        <v>8.3000000000000004E-2</v>
      </c>
      <c r="AA493" s="8">
        <v>0.34699999999999998</v>
      </c>
      <c r="AB493" s="11">
        <v>0.30099999999999999</v>
      </c>
      <c r="AC493" s="8">
        <v>0.32300000000000001</v>
      </c>
      <c r="AD493" s="8">
        <v>0.308</v>
      </c>
      <c r="AE493" s="8">
        <v>93</v>
      </c>
      <c r="AF493" s="11">
        <v>-0.1</v>
      </c>
      <c r="AG493" s="11">
        <v>-3.5</v>
      </c>
      <c r="AH493" s="8">
        <v>-4.2</v>
      </c>
      <c r="AI493" s="8">
        <v>0.6</v>
      </c>
      <c r="AJ493" s="8">
        <v>0.6</v>
      </c>
    </row>
    <row r="494" spans="1:36" ht="15" thickBot="1">
      <c r="A494" s="5">
        <v>205</v>
      </c>
      <c r="B494" s="7" t="s">
        <v>264</v>
      </c>
      <c r="C494" s="22">
        <v>2022</v>
      </c>
      <c r="D494" s="6" t="s">
        <v>103</v>
      </c>
      <c r="E494" s="8">
        <v>126</v>
      </c>
      <c r="F494" s="8"/>
      <c r="G494" s="8">
        <v>410</v>
      </c>
      <c r="H494" s="8">
        <v>0.28000000000000003</v>
      </c>
      <c r="I494" s="8">
        <v>0.35699999999999998</v>
      </c>
      <c r="J494" s="9">
        <v>0.13700000000000001</v>
      </c>
      <c r="K494" s="10">
        <v>0.39800000000000002</v>
      </c>
      <c r="L494" s="10">
        <v>0.17499999999999999</v>
      </c>
      <c r="M494" s="10">
        <v>0.505</v>
      </c>
      <c r="N494" s="8">
        <v>89.6</v>
      </c>
      <c r="O494" s="8">
        <v>23.8</v>
      </c>
      <c r="P494" s="10">
        <v>0.19400000000000001</v>
      </c>
      <c r="Q494" s="10">
        <v>0.28000000000000003</v>
      </c>
      <c r="R494" s="10">
        <v>0.52700000000000002</v>
      </c>
      <c r="S494" s="8">
        <v>4.7</v>
      </c>
      <c r="T494" s="10">
        <v>0.315</v>
      </c>
      <c r="U494" s="10">
        <f t="shared" si="8"/>
        <v>0.38500000000000001</v>
      </c>
      <c r="V494" s="10">
        <v>0.32100000000000001</v>
      </c>
      <c r="W494" s="10">
        <v>0.13900000000000001</v>
      </c>
      <c r="X494" s="10">
        <v>0.18099999999999999</v>
      </c>
      <c r="Y494" s="10">
        <v>0.61499999999999999</v>
      </c>
      <c r="Z494" s="8">
        <v>0.19700000000000001</v>
      </c>
      <c r="AA494" s="8">
        <v>0.219</v>
      </c>
      <c r="AB494" s="11">
        <v>0.16</v>
      </c>
      <c r="AC494" s="8">
        <v>0.28599999999999998</v>
      </c>
      <c r="AD494" s="8">
        <v>0.29499999999999998</v>
      </c>
      <c r="AE494" s="8">
        <v>86</v>
      </c>
      <c r="AF494" s="11">
        <v>0.5</v>
      </c>
      <c r="AG494" s="11">
        <v>-5.9</v>
      </c>
      <c r="AH494" s="8">
        <v>-1.3</v>
      </c>
      <c r="AI494" s="8">
        <v>0.6</v>
      </c>
      <c r="AJ494" s="8">
        <v>0.6</v>
      </c>
    </row>
    <row r="495" spans="1:36" ht="15" thickBot="1">
      <c r="A495" s="5">
        <v>206</v>
      </c>
      <c r="B495" s="7" t="s">
        <v>263</v>
      </c>
      <c r="C495" s="22">
        <v>2022</v>
      </c>
      <c r="D495" s="7" t="s">
        <v>37</v>
      </c>
      <c r="E495" s="8">
        <v>113</v>
      </c>
      <c r="F495" s="8"/>
      <c r="G495" s="8">
        <v>411</v>
      </c>
      <c r="H495" s="8">
        <v>0.27500000000000002</v>
      </c>
      <c r="I495" s="8">
        <v>0.34399999999999997</v>
      </c>
      <c r="J495" s="9">
        <v>5.3999999999999999E-2</v>
      </c>
      <c r="K495" s="10">
        <v>0.18</v>
      </c>
      <c r="L495" s="10">
        <v>3.9E-2</v>
      </c>
      <c r="M495" s="10">
        <v>0.34599999999999997</v>
      </c>
      <c r="N495" s="8">
        <v>87.4</v>
      </c>
      <c r="O495" s="8">
        <v>2.6</v>
      </c>
      <c r="P495" s="10">
        <v>0.17</v>
      </c>
      <c r="Q495" s="10">
        <v>0.57999999999999996</v>
      </c>
      <c r="R495" s="10">
        <v>0.25</v>
      </c>
      <c r="S495" s="8">
        <v>3.7</v>
      </c>
      <c r="T495" s="10">
        <v>0.36599999999999999</v>
      </c>
      <c r="U495" s="10">
        <f t="shared" si="8"/>
        <v>0.23499999999999999</v>
      </c>
      <c r="V495" s="10">
        <v>0.29699999999999999</v>
      </c>
      <c r="W495" s="10">
        <v>0.18099999999999999</v>
      </c>
      <c r="X495" s="10">
        <v>0.115</v>
      </c>
      <c r="Y495" s="10">
        <v>0.76500000000000001</v>
      </c>
      <c r="Z495" s="8">
        <v>0.113</v>
      </c>
      <c r="AA495" s="8">
        <v>0.26300000000000001</v>
      </c>
      <c r="AB495" s="11">
        <v>0.23100000000000001</v>
      </c>
      <c r="AC495" s="8">
        <v>0.27200000000000002</v>
      </c>
      <c r="AD495" s="8">
        <v>0.27700000000000002</v>
      </c>
      <c r="AE495" s="8">
        <v>72</v>
      </c>
      <c r="AF495" s="11">
        <v>1.8</v>
      </c>
      <c r="AG495" s="11">
        <v>-11.3</v>
      </c>
      <c r="AH495" s="8">
        <v>3.5</v>
      </c>
      <c r="AI495" s="8">
        <v>0.6</v>
      </c>
      <c r="AJ495" s="8">
        <v>0.6</v>
      </c>
    </row>
    <row r="496" spans="1:36" ht="15" thickBot="1">
      <c r="A496" s="5">
        <v>207</v>
      </c>
      <c r="B496" s="7" t="s">
        <v>326</v>
      </c>
      <c r="C496" s="22">
        <v>2022</v>
      </c>
      <c r="D496" s="7" t="s">
        <v>52</v>
      </c>
      <c r="E496" s="8">
        <v>92</v>
      </c>
      <c r="F496" s="8"/>
      <c r="G496" s="8">
        <v>327</v>
      </c>
      <c r="H496" s="8">
        <v>0.28699999999999998</v>
      </c>
      <c r="I496" s="8">
        <v>0.40300000000000002</v>
      </c>
      <c r="J496" s="9">
        <v>5.5E-2</v>
      </c>
      <c r="K496" s="10">
        <v>0.16200000000000001</v>
      </c>
      <c r="L496" s="10">
        <v>6.3E-2</v>
      </c>
      <c r="M496" s="10">
        <v>0.36599999999999999</v>
      </c>
      <c r="N496" s="8">
        <v>86.6</v>
      </c>
      <c r="O496" s="8">
        <v>12.4</v>
      </c>
      <c r="P496" s="10">
        <v>0.22500000000000001</v>
      </c>
      <c r="Q496" s="10">
        <v>0.40300000000000002</v>
      </c>
      <c r="R496" s="10">
        <v>0.372</v>
      </c>
      <c r="S496" s="8">
        <v>2.1</v>
      </c>
      <c r="T496" s="10">
        <v>0.36499999999999999</v>
      </c>
      <c r="U496" s="10">
        <f t="shared" si="8"/>
        <v>0.20899999999999996</v>
      </c>
      <c r="V496" s="10">
        <v>0.23599999999999999</v>
      </c>
      <c r="W496" s="10">
        <v>0.127</v>
      </c>
      <c r="X496" s="10">
        <v>0.11</v>
      </c>
      <c r="Y496" s="10">
        <v>0.79100000000000004</v>
      </c>
      <c r="Z496" s="8">
        <v>0.161</v>
      </c>
      <c r="AA496" s="8">
        <v>0.25600000000000001</v>
      </c>
      <c r="AB496" s="11">
        <v>0.24299999999999999</v>
      </c>
      <c r="AC496" s="8">
        <v>0.30099999999999999</v>
      </c>
      <c r="AD496" s="8">
        <v>0.308</v>
      </c>
      <c r="AE496" s="8">
        <v>96</v>
      </c>
      <c r="AF496" s="11">
        <v>-3.8</v>
      </c>
      <c r="AG496" s="11">
        <v>-5.0999999999999996</v>
      </c>
      <c r="AH496" s="8">
        <v>0.7</v>
      </c>
      <c r="AI496" s="8">
        <v>0.6</v>
      </c>
      <c r="AJ496" s="8">
        <v>0.6</v>
      </c>
    </row>
    <row r="497" spans="1:36" ht="15" thickBot="1">
      <c r="A497" s="5">
        <v>208</v>
      </c>
      <c r="B497" s="7" t="s">
        <v>228</v>
      </c>
      <c r="C497" s="22">
        <v>2022</v>
      </c>
      <c r="D497" s="7" t="s">
        <v>74</v>
      </c>
      <c r="E497" s="8">
        <v>80</v>
      </c>
      <c r="F497" s="8"/>
      <c r="G497" s="8">
        <v>304</v>
      </c>
      <c r="H497" s="8">
        <v>0.33900000000000002</v>
      </c>
      <c r="I497" s="8">
        <v>0.38500000000000001</v>
      </c>
      <c r="J497" s="9">
        <v>6.3E-2</v>
      </c>
      <c r="K497" s="10">
        <v>0.20100000000000001</v>
      </c>
      <c r="L497" s="10">
        <v>5.8999999999999997E-2</v>
      </c>
      <c r="M497" s="10">
        <v>0.39700000000000002</v>
      </c>
      <c r="N497" s="8">
        <v>88.3</v>
      </c>
      <c r="O497" s="8">
        <v>10.7</v>
      </c>
      <c r="P497" s="10">
        <v>0.27400000000000002</v>
      </c>
      <c r="Q497" s="10">
        <v>0.44700000000000001</v>
      </c>
      <c r="R497" s="10">
        <v>0.27900000000000003</v>
      </c>
      <c r="S497" s="8">
        <v>0.7</v>
      </c>
      <c r="T497" s="10">
        <v>0.36199999999999999</v>
      </c>
      <c r="U497" s="10">
        <f t="shared" si="8"/>
        <v>0.18700000000000006</v>
      </c>
      <c r="V497" s="10">
        <v>0.28399999999999997</v>
      </c>
      <c r="W497" s="10">
        <v>0.192</v>
      </c>
      <c r="X497" s="10">
        <v>9.2999999999999999E-2</v>
      </c>
      <c r="Y497" s="10">
        <v>0.81299999999999994</v>
      </c>
      <c r="Z497" s="8">
        <v>0.10100000000000001</v>
      </c>
      <c r="AA497" s="8">
        <v>0.34899999999999998</v>
      </c>
      <c r="AB497" s="11">
        <v>0.28399999999999997</v>
      </c>
      <c r="AC497" s="8">
        <v>0.31900000000000001</v>
      </c>
      <c r="AD497" s="8">
        <v>0.315</v>
      </c>
      <c r="AE497" s="8">
        <v>100</v>
      </c>
      <c r="AF497" s="11">
        <v>-2</v>
      </c>
      <c r="AG497" s="11">
        <v>-2.1</v>
      </c>
      <c r="AH497" s="8">
        <v>-3</v>
      </c>
      <c r="AI497" s="8">
        <v>0.5</v>
      </c>
      <c r="AJ497" s="8">
        <v>0.5</v>
      </c>
    </row>
    <row r="498" spans="1:36" ht="15" thickBot="1">
      <c r="A498" s="5">
        <v>209</v>
      </c>
      <c r="B498" s="7" t="s">
        <v>337</v>
      </c>
      <c r="C498" s="22">
        <v>2022</v>
      </c>
      <c r="D498" s="7" t="s">
        <v>52</v>
      </c>
      <c r="E498" s="8">
        <v>113</v>
      </c>
      <c r="F498" s="8"/>
      <c r="G498" s="8">
        <v>379</v>
      </c>
      <c r="H498" s="8">
        <v>0.248</v>
      </c>
      <c r="I498" s="8">
        <v>0.35199999999999998</v>
      </c>
      <c r="J498" s="9">
        <v>5.8000000000000003E-2</v>
      </c>
      <c r="K498" s="10">
        <v>0.30599999999999999</v>
      </c>
      <c r="L498" s="10">
        <v>8.1000000000000003E-2</v>
      </c>
      <c r="M498" s="10">
        <v>0.40200000000000002</v>
      </c>
      <c r="N498" s="8">
        <v>88.4</v>
      </c>
      <c r="O498" s="8">
        <v>14.7</v>
      </c>
      <c r="P498" s="10">
        <v>0.17</v>
      </c>
      <c r="Q498" s="10">
        <v>0.42399999999999999</v>
      </c>
      <c r="R498" s="10">
        <v>0.40600000000000003</v>
      </c>
      <c r="S498" s="8">
        <v>1.7</v>
      </c>
      <c r="T498" s="10">
        <v>0.35399999999999998</v>
      </c>
      <c r="U498" s="10">
        <f t="shared" si="8"/>
        <v>0.29700000000000004</v>
      </c>
      <c r="V498" s="10">
        <v>0.307</v>
      </c>
      <c r="W498" s="10">
        <v>0.159</v>
      </c>
      <c r="X498" s="10">
        <v>0.14799999999999999</v>
      </c>
      <c r="Y498" s="10">
        <v>0.70299999999999996</v>
      </c>
      <c r="Z498" s="8">
        <v>0.16600000000000001</v>
      </c>
      <c r="AA498" s="8">
        <v>0.22800000000000001</v>
      </c>
      <c r="AB498" s="11">
        <v>0.186</v>
      </c>
      <c r="AC498" s="8">
        <v>0.26400000000000001</v>
      </c>
      <c r="AD498" s="8">
        <v>0.253</v>
      </c>
      <c r="AE498" s="8">
        <v>70</v>
      </c>
      <c r="AF498" s="11">
        <v>-3.9</v>
      </c>
      <c r="AG498" s="11">
        <v>-16.5</v>
      </c>
      <c r="AH498" s="8">
        <v>9.4</v>
      </c>
      <c r="AI498" s="8">
        <v>0.5</v>
      </c>
      <c r="AJ498" s="8">
        <v>0.5</v>
      </c>
    </row>
    <row r="499" spans="1:36" ht="15" thickBot="1">
      <c r="A499" s="5">
        <v>210</v>
      </c>
      <c r="B499" s="7" t="s">
        <v>324</v>
      </c>
      <c r="C499" s="22">
        <v>2022</v>
      </c>
      <c r="D499" s="7" t="s">
        <v>169</v>
      </c>
      <c r="E499" s="8">
        <v>100</v>
      </c>
      <c r="F499" s="8"/>
      <c r="G499" s="8">
        <v>326</v>
      </c>
      <c r="H499" s="8">
        <v>0.25600000000000001</v>
      </c>
      <c r="I499" s="8">
        <v>0.29099999999999998</v>
      </c>
      <c r="J499" s="9">
        <v>5.8000000000000003E-2</v>
      </c>
      <c r="K499" s="10">
        <v>0.19600000000000001</v>
      </c>
      <c r="L499" s="10">
        <v>1.2E-2</v>
      </c>
      <c r="M499" s="10">
        <v>0.223</v>
      </c>
      <c r="N499" s="8">
        <v>83.9</v>
      </c>
      <c r="O499" s="8">
        <v>7.6</v>
      </c>
      <c r="P499" s="10">
        <v>0.16900000000000001</v>
      </c>
      <c r="Q499" s="10">
        <v>0.51500000000000001</v>
      </c>
      <c r="R499" s="10">
        <v>0.316</v>
      </c>
      <c r="S499" s="8">
        <v>3.2</v>
      </c>
      <c r="T499" s="10">
        <v>0.36899999999999999</v>
      </c>
      <c r="U499" s="10">
        <f t="shared" si="8"/>
        <v>0.21999999999999997</v>
      </c>
      <c r="V499" s="10">
        <v>0.25600000000000001</v>
      </c>
      <c r="W499" s="10">
        <v>0.14099999999999999</v>
      </c>
      <c r="X499" s="10">
        <v>0.114</v>
      </c>
      <c r="Y499" s="10">
        <v>0.78</v>
      </c>
      <c r="Z499" s="8">
        <v>8.4000000000000005E-2</v>
      </c>
      <c r="AA499" s="8">
        <v>0.25</v>
      </c>
      <c r="AB499" s="11">
        <v>0.20699999999999999</v>
      </c>
      <c r="AC499" s="8">
        <v>0.245</v>
      </c>
      <c r="AD499" s="8">
        <v>0.23799999999999999</v>
      </c>
      <c r="AE499" s="8">
        <v>60</v>
      </c>
      <c r="AF499" s="11">
        <v>0.5</v>
      </c>
      <c r="AG499" s="11">
        <v>-14</v>
      </c>
      <c r="AH499" s="8">
        <v>8.6</v>
      </c>
      <c r="AI499" s="8">
        <v>0.5</v>
      </c>
      <c r="AJ499" s="8">
        <v>0.5</v>
      </c>
    </row>
    <row r="500" spans="1:36" ht="15" thickBot="1">
      <c r="A500" s="5">
        <v>211</v>
      </c>
      <c r="B500" s="7" t="s">
        <v>1729</v>
      </c>
      <c r="C500" s="22">
        <v>2022</v>
      </c>
      <c r="D500" s="7" t="s">
        <v>58</v>
      </c>
      <c r="E500" s="8">
        <v>135</v>
      </c>
      <c r="F500" s="8"/>
      <c r="G500" s="8">
        <v>472</v>
      </c>
      <c r="H500" s="8">
        <v>0.27500000000000002</v>
      </c>
      <c r="I500" s="8">
        <v>0.35699999999999998</v>
      </c>
      <c r="J500" s="9">
        <v>6.8000000000000005E-2</v>
      </c>
      <c r="K500" s="10">
        <v>0.23100000000000001</v>
      </c>
      <c r="L500" s="10">
        <v>6.5000000000000002E-2</v>
      </c>
      <c r="M500" s="10">
        <v>0.33300000000000002</v>
      </c>
      <c r="N500" s="8">
        <v>87.8</v>
      </c>
      <c r="O500" s="8">
        <v>21.5</v>
      </c>
      <c r="P500" s="10">
        <v>0.19400000000000001</v>
      </c>
      <c r="Q500" s="10">
        <v>0.315</v>
      </c>
      <c r="R500" s="10">
        <v>0.49</v>
      </c>
      <c r="S500" s="8">
        <v>5.0999999999999996</v>
      </c>
      <c r="T500" s="10">
        <v>0.34899999999999998</v>
      </c>
      <c r="U500" s="10">
        <f t="shared" si="8"/>
        <v>0.249</v>
      </c>
      <c r="V500" s="10">
        <v>0.26500000000000001</v>
      </c>
      <c r="W500" s="10">
        <v>0.14000000000000001</v>
      </c>
      <c r="X500" s="10">
        <v>0.125</v>
      </c>
      <c r="Y500" s="10">
        <v>0.751</v>
      </c>
      <c r="Z500" s="8">
        <v>0.15</v>
      </c>
      <c r="AA500" s="8">
        <v>0.24399999999999999</v>
      </c>
      <c r="AB500" s="11">
        <v>0.20699999999999999</v>
      </c>
      <c r="AC500" s="8">
        <v>0.27800000000000002</v>
      </c>
      <c r="AD500" s="8">
        <v>0.27700000000000002</v>
      </c>
      <c r="AE500" s="8">
        <v>82</v>
      </c>
      <c r="AF500" s="11">
        <v>1.4</v>
      </c>
      <c r="AG500" s="11">
        <v>-8.3000000000000007</v>
      </c>
      <c r="AH500" s="8">
        <v>-2</v>
      </c>
      <c r="AI500" s="8">
        <v>0.5</v>
      </c>
      <c r="AJ500" s="8">
        <v>0.5</v>
      </c>
    </row>
    <row r="501" spans="1:36" ht="15" thickBot="1">
      <c r="A501" s="5">
        <v>212</v>
      </c>
      <c r="B501" s="7" t="s">
        <v>1719</v>
      </c>
      <c r="C501" s="22">
        <v>2022</v>
      </c>
      <c r="D501" s="7" t="s">
        <v>37</v>
      </c>
      <c r="E501" s="8">
        <v>104</v>
      </c>
      <c r="F501" s="8"/>
      <c r="G501" s="8">
        <v>354</v>
      </c>
      <c r="H501" s="8">
        <v>0.28199999999999997</v>
      </c>
      <c r="I501" s="8">
        <v>0.33400000000000002</v>
      </c>
      <c r="J501" s="9">
        <v>8.2000000000000003E-2</v>
      </c>
      <c r="K501" s="10">
        <v>0.20100000000000001</v>
      </c>
      <c r="L501" s="10">
        <v>5.1999999999999998E-2</v>
      </c>
      <c r="M501" s="10">
        <v>0.36799999999999999</v>
      </c>
      <c r="N501" s="8">
        <v>87.7</v>
      </c>
      <c r="O501" s="8">
        <v>14.7</v>
      </c>
      <c r="P501" s="10">
        <v>0.19700000000000001</v>
      </c>
      <c r="Q501" s="10">
        <v>0.40600000000000003</v>
      </c>
      <c r="R501" s="10">
        <v>0.39800000000000002</v>
      </c>
      <c r="S501" s="8">
        <v>3.4</v>
      </c>
      <c r="T501" s="10">
        <v>0.28699999999999998</v>
      </c>
      <c r="U501" s="10">
        <f t="shared" si="8"/>
        <v>0.18500000000000005</v>
      </c>
      <c r="V501" s="10">
        <v>0.28000000000000003</v>
      </c>
      <c r="W501" s="10">
        <v>0.2</v>
      </c>
      <c r="X501" s="10">
        <v>8.1000000000000003E-2</v>
      </c>
      <c r="Y501" s="10">
        <v>0.81499999999999995</v>
      </c>
      <c r="Z501" s="8">
        <v>0.123</v>
      </c>
      <c r="AA501" s="8">
        <v>0.247</v>
      </c>
      <c r="AB501" s="11">
        <v>0.21099999999999999</v>
      </c>
      <c r="AC501" s="8">
        <v>0.27500000000000002</v>
      </c>
      <c r="AD501" s="8">
        <v>0.28799999999999998</v>
      </c>
      <c r="AE501" s="8">
        <v>74</v>
      </c>
      <c r="AF501" s="11">
        <v>-0.4</v>
      </c>
      <c r="AG501" s="11">
        <v>-11</v>
      </c>
      <c r="AH501" s="8">
        <v>3.7</v>
      </c>
      <c r="AI501" s="8">
        <v>0.5</v>
      </c>
      <c r="AJ501" s="8">
        <v>0.5</v>
      </c>
    </row>
    <row r="502" spans="1:36" ht="15" thickBot="1">
      <c r="A502" s="5">
        <v>213</v>
      </c>
      <c r="B502" s="7" t="s">
        <v>1717</v>
      </c>
      <c r="C502" s="22">
        <v>2022</v>
      </c>
      <c r="D502" s="7" t="s">
        <v>129</v>
      </c>
      <c r="E502" s="8">
        <v>147</v>
      </c>
      <c r="F502" s="8"/>
      <c r="G502" s="8">
        <v>617</v>
      </c>
      <c r="H502" s="8">
        <v>0.311</v>
      </c>
      <c r="I502" s="8">
        <v>0.318</v>
      </c>
      <c r="J502" s="9">
        <v>7.2999999999999995E-2</v>
      </c>
      <c r="K502" s="10">
        <v>0.185</v>
      </c>
      <c r="L502" s="10">
        <v>2.4E-2</v>
      </c>
      <c r="M502" s="10">
        <v>0.29699999999999999</v>
      </c>
      <c r="N502" s="8">
        <v>84.8</v>
      </c>
      <c r="O502" s="8">
        <v>9.3000000000000007</v>
      </c>
      <c r="P502" s="10">
        <v>0.22900000000000001</v>
      </c>
      <c r="Q502" s="10">
        <v>0.46500000000000002</v>
      </c>
      <c r="R502" s="10">
        <v>0.307</v>
      </c>
      <c r="S502" s="8">
        <v>5</v>
      </c>
      <c r="T502" s="10">
        <v>0.29299999999999998</v>
      </c>
      <c r="U502" s="10">
        <f t="shared" si="8"/>
        <v>0.19199999999999995</v>
      </c>
      <c r="V502" s="10">
        <v>0.246</v>
      </c>
      <c r="W502" s="10">
        <v>0.157</v>
      </c>
      <c r="X502" s="10">
        <v>0.09</v>
      </c>
      <c r="Y502" s="10">
        <v>0.80800000000000005</v>
      </c>
      <c r="Z502" s="8">
        <v>7.0000000000000007E-2</v>
      </c>
      <c r="AA502" s="8">
        <v>0.309</v>
      </c>
      <c r="AB502" s="11">
        <v>0.248</v>
      </c>
      <c r="AC502" s="8">
        <v>0.28299999999999997</v>
      </c>
      <c r="AD502" s="8">
        <v>0.28999999999999998</v>
      </c>
      <c r="AE502" s="8">
        <v>80</v>
      </c>
      <c r="AF502" s="11">
        <v>-0.8</v>
      </c>
      <c r="AG502" s="11">
        <v>-15.4</v>
      </c>
      <c r="AH502" s="8">
        <v>-0.8</v>
      </c>
      <c r="AI502" s="8">
        <v>0.5</v>
      </c>
      <c r="AJ502" s="8">
        <v>0.5</v>
      </c>
    </row>
    <row r="503" spans="1:36" ht="15" thickBot="1">
      <c r="A503" s="5">
        <v>214</v>
      </c>
      <c r="B503" s="7" t="s">
        <v>1743</v>
      </c>
      <c r="C503" s="22">
        <v>2022</v>
      </c>
      <c r="D503" s="7" t="s">
        <v>129</v>
      </c>
      <c r="E503" s="8">
        <v>132</v>
      </c>
      <c r="F503" s="8"/>
      <c r="G503" s="8">
        <v>407</v>
      </c>
      <c r="H503" s="8">
        <v>0.27300000000000002</v>
      </c>
      <c r="I503" s="8">
        <v>0.311</v>
      </c>
      <c r="J503" s="9">
        <v>4.2000000000000003E-2</v>
      </c>
      <c r="K503" s="10">
        <v>0.25600000000000001</v>
      </c>
      <c r="L503" s="10">
        <v>3.3000000000000002E-2</v>
      </c>
      <c r="M503" s="10">
        <v>0.23799999999999999</v>
      </c>
      <c r="N503" s="8">
        <v>84.6</v>
      </c>
      <c r="O503" s="8">
        <v>15.8</v>
      </c>
      <c r="P503" s="10">
        <v>0.20699999999999999</v>
      </c>
      <c r="Q503" s="10">
        <v>0.40200000000000002</v>
      </c>
      <c r="R503" s="10">
        <v>0.39</v>
      </c>
      <c r="S503" s="8">
        <v>6.1</v>
      </c>
      <c r="T503" s="10">
        <v>0.35299999999999998</v>
      </c>
      <c r="U503" s="10">
        <f t="shared" si="8"/>
        <v>0.26100000000000001</v>
      </c>
      <c r="V503" s="10">
        <v>0.27500000000000002</v>
      </c>
      <c r="W503" s="10">
        <v>0.13900000000000001</v>
      </c>
      <c r="X503" s="10">
        <v>0.13600000000000001</v>
      </c>
      <c r="Y503" s="10">
        <v>0.73899999999999999</v>
      </c>
      <c r="Z503" s="8">
        <v>8.6999999999999994E-2</v>
      </c>
      <c r="AA503" s="8">
        <v>0.29199999999999998</v>
      </c>
      <c r="AB503" s="11">
        <v>0.224</v>
      </c>
      <c r="AC503" s="8">
        <v>0.26</v>
      </c>
      <c r="AD503" s="8">
        <v>0.24399999999999999</v>
      </c>
      <c r="AE503" s="8">
        <v>64</v>
      </c>
      <c r="AF503" s="11">
        <v>2.8</v>
      </c>
      <c r="AG503" s="11">
        <v>-14</v>
      </c>
      <c r="AH503" s="8">
        <v>4.8</v>
      </c>
      <c r="AI503" s="8">
        <v>0.5</v>
      </c>
      <c r="AJ503" s="8">
        <v>0.5</v>
      </c>
    </row>
    <row r="504" spans="1:36" ht="15" thickBot="1">
      <c r="A504" s="5">
        <v>215</v>
      </c>
      <c r="B504" s="7" t="s">
        <v>250</v>
      </c>
      <c r="C504" s="22">
        <v>2022</v>
      </c>
      <c r="D504" s="7" t="s">
        <v>74</v>
      </c>
      <c r="E504" s="8">
        <v>103</v>
      </c>
      <c r="F504" s="8"/>
      <c r="G504" s="8">
        <v>431</v>
      </c>
      <c r="H504" s="8">
        <v>0.32700000000000001</v>
      </c>
      <c r="I504" s="8">
        <v>0.378</v>
      </c>
      <c r="J504" s="9">
        <v>7.1999999999999995E-2</v>
      </c>
      <c r="K504" s="10">
        <v>0.218</v>
      </c>
      <c r="L504" s="10">
        <v>4.8000000000000001E-2</v>
      </c>
      <c r="M504" s="10">
        <v>0.28799999999999998</v>
      </c>
      <c r="N504" s="8">
        <v>85.1</v>
      </c>
      <c r="O504" s="8">
        <v>14.5</v>
      </c>
      <c r="P504" s="10">
        <v>0.22700000000000001</v>
      </c>
      <c r="Q504" s="10">
        <v>0.41199999999999998</v>
      </c>
      <c r="R504" s="10">
        <v>0.36099999999999999</v>
      </c>
      <c r="S504" s="8">
        <v>3.5</v>
      </c>
      <c r="T504" s="10">
        <v>0.27900000000000003</v>
      </c>
      <c r="U504" s="10">
        <f t="shared" si="8"/>
        <v>0.20999999999999996</v>
      </c>
      <c r="V504" s="10">
        <v>0.315</v>
      </c>
      <c r="W504" s="10">
        <v>0.22900000000000001</v>
      </c>
      <c r="X504" s="10">
        <v>8.6999999999999994E-2</v>
      </c>
      <c r="Y504" s="10">
        <v>0.79</v>
      </c>
      <c r="Z504" s="8">
        <v>0.13</v>
      </c>
      <c r="AA504" s="8">
        <v>0.30499999999999999</v>
      </c>
      <c r="AB504" s="11">
        <v>0.249</v>
      </c>
      <c r="AC504" s="8">
        <v>0.314</v>
      </c>
      <c r="AD504" s="8">
        <v>0.30099999999999999</v>
      </c>
      <c r="AE504" s="8">
        <v>96</v>
      </c>
      <c r="AF504" s="11">
        <v>-1</v>
      </c>
      <c r="AG504" s="11">
        <v>-2.8</v>
      </c>
      <c r="AH504" s="8">
        <v>-7.3</v>
      </c>
      <c r="AI504" s="8">
        <v>0.5</v>
      </c>
      <c r="AJ504" s="8">
        <v>0.5</v>
      </c>
    </row>
    <row r="505" spans="1:36" ht="15" thickBot="1">
      <c r="A505" s="5">
        <v>216</v>
      </c>
      <c r="B505" s="7" t="s">
        <v>140</v>
      </c>
      <c r="C505" s="22">
        <v>2022</v>
      </c>
      <c r="D505" s="7" t="s">
        <v>95</v>
      </c>
      <c r="E505" s="8">
        <v>89</v>
      </c>
      <c r="F505" s="8"/>
      <c r="G505" s="8">
        <v>313</v>
      </c>
      <c r="H505" s="8">
        <v>0.3</v>
      </c>
      <c r="I505" s="8">
        <v>0.42</v>
      </c>
      <c r="J505" s="9">
        <v>8.8999999999999996E-2</v>
      </c>
      <c r="K505" s="10">
        <v>0.32900000000000001</v>
      </c>
      <c r="L505" s="10">
        <v>0.14399999999999999</v>
      </c>
      <c r="M505" s="10">
        <v>0.433</v>
      </c>
      <c r="N505" s="8">
        <v>89.2</v>
      </c>
      <c r="O505" s="8">
        <v>20</v>
      </c>
      <c r="P505" s="10">
        <v>0.25</v>
      </c>
      <c r="Q505" s="10">
        <v>0.26700000000000002</v>
      </c>
      <c r="R505" s="10">
        <v>0.48299999999999998</v>
      </c>
      <c r="S505" s="8">
        <v>3</v>
      </c>
      <c r="T505" s="10">
        <v>0.34300000000000003</v>
      </c>
      <c r="U505" s="10">
        <f t="shared" si="8"/>
        <v>0.31499999999999995</v>
      </c>
      <c r="V505" s="10">
        <v>0.28899999999999998</v>
      </c>
      <c r="W505" s="10">
        <v>0.128</v>
      </c>
      <c r="X505" s="10">
        <v>0.16</v>
      </c>
      <c r="Y505" s="10">
        <v>0.68500000000000005</v>
      </c>
      <c r="Z505" s="8">
        <v>0.19400000000000001</v>
      </c>
      <c r="AA505" s="8">
        <v>0.30099999999999999</v>
      </c>
      <c r="AB505" s="11">
        <v>0.22600000000000001</v>
      </c>
      <c r="AC505" s="8">
        <v>0.316</v>
      </c>
      <c r="AD505" s="8">
        <v>0.34100000000000003</v>
      </c>
      <c r="AE505" s="8">
        <v>105</v>
      </c>
      <c r="AF505" s="11">
        <v>-0.1</v>
      </c>
      <c r="AG505" s="11">
        <v>1.8</v>
      </c>
      <c r="AH505" s="8">
        <v>-8</v>
      </c>
      <c r="AI505" s="8">
        <v>0.5</v>
      </c>
      <c r="AJ505" s="8">
        <v>0.5</v>
      </c>
    </row>
    <row r="506" spans="1:36" ht="15" thickBot="1">
      <c r="A506" s="5">
        <v>217</v>
      </c>
      <c r="B506" s="7" t="s">
        <v>317</v>
      </c>
      <c r="C506" s="22">
        <v>2022</v>
      </c>
      <c r="D506" s="7" t="s">
        <v>39</v>
      </c>
      <c r="E506" s="8">
        <v>114</v>
      </c>
      <c r="F506" s="8"/>
      <c r="G506" s="8">
        <v>473</v>
      </c>
      <c r="H506" s="8">
        <v>0.29199999999999998</v>
      </c>
      <c r="I506" s="8">
        <v>0.46500000000000002</v>
      </c>
      <c r="J506" s="9">
        <v>3.7999999999999999E-2</v>
      </c>
      <c r="K506" s="10">
        <v>0.23</v>
      </c>
      <c r="L506" s="10">
        <v>0.112</v>
      </c>
      <c r="M506" s="10">
        <v>0.49</v>
      </c>
      <c r="N506" s="8">
        <v>91.4</v>
      </c>
      <c r="O506" s="8">
        <v>17.8</v>
      </c>
      <c r="P506" s="10">
        <v>0.18</v>
      </c>
      <c r="Q506" s="10">
        <v>0.36</v>
      </c>
      <c r="R506" s="10">
        <v>0.46</v>
      </c>
      <c r="S506" s="8">
        <v>1.5</v>
      </c>
      <c r="T506" s="10">
        <v>0.45700000000000002</v>
      </c>
      <c r="U506" s="10">
        <f t="shared" si="8"/>
        <v>0.29400000000000004</v>
      </c>
      <c r="V506" s="10">
        <v>0.26600000000000001</v>
      </c>
      <c r="W506" s="10">
        <v>9.7000000000000003E-2</v>
      </c>
      <c r="X506" s="10">
        <v>0.16900000000000001</v>
      </c>
      <c r="Y506" s="10">
        <v>0.70599999999999996</v>
      </c>
      <c r="Z506" s="8">
        <v>0.21099999999999999</v>
      </c>
      <c r="AA506" s="8">
        <v>0.28499999999999998</v>
      </c>
      <c r="AB506" s="11">
        <v>0.254</v>
      </c>
      <c r="AC506" s="8">
        <v>0.32400000000000001</v>
      </c>
      <c r="AD506" s="8">
        <v>0.32300000000000001</v>
      </c>
      <c r="AE506" s="8">
        <v>108</v>
      </c>
      <c r="AF506" s="11">
        <v>-3.2</v>
      </c>
      <c r="AG506" s="11">
        <v>0.9</v>
      </c>
      <c r="AH506" s="8">
        <v>-11.6</v>
      </c>
      <c r="AI506" s="8">
        <v>0.5</v>
      </c>
      <c r="AJ506" s="8">
        <v>0.5</v>
      </c>
    </row>
    <row r="507" spans="1:36" ht="15" thickBot="1">
      <c r="A507" s="5">
        <v>218</v>
      </c>
      <c r="B507" s="7" t="s">
        <v>184</v>
      </c>
      <c r="C507" s="22">
        <v>2022</v>
      </c>
      <c r="D507" s="7" t="s">
        <v>100</v>
      </c>
      <c r="E507" s="8">
        <v>72</v>
      </c>
      <c r="F507" s="8"/>
      <c r="G507" s="8">
        <v>306</v>
      </c>
      <c r="H507" s="8">
        <v>0.29499999999999998</v>
      </c>
      <c r="I507" s="8">
        <v>0.4</v>
      </c>
      <c r="J507" s="9">
        <v>0.10100000000000001</v>
      </c>
      <c r="K507" s="10">
        <v>0.29399999999999998</v>
      </c>
      <c r="L507" s="10">
        <v>0.121</v>
      </c>
      <c r="M507" s="10">
        <v>0.434</v>
      </c>
      <c r="N507" s="8">
        <v>91.2</v>
      </c>
      <c r="O507" s="8">
        <v>13.7</v>
      </c>
      <c r="P507" s="10">
        <v>0.17699999999999999</v>
      </c>
      <c r="Q507" s="10">
        <v>0.42</v>
      </c>
      <c r="R507" s="10">
        <v>0.40300000000000002</v>
      </c>
      <c r="S507" s="8">
        <v>1.6</v>
      </c>
      <c r="T507" s="10">
        <v>0.29399999999999998</v>
      </c>
      <c r="U507" s="10">
        <f t="shared" si="8"/>
        <v>0.28800000000000003</v>
      </c>
      <c r="V507" s="10">
        <v>0.28100000000000003</v>
      </c>
      <c r="W507" s="10">
        <v>0.14799999999999999</v>
      </c>
      <c r="X507" s="10">
        <v>0.13200000000000001</v>
      </c>
      <c r="Y507" s="10">
        <v>0.71199999999999997</v>
      </c>
      <c r="Z507" s="8">
        <v>0.193</v>
      </c>
      <c r="AA507" s="8">
        <v>0.25600000000000001</v>
      </c>
      <c r="AB507" s="11">
        <v>0.20699999999999999</v>
      </c>
      <c r="AC507" s="8">
        <v>0.30499999999999999</v>
      </c>
      <c r="AD507" s="8">
        <v>0.32200000000000001</v>
      </c>
      <c r="AE507" s="8">
        <v>95</v>
      </c>
      <c r="AF507" s="11">
        <v>-0.8</v>
      </c>
      <c r="AG507" s="11">
        <v>-2.6</v>
      </c>
      <c r="AH507" s="8">
        <v>-3.5</v>
      </c>
      <c r="AI507" s="8">
        <v>0.5</v>
      </c>
      <c r="AJ507" s="8">
        <v>0.5</v>
      </c>
    </row>
    <row r="508" spans="1:36" ht="15" thickBot="1">
      <c r="A508" s="5">
        <v>219</v>
      </c>
      <c r="B508" s="7" t="s">
        <v>290</v>
      </c>
      <c r="C508" s="22">
        <v>2022</v>
      </c>
      <c r="D508" s="7" t="s">
        <v>100</v>
      </c>
      <c r="E508" s="8">
        <v>115</v>
      </c>
      <c r="F508" s="8"/>
      <c r="G508" s="8">
        <v>355</v>
      </c>
      <c r="H508" s="8">
        <v>0.29399999999999998</v>
      </c>
      <c r="I508" s="8">
        <v>0.432</v>
      </c>
      <c r="J508" s="9">
        <v>5.3999999999999999E-2</v>
      </c>
      <c r="K508" s="10">
        <v>0.254</v>
      </c>
      <c r="L508" s="10">
        <v>0.11899999999999999</v>
      </c>
      <c r="M508" s="10">
        <v>0.47099999999999997</v>
      </c>
      <c r="N508" s="8">
        <v>90.8</v>
      </c>
      <c r="O508" s="8">
        <v>9.8000000000000007</v>
      </c>
      <c r="P508" s="10">
        <v>0.27600000000000002</v>
      </c>
      <c r="Q508" s="10">
        <v>0.41599999999999998</v>
      </c>
      <c r="R508" s="10">
        <v>0.309</v>
      </c>
      <c r="S508" s="8">
        <v>3.5</v>
      </c>
      <c r="T508" s="10">
        <v>0.34399999999999997</v>
      </c>
      <c r="U508" s="10">
        <f t="shared" si="8"/>
        <v>0.26</v>
      </c>
      <c r="V508" s="10">
        <v>0.28499999999999998</v>
      </c>
      <c r="W508" s="10">
        <v>0.158</v>
      </c>
      <c r="X508" s="10">
        <v>0.128</v>
      </c>
      <c r="Y508" s="10">
        <v>0.74</v>
      </c>
      <c r="Z508" s="8">
        <v>0.17899999999999999</v>
      </c>
      <c r="AA508" s="8">
        <v>0.30399999999999999</v>
      </c>
      <c r="AB508" s="11">
        <v>0.252</v>
      </c>
      <c r="AC508" s="8">
        <v>0.313</v>
      </c>
      <c r="AD508" s="8">
        <v>0.35499999999999998</v>
      </c>
      <c r="AE508" s="8">
        <v>101</v>
      </c>
      <c r="AF508" s="11">
        <v>-1.2</v>
      </c>
      <c r="AG508" s="11">
        <v>-1</v>
      </c>
      <c r="AH508" s="8">
        <v>-6.8</v>
      </c>
      <c r="AI508" s="8">
        <v>0.4</v>
      </c>
      <c r="AJ508" s="8">
        <v>0.4</v>
      </c>
    </row>
    <row r="509" spans="1:36" ht="15" thickBot="1">
      <c r="A509" s="5">
        <v>220</v>
      </c>
      <c r="B509" s="7" t="s">
        <v>1737</v>
      </c>
      <c r="C509" s="22">
        <v>2022</v>
      </c>
      <c r="D509" s="7" t="s">
        <v>86</v>
      </c>
      <c r="E509" s="8">
        <v>98</v>
      </c>
      <c r="F509" s="8"/>
      <c r="G509" s="8">
        <v>350</v>
      </c>
      <c r="H509" s="8">
        <v>0.32300000000000001</v>
      </c>
      <c r="I509" s="8">
        <v>0.36</v>
      </c>
      <c r="J509" s="9">
        <v>8.5999999999999993E-2</v>
      </c>
      <c r="K509" s="10">
        <v>0.214</v>
      </c>
      <c r="L509" s="10">
        <v>2.9000000000000001E-2</v>
      </c>
      <c r="M509" s="10">
        <v>0.32</v>
      </c>
      <c r="N509" s="8">
        <v>86.9</v>
      </c>
      <c r="O509" s="8">
        <v>10.9</v>
      </c>
      <c r="P509" s="10">
        <v>0.17100000000000001</v>
      </c>
      <c r="Q509" s="10">
        <v>0.45600000000000002</v>
      </c>
      <c r="R509" s="10">
        <v>0.373</v>
      </c>
      <c r="S509" s="8">
        <v>5.2</v>
      </c>
      <c r="T509" s="10">
        <v>0.28299999999999997</v>
      </c>
      <c r="U509" s="10">
        <f t="shared" si="8"/>
        <v>0.21699999999999997</v>
      </c>
      <c r="V509" s="10">
        <v>0.26200000000000001</v>
      </c>
      <c r="W509" s="10">
        <v>0.16200000000000001</v>
      </c>
      <c r="X509" s="10">
        <v>0.1</v>
      </c>
      <c r="Y509" s="10">
        <v>0.78300000000000003</v>
      </c>
      <c r="Z509" s="8">
        <v>0.106</v>
      </c>
      <c r="AA509" s="8">
        <v>0.316</v>
      </c>
      <c r="AB509" s="11">
        <v>0.254</v>
      </c>
      <c r="AC509" s="8">
        <v>0.30199999999999999</v>
      </c>
      <c r="AD509" s="8">
        <v>0.26800000000000002</v>
      </c>
      <c r="AE509" s="8">
        <v>97</v>
      </c>
      <c r="AF509" s="11">
        <v>0.6</v>
      </c>
      <c r="AG509" s="11">
        <v>-0.6</v>
      </c>
      <c r="AH509" s="8">
        <v>-7.4</v>
      </c>
      <c r="AI509" s="8">
        <v>0.4</v>
      </c>
      <c r="AJ509" s="8">
        <v>0.4</v>
      </c>
    </row>
    <row r="510" spans="1:36" ht="15" thickBot="1">
      <c r="A510" s="5">
        <v>221</v>
      </c>
      <c r="B510" s="7" t="s">
        <v>1688</v>
      </c>
      <c r="C510" s="22">
        <v>2022</v>
      </c>
      <c r="D510" s="7" t="s">
        <v>50</v>
      </c>
      <c r="E510" s="8">
        <v>138</v>
      </c>
      <c r="F510" s="8"/>
      <c r="G510" s="8">
        <v>527</v>
      </c>
      <c r="H510" s="8">
        <v>0.29199999999999998</v>
      </c>
      <c r="I510" s="8">
        <v>0.38900000000000001</v>
      </c>
      <c r="J510" s="9">
        <v>6.0999999999999999E-2</v>
      </c>
      <c r="K510" s="10">
        <v>0.186</v>
      </c>
      <c r="L510" s="10">
        <v>9.4E-2</v>
      </c>
      <c r="M510" s="10">
        <v>0.42</v>
      </c>
      <c r="N510" s="8">
        <v>88.8</v>
      </c>
      <c r="O510" s="8">
        <v>11.8</v>
      </c>
      <c r="P510" s="10">
        <v>0.19</v>
      </c>
      <c r="Q510" s="10">
        <v>0.45200000000000001</v>
      </c>
      <c r="R510" s="10">
        <v>0.35799999999999998</v>
      </c>
      <c r="S510" s="8">
        <v>3.5</v>
      </c>
      <c r="T510" s="10">
        <v>0.379</v>
      </c>
      <c r="U510" s="10">
        <f t="shared" si="8"/>
        <v>0.21999999999999997</v>
      </c>
      <c r="V510" s="10">
        <v>0.246</v>
      </c>
      <c r="W510" s="10">
        <v>0.128</v>
      </c>
      <c r="X510" s="10">
        <v>0.11799999999999999</v>
      </c>
      <c r="Y510" s="10">
        <v>0.78</v>
      </c>
      <c r="Z510" s="8">
        <v>0.14299999999999999</v>
      </c>
      <c r="AA510" s="8">
        <v>0.27800000000000002</v>
      </c>
      <c r="AB510" s="11">
        <v>0.245</v>
      </c>
      <c r="AC510" s="8">
        <v>0.29699999999999999</v>
      </c>
      <c r="AD510" s="8">
        <v>0.317</v>
      </c>
      <c r="AE510" s="8">
        <v>92</v>
      </c>
      <c r="AF510" s="11">
        <v>-1.5</v>
      </c>
      <c r="AG510" s="11">
        <v>-6.3</v>
      </c>
      <c r="AH510" s="8">
        <v>-6.8</v>
      </c>
      <c r="AI510" s="8">
        <v>0.4</v>
      </c>
      <c r="AJ510" s="8">
        <v>0.4</v>
      </c>
    </row>
    <row r="511" spans="1:36" ht="15" thickBot="1">
      <c r="A511" s="5">
        <v>222</v>
      </c>
      <c r="B511" s="7" t="s">
        <v>1672</v>
      </c>
      <c r="C511" s="22">
        <v>2022</v>
      </c>
      <c r="D511" s="7" t="s">
        <v>35</v>
      </c>
      <c r="E511" s="8">
        <v>136</v>
      </c>
      <c r="F511" s="8"/>
      <c r="G511" s="8">
        <v>547</v>
      </c>
      <c r="H511" s="8">
        <v>0.34399999999999997</v>
      </c>
      <c r="I511" s="8">
        <v>0.34399999999999997</v>
      </c>
      <c r="J511" s="9">
        <v>0.154</v>
      </c>
      <c r="K511" s="10">
        <v>0.188</v>
      </c>
      <c r="L511" s="10">
        <v>7.5999999999999998E-2</v>
      </c>
      <c r="M511" s="10">
        <v>0.34300000000000003</v>
      </c>
      <c r="N511" s="8">
        <v>87.7</v>
      </c>
      <c r="O511" s="8">
        <v>16.8</v>
      </c>
      <c r="P511" s="10">
        <v>0.20599999999999999</v>
      </c>
      <c r="Q511" s="10">
        <v>0.38900000000000001</v>
      </c>
      <c r="R511" s="10">
        <v>0.40600000000000003</v>
      </c>
      <c r="S511" s="8">
        <v>0.9</v>
      </c>
      <c r="T511" s="10">
        <v>0.223</v>
      </c>
      <c r="U511" s="10">
        <f t="shared" si="8"/>
        <v>0.18700000000000006</v>
      </c>
      <c r="V511" s="10">
        <v>0.23</v>
      </c>
      <c r="W511" s="10">
        <v>0.14899999999999999</v>
      </c>
      <c r="X511" s="10">
        <v>8.1000000000000003E-2</v>
      </c>
      <c r="Y511" s="10">
        <v>0.81299999999999994</v>
      </c>
      <c r="Z511" s="8">
        <v>0.125</v>
      </c>
      <c r="AA511" s="8">
        <v>0.251</v>
      </c>
      <c r="AB511" s="11">
        <v>0.219</v>
      </c>
      <c r="AC511" s="8">
        <v>0.313</v>
      </c>
      <c r="AD511" s="8">
        <v>0.34499999999999997</v>
      </c>
      <c r="AE511" s="8">
        <v>108</v>
      </c>
      <c r="AF511" s="11">
        <v>-4.3</v>
      </c>
      <c r="AG511" s="11">
        <v>0.7</v>
      </c>
      <c r="AH511" s="8">
        <v>-14.4</v>
      </c>
      <c r="AI511" s="8">
        <v>0.4</v>
      </c>
      <c r="AJ511" s="8">
        <v>0.4</v>
      </c>
    </row>
    <row r="512" spans="1:36" ht="15" thickBot="1">
      <c r="A512" s="5">
        <v>223</v>
      </c>
      <c r="B512" s="7" t="s">
        <v>341</v>
      </c>
      <c r="C512" s="22">
        <v>2022</v>
      </c>
      <c r="D512" s="7" t="s">
        <v>116</v>
      </c>
      <c r="E512" s="8">
        <v>93</v>
      </c>
      <c r="F512" s="8"/>
      <c r="G512" s="8">
        <v>402</v>
      </c>
      <c r="H512" s="8">
        <v>0.29099999999999998</v>
      </c>
      <c r="I512" s="8">
        <v>0.33800000000000002</v>
      </c>
      <c r="J512" s="9">
        <v>8.5000000000000006E-2</v>
      </c>
      <c r="K512" s="10">
        <v>0.17699999999999999</v>
      </c>
      <c r="L512" s="10">
        <v>5.8000000000000003E-2</v>
      </c>
      <c r="M512" s="10">
        <v>0.35</v>
      </c>
      <c r="N512" s="8">
        <v>87.8</v>
      </c>
      <c r="O512" s="8">
        <v>17.100000000000001</v>
      </c>
      <c r="P512" s="10">
        <v>0.18</v>
      </c>
      <c r="Q512" s="10">
        <v>0.39500000000000002</v>
      </c>
      <c r="R512" s="10">
        <v>0.42499999999999999</v>
      </c>
      <c r="S512" s="8">
        <v>2.4</v>
      </c>
      <c r="T512" s="10">
        <v>0.308</v>
      </c>
      <c r="U512" s="10">
        <f t="shared" si="8"/>
        <v>0.23599999999999999</v>
      </c>
      <c r="V512" s="10">
        <v>0.255</v>
      </c>
      <c r="W512" s="10">
        <v>0.14299999999999999</v>
      </c>
      <c r="X512" s="10">
        <v>0.112</v>
      </c>
      <c r="Y512" s="10">
        <v>0.76400000000000001</v>
      </c>
      <c r="Z512" s="8">
        <v>0.11600000000000001</v>
      </c>
      <c r="AA512" s="8">
        <v>0.25700000000000001</v>
      </c>
      <c r="AB512" s="11">
        <v>0.222</v>
      </c>
      <c r="AC512" s="8">
        <v>0.28000000000000003</v>
      </c>
      <c r="AD512" s="8">
        <v>0.29699999999999999</v>
      </c>
      <c r="AE512" s="8">
        <v>74</v>
      </c>
      <c r="AF512" s="11">
        <v>-0.7</v>
      </c>
      <c r="AG512" s="11">
        <v>-12.3</v>
      </c>
      <c r="AH512" s="8">
        <v>3.1</v>
      </c>
      <c r="AI512" s="8">
        <v>0.4</v>
      </c>
      <c r="AJ512" s="8">
        <v>0.4</v>
      </c>
    </row>
    <row r="513" spans="1:36" ht="15" thickBot="1">
      <c r="A513" s="5">
        <v>224</v>
      </c>
      <c r="B513" s="7" t="s">
        <v>1695</v>
      </c>
      <c r="C513" s="22">
        <v>2022</v>
      </c>
      <c r="D513" s="6" t="s">
        <v>103</v>
      </c>
      <c r="E513" s="8">
        <v>104</v>
      </c>
      <c r="F513" s="8"/>
      <c r="G513" s="8">
        <v>419</v>
      </c>
      <c r="H513" s="8">
        <v>0.33400000000000002</v>
      </c>
      <c r="I513" s="8">
        <v>0.38200000000000001</v>
      </c>
      <c r="J513" s="9">
        <v>8.7999999999999995E-2</v>
      </c>
      <c r="K513" s="10">
        <v>0.153</v>
      </c>
      <c r="L513" s="10">
        <v>5.7000000000000002E-2</v>
      </c>
      <c r="M513" s="10">
        <v>0.39800000000000002</v>
      </c>
      <c r="N513" s="8">
        <v>88.4</v>
      </c>
      <c r="O513" s="8">
        <v>3.1</v>
      </c>
      <c r="P513" s="10">
        <v>0.18</v>
      </c>
      <c r="Q513" s="10">
        <v>0.56799999999999995</v>
      </c>
      <c r="R513" s="10">
        <v>0.252</v>
      </c>
      <c r="S513" s="8">
        <v>0.9</v>
      </c>
      <c r="T513" s="10">
        <v>0.371</v>
      </c>
      <c r="U513" s="10">
        <f t="shared" si="8"/>
        <v>0.16700000000000004</v>
      </c>
      <c r="V513" s="10">
        <v>0.23799999999999999</v>
      </c>
      <c r="W513" s="10">
        <v>0.156</v>
      </c>
      <c r="X513" s="10">
        <v>8.2000000000000003E-2</v>
      </c>
      <c r="Y513" s="10">
        <v>0.83299999999999996</v>
      </c>
      <c r="Z513" s="8">
        <v>0.113</v>
      </c>
      <c r="AA513" s="8">
        <v>0.30399999999999999</v>
      </c>
      <c r="AB513" s="11">
        <v>0.26800000000000002</v>
      </c>
      <c r="AC513" s="8">
        <v>0.313</v>
      </c>
      <c r="AD513" s="8">
        <v>0.311</v>
      </c>
      <c r="AE513" s="8">
        <v>105</v>
      </c>
      <c r="AF513" s="11">
        <v>-5.0999999999999996</v>
      </c>
      <c r="AG513" s="11">
        <v>-2.6</v>
      </c>
      <c r="AH513" s="8">
        <v>-8.1</v>
      </c>
      <c r="AI513" s="8">
        <v>0.4</v>
      </c>
      <c r="AJ513" s="8">
        <v>0.4</v>
      </c>
    </row>
    <row r="514" spans="1:36" ht="15" thickBot="1">
      <c r="A514" s="5">
        <v>225</v>
      </c>
      <c r="B514" s="7" t="s">
        <v>1689</v>
      </c>
      <c r="C514" s="22">
        <v>2022</v>
      </c>
      <c r="D514" s="6" t="s">
        <v>103</v>
      </c>
      <c r="E514" s="8">
        <v>105</v>
      </c>
      <c r="F514" s="8"/>
      <c r="G514" s="8">
        <v>334</v>
      </c>
      <c r="H514" s="8">
        <v>0.28199999999999997</v>
      </c>
      <c r="I514" s="8">
        <v>0.42299999999999999</v>
      </c>
      <c r="J514" s="9">
        <v>5.7000000000000002E-2</v>
      </c>
      <c r="K514" s="10">
        <v>0.27800000000000002</v>
      </c>
      <c r="L514" s="10">
        <v>9.6000000000000002E-2</v>
      </c>
      <c r="M514" s="10">
        <v>0.40799999999999997</v>
      </c>
      <c r="N514" s="8">
        <v>90.3</v>
      </c>
      <c r="O514" s="8">
        <v>14.4</v>
      </c>
      <c r="P514" s="10">
        <v>0.21099999999999999</v>
      </c>
      <c r="Q514" s="10">
        <v>0.39</v>
      </c>
      <c r="R514" s="10">
        <v>0.39900000000000002</v>
      </c>
      <c r="S514" s="8">
        <v>6.5</v>
      </c>
      <c r="T514" s="10">
        <v>0.42</v>
      </c>
      <c r="U514" s="10">
        <f t="shared" si="8"/>
        <v>0.27600000000000002</v>
      </c>
      <c r="V514" s="10">
        <v>0.26400000000000001</v>
      </c>
      <c r="W514" s="10">
        <v>0.105</v>
      </c>
      <c r="X514" s="10">
        <v>0.159</v>
      </c>
      <c r="Y514" s="10">
        <v>0.72399999999999998</v>
      </c>
      <c r="Z514" s="8">
        <v>0.19400000000000001</v>
      </c>
      <c r="AA514" s="8">
        <v>0.29099999999999998</v>
      </c>
      <c r="AB514" s="11">
        <v>0.22900000000000001</v>
      </c>
      <c r="AC514" s="8">
        <v>0.30299999999999999</v>
      </c>
      <c r="AD514" s="8">
        <v>0.317</v>
      </c>
      <c r="AE514" s="8">
        <v>93</v>
      </c>
      <c r="AF514" s="11">
        <v>2.2999999999999998</v>
      </c>
      <c r="AG514" s="11">
        <v>-0.4</v>
      </c>
      <c r="AH514" s="8">
        <v>-7.7</v>
      </c>
      <c r="AI514" s="8">
        <v>0.3</v>
      </c>
      <c r="AJ514" s="8">
        <v>0.3</v>
      </c>
    </row>
    <row r="515" spans="1:36" ht="15" thickBot="1">
      <c r="A515" s="5">
        <v>226</v>
      </c>
      <c r="B515" s="7" t="s">
        <v>230</v>
      </c>
      <c r="C515" s="22">
        <v>2022</v>
      </c>
      <c r="D515" s="7" t="s">
        <v>45</v>
      </c>
      <c r="E515" s="8">
        <v>134</v>
      </c>
      <c r="F515" s="8"/>
      <c r="G515" s="8">
        <v>580</v>
      </c>
      <c r="H515" s="8">
        <v>0.316</v>
      </c>
      <c r="I515" s="8">
        <v>0.38400000000000001</v>
      </c>
      <c r="J515" s="9">
        <v>9.8000000000000004E-2</v>
      </c>
      <c r="K515" s="10">
        <v>0.214</v>
      </c>
      <c r="L515" s="10">
        <v>8.5999999999999993E-2</v>
      </c>
      <c r="M515" s="10">
        <v>0.4</v>
      </c>
      <c r="N515" s="8">
        <v>89.1</v>
      </c>
      <c r="O515" s="8">
        <v>13.2</v>
      </c>
      <c r="P515" s="10">
        <v>0.20799999999999999</v>
      </c>
      <c r="Q515" s="10">
        <v>0.41799999999999998</v>
      </c>
      <c r="R515" s="10">
        <v>0.375</v>
      </c>
      <c r="S515" s="8">
        <v>3</v>
      </c>
      <c r="T515" s="10">
        <v>0.249</v>
      </c>
      <c r="U515" s="10">
        <f t="shared" si="8"/>
        <v>0.22399999999999998</v>
      </c>
      <c r="V515" s="10">
        <v>0.26400000000000001</v>
      </c>
      <c r="W515" s="10">
        <v>0.16400000000000001</v>
      </c>
      <c r="X515" s="10">
        <v>0.10100000000000001</v>
      </c>
      <c r="Y515" s="10">
        <v>0.77600000000000002</v>
      </c>
      <c r="Z515" s="8">
        <v>0.14799999999999999</v>
      </c>
      <c r="AA515" s="8">
        <v>0.27800000000000002</v>
      </c>
      <c r="AB515" s="11">
        <v>0.23699999999999999</v>
      </c>
      <c r="AC515" s="8">
        <v>0.309</v>
      </c>
      <c r="AD515" s="8">
        <v>0.32500000000000001</v>
      </c>
      <c r="AE515" s="8">
        <v>98</v>
      </c>
      <c r="AF515" s="11">
        <v>-4.0999999999999996</v>
      </c>
      <c r="AG515" s="11">
        <v>-5.5</v>
      </c>
      <c r="AH515" s="8">
        <v>-11.3</v>
      </c>
      <c r="AI515" s="8">
        <v>0.3</v>
      </c>
      <c r="AJ515" s="8">
        <v>0.3</v>
      </c>
    </row>
    <row r="516" spans="1:36" ht="15" thickBot="1">
      <c r="A516" s="5">
        <v>227</v>
      </c>
      <c r="B516" s="7" t="s">
        <v>1741</v>
      </c>
      <c r="C516" s="22">
        <v>2022</v>
      </c>
      <c r="D516" s="7" t="s">
        <v>29</v>
      </c>
      <c r="E516" s="8">
        <v>125</v>
      </c>
      <c r="F516" s="8"/>
      <c r="G516" s="8">
        <v>349</v>
      </c>
      <c r="H516" s="8">
        <v>0.23599999999999999</v>
      </c>
      <c r="I516" s="8">
        <v>0.30399999999999999</v>
      </c>
      <c r="J516" s="9">
        <v>4.2999999999999997E-2</v>
      </c>
      <c r="K516" s="10">
        <v>0.34100000000000003</v>
      </c>
      <c r="L516" s="10">
        <v>6.6000000000000003E-2</v>
      </c>
      <c r="M516" s="10">
        <v>0.33500000000000002</v>
      </c>
      <c r="N516" s="8">
        <v>88</v>
      </c>
      <c r="O516" s="8">
        <v>8.1999999999999993</v>
      </c>
      <c r="P516" s="10">
        <v>0.19500000000000001</v>
      </c>
      <c r="Q516" s="10">
        <v>0.46700000000000003</v>
      </c>
      <c r="R516" s="10">
        <v>0.33800000000000002</v>
      </c>
      <c r="S516" s="8">
        <v>6.1</v>
      </c>
      <c r="T516" s="10">
        <v>0.34200000000000003</v>
      </c>
      <c r="U516" s="10">
        <f t="shared" si="8"/>
        <v>0.32399999999999995</v>
      </c>
      <c r="V516" s="10">
        <v>0.30199999999999999</v>
      </c>
      <c r="W516" s="10">
        <v>0.13300000000000001</v>
      </c>
      <c r="X516" s="10">
        <v>0.17</v>
      </c>
      <c r="Y516" s="10">
        <v>0.67600000000000005</v>
      </c>
      <c r="Z516" s="8">
        <v>0.109</v>
      </c>
      <c r="AA516" s="8">
        <v>0.27400000000000002</v>
      </c>
      <c r="AB516" s="11">
        <v>0.19600000000000001</v>
      </c>
      <c r="AC516" s="8">
        <v>0.23899999999999999</v>
      </c>
      <c r="AD516" s="8">
        <v>0.246</v>
      </c>
      <c r="AE516" s="8">
        <v>50</v>
      </c>
      <c r="AF516" s="11">
        <v>4.5999999999999996</v>
      </c>
      <c r="AG516" s="11">
        <v>-15.2</v>
      </c>
      <c r="AH516" s="8">
        <v>6.8</v>
      </c>
      <c r="AI516" s="8">
        <v>0.3</v>
      </c>
      <c r="AJ516" s="8">
        <v>0.3</v>
      </c>
    </row>
    <row r="517" spans="1:36" ht="15" thickBot="1">
      <c r="A517" s="5">
        <v>228</v>
      </c>
      <c r="B517" s="7" t="s">
        <v>1718</v>
      </c>
      <c r="C517" s="22">
        <v>2022</v>
      </c>
      <c r="D517" s="7" t="s">
        <v>97</v>
      </c>
      <c r="E517" s="8">
        <v>128</v>
      </c>
      <c r="F517" s="8"/>
      <c r="G517" s="8">
        <v>433</v>
      </c>
      <c r="H517" s="8">
        <v>0.29199999999999998</v>
      </c>
      <c r="I517" s="8">
        <v>0.38</v>
      </c>
      <c r="J517" s="9">
        <v>3.6999999999999998E-2</v>
      </c>
      <c r="K517" s="10">
        <v>0.187</v>
      </c>
      <c r="L517" s="10">
        <v>5.0999999999999997E-2</v>
      </c>
      <c r="M517" s="10">
        <v>0.375</v>
      </c>
      <c r="N517" s="8">
        <v>87.6</v>
      </c>
      <c r="O517" s="8">
        <v>4</v>
      </c>
      <c r="P517" s="10">
        <v>0.19600000000000001</v>
      </c>
      <c r="Q517" s="10">
        <v>0.54700000000000004</v>
      </c>
      <c r="R517" s="10">
        <v>0.25700000000000001</v>
      </c>
      <c r="S517" s="8">
        <v>5.3</v>
      </c>
      <c r="T517" s="10">
        <v>0.44600000000000001</v>
      </c>
      <c r="U517" s="10">
        <f t="shared" si="8"/>
        <v>0.19599999999999995</v>
      </c>
      <c r="V517" s="10">
        <v>0.255</v>
      </c>
      <c r="W517" s="10">
        <v>0.14699999999999999</v>
      </c>
      <c r="X517" s="10">
        <v>0.108</v>
      </c>
      <c r="Y517" s="10">
        <v>0.80400000000000005</v>
      </c>
      <c r="Z517" s="8">
        <v>0.114</v>
      </c>
      <c r="AA517" s="8">
        <v>0.315</v>
      </c>
      <c r="AB517" s="11">
        <v>0.26500000000000001</v>
      </c>
      <c r="AC517" s="8">
        <v>0.29299999999999998</v>
      </c>
      <c r="AD517" s="8">
        <v>0.28999999999999998</v>
      </c>
      <c r="AE517" s="8">
        <v>91</v>
      </c>
      <c r="AF517" s="11">
        <v>2</v>
      </c>
      <c r="AG517" s="11">
        <v>-2.2999999999999998</v>
      </c>
      <c r="AH517" s="8">
        <v>-8.6999999999999993</v>
      </c>
      <c r="AI517" s="8">
        <v>0.3</v>
      </c>
      <c r="AJ517" s="8">
        <v>0.3</v>
      </c>
    </row>
    <row r="518" spans="1:36" ht="15" thickBot="1">
      <c r="A518" s="5">
        <v>229</v>
      </c>
      <c r="B518" s="7" t="s">
        <v>283</v>
      </c>
      <c r="C518" s="22">
        <v>2022</v>
      </c>
      <c r="D518" s="7" t="s">
        <v>100</v>
      </c>
      <c r="E518" s="8">
        <v>98</v>
      </c>
      <c r="F518" s="8"/>
      <c r="G518" s="8">
        <v>383</v>
      </c>
      <c r="H518" s="8">
        <v>0.311</v>
      </c>
      <c r="I518" s="8">
        <v>0.34599999999999997</v>
      </c>
      <c r="J518" s="9">
        <v>9.7000000000000003E-2</v>
      </c>
      <c r="K518" s="10">
        <v>0.26400000000000001</v>
      </c>
      <c r="L518" s="10">
        <v>9.7000000000000003E-2</v>
      </c>
      <c r="M518" s="10">
        <v>0.42</v>
      </c>
      <c r="N518" s="8">
        <v>88.7</v>
      </c>
      <c r="O518" s="8">
        <v>7.7</v>
      </c>
      <c r="P518" s="10">
        <v>0.185</v>
      </c>
      <c r="Q518" s="10">
        <v>0.504</v>
      </c>
      <c r="R518" s="10">
        <v>0.311</v>
      </c>
      <c r="S518" s="8">
        <v>3.3</v>
      </c>
      <c r="T518" s="10">
        <v>0.32400000000000001</v>
      </c>
      <c r="U518" s="10">
        <f t="shared" si="8"/>
        <v>0.27900000000000003</v>
      </c>
      <c r="V518" s="10">
        <v>0.27500000000000002</v>
      </c>
      <c r="W518" s="10">
        <v>0.13400000000000001</v>
      </c>
      <c r="X518" s="10">
        <v>0.14099999999999999</v>
      </c>
      <c r="Y518" s="10">
        <v>0.72099999999999997</v>
      </c>
      <c r="Z518" s="8">
        <v>0.124</v>
      </c>
      <c r="AA518" s="8">
        <v>0.29099999999999998</v>
      </c>
      <c r="AB518" s="11">
        <v>0.222</v>
      </c>
      <c r="AC518" s="8">
        <v>0.29299999999999998</v>
      </c>
      <c r="AD518" s="8">
        <v>0.309</v>
      </c>
      <c r="AE518" s="8">
        <v>87</v>
      </c>
      <c r="AF518" s="11">
        <v>-0.1</v>
      </c>
      <c r="AG518" s="11">
        <v>-5.9</v>
      </c>
      <c r="AH518" s="8">
        <v>-4.3</v>
      </c>
      <c r="AI518" s="8">
        <v>0.3</v>
      </c>
      <c r="AJ518" s="8">
        <v>0.3</v>
      </c>
    </row>
    <row r="519" spans="1:36" ht="15" thickBot="1">
      <c r="A519" s="5">
        <v>230</v>
      </c>
      <c r="B519" s="7" t="s">
        <v>1683</v>
      </c>
      <c r="C519" s="22">
        <v>2022</v>
      </c>
      <c r="D519" s="6" t="s">
        <v>103</v>
      </c>
      <c r="E519" s="8">
        <v>135</v>
      </c>
      <c r="F519" s="8"/>
      <c r="G519" s="8">
        <v>568</v>
      </c>
      <c r="H519" s="8">
        <v>0.308</v>
      </c>
      <c r="I519" s="8">
        <v>0.40200000000000002</v>
      </c>
      <c r="J519" s="9">
        <v>9.7000000000000003E-2</v>
      </c>
      <c r="K519" s="10">
        <v>0.315</v>
      </c>
      <c r="L519" s="10">
        <v>0.14699999999999999</v>
      </c>
      <c r="M519" s="10">
        <v>0.443</v>
      </c>
      <c r="N519" s="8">
        <v>89.8</v>
      </c>
      <c r="O519" s="8">
        <v>18.399999999999999</v>
      </c>
      <c r="P519" s="10">
        <v>0.25700000000000001</v>
      </c>
      <c r="Q519" s="10">
        <v>0.33900000000000002</v>
      </c>
      <c r="R519" s="10">
        <v>0.40400000000000003</v>
      </c>
      <c r="S519" s="8">
        <v>1.5</v>
      </c>
      <c r="T519" s="10">
        <v>0.34399999999999997</v>
      </c>
      <c r="U519" s="10">
        <f t="shared" si="8"/>
        <v>0.36</v>
      </c>
      <c r="V519" s="10">
        <v>0.28999999999999998</v>
      </c>
      <c r="W519" s="10">
        <v>0.10299999999999999</v>
      </c>
      <c r="X519" s="10">
        <v>0.187</v>
      </c>
      <c r="Y519" s="10">
        <v>0.64</v>
      </c>
      <c r="Z519" s="8">
        <v>0.17599999999999999</v>
      </c>
      <c r="AA519" s="8">
        <v>0.29799999999999999</v>
      </c>
      <c r="AB519" s="11">
        <v>0.22600000000000001</v>
      </c>
      <c r="AC519" s="8">
        <v>0.311</v>
      </c>
      <c r="AD519" s="8">
        <v>0.32200000000000001</v>
      </c>
      <c r="AE519" s="8">
        <v>103</v>
      </c>
      <c r="AF519" s="11">
        <v>-6.2</v>
      </c>
      <c r="AG519" s="11">
        <v>-4.4000000000000004</v>
      </c>
      <c r="AH519" s="8">
        <v>-12.3</v>
      </c>
      <c r="AI519" s="8">
        <v>0.3</v>
      </c>
      <c r="AJ519" s="8">
        <v>0.3</v>
      </c>
    </row>
    <row r="520" spans="1:36" ht="15" thickBot="1">
      <c r="A520" s="5">
        <v>231</v>
      </c>
      <c r="B520" s="7" t="s">
        <v>1704</v>
      </c>
      <c r="C520" s="22">
        <v>2022</v>
      </c>
      <c r="D520" s="7" t="s">
        <v>41</v>
      </c>
      <c r="E520" s="8">
        <v>110</v>
      </c>
      <c r="F520" s="8"/>
      <c r="G520" s="8">
        <v>397</v>
      </c>
      <c r="H520" s="8">
        <v>0.32100000000000001</v>
      </c>
      <c r="I520" s="8">
        <v>0.32900000000000001</v>
      </c>
      <c r="J520" s="9">
        <v>8.5999999999999993E-2</v>
      </c>
      <c r="K520" s="10">
        <v>0.151</v>
      </c>
      <c r="L520" s="10">
        <v>2.4E-2</v>
      </c>
      <c r="M520" s="10">
        <v>0.39400000000000002</v>
      </c>
      <c r="N520" s="8">
        <v>89.4</v>
      </c>
      <c r="O520" s="8">
        <v>12</v>
      </c>
      <c r="P520" s="10">
        <v>0.20599999999999999</v>
      </c>
      <c r="Q520" s="10">
        <v>0.42599999999999999</v>
      </c>
      <c r="R520" s="10">
        <v>0.36799999999999999</v>
      </c>
      <c r="S520" s="8">
        <v>2.5</v>
      </c>
      <c r="T520" s="10">
        <v>0.253</v>
      </c>
      <c r="U520" s="10">
        <f t="shared" si="8"/>
        <v>0.13200000000000001</v>
      </c>
      <c r="V520" s="10">
        <v>0.252</v>
      </c>
      <c r="W520" s="10">
        <v>0.19500000000000001</v>
      </c>
      <c r="X520" s="10">
        <v>5.7000000000000002E-2</v>
      </c>
      <c r="Y520" s="10">
        <v>0.86799999999999999</v>
      </c>
      <c r="Z520" s="8">
        <v>7.8E-2</v>
      </c>
      <c r="AA520" s="8">
        <v>0.28399999999999997</v>
      </c>
      <c r="AB520" s="11">
        <v>0.251</v>
      </c>
      <c r="AC520" s="8">
        <v>0.28999999999999998</v>
      </c>
      <c r="AD520" s="8">
        <v>0.30499999999999999</v>
      </c>
      <c r="AE520" s="8">
        <v>90</v>
      </c>
      <c r="AF520" s="11">
        <v>-0.8</v>
      </c>
      <c r="AG520" s="11">
        <v>-5.4</v>
      </c>
      <c r="AH520" s="8">
        <v>-5.8</v>
      </c>
      <c r="AI520" s="8">
        <v>0.2</v>
      </c>
      <c r="AJ520" s="8">
        <v>0.2</v>
      </c>
    </row>
    <row r="521" spans="1:36" ht="15" thickBot="1">
      <c r="A521" s="5">
        <v>232</v>
      </c>
      <c r="B521" s="7" t="s">
        <v>1677</v>
      </c>
      <c r="C521" s="22">
        <v>2022</v>
      </c>
      <c r="D521" s="7" t="s">
        <v>116</v>
      </c>
      <c r="E521" s="8">
        <v>87</v>
      </c>
      <c r="F521" s="8"/>
      <c r="G521" s="8">
        <v>300</v>
      </c>
      <c r="H521" s="8">
        <v>0.32200000000000001</v>
      </c>
      <c r="I521" s="8">
        <v>0.41399999999999998</v>
      </c>
      <c r="J521" s="9">
        <v>4.2999999999999997E-2</v>
      </c>
      <c r="K521" s="10">
        <v>0.16300000000000001</v>
      </c>
      <c r="L521" s="10">
        <v>6.4000000000000001E-2</v>
      </c>
      <c r="M521" s="10">
        <v>0.42099999999999999</v>
      </c>
      <c r="N521" s="8">
        <v>88.9</v>
      </c>
      <c r="O521" s="8">
        <v>9.1</v>
      </c>
      <c r="P521" s="10">
        <v>0.253</v>
      </c>
      <c r="Q521" s="10">
        <v>0.45500000000000002</v>
      </c>
      <c r="R521" s="10">
        <v>0.29199999999999998</v>
      </c>
      <c r="S521" s="8">
        <v>4.5</v>
      </c>
      <c r="T521" s="10">
        <v>0.43</v>
      </c>
      <c r="U521" s="10">
        <f t="shared" si="8"/>
        <v>0.18100000000000005</v>
      </c>
      <c r="V521" s="10">
        <v>0.215</v>
      </c>
      <c r="W521" s="10">
        <v>0.111</v>
      </c>
      <c r="X521" s="10">
        <v>0.104</v>
      </c>
      <c r="Y521" s="10">
        <v>0.81899999999999995</v>
      </c>
      <c r="Z521" s="8">
        <v>0.129</v>
      </c>
      <c r="AA521" s="8">
        <v>0.32600000000000001</v>
      </c>
      <c r="AB521" s="11">
        <v>0.28599999999999998</v>
      </c>
      <c r="AC521" s="8">
        <v>0.31900000000000001</v>
      </c>
      <c r="AD521" s="8">
        <v>0.33</v>
      </c>
      <c r="AE521" s="8">
        <v>102</v>
      </c>
      <c r="AF521" s="11">
        <v>-3.2</v>
      </c>
      <c r="AG521" s="11">
        <v>-2.6</v>
      </c>
      <c r="AH521" s="8">
        <v>-5.3</v>
      </c>
      <c r="AI521" s="8">
        <v>0.2</v>
      </c>
      <c r="AJ521" s="8">
        <v>0.2</v>
      </c>
    </row>
    <row r="522" spans="1:36" ht="15" thickBot="1">
      <c r="A522" s="5">
        <v>233</v>
      </c>
      <c r="B522" s="7" t="s">
        <v>339</v>
      </c>
      <c r="C522" s="22">
        <v>2022</v>
      </c>
      <c r="D522" s="7" t="s">
        <v>50</v>
      </c>
      <c r="E522" s="8">
        <v>124</v>
      </c>
      <c r="F522" s="8"/>
      <c r="G522" s="8">
        <v>410</v>
      </c>
      <c r="H522" s="8">
        <v>0.29499999999999998</v>
      </c>
      <c r="I522" s="8">
        <v>0.41099999999999998</v>
      </c>
      <c r="J522" s="9">
        <v>6.6000000000000003E-2</v>
      </c>
      <c r="K522" s="10">
        <v>0.21</v>
      </c>
      <c r="L522" s="10">
        <v>6.5000000000000002E-2</v>
      </c>
      <c r="M522" s="10">
        <v>0.36099999999999999</v>
      </c>
      <c r="N522" s="8">
        <v>88.6</v>
      </c>
      <c r="O522" s="8">
        <v>14.8</v>
      </c>
      <c r="P522" s="10">
        <v>0.15</v>
      </c>
      <c r="Q522" s="10">
        <v>0.40300000000000002</v>
      </c>
      <c r="R522" s="10">
        <v>0.44700000000000001</v>
      </c>
      <c r="S522" s="8">
        <v>0.7</v>
      </c>
      <c r="T522" s="10">
        <v>0.371</v>
      </c>
      <c r="U522" s="10">
        <f t="shared" si="8"/>
        <v>0.19599999999999995</v>
      </c>
      <c r="V522" s="10">
        <v>0.27</v>
      </c>
      <c r="W522" s="10">
        <v>0.17599999999999999</v>
      </c>
      <c r="X522" s="10">
        <v>9.4E-2</v>
      </c>
      <c r="Y522" s="10">
        <v>0.80400000000000005</v>
      </c>
      <c r="Z522" s="8">
        <v>0.17</v>
      </c>
      <c r="AA522" s="8">
        <v>0.27200000000000002</v>
      </c>
      <c r="AB522" s="11">
        <v>0.24099999999999999</v>
      </c>
      <c r="AC522" s="8">
        <v>0.308</v>
      </c>
      <c r="AD522" s="8">
        <v>0.28299999999999997</v>
      </c>
      <c r="AE522" s="8">
        <v>99</v>
      </c>
      <c r="AF522" s="11">
        <v>-2.6</v>
      </c>
      <c r="AG522" s="11">
        <v>-2.9</v>
      </c>
      <c r="AH522" s="8">
        <v>-8.8000000000000007</v>
      </c>
      <c r="AI522" s="8">
        <v>0.1</v>
      </c>
      <c r="AJ522" s="8">
        <v>0.1</v>
      </c>
    </row>
    <row r="523" spans="1:36" ht="15" thickBot="1">
      <c r="A523" s="5">
        <v>234</v>
      </c>
      <c r="B523" s="7" t="s">
        <v>261</v>
      </c>
      <c r="C523" s="22">
        <v>2022</v>
      </c>
      <c r="D523" s="7" t="s">
        <v>109</v>
      </c>
      <c r="E523" s="8">
        <v>135</v>
      </c>
      <c r="F523" s="8"/>
      <c r="G523" s="8">
        <v>577</v>
      </c>
      <c r="H523" s="8">
        <v>0.314</v>
      </c>
      <c r="I523" s="8">
        <v>0.41899999999999998</v>
      </c>
      <c r="J523" s="9">
        <v>5.5E-2</v>
      </c>
      <c r="K523" s="10">
        <v>0.189</v>
      </c>
      <c r="L523" s="10">
        <v>4.3999999999999997E-2</v>
      </c>
      <c r="M523" s="10">
        <v>0.30599999999999999</v>
      </c>
      <c r="N523" s="8">
        <v>86.2</v>
      </c>
      <c r="O523" s="8">
        <v>12.4</v>
      </c>
      <c r="P523" s="10">
        <v>0.22700000000000001</v>
      </c>
      <c r="Q523" s="10">
        <v>0.434</v>
      </c>
      <c r="R523" s="10">
        <v>0.33900000000000002</v>
      </c>
      <c r="S523" s="8">
        <v>4.5</v>
      </c>
      <c r="T523" s="10">
        <v>0.35899999999999999</v>
      </c>
      <c r="U523" s="10">
        <f t="shared" si="8"/>
        <v>0.18700000000000006</v>
      </c>
      <c r="V523" s="10">
        <v>0.245</v>
      </c>
      <c r="W523" s="10">
        <v>0.14899999999999999</v>
      </c>
      <c r="X523" s="10">
        <v>9.6000000000000002E-2</v>
      </c>
      <c r="Y523" s="10">
        <v>0.81299999999999994</v>
      </c>
      <c r="Z523" s="8">
        <v>0.155</v>
      </c>
      <c r="AA523" s="8">
        <v>0.30399999999999999</v>
      </c>
      <c r="AB523" s="11">
        <v>0.26400000000000001</v>
      </c>
      <c r="AC523" s="8">
        <v>0.317</v>
      </c>
      <c r="AD523" s="8">
        <v>0.30099999999999999</v>
      </c>
      <c r="AE523" s="8">
        <v>89</v>
      </c>
      <c r="AF523" s="11">
        <v>1.4</v>
      </c>
      <c r="AG523" s="11">
        <v>-6.2</v>
      </c>
      <c r="AH523" s="8">
        <v>-12.2</v>
      </c>
      <c r="AI523" s="8">
        <v>0.1</v>
      </c>
      <c r="AJ523" s="8">
        <v>0.1</v>
      </c>
    </row>
    <row r="524" spans="1:36" ht="15" thickBot="1">
      <c r="A524" s="5">
        <v>235</v>
      </c>
      <c r="B524" s="7" t="s">
        <v>303</v>
      </c>
      <c r="C524" s="22">
        <v>2022</v>
      </c>
      <c r="D524" s="7" t="s">
        <v>129</v>
      </c>
      <c r="E524" s="8">
        <v>93</v>
      </c>
      <c r="F524" s="8"/>
      <c r="G524" s="8">
        <v>377</v>
      </c>
      <c r="H524" s="8">
        <v>0.29499999999999998</v>
      </c>
      <c r="I524" s="8">
        <v>0.40799999999999997</v>
      </c>
      <c r="J524" s="9">
        <v>2.9000000000000001E-2</v>
      </c>
      <c r="K524" s="10">
        <v>0.223</v>
      </c>
      <c r="L524" s="10">
        <v>7.4999999999999997E-2</v>
      </c>
      <c r="M524" s="10">
        <v>0.36699999999999999</v>
      </c>
      <c r="N524" s="8">
        <v>87.3</v>
      </c>
      <c r="O524" s="8">
        <v>5.5</v>
      </c>
      <c r="P524" s="10">
        <v>0.222</v>
      </c>
      <c r="Q524" s="10">
        <v>0.51300000000000001</v>
      </c>
      <c r="R524" s="10">
        <v>0.26500000000000001</v>
      </c>
      <c r="S524" s="8">
        <v>2.9</v>
      </c>
      <c r="T524" s="10">
        <v>0.437</v>
      </c>
      <c r="U524" s="10">
        <f t="shared" si="8"/>
        <v>0.252</v>
      </c>
      <c r="V524" s="10">
        <v>0.311</v>
      </c>
      <c r="W524" s="10">
        <v>0.17699999999999999</v>
      </c>
      <c r="X524" s="10">
        <v>0.13500000000000001</v>
      </c>
      <c r="Y524" s="10">
        <v>0.748</v>
      </c>
      <c r="Z524" s="8">
        <v>0.13300000000000001</v>
      </c>
      <c r="AA524" s="8">
        <v>0.33700000000000002</v>
      </c>
      <c r="AB524" s="11">
        <v>0.27500000000000002</v>
      </c>
      <c r="AC524" s="8">
        <v>0.30299999999999999</v>
      </c>
      <c r="AD524" s="8">
        <v>0.30499999999999999</v>
      </c>
      <c r="AE524" s="8">
        <v>93</v>
      </c>
      <c r="AF524" s="11">
        <v>-2.5</v>
      </c>
      <c r="AG524" s="11">
        <v>-5.4</v>
      </c>
      <c r="AH524" s="8">
        <v>-6.8</v>
      </c>
      <c r="AI524" s="8">
        <v>0.1</v>
      </c>
      <c r="AJ524" s="8">
        <v>0.1</v>
      </c>
    </row>
    <row r="525" spans="1:36" ht="15" thickBot="1">
      <c r="A525" s="5">
        <v>236</v>
      </c>
      <c r="B525" s="7" t="s">
        <v>1738</v>
      </c>
      <c r="C525" s="22">
        <v>2022</v>
      </c>
      <c r="D525" s="7" t="s">
        <v>29</v>
      </c>
      <c r="E525" s="8">
        <v>102</v>
      </c>
      <c r="F525" s="8"/>
      <c r="G525" s="8">
        <v>375</v>
      </c>
      <c r="H525" s="8">
        <v>0.26700000000000002</v>
      </c>
      <c r="I525" s="8">
        <v>0.30299999999999999</v>
      </c>
      <c r="J525" s="9">
        <v>0.10100000000000001</v>
      </c>
      <c r="K525" s="10">
        <v>0.29899999999999999</v>
      </c>
      <c r="L525" s="10">
        <v>9.4E-2</v>
      </c>
      <c r="M525" s="10">
        <v>0.38600000000000001</v>
      </c>
      <c r="N525" s="8">
        <v>88.6</v>
      </c>
      <c r="O525" s="8">
        <v>9.5</v>
      </c>
      <c r="P525" s="10">
        <v>9.9000000000000005E-2</v>
      </c>
      <c r="Q525" s="10">
        <v>0.52300000000000002</v>
      </c>
      <c r="R525" s="10">
        <v>0.378</v>
      </c>
      <c r="S525" s="8">
        <v>1.9</v>
      </c>
      <c r="T525" s="10">
        <v>0.253</v>
      </c>
      <c r="U525" s="10">
        <f t="shared" si="8"/>
        <v>0.31000000000000005</v>
      </c>
      <c r="V525" s="10">
        <v>0.3</v>
      </c>
      <c r="W525" s="10">
        <v>0.16400000000000001</v>
      </c>
      <c r="X525" s="10">
        <v>0.13700000000000001</v>
      </c>
      <c r="Y525" s="10">
        <v>0.69</v>
      </c>
      <c r="Z525" s="8">
        <v>0.123</v>
      </c>
      <c r="AA525" s="8">
        <v>0.23899999999999999</v>
      </c>
      <c r="AB525" s="11">
        <v>0.18</v>
      </c>
      <c r="AC525" s="8">
        <v>0.25800000000000001</v>
      </c>
      <c r="AD525" s="8">
        <v>0.26600000000000001</v>
      </c>
      <c r="AE525" s="8">
        <v>63</v>
      </c>
      <c r="AF525" s="11">
        <v>-2.7</v>
      </c>
      <c r="AG525" s="11">
        <v>-18.2</v>
      </c>
      <c r="AH525" s="8">
        <v>6.5</v>
      </c>
      <c r="AI525" s="8">
        <v>0</v>
      </c>
      <c r="AJ525" s="8">
        <v>0</v>
      </c>
    </row>
    <row r="526" spans="1:36" ht="15" thickBot="1">
      <c r="A526" s="5">
        <v>237</v>
      </c>
      <c r="B526" s="7" t="s">
        <v>1734</v>
      </c>
      <c r="C526" s="22">
        <v>2022</v>
      </c>
      <c r="D526" s="7" t="s">
        <v>144</v>
      </c>
      <c r="E526" s="8">
        <v>122</v>
      </c>
      <c r="F526" s="8"/>
      <c r="G526" s="8">
        <v>347</v>
      </c>
      <c r="H526" s="8">
        <v>0.313</v>
      </c>
      <c r="I526" s="8">
        <v>0.30199999999999999</v>
      </c>
      <c r="J526" s="9">
        <v>9.1999999999999998E-2</v>
      </c>
      <c r="K526" s="10">
        <v>0.222</v>
      </c>
      <c r="L526" s="10">
        <v>2.5000000000000001E-2</v>
      </c>
      <c r="M526" s="10">
        <v>0.33900000000000002</v>
      </c>
      <c r="N526" s="8">
        <v>87.3</v>
      </c>
      <c r="O526" s="8">
        <v>-1.9</v>
      </c>
      <c r="P526" s="10">
        <v>0.20899999999999999</v>
      </c>
      <c r="Q526" s="10">
        <v>0.60299999999999998</v>
      </c>
      <c r="R526" s="10">
        <v>0.188</v>
      </c>
      <c r="S526" s="8">
        <v>3.8</v>
      </c>
      <c r="T526" s="10">
        <v>0.255</v>
      </c>
      <c r="U526" s="10">
        <f t="shared" si="8"/>
        <v>0.21099999999999997</v>
      </c>
      <c r="V526" s="10">
        <v>0.27300000000000002</v>
      </c>
      <c r="W526" s="10">
        <v>0.17899999999999999</v>
      </c>
      <c r="X526" s="10">
        <v>9.4E-2</v>
      </c>
      <c r="Y526" s="10">
        <v>0.78900000000000003</v>
      </c>
      <c r="Z526" s="8">
        <v>6.4000000000000001E-2</v>
      </c>
      <c r="AA526" s="8">
        <v>0.31</v>
      </c>
      <c r="AB526" s="11">
        <v>0.23799999999999999</v>
      </c>
      <c r="AC526" s="8">
        <v>0.28000000000000003</v>
      </c>
      <c r="AD526" s="8">
        <v>0.27</v>
      </c>
      <c r="AE526" s="8">
        <v>82</v>
      </c>
      <c r="AF526" s="11">
        <v>-4.5999999999999996</v>
      </c>
      <c r="AG526" s="11">
        <v>-11.7</v>
      </c>
      <c r="AH526" s="8">
        <v>0.6</v>
      </c>
      <c r="AI526" s="8">
        <v>0</v>
      </c>
      <c r="AJ526" s="8">
        <v>0</v>
      </c>
    </row>
    <row r="527" spans="1:36" ht="15" thickBot="1">
      <c r="A527" s="5">
        <v>238</v>
      </c>
      <c r="B527" s="7" t="s">
        <v>219</v>
      </c>
      <c r="C527" s="22">
        <v>2022</v>
      </c>
      <c r="D527" s="7" t="s">
        <v>109</v>
      </c>
      <c r="E527" s="8">
        <v>111</v>
      </c>
      <c r="F527" s="8"/>
      <c r="G527" s="8">
        <v>467</v>
      </c>
      <c r="H527" s="8">
        <v>0.33800000000000002</v>
      </c>
      <c r="I527" s="8">
        <v>0.35899999999999999</v>
      </c>
      <c r="J527" s="9">
        <v>0.11799999999999999</v>
      </c>
      <c r="K527" s="10">
        <v>0.20799999999999999</v>
      </c>
      <c r="L527" s="10">
        <v>4.5999999999999999E-2</v>
      </c>
      <c r="M527" s="10">
        <v>0.33800000000000002</v>
      </c>
      <c r="N527" s="8">
        <v>85.3</v>
      </c>
      <c r="O527" s="8">
        <v>10.6</v>
      </c>
      <c r="P527" s="10">
        <v>0.20799999999999999</v>
      </c>
      <c r="Q527" s="10">
        <v>0.46400000000000002</v>
      </c>
      <c r="R527" s="10">
        <v>0.32800000000000001</v>
      </c>
      <c r="S527" s="8">
        <v>5.3</v>
      </c>
      <c r="T527" s="10">
        <v>0.25900000000000001</v>
      </c>
      <c r="U527" s="10">
        <f t="shared" si="8"/>
        <v>0.18999999999999995</v>
      </c>
      <c r="V527" s="10">
        <v>0.29299999999999998</v>
      </c>
      <c r="W527" s="10">
        <v>0.216</v>
      </c>
      <c r="X527" s="10">
        <v>7.6999999999999999E-2</v>
      </c>
      <c r="Y527" s="10">
        <v>0.81</v>
      </c>
      <c r="Z527" s="8">
        <v>0.121</v>
      </c>
      <c r="AA527" s="8">
        <v>0.29599999999999999</v>
      </c>
      <c r="AB527" s="11">
        <v>0.23799999999999999</v>
      </c>
      <c r="AC527" s="8">
        <v>0.314</v>
      </c>
      <c r="AD527" s="8">
        <v>0.311</v>
      </c>
      <c r="AE527" s="8">
        <v>86</v>
      </c>
      <c r="AF527" s="11">
        <v>-0.3</v>
      </c>
      <c r="AG527" s="11">
        <v>-7.7</v>
      </c>
      <c r="AH527" s="8">
        <v>-8.3000000000000007</v>
      </c>
      <c r="AI527" s="8">
        <v>0</v>
      </c>
      <c r="AJ527" s="8">
        <v>0</v>
      </c>
    </row>
    <row r="528" spans="1:36" ht="15" thickBot="1">
      <c r="A528" s="5">
        <v>239</v>
      </c>
      <c r="B528" s="7" t="s">
        <v>1691</v>
      </c>
      <c r="C528" s="22">
        <v>2022</v>
      </c>
      <c r="D528" s="7" t="s">
        <v>111</v>
      </c>
      <c r="E528" s="8">
        <v>115</v>
      </c>
      <c r="F528" s="8"/>
      <c r="G528" s="8">
        <v>423</v>
      </c>
      <c r="H528" s="8">
        <v>0.32400000000000001</v>
      </c>
      <c r="I528" s="8">
        <v>0.36899999999999999</v>
      </c>
      <c r="J528" s="9">
        <v>0.113</v>
      </c>
      <c r="K528" s="10">
        <v>0.23200000000000001</v>
      </c>
      <c r="L528" s="10">
        <v>6.2E-2</v>
      </c>
      <c r="M528" s="10">
        <v>0.372</v>
      </c>
      <c r="N528" s="8">
        <v>88.8</v>
      </c>
      <c r="O528" s="8">
        <v>11.3</v>
      </c>
      <c r="P528" s="10">
        <v>0.219</v>
      </c>
      <c r="Q528" s="10">
        <v>0.433</v>
      </c>
      <c r="R528" s="10">
        <v>0.34799999999999998</v>
      </c>
      <c r="S528" s="8">
        <v>4.0999999999999996</v>
      </c>
      <c r="T528" s="10">
        <v>0.27600000000000002</v>
      </c>
      <c r="U528" s="10">
        <f t="shared" si="8"/>
        <v>0.22199999999999998</v>
      </c>
      <c r="V528" s="10">
        <v>0.26600000000000001</v>
      </c>
      <c r="W528" s="10">
        <v>0.17100000000000001</v>
      </c>
      <c r="X528" s="10">
        <v>9.5000000000000001E-2</v>
      </c>
      <c r="Y528" s="10">
        <v>0.77800000000000002</v>
      </c>
      <c r="Z528" s="8">
        <v>0.13700000000000001</v>
      </c>
      <c r="AA528" s="8">
        <v>0.29099999999999998</v>
      </c>
      <c r="AB528" s="11">
        <v>0.23200000000000001</v>
      </c>
      <c r="AC528" s="8">
        <v>0.308</v>
      </c>
      <c r="AD528" s="8">
        <v>0.316</v>
      </c>
      <c r="AE528" s="8">
        <v>96</v>
      </c>
      <c r="AF528" s="11">
        <v>1.4</v>
      </c>
      <c r="AG528" s="11">
        <v>-0.7</v>
      </c>
      <c r="AH528" s="8">
        <v>-14.1</v>
      </c>
      <c r="AI528" s="8">
        <v>-0.1</v>
      </c>
      <c r="AJ528" s="8">
        <v>-0.1</v>
      </c>
    </row>
    <row r="529" spans="1:36" ht="15" thickBot="1">
      <c r="A529" s="5">
        <v>240</v>
      </c>
      <c r="B529" s="7" t="s">
        <v>266</v>
      </c>
      <c r="C529" s="22">
        <v>2022</v>
      </c>
      <c r="D529" s="7" t="s">
        <v>89</v>
      </c>
      <c r="E529" s="8">
        <v>117</v>
      </c>
      <c r="F529" s="8"/>
      <c r="G529" s="8">
        <v>357</v>
      </c>
      <c r="H529" s="8">
        <v>0.29699999999999999</v>
      </c>
      <c r="I529" s="8">
        <v>0.35099999999999998</v>
      </c>
      <c r="J529" s="9">
        <v>6.4000000000000001E-2</v>
      </c>
      <c r="K529" s="10">
        <v>0.19600000000000001</v>
      </c>
      <c r="L529" s="10">
        <v>0.05</v>
      </c>
      <c r="M529" s="10">
        <v>0.47099999999999997</v>
      </c>
      <c r="N529" s="8">
        <v>91.2</v>
      </c>
      <c r="O529" s="8">
        <v>12</v>
      </c>
      <c r="P529" s="10">
        <v>0.22700000000000001</v>
      </c>
      <c r="Q529" s="10">
        <v>0.41199999999999998</v>
      </c>
      <c r="R529" s="10">
        <v>0.36199999999999999</v>
      </c>
      <c r="S529" s="8">
        <v>5.0999999999999996</v>
      </c>
      <c r="T529" s="10">
        <v>0.316</v>
      </c>
      <c r="U529" s="10">
        <f t="shared" si="8"/>
        <v>0.18000000000000005</v>
      </c>
      <c r="V529" s="10">
        <v>0.3</v>
      </c>
      <c r="W529" s="10">
        <v>0.22</v>
      </c>
      <c r="X529" s="10">
        <v>0.08</v>
      </c>
      <c r="Y529" s="10">
        <v>0.82</v>
      </c>
      <c r="Z529" s="8">
        <v>0.105</v>
      </c>
      <c r="AA529" s="8">
        <v>0.28999999999999998</v>
      </c>
      <c r="AB529" s="11">
        <v>0.246</v>
      </c>
      <c r="AC529" s="8">
        <v>0.28499999999999998</v>
      </c>
      <c r="AD529" s="8">
        <v>0.32400000000000001</v>
      </c>
      <c r="AE529" s="8">
        <v>81</v>
      </c>
      <c r="AF529" s="11">
        <v>0.5</v>
      </c>
      <c r="AG529" s="11">
        <v>-7.3</v>
      </c>
      <c r="AH529" s="8">
        <v>-5.3</v>
      </c>
      <c r="AI529" s="8">
        <v>-0.1</v>
      </c>
      <c r="AJ529" s="8">
        <v>-0.1</v>
      </c>
    </row>
    <row r="530" spans="1:36" ht="15" thickBot="1">
      <c r="A530" s="5">
        <v>241</v>
      </c>
      <c r="B530" s="7" t="s">
        <v>1714</v>
      </c>
      <c r="C530" s="22">
        <v>2022</v>
      </c>
      <c r="D530" s="7" t="s">
        <v>116</v>
      </c>
      <c r="E530" s="8">
        <v>117</v>
      </c>
      <c r="F530" s="8"/>
      <c r="G530" s="8">
        <v>353</v>
      </c>
      <c r="H530" s="8">
        <v>0.28299999999999997</v>
      </c>
      <c r="I530" s="8">
        <v>0.36899999999999999</v>
      </c>
      <c r="J530" s="9">
        <v>8.2000000000000003E-2</v>
      </c>
      <c r="K530" s="10">
        <v>0.33400000000000002</v>
      </c>
      <c r="L530" s="10">
        <v>0.11799999999999999</v>
      </c>
      <c r="M530" s="10">
        <v>0.45300000000000001</v>
      </c>
      <c r="N530" s="8">
        <v>90.3</v>
      </c>
      <c r="O530" s="8">
        <v>15.2</v>
      </c>
      <c r="P530" s="10">
        <v>0.20200000000000001</v>
      </c>
      <c r="Q530" s="10">
        <v>0.38900000000000001</v>
      </c>
      <c r="R530" s="10">
        <v>0.40899999999999997</v>
      </c>
      <c r="S530" s="8">
        <v>5</v>
      </c>
      <c r="T530" s="10">
        <v>0.316</v>
      </c>
      <c r="U530" s="10">
        <f t="shared" si="8"/>
        <v>0.33399999999999996</v>
      </c>
      <c r="V530" s="10">
        <v>0.32800000000000001</v>
      </c>
      <c r="W530" s="10">
        <v>0.17299999999999999</v>
      </c>
      <c r="X530" s="10">
        <v>0.155</v>
      </c>
      <c r="Y530" s="10">
        <v>0.66600000000000004</v>
      </c>
      <c r="Z530" s="8">
        <v>0.155</v>
      </c>
      <c r="AA530" s="8">
        <v>0.29299999999999998</v>
      </c>
      <c r="AB530" s="11">
        <v>0.215</v>
      </c>
      <c r="AC530" s="8">
        <v>0.28699999999999998</v>
      </c>
      <c r="AD530" s="8">
        <v>0.29599999999999999</v>
      </c>
      <c r="AE530" s="8">
        <v>79</v>
      </c>
      <c r="AF530" s="11">
        <v>1.7</v>
      </c>
      <c r="AG530" s="11">
        <v>-6.5</v>
      </c>
      <c r="AH530" s="8">
        <v>-5.6</v>
      </c>
      <c r="AI530" s="8">
        <v>-0.1</v>
      </c>
      <c r="AJ530" s="8">
        <v>-0.1</v>
      </c>
    </row>
    <row r="531" spans="1:36" ht="15" thickBot="1">
      <c r="A531" s="5">
        <v>242</v>
      </c>
      <c r="B531" s="7" t="s">
        <v>1727</v>
      </c>
      <c r="C531" s="22">
        <v>2022</v>
      </c>
      <c r="D531" s="7" t="s">
        <v>169</v>
      </c>
      <c r="E531" s="8">
        <v>111</v>
      </c>
      <c r="F531" s="8"/>
      <c r="G531" s="8">
        <v>379</v>
      </c>
      <c r="H531" s="8">
        <v>0.26300000000000001</v>
      </c>
      <c r="I531" s="8">
        <v>0.38500000000000001</v>
      </c>
      <c r="J531" s="9">
        <v>3.6999999999999998E-2</v>
      </c>
      <c r="K531" s="10">
        <v>0.311</v>
      </c>
      <c r="L531" s="10">
        <v>6.5000000000000002E-2</v>
      </c>
      <c r="M531" s="10">
        <v>0.40500000000000003</v>
      </c>
      <c r="N531" s="8">
        <v>87.5</v>
      </c>
      <c r="O531" s="8">
        <v>9.6999999999999993</v>
      </c>
      <c r="P531" s="10">
        <v>0.2</v>
      </c>
      <c r="Q531" s="10">
        <v>0.49399999999999999</v>
      </c>
      <c r="R531" s="10">
        <v>0.30599999999999999</v>
      </c>
      <c r="S531" s="8">
        <v>2.9</v>
      </c>
      <c r="T531" s="10">
        <v>0.35399999999999998</v>
      </c>
      <c r="U531" s="10">
        <f t="shared" si="8"/>
        <v>0.31299999999999994</v>
      </c>
      <c r="V531" s="10">
        <v>0.30099999999999999</v>
      </c>
      <c r="W531" s="10">
        <v>0.13500000000000001</v>
      </c>
      <c r="X531" s="10">
        <v>0.16600000000000001</v>
      </c>
      <c r="Y531" s="10">
        <v>0.68700000000000006</v>
      </c>
      <c r="Z531" s="8">
        <v>0.15</v>
      </c>
      <c r="AA531" s="8">
        <v>0.313</v>
      </c>
      <c r="AB531" s="11">
        <v>0.23499999999999999</v>
      </c>
      <c r="AC531" s="8">
        <v>0.28100000000000003</v>
      </c>
      <c r="AD531" s="8">
        <v>0.28000000000000003</v>
      </c>
      <c r="AE531" s="8">
        <v>86</v>
      </c>
      <c r="AF531" s="11">
        <v>-0.2</v>
      </c>
      <c r="AG531" s="11">
        <v>-6.3</v>
      </c>
      <c r="AH531" s="8">
        <v>-6.8</v>
      </c>
      <c r="AI531" s="8">
        <v>-0.1</v>
      </c>
      <c r="AJ531" s="8">
        <v>-0.1</v>
      </c>
    </row>
    <row r="532" spans="1:36" ht="15" thickBot="1">
      <c r="A532" s="5">
        <v>243</v>
      </c>
      <c r="B532" s="7" t="s">
        <v>1697</v>
      </c>
      <c r="C532" s="22">
        <v>2022</v>
      </c>
      <c r="D532" s="7" t="s">
        <v>129</v>
      </c>
      <c r="E532" s="8">
        <v>94</v>
      </c>
      <c r="F532" s="8"/>
      <c r="G532" s="8">
        <v>327</v>
      </c>
      <c r="H532" s="8">
        <v>0.312</v>
      </c>
      <c r="I532" s="8">
        <v>0.41</v>
      </c>
      <c r="J532" s="9">
        <v>5.8000000000000003E-2</v>
      </c>
      <c r="K532" s="10">
        <v>0.22600000000000001</v>
      </c>
      <c r="L532" s="10">
        <v>8.5999999999999993E-2</v>
      </c>
      <c r="M532" s="10">
        <v>0.42099999999999999</v>
      </c>
      <c r="N532" s="8">
        <v>88.8</v>
      </c>
      <c r="O532" s="8">
        <v>3.5</v>
      </c>
      <c r="P532" s="10">
        <v>0.215</v>
      </c>
      <c r="Q532" s="10">
        <v>0.51100000000000001</v>
      </c>
      <c r="R532" s="10">
        <v>0.27500000000000002</v>
      </c>
      <c r="S532" s="8">
        <v>2.2000000000000002</v>
      </c>
      <c r="T532" s="10">
        <v>0.34899999999999998</v>
      </c>
      <c r="U532" s="10">
        <f t="shared" si="8"/>
        <v>0.27300000000000002</v>
      </c>
      <c r="V532" s="10">
        <v>0.28100000000000003</v>
      </c>
      <c r="W532" s="10">
        <v>0.14000000000000001</v>
      </c>
      <c r="X532" s="10">
        <v>0.14000000000000001</v>
      </c>
      <c r="Y532" s="10">
        <v>0.72699999999999998</v>
      </c>
      <c r="Z532" s="8">
        <v>0.14099999999999999</v>
      </c>
      <c r="AA532" s="8">
        <v>0.32600000000000001</v>
      </c>
      <c r="AB532" s="11">
        <v>0.26900000000000002</v>
      </c>
      <c r="AC532" s="8">
        <v>0.315</v>
      </c>
      <c r="AD532" s="8">
        <v>0.31</v>
      </c>
      <c r="AE532" s="8">
        <v>102</v>
      </c>
      <c r="AF532" s="11">
        <v>-5.2</v>
      </c>
      <c r="AG532" s="11">
        <v>-4.5</v>
      </c>
      <c r="AH532" s="8">
        <v>-7.6</v>
      </c>
      <c r="AI532" s="8">
        <v>-0.1</v>
      </c>
      <c r="AJ532" s="8">
        <v>-0.1</v>
      </c>
    </row>
    <row r="533" spans="1:36" ht="15" thickBot="1">
      <c r="A533" s="5">
        <v>244</v>
      </c>
      <c r="B533" s="7" t="s">
        <v>102</v>
      </c>
      <c r="C533" s="22">
        <v>2022</v>
      </c>
      <c r="D533" s="7" t="s">
        <v>153</v>
      </c>
      <c r="E533" s="8">
        <v>124</v>
      </c>
      <c r="F533" s="8"/>
      <c r="G533" s="8">
        <v>467</v>
      </c>
      <c r="H533" s="8">
        <v>0.27200000000000002</v>
      </c>
      <c r="I533" s="8">
        <v>0.36099999999999999</v>
      </c>
      <c r="J533" s="9">
        <v>0.06</v>
      </c>
      <c r="K533" s="10">
        <v>0.23300000000000001</v>
      </c>
      <c r="L533" s="10">
        <v>8.3000000000000004E-2</v>
      </c>
      <c r="M533" s="10">
        <v>0.34</v>
      </c>
      <c r="N533" s="8">
        <v>87.2</v>
      </c>
      <c r="O533" s="8">
        <v>13.5</v>
      </c>
      <c r="P533" s="10">
        <v>0.188</v>
      </c>
      <c r="Q533" s="10">
        <v>0.41699999999999998</v>
      </c>
      <c r="R533" s="10">
        <v>0.39500000000000002</v>
      </c>
      <c r="S533" s="8">
        <v>2.8</v>
      </c>
      <c r="T533" s="10">
        <v>0.36799999999999999</v>
      </c>
      <c r="U533" s="10">
        <f t="shared" si="8"/>
        <v>0.22899999999999998</v>
      </c>
      <c r="V533" s="10">
        <v>0.247</v>
      </c>
      <c r="W533" s="10">
        <v>0.128</v>
      </c>
      <c r="X533" s="10">
        <v>0.12</v>
      </c>
      <c r="Y533" s="10">
        <v>0.77100000000000002</v>
      </c>
      <c r="Z533" s="8">
        <v>0.14499999999999999</v>
      </c>
      <c r="AA533" s="8">
        <v>0.25700000000000001</v>
      </c>
      <c r="AB533" s="11">
        <v>0.217</v>
      </c>
      <c r="AC533" s="8">
        <v>0.27700000000000002</v>
      </c>
      <c r="AD533" s="8">
        <v>0.29199999999999998</v>
      </c>
      <c r="AE533" s="8">
        <v>78</v>
      </c>
      <c r="AF533" s="11">
        <v>-2.7</v>
      </c>
      <c r="AG533" s="11">
        <v>-14</v>
      </c>
      <c r="AH533" s="8">
        <v>-2.2000000000000002</v>
      </c>
      <c r="AI533" s="8">
        <v>-0.1</v>
      </c>
      <c r="AJ533" s="8">
        <v>-0.1</v>
      </c>
    </row>
    <row r="534" spans="1:36" ht="15" thickBot="1">
      <c r="A534" s="5">
        <v>245</v>
      </c>
      <c r="B534" s="7" t="s">
        <v>319</v>
      </c>
      <c r="C534" s="22">
        <v>2022</v>
      </c>
      <c r="D534" s="7" t="s">
        <v>39</v>
      </c>
      <c r="E534" s="8">
        <v>129</v>
      </c>
      <c r="F534" s="8"/>
      <c r="G534" s="8">
        <v>534</v>
      </c>
      <c r="H534" s="8">
        <v>0.313</v>
      </c>
      <c r="I534" s="8">
        <v>0.39300000000000002</v>
      </c>
      <c r="J534" s="9">
        <v>0.124</v>
      </c>
      <c r="K534" s="10">
        <v>0.245</v>
      </c>
      <c r="L534" s="10">
        <v>0.104</v>
      </c>
      <c r="M534" s="10">
        <v>0.435</v>
      </c>
      <c r="N534" s="8">
        <v>90.7</v>
      </c>
      <c r="O534" s="8">
        <v>15.1</v>
      </c>
      <c r="P534" s="10">
        <v>0.20200000000000001</v>
      </c>
      <c r="Q534" s="10">
        <v>0.39</v>
      </c>
      <c r="R534" s="10">
        <v>0.40799999999999997</v>
      </c>
      <c r="S534" s="8">
        <v>3.1</v>
      </c>
      <c r="T534" s="10">
        <v>0.27800000000000002</v>
      </c>
      <c r="U534" s="10">
        <f t="shared" si="8"/>
        <v>0.255</v>
      </c>
      <c r="V534" s="10">
        <v>0.28000000000000003</v>
      </c>
      <c r="W534" s="10">
        <v>0.16600000000000001</v>
      </c>
      <c r="X534" s="10">
        <v>0.114</v>
      </c>
      <c r="Y534" s="10">
        <v>0.745</v>
      </c>
      <c r="Z534" s="8">
        <v>0.17599999999999999</v>
      </c>
      <c r="AA534" s="8">
        <v>0.25800000000000001</v>
      </c>
      <c r="AB534" s="11">
        <v>0.217</v>
      </c>
      <c r="AC534" s="8">
        <v>0.31</v>
      </c>
      <c r="AD534" s="8">
        <v>0.33200000000000002</v>
      </c>
      <c r="AE534" s="8">
        <v>98</v>
      </c>
      <c r="AF534" s="11">
        <v>-0.3</v>
      </c>
      <c r="AG534" s="11">
        <v>-1.6</v>
      </c>
      <c r="AH534" s="8">
        <v>-17.399999999999999</v>
      </c>
      <c r="AI534" s="8">
        <v>-0.2</v>
      </c>
      <c r="AJ534" s="8">
        <v>-0.2</v>
      </c>
    </row>
    <row r="535" spans="1:36" ht="15" thickBot="1">
      <c r="A535" s="5">
        <v>246</v>
      </c>
      <c r="B535" s="7" t="s">
        <v>249</v>
      </c>
      <c r="C535" s="22">
        <v>2022</v>
      </c>
      <c r="D535" s="7" t="s">
        <v>109</v>
      </c>
      <c r="E535" s="8">
        <v>141</v>
      </c>
      <c r="F535" s="8"/>
      <c r="G535" s="8">
        <v>538</v>
      </c>
      <c r="H535" s="8">
        <v>0.29899999999999999</v>
      </c>
      <c r="I535" s="8">
        <v>0.42499999999999999</v>
      </c>
      <c r="J535" s="9">
        <v>4.4999999999999998E-2</v>
      </c>
      <c r="K535" s="10">
        <v>0.23599999999999999</v>
      </c>
      <c r="L535" s="10">
        <v>6.8000000000000005E-2</v>
      </c>
      <c r="M535" s="10">
        <v>0.436</v>
      </c>
      <c r="N535" s="8">
        <v>90</v>
      </c>
      <c r="O535" s="8">
        <v>8.6999999999999993</v>
      </c>
      <c r="P535" s="10">
        <v>0.129</v>
      </c>
      <c r="Q535" s="10">
        <v>0.50900000000000001</v>
      </c>
      <c r="R535" s="10">
        <v>0.36199999999999999</v>
      </c>
      <c r="S535" s="8">
        <v>4.4000000000000004</v>
      </c>
      <c r="T535" s="10">
        <v>0.36899999999999999</v>
      </c>
      <c r="U535" s="10">
        <f t="shared" si="8"/>
        <v>0.22899999999999998</v>
      </c>
      <c r="V535" s="10">
        <v>0.27300000000000002</v>
      </c>
      <c r="W535" s="10">
        <v>0.157</v>
      </c>
      <c r="X535" s="10">
        <v>0.11600000000000001</v>
      </c>
      <c r="Y535" s="10">
        <v>0.77100000000000002</v>
      </c>
      <c r="Z535" s="8">
        <v>0.16600000000000001</v>
      </c>
      <c r="AA535" s="8">
        <v>0.309</v>
      </c>
      <c r="AB535" s="11">
        <v>0.25900000000000001</v>
      </c>
      <c r="AC535" s="8">
        <v>0.315</v>
      </c>
      <c r="AD535" s="8">
        <v>0.28100000000000003</v>
      </c>
      <c r="AE535" s="8">
        <v>87</v>
      </c>
      <c r="AF535" s="11">
        <v>-1.2</v>
      </c>
      <c r="AG535" s="11">
        <v>-9.3000000000000007</v>
      </c>
      <c r="AH535" s="8">
        <v>-11.2</v>
      </c>
      <c r="AI535" s="8">
        <v>-0.2</v>
      </c>
      <c r="AJ535" s="8">
        <v>-0.2</v>
      </c>
    </row>
    <row r="536" spans="1:36" ht="15" thickBot="1">
      <c r="A536" s="5">
        <v>247</v>
      </c>
      <c r="B536" s="7" t="s">
        <v>1736</v>
      </c>
      <c r="C536" s="22">
        <v>2022</v>
      </c>
      <c r="D536" s="6" t="s">
        <v>103</v>
      </c>
      <c r="E536" s="8">
        <v>132</v>
      </c>
      <c r="F536" s="8"/>
      <c r="G536" s="8">
        <v>370</v>
      </c>
      <c r="H536" s="8">
        <v>0.255</v>
      </c>
      <c r="I536" s="8">
        <v>0.311</v>
      </c>
      <c r="J536" s="9">
        <v>6.5000000000000002E-2</v>
      </c>
      <c r="K536" s="10">
        <v>0.20799999999999999</v>
      </c>
      <c r="L536" s="10">
        <v>4.8000000000000001E-2</v>
      </c>
      <c r="M536" s="10">
        <v>0.372</v>
      </c>
      <c r="N536" s="8">
        <v>87.6</v>
      </c>
      <c r="O536" s="8">
        <v>7.4</v>
      </c>
      <c r="P536" s="10">
        <v>0.17</v>
      </c>
      <c r="Q536" s="10">
        <v>0.50600000000000001</v>
      </c>
      <c r="R536" s="10">
        <v>0.32500000000000001</v>
      </c>
      <c r="S536" s="8">
        <v>2.7</v>
      </c>
      <c r="T536" s="10">
        <v>0.32200000000000001</v>
      </c>
      <c r="U536" s="10">
        <f t="shared" si="8"/>
        <v>0.27200000000000002</v>
      </c>
      <c r="V536" s="10">
        <v>0.29599999999999999</v>
      </c>
      <c r="W536" s="10">
        <v>0.16200000000000001</v>
      </c>
      <c r="X536" s="10">
        <v>0.13400000000000001</v>
      </c>
      <c r="Y536" s="10">
        <v>0.72799999999999998</v>
      </c>
      <c r="Z536" s="8">
        <v>0.108</v>
      </c>
      <c r="AA536" s="8">
        <v>0.251</v>
      </c>
      <c r="AB536" s="11">
        <v>0.20300000000000001</v>
      </c>
      <c r="AC536" s="8">
        <v>0.252</v>
      </c>
      <c r="AD536" s="8">
        <v>0.26800000000000002</v>
      </c>
      <c r="AE536" s="8">
        <v>56</v>
      </c>
      <c r="AF536" s="11">
        <v>-0.7</v>
      </c>
      <c r="AG536" s="11">
        <v>-19</v>
      </c>
      <c r="AH536" s="8">
        <v>4.8</v>
      </c>
      <c r="AI536" s="8">
        <v>-0.3</v>
      </c>
      <c r="AJ536" s="8">
        <v>-0.3</v>
      </c>
    </row>
    <row r="537" spans="1:36" ht="15" thickBot="1">
      <c r="A537" s="5">
        <v>248</v>
      </c>
      <c r="B537" s="7" t="s">
        <v>161</v>
      </c>
      <c r="C537" s="22">
        <v>2022</v>
      </c>
      <c r="D537" s="6" t="s">
        <v>103</v>
      </c>
      <c r="E537" s="8">
        <v>90</v>
      </c>
      <c r="F537" s="8"/>
      <c r="G537" s="8">
        <v>302</v>
      </c>
      <c r="H537" s="8">
        <v>0.28000000000000003</v>
      </c>
      <c r="I537" s="8">
        <v>0.32400000000000001</v>
      </c>
      <c r="J537" s="9">
        <v>1.7000000000000001E-2</v>
      </c>
      <c r="K537" s="10">
        <v>0.16600000000000001</v>
      </c>
      <c r="L537" s="10">
        <v>2.1000000000000001E-2</v>
      </c>
      <c r="M537" s="10">
        <v>0.307</v>
      </c>
      <c r="N537" s="8">
        <v>86.5</v>
      </c>
      <c r="O537" s="8">
        <v>6.8</v>
      </c>
      <c r="P537" s="10">
        <v>0.17699999999999999</v>
      </c>
      <c r="Q537" s="10">
        <v>0.50900000000000001</v>
      </c>
      <c r="R537" s="10">
        <v>0.315</v>
      </c>
      <c r="S537" s="8">
        <v>5.8</v>
      </c>
      <c r="T537" s="10">
        <v>0.438</v>
      </c>
      <c r="U537" s="10">
        <f t="shared" si="8"/>
        <v>0.20699999999999996</v>
      </c>
      <c r="V537" s="10">
        <v>0.25700000000000001</v>
      </c>
      <c r="W537" s="10">
        <v>0.14000000000000001</v>
      </c>
      <c r="X537" s="10">
        <v>0.11700000000000001</v>
      </c>
      <c r="Y537" s="10">
        <v>0.79300000000000004</v>
      </c>
      <c r="Z537" s="8">
        <v>7.6999999999999999E-2</v>
      </c>
      <c r="AA537" s="8">
        <v>0.29099999999999998</v>
      </c>
      <c r="AB537" s="11">
        <v>0.246</v>
      </c>
      <c r="AC537" s="8">
        <v>0.26700000000000002</v>
      </c>
      <c r="AD537" s="8">
        <v>0.26600000000000001</v>
      </c>
      <c r="AE537" s="8">
        <v>72</v>
      </c>
      <c r="AF537" s="11">
        <v>1.7</v>
      </c>
      <c r="AG537" s="11">
        <v>-8.1999999999999993</v>
      </c>
      <c r="AH537" s="8">
        <v>-4.5</v>
      </c>
      <c r="AI537" s="8">
        <v>-0.3</v>
      </c>
      <c r="AJ537" s="8">
        <v>-0.3</v>
      </c>
    </row>
    <row r="538" spans="1:36" ht="15" thickBot="1">
      <c r="A538" s="5">
        <v>249</v>
      </c>
      <c r="B538" s="7" t="s">
        <v>1716</v>
      </c>
      <c r="C538" s="22">
        <v>2022</v>
      </c>
      <c r="D538" s="7" t="s">
        <v>153</v>
      </c>
      <c r="E538" s="8">
        <v>92</v>
      </c>
      <c r="F538" s="8"/>
      <c r="G538" s="8">
        <v>336</v>
      </c>
      <c r="H538" s="8">
        <v>0.28899999999999998</v>
      </c>
      <c r="I538" s="8">
        <v>0.36199999999999999</v>
      </c>
      <c r="J538" s="9">
        <v>3.9E-2</v>
      </c>
      <c r="K538" s="10">
        <v>0.22900000000000001</v>
      </c>
      <c r="L538" s="10">
        <v>0.05</v>
      </c>
      <c r="M538" s="10">
        <v>0.36799999999999999</v>
      </c>
      <c r="N538" s="8">
        <v>87.9</v>
      </c>
      <c r="O538" s="8">
        <v>10.9</v>
      </c>
      <c r="P538" s="10">
        <v>0.24299999999999999</v>
      </c>
      <c r="Q538" s="10">
        <v>0.44400000000000001</v>
      </c>
      <c r="R538" s="10">
        <v>0.314</v>
      </c>
      <c r="S538" s="8">
        <v>3.7</v>
      </c>
      <c r="T538" s="10">
        <v>0.45400000000000001</v>
      </c>
      <c r="U538" s="10">
        <f t="shared" si="8"/>
        <v>0.252</v>
      </c>
      <c r="V538" s="10">
        <v>0.27800000000000002</v>
      </c>
      <c r="W538" s="10">
        <v>0.13800000000000001</v>
      </c>
      <c r="X538" s="10">
        <v>0.14000000000000001</v>
      </c>
      <c r="Y538" s="10">
        <v>0.748</v>
      </c>
      <c r="Z538" s="8">
        <v>0.108</v>
      </c>
      <c r="AA538" s="8">
        <v>0.32200000000000001</v>
      </c>
      <c r="AB538" s="11">
        <v>0.254</v>
      </c>
      <c r="AC538" s="8">
        <v>0.28399999999999997</v>
      </c>
      <c r="AD538" s="8">
        <v>0.29199999999999998</v>
      </c>
      <c r="AE538" s="8">
        <v>83</v>
      </c>
      <c r="AF538" s="11">
        <v>-0.3</v>
      </c>
      <c r="AG538" s="11">
        <v>-6.6</v>
      </c>
      <c r="AH538" s="8">
        <v>-6.7</v>
      </c>
      <c r="AI538" s="8">
        <v>-0.3</v>
      </c>
      <c r="AJ538" s="8">
        <v>-0.3</v>
      </c>
    </row>
    <row r="539" spans="1:36" ht="15" thickBot="1">
      <c r="A539" s="5">
        <v>250</v>
      </c>
      <c r="B539" s="7" t="s">
        <v>1742</v>
      </c>
      <c r="C539" s="22">
        <v>2022</v>
      </c>
      <c r="D539" s="7" t="s">
        <v>153</v>
      </c>
      <c r="E539" s="8">
        <v>94</v>
      </c>
      <c r="F539" s="8"/>
      <c r="G539" s="8">
        <v>308</v>
      </c>
      <c r="H539" s="8">
        <v>0.28699999999999998</v>
      </c>
      <c r="I539" s="8">
        <v>0.26700000000000002</v>
      </c>
      <c r="J539" s="9">
        <v>8.1000000000000003E-2</v>
      </c>
      <c r="K539" s="10">
        <v>0.24</v>
      </c>
      <c r="L539" s="10">
        <v>1.9E-2</v>
      </c>
      <c r="M539" s="10">
        <v>0.255</v>
      </c>
      <c r="N539" s="8">
        <v>84.5</v>
      </c>
      <c r="O539" s="8">
        <v>10.1</v>
      </c>
      <c r="P539" s="10">
        <v>0.16200000000000001</v>
      </c>
      <c r="Q539" s="10">
        <v>0.53400000000000003</v>
      </c>
      <c r="R539" s="10">
        <v>0.30399999999999999</v>
      </c>
      <c r="S539" s="8">
        <v>0.6</v>
      </c>
      <c r="T539" s="10">
        <v>0.30099999999999999</v>
      </c>
      <c r="U539" s="10">
        <f t="shared" si="8"/>
        <v>0.19399999999999995</v>
      </c>
      <c r="V539" s="10">
        <v>0.26200000000000001</v>
      </c>
      <c r="W539" s="10">
        <v>0.17299999999999999</v>
      </c>
      <c r="X539" s="10">
        <v>8.8999999999999996E-2</v>
      </c>
      <c r="Y539" s="10">
        <v>0.80600000000000005</v>
      </c>
      <c r="Z539" s="8">
        <v>4.5999999999999999E-2</v>
      </c>
      <c r="AA539" s="8">
        <v>0.29599999999999999</v>
      </c>
      <c r="AB539" s="11">
        <v>0.221</v>
      </c>
      <c r="AC539" s="8">
        <v>0.253</v>
      </c>
      <c r="AD539" s="8">
        <v>0.24399999999999999</v>
      </c>
      <c r="AE539" s="8">
        <v>61</v>
      </c>
      <c r="AF539" s="11">
        <v>-1.7</v>
      </c>
      <c r="AG539" s="11">
        <v>-15.1</v>
      </c>
      <c r="AH539" s="8">
        <v>2.4</v>
      </c>
      <c r="AI539" s="8">
        <v>-0.3</v>
      </c>
      <c r="AJ539" s="8">
        <v>-0.3</v>
      </c>
    </row>
    <row r="540" spans="1:36" ht="15" thickBot="1">
      <c r="A540" s="5">
        <v>251</v>
      </c>
      <c r="B540" s="7" t="s">
        <v>278</v>
      </c>
      <c r="C540" s="22">
        <v>2022</v>
      </c>
      <c r="D540" s="6" t="s">
        <v>103</v>
      </c>
      <c r="E540" s="8">
        <v>129</v>
      </c>
      <c r="F540" s="8"/>
      <c r="G540" s="8">
        <v>477</v>
      </c>
      <c r="H540" s="8">
        <v>0.31</v>
      </c>
      <c r="I540" s="8">
        <v>0.311</v>
      </c>
      <c r="J540" s="9">
        <v>0.11700000000000001</v>
      </c>
      <c r="K540" s="10">
        <v>0.27</v>
      </c>
      <c r="L540" s="10">
        <v>3.5000000000000003E-2</v>
      </c>
      <c r="M540" s="10">
        <v>0.30099999999999999</v>
      </c>
      <c r="N540" s="8">
        <v>86.7</v>
      </c>
      <c r="O540" s="8">
        <v>21.1</v>
      </c>
      <c r="P540" s="10">
        <v>0.24199999999999999</v>
      </c>
      <c r="Q540" s="10">
        <v>0.312</v>
      </c>
      <c r="R540" s="10">
        <v>0.44600000000000001</v>
      </c>
      <c r="S540" s="8">
        <v>3.4</v>
      </c>
      <c r="T540" s="10">
        <v>0.24</v>
      </c>
      <c r="U540" s="10">
        <f t="shared" si="8"/>
        <v>0.22399999999999998</v>
      </c>
      <c r="V540" s="10">
        <v>0.29899999999999999</v>
      </c>
      <c r="W540" s="10">
        <v>0.20799999999999999</v>
      </c>
      <c r="X540" s="10">
        <v>9.1999999999999998E-2</v>
      </c>
      <c r="Y540" s="10">
        <v>0.77600000000000002</v>
      </c>
      <c r="Z540" s="8">
        <v>0.10199999999999999</v>
      </c>
      <c r="AA540" s="8">
        <v>0.28299999999999997</v>
      </c>
      <c r="AB540" s="11">
        <v>0.20899999999999999</v>
      </c>
      <c r="AC540" s="8">
        <v>0.28299999999999997</v>
      </c>
      <c r="AD540" s="8">
        <v>0.28100000000000003</v>
      </c>
      <c r="AE540" s="8">
        <v>81</v>
      </c>
      <c r="AF540" s="11">
        <v>-0.2</v>
      </c>
      <c r="AG540" s="11">
        <v>-10.3</v>
      </c>
      <c r="AH540" s="8">
        <v>-8.3000000000000007</v>
      </c>
      <c r="AI540" s="8">
        <v>-0.3</v>
      </c>
      <c r="AJ540" s="8">
        <v>-0.3</v>
      </c>
    </row>
    <row r="541" spans="1:36" ht="15" thickBot="1">
      <c r="A541" s="5">
        <v>252</v>
      </c>
      <c r="B541" s="7" t="s">
        <v>309</v>
      </c>
      <c r="C541" s="22">
        <v>2022</v>
      </c>
      <c r="D541" s="7" t="s">
        <v>50</v>
      </c>
      <c r="E541" s="8">
        <v>99</v>
      </c>
      <c r="F541" s="8"/>
      <c r="G541" s="8">
        <v>376</v>
      </c>
      <c r="H541" s="8">
        <v>0.30099999999999999</v>
      </c>
      <c r="I541" s="8">
        <v>0.26900000000000002</v>
      </c>
      <c r="J541" s="9">
        <v>0.12</v>
      </c>
      <c r="K541" s="10">
        <v>0.21</v>
      </c>
      <c r="L541" s="10">
        <v>4.8000000000000001E-2</v>
      </c>
      <c r="M541" s="10">
        <v>0.39600000000000002</v>
      </c>
      <c r="N541" s="8">
        <v>90</v>
      </c>
      <c r="O541" s="8">
        <v>12.1</v>
      </c>
      <c r="P541" s="10">
        <v>0.21199999999999999</v>
      </c>
      <c r="Q541" s="10">
        <v>0.42799999999999999</v>
      </c>
      <c r="R541" s="10">
        <v>0.36</v>
      </c>
      <c r="S541" s="8">
        <v>1</v>
      </c>
      <c r="T541" s="10">
        <v>0.24399999999999999</v>
      </c>
      <c r="U541" s="10">
        <f t="shared" si="8"/>
        <v>0.19699999999999995</v>
      </c>
      <c r="V541" s="10">
        <v>0.28599999999999998</v>
      </c>
      <c r="W541" s="10">
        <v>0.20799999999999999</v>
      </c>
      <c r="X541" s="10">
        <v>7.8E-2</v>
      </c>
      <c r="Y541" s="10">
        <v>0.80300000000000005</v>
      </c>
      <c r="Z541" s="8">
        <v>6.7000000000000004E-2</v>
      </c>
      <c r="AA541" s="8">
        <v>0.249</v>
      </c>
      <c r="AB541" s="11">
        <v>0.20200000000000001</v>
      </c>
      <c r="AC541" s="8">
        <v>0.26300000000000001</v>
      </c>
      <c r="AD541" s="8">
        <v>0.28999999999999998</v>
      </c>
      <c r="AE541" s="8">
        <v>68</v>
      </c>
      <c r="AF541" s="11">
        <v>-6.2</v>
      </c>
      <c r="AG541" s="11">
        <v>-19.899999999999999</v>
      </c>
      <c r="AH541" s="8">
        <v>4.0999999999999996</v>
      </c>
      <c r="AI541" s="8">
        <v>-0.4</v>
      </c>
      <c r="AJ541" s="8">
        <v>-0.4</v>
      </c>
    </row>
    <row r="542" spans="1:36" ht="15" thickBot="1">
      <c r="A542" s="5">
        <v>253</v>
      </c>
      <c r="B542" s="7" t="s">
        <v>1692</v>
      </c>
      <c r="C542" s="22">
        <v>2022</v>
      </c>
      <c r="D542" s="7" t="s">
        <v>153</v>
      </c>
      <c r="E542" s="8">
        <v>120</v>
      </c>
      <c r="F542" s="8"/>
      <c r="G542" s="8">
        <v>443</v>
      </c>
      <c r="H542" s="8">
        <v>0.3</v>
      </c>
      <c r="I542" s="8">
        <v>0.38100000000000001</v>
      </c>
      <c r="J542" s="9">
        <v>3.7999999999999999E-2</v>
      </c>
      <c r="K542" s="10">
        <v>0.17799999999999999</v>
      </c>
      <c r="L542" s="10">
        <v>6.0999999999999999E-2</v>
      </c>
      <c r="M542" s="10">
        <v>0.33200000000000002</v>
      </c>
      <c r="N542" s="8">
        <v>87</v>
      </c>
      <c r="O542" s="8">
        <v>11.4</v>
      </c>
      <c r="P542" s="10">
        <v>0.25700000000000001</v>
      </c>
      <c r="Q542" s="10">
        <v>0.44400000000000001</v>
      </c>
      <c r="R542" s="10">
        <v>0.29799999999999999</v>
      </c>
      <c r="S542" s="8">
        <v>2.2000000000000002</v>
      </c>
      <c r="T542" s="10">
        <v>0.42199999999999999</v>
      </c>
      <c r="U542" s="10">
        <f t="shared" si="8"/>
        <v>0.18200000000000005</v>
      </c>
      <c r="V542" s="10">
        <v>0.245</v>
      </c>
      <c r="W542" s="10">
        <v>0.14699999999999999</v>
      </c>
      <c r="X542" s="10">
        <v>9.8000000000000004E-2</v>
      </c>
      <c r="Y542" s="10">
        <v>0.81799999999999995</v>
      </c>
      <c r="Z542" s="8">
        <v>0.11</v>
      </c>
      <c r="AA542" s="8">
        <v>0.318</v>
      </c>
      <c r="AB542" s="11">
        <v>0.27100000000000002</v>
      </c>
      <c r="AC542" s="8">
        <v>0.29699999999999999</v>
      </c>
      <c r="AD542" s="8">
        <v>0.316</v>
      </c>
      <c r="AE542" s="8">
        <v>92</v>
      </c>
      <c r="AF542" s="11">
        <v>-1.6</v>
      </c>
      <c r="AG542" s="11">
        <v>-5.6</v>
      </c>
      <c r="AH542" s="8">
        <v>-13.1</v>
      </c>
      <c r="AI542" s="8">
        <v>-0.5</v>
      </c>
      <c r="AJ542" s="8">
        <v>-0.5</v>
      </c>
    </row>
    <row r="543" spans="1:36" ht="15" thickBot="1">
      <c r="A543" s="5">
        <v>254</v>
      </c>
      <c r="B543" s="7" t="s">
        <v>1744</v>
      </c>
      <c r="C543" s="22">
        <v>2022</v>
      </c>
      <c r="D543" s="7" t="s">
        <v>48</v>
      </c>
      <c r="E543" s="8">
        <v>105</v>
      </c>
      <c r="F543" s="8"/>
      <c r="G543" s="8">
        <v>338</v>
      </c>
      <c r="H543" s="8">
        <v>0.24099999999999999</v>
      </c>
      <c r="I543" s="8">
        <v>0.248</v>
      </c>
      <c r="J543" s="9">
        <v>7.3999999999999996E-2</v>
      </c>
      <c r="K543" s="10">
        <v>0.23100000000000001</v>
      </c>
      <c r="L543" s="10">
        <v>3.1E-2</v>
      </c>
      <c r="M543" s="10">
        <v>0.223</v>
      </c>
      <c r="N543" s="8">
        <v>84.2</v>
      </c>
      <c r="O543" s="8">
        <v>16.7</v>
      </c>
      <c r="P543" s="10">
        <v>0.18</v>
      </c>
      <c r="Q543" s="10">
        <v>0.38200000000000001</v>
      </c>
      <c r="R543" s="10">
        <v>0.438</v>
      </c>
      <c r="S543" s="8">
        <v>2.9</v>
      </c>
      <c r="T543" s="10">
        <v>0.318</v>
      </c>
      <c r="U543" s="10">
        <f t="shared" si="8"/>
        <v>0.255</v>
      </c>
      <c r="V543" s="10">
        <v>0.28199999999999997</v>
      </c>
      <c r="W543" s="10">
        <v>0.16300000000000001</v>
      </c>
      <c r="X543" s="10">
        <v>0.11899999999999999</v>
      </c>
      <c r="Y543" s="10">
        <v>0.745</v>
      </c>
      <c r="Z543" s="8">
        <v>8.5000000000000006E-2</v>
      </c>
      <c r="AA543" s="8">
        <v>0.193</v>
      </c>
      <c r="AB543" s="11">
        <v>0.16300000000000001</v>
      </c>
      <c r="AC543" s="8">
        <v>0.22500000000000001</v>
      </c>
      <c r="AD543" s="8">
        <v>0.23799999999999999</v>
      </c>
      <c r="AE543" s="8">
        <v>44</v>
      </c>
      <c r="AF543" s="11">
        <v>-3.6</v>
      </c>
      <c r="AG543" s="11">
        <v>-24.9</v>
      </c>
      <c r="AH543" s="8">
        <v>9.6</v>
      </c>
      <c r="AI543" s="8">
        <v>-0.5</v>
      </c>
      <c r="AJ543" s="8">
        <v>-0.5</v>
      </c>
    </row>
    <row r="544" spans="1:36" ht="15" thickBot="1">
      <c r="A544" s="5">
        <v>255</v>
      </c>
      <c r="B544" s="7" t="s">
        <v>138</v>
      </c>
      <c r="C544" s="22">
        <v>2022</v>
      </c>
      <c r="D544" s="7" t="s">
        <v>26</v>
      </c>
      <c r="E544" s="8">
        <v>124</v>
      </c>
      <c r="F544" s="8"/>
      <c r="G544" s="8">
        <v>507</v>
      </c>
      <c r="H544" s="8">
        <v>0.27400000000000002</v>
      </c>
      <c r="I544" s="8">
        <v>0.41299999999999998</v>
      </c>
      <c r="J544" s="9">
        <v>6.0999999999999999E-2</v>
      </c>
      <c r="K544" s="10">
        <v>0.24099999999999999</v>
      </c>
      <c r="L544" s="10">
        <v>0.13100000000000001</v>
      </c>
      <c r="M544" s="10">
        <v>0.438</v>
      </c>
      <c r="N544" s="8">
        <v>89.4</v>
      </c>
      <c r="O544" s="8">
        <v>16.5</v>
      </c>
      <c r="P544" s="10">
        <v>0.188</v>
      </c>
      <c r="Q544" s="10">
        <v>0.378</v>
      </c>
      <c r="R544" s="10">
        <v>0.435</v>
      </c>
      <c r="S544" s="8">
        <v>2.4</v>
      </c>
      <c r="T544" s="10">
        <v>0.36099999999999999</v>
      </c>
      <c r="U544" s="10">
        <f t="shared" si="8"/>
        <v>0.26900000000000002</v>
      </c>
      <c r="V544" s="10">
        <v>0.28899999999999998</v>
      </c>
      <c r="W544" s="10">
        <v>0.156</v>
      </c>
      <c r="X544" s="10">
        <v>0.13300000000000001</v>
      </c>
      <c r="Y544" s="10">
        <v>0.73099999999999998</v>
      </c>
      <c r="Z544" s="8">
        <v>0.187</v>
      </c>
      <c r="AA544" s="8">
        <v>0.252</v>
      </c>
      <c r="AB544" s="11">
        <v>0.22600000000000001</v>
      </c>
      <c r="AC544" s="8">
        <v>0.29799999999999999</v>
      </c>
      <c r="AD544" s="8">
        <v>0.33700000000000002</v>
      </c>
      <c r="AE544" s="8">
        <v>89</v>
      </c>
      <c r="AF544" s="11">
        <v>-2.6</v>
      </c>
      <c r="AG544" s="11">
        <v>-9.1</v>
      </c>
      <c r="AH544" s="8">
        <v>-12.9</v>
      </c>
      <c r="AI544" s="8">
        <v>-0.5</v>
      </c>
      <c r="AJ544" s="8">
        <v>-0.5</v>
      </c>
    </row>
    <row r="545" spans="1:36" ht="15" thickBot="1">
      <c r="A545" s="5">
        <v>256</v>
      </c>
      <c r="B545" s="7" t="s">
        <v>301</v>
      </c>
      <c r="C545" s="22">
        <v>2022</v>
      </c>
      <c r="D545" s="7" t="s">
        <v>50</v>
      </c>
      <c r="E545" s="8">
        <v>134</v>
      </c>
      <c r="F545" s="8"/>
      <c r="G545" s="8">
        <v>555</v>
      </c>
      <c r="H545" s="8">
        <v>0.32100000000000001</v>
      </c>
      <c r="I545" s="8">
        <v>0.42899999999999999</v>
      </c>
      <c r="J545" s="9">
        <v>5.6000000000000001E-2</v>
      </c>
      <c r="K545" s="10">
        <v>0.17299999999999999</v>
      </c>
      <c r="L545" s="10">
        <v>7.9000000000000001E-2</v>
      </c>
      <c r="M545" s="10">
        <v>0.48399999999999999</v>
      </c>
      <c r="N545" s="8">
        <v>90.8</v>
      </c>
      <c r="O545" s="8">
        <v>7.5</v>
      </c>
      <c r="P545" s="10">
        <v>0.18099999999999999</v>
      </c>
      <c r="Q545" s="10">
        <v>0.47699999999999998</v>
      </c>
      <c r="R545" s="10">
        <v>0.34100000000000003</v>
      </c>
      <c r="S545" s="8">
        <v>1.8</v>
      </c>
      <c r="T545" s="10">
        <v>0.35499999999999998</v>
      </c>
      <c r="U545" s="10">
        <f t="shared" si="8"/>
        <v>0.19199999999999995</v>
      </c>
      <c r="V545" s="10">
        <v>0.29099999999999998</v>
      </c>
      <c r="W545" s="10">
        <v>0.20100000000000001</v>
      </c>
      <c r="X545" s="10">
        <v>0.09</v>
      </c>
      <c r="Y545" s="10">
        <v>0.80800000000000005</v>
      </c>
      <c r="Z545" s="8">
        <v>0.159</v>
      </c>
      <c r="AA545" s="8">
        <v>0.30099999999999999</v>
      </c>
      <c r="AB545" s="11">
        <v>0.27100000000000002</v>
      </c>
      <c r="AC545" s="8">
        <v>0.32700000000000001</v>
      </c>
      <c r="AD545" s="8">
        <v>0.31900000000000001</v>
      </c>
      <c r="AE545" s="8">
        <v>113</v>
      </c>
      <c r="AF545" s="11">
        <v>-3.2</v>
      </c>
      <c r="AG545" s="11">
        <v>4.5999999999999996</v>
      </c>
      <c r="AH545" s="8">
        <v>-27.4</v>
      </c>
      <c r="AI545" s="8">
        <v>-0.5</v>
      </c>
      <c r="AJ545" s="8">
        <v>-0.5</v>
      </c>
    </row>
    <row r="546" spans="1:36" ht="15" thickBot="1">
      <c r="A546" s="5">
        <v>257</v>
      </c>
      <c r="B546" s="7" t="s">
        <v>237</v>
      </c>
      <c r="C546" s="22">
        <v>2022</v>
      </c>
      <c r="D546" s="7" t="s">
        <v>64</v>
      </c>
      <c r="E546" s="8">
        <v>142</v>
      </c>
      <c r="F546" s="8"/>
      <c r="G546" s="8">
        <v>466</v>
      </c>
      <c r="H546" s="8">
        <v>0.26800000000000002</v>
      </c>
      <c r="I546" s="8">
        <v>0.28499999999999998</v>
      </c>
      <c r="J546" s="9">
        <v>0.112</v>
      </c>
      <c r="K546" s="10">
        <v>0.25800000000000001</v>
      </c>
      <c r="L546" s="10">
        <v>6.2E-2</v>
      </c>
      <c r="M546" s="10">
        <v>0.28100000000000003</v>
      </c>
      <c r="N546" s="8">
        <v>86.3</v>
      </c>
      <c r="O546" s="8">
        <v>16.600000000000001</v>
      </c>
      <c r="P546" s="10">
        <v>0.20899999999999999</v>
      </c>
      <c r="Q546" s="10">
        <v>0.373</v>
      </c>
      <c r="R546" s="10">
        <v>0.41799999999999998</v>
      </c>
      <c r="S546" s="8">
        <v>5.5</v>
      </c>
      <c r="T546" s="10">
        <v>0.23899999999999999</v>
      </c>
      <c r="U546" s="10">
        <f t="shared" si="8"/>
        <v>0.23599999999999999</v>
      </c>
      <c r="V546" s="10">
        <v>0.28799999999999998</v>
      </c>
      <c r="W546" s="10">
        <v>0.188</v>
      </c>
      <c r="X546" s="10">
        <v>0.10100000000000001</v>
      </c>
      <c r="Y546" s="10">
        <v>0.76400000000000001</v>
      </c>
      <c r="Z546" s="8">
        <v>0.113</v>
      </c>
      <c r="AA546" s="8">
        <v>0.221</v>
      </c>
      <c r="AB546" s="11">
        <v>0.17199999999999999</v>
      </c>
      <c r="AC546" s="8">
        <v>0.252</v>
      </c>
      <c r="AD546" s="8">
        <v>0.27</v>
      </c>
      <c r="AE546" s="8">
        <v>66</v>
      </c>
      <c r="AF546" s="11">
        <v>3.2</v>
      </c>
      <c r="AG546" s="11">
        <v>-14.8</v>
      </c>
      <c r="AH546" s="8">
        <v>-5.5</v>
      </c>
      <c r="AI546" s="8">
        <v>-0.6</v>
      </c>
      <c r="AJ546" s="8">
        <v>-0.6</v>
      </c>
    </row>
    <row r="547" spans="1:36" ht="15" thickBot="1">
      <c r="A547" s="5">
        <v>258</v>
      </c>
      <c r="B547" s="7" t="s">
        <v>1712</v>
      </c>
      <c r="C547" s="22">
        <v>2022</v>
      </c>
      <c r="D547" s="6" t="s">
        <v>103</v>
      </c>
      <c r="E547" s="8">
        <v>129</v>
      </c>
      <c r="F547" s="8"/>
      <c r="G547" s="8">
        <v>507</v>
      </c>
      <c r="H547" s="8">
        <v>0.28100000000000003</v>
      </c>
      <c r="I547" s="8">
        <v>0.379</v>
      </c>
      <c r="J547" s="9">
        <v>5.5E-2</v>
      </c>
      <c r="K547" s="10">
        <v>0.23499999999999999</v>
      </c>
      <c r="L547" s="10">
        <v>6.7000000000000004E-2</v>
      </c>
      <c r="M547" s="10">
        <v>0.35399999999999998</v>
      </c>
      <c r="N547" s="8">
        <v>87.8</v>
      </c>
      <c r="O547" s="8">
        <v>18.899999999999999</v>
      </c>
      <c r="P547" s="10">
        <v>0.24</v>
      </c>
      <c r="Q547" s="10">
        <v>0.309</v>
      </c>
      <c r="R547" s="10">
        <v>0.45100000000000001</v>
      </c>
      <c r="S547" s="8">
        <v>1.5</v>
      </c>
      <c r="T547" s="10">
        <v>0.38900000000000001</v>
      </c>
      <c r="U547" s="10">
        <f t="shared" ref="U547:U566" si="9">1-Y547</f>
        <v>0.251</v>
      </c>
      <c r="V547" s="10">
        <v>0.29699999999999999</v>
      </c>
      <c r="W547" s="10">
        <v>0.17299999999999999</v>
      </c>
      <c r="X547" s="10">
        <v>0.124</v>
      </c>
      <c r="Y547" s="10">
        <v>0.749</v>
      </c>
      <c r="Z547" s="8">
        <v>0.14399999999999999</v>
      </c>
      <c r="AA547" s="8">
        <v>0.27800000000000002</v>
      </c>
      <c r="AB547" s="11">
        <v>0.23499999999999999</v>
      </c>
      <c r="AC547" s="8">
        <v>0.28799999999999998</v>
      </c>
      <c r="AD547" s="8">
        <v>0.29799999999999999</v>
      </c>
      <c r="AE547" s="8">
        <v>84</v>
      </c>
      <c r="AF547" s="11">
        <v>-2.8</v>
      </c>
      <c r="AG547" s="11">
        <v>-12.3</v>
      </c>
      <c r="AH547" s="8">
        <v>-10.199999999999999</v>
      </c>
      <c r="AI547" s="8">
        <v>-0.6</v>
      </c>
      <c r="AJ547" s="8">
        <v>-0.6</v>
      </c>
    </row>
    <row r="548" spans="1:36" ht="15" thickBot="1">
      <c r="A548" s="5">
        <v>259</v>
      </c>
      <c r="B548" s="7" t="s">
        <v>322</v>
      </c>
      <c r="C548" s="22">
        <v>2022</v>
      </c>
      <c r="D548" s="7" t="s">
        <v>74</v>
      </c>
      <c r="E548" s="8">
        <v>110</v>
      </c>
      <c r="F548" s="8"/>
      <c r="G548" s="8">
        <v>420</v>
      </c>
      <c r="H548" s="8">
        <v>0.29599999999999999</v>
      </c>
      <c r="I548" s="8">
        <v>0.30599999999999999</v>
      </c>
      <c r="J548" s="9">
        <v>7.0999999999999994E-2</v>
      </c>
      <c r="K548" s="10">
        <v>0.18099999999999999</v>
      </c>
      <c r="L548" s="10">
        <v>3.2000000000000001E-2</v>
      </c>
      <c r="M548" s="10">
        <v>0.32400000000000001</v>
      </c>
      <c r="N548" s="8">
        <v>87.2</v>
      </c>
      <c r="O548" s="8">
        <v>11.7</v>
      </c>
      <c r="P548" s="10">
        <v>0.22600000000000001</v>
      </c>
      <c r="Q548" s="10">
        <v>0.46100000000000002</v>
      </c>
      <c r="R548" s="10">
        <v>0.313</v>
      </c>
      <c r="S548" s="8">
        <v>3.7</v>
      </c>
      <c r="T548" s="10">
        <v>0.314</v>
      </c>
      <c r="U548" s="10">
        <f t="shared" si="9"/>
        <v>0.19699999999999995</v>
      </c>
      <c r="V548" s="10">
        <v>0.26700000000000002</v>
      </c>
      <c r="W548" s="10">
        <v>0.17399999999999999</v>
      </c>
      <c r="X548" s="10">
        <v>9.2999999999999999E-2</v>
      </c>
      <c r="Y548" s="10">
        <v>0.80300000000000005</v>
      </c>
      <c r="Z548" s="8">
        <v>7.4999999999999997E-2</v>
      </c>
      <c r="AA548" s="8">
        <v>0.27600000000000002</v>
      </c>
      <c r="AB548" s="11">
        <v>0.23100000000000001</v>
      </c>
      <c r="AC548" s="8">
        <v>0.27200000000000002</v>
      </c>
      <c r="AD548" s="8">
        <v>0.29899999999999999</v>
      </c>
      <c r="AE548" s="8">
        <v>68</v>
      </c>
      <c r="AF548" s="11">
        <v>-0.9</v>
      </c>
      <c r="AG548" s="11">
        <v>-16.8</v>
      </c>
      <c r="AH548" s="8">
        <v>-3</v>
      </c>
      <c r="AI548" s="8">
        <v>-0.6</v>
      </c>
      <c r="AJ548" s="8">
        <v>-0.6</v>
      </c>
    </row>
    <row r="549" spans="1:36" ht="15" thickBot="1">
      <c r="A549" s="5">
        <v>260</v>
      </c>
      <c r="B549" s="7" t="s">
        <v>1728</v>
      </c>
      <c r="C549" s="22">
        <v>2022</v>
      </c>
      <c r="D549" s="7" t="s">
        <v>29</v>
      </c>
      <c r="E549" s="8">
        <v>118</v>
      </c>
      <c r="F549" s="8"/>
      <c r="G549" s="8">
        <v>454</v>
      </c>
      <c r="H549" s="8">
        <v>0.26900000000000002</v>
      </c>
      <c r="I549" s="8">
        <v>0.374</v>
      </c>
      <c r="J549" s="9">
        <v>5.8999999999999997E-2</v>
      </c>
      <c r="K549" s="10">
        <v>0.30399999999999999</v>
      </c>
      <c r="L549" s="10">
        <v>9.5000000000000001E-2</v>
      </c>
      <c r="M549" s="10">
        <v>0.42499999999999999</v>
      </c>
      <c r="N549" s="8">
        <v>90.1</v>
      </c>
      <c r="O549" s="8">
        <v>10.7</v>
      </c>
      <c r="P549" s="10">
        <v>0.18099999999999999</v>
      </c>
      <c r="Q549" s="10">
        <v>0.45400000000000001</v>
      </c>
      <c r="R549" s="10">
        <v>0.36499999999999999</v>
      </c>
      <c r="S549" s="8">
        <v>3.2</v>
      </c>
      <c r="T549" s="10">
        <v>0.33400000000000002</v>
      </c>
      <c r="U549" s="10">
        <f t="shared" si="9"/>
        <v>0.255</v>
      </c>
      <c r="V549" s="10">
        <v>0.29399999999999998</v>
      </c>
      <c r="W549" s="10">
        <v>0.16900000000000001</v>
      </c>
      <c r="X549" s="10">
        <v>0.125</v>
      </c>
      <c r="Y549" s="10">
        <v>0.745</v>
      </c>
      <c r="Z549" s="8">
        <v>0.158</v>
      </c>
      <c r="AA549" s="8">
        <v>0.28100000000000003</v>
      </c>
      <c r="AB549" s="11">
        <v>0.215</v>
      </c>
      <c r="AC549" s="8">
        <v>0.27800000000000002</v>
      </c>
      <c r="AD549" s="8">
        <v>0.28000000000000003</v>
      </c>
      <c r="AE549" s="8">
        <v>77</v>
      </c>
      <c r="AF549" s="11">
        <v>-0.7</v>
      </c>
      <c r="AG549" s="11">
        <v>-12.2</v>
      </c>
      <c r="AH549" s="8">
        <v>-8.1</v>
      </c>
      <c r="AI549" s="8">
        <v>-0.6</v>
      </c>
      <c r="AJ549" s="8">
        <v>-0.6</v>
      </c>
    </row>
    <row r="550" spans="1:36" ht="15" thickBot="1">
      <c r="A550" s="5">
        <v>261</v>
      </c>
      <c r="B550" s="7" t="s">
        <v>1739</v>
      </c>
      <c r="C550" s="22">
        <v>2022</v>
      </c>
      <c r="D550" s="7" t="s">
        <v>111</v>
      </c>
      <c r="E550" s="8">
        <v>129</v>
      </c>
      <c r="F550" s="8"/>
      <c r="G550" s="8">
        <v>426</v>
      </c>
      <c r="H550" s="8">
        <v>0.26500000000000001</v>
      </c>
      <c r="I550" s="8">
        <v>0.38900000000000001</v>
      </c>
      <c r="J550" s="9">
        <v>4.4999999999999998E-2</v>
      </c>
      <c r="K550" s="10">
        <v>0.29599999999999999</v>
      </c>
      <c r="L550" s="10">
        <v>7.4999999999999997E-2</v>
      </c>
      <c r="M550" s="10">
        <v>0.38400000000000001</v>
      </c>
      <c r="N550" s="8">
        <v>85.4</v>
      </c>
      <c r="O550" s="8">
        <v>11.1</v>
      </c>
      <c r="P550" s="10">
        <v>0.16500000000000001</v>
      </c>
      <c r="Q550" s="10">
        <v>0.44600000000000001</v>
      </c>
      <c r="R550" s="10">
        <v>0.38800000000000001</v>
      </c>
      <c r="S550" s="8">
        <v>3.3</v>
      </c>
      <c r="T550" s="10">
        <v>0.438</v>
      </c>
      <c r="U550" s="10">
        <f t="shared" si="9"/>
        <v>0.28100000000000003</v>
      </c>
      <c r="V550" s="10">
        <v>0.28299999999999997</v>
      </c>
      <c r="W550" s="10">
        <v>0.12</v>
      </c>
      <c r="X550" s="10">
        <v>0.16300000000000001</v>
      </c>
      <c r="Y550" s="10">
        <v>0.71899999999999997</v>
      </c>
      <c r="Z550" s="8">
        <v>0.16</v>
      </c>
      <c r="AA550" s="8">
        <v>0.29399999999999998</v>
      </c>
      <c r="AB550" s="11">
        <v>0.22900000000000001</v>
      </c>
      <c r="AC550" s="8">
        <v>0.28199999999999997</v>
      </c>
      <c r="AD550" s="8">
        <v>0.26100000000000001</v>
      </c>
      <c r="AE550" s="8">
        <v>78</v>
      </c>
      <c r="AF550" s="11">
        <v>0.3</v>
      </c>
      <c r="AG550" s="11">
        <v>-10.4</v>
      </c>
      <c r="AH550" s="8">
        <v>-10.5</v>
      </c>
      <c r="AI550" s="8">
        <v>-0.7</v>
      </c>
      <c r="AJ550" s="8">
        <v>-0.7</v>
      </c>
    </row>
    <row r="551" spans="1:36" ht="15" thickBot="1">
      <c r="A551" s="5">
        <v>262</v>
      </c>
      <c r="B551" s="7" t="s">
        <v>1696</v>
      </c>
      <c r="C551" s="22">
        <v>2022</v>
      </c>
      <c r="D551" s="6" t="s">
        <v>103</v>
      </c>
      <c r="E551" s="8">
        <v>119</v>
      </c>
      <c r="F551" s="8"/>
      <c r="G551" s="8">
        <v>388</v>
      </c>
      <c r="H551" s="8">
        <v>0.307</v>
      </c>
      <c r="I551" s="8">
        <v>0.33800000000000002</v>
      </c>
      <c r="J551" s="9">
        <v>0.11600000000000001</v>
      </c>
      <c r="K551" s="10">
        <v>0.27100000000000002</v>
      </c>
      <c r="L551" s="10">
        <v>8.5999999999999993E-2</v>
      </c>
      <c r="M551" s="10">
        <v>0.40500000000000003</v>
      </c>
      <c r="N551" s="8">
        <v>89.2</v>
      </c>
      <c r="O551" s="8">
        <v>14.8</v>
      </c>
      <c r="P551" s="10">
        <v>0.18099999999999999</v>
      </c>
      <c r="Q551" s="10">
        <v>0.41399999999999998</v>
      </c>
      <c r="R551" s="10">
        <v>0.40500000000000003</v>
      </c>
      <c r="S551" s="8">
        <v>3.4</v>
      </c>
      <c r="T551" s="10">
        <v>0.26700000000000002</v>
      </c>
      <c r="U551" s="10">
        <f t="shared" si="9"/>
        <v>0.245</v>
      </c>
      <c r="V551" s="10">
        <v>0.32200000000000001</v>
      </c>
      <c r="W551" s="10">
        <v>0.224</v>
      </c>
      <c r="X551" s="10">
        <v>9.9000000000000005E-2</v>
      </c>
      <c r="Y551" s="10">
        <v>0.755</v>
      </c>
      <c r="Z551" s="8">
        <v>0.13500000000000001</v>
      </c>
      <c r="AA551" s="8">
        <v>0.25800000000000001</v>
      </c>
      <c r="AB551" s="11">
        <v>0.20399999999999999</v>
      </c>
      <c r="AC551" s="8">
        <v>0.29099999999999998</v>
      </c>
      <c r="AD551" s="8">
        <v>0.31</v>
      </c>
      <c r="AE551" s="8">
        <v>90</v>
      </c>
      <c r="AF551" s="11">
        <v>0.2</v>
      </c>
      <c r="AG551" s="11">
        <v>-4.3</v>
      </c>
      <c r="AH551" s="8">
        <v>-15.3</v>
      </c>
      <c r="AI551" s="8">
        <v>-0.7</v>
      </c>
      <c r="AJ551" s="8">
        <v>-0.7</v>
      </c>
    </row>
    <row r="552" spans="1:36" ht="15" thickBot="1">
      <c r="A552" s="5">
        <v>263</v>
      </c>
      <c r="B552" s="7" t="s">
        <v>1724</v>
      </c>
      <c r="C552" s="22">
        <v>2022</v>
      </c>
      <c r="D552" s="7" t="s">
        <v>100</v>
      </c>
      <c r="E552" s="8">
        <v>98</v>
      </c>
      <c r="F552" s="8"/>
      <c r="G552" s="8">
        <v>380</v>
      </c>
      <c r="H552" s="8">
        <v>0.26600000000000001</v>
      </c>
      <c r="I552" s="8">
        <v>0.317</v>
      </c>
      <c r="J552" s="9">
        <v>4.4999999999999998E-2</v>
      </c>
      <c r="K552" s="10">
        <v>0.28699999999999998</v>
      </c>
      <c r="L552" s="10">
        <v>6.4000000000000001E-2</v>
      </c>
      <c r="M552" s="10">
        <v>0.44800000000000001</v>
      </c>
      <c r="N552" s="8">
        <v>88.7</v>
      </c>
      <c r="O552" s="8">
        <v>2.8</v>
      </c>
      <c r="P552" s="10">
        <v>0.18</v>
      </c>
      <c r="Q552" s="10">
        <v>0.55600000000000005</v>
      </c>
      <c r="R552" s="10">
        <v>0.26400000000000001</v>
      </c>
      <c r="S552" s="8">
        <v>3.3</v>
      </c>
      <c r="T552" s="10">
        <v>0.44500000000000001</v>
      </c>
      <c r="U552" s="10">
        <f t="shared" si="9"/>
        <v>0.34799999999999998</v>
      </c>
      <c r="V552" s="10">
        <v>0.29199999999999998</v>
      </c>
      <c r="W552" s="10">
        <v>8.5999999999999993E-2</v>
      </c>
      <c r="X552" s="10">
        <v>0.20599999999999999</v>
      </c>
      <c r="Y552" s="10">
        <v>0.65200000000000002</v>
      </c>
      <c r="Z552" s="8">
        <v>9.1999999999999998E-2</v>
      </c>
      <c r="AA552" s="8">
        <v>0.29799999999999999</v>
      </c>
      <c r="AB552" s="11">
        <v>0.224</v>
      </c>
      <c r="AC552" s="8">
        <v>0.25800000000000001</v>
      </c>
      <c r="AD552" s="8">
        <v>0.28100000000000003</v>
      </c>
      <c r="AE552" s="8">
        <v>63</v>
      </c>
      <c r="AF552" s="11">
        <v>-1.2</v>
      </c>
      <c r="AG552" s="11">
        <v>-17.5</v>
      </c>
      <c r="AH552" s="8">
        <v>-2.2999999999999998</v>
      </c>
      <c r="AI552" s="8">
        <v>-0.7</v>
      </c>
      <c r="AJ552" s="8">
        <v>-0.7</v>
      </c>
    </row>
    <row r="553" spans="1:36" ht="15" thickBot="1">
      <c r="A553" s="5">
        <v>264</v>
      </c>
      <c r="B553" s="7" t="s">
        <v>1723</v>
      </c>
      <c r="C553" s="22">
        <v>2022</v>
      </c>
      <c r="D553" s="7" t="s">
        <v>35</v>
      </c>
      <c r="E553" s="8">
        <v>109</v>
      </c>
      <c r="F553" s="8"/>
      <c r="G553" s="8">
        <v>352</v>
      </c>
      <c r="H553" s="8">
        <v>0.23899999999999999</v>
      </c>
      <c r="I553" s="8">
        <v>0.32400000000000001</v>
      </c>
      <c r="J553" s="9">
        <v>6.3E-2</v>
      </c>
      <c r="K553" s="10">
        <v>0.185</v>
      </c>
      <c r="L553" s="10">
        <v>6.8000000000000005E-2</v>
      </c>
      <c r="M553" s="10">
        <v>0.29699999999999999</v>
      </c>
      <c r="N553" s="8">
        <v>87</v>
      </c>
      <c r="O553" s="8">
        <v>16.7</v>
      </c>
      <c r="P553" s="10">
        <v>0.14399999999999999</v>
      </c>
      <c r="Q553" s="10">
        <v>0.39500000000000002</v>
      </c>
      <c r="R553" s="10">
        <v>0.46</v>
      </c>
      <c r="S553" s="8">
        <v>4.0999999999999996</v>
      </c>
      <c r="T553" s="10">
        <v>0.33400000000000002</v>
      </c>
      <c r="U553" s="10">
        <f t="shared" si="9"/>
        <v>0.19699999999999995</v>
      </c>
      <c r="V553" s="10">
        <v>0.27400000000000002</v>
      </c>
      <c r="W553" s="10">
        <v>0.18099999999999999</v>
      </c>
      <c r="X553" s="10">
        <v>9.2999999999999999E-2</v>
      </c>
      <c r="Y553" s="10">
        <v>0.80300000000000005</v>
      </c>
      <c r="Z553" s="8">
        <v>0.13900000000000001</v>
      </c>
      <c r="AA553" s="8">
        <v>0.19800000000000001</v>
      </c>
      <c r="AB553" s="11">
        <v>0.185</v>
      </c>
      <c r="AC553" s="8">
        <v>0.246</v>
      </c>
      <c r="AD553" s="8">
        <v>0.28399999999999997</v>
      </c>
      <c r="AE553" s="8">
        <v>61</v>
      </c>
      <c r="AF553" s="11">
        <v>-1.1000000000000001</v>
      </c>
      <c r="AG553" s="11">
        <v>-16.5</v>
      </c>
      <c r="AH553" s="8">
        <v>-1.7</v>
      </c>
      <c r="AI553" s="8">
        <v>-0.7</v>
      </c>
      <c r="AJ553" s="8">
        <v>-0.7</v>
      </c>
    </row>
    <row r="554" spans="1:36" ht="15" thickBot="1">
      <c r="A554" s="5">
        <v>265</v>
      </c>
      <c r="B554" s="7" t="s">
        <v>1733</v>
      </c>
      <c r="C554" s="22">
        <v>2022</v>
      </c>
      <c r="D554" s="7" t="s">
        <v>129</v>
      </c>
      <c r="E554" s="8">
        <v>103</v>
      </c>
      <c r="F554" s="8"/>
      <c r="G554" s="8">
        <v>388</v>
      </c>
      <c r="H554" s="8">
        <v>0.255</v>
      </c>
      <c r="I554" s="8">
        <v>0.34200000000000003</v>
      </c>
      <c r="J554" s="9">
        <v>3.1E-2</v>
      </c>
      <c r="K554" s="10">
        <v>0.193</v>
      </c>
      <c r="L554" s="10">
        <v>4.7E-2</v>
      </c>
      <c r="M554" s="10">
        <v>0.34399999999999997</v>
      </c>
      <c r="N554" s="8">
        <v>87</v>
      </c>
      <c r="O554" s="8">
        <v>11.5</v>
      </c>
      <c r="P554" s="10">
        <v>0.19700000000000001</v>
      </c>
      <c r="Q554" s="10">
        <v>0.44500000000000001</v>
      </c>
      <c r="R554" s="10">
        <v>0.35799999999999998</v>
      </c>
      <c r="S554" s="8">
        <v>2</v>
      </c>
      <c r="T554" s="10">
        <v>0.42499999999999999</v>
      </c>
      <c r="U554" s="10">
        <f t="shared" si="9"/>
        <v>0.25700000000000001</v>
      </c>
      <c r="V554" s="10">
        <v>0.29799999999999999</v>
      </c>
      <c r="W554" s="10">
        <v>0.161</v>
      </c>
      <c r="X554" s="10">
        <v>0.13800000000000001</v>
      </c>
      <c r="Y554" s="10">
        <v>0.74299999999999999</v>
      </c>
      <c r="Z554" s="8">
        <v>0.113</v>
      </c>
      <c r="AA554" s="8">
        <v>0.26200000000000001</v>
      </c>
      <c r="AB554" s="11">
        <v>0.22900000000000001</v>
      </c>
      <c r="AC554" s="8">
        <v>0.26100000000000001</v>
      </c>
      <c r="AD554" s="8">
        <v>0.27200000000000002</v>
      </c>
      <c r="AE554" s="8">
        <v>65</v>
      </c>
      <c r="AF554" s="11">
        <v>-3.6</v>
      </c>
      <c r="AG554" s="11">
        <v>-19.5</v>
      </c>
      <c r="AH554" s="8">
        <v>-0.8</v>
      </c>
      <c r="AI554" s="8">
        <v>-0.8</v>
      </c>
      <c r="AJ554" s="8">
        <v>-0.8</v>
      </c>
    </row>
    <row r="555" spans="1:36" ht="15" thickBot="1">
      <c r="A555" s="5">
        <v>266</v>
      </c>
      <c r="B555" s="7" t="s">
        <v>239</v>
      </c>
      <c r="C555" s="22">
        <v>2022</v>
      </c>
      <c r="D555" s="7" t="s">
        <v>89</v>
      </c>
      <c r="E555" s="8">
        <v>136</v>
      </c>
      <c r="F555" s="8"/>
      <c r="G555" s="8">
        <v>558</v>
      </c>
      <c r="H555" s="8">
        <v>0.30499999999999999</v>
      </c>
      <c r="I555" s="8">
        <v>0.38900000000000001</v>
      </c>
      <c r="J555" s="9">
        <v>5.1999999999999998E-2</v>
      </c>
      <c r="K555" s="10">
        <v>0.23300000000000001</v>
      </c>
      <c r="L555" s="10">
        <v>6.6000000000000003E-2</v>
      </c>
      <c r="M555" s="10">
        <v>0.34599999999999997</v>
      </c>
      <c r="N555" s="8">
        <v>87.5</v>
      </c>
      <c r="O555" s="8">
        <v>14.6</v>
      </c>
      <c r="P555" s="10">
        <v>0.19900000000000001</v>
      </c>
      <c r="Q555" s="10">
        <v>0.41899999999999998</v>
      </c>
      <c r="R555" s="10">
        <v>0.38100000000000001</v>
      </c>
      <c r="S555" s="8">
        <v>3.4</v>
      </c>
      <c r="T555" s="10">
        <v>0.436</v>
      </c>
      <c r="U555" s="10">
        <f t="shared" si="9"/>
        <v>0.29800000000000004</v>
      </c>
      <c r="V555" s="10">
        <v>0.28000000000000003</v>
      </c>
      <c r="W555" s="10">
        <v>0.11</v>
      </c>
      <c r="X555" s="10">
        <v>0.17</v>
      </c>
      <c r="Y555" s="10">
        <v>0.70199999999999996</v>
      </c>
      <c r="Z555" s="8">
        <v>0.126</v>
      </c>
      <c r="AA555" s="8">
        <v>0.32600000000000001</v>
      </c>
      <c r="AB555" s="11">
        <v>0.26300000000000001</v>
      </c>
      <c r="AC555" s="8">
        <v>0.30399999999999999</v>
      </c>
      <c r="AD555" s="8">
        <v>0.30199999999999999</v>
      </c>
      <c r="AE555" s="8">
        <v>94</v>
      </c>
      <c r="AF555" s="11">
        <v>-2.8</v>
      </c>
      <c r="AG555" s="11">
        <v>-6.5</v>
      </c>
      <c r="AH555" s="8">
        <v>-19.600000000000001</v>
      </c>
      <c r="AI555" s="8">
        <v>-0.8</v>
      </c>
      <c r="AJ555" s="8">
        <v>-0.8</v>
      </c>
    </row>
    <row r="556" spans="1:36" ht="15" thickBot="1">
      <c r="A556" s="5">
        <v>267</v>
      </c>
      <c r="B556" s="7" t="s">
        <v>1731</v>
      </c>
      <c r="C556" s="22">
        <v>2022</v>
      </c>
      <c r="D556" s="7" t="s">
        <v>100</v>
      </c>
      <c r="E556" s="8">
        <v>114</v>
      </c>
      <c r="F556" s="8"/>
      <c r="G556" s="8">
        <v>384</v>
      </c>
      <c r="H556" s="8">
        <v>0.29199999999999998</v>
      </c>
      <c r="I556" s="8">
        <v>0.29199999999999998</v>
      </c>
      <c r="J556" s="9">
        <v>7.5999999999999998E-2</v>
      </c>
      <c r="K556" s="10">
        <v>0.216</v>
      </c>
      <c r="L556" s="10">
        <v>3.4000000000000002E-2</v>
      </c>
      <c r="M556" s="10">
        <v>0.32</v>
      </c>
      <c r="N556" s="8">
        <v>86.7</v>
      </c>
      <c r="O556" s="8">
        <v>12.9</v>
      </c>
      <c r="P556" s="10">
        <v>0.193</v>
      </c>
      <c r="Q556" s="10">
        <v>0.42</v>
      </c>
      <c r="R556" s="10">
        <v>0.38600000000000001</v>
      </c>
      <c r="S556" s="8">
        <v>1</v>
      </c>
      <c r="T556" s="10">
        <v>0.30299999999999999</v>
      </c>
      <c r="U556" s="10">
        <f t="shared" si="9"/>
        <v>0.21099999999999997</v>
      </c>
      <c r="V556" s="10">
        <v>0.29399999999999998</v>
      </c>
      <c r="W556" s="10">
        <v>0.20200000000000001</v>
      </c>
      <c r="X556" s="10">
        <v>9.1999999999999998E-2</v>
      </c>
      <c r="Y556" s="10">
        <v>0.78900000000000003</v>
      </c>
      <c r="Z556" s="8">
        <v>6.9000000000000006E-2</v>
      </c>
      <c r="AA556" s="8">
        <v>0.28000000000000003</v>
      </c>
      <c r="AB556" s="11">
        <v>0.223</v>
      </c>
      <c r="AC556" s="8">
        <v>0.26500000000000001</v>
      </c>
      <c r="AD556" s="8">
        <v>0.27400000000000002</v>
      </c>
      <c r="AE556" s="8">
        <v>68</v>
      </c>
      <c r="AF556" s="11">
        <v>-5.3</v>
      </c>
      <c r="AG556" s="11">
        <v>-19.600000000000001</v>
      </c>
      <c r="AH556" s="8">
        <v>-0.6</v>
      </c>
      <c r="AI556" s="8">
        <v>-0.8</v>
      </c>
      <c r="AJ556" s="8">
        <v>-0.8</v>
      </c>
    </row>
    <row r="557" spans="1:36" ht="15" thickBot="1">
      <c r="A557" s="5">
        <v>268</v>
      </c>
      <c r="B557" s="7" t="s">
        <v>1685</v>
      </c>
      <c r="C557" s="22">
        <v>2022</v>
      </c>
      <c r="D557" s="7" t="s">
        <v>129</v>
      </c>
      <c r="E557" s="8">
        <v>124</v>
      </c>
      <c r="F557" s="8"/>
      <c r="G557" s="8">
        <v>507</v>
      </c>
      <c r="H557" s="8">
        <v>0.313</v>
      </c>
      <c r="I557" s="8">
        <v>0.33700000000000002</v>
      </c>
      <c r="J557" s="9">
        <v>9.7000000000000003E-2</v>
      </c>
      <c r="K557" s="10">
        <v>0.23499999999999999</v>
      </c>
      <c r="L557" s="10">
        <v>9.2999999999999999E-2</v>
      </c>
      <c r="M557" s="10">
        <v>0.45700000000000002</v>
      </c>
      <c r="N557" s="8">
        <v>90.9</v>
      </c>
      <c r="O557" s="8">
        <v>7.2</v>
      </c>
      <c r="P557" s="10">
        <v>0.193</v>
      </c>
      <c r="Q557" s="10">
        <v>0.52400000000000002</v>
      </c>
      <c r="R557" s="10">
        <v>0.28299999999999997</v>
      </c>
      <c r="S557" s="8">
        <v>3</v>
      </c>
      <c r="T557" s="10">
        <v>0.35199999999999998</v>
      </c>
      <c r="U557" s="10">
        <f t="shared" si="9"/>
        <v>0.29600000000000004</v>
      </c>
      <c r="V557" s="10">
        <v>0.27700000000000002</v>
      </c>
      <c r="W557" s="10">
        <v>0.127</v>
      </c>
      <c r="X557" s="10">
        <v>0.15</v>
      </c>
      <c r="Y557" s="10">
        <v>0.70399999999999996</v>
      </c>
      <c r="Z557" s="8">
        <v>0.10299999999999999</v>
      </c>
      <c r="AA557" s="8">
        <v>0.29499999999999998</v>
      </c>
      <c r="AB557" s="11">
        <v>0.23400000000000001</v>
      </c>
      <c r="AC557" s="8">
        <v>0.29199999999999998</v>
      </c>
      <c r="AD557" s="8">
        <v>0.32</v>
      </c>
      <c r="AE557" s="8">
        <v>86</v>
      </c>
      <c r="AF557" s="11">
        <v>-3.1</v>
      </c>
      <c r="AG557" s="11">
        <v>-11.5</v>
      </c>
      <c r="AH557" s="8">
        <v>-13.3</v>
      </c>
      <c r="AI557" s="8">
        <v>-0.8</v>
      </c>
      <c r="AJ557" s="8">
        <v>-0.8</v>
      </c>
    </row>
    <row r="558" spans="1:36" ht="15" thickBot="1">
      <c r="A558" s="5">
        <v>269</v>
      </c>
      <c r="B558" s="7" t="s">
        <v>1682</v>
      </c>
      <c r="C558" s="22">
        <v>2022</v>
      </c>
      <c r="D558" s="7" t="s">
        <v>74</v>
      </c>
      <c r="E558" s="8">
        <v>91</v>
      </c>
      <c r="F558" s="8"/>
      <c r="G558" s="8">
        <v>376</v>
      </c>
      <c r="H558" s="8">
        <v>0.31900000000000001</v>
      </c>
      <c r="I558" s="8">
        <v>0.37</v>
      </c>
      <c r="J558" s="9">
        <v>0.11700000000000001</v>
      </c>
      <c r="K558" s="10">
        <v>0.25800000000000001</v>
      </c>
      <c r="L558" s="10">
        <v>0.111</v>
      </c>
      <c r="M558" s="10">
        <v>0.40899999999999997</v>
      </c>
      <c r="N558" s="8">
        <v>89.7</v>
      </c>
      <c r="O558" s="8">
        <v>14.2</v>
      </c>
      <c r="P558" s="10">
        <v>0.182</v>
      </c>
      <c r="Q558" s="10">
        <v>0.44400000000000001</v>
      </c>
      <c r="R558" s="10">
        <v>0.373</v>
      </c>
      <c r="S558" s="8">
        <v>1.5</v>
      </c>
      <c r="T558" s="10">
        <v>0.28799999999999998</v>
      </c>
      <c r="U558" s="10">
        <f t="shared" si="9"/>
        <v>0.27</v>
      </c>
      <c r="V558" s="10">
        <v>0.26600000000000001</v>
      </c>
      <c r="W558" s="10">
        <v>0.14099999999999999</v>
      </c>
      <c r="X558" s="10">
        <v>0.126</v>
      </c>
      <c r="Y558" s="10">
        <v>0.73</v>
      </c>
      <c r="Z558" s="8">
        <v>0.16500000000000001</v>
      </c>
      <c r="AA558" s="8">
        <v>0.25700000000000001</v>
      </c>
      <c r="AB558" s="11">
        <v>0.20499999999999999</v>
      </c>
      <c r="AC558" s="8">
        <v>0.31</v>
      </c>
      <c r="AD558" s="8">
        <v>0.32200000000000001</v>
      </c>
      <c r="AE558" s="8">
        <v>93</v>
      </c>
      <c r="AF558" s="11">
        <v>-4.0999999999999996</v>
      </c>
      <c r="AG558" s="11">
        <v>-6.9</v>
      </c>
      <c r="AH558" s="8">
        <v>-13.4</v>
      </c>
      <c r="AI558" s="8">
        <v>-0.8</v>
      </c>
      <c r="AJ558" s="8">
        <v>-0.8</v>
      </c>
    </row>
    <row r="559" spans="1:36" ht="15" thickBot="1">
      <c r="A559" s="5">
        <v>270</v>
      </c>
      <c r="B559" s="7" t="s">
        <v>318</v>
      </c>
      <c r="C559" s="22">
        <v>2022</v>
      </c>
      <c r="D559" s="7" t="s">
        <v>52</v>
      </c>
      <c r="E559" s="8">
        <v>146</v>
      </c>
      <c r="F559" s="8"/>
      <c r="G559" s="8">
        <v>584</v>
      </c>
      <c r="H559" s="8">
        <v>0.28799999999999998</v>
      </c>
      <c r="I559" s="8">
        <v>0.36</v>
      </c>
      <c r="J559" s="9">
        <v>5.0999999999999997E-2</v>
      </c>
      <c r="K559" s="10">
        <v>0.125</v>
      </c>
      <c r="L559" s="10">
        <v>1.9E-2</v>
      </c>
      <c r="M559" s="10">
        <v>0.35399999999999998</v>
      </c>
      <c r="N559" s="8">
        <v>88.2</v>
      </c>
      <c r="O559" s="8">
        <v>14.6</v>
      </c>
      <c r="P559" s="10">
        <v>0.185</v>
      </c>
      <c r="Q559" s="10">
        <v>0.40600000000000003</v>
      </c>
      <c r="R559" s="10">
        <v>0.40799999999999997</v>
      </c>
      <c r="S559" s="8">
        <v>3.8</v>
      </c>
      <c r="T559" s="10">
        <v>0.379</v>
      </c>
      <c r="U559" s="10">
        <f t="shared" si="9"/>
        <v>0.127</v>
      </c>
      <c r="V559" s="10">
        <v>0.249</v>
      </c>
      <c r="W559" s="10">
        <v>0.187</v>
      </c>
      <c r="X559" s="10">
        <v>6.2E-2</v>
      </c>
      <c r="Y559" s="10">
        <v>0.873</v>
      </c>
      <c r="Z559" s="8">
        <v>0.11700000000000001</v>
      </c>
      <c r="AA559" s="8">
        <v>0.26600000000000001</v>
      </c>
      <c r="AB559" s="11">
        <v>0.24199999999999999</v>
      </c>
      <c r="AC559" s="8">
        <v>0.28499999999999998</v>
      </c>
      <c r="AD559" s="8">
        <v>0.27100000000000002</v>
      </c>
      <c r="AE559" s="8">
        <v>85</v>
      </c>
      <c r="AF559" s="11">
        <v>-0.8</v>
      </c>
      <c r="AG559" s="11">
        <v>-10.8</v>
      </c>
      <c r="AH559" s="8">
        <v>-16.600000000000001</v>
      </c>
      <c r="AI559" s="8">
        <v>-0.9</v>
      </c>
      <c r="AJ559" s="8">
        <v>-0.9</v>
      </c>
    </row>
    <row r="560" spans="1:36" ht="15" thickBot="1">
      <c r="A560" s="5">
        <v>271</v>
      </c>
      <c r="B560" s="7" t="s">
        <v>1730</v>
      </c>
      <c r="C560" s="22">
        <v>2022</v>
      </c>
      <c r="D560" s="6" t="s">
        <v>103</v>
      </c>
      <c r="E560" s="8">
        <v>118</v>
      </c>
      <c r="F560" s="8"/>
      <c r="G560" s="8">
        <v>473</v>
      </c>
      <c r="H560" s="8">
        <v>0.27300000000000002</v>
      </c>
      <c r="I560" s="8">
        <v>0.36499999999999999</v>
      </c>
      <c r="J560" s="9">
        <v>6.3E-2</v>
      </c>
      <c r="K560" s="10">
        <v>0.33200000000000002</v>
      </c>
      <c r="L560" s="10">
        <v>0.113</v>
      </c>
      <c r="M560" s="10">
        <v>0.45800000000000002</v>
      </c>
      <c r="N560" s="8">
        <v>92</v>
      </c>
      <c r="O560" s="8">
        <v>9.9</v>
      </c>
      <c r="P560" s="10">
        <v>0.18</v>
      </c>
      <c r="Q560" s="10">
        <v>0.47499999999999998</v>
      </c>
      <c r="R560" s="10">
        <v>0.34499999999999997</v>
      </c>
      <c r="S560" s="8">
        <v>3.2</v>
      </c>
      <c r="T560" s="10">
        <v>0.33</v>
      </c>
      <c r="U560" s="10">
        <f t="shared" si="9"/>
        <v>0.34399999999999997</v>
      </c>
      <c r="V560" s="10">
        <v>0.32800000000000001</v>
      </c>
      <c r="W560" s="10">
        <v>0.16400000000000001</v>
      </c>
      <c r="X560" s="10">
        <v>0.16400000000000001</v>
      </c>
      <c r="Y560" s="10">
        <v>0.65600000000000003</v>
      </c>
      <c r="Z560" s="8">
        <v>0.14399999999999999</v>
      </c>
      <c r="AA560" s="8">
        <v>0.307</v>
      </c>
      <c r="AB560" s="11">
        <v>0.221</v>
      </c>
      <c r="AC560" s="8">
        <v>0.28000000000000003</v>
      </c>
      <c r="AD560" s="8">
        <v>0.27500000000000002</v>
      </c>
      <c r="AE560" s="8">
        <v>81</v>
      </c>
      <c r="AF560" s="11">
        <v>-2.7</v>
      </c>
      <c r="AG560" s="11">
        <v>-12.9</v>
      </c>
      <c r="AH560" s="8">
        <v>-12.3</v>
      </c>
      <c r="AI560" s="8">
        <v>-1</v>
      </c>
      <c r="AJ560" s="8">
        <v>-1</v>
      </c>
    </row>
    <row r="561" spans="1:36" ht="15" thickBot="1">
      <c r="A561" s="5">
        <v>272</v>
      </c>
      <c r="B561" s="7" t="s">
        <v>1709</v>
      </c>
      <c r="C561" s="22">
        <v>2022</v>
      </c>
      <c r="D561" s="7" t="s">
        <v>39</v>
      </c>
      <c r="E561" s="8">
        <v>129</v>
      </c>
      <c r="F561" s="8"/>
      <c r="G561" s="8">
        <v>500</v>
      </c>
      <c r="H561" s="8">
        <v>0.29199999999999998</v>
      </c>
      <c r="I561" s="8">
        <v>0.38700000000000001</v>
      </c>
      <c r="J561" s="9">
        <v>6.8000000000000005E-2</v>
      </c>
      <c r="K561" s="10">
        <v>0.25</v>
      </c>
      <c r="L561" s="10">
        <v>7.6999999999999999E-2</v>
      </c>
      <c r="M561" s="10">
        <v>0.38200000000000001</v>
      </c>
      <c r="N561" s="8">
        <v>88.5</v>
      </c>
      <c r="O561" s="8">
        <v>13.1</v>
      </c>
      <c r="P561" s="10">
        <v>0.20499999999999999</v>
      </c>
      <c r="Q561" s="10">
        <v>0.42399999999999999</v>
      </c>
      <c r="R561" s="10">
        <v>0.371</v>
      </c>
      <c r="S561" s="8">
        <v>4.2</v>
      </c>
      <c r="T561" s="10">
        <v>0.36299999999999999</v>
      </c>
      <c r="U561" s="10">
        <f t="shared" si="9"/>
        <v>0.27700000000000002</v>
      </c>
      <c r="V561" s="10">
        <v>0.27800000000000002</v>
      </c>
      <c r="W561" s="10">
        <v>0.13800000000000001</v>
      </c>
      <c r="X561" s="10">
        <v>0.14000000000000001</v>
      </c>
      <c r="Y561" s="10">
        <v>0.72299999999999998</v>
      </c>
      <c r="Z561" s="8">
        <v>0.152</v>
      </c>
      <c r="AA561" s="8">
        <v>0.29799999999999999</v>
      </c>
      <c r="AB561" s="11">
        <v>0.23599999999999999</v>
      </c>
      <c r="AC561" s="8">
        <v>0.29799999999999999</v>
      </c>
      <c r="AD561" s="8">
        <v>0.30099999999999999</v>
      </c>
      <c r="AE561" s="8">
        <v>89</v>
      </c>
      <c r="AF561" s="11">
        <v>-8.4</v>
      </c>
      <c r="AG561" s="11">
        <v>-14.6</v>
      </c>
      <c r="AH561" s="8">
        <v>-11.1</v>
      </c>
      <c r="AI561" s="8">
        <v>-1</v>
      </c>
      <c r="AJ561" s="8">
        <v>-1</v>
      </c>
    </row>
    <row r="562" spans="1:36" ht="15" thickBot="1">
      <c r="A562" s="5">
        <v>273</v>
      </c>
      <c r="B562" s="7" t="s">
        <v>227</v>
      </c>
      <c r="C562" s="22">
        <v>2022</v>
      </c>
      <c r="D562" s="7" t="s">
        <v>153</v>
      </c>
      <c r="E562" s="8">
        <v>110</v>
      </c>
      <c r="F562" s="8"/>
      <c r="G562" s="8">
        <v>404</v>
      </c>
      <c r="H562" s="8">
        <v>0.28499999999999998</v>
      </c>
      <c r="I562" s="8">
        <v>0.31900000000000001</v>
      </c>
      <c r="J562" s="9">
        <v>9.1999999999999998E-2</v>
      </c>
      <c r="K562" s="10">
        <v>0.245</v>
      </c>
      <c r="L562" s="10">
        <v>8.4000000000000005E-2</v>
      </c>
      <c r="M562" s="10">
        <v>0.41399999999999998</v>
      </c>
      <c r="N562" s="8">
        <v>90.5</v>
      </c>
      <c r="O562" s="8">
        <v>15</v>
      </c>
      <c r="P562" s="10">
        <v>0.19</v>
      </c>
      <c r="Q562" s="10">
        <v>0.40300000000000002</v>
      </c>
      <c r="R562" s="10">
        <v>0.40699999999999997</v>
      </c>
      <c r="S562" s="8">
        <v>2.4</v>
      </c>
      <c r="T562" s="10">
        <v>0.27700000000000002</v>
      </c>
      <c r="U562" s="10">
        <f t="shared" si="9"/>
        <v>0.22899999999999998</v>
      </c>
      <c r="V562" s="10">
        <v>0.27500000000000002</v>
      </c>
      <c r="W562" s="10">
        <v>0.17</v>
      </c>
      <c r="X562" s="10">
        <v>0.105</v>
      </c>
      <c r="Y562" s="10">
        <v>0.77100000000000002</v>
      </c>
      <c r="Z562" s="8">
        <v>0.11700000000000001</v>
      </c>
      <c r="AA562" s="8">
        <v>0.255</v>
      </c>
      <c r="AB562" s="11">
        <v>0.20300000000000001</v>
      </c>
      <c r="AC562" s="8">
        <v>0.27200000000000002</v>
      </c>
      <c r="AD562" s="8">
        <v>0.30499999999999999</v>
      </c>
      <c r="AE562" s="8">
        <v>75</v>
      </c>
      <c r="AF562" s="11">
        <v>-3.2</v>
      </c>
      <c r="AG562" s="11">
        <v>-14.7</v>
      </c>
      <c r="AH562" s="8">
        <v>-8.1</v>
      </c>
      <c r="AI562" s="8">
        <v>-1</v>
      </c>
      <c r="AJ562" s="8">
        <v>-1</v>
      </c>
    </row>
    <row r="563" spans="1:36" ht="15" thickBot="1">
      <c r="A563" s="5">
        <v>274</v>
      </c>
      <c r="B563" s="7" t="s">
        <v>1740</v>
      </c>
      <c r="C563" s="22">
        <v>2022</v>
      </c>
      <c r="D563" s="7" t="s">
        <v>50</v>
      </c>
      <c r="E563" s="8">
        <v>97</v>
      </c>
      <c r="F563" s="8"/>
      <c r="G563" s="8">
        <v>315</v>
      </c>
      <c r="H563" s="8">
        <v>0.23300000000000001</v>
      </c>
      <c r="I563" s="8">
        <v>0.26700000000000002</v>
      </c>
      <c r="J563" s="9">
        <v>2.1999999999999999E-2</v>
      </c>
      <c r="K563" s="10">
        <v>0.20599999999999999</v>
      </c>
      <c r="L563" s="10">
        <v>4.2000000000000003E-2</v>
      </c>
      <c r="M563" s="10">
        <v>0.34200000000000003</v>
      </c>
      <c r="N563" s="8">
        <v>87</v>
      </c>
      <c r="O563" s="8">
        <v>6.2</v>
      </c>
      <c r="P563" s="10">
        <v>0.20399999999999999</v>
      </c>
      <c r="Q563" s="10">
        <v>0.502</v>
      </c>
      <c r="R563" s="10">
        <v>0.29399999999999998</v>
      </c>
      <c r="S563" s="8">
        <v>4.3</v>
      </c>
      <c r="T563" s="10">
        <v>0.41099999999999998</v>
      </c>
      <c r="U563" s="10">
        <f t="shared" si="9"/>
        <v>0.23199999999999998</v>
      </c>
      <c r="V563" s="10">
        <v>0.25600000000000001</v>
      </c>
      <c r="W563" s="10">
        <v>0.126</v>
      </c>
      <c r="X563" s="10">
        <v>0.13100000000000001</v>
      </c>
      <c r="Y563" s="10">
        <v>0.76800000000000002</v>
      </c>
      <c r="Z563" s="8">
        <v>5.7000000000000002E-2</v>
      </c>
      <c r="AA563" s="8">
        <v>0.255</v>
      </c>
      <c r="AB563" s="11">
        <v>0.21</v>
      </c>
      <c r="AC563" s="8">
        <v>0.221</v>
      </c>
      <c r="AD563" s="8">
        <v>0.25800000000000001</v>
      </c>
      <c r="AE563" s="8">
        <v>38</v>
      </c>
      <c r="AF563" s="11">
        <v>2.2000000000000002</v>
      </c>
      <c r="AG563" s="11">
        <v>-19.7</v>
      </c>
      <c r="AH563" s="8">
        <v>-0.9</v>
      </c>
      <c r="AI563" s="8">
        <v>-1.1000000000000001</v>
      </c>
      <c r="AJ563" s="8">
        <v>-1.1000000000000001</v>
      </c>
    </row>
    <row r="564" spans="1:36" ht="15" thickBot="1">
      <c r="A564" s="5">
        <v>275</v>
      </c>
      <c r="B564" s="7" t="s">
        <v>1715</v>
      </c>
      <c r="C564" s="22">
        <v>2022</v>
      </c>
      <c r="D564" s="7" t="s">
        <v>32</v>
      </c>
      <c r="E564" s="8">
        <v>125</v>
      </c>
      <c r="F564" s="8"/>
      <c r="G564" s="8">
        <v>424</v>
      </c>
      <c r="H564" s="8">
        <v>0.25700000000000001</v>
      </c>
      <c r="I564" s="8">
        <v>0.33</v>
      </c>
      <c r="J564" s="9">
        <v>6.4000000000000001E-2</v>
      </c>
      <c r="K564" s="10">
        <v>0.32100000000000001</v>
      </c>
      <c r="L564" s="10">
        <v>9.8000000000000004E-2</v>
      </c>
      <c r="M564" s="10">
        <v>0.48199999999999998</v>
      </c>
      <c r="N564" s="8">
        <v>90.8</v>
      </c>
      <c r="O564" s="8">
        <v>15.4</v>
      </c>
      <c r="P564" s="10">
        <v>0.24299999999999999</v>
      </c>
      <c r="Q564" s="10">
        <v>0.38</v>
      </c>
      <c r="R564" s="10">
        <v>0.376</v>
      </c>
      <c r="S564" s="8">
        <v>3.3</v>
      </c>
      <c r="T564" s="10">
        <v>0.36199999999999999</v>
      </c>
      <c r="U564" s="10">
        <f t="shared" si="9"/>
        <v>0.34799999999999998</v>
      </c>
      <c r="V564" s="10">
        <v>0.30099999999999999</v>
      </c>
      <c r="W564" s="10">
        <v>0.11600000000000001</v>
      </c>
      <c r="X564" s="10">
        <v>0.185</v>
      </c>
      <c r="Y564" s="10">
        <v>0.65200000000000002</v>
      </c>
      <c r="Z564" s="8">
        <v>0.13400000000000001</v>
      </c>
      <c r="AA564" s="8">
        <v>0.26300000000000001</v>
      </c>
      <c r="AB564" s="11">
        <v>0.19600000000000001</v>
      </c>
      <c r="AC564" s="8">
        <v>0.26</v>
      </c>
      <c r="AD564" s="8">
        <v>0.29399999999999998</v>
      </c>
      <c r="AE564" s="8">
        <v>64</v>
      </c>
      <c r="AF564" s="11">
        <v>-0.8</v>
      </c>
      <c r="AG564" s="11">
        <v>-17.899999999999999</v>
      </c>
      <c r="AH564" s="8">
        <v>-7.5</v>
      </c>
      <c r="AI564" s="8">
        <v>-1.2</v>
      </c>
      <c r="AJ564" s="8">
        <v>-1.2</v>
      </c>
    </row>
    <row r="565" spans="1:36" ht="15" thickBot="1">
      <c r="A565" s="5">
        <v>276</v>
      </c>
      <c r="B565" s="7" t="s">
        <v>311</v>
      </c>
      <c r="C565" s="22">
        <v>2022</v>
      </c>
      <c r="D565" s="7" t="s">
        <v>109</v>
      </c>
      <c r="E565" s="8">
        <v>105</v>
      </c>
      <c r="F565" s="8"/>
      <c r="G565" s="8">
        <v>381</v>
      </c>
      <c r="H565" s="8">
        <v>0.28100000000000003</v>
      </c>
      <c r="I565" s="8">
        <v>0.36799999999999999</v>
      </c>
      <c r="J565" s="9">
        <v>6.6000000000000003E-2</v>
      </c>
      <c r="K565" s="10">
        <v>0.215</v>
      </c>
      <c r="L565" s="16">
        <v>5.8999999999999997E-2</v>
      </c>
      <c r="M565" s="16">
        <v>0.39300000000000002</v>
      </c>
      <c r="N565" s="14">
        <v>88.4</v>
      </c>
      <c r="O565" s="14">
        <v>11.1</v>
      </c>
      <c r="P565" s="10">
        <v>0.16200000000000001</v>
      </c>
      <c r="Q565" s="10">
        <v>0.47799999999999998</v>
      </c>
      <c r="R565" s="10">
        <v>0.36</v>
      </c>
      <c r="S565" s="14">
        <v>2.1</v>
      </c>
      <c r="T565" s="16">
        <v>0.37</v>
      </c>
      <c r="U565" s="10">
        <f t="shared" si="9"/>
        <v>0.21099999999999997</v>
      </c>
      <c r="V565" s="16">
        <v>0.24399999999999999</v>
      </c>
      <c r="W565" s="16">
        <v>0.13400000000000001</v>
      </c>
      <c r="X565" s="10">
        <v>0.109</v>
      </c>
      <c r="Y565" s="16">
        <v>0.78900000000000003</v>
      </c>
      <c r="Z565" s="8">
        <v>0.14000000000000001</v>
      </c>
      <c r="AA565" s="8">
        <v>0.27</v>
      </c>
      <c r="AB565" s="11">
        <v>0.22800000000000001</v>
      </c>
      <c r="AC565" s="8">
        <v>0.28399999999999997</v>
      </c>
      <c r="AD565" s="8">
        <v>0.27400000000000002</v>
      </c>
      <c r="AE565" s="8">
        <v>66</v>
      </c>
      <c r="AF565" s="11">
        <v>-3.9</v>
      </c>
      <c r="AG565" s="11">
        <v>-18.899999999999999</v>
      </c>
      <c r="AH565" s="8">
        <v>-7.8</v>
      </c>
      <c r="AI565" s="8">
        <v>-1.5</v>
      </c>
      <c r="AJ565" s="14">
        <v>-1.5</v>
      </c>
    </row>
    <row r="566" spans="1:36" ht="15" thickBot="1">
      <c r="A566" s="12">
        <v>277</v>
      </c>
      <c r="B566" s="49" t="s">
        <v>338</v>
      </c>
      <c r="C566" s="22">
        <v>2022</v>
      </c>
      <c r="D566" s="49" t="s">
        <v>153</v>
      </c>
      <c r="E566" s="14">
        <v>112</v>
      </c>
      <c r="F566" s="14"/>
      <c r="G566" s="14">
        <v>433</v>
      </c>
      <c r="H566" s="14">
        <v>0.30499999999999999</v>
      </c>
      <c r="I566" s="14">
        <v>0.317</v>
      </c>
      <c r="J566" s="15">
        <v>6.5000000000000002E-2</v>
      </c>
      <c r="K566" s="16">
        <v>0.23300000000000001</v>
      </c>
      <c r="L566" s="10">
        <v>4.7E-2</v>
      </c>
      <c r="M566" s="10">
        <v>0.38200000000000001</v>
      </c>
      <c r="N566" s="8">
        <v>89.9</v>
      </c>
      <c r="O566" s="8">
        <v>5</v>
      </c>
      <c r="P566" s="16">
        <v>0.223</v>
      </c>
      <c r="Q566" s="16">
        <v>0.52800000000000002</v>
      </c>
      <c r="R566" s="16">
        <v>0.249</v>
      </c>
      <c r="S566" s="8">
        <v>1.3</v>
      </c>
      <c r="T566" s="10">
        <v>0.34499999999999997</v>
      </c>
      <c r="U566" s="10">
        <f t="shared" si="9"/>
        <v>0.24099999999999999</v>
      </c>
      <c r="V566" s="10">
        <v>0.27</v>
      </c>
      <c r="W566" s="10">
        <v>0.14899999999999999</v>
      </c>
      <c r="X566" s="16">
        <v>0.121</v>
      </c>
      <c r="Y566" s="10">
        <v>0.75900000000000001</v>
      </c>
      <c r="Z566" s="14">
        <v>6.3E-2</v>
      </c>
      <c r="AA566" s="14">
        <v>0.32400000000000001</v>
      </c>
      <c r="AB566" s="17">
        <v>0.254</v>
      </c>
      <c r="AC566" s="14">
        <v>0.27500000000000002</v>
      </c>
      <c r="AD566" s="14">
        <v>0.27500000000000002</v>
      </c>
      <c r="AE566" s="14">
        <v>77</v>
      </c>
      <c r="AF566" s="17">
        <v>-5.4</v>
      </c>
      <c r="AG566" s="17">
        <v>-16.600000000000001</v>
      </c>
      <c r="AH566" s="14">
        <v>-11.8</v>
      </c>
      <c r="AI566" s="14">
        <v>-1.5</v>
      </c>
      <c r="AJ566" s="8">
        <v>-1.5</v>
      </c>
    </row>
  </sheetData>
  <hyperlinks>
    <hyperlink ref="B290" r:id="rId1" display="https://www.fangraphs.com/players/aaron-judge/15640/stats" xr:uid="{E7D21BC6-5394-4504-9DD5-D3AC86396FE2}"/>
    <hyperlink ref="D290" r:id="rId2" display="https://www.fangraphs.com/leaders/major-league?pos=all&amp;stats=bat&amp;lg=all&amp;type=8&amp;season=2022&amp;month=0&amp;season1=2022&amp;ind=0&amp;qual=300&amp;pageitems=2000000000&amp;team=9" xr:uid="{9846CB59-6203-4790-A785-7088F979BCD3}"/>
    <hyperlink ref="B291" r:id="rId3" display="https://www.fangraphs.com/players/manny-machado/11493/stats" xr:uid="{A91EF6FD-BA58-4322-B637-8B6C48C5A6ED}"/>
    <hyperlink ref="D291" r:id="rId4" display="https://www.fangraphs.com/leaders/major-league?pos=all&amp;stats=bat&amp;lg=all&amp;type=8&amp;season=2022&amp;month=0&amp;season1=2022&amp;ind=0&amp;qual=300&amp;pageitems=2000000000&amp;team=29" xr:uid="{5302AA13-87CD-4FBC-AAD0-121828C34AD7}"/>
    <hyperlink ref="B292" r:id="rId5" display="https://www.fangraphs.com/players/nolan-arenado/9777/stats" xr:uid="{73F40615-6F62-4056-AB0B-300413BE630A}"/>
    <hyperlink ref="D292" r:id="rId6" display="https://www.fangraphs.com/leaders/major-league?pos=all&amp;stats=bat&amp;lg=all&amp;type=8&amp;season=2022&amp;month=0&amp;season1=2022&amp;ind=0&amp;qual=300&amp;pageitems=2000000000&amp;team=28" xr:uid="{04EF3B26-FD49-4B56-9DBB-7446ECC699C3}"/>
    <hyperlink ref="B293" r:id="rId7" display="https://www.fangraphs.com/players/freddie-freeman/5361/stats" xr:uid="{709825EB-8640-4417-8E69-8856CCEF96DC}"/>
    <hyperlink ref="D293" r:id="rId8" display="https://www.fangraphs.com/leaders/major-league?pos=all&amp;stats=bat&amp;lg=all&amp;type=8&amp;season=2022&amp;month=0&amp;season1=2022&amp;ind=0&amp;qual=300&amp;pageitems=2000000000&amp;team=22" xr:uid="{1EE7035B-3289-4F51-9A1B-D4FB76197522}"/>
    <hyperlink ref="B294" r:id="rId9" display="https://www.fangraphs.com/players/paul-goldschmidt/9218/stats" xr:uid="{E8799124-B2C5-49EB-8800-03E62BCB3DBE}"/>
    <hyperlink ref="D294" r:id="rId10" display="https://www.fangraphs.com/leaders/major-league?pos=all&amp;stats=bat&amp;lg=all&amp;type=8&amp;season=2022&amp;month=0&amp;season1=2022&amp;ind=0&amp;qual=300&amp;pageitems=2000000000&amp;team=28" xr:uid="{16603CD6-B6F9-4626-9B5F-134CCAFD7FEE}"/>
    <hyperlink ref="B295" r:id="rId11" display="https://www.fangraphs.com/players/yordan-alvarez/19556/stats" xr:uid="{19C2D340-3923-4455-AAD0-DDFBB0722030}"/>
    <hyperlink ref="D295" r:id="rId12" display="https://www.fangraphs.com/leaders/major-league?pos=all&amp;stats=bat&amp;lg=all&amp;type=8&amp;season=2022&amp;month=0&amp;season1=2022&amp;ind=0&amp;qual=300&amp;pageitems=2000000000&amp;team=21" xr:uid="{A462342F-311E-46E1-AB39-237C0BC74CCA}"/>
    <hyperlink ref="B296" r:id="rId13" display="https://www.fangraphs.com/players/jose-altuve/5417/stats" xr:uid="{55107559-6C3C-4037-9A95-80A78C2C1FED}"/>
    <hyperlink ref="D296" r:id="rId14" display="https://www.fangraphs.com/leaders/major-league?pos=all&amp;stats=bat&amp;lg=all&amp;type=8&amp;season=2022&amp;month=0&amp;season1=2022&amp;ind=0&amp;qual=300&amp;pageitems=2000000000&amp;team=21" xr:uid="{F335ABFE-BAC3-4DE3-99AD-D73E97043804}"/>
    <hyperlink ref="B297" r:id="rId15" display="https://www.fangraphs.com/players/francisco-lindor/12916/stats" xr:uid="{89D89815-57DF-463E-A717-FE9F368803B6}"/>
    <hyperlink ref="D297" r:id="rId16" display="https://www.fangraphs.com/leaders/major-league?pos=all&amp;stats=bat&amp;lg=all&amp;type=8&amp;season=2022&amp;month=0&amp;season1=2022&amp;ind=0&amp;qual=300&amp;pageitems=2000000000&amp;team=25" xr:uid="{0047ED75-7DBC-451F-96B1-87976C7E7CA0}"/>
    <hyperlink ref="B298" r:id="rId17" display="https://www.fangraphs.com/players/mookie-betts/13611/stats" xr:uid="{2C7B85F0-8B95-4632-9C30-53C3A7B6E99C}"/>
    <hyperlink ref="D298" r:id="rId18" display="https://www.fangraphs.com/leaders/major-league?pos=all&amp;stats=bat&amp;lg=all&amp;type=8&amp;season=2022&amp;month=0&amp;season1=2022&amp;ind=0&amp;qual=300&amp;pageitems=2000000000&amp;team=22" xr:uid="{F3685C02-A06B-4B5D-8BC3-B535F2A58889}"/>
    <hyperlink ref="B299" r:id="rId19" display="https://www.fangraphs.com/players/jt-realmuto/11739/stats" xr:uid="{06B90B79-7935-4D23-8E7A-7C055DF87DEC}"/>
    <hyperlink ref="D299" r:id="rId20" display="https://www.fangraphs.com/leaders/major-league?pos=all&amp;stats=bat&amp;lg=all&amp;type=8&amp;season=2022&amp;month=0&amp;season1=2022&amp;ind=0&amp;qual=300&amp;pageitems=2000000000&amp;team=26" xr:uid="{10B0E316-4F7B-4701-9F69-41EEE724EB3C}"/>
    <hyperlink ref="B300" r:id="rId21" display="https://www.fangraphs.com/players/dansby-swanson/18314/stats" xr:uid="{CB2CDB82-8BBE-488C-A127-CECB0A048056}"/>
    <hyperlink ref="D300" r:id="rId22" display="https://www.fangraphs.com/leaders/major-league?pos=all&amp;stats=bat&amp;lg=all&amp;type=8&amp;season=2022&amp;month=0&amp;season1=2022&amp;ind=0&amp;qual=300&amp;pageitems=2000000000&amp;team=16" xr:uid="{36AF0FDB-D002-484B-AAF3-FCB0B22FFA56}"/>
    <hyperlink ref="B301" r:id="rId23" display="https://www.fangraphs.com/players/trea-turner/16252/stats" xr:uid="{FE7E796A-BD74-40AF-8B96-7A8899AC0ACC}"/>
    <hyperlink ref="D301" r:id="rId24" display="https://www.fangraphs.com/leaders/major-league?pos=all&amp;stats=bat&amp;lg=all&amp;type=8&amp;season=2022&amp;month=0&amp;season1=2022&amp;ind=0&amp;qual=300&amp;pageitems=2000000000&amp;team=22" xr:uid="{B9B04762-0EB8-4A69-BCBC-E743A60B8C8C}"/>
    <hyperlink ref="B302" r:id="rId25" display="https://www.fangraphs.com/players/jose-ramirez/13510/stats" xr:uid="{1AA0F558-57C4-4D18-84A9-CB30B7D55D53}"/>
    <hyperlink ref="D302" r:id="rId26" display="https://www.fangraphs.com/leaders/major-league?pos=all&amp;stats=bat&amp;lg=all&amp;type=8&amp;season=2022&amp;month=0&amp;season1=2022&amp;ind=0&amp;qual=300&amp;pageitems=2000000000&amp;team=5" xr:uid="{3A45693B-E4A8-4D85-8F66-4663B535FEBD}"/>
    <hyperlink ref="B303" r:id="rId27" display="https://www.fangraphs.com/players/andres-gimenez/19950/stats" xr:uid="{1DC0B034-A503-43ED-B50C-A4CB8D02BABD}"/>
    <hyperlink ref="D303" r:id="rId28" display="https://www.fangraphs.com/leaders/major-league?pos=all&amp;stats=bat&amp;lg=all&amp;type=8&amp;season=2022&amp;month=0&amp;season1=2022&amp;ind=0&amp;qual=300&amp;pageitems=2000000000&amp;team=5" xr:uid="{3F09F76E-16D1-4A08-B7C6-9065BA5A04CF}"/>
    <hyperlink ref="B304" r:id="rId29" display="https://www.fangraphs.com/players/mike-trout/10155/stats" xr:uid="{6A2BBFDB-F5B7-4AE8-893E-17BCF7F66DA8}"/>
    <hyperlink ref="D304" r:id="rId30" display="https://www.fangraphs.com/leaders/major-league?pos=all&amp;stats=bat&amp;lg=all&amp;type=8&amp;season=2022&amp;month=0&amp;season1=2022&amp;ind=0&amp;qual=300&amp;pageitems=2000000000&amp;team=1" xr:uid="{6BD7F1AD-1FC6-466B-8B4D-97FB4F324C3A}"/>
    <hyperlink ref="B305" r:id="rId31" display="https://www.fangraphs.com/players/xander-bogaerts/12161/stats" xr:uid="{4F73AC08-072F-4965-9261-9B3576946F93}"/>
    <hyperlink ref="D305" r:id="rId32" display="https://www.fangraphs.com/leaders/major-league?pos=all&amp;stats=bat&amp;lg=all&amp;type=8&amp;season=2022&amp;month=0&amp;season1=2022&amp;ind=0&amp;qual=300&amp;pageitems=2000000000&amp;team=3" xr:uid="{1B4F76FA-534D-456F-A8E2-431850A4094C}"/>
    <hyperlink ref="B306" r:id="rId33" display="https://www.fangraphs.com/players/jeff-mcneil/15362/stats" xr:uid="{0A188833-9225-49B5-9F85-0648FECCB038}"/>
    <hyperlink ref="D306" r:id="rId34" display="https://www.fangraphs.com/leaders/major-league?pos=all&amp;stats=bat&amp;lg=all&amp;type=8&amp;season=2022&amp;month=0&amp;season1=2022&amp;ind=0&amp;qual=300&amp;pageitems=2000000000&amp;team=25" xr:uid="{83099DD9-B6A4-4B2C-8B94-F2673DE9F1A9}"/>
    <hyperlink ref="B307" r:id="rId35" display="https://www.fangraphs.com/players/austin-riley/18360/stats" xr:uid="{51E0641F-71D7-4049-8505-3F8A89A01431}"/>
    <hyperlink ref="D307" r:id="rId36" display="https://www.fangraphs.com/leaders/major-league?pos=all&amp;stats=bat&amp;lg=all&amp;type=8&amp;season=2022&amp;month=0&amp;season1=2022&amp;ind=0&amp;qual=300&amp;pageitems=2000000000&amp;team=16" xr:uid="{C0E0F6DD-6ADE-49CA-B1F3-272E8E591906}"/>
    <hyperlink ref="B308" r:id="rId37" display="https://www.fangraphs.com/players/tommy-edman/19470/stats" xr:uid="{FD64DCFA-1B98-4A3B-961F-7BB488800A47}"/>
    <hyperlink ref="D308" r:id="rId38" display="https://www.fangraphs.com/leaders/major-league?pos=all&amp;stats=bat&amp;lg=all&amp;type=8&amp;season=2022&amp;month=0&amp;season1=2022&amp;ind=0&amp;qual=300&amp;pageitems=2000000000&amp;team=28" xr:uid="{2E4D6323-5595-4D5C-9396-A92D70872034}"/>
    <hyperlink ref="B309" r:id="rId39" display="https://www.fangraphs.com/players/alex-bregman/17678/stats" xr:uid="{22E7F442-8D92-45A4-B5B7-4BFD6F972B9C}"/>
    <hyperlink ref="D309" r:id="rId40" display="https://www.fangraphs.com/leaders/major-league?pos=all&amp;stats=bat&amp;lg=all&amp;type=8&amp;season=2022&amp;month=0&amp;season1=2022&amp;ind=0&amp;qual=300&amp;pageitems=2000000000&amp;team=21" xr:uid="{49E1FD10-1F15-4CC0-9332-0AAE7B8EF42D}"/>
    <hyperlink ref="B310" r:id="rId41" display="https://www.fangraphs.com/players/adley-rutschman/26288/stats" xr:uid="{8FEB1CCF-008B-4ED1-ADBE-A8DF51BB1AAE}"/>
    <hyperlink ref="D310" r:id="rId42" display="https://www.fangraphs.com/leaders/major-league?pos=all&amp;stats=bat&amp;lg=all&amp;type=8&amp;season=2022&amp;month=0&amp;season1=2022&amp;ind=0&amp;qual=300&amp;pageitems=2000000000&amp;team=2" xr:uid="{4EA50507-70A5-49F9-9761-AC2ADAE6C07C}"/>
    <hyperlink ref="B311" r:id="rId43" display="https://www.fangraphs.com/players/julio-rodriguez/23697/stats" xr:uid="{D7DEDD5F-35CF-4883-9601-CC1A0ACBB210}"/>
    <hyperlink ref="D311" r:id="rId44" display="https://www.fangraphs.com/leaders/major-league?pos=all&amp;stats=bat&amp;lg=all&amp;type=8&amp;season=2022&amp;month=0&amp;season1=2022&amp;ind=0&amp;qual=300&amp;pageitems=2000000000&amp;team=11" xr:uid="{D4EF6C09-B7F2-42D9-81DB-438C29BBEE9C}"/>
    <hyperlink ref="B312" r:id="rId45" display="https://www.fangraphs.com/players/brandon-nimmo/12927/stats" xr:uid="{781D301B-9B55-433B-82F0-3AE7AA8A81D8}"/>
    <hyperlink ref="D312" r:id="rId46" display="https://www.fangraphs.com/leaders/major-league?pos=all&amp;stats=bat&amp;lg=all&amp;type=8&amp;season=2022&amp;month=0&amp;season1=2022&amp;ind=0&amp;qual=300&amp;pageitems=2000000000&amp;team=25" xr:uid="{F18EC037-1A3E-4F91-A126-CB85531F3E06}"/>
    <hyperlink ref="B313" r:id="rId47" display="https://www.fangraphs.com/players/sean-murphy/19352/stats" xr:uid="{EDB7C3A7-6593-4476-A1F6-0C1DF029263E}"/>
    <hyperlink ref="D313" r:id="rId48" display="https://www.fangraphs.com/leaders/major-league?pos=all&amp;stats=bat&amp;lg=all&amp;type=8&amp;season=2022&amp;month=0&amp;season1=2022&amp;ind=0&amp;qual=300&amp;pageitems=2000000000&amp;team=10" xr:uid="{D04B2191-EC79-4EAC-8DDF-8DA3B6F4E7FF}"/>
    <hyperlink ref="B314" r:id="rId49" display="https://www.fangraphs.com/players/michael-harris-ii/25931/stats" xr:uid="{3F5B48F5-F1AF-435B-9454-7C5BFD9D784E}"/>
    <hyperlink ref="D314" r:id="rId50" display="https://www.fangraphs.com/leaders/major-league?pos=all&amp;stats=bat&amp;lg=all&amp;type=8&amp;season=2022&amp;month=0&amp;season1=2022&amp;ind=0&amp;qual=300&amp;pageitems=2000000000&amp;team=16" xr:uid="{CA08900F-D671-4454-A936-286910E0E1C6}"/>
    <hyperlink ref="B315" r:id="rId51" display="https://www.fangraphs.com/players/kyle-tucker/18345/stats" xr:uid="{377DB035-D838-4C5E-A696-A1BA65376833}"/>
    <hyperlink ref="D315" r:id="rId52" display="https://www.fangraphs.com/leaders/major-league?pos=all&amp;stats=bat&amp;lg=all&amp;type=8&amp;season=2022&amp;month=0&amp;season1=2022&amp;ind=0&amp;qual=300&amp;pageitems=2000000000&amp;team=21" xr:uid="{57AEB9DD-208D-4509-96C9-E2E2E68AA6FD}"/>
    <hyperlink ref="B316" r:id="rId53" display="https://www.fangraphs.com/players/rafael-devers/17350/stats" xr:uid="{6466ADC1-57E0-4F1C-B6F1-E385FEC6F35E}"/>
    <hyperlink ref="D316" r:id="rId54" display="https://www.fangraphs.com/leaders/major-league?pos=all&amp;stats=bat&amp;lg=all&amp;type=8&amp;season=2022&amp;month=0&amp;season1=2022&amp;ind=0&amp;qual=300&amp;pageitems=2000000000&amp;team=3" xr:uid="{B1C970B4-7B41-43F1-AE7A-CEFDC733E029}"/>
    <hyperlink ref="B317" r:id="rId55" display="https://www.fangraphs.com/players/daulton-varsho/19918/stats" xr:uid="{627DA525-F03B-40E1-BC78-83D8980DABF0}"/>
    <hyperlink ref="D317" r:id="rId56" display="https://www.fangraphs.com/leaders/major-league?pos=all&amp;stats=bat&amp;lg=all&amp;type=8&amp;season=2022&amp;month=0&amp;season1=2022&amp;ind=0&amp;qual=300&amp;pageitems=2000000000&amp;team=15" xr:uid="{71B38B8B-8584-43DF-BC3C-8EE9566BFB2C}"/>
    <hyperlink ref="B318" r:id="rId57" display="https://www.fangraphs.com/players/willy-adames/15986/stats" xr:uid="{5625DE84-3ED4-459F-9B44-92A962A11F40}"/>
    <hyperlink ref="D318" r:id="rId58" display="https://www.fangraphs.com/leaders/major-league?pos=all&amp;stats=bat&amp;lg=all&amp;type=8&amp;season=2022&amp;month=0&amp;season1=2022&amp;ind=0&amp;qual=300&amp;pageitems=2000000000&amp;team=23" xr:uid="{98CAB0F3-56AB-4478-AA8D-4445C36BA6C2}"/>
    <hyperlink ref="B319" r:id="rId59" display="https://www.fangraphs.com/players/steven-kwan/24610/stats" xr:uid="{8A67AB6F-FC22-4E77-A946-A605349EB1E7}"/>
    <hyperlink ref="D319" r:id="rId60" display="https://www.fangraphs.com/leaders/major-league?pos=all&amp;stats=bat&amp;lg=all&amp;type=8&amp;season=2022&amp;month=0&amp;season1=2022&amp;ind=0&amp;qual=300&amp;pageitems=2000000000&amp;team=5" xr:uid="{7CB7BBD5-0AE4-4DCC-91FB-A1BD2E614027}"/>
    <hyperlink ref="B320" r:id="rId61" display="https://www.fangraphs.com/players/bo-bichette/19612/stats" xr:uid="{16ED9B11-5B52-4377-884A-090FD4ED281A}"/>
    <hyperlink ref="D320" r:id="rId62" display="https://www.fangraphs.com/leaders/major-league?pos=all&amp;stats=bat&amp;lg=all&amp;type=8&amp;season=2022&amp;month=0&amp;season1=2022&amp;ind=0&amp;qual=300&amp;pageitems=2000000000&amp;team=14" xr:uid="{D2B462AD-DDFC-45A8-BF1C-C96F7D07B4FC}"/>
    <hyperlink ref="B321" r:id="rId63" display="https://www.fangraphs.com/players/carlos-correa/14162/stats" xr:uid="{AE9AC48D-CAC7-41AD-BF9D-72B63953087E}"/>
    <hyperlink ref="D321" r:id="rId64" display="https://www.fangraphs.com/leaders/major-league?pos=all&amp;stats=bat&amp;lg=all&amp;type=8&amp;season=2022&amp;month=0&amp;season1=2022&amp;ind=0&amp;qual=300&amp;pageitems=2000000000&amp;team=8" xr:uid="{19373007-6E3C-451F-AEA7-7179555B53E5}"/>
    <hyperlink ref="B322" r:id="rId65" display="https://www.fangraphs.com/players/corey-seager/13624/stats" xr:uid="{A79043DF-258E-477F-81EA-1BF514F1BDDE}"/>
    <hyperlink ref="D322" r:id="rId66" display="https://www.fangraphs.com/leaders/major-league?pos=all&amp;stats=bat&amp;lg=all&amp;type=8&amp;season=2022&amp;month=0&amp;season1=2022&amp;ind=0&amp;qual=300&amp;pageitems=2000000000&amp;team=13" xr:uid="{29B95A65-B115-4DD0-A13B-32853212DA99}"/>
    <hyperlink ref="B323" r:id="rId67" display="https://www.fangraphs.com/players/george-springer/12856/stats" xr:uid="{0B075FBC-3C12-42BA-B556-27DF42FCAEEA}"/>
    <hyperlink ref="D323" r:id="rId68" display="https://www.fangraphs.com/leaders/major-league?pos=all&amp;stats=bat&amp;lg=all&amp;type=8&amp;season=2022&amp;month=0&amp;season1=2022&amp;ind=0&amp;qual=300&amp;pageitems=2000000000&amp;team=14" xr:uid="{48581FDA-0B7A-483F-AE7A-072EBF68EF23}"/>
    <hyperlink ref="B324" r:id="rId69" display="https://www.fangraphs.com/players/matt-chapman/16505/stats" xr:uid="{C3C44208-1FED-466A-BC42-761C3BDEE273}"/>
    <hyperlink ref="D324" r:id="rId70" display="https://www.fangraphs.com/leaders/major-league?pos=all&amp;stats=bat&amp;lg=all&amp;type=8&amp;season=2022&amp;month=0&amp;season1=2022&amp;ind=0&amp;qual=300&amp;pageitems=2000000000&amp;team=14" xr:uid="{29591A15-C46A-486E-A749-61F1EFCCBDC8}"/>
    <hyperlink ref="B325" r:id="rId71" display="https://www.fangraphs.com/players/jake-cronenworth/18036/stats" xr:uid="{C997B321-3382-487C-A2FB-A8DE2BD54C76}"/>
    <hyperlink ref="D325" r:id="rId72" display="https://www.fangraphs.com/leaders/major-league?pos=all&amp;stats=bat&amp;lg=all&amp;type=8&amp;season=2022&amp;month=0&amp;season1=2022&amp;ind=0&amp;qual=300&amp;pageitems=2000000000&amp;team=29" xr:uid="{0CB658F4-6E44-41F4-9EA0-AE0B08CB963E}"/>
    <hyperlink ref="B326" r:id="rId73" display="https://www.fangraphs.com/players/christian-walker/13419/stats" xr:uid="{32B1AD47-4D22-4259-9311-932CB228D638}"/>
    <hyperlink ref="D326" r:id="rId74" display="https://www.fangraphs.com/leaders/major-league?pos=all&amp;stats=bat&amp;lg=all&amp;type=8&amp;season=2022&amp;month=0&amp;season1=2022&amp;ind=0&amp;qual=300&amp;pageitems=2000000000&amp;team=15" xr:uid="{7D215913-AD01-43BB-B260-718AF96DB2F5}"/>
    <hyperlink ref="B327" r:id="rId75" display="https://www.fangraphs.com/players/cal-raleigh/21534/stats" xr:uid="{51B399EE-29AB-413D-892E-652A04E8956C}"/>
    <hyperlink ref="D327" r:id="rId76" display="https://www.fangraphs.com/leaders/major-league?pos=all&amp;stats=bat&amp;lg=all&amp;type=8&amp;season=2022&amp;month=0&amp;season1=2022&amp;ind=0&amp;qual=300&amp;pageitems=2000000000&amp;team=11" xr:uid="{003F3B07-0686-4BEF-942C-B4B2DC5D0B76}"/>
    <hyperlink ref="B328" r:id="rId77" display="https://www.fangraphs.com/players/eugenio-suarez/12552/stats" xr:uid="{EA488BFE-63DA-45FE-82F0-C15243A42319}"/>
    <hyperlink ref="D328" r:id="rId78" display="https://www.fangraphs.com/leaders/major-league?pos=all&amp;stats=bat&amp;lg=all&amp;type=8&amp;season=2022&amp;month=0&amp;season1=2022&amp;ind=0&amp;qual=300&amp;pageitems=2000000000&amp;team=11" xr:uid="{43B3AC63-F4E9-431A-A7DC-11F9C892F5F1}"/>
    <hyperlink ref="B329" r:id="rId79" display="https://www.fangraphs.com/players/byron-buxton/14161/stats" xr:uid="{2B726F64-52C0-41FC-9B50-020BF19E2B29}"/>
    <hyperlink ref="D329" r:id="rId80" display="https://www.fangraphs.com/leaders/major-league?pos=all&amp;stats=bat&amp;lg=all&amp;type=8&amp;season=2022&amp;month=0&amp;season1=2022&amp;ind=0&amp;qual=300&amp;pageitems=2000000000&amp;team=8" xr:uid="{02DA9AC8-16FA-4FF6-96D9-1E338A071792}"/>
    <hyperlink ref="B330" r:id="rId81" display="https://www.fangraphs.com/players/marcus-semien/12533/stats" xr:uid="{65C0C20C-7CF1-46B2-BD7F-A329591B01D5}"/>
    <hyperlink ref="D330" r:id="rId82" display="https://www.fangraphs.com/leaders/major-league?pos=all&amp;stats=bat&amp;lg=all&amp;type=8&amp;season=2022&amp;month=0&amp;season1=2022&amp;ind=0&amp;qual=300&amp;pageitems=2000000000&amp;team=13" xr:uid="{EBBBAF69-C466-4EE3-BB9D-1ABDFE199605}"/>
    <hyperlink ref="B331" r:id="rId83" display="https://www.fangraphs.com/players/nico-hoerner/21479/stats" xr:uid="{FC85D866-C7BA-4885-AC57-8B272CFFC9FD}"/>
    <hyperlink ref="D331" r:id="rId84" display="https://www.fangraphs.com/leaders/major-league?pos=all&amp;stats=bat&amp;lg=all&amp;type=8&amp;season=2022&amp;month=0&amp;season1=2022&amp;ind=0&amp;qual=300&amp;pageitems=2000000000&amp;team=17" xr:uid="{B752A61E-4FC1-4120-9779-7D9A48DBBDC3}"/>
    <hyperlink ref="B332" r:id="rId85" display="https://www.fangraphs.com/players/travis-darnaud/7739/stats" xr:uid="{5C584C55-4FCE-4501-99B1-BB007F012A43}"/>
    <hyperlink ref="D332" r:id="rId86" display="https://www.fangraphs.com/leaders/major-league?pos=all&amp;stats=bat&amp;lg=all&amp;type=8&amp;season=2022&amp;month=0&amp;season1=2022&amp;ind=0&amp;qual=300&amp;pageitems=2000000000&amp;team=16" xr:uid="{0DB0426B-701C-4180-B13D-BDB645F5CA58}"/>
    <hyperlink ref="B333" r:id="rId87" display="https://www.fangraphs.com/players/will-smith/19197/stats" xr:uid="{E0B1C129-9A51-47D1-8140-B6E40E9A1742}"/>
    <hyperlink ref="D333" r:id="rId88" display="https://www.fangraphs.com/leaders/major-league?pos=all&amp;stats=bat&amp;lg=all&amp;type=8&amp;season=2022&amp;month=0&amp;season1=2022&amp;ind=0&amp;qual=300&amp;pageitems=2000000000&amp;team=22" xr:uid="{3B02C963-D354-4DA7-B070-3ACCCA1F6627}"/>
    <hyperlink ref="B334" r:id="rId89" display="https://www.fangraphs.com/players/alejandro-kirk/22581/stats" xr:uid="{4AE1C044-F4A3-485B-8975-B34C9FF5DA20}"/>
    <hyperlink ref="D334" r:id="rId90" display="https://www.fangraphs.com/leaders/major-league?pos=all&amp;stats=bat&amp;lg=all&amp;type=8&amp;season=2022&amp;month=0&amp;season1=2022&amp;ind=0&amp;qual=300&amp;pageitems=2000000000&amp;team=14" xr:uid="{17E0F100-7F7C-4CA7-AEA3-B997CAE361DB}"/>
    <hyperlink ref="B335" r:id="rId91" display="https://www.fangraphs.com/players/taylor-ward/17548/stats" xr:uid="{28290BB7-E1FC-49DB-9406-F5163FDBE4BF}"/>
    <hyperlink ref="D335" r:id="rId92" display="https://www.fangraphs.com/leaders/major-league?pos=all&amp;stats=bat&amp;lg=all&amp;type=8&amp;season=2022&amp;month=0&amp;season1=2022&amp;ind=0&amp;qual=300&amp;pageitems=2000000000&amp;team=1" xr:uid="{3C989435-89B8-40C7-8458-138BD9AD2969}"/>
    <hyperlink ref="B336" r:id="rId93" display="https://www.fangraphs.com/players/juan-soto/20123/stats" xr:uid="{7ED3757D-EF01-42B4-9EF6-B7DA4A0435DA}"/>
    <hyperlink ref="B337" r:id="rId94" display="https://www.fangraphs.com/players/jose-abreu/15676/stats" xr:uid="{68432D41-9FB6-4801-BD86-DA40D843D9FF}"/>
    <hyperlink ref="D337" r:id="rId95" display="https://www.fangraphs.com/leaders/major-league?pos=all&amp;stats=bat&amp;lg=all&amp;type=8&amp;season=2022&amp;month=0&amp;season1=2022&amp;ind=0&amp;qual=300&amp;pageitems=2000000000&amp;team=4" xr:uid="{D2F1E6EB-E7DC-4188-95A9-D70AF8450A6B}"/>
    <hyperlink ref="B338" r:id="rId96" display="https://www.fangraphs.com/players/pete-alonso/19251/stats" xr:uid="{93F2E6D8-7FD0-4F2F-AAF9-4C68F19DCB14}"/>
    <hyperlink ref="D338" r:id="rId97" display="https://www.fangraphs.com/leaders/major-league?pos=all&amp;stats=bat&amp;lg=all&amp;type=8&amp;season=2022&amp;month=0&amp;season1=2022&amp;ind=0&amp;qual=300&amp;pageitems=2000000000&amp;team=25" xr:uid="{26F9A2B8-410F-4A0C-8A4A-5C6EB9F0A6ED}"/>
    <hyperlink ref="B339" r:id="rId98" display="https://www.fangraphs.com/players/shohei-ohtani/19755/stats" xr:uid="{C23BBE0B-8889-41BD-9076-FD4F7D5122F0}"/>
    <hyperlink ref="D339" r:id="rId99" display="https://www.fangraphs.com/leaders/major-league?pos=all&amp;stats=bat&amp;lg=all&amp;type=8&amp;season=2022&amp;month=0&amp;season1=2022&amp;ind=0&amp;qual=300&amp;pageitems=2000000000&amp;team=1" xr:uid="{1DCF3836-1A87-4516-97B1-63E04C0C4438}"/>
    <hyperlink ref="B340" r:id="rId100" display="https://www.fangraphs.com/players/jose-trevino/16725/stats" xr:uid="{2CC57DB0-06FB-4AFB-8887-4754E0E7A2C8}"/>
    <hyperlink ref="D340" r:id="rId101" display="https://www.fangraphs.com/leaders/major-league?pos=all&amp;stats=bat&amp;lg=all&amp;type=8&amp;season=2022&amp;month=0&amp;season1=2022&amp;ind=0&amp;qual=300&amp;pageitems=2000000000&amp;team=9" xr:uid="{B7260E90-DB9A-4318-AF83-8147F82C24CF}"/>
    <hyperlink ref="B341" r:id="rId102" display="https://www.fangraphs.com/players/yandy-diaz/16578/stats" xr:uid="{01F9AC36-491C-4CA3-A23F-E6E731F0C4C1}"/>
    <hyperlink ref="D341" r:id="rId103" display="https://www.fangraphs.com/leaders/major-league?pos=all&amp;stats=bat&amp;lg=all&amp;type=8&amp;season=2022&amp;month=0&amp;season1=2022&amp;ind=0&amp;qual=300&amp;pageitems=2000000000&amp;team=12" xr:uid="{71B97FC0-CB2A-477C-BA89-AA615D9D0FE2}"/>
    <hyperlink ref="B342" r:id="rId104" display="https://www.fangraphs.com/players/ha-seong-kim/27506/stats" xr:uid="{D025D30D-9BD7-45AC-B627-20420AE1A63B}"/>
    <hyperlink ref="D342" r:id="rId105" display="https://www.fangraphs.com/leaders/major-league?pos=all&amp;stats=bat&amp;lg=all&amp;type=8&amp;season=2022&amp;month=0&amp;season1=2022&amp;ind=0&amp;qual=300&amp;pageitems=2000000000&amp;team=29" xr:uid="{7C095FD1-7F64-4DD7-A304-0AA1A2BC0BF8}"/>
    <hyperlink ref="B343" r:id="rId106" display="https://www.fangraphs.com/players/adolis-garcia/19287/stats" xr:uid="{D55792AA-FD35-4361-B03C-0678BA1DDD2A}"/>
    <hyperlink ref="D343" r:id="rId107" display="https://www.fangraphs.com/leaders/major-league?pos=all&amp;stats=bat&amp;lg=all&amp;type=8&amp;season=2022&amp;month=0&amp;season1=2022&amp;ind=0&amp;qual=300&amp;pageitems=2000000000&amp;team=13" xr:uid="{5F7024C3-9EB9-414B-8762-8D54C0CB9331}"/>
    <hyperlink ref="B344" r:id="rId108" display="https://www.fangraphs.com/players/cedric-mullins-ii/17929/stats" xr:uid="{22C999EB-D5EE-413C-8C94-32463FF940FC}"/>
    <hyperlink ref="D344" r:id="rId109" display="https://www.fangraphs.com/leaders/major-league?pos=all&amp;stats=bat&amp;lg=all&amp;type=8&amp;season=2022&amp;month=0&amp;season1=2022&amp;ind=0&amp;qual=300&amp;pageitems=2000000000&amp;team=2" xr:uid="{FF810B6B-736D-486E-B863-2D00EDC545EC}"/>
    <hyperlink ref="B345" r:id="rId110" display="https://www.fangraphs.com/players/ian-happ/17919/stats" xr:uid="{D3C99E97-B492-4A51-B68C-2ED71A8BA3E3}"/>
    <hyperlink ref="D345" r:id="rId111" display="https://www.fangraphs.com/leaders/major-league?pos=all&amp;stats=bat&amp;lg=all&amp;type=8&amp;season=2022&amp;month=0&amp;season1=2022&amp;ind=0&amp;qual=300&amp;pageitems=2000000000&amp;team=17" xr:uid="{AA720618-A0BC-4F8F-9D00-CF3F1D9A5C8B}"/>
    <hyperlink ref="B346" r:id="rId112" display="https://www.fangraphs.com/players/elvis-andrus/8709/stats" xr:uid="{DA44D28F-58D9-4BCF-B970-9504E0344FE6}"/>
    <hyperlink ref="B347" r:id="rId113" display="https://www.fangraphs.com/players/jeremy-pena/21636/stats" xr:uid="{F524BA45-4895-47A4-B187-F21200E928BE}"/>
    <hyperlink ref="D347" r:id="rId114" display="https://www.fangraphs.com/leaders/major-league?pos=all&amp;stats=bat&amp;lg=all&amp;type=8&amp;season=2022&amp;month=0&amp;season1=2022&amp;ind=0&amp;qual=300&amp;pageitems=2000000000&amp;team=21" xr:uid="{664BD305-2B4B-47AB-A0B7-5C3647682BA1}"/>
    <hyperlink ref="B348" r:id="rId115" display="https://www.fangraphs.com/players/willson-contreras/11609/stats" xr:uid="{1C194A38-1661-4ADD-AED8-89AC9C4689B2}"/>
    <hyperlink ref="D348" r:id="rId116" display="https://www.fangraphs.com/leaders/major-league?pos=all&amp;stats=bat&amp;lg=all&amp;type=8&amp;season=2022&amp;month=0&amp;season1=2022&amp;ind=0&amp;qual=300&amp;pageitems=2000000000&amp;team=17" xr:uid="{FD9EE3F8-195C-4374-822E-475C82C07191}"/>
    <hyperlink ref="B349" r:id="rId117" display="https://www.fangraphs.com/players/matt-olson/14344/stats" xr:uid="{E1F407FC-9593-446A-97F2-45F75FA7F7F5}"/>
    <hyperlink ref="D349" r:id="rId118" display="https://www.fangraphs.com/leaders/major-league?pos=all&amp;stats=bat&amp;lg=all&amp;type=8&amp;season=2022&amp;month=0&amp;season1=2022&amp;ind=0&amp;qual=300&amp;pageitems=2000000000&amp;team=16" xr:uid="{7E058482-9B00-4552-9692-637BBD19084C}"/>
    <hyperlink ref="B350" r:id="rId119" display="https://www.fangraphs.com/players/luis-arraez/18568/stats" xr:uid="{EC6FE92F-A7B2-4E3C-BB91-B829B8ADFB8E}"/>
    <hyperlink ref="D350" r:id="rId120" display="https://www.fangraphs.com/leaders/major-league?pos=all&amp;stats=bat&amp;lg=all&amp;type=8&amp;season=2022&amp;month=0&amp;season1=2022&amp;ind=0&amp;qual=300&amp;pageitems=2000000000&amp;team=8" xr:uid="{4DE2700A-1EA1-41AF-BC0E-EF266A109A82}"/>
    <hyperlink ref="B351" r:id="rId121" display="https://www.fangraphs.com/players/brandon-drury/11615/stats" xr:uid="{5C892698-EC5A-4CAA-9B5D-C3522E600B8F}"/>
    <hyperlink ref="B352" r:id="rId122" display="https://www.fangraphs.com/players/dj-lemahieu/9874/stats" xr:uid="{A0E25495-C911-496B-9BC5-647487772111}"/>
    <hyperlink ref="D352" r:id="rId123" display="https://www.fangraphs.com/leaders/major-league?pos=all&amp;stats=bat&amp;lg=all&amp;type=8&amp;season=2022&amp;month=0&amp;season1=2022&amp;ind=0&amp;qual=300&amp;pageitems=2000000000&amp;team=9" xr:uid="{9C295CA0-BEA6-4EB7-9C63-620F123732B9}"/>
    <hyperlink ref="B353" r:id="rId124" display="https://www.fangraphs.com/players/ryan-mcmahon/15112/stats" xr:uid="{1AE363F0-1D56-4C0F-82F3-45CBEB624848}"/>
    <hyperlink ref="D353" r:id="rId125" display="https://www.fangraphs.com/leaders/major-league?pos=all&amp;stats=bat&amp;lg=all&amp;type=8&amp;season=2022&amp;month=0&amp;season1=2022&amp;ind=0&amp;qual=300&amp;pageitems=2000000000&amp;team=19" xr:uid="{D035D3E7-C391-470C-A24E-20932B315F6F}"/>
    <hyperlink ref="B354" r:id="rId126" display="https://www.fangraphs.com/players/gavin-lux/19955/stats" xr:uid="{BF7C42A9-41E9-431E-9E8E-A84019664813}"/>
    <hyperlink ref="D354" r:id="rId127" display="https://www.fangraphs.com/leaders/major-league?pos=all&amp;stats=bat&amp;lg=all&amp;type=8&amp;season=2022&amp;month=0&amp;season1=2022&amp;ind=0&amp;qual=300&amp;pageitems=2000000000&amp;team=22" xr:uid="{F807594F-0CE8-47DE-A988-9671FA477BD8}"/>
    <hyperlink ref="B355" r:id="rId128" display="https://www.fangraphs.com/players/kebryan-hayes/18577/stats" xr:uid="{336AF2EF-1640-4B6F-BED7-DD96616C7F5D}"/>
    <hyperlink ref="D355" r:id="rId129" display="https://www.fangraphs.com/leaders/major-league?pos=all&amp;stats=bat&amp;lg=all&amp;type=8&amp;season=2022&amp;month=0&amp;season1=2022&amp;ind=0&amp;qual=300&amp;pageitems=2000000000&amp;team=27" xr:uid="{01C81915-06AB-4508-84A0-D4017A223482}"/>
    <hyperlink ref="B356" r:id="rId130" display="https://www.fangraphs.com/players/gleyber-torres/16997/stats" xr:uid="{8755D7BE-3996-44B6-85C0-B4308C886FB2}"/>
    <hyperlink ref="D356" r:id="rId131" display="https://www.fangraphs.com/leaders/major-league?pos=all&amp;stats=bat&amp;lg=all&amp;type=8&amp;season=2022&amp;month=0&amp;season1=2022&amp;ind=0&amp;qual=300&amp;pageitems=2000000000&amp;team=9" xr:uid="{9D2775F0-7782-4120-91DD-2A72E4BC49B9}"/>
    <hyperlink ref="B357" r:id="rId132" display="https://www.fangraphs.com/players/starling-marte/9241/stats" xr:uid="{ABE20A48-D7F2-496E-AAE1-1AC3D9C040E6}"/>
    <hyperlink ref="D357" r:id="rId133" display="https://www.fangraphs.com/leaders/major-league?pos=all&amp;stats=bat&amp;lg=all&amp;type=8&amp;season=2022&amp;month=0&amp;season1=2022&amp;ind=0&amp;qual=300&amp;pageitems=2000000000&amp;team=25" xr:uid="{FD53062C-7F2A-49E5-8A0F-FFFF159BD4F0}"/>
    <hyperlink ref="B358" r:id="rId134" display="https://www.fangraphs.com/players/jorge-mateo/17273/stats" xr:uid="{FC421E73-2AB1-4A7A-903F-F3CF3BCEE319}"/>
    <hyperlink ref="D358" r:id="rId135" display="https://www.fangraphs.com/leaders/major-league?pos=all&amp;stats=bat&amp;lg=all&amp;type=8&amp;season=2022&amp;month=0&amp;season1=2022&amp;ind=0&amp;qual=300&amp;pageitems=2000000000&amp;team=2" xr:uid="{A9FE7702-EB45-4BC4-BFD2-13502A584C70}"/>
    <hyperlink ref="B359" r:id="rId136" display="https://www.fangraphs.com/players/nathaniel-lowe/19566/stats" xr:uid="{5D03D33D-1A15-4A66-955E-8E67E9F26FC6}"/>
    <hyperlink ref="D359" r:id="rId137" display="https://www.fangraphs.com/leaders/major-league?pos=all&amp;stats=bat&amp;lg=all&amp;type=8&amp;season=2022&amp;month=0&amp;season1=2022&amp;ind=0&amp;qual=300&amp;pageitems=2000000000&amp;team=13" xr:uid="{02E77B72-7861-433D-8CE5-4CC057A177DA}"/>
    <hyperlink ref="B360" r:id="rId138" display="https://www.fangraphs.com/players/thairo-estrada/16426/stats" xr:uid="{6AD3DAB8-B347-47A4-90EA-E23648BE7380}"/>
    <hyperlink ref="D360" r:id="rId139" display="https://www.fangraphs.com/leaders/major-league?pos=all&amp;stats=bat&amp;lg=all&amp;type=8&amp;season=2022&amp;month=0&amp;season1=2022&amp;ind=0&amp;qual=300&amp;pageitems=2000000000&amp;team=30" xr:uid="{2A04CF7E-DF95-4152-9D80-20D6C8BE1D29}"/>
    <hyperlink ref="B361" r:id="rId140" display="https://www.fangraphs.com/players/vladimir-guerrero-jr/19611/stats" xr:uid="{0CE25BB9-780B-4EAC-9416-1DAA9F9E4F31}"/>
    <hyperlink ref="D361" r:id="rId141" display="https://www.fangraphs.com/leaders/major-league?pos=all&amp;stats=bat&amp;lg=all&amp;type=8&amp;season=2022&amp;month=0&amp;season1=2022&amp;ind=0&amp;qual=300&amp;pageitems=2000000000&amp;team=14" xr:uid="{700055D5-0A5D-498E-8CE5-CA75C0239A74}"/>
    <hyperlink ref="B362" r:id="rId142" display="https://www.fangraphs.com/players/andrew-benintendi/17901/stats" xr:uid="{8E2E5A93-3ED7-4F63-8045-F8BFF6A92F9A}"/>
    <hyperlink ref="B363" r:id="rId143" display="https://www.fangraphs.com/players/bryan-reynolds/19326/stats" xr:uid="{D302BCA8-D2EC-4517-97D1-89028E6E043D}"/>
    <hyperlink ref="D363" r:id="rId144" display="https://www.fangraphs.com/leaders/major-league?pos=all&amp;stats=bat&amp;lg=all&amp;type=8&amp;season=2022&amp;month=0&amp;season1=2022&amp;ind=0&amp;qual=300&amp;pageitems=2000000000&amp;team=27" xr:uid="{3AD21795-C368-4256-AAA0-0E143AC8658C}"/>
    <hyperlink ref="B364" r:id="rId145" display="https://www.fangraphs.com/players/josh-rojas/19734/stats" xr:uid="{F04E0785-A9A1-4B0F-8CC1-06F4CC7CC93C}"/>
    <hyperlink ref="D364" r:id="rId146" display="https://www.fangraphs.com/leaders/major-league?pos=all&amp;stats=bat&amp;lg=all&amp;type=8&amp;season=2022&amp;month=0&amp;season1=2022&amp;ind=0&amp;qual=300&amp;pageitems=2000000000&amp;team=15" xr:uid="{737CB2C3-45E3-4644-B6E9-125C97F242E5}"/>
    <hyperlink ref="B365" r:id="rId147" display="https://www.fangraphs.com/players/randy-arozarena/19290/stats" xr:uid="{776EDFE0-8FFF-4671-8296-67201DFEF5C3}"/>
    <hyperlink ref="D365" r:id="rId148" display="https://www.fangraphs.com/leaders/major-league?pos=all&amp;stats=bat&amp;lg=all&amp;type=8&amp;season=2022&amp;month=0&amp;season1=2022&amp;ind=0&amp;qual=300&amp;pageitems=2000000000&amp;team=12" xr:uid="{F3DE158B-583F-47A7-B613-84B9ED83FFEE}"/>
    <hyperlink ref="B366" r:id="rId149" display="https://www.fangraphs.com/players/ramon-urias/18795/stats" xr:uid="{921ACDBD-9105-423B-943B-4BF0182A8FE4}"/>
    <hyperlink ref="D366" r:id="rId150" display="https://www.fangraphs.com/leaders/major-league?pos=all&amp;stats=bat&amp;lg=all&amp;type=8&amp;season=2022&amp;month=0&amp;season1=2022&amp;ind=0&amp;qual=300&amp;pageitems=2000000000&amp;team=2" xr:uid="{48CB17F7-6B73-412F-8CC9-F47A15819D63}"/>
    <hyperlink ref="B367" r:id="rId151" display="https://www.fangraphs.com/players/jonah-heim/16930/stats" xr:uid="{C5EBF666-26EB-490E-A9EB-F7D3FDC99B93}"/>
    <hyperlink ref="D367" r:id="rId152" display="https://www.fangraphs.com/leaders/major-league?pos=all&amp;stats=bat&amp;lg=all&amp;type=8&amp;season=2022&amp;month=0&amp;season1=2022&amp;ind=0&amp;qual=300&amp;pageitems=2000000000&amp;team=13" xr:uid="{CAC6DB93-501D-4523-A236-FE7346D88F31}"/>
    <hyperlink ref="B368" r:id="rId153" display="https://www.fangraphs.com/players/amed-rosario/15518/stats" xr:uid="{F550BB67-82DC-423F-B57B-F632F746FE97}"/>
    <hyperlink ref="D368" r:id="rId154" display="https://www.fangraphs.com/leaders/major-league?pos=all&amp;stats=bat&amp;lg=all&amp;type=8&amp;season=2022&amp;month=0&amp;season1=2022&amp;ind=0&amp;qual=300&amp;pageitems=2000000000&amp;team=5" xr:uid="{0E719CAE-2DC9-44A5-AF69-32057E02B0DC}"/>
    <hyperlink ref="B369" r:id="rId155" display="https://www.fangraphs.com/players/kyle-schwarber/16478/stats" xr:uid="{B5FE61F5-172B-4D95-B26A-22AE147E1FB6}"/>
    <hyperlink ref="D369" r:id="rId156" display="https://www.fangraphs.com/leaders/major-league?pos=all&amp;stats=bat&amp;lg=all&amp;type=8&amp;season=2022&amp;month=0&amp;season1=2022&amp;ind=0&amp;qual=300&amp;pageitems=2000000000&amp;team=26" xr:uid="{DC011E2B-5648-43B9-97E1-ECFED3A72030}"/>
    <hyperlink ref="B370" r:id="rId157" display="https://www.fangraphs.com/players/mark-canha/11445/stats" xr:uid="{7C742DA9-45E8-4B4C-99FF-28D541159E4D}"/>
    <hyperlink ref="D370" r:id="rId158" display="https://www.fangraphs.com/leaders/major-league?pos=all&amp;stats=bat&amp;lg=all&amp;type=8&amp;season=2022&amp;month=0&amp;season1=2022&amp;ind=0&amp;qual=300&amp;pageitems=2000000000&amp;team=25" xr:uid="{E2666C97-186F-4AE0-84CA-1E3BFEA0A3BE}"/>
    <hyperlink ref="B371" r:id="rId159" display="https://www.fangraphs.com/players/anthony-santander/14551/stats" xr:uid="{8E19242A-662E-4084-918D-BE7928C508D7}"/>
    <hyperlink ref="D371" r:id="rId160" display="https://www.fangraphs.com/leaders/major-league?pos=all&amp;stats=bat&amp;lg=all&amp;type=8&amp;season=2022&amp;month=0&amp;season1=2022&amp;ind=0&amp;qual=300&amp;pageitems=2000000000&amp;team=2" xr:uid="{C97B34B3-6A8A-4D8F-AD69-23B6FBB2A66B}"/>
    <hyperlink ref="B372" r:id="rId161" display="https://www.fangraphs.com/players/brendan-donovan/24679/stats" xr:uid="{3961FB3A-C14B-4D8E-9FFE-C62B1E3A4350}"/>
    <hyperlink ref="D372" r:id="rId162" display="https://www.fangraphs.com/leaders/major-league?pos=all&amp;stats=bat&amp;lg=all&amp;type=8&amp;season=2022&amp;month=0&amp;season1=2022&amp;ind=0&amp;qual=300&amp;pageitems=2000000000&amp;team=28" xr:uid="{D082AA76-A68D-402E-8DAD-CBF09CCFF6F0}"/>
    <hyperlink ref="B373" r:id="rId163" display="https://www.fangraphs.com/players/lars-nootbaar/21454/stats" xr:uid="{EBC85B6F-210D-4AFD-9142-F6BBDC10BD27}"/>
    <hyperlink ref="D373" r:id="rId164" display="https://www.fangraphs.com/leaders/major-league?pos=all&amp;stats=bat&amp;lg=all&amp;type=8&amp;season=2022&amp;month=0&amp;season1=2022&amp;ind=0&amp;qual=300&amp;pageitems=2000000000&amp;team=28" xr:uid="{B8C59C4E-7A01-42E4-A8E1-A856EC581382}"/>
    <hyperlink ref="B374" r:id="rId165" display="https://www.fangraphs.com/players/jurickson-profar/10815/stats" xr:uid="{264ABE61-EF81-4ADE-B2E3-1E787E61E74B}"/>
    <hyperlink ref="D374" r:id="rId166" display="https://www.fangraphs.com/leaders/major-league?pos=all&amp;stats=bat&amp;lg=all&amp;type=8&amp;season=2022&amp;month=0&amp;season1=2022&amp;ind=0&amp;qual=300&amp;pageitems=2000000000&amp;team=29" xr:uid="{91EB4D87-EEF6-4A20-9D59-355D18869E4A}"/>
    <hyperlink ref="B375" r:id="rId167" display="https://www.fangraphs.com/players/hunter-renfroe/15464/stats" xr:uid="{51772782-C5F4-475A-BDB1-F64789B13202}"/>
    <hyperlink ref="D375" r:id="rId168" display="https://www.fangraphs.com/leaders/major-league?pos=all&amp;stats=bat&amp;lg=all&amp;type=8&amp;season=2022&amp;month=0&amp;season1=2022&amp;ind=0&amp;qual=300&amp;pageitems=2000000000&amp;team=23" xr:uid="{38026EE8-84D5-4DA7-A63A-B43D72665605}"/>
    <hyperlink ref="B376" r:id="rId169" display="https://www.fangraphs.com/players/teoscar-hernandez/13066/stats" xr:uid="{9E714F61-969F-476D-9EBD-4AF5CCD396C2}"/>
    <hyperlink ref="D376" r:id="rId170" display="https://www.fangraphs.com/leaders/major-league?pos=all&amp;stats=bat&amp;lg=all&amp;type=8&amp;season=2022&amp;month=0&amp;season1=2022&amp;ind=0&amp;qual=300&amp;pageitems=2000000000&amp;team=14" xr:uid="{0416A023-FC60-4664-9637-81A0E6B7E3C1}"/>
    <hyperlink ref="B377" r:id="rId171" display="https://www.fangraphs.com/players/anthony-rizzo/3473/stats" xr:uid="{CE1C6C6A-E423-4C2D-9133-4502FE25C386}"/>
    <hyperlink ref="D377" r:id="rId172" display="https://www.fangraphs.com/leaders/major-league?pos=all&amp;stats=bat&amp;lg=all&amp;type=8&amp;season=2022&amp;month=0&amp;season1=2022&amp;ind=0&amp;qual=300&amp;pageitems=2000000000&amp;team=9" xr:uid="{AC8982F4-FD73-4DC4-B1D0-EF7E27B8831C}"/>
    <hyperlink ref="B378" r:id="rId173" display="https://www.fangraphs.com/players/dylan-carlson/20126/stats" xr:uid="{C1AFE4B6-A775-4C80-8FCD-E8EDFCC82225}"/>
    <hyperlink ref="D378" r:id="rId174" display="https://www.fangraphs.com/leaders/major-league?pos=all&amp;stats=bat&amp;lg=all&amp;type=8&amp;season=2022&amp;month=0&amp;season1=2022&amp;ind=0&amp;qual=300&amp;pageitems=2000000000&amp;team=28" xr:uid="{C726B5A3-8219-4A16-9A10-02E7D7F77191}"/>
    <hyperlink ref="B379" r:id="rId175" display="https://www.fangraphs.com/players/william-contreras/20503/stats" xr:uid="{D27E7401-1F2C-423A-898C-FF0BC4235CF4}"/>
    <hyperlink ref="D379" r:id="rId176" display="https://www.fangraphs.com/leaders/major-league?pos=all&amp;stats=bat&amp;lg=all&amp;type=8&amp;season=2022&amp;month=0&amp;season1=2022&amp;ind=0&amp;qual=300&amp;pageitems=2000000000&amp;team=16" xr:uid="{B6708FFE-0D1D-4A35-AE87-8ED8ACA30046}"/>
    <hyperlink ref="B380" r:id="rId177" display="https://www.fangraphs.com/players/kolten-wong/12532/stats" xr:uid="{FC412396-BEB0-4E75-8F3C-ED27FB604231}"/>
    <hyperlink ref="D380" r:id="rId178" display="https://www.fangraphs.com/leaders/major-league?pos=all&amp;stats=bat&amp;lg=all&amp;type=8&amp;season=2022&amp;month=0&amp;season1=2022&amp;ind=0&amp;qual=300&amp;pageitems=2000000000&amp;team=23" xr:uid="{C7F5B715-6EC1-4A46-B0CA-AB5F712758C7}"/>
    <hyperlink ref="B381" r:id="rId179" display="https://www.fangraphs.com/players/justin-turner/5235/stats" xr:uid="{BFC0EA7C-56DF-4729-9785-CB63C34C5FCF}"/>
    <hyperlink ref="D381" r:id="rId180" display="https://www.fangraphs.com/leaders/major-league?pos=all&amp;stats=bat&amp;lg=all&amp;type=8&amp;season=2022&amp;month=0&amp;season1=2022&amp;ind=0&amp;qual=300&amp;pageitems=2000000000&amp;team=22" xr:uid="{A851D000-5BB6-4369-9C1D-9F5015785A23}"/>
    <hyperlink ref="B382" r:id="rId181" display="https://www.fangraphs.com/players/isaac-paredes/20036/stats" xr:uid="{58C2FB7F-A506-48EF-83C9-5122540CA12F}"/>
    <hyperlink ref="D382" r:id="rId182" display="https://www.fangraphs.com/leaders/major-league?pos=all&amp;stats=bat&amp;lg=all&amp;type=8&amp;season=2022&amp;month=0&amp;season1=2022&amp;ind=0&amp;qual=300&amp;pageitems=2000000000&amp;team=12" xr:uid="{F74E6B9B-5612-41B7-9F93-07D053E1C155}"/>
    <hyperlink ref="B383" r:id="rId183" display="https://www.fangraphs.com/players/max-muncy/13301/stats" xr:uid="{BEDE082D-3C2A-4627-8679-E14D2AE2A1EB}"/>
    <hyperlink ref="D383" r:id="rId184" display="https://www.fangraphs.com/leaders/major-league?pos=all&amp;stats=bat&amp;lg=all&amp;type=8&amp;season=2022&amp;month=0&amp;season1=2022&amp;ind=0&amp;qual=300&amp;pageitems=2000000000&amp;team=22" xr:uid="{E130EB17-D119-4B00-B735-EFC3E0810194}"/>
    <hyperlink ref="B384" r:id="rId185" display="https://www.fangraphs.com/players/bryce-harper/11579/stats" xr:uid="{7478C272-364F-46CC-AA88-3A31ED353A58}"/>
    <hyperlink ref="D384" r:id="rId186" display="https://www.fangraphs.com/leaders/major-league?pos=all&amp;stats=bat&amp;lg=all&amp;type=8&amp;season=2022&amp;month=0&amp;season1=2022&amp;ind=0&amp;qual=300&amp;pageitems=2000000000&amp;team=26" xr:uid="{31FB8E6F-50EA-45D0-A8FF-146C9427EDB3}"/>
    <hyperlink ref="B385" r:id="rId187" display="https://www.fangraphs.com/players/jake-mccarthy/21622/stats" xr:uid="{A9748888-19C6-4D55-812A-0F38BC78E833}"/>
    <hyperlink ref="D385" r:id="rId188" display="https://www.fangraphs.com/leaders/major-league?pos=all&amp;stats=bat&amp;lg=all&amp;type=8&amp;season=2022&amp;month=0&amp;season1=2022&amp;ind=0&amp;qual=300&amp;pageitems=2000000000&amp;team=15" xr:uid="{80B8549A-0A58-4096-B8C9-CEC2ACD5AD64}"/>
    <hyperlink ref="B386" r:id="rId189" display="https://www.fangraphs.com/players/trevor-story/12564/stats" xr:uid="{1E5BDCDC-1D29-4CC6-B6BC-81B84A201DA9}"/>
    <hyperlink ref="D386" r:id="rId190" display="https://www.fangraphs.com/leaders/major-league?pos=all&amp;stats=bat&amp;lg=all&amp;type=8&amp;season=2022&amp;month=0&amp;season1=2022&amp;ind=0&amp;qual=300&amp;pageitems=2000000000&amp;team=3" xr:uid="{64C67022-DF9E-4E6F-BCD3-FBA94B8A4F80}"/>
    <hyperlink ref="B387" r:id="rId191" display="https://www.fangraphs.com/players/gio-urshela/10681/stats" xr:uid="{E5721BD6-96D2-44EC-86B4-03076148DE1E}"/>
    <hyperlink ref="D387" r:id="rId192" display="https://www.fangraphs.com/leaders/major-league?pos=all&amp;stats=bat&amp;lg=all&amp;type=8&amp;season=2022&amp;month=0&amp;season1=2022&amp;ind=0&amp;qual=300&amp;pageitems=2000000000&amp;team=8" xr:uid="{6E0A7D7A-4D34-4607-8C8E-CEAC28263C69}"/>
    <hyperlink ref="B388" r:id="rId193" display="https://www.fangraphs.com/players/santiago-espinal/19997/stats" xr:uid="{611FBBA9-7308-45F8-B855-5548F9E86D91}"/>
    <hyperlink ref="D388" r:id="rId194" display="https://www.fangraphs.com/leaders/major-league?pos=all&amp;stats=bat&amp;lg=all&amp;type=8&amp;season=2022&amp;month=0&amp;season1=2022&amp;ind=0&amp;qual=300&amp;pageitems=2000000000&amp;team=14" xr:uid="{3C8B9007-C43B-4FEB-BB83-32EB1D0F0B1E}"/>
    <hyperlink ref="B389" r:id="rId195" display="https://www.fangraphs.com/players/wander-franco/23667/stats" xr:uid="{03F89E2A-45FB-4AF8-B2A8-9ADB5F6BADA5}"/>
    <hyperlink ref="D389" r:id="rId196" display="https://www.fangraphs.com/leaders/major-league?pos=all&amp;stats=bat&amp;lg=all&amp;type=8&amp;season=2022&amp;month=0&amp;season1=2022&amp;ind=0&amp;qual=300&amp;pageitems=2000000000&amp;team=12" xr:uid="{DED57D53-A4BA-40F4-9B2D-9897D8C67677}"/>
    <hyperlink ref="B390" r:id="rId197" display="https://www.fangraphs.com/players/ty-france/17982/stats" xr:uid="{AAC27130-2142-409C-8BC6-7E7B6BE5706F}"/>
    <hyperlink ref="D390" r:id="rId198" display="https://www.fangraphs.com/leaders/major-league?pos=all&amp;stats=bat&amp;lg=all&amp;type=8&amp;season=2022&amp;month=0&amp;season1=2022&amp;ind=0&amp;qual=300&amp;pageitems=2000000000&amp;team=11" xr:uid="{D14E854B-5F8A-42F4-86E6-7EF89E4F53FA}"/>
    <hyperlink ref="B391" r:id="rId199" display="https://www.fangraphs.com/players/rhys-hoskins/16472/stats" xr:uid="{16974EEC-02C2-4518-A265-0BC6AF12EF84}"/>
    <hyperlink ref="D391" r:id="rId200" display="https://www.fangraphs.com/leaders/major-league?pos=all&amp;stats=bat&amp;lg=all&amp;type=8&amp;season=2022&amp;month=0&amp;season1=2022&amp;ind=0&amp;qual=300&amp;pageitems=2000000000&amp;team=26" xr:uid="{91FE9641-58E5-488D-93BC-5696E8AE2A35}"/>
    <hyperlink ref="B392" r:id="rId201" display="https://www.fangraphs.com/players/luis-urias/16622/stats" xr:uid="{61312D95-7F2D-4714-9CAA-FA97B5DC787A}"/>
    <hyperlink ref="D392" r:id="rId202" display="https://www.fangraphs.com/leaders/major-league?pos=all&amp;stats=bat&amp;lg=all&amp;type=8&amp;season=2022&amp;month=0&amp;season1=2022&amp;ind=0&amp;qual=300&amp;pageitems=2000000000&amp;team=23" xr:uid="{6FB06D06-C7AB-4F44-8AFF-0BD4C7570B72}"/>
    <hyperlink ref="B393" r:id="rId203" display="https://www.fangraphs.com/players/bobby-witt-jr/25764/stats" xr:uid="{3A108754-C623-43A7-AE2D-86CDB45E7E49}"/>
    <hyperlink ref="D393" r:id="rId204" display="https://www.fangraphs.com/leaders/major-league?pos=all&amp;stats=bat&amp;lg=all&amp;type=8&amp;season=2022&amp;month=0&amp;season1=2022&amp;ind=0&amp;qual=300&amp;pageitems=2000000000&amp;team=7" xr:uid="{5CA09C64-4650-41F4-BBBD-17406010F41F}"/>
    <hyperlink ref="B394" r:id="rId205" display="https://www.fangraphs.com/players/mike-yastrzemski/14854/stats" xr:uid="{C689637C-1FC3-4D04-A7D5-E338FB1D0346}"/>
    <hyperlink ref="D394" r:id="rId206" display="https://www.fangraphs.com/leaders/major-league?pos=all&amp;stats=bat&amp;lg=all&amp;type=8&amp;season=2022&amp;month=0&amp;season1=2022&amp;ind=0&amp;qual=300&amp;pageitems=2000000000&amp;team=30" xr:uid="{B44446F3-A095-47B2-A6EE-E8A77B6DB096}"/>
    <hyperlink ref="B395" r:id="rId207" display="https://www.fangraphs.com/players/christian-yelich/11477/stats" xr:uid="{78A6547D-5A1A-4D30-A163-E9A5919310F8}"/>
    <hyperlink ref="D395" r:id="rId208" display="https://www.fangraphs.com/leaders/major-league?pos=all&amp;stats=bat&amp;lg=all&amp;type=8&amp;season=2022&amp;month=0&amp;season1=2022&amp;ind=0&amp;qual=300&amp;pageitems=2000000000&amp;team=23" xr:uid="{52D539CD-12A8-437C-917A-575061A2D061}"/>
    <hyperlink ref="B396" r:id="rId209" display="https://www.fangraphs.com/players/eduardo-escobar/6153/stats" xr:uid="{22AA36E8-5830-4311-A174-E9E5136E38BA}"/>
    <hyperlink ref="D396" r:id="rId210" display="https://www.fangraphs.com/leaders/major-league?pos=all&amp;stats=bat&amp;lg=all&amp;type=8&amp;season=2022&amp;month=0&amp;season1=2022&amp;ind=0&amp;qual=300&amp;pageitems=2000000000&amp;team=25" xr:uid="{1F6B4153-F629-4FF8-A489-A75626F4BBD5}"/>
    <hyperlink ref="B397" r:id="rId211" display="https://www.fangraphs.com/players/trent-grisham/18564/stats" xr:uid="{B085D4FB-9320-43E6-9EB7-46D699A375D2}"/>
    <hyperlink ref="D397" r:id="rId212" display="https://www.fangraphs.com/leaders/major-league?pos=all&amp;stats=bat&amp;lg=all&amp;type=8&amp;season=2022&amp;month=0&amp;season1=2022&amp;ind=0&amp;qual=300&amp;pageitems=2000000000&amp;team=29" xr:uid="{1881222E-31E2-4B9B-B141-489236F6DE9B}"/>
    <hyperlink ref="B398" r:id="rId213" display="https://www.fangraphs.com/players/ronald-acuna-jr/18401/stats" xr:uid="{A06A2049-D2EF-4057-9CA0-92CC30973C91}"/>
    <hyperlink ref="D398" r:id="rId214" display="https://www.fangraphs.com/leaders/major-league?pos=all&amp;stats=bat&amp;lg=all&amp;type=8&amp;season=2022&amp;month=0&amp;season1=2022&amp;ind=0&amp;qual=300&amp;pageitems=2000000000&amp;team=16" xr:uid="{D970D711-259A-4798-92F3-F6F243738729}"/>
    <hyperlink ref="B399" r:id="rId215" display="https://www.fangraphs.com/players/jon-berti/12037/stats" xr:uid="{6074721B-92D5-4860-BE82-0873791891AD}"/>
    <hyperlink ref="D399" r:id="rId216" display="https://www.fangraphs.com/leaders/major-league?pos=all&amp;stats=bat&amp;lg=all&amp;type=8&amp;season=2022&amp;month=0&amp;season1=2022&amp;ind=0&amp;qual=300&amp;pageitems=2000000000&amp;team=20" xr:uid="{F2B242A8-E01A-437F-A8BF-B178BC7825CC}"/>
    <hyperlink ref="B400" r:id="rId217" display="https://www.fangraphs.com/players/austin-slater/16153/stats" xr:uid="{3CEB5A34-0948-4B05-9B30-D41992A03668}"/>
    <hyperlink ref="D400" r:id="rId218" display="https://www.fangraphs.com/leaders/major-league?pos=all&amp;stats=bat&amp;lg=all&amp;type=8&amp;season=2022&amp;month=0&amp;season1=2022&amp;ind=0&amp;qual=300&amp;pageitems=2000000000&amp;team=30" xr:uid="{6481FA8E-3BB6-4D30-AB68-9610DCE58684}"/>
    <hyperlink ref="B401" r:id="rId219" display="https://www.fangraphs.com/players/brandon-crawford/5343/stats" xr:uid="{A3986F81-4808-4CDF-8F3D-5F895D03B21A}"/>
    <hyperlink ref="D401" r:id="rId220" display="https://www.fangraphs.com/leaders/major-league?pos=all&amp;stats=bat&amp;lg=all&amp;type=8&amp;season=2022&amp;month=0&amp;season1=2022&amp;ind=0&amp;qual=300&amp;pageitems=2000000000&amp;team=30" xr:uid="{FB4F2B81-630D-42D3-B579-0F0162D845C9}"/>
    <hyperlink ref="B402" r:id="rId221" display="https://www.fangraphs.com/players/jace-peterson/12325/stats" xr:uid="{97159FC2-B882-4D97-94B6-E1C32B3C4C32}"/>
    <hyperlink ref="D402" r:id="rId222" display="https://www.fangraphs.com/leaders/major-league?pos=all&amp;stats=bat&amp;lg=all&amp;type=8&amp;season=2022&amp;month=0&amp;season1=2022&amp;ind=0&amp;qual=300&amp;pageitems=2000000000&amp;team=23" xr:uid="{DFAD3FE0-D103-41A5-8FB9-05F04382EA83}"/>
    <hyperlink ref="B403" r:id="rId223" display="https://www.fangraphs.com/players/joc-pederson/11899/stats" xr:uid="{9169286D-CBC5-49DB-8805-C5AC3A0BD2B0}"/>
    <hyperlink ref="D403" r:id="rId224" display="https://www.fangraphs.com/leaders/major-league?pos=all&amp;stats=bat&amp;lg=all&amp;type=8&amp;season=2022&amp;month=0&amp;season1=2022&amp;ind=0&amp;qual=300&amp;pageitems=2000000000&amp;team=30" xr:uid="{AADDDCE0-11CC-4518-AC59-C261641885F2}"/>
    <hyperlink ref="B404" r:id="rId225" display="https://www.fangraphs.com/players/luis-robert/20043/stats" xr:uid="{1A9650AF-40A4-4A81-B2E4-EADAF183D196}"/>
    <hyperlink ref="D404" r:id="rId226" display="https://www.fangraphs.com/leaders/major-league?pos=all&amp;stats=bat&amp;lg=all&amp;type=8&amp;season=2022&amp;month=0&amp;season1=2022&amp;ind=0&amp;qual=300&amp;pageitems=2000000000&amp;team=4" xr:uid="{F3B5AE1B-0B94-468F-814A-F9A2C2EE6C48}"/>
    <hyperlink ref="B405" r:id="rId227" display="https://www.fangraphs.com/players/tyrone-taylor/13675/stats" xr:uid="{A7CC81E9-51DC-4148-903B-D36D9F73B45E}"/>
    <hyperlink ref="D405" r:id="rId228" display="https://www.fangraphs.com/leaders/major-league?pos=all&amp;stats=bat&amp;lg=all&amp;type=8&amp;season=2022&amp;month=0&amp;season1=2022&amp;ind=0&amp;qual=300&amp;pageitems=2000000000&amp;team=23" xr:uid="{6C379176-BDA6-4BA2-BE31-D25AE3D1B844}"/>
    <hyperlink ref="B406" r:id="rId229" display="https://www.fangraphs.com/players/seiya-suzuki/30116/stats" xr:uid="{D81267E9-CCB3-4AAB-8899-98528641D3E7}"/>
    <hyperlink ref="D406" r:id="rId230" display="https://www.fangraphs.com/leaders/major-league?pos=all&amp;stats=bat&amp;lg=all&amp;type=8&amp;season=2022&amp;month=0&amp;season1=2022&amp;ind=0&amp;qual=300&amp;pageitems=2000000000&amp;team=17" xr:uid="{8AF0B44C-0462-4E5A-8DA1-B72A12F72315}"/>
    <hyperlink ref="B407" r:id="rId231" display="https://www.fangraphs.com/players/myles-straw/17620/stats" xr:uid="{CB5022A0-38B3-44DC-9AB6-C1BFEACBEF9F}"/>
    <hyperlink ref="D407" r:id="rId232" display="https://www.fangraphs.com/leaders/major-league?pos=all&amp;stats=bat&amp;lg=all&amp;type=8&amp;season=2022&amp;month=0&amp;season1=2022&amp;ind=0&amp;qual=300&amp;pageitems=2000000000&amp;team=5" xr:uid="{0C668B58-973E-4CE0-A9C9-52E636350A17}"/>
    <hyperlink ref="B408" r:id="rId233" display="https://www.fangraphs.com/players/chas-mccormick/19599/stats" xr:uid="{5EB4DCF7-DDB8-4397-86B3-032E4AFCBB3B}"/>
    <hyperlink ref="D408" r:id="rId234" display="https://www.fangraphs.com/leaders/major-league?pos=all&amp;stats=bat&amp;lg=all&amp;type=8&amp;season=2022&amp;month=0&amp;season1=2022&amp;ind=0&amp;qual=300&amp;pageitems=2000000000&amp;team=21" xr:uid="{97D6B48C-A63E-4445-AF1A-95FF30CB22C2}"/>
    <hyperlink ref="B409" r:id="rId235" display="https://www.fangraphs.com/players/tim-anderson/15172/stats" xr:uid="{AB357786-71A8-40A1-BBE6-E7F7DFEEE9FA}"/>
    <hyperlink ref="D409" r:id="rId236" display="https://www.fangraphs.com/leaders/major-league?pos=all&amp;stats=bat&amp;lg=all&amp;type=8&amp;season=2022&amp;month=0&amp;season1=2022&amp;ind=0&amp;qual=300&amp;pageitems=2000000000&amp;team=4" xr:uid="{60D739E2-17DD-45E3-A8AD-9DA06FD53E76}"/>
    <hyperlink ref="B410" r:id="rId237" display="https://www.fangraphs.com/players/jp-crawford/15491/stats" xr:uid="{AF93D17D-06E9-4B23-910B-2F6732E2DCC1}"/>
    <hyperlink ref="D410" r:id="rId238" display="https://www.fangraphs.com/leaders/major-league?pos=all&amp;stats=bat&amp;lg=all&amp;type=8&amp;season=2022&amp;month=0&amp;season1=2022&amp;ind=0&amp;qual=300&amp;pageitems=2000000000&amp;team=11" xr:uid="{3565F0AB-972B-4B1F-8019-A93A57C3C5AB}"/>
    <hyperlink ref="B411" r:id="rId239" display="https://www.fangraphs.com/players/max-kepler/12144/stats" xr:uid="{C5A85CD8-45B9-45B4-95A9-57F50F775B80}"/>
    <hyperlink ref="D411" r:id="rId240" display="https://www.fangraphs.com/leaders/major-league?pos=all&amp;stats=bat&amp;lg=all&amp;type=8&amp;season=2022&amp;month=0&amp;season1=2022&amp;ind=0&amp;qual=300&amp;pageitems=2000000000&amp;team=8" xr:uid="{5E2D0A53-DD71-43EF-88AD-9E08123169E4}"/>
    <hyperlink ref="B412" r:id="rId241" display="https://www.fangraphs.com/players/josh-bell/13145/stats" xr:uid="{650FE342-5D09-4481-8AE0-3FA5DEE4B643}"/>
    <hyperlink ref="B413" r:id="rId242" display="https://www.fangraphs.com/players/chris-taylor/13757/stats" xr:uid="{894A6A29-1AE7-4584-A789-AB1C276D0838}"/>
    <hyperlink ref="D413" r:id="rId243" display="https://www.fangraphs.com/leaders/major-league?pos=all&amp;stats=bat&amp;lg=all&amp;type=8&amp;season=2022&amp;month=0&amp;season1=2022&amp;ind=0&amp;qual=300&amp;pageitems=2000000000&amp;team=22" xr:uid="{071FB82F-1956-4FE8-8383-6FBF5A6CE1A3}"/>
    <hyperlink ref="B414" r:id="rId244" display="https://www.fangraphs.com/players/jose-siri/17452/stats" xr:uid="{5E96E4E5-88A7-431F-B8AE-8CE0B34F427A}"/>
    <hyperlink ref="B415" r:id="rId245" display="https://www.fangraphs.com/players/javier-baez/12979/stats" xr:uid="{74FAD6E6-F238-426C-929E-80B38F4DAF37}"/>
    <hyperlink ref="D415" r:id="rId246" display="https://www.fangraphs.com/leaders/major-league?pos=all&amp;stats=bat&amp;lg=all&amp;type=8&amp;season=2022&amp;month=0&amp;season1=2022&amp;ind=0&amp;qual=300&amp;pageitems=2000000000&amp;team=6" xr:uid="{AA3BA6A6-2AED-42E6-8F81-3B6B0BFC5D30}"/>
    <hyperlink ref="B416" r:id="rId247" display="https://www.fangraphs.com/players/christian-bethancourt/10028/stats" xr:uid="{D3C4773C-78DA-4C57-9EBB-78FA2BF814B0}"/>
    <hyperlink ref="B417" r:id="rId248" display="https://www.fangraphs.com/players/jorge-polanco/13152/stats" xr:uid="{EABB12F4-8CEC-43B9-9A6E-3BA0E13CE38E}"/>
    <hyperlink ref="D417" r:id="rId249" display="https://www.fangraphs.com/leaders/major-league?pos=all&amp;stats=bat&amp;lg=all&amp;type=8&amp;season=2022&amp;month=0&amp;season1=2022&amp;ind=0&amp;qual=300&amp;pageitems=2000000000&amp;team=8" xr:uid="{FB0AB44D-A78B-4A0E-8328-652849272A92}"/>
    <hyperlink ref="B418" r:id="rId250" display="https://www.fangraphs.com/players/josh-naylor/18839/stats" xr:uid="{724D6EB3-A19E-454E-A492-6529BAD21F98}"/>
    <hyperlink ref="D418" r:id="rId251" display="https://www.fangraphs.com/leaders/major-league?pos=all&amp;stats=bat&amp;lg=all&amp;type=8&amp;season=2022&amp;month=0&amp;season1=2022&amp;ind=0&amp;qual=300&amp;pageitems=2000000000&amp;team=5" xr:uid="{AB258DDC-64AF-445E-8FA0-0D78856CAAAE}"/>
    <hyperlink ref="B419" r:id="rId252" display="https://www.fangraphs.com/players/cody-bellinger/15998/stats" xr:uid="{8D6787F1-9985-4952-B4F6-DBABD7246A16}"/>
    <hyperlink ref="D419" r:id="rId253" display="https://www.fangraphs.com/leaders/major-league?pos=all&amp;stats=bat&amp;lg=all&amp;type=8&amp;season=2022&amp;month=0&amp;season1=2022&amp;ind=0&amp;qual=300&amp;pageitems=2000000000&amp;team=22" xr:uid="{0656D3CA-4BB2-4097-93A3-FB7BBD849ABB}"/>
    <hyperlink ref="B420" r:id="rId254" display="https://www.fangraphs.com/players/seth-brown/18171/stats" xr:uid="{75FB5F31-6844-4C27-A05A-A9EE4DDC633A}"/>
    <hyperlink ref="D420" r:id="rId255" display="https://www.fangraphs.com/leaders/major-league?pos=all&amp;stats=bat&amp;lg=all&amp;type=8&amp;season=2022&amp;month=0&amp;season1=2022&amp;ind=0&amp;qual=300&amp;pageitems=2000000000&amp;team=10" xr:uid="{EBB7E08D-2454-4932-809E-1478265FDB9A}"/>
    <hyperlink ref="B421" r:id="rId256" display="https://www.fangraphs.com/players/keibert-ruiz/19610/stats" xr:uid="{73D03A65-4DC8-4017-84A6-171010BCE3B1}"/>
    <hyperlink ref="D421" r:id="rId257" display="https://www.fangraphs.com/leaders/major-league?pos=all&amp;stats=bat&amp;lg=all&amp;type=8&amp;season=2022&amp;month=0&amp;season1=2022&amp;ind=0&amp;qual=300&amp;pageitems=2000000000&amp;team=24" xr:uid="{9EB1883A-CC84-420E-ACBE-F52CB1488298}"/>
    <hyperlink ref="B422" r:id="rId258" display="https://www.fangraphs.com/players/jean-segura/5933/stats" xr:uid="{981309C5-D5FC-4A05-8977-42E2EA97D085}"/>
    <hyperlink ref="D422" r:id="rId259" display="https://www.fangraphs.com/leaders/major-league?pos=all&amp;stats=bat&amp;lg=all&amp;type=8&amp;season=2022&amp;month=0&amp;season1=2022&amp;ind=0&amp;qual=300&amp;pageitems=2000000000&amp;team=26" xr:uid="{7A0AFCD5-86BE-4596-8FFC-22D10AF6F256}"/>
    <hyperlink ref="B423" r:id="rId260" display="https://www.fangraphs.com/players/albert-pujols/1177/stats" xr:uid="{4733F389-9045-4880-BAF3-394CA76497AB}"/>
    <hyperlink ref="D423" r:id="rId261" display="https://www.fangraphs.com/leaders/major-league?pos=all&amp;stats=bat&amp;lg=all&amp;type=8&amp;season=2022&amp;month=0&amp;season1=2022&amp;ind=0&amp;qual=300&amp;pageitems=2000000000&amp;team=28" xr:uid="{FCC941E2-B287-4C97-A7A8-E82E0CC828DB}"/>
    <hyperlink ref="B424" r:id="rId262" display="https://www.fangraphs.com/players/ryan-mountcastle/18373/stats" xr:uid="{C7764297-8461-48C9-8E53-CD5581A6C24D}"/>
    <hyperlink ref="D424" r:id="rId263" display="https://www.fangraphs.com/leaders/major-league?pos=all&amp;stats=bat&amp;lg=all&amp;type=8&amp;season=2022&amp;month=0&amp;season1=2022&amp;ind=0&amp;qual=300&amp;pageitems=2000000000&amp;team=2" xr:uid="{4556D4A2-D591-444F-A50D-87F4AB42F1C3}"/>
    <hyperlink ref="B425" r:id="rId264" display="https://www.fangraphs.com/players/eloy-jimenez/17484/stats" xr:uid="{B50B147E-E18B-47DB-B48E-DA307AFC69C8}"/>
    <hyperlink ref="D425" r:id="rId265" display="https://www.fangraphs.com/leaders/major-league?pos=all&amp;stats=bat&amp;lg=all&amp;type=8&amp;season=2022&amp;month=0&amp;season1=2022&amp;ind=0&amp;qual=300&amp;pageitems=2000000000&amp;team=4" xr:uid="{F3216499-1277-4E31-8918-DA727616C100}"/>
    <hyperlink ref="B426" r:id="rId266" display="https://www.fangraphs.com/players/david-peralta/2136/stats" xr:uid="{8DC4F4CF-0479-4C0B-B681-F56A6811284C}"/>
    <hyperlink ref="B427" r:id="rId267" display="https://www.fangraphs.com/players/josh-donaldson/5038/stats" xr:uid="{5D1FCC66-C9ED-4925-8FC8-05CF4C3B86C4}"/>
    <hyperlink ref="D427" r:id="rId268" display="https://www.fangraphs.com/leaders/major-league?pos=all&amp;stats=bat&amp;lg=all&amp;type=8&amp;season=2022&amp;month=0&amp;season1=2022&amp;ind=0&amp;qual=300&amp;pageitems=2000000000&amp;team=9" xr:uid="{4D487719-D25C-4B25-9CEE-F0776880E36F}"/>
    <hyperlink ref="B428" r:id="rId269" display="https://www.fangraphs.com/players/jack-suwinski/22244/stats" xr:uid="{ACAC7E93-0FA2-4A7F-9FC6-FAD891A43605}"/>
    <hyperlink ref="D428" r:id="rId270" display="https://www.fangraphs.com/leaders/major-league?pos=all&amp;stats=bat&amp;lg=all&amp;type=8&amp;season=2022&amp;month=0&amp;season1=2022&amp;ind=0&amp;qual=300&amp;pageitems=2000000000&amp;team=27" xr:uid="{CADB18CA-FC31-4FC3-8945-89057B826E43}"/>
    <hyperlink ref="B429" r:id="rId271" display="https://www.fangraphs.com/players/brandon-marsh/20202/stats" xr:uid="{9B34C6EC-D670-46FA-A003-EA77A4C6666E}"/>
    <hyperlink ref="B430" r:id="rId272" display="https://www.fangraphs.com/players/austin-hays/19363/stats" xr:uid="{74521729-0319-439F-8C0F-8B73F6EAD967}"/>
    <hyperlink ref="D430" r:id="rId273" display="https://www.fangraphs.com/leaders/major-league?pos=all&amp;stats=bat&amp;lg=all&amp;type=8&amp;season=2022&amp;month=0&amp;season1=2022&amp;ind=0&amp;qual=300&amp;pageitems=2000000000&amp;team=2" xr:uid="{F841DDD4-8420-4F03-BE21-C8113B6001BC}"/>
    <hyperlink ref="B431" r:id="rId274" display="https://www.fangraphs.com/players/oscar-gonzalez/20970/stats" xr:uid="{F57080DB-4ADB-4292-AD91-AF337B53B690}"/>
    <hyperlink ref="D431" r:id="rId275" display="https://www.fangraphs.com/leaders/major-league?pos=all&amp;stats=bat&amp;lg=all&amp;type=8&amp;season=2022&amp;month=0&amp;season1=2022&amp;ind=0&amp;qual=300&amp;pageitems=2000000000&amp;team=5" xr:uid="{A5133CB6-CCA8-4049-8C5D-295E75B16F1E}"/>
    <hyperlink ref="B432" r:id="rId276" display="https://www.fangraphs.com/players/luis-rengifo/19858/stats" xr:uid="{BB2E21DC-AFE1-4392-A5E9-749678CCD602}"/>
    <hyperlink ref="D432" r:id="rId277" display="https://www.fangraphs.com/leaders/major-league?pos=all&amp;stats=bat&amp;lg=all&amp;type=8&amp;season=2022&amp;month=0&amp;season1=2022&amp;ind=0&amp;qual=300&amp;pageitems=2000000000&amp;team=1" xr:uid="{085BEF22-2A2C-47CC-8518-EB4B6F677B26}"/>
    <hyperlink ref="B433" r:id="rId278" display="https://www.fangraphs.com/players/brendan-rodgers/17907/stats" xr:uid="{150F0366-2B1B-4340-A899-813D9FFE723C}"/>
    <hyperlink ref="D433" r:id="rId279" display="https://www.fangraphs.com/leaders/major-league?pos=all&amp;stats=bat&amp;lg=all&amp;type=8&amp;season=2022&amp;month=0&amp;season1=2022&amp;ind=0&amp;qual=300&amp;pageitems=2000000000&amp;team=19" xr:uid="{B2E9B732-6C8E-4C2D-8ED8-0201CAD5AF96}"/>
    <hyperlink ref="B434" r:id="rId280" display="https://www.fangraphs.com/players/christian-vazquez/9774/stats" xr:uid="{E70654C2-EDD7-432D-AEE1-9B326309EC1C}"/>
    <hyperlink ref="B435" r:id="rId281" display="https://www.fangraphs.com/players/christopher-morel/21897/stats" xr:uid="{F0AF7BBF-DDBE-4078-8763-DD57409E5B90}"/>
    <hyperlink ref="D435" r:id="rId282" display="https://www.fangraphs.com/leaders/major-league?pos=all&amp;stats=bat&amp;lg=all&amp;type=8&amp;season=2022&amp;month=0&amp;season1=2022&amp;ind=0&amp;qual=300&amp;pageitems=2000000000&amp;team=17" xr:uid="{5B3C2E8A-E5A5-4DBA-ABF0-5753258FD1A6}"/>
    <hyperlink ref="B436" r:id="rId283" display="https://www.fangraphs.com/players/wilmer-flores/5827/stats" xr:uid="{D520FB68-05F9-4F29-A3BE-E98D28C5B929}"/>
    <hyperlink ref="D436" r:id="rId284" display="https://www.fangraphs.com/leaders/major-league?pos=all&amp;stats=bat&amp;lg=all&amp;type=8&amp;season=2022&amp;month=0&amp;season1=2022&amp;ind=0&amp;qual=300&amp;pageitems=2000000000&amp;team=30" xr:uid="{D56421C1-ED2D-4E55-8810-78E29CF7D14A}"/>
    <hyperlink ref="B437" r:id="rId285" display="https://www.fangraphs.com/players/nick-gordon/16337/stats" xr:uid="{8FD91D21-04BF-449E-90F7-E7AEB57909A2}"/>
    <hyperlink ref="D437" r:id="rId286" display="https://www.fangraphs.com/leaders/major-league?pos=all&amp;stats=bat&amp;lg=all&amp;type=8&amp;season=2022&amp;month=0&amp;season1=2022&amp;ind=0&amp;qual=300&amp;pageitems=2000000000&amp;team=8" xr:uid="{D7FC9609-7956-42F8-8A06-17FD7D511654}"/>
    <hyperlink ref="B438" r:id="rId287" display="https://www.fangraphs.com/players/alec-bohm/21618/stats" xr:uid="{5AC2FE63-A09C-4E22-B9C8-3E2FD39509B5}"/>
    <hyperlink ref="D438" r:id="rId288" display="https://www.fangraphs.com/leaders/major-league?pos=all&amp;stats=bat&amp;lg=all&amp;type=8&amp;season=2022&amp;month=0&amp;season1=2022&amp;ind=0&amp;qual=300&amp;pageitems=2000000000&amp;team=26" xr:uid="{AFE8E48D-E2C4-4229-A606-FD57E383571F}"/>
    <hyperlink ref="B439" r:id="rId289" display="https://www.fangraphs.com/players/ketel-marte/13613/stats" xr:uid="{CDAB2914-0237-4B49-A17C-484CB842D93C}"/>
    <hyperlink ref="D439" r:id="rId290" display="https://www.fangraphs.com/leaders/major-league?pos=all&amp;stats=bat&amp;lg=all&amp;type=8&amp;season=2022&amp;month=0&amp;season1=2022&amp;ind=0&amp;qual=300&amp;pageitems=2000000000&amp;team=15" xr:uid="{D24C1A3A-E64D-43F8-994E-82E65048E282}"/>
    <hyperlink ref="B440" r:id="rId291" display="https://www.fangraphs.com/players/aaron-hicks/5297/stats" xr:uid="{3E959A9F-845C-4B52-8AF0-CD9D4C71C3F8}"/>
    <hyperlink ref="D440" r:id="rId292" display="https://www.fangraphs.com/leaders/major-league?pos=all&amp;stats=bat&amp;lg=all&amp;type=8&amp;season=2022&amp;month=0&amp;season1=2022&amp;ind=0&amp;qual=300&amp;pageitems=2000000000&amp;team=9" xr:uid="{3820A828-0167-4A53-B2F0-4A12DDBB7376}"/>
    <hyperlink ref="B441" r:id="rId293" display="https://www.fangraphs.com/players/kyle-farmer/14813/stats" xr:uid="{19455C74-6656-49DF-AF77-BCB816B1D9D8}"/>
    <hyperlink ref="D441" r:id="rId294" display="https://www.fangraphs.com/leaders/major-league?pos=all&amp;stats=bat&amp;lg=all&amp;type=8&amp;season=2022&amp;month=0&amp;season1=2022&amp;ind=0&amp;qual=300&amp;pageitems=2000000000&amp;team=18" xr:uid="{0B1BA0CE-9BD1-4040-98B7-1EBEB9824658}"/>
    <hyperlink ref="B442" r:id="rId295" display="https://www.fangraphs.com/players/isiah-kiner-falefa/16512/stats" xr:uid="{2830E390-7EE0-4D1C-AB57-5A4D5A395523}"/>
    <hyperlink ref="D442" r:id="rId296" display="https://www.fangraphs.com/leaders/major-league?pos=all&amp;stats=bat&amp;lg=all&amp;type=8&amp;season=2022&amp;month=0&amp;season1=2022&amp;ind=0&amp;qual=300&amp;pageitems=2000000000&amp;team=9" xr:uid="{509EBE12-CDFE-4D89-B56C-397D7AE402AB}"/>
    <hyperlink ref="B443" r:id="rId297" display="https://www.fangraphs.com/players/whit-merrifield/11281/stats" xr:uid="{46DB803E-3445-4728-9BE9-DE22DEF114C7}"/>
    <hyperlink ref="B444" r:id="rId298" display="https://www.fangraphs.com/players/michael-a-taylor/11489/stats" xr:uid="{4E6BF78D-7132-4216-A8BB-7B76B6E2DB56}"/>
    <hyperlink ref="D444" r:id="rId299" display="https://www.fangraphs.com/leaders/major-league?pos=all&amp;stats=bat&amp;lg=all&amp;type=8&amp;season=2022&amp;month=0&amp;season1=2022&amp;ind=0&amp;qual=300&amp;pageitems=2000000000&amp;team=7" xr:uid="{79999A81-F6B9-4EF1-BDC0-6D2446A176EB}"/>
    <hyperlink ref="B445" r:id="rId300" display="https://www.fangraphs.com/players/manuel-margot/14712/stats" xr:uid="{0E4F7340-23CA-4247-A963-521F82B27926}"/>
    <hyperlink ref="D445" r:id="rId301" display="https://www.fangraphs.com/leaders/major-league?pos=all&amp;stats=bat&amp;lg=all&amp;type=8&amp;season=2022&amp;month=0&amp;season1=2022&amp;ind=0&amp;qual=300&amp;pageitems=2000000000&amp;team=12" xr:uid="{1F9DB1C3-35C5-4F05-8D4D-7731516F9A8B}"/>
    <hyperlink ref="B446" r:id="rId302" display="https://www.fangraphs.com/players/harrison-bader/18030/stats" xr:uid="{063A173D-E312-43E7-BD86-81435A0FB16F}"/>
    <hyperlink ref="B447" r:id="rId303" display="https://www.fangraphs.com/players/bryson-stott/26294/stats" xr:uid="{4C5B7ABE-05D0-4080-A677-93351A02689D}"/>
    <hyperlink ref="D447" r:id="rId304" display="https://www.fangraphs.com/leaders/major-league?pos=all&amp;stats=bat&amp;lg=all&amp;type=8&amp;season=2022&amp;month=0&amp;season1=2022&amp;ind=0&amp;qual=300&amp;pageitems=2000000000&amp;team=26" xr:uid="{7E73F43C-9695-4E09-B652-4D0968BB5C8C}"/>
    <hyperlink ref="B448" r:id="rId305" display="https://www.fangraphs.com/players/tony-kemp/14894/stats" xr:uid="{2D17FAEA-7567-43A0-8FA6-F988806DFD34}"/>
    <hyperlink ref="D448" r:id="rId306" display="https://www.fangraphs.com/leaders/major-league?pos=all&amp;stats=bat&amp;lg=all&amp;type=8&amp;season=2022&amp;month=0&amp;season1=2022&amp;ind=0&amp;qual=300&amp;pageitems=2000000000&amp;team=10" xr:uid="{92B61191-1D7D-49E7-92D9-B6BB6F256A5D}"/>
    <hyperlink ref="B449" r:id="rId307" display="https://www.fangraphs.com/players/daniel-vogelbach/14130/stats" xr:uid="{97A48EFC-307B-477D-9E8F-6E47ABB4E759}"/>
    <hyperlink ref="B450" r:id="rId308" display="https://www.fangraphs.com/players/jonathan-schoop/11265/stats" xr:uid="{E50F5BA6-2832-4E61-BB58-7BA04C28C64F}"/>
    <hyperlink ref="D450" r:id="rId309" display="https://www.fangraphs.com/leaders/major-league?pos=all&amp;stats=bat&amp;lg=all&amp;type=8&amp;season=2022&amp;month=0&amp;season1=2022&amp;ind=0&amp;qual=300&amp;pageitems=2000000000&amp;team=6" xr:uid="{87DAB24C-BC55-4F0F-ACA9-449FB8EA1636}"/>
    <hyperlink ref="B451" r:id="rId310" display="https://www.fangraphs.com/players/josh-harrison/8202/stats" xr:uid="{FFE5E08C-777F-491E-8BBC-194BCE312C98}"/>
    <hyperlink ref="D451" r:id="rId311" display="https://www.fangraphs.com/leaders/major-league?pos=all&amp;stats=bat&amp;lg=all&amp;type=8&amp;season=2022&amp;month=0&amp;season1=2022&amp;ind=0&amp;qual=300&amp;pageitems=2000000000&amp;team=4" xr:uid="{284E3934-2C28-4541-A6F3-C2D4D7F229DE}"/>
    <hyperlink ref="B452" r:id="rId312" display="https://www.fangraphs.com/players/cavan-biggio/19252/stats" xr:uid="{0729EE0B-B91A-41DD-A888-2782C9EE7B0F}"/>
    <hyperlink ref="D452" r:id="rId313" display="https://www.fangraphs.com/leaders/major-league?pos=all&amp;stats=bat&amp;lg=all&amp;type=8&amp;season=2022&amp;month=0&amp;season1=2022&amp;ind=0&amp;qual=300&amp;pageitems=2000000000&amp;team=14" xr:uid="{777B145F-57F1-4BC3-AC9B-71BE65D49BF9}"/>
    <hyperlink ref="B453" r:id="rId314" display="https://www.fangraphs.com/players/gary-sanchez/11442/stats" xr:uid="{6C8EDA55-13A3-440B-A9F3-1D53953F8F63}"/>
    <hyperlink ref="D453" r:id="rId315" display="https://www.fangraphs.com/leaders/major-league?pos=all&amp;stats=bat&amp;lg=all&amp;type=8&amp;season=2022&amp;month=0&amp;season1=2022&amp;ind=0&amp;qual=300&amp;pageitems=2000000000&amp;team=8" xr:uid="{491053AC-8898-4B26-BDCE-14AE8805C028}"/>
    <hyperlink ref="B454" r:id="rId316" display="https://www.fangraphs.com/players/luis-guillorme/16451/stats" xr:uid="{8A152C98-D47E-47E9-8E3C-FCCDF0FFCD4B}"/>
    <hyperlink ref="D454" r:id="rId317" display="https://www.fangraphs.com/leaders/major-league?pos=all&amp;stats=bat&amp;lg=all&amp;type=8&amp;season=2022&amp;month=0&amp;season1=2022&amp;ind=0&amp;qual=300&amp;pageitems=2000000000&amp;team=25" xr:uid="{270239F7-ED8E-444C-B5D6-41A86CFC3891}"/>
    <hyperlink ref="B455" r:id="rId318" display="https://www.fangraphs.com/players/kevin-newman/17696/stats" xr:uid="{2B4265F1-A7ED-45E8-9E67-A3236A06638F}"/>
    <hyperlink ref="D455" r:id="rId319" display="https://www.fangraphs.com/leaders/major-league?pos=all&amp;stats=bat&amp;lg=all&amp;type=8&amp;season=2022&amp;month=0&amp;season1=2022&amp;ind=0&amp;qual=300&amp;pageitems=2000000000&amp;team=27" xr:uid="{3ACA7C3D-57AB-4747-B895-0A817A9B0513}"/>
    <hyperlink ref="B456" r:id="rId320" display="https://www.fangraphs.com/players/eric-haase/14111/stats" xr:uid="{35D30EB2-F4F5-420F-B093-D35478971A38}"/>
    <hyperlink ref="D456" r:id="rId321" display="https://www.fangraphs.com/leaders/major-league?pos=all&amp;stats=bat&amp;lg=all&amp;type=8&amp;season=2022&amp;month=0&amp;season1=2022&amp;ind=0&amp;qual=300&amp;pageitems=2000000000&amp;team=6" xr:uid="{0C6B5A95-EF7E-4912-AD98-A44D7992F798}"/>
    <hyperlink ref="B457" r:id="rId322" display="https://www.fangraphs.com/players/cj-cron/12546/stats" xr:uid="{E022E36F-17C3-4580-8778-E4C1AA39D858}"/>
    <hyperlink ref="D457" r:id="rId323" display="https://www.fangraphs.com/leaders/major-league?pos=all&amp;stats=bat&amp;lg=all&amp;type=8&amp;season=2022&amp;month=0&amp;season1=2022&amp;ind=0&amp;qual=300&amp;pageitems=2000000000&amp;team=19" xr:uid="{8E8F71D6-12BF-4E34-89AE-89346F37119D}"/>
    <hyperlink ref="B458" r:id="rId324" display="https://www.fangraphs.com/players/ji-man-choi/5452/stats" xr:uid="{20F1364B-A9B3-4FD1-AB0C-3D0A8446D510}"/>
    <hyperlink ref="D458" r:id="rId325" display="https://www.fangraphs.com/leaders/major-league?pos=all&amp;stats=bat&amp;lg=all&amp;type=8&amp;season=2022&amp;month=0&amp;season1=2022&amp;ind=0&amp;qual=300&amp;pageitems=2000000000&amp;team=12" xr:uid="{F168A6F2-CFF3-4364-A41B-BA6F84A9DB01}"/>
    <hyperlink ref="B459" r:id="rId326" display="https://www.fangraphs.com/players/giancarlo-stanton/4949/stats" xr:uid="{04E03DD9-D3A2-4159-943C-3BA04127030A}"/>
    <hyperlink ref="D459" r:id="rId327" display="https://www.fangraphs.com/leaders/major-league?pos=all&amp;stats=bat&amp;lg=all&amp;type=8&amp;season=2022&amp;month=0&amp;season1=2022&amp;ind=0&amp;qual=300&amp;pageitems=2000000000&amp;team=9" xr:uid="{EE3CEDE5-4188-4173-9297-B9FB91068C95}"/>
    <hyperlink ref="B460" r:id="rId328" display="https://www.fangraphs.com/players/tyler-oneill/15711/stats" xr:uid="{B0CA773C-F53A-4ACE-8495-39748B9DBA6A}"/>
    <hyperlink ref="D460" r:id="rId329" display="https://www.fangraphs.com/leaders/major-league?pos=all&amp;stats=bat&amp;lg=all&amp;type=8&amp;season=2022&amp;month=0&amp;season1=2022&amp;ind=0&amp;qual=300&amp;pageitems=2000000000&amp;team=28" xr:uid="{15F72478-4B7F-48B1-87AC-0BF27014D62D}"/>
    <hyperlink ref="B461" r:id="rId330" display="https://www.fangraphs.com/players/garrett-cooper/15279/stats" xr:uid="{429BAECA-575C-4223-A418-E32B0C37FAAF}"/>
    <hyperlink ref="D461" r:id="rId331" display="https://www.fangraphs.com/leaders/major-league?pos=all&amp;stats=bat&amp;lg=all&amp;type=8&amp;season=2022&amp;month=0&amp;season1=2022&amp;ind=0&amp;qual=300&amp;pageitems=2000000000&amp;team=20" xr:uid="{26252867-6AD2-4391-84DC-43F79DBE92B6}"/>
    <hyperlink ref="B462" r:id="rId332" display="https://www.fangraphs.com/players/harold-ramirez/14387/stats" xr:uid="{58DB5100-BACC-4A32-83F1-B0DB5BFBCBCF}"/>
    <hyperlink ref="D462" r:id="rId333" display="https://www.fangraphs.com/leaders/major-league?pos=all&amp;stats=bat&amp;lg=all&amp;type=8&amp;season=2022&amp;month=0&amp;season1=2022&amp;ind=0&amp;qual=300&amp;pageitems=2000000000&amp;team=12" xr:uid="{554A8358-C884-49CE-BF37-24DF82F04D51}"/>
    <hyperlink ref="B463" r:id="rId334" display="https://www.fangraphs.com/players/nicky-lopez/19339/stats" xr:uid="{C7700794-2A39-4DF6-ABF6-3978438E0076}"/>
    <hyperlink ref="D463" r:id="rId335" display="https://www.fangraphs.com/leaders/major-league?pos=all&amp;stats=bat&amp;lg=all&amp;type=8&amp;season=2022&amp;month=0&amp;season1=2022&amp;ind=0&amp;qual=300&amp;pageitems=2000000000&amp;team=7" xr:uid="{40774F83-B5F9-4F1B-A569-2C3157C94B97}"/>
    <hyperlink ref="B464" r:id="rId336" display="https://www.fangraphs.com/players/alex-verdugo/17027/stats" xr:uid="{4BE53341-9711-4B9D-B409-7F8656987590}"/>
    <hyperlink ref="D464" r:id="rId337" display="https://www.fangraphs.com/leaders/major-league?pos=all&amp;stats=bat&amp;lg=all&amp;type=8&amp;season=2022&amp;month=0&amp;season1=2022&amp;ind=0&amp;qual=300&amp;pageitems=2000000000&amp;team=3" xr:uid="{519CF82A-6249-4A41-9D68-4D26FCF974A9}"/>
    <hyperlink ref="B465" r:id="rId338" display="https://www.fangraphs.com/players/victor-caratini/14968/stats" xr:uid="{44B313E5-2842-45E8-BDA0-7B760221209A}"/>
    <hyperlink ref="D465" r:id="rId339" display="https://www.fangraphs.com/leaders/major-league?pos=all&amp;stats=bat&amp;lg=all&amp;type=8&amp;season=2022&amp;month=0&amp;season1=2022&amp;ind=0&amp;qual=300&amp;pageitems=2000000000&amp;team=23" xr:uid="{F2395E1A-6EA2-4340-83C2-BC28BF2A6FD7}"/>
    <hyperlink ref="B466" r:id="rId340" display="https://www.fangraphs.com/players/oneil-cruz/21711/stats" xr:uid="{703CD71D-5FBD-4CB9-8A29-50E1156133A7}"/>
    <hyperlink ref="D466" r:id="rId341" display="https://www.fangraphs.com/leaders/major-league?pos=all&amp;stats=bat&amp;lg=all&amp;type=8&amp;season=2022&amp;month=0&amp;season1=2022&amp;ind=0&amp;qual=300&amp;pageitems=2000000000&amp;team=27" xr:uid="{7893E965-3511-4382-8F90-0CE4C0D66B2A}"/>
    <hyperlink ref="B467" r:id="rId342" display="https://www.fangraphs.com/players/lane-thomas/16939/stats" xr:uid="{C936A366-D75A-45DD-B09C-32CEF6D2E1E2}"/>
    <hyperlink ref="D467" r:id="rId343" display="https://www.fangraphs.com/leaders/major-league?pos=all&amp;stats=bat&amp;lg=all&amp;type=8&amp;season=2022&amp;month=0&amp;season1=2022&amp;ind=0&amp;qual=300&amp;pageitems=2000000000&amp;team=24" xr:uid="{85D0680C-DA36-44E7-A82A-E162703E96A1}"/>
    <hyperlink ref="B468" r:id="rId344" display="https://www.fangraphs.com/players/jose-miranda/20538/stats" xr:uid="{760A16CE-1888-4FD1-9E22-E6C8636A1FA0}"/>
    <hyperlink ref="D468" r:id="rId345" display="https://www.fangraphs.com/leaders/major-league?pos=all&amp;stats=bat&amp;lg=all&amp;type=8&amp;season=2022&amp;month=0&amp;season1=2022&amp;ind=0&amp;qual=300&amp;pageitems=2000000000&amp;team=8" xr:uid="{3576808F-8B96-4496-B4AE-A926461AF5A6}"/>
    <hyperlink ref="B469" r:id="rId346" display="https://www.fangraphs.com/players/joey-wendle/13853/stats" xr:uid="{9D41AC58-7D5E-4D06-86C3-98D5DFD8C3D3}"/>
    <hyperlink ref="D469" r:id="rId347" display="https://www.fangraphs.com/leaders/major-league?pos=all&amp;stats=bat&amp;lg=all&amp;type=8&amp;season=2022&amp;month=0&amp;season1=2022&amp;ind=0&amp;qual=300&amp;pageitems=2000000000&amp;team=20" xr:uid="{12B87FF2-9A3A-42F0-AE9C-F67944828B8A}"/>
    <hyperlink ref="B470" r:id="rId348" display="https://www.fangraphs.com/players/leody-taveras/18900/stats" xr:uid="{0B0B473A-4C2B-4722-9314-E833C5B7D17B}"/>
    <hyperlink ref="D470" r:id="rId349" display="https://www.fangraphs.com/leaders/major-league?pos=all&amp;stats=bat&amp;lg=all&amp;type=8&amp;season=2022&amp;month=0&amp;season1=2022&amp;ind=0&amp;qual=300&amp;pageitems=2000000000&amp;team=13" xr:uid="{2680BEF6-BF9D-4491-8E16-2B38F5F1BC7E}"/>
    <hyperlink ref="B471" r:id="rId350" display="https://www.fangraphs.com/players/adam-frazier/15223/stats" xr:uid="{C93F2FC9-5904-49F7-99A2-090C3C8508DD}"/>
    <hyperlink ref="D471" r:id="rId351" display="https://www.fangraphs.com/leaders/major-league?pos=all&amp;stats=bat&amp;lg=all&amp;type=8&amp;season=2022&amp;month=0&amp;season1=2022&amp;ind=0&amp;qual=300&amp;pageitems=2000000000&amp;team=11" xr:uid="{A88D9F05-D91B-4087-909E-1C33BB75C014}"/>
    <hyperlink ref="B472" r:id="rId352" display="https://www.fangraphs.com/players/patrick-wisdom/13602/stats" xr:uid="{865AB3D8-6825-4F17-94D5-EDF900324A36}"/>
    <hyperlink ref="D472" r:id="rId353" display="https://www.fangraphs.com/leaders/major-league?pos=all&amp;stats=bat&amp;lg=all&amp;type=8&amp;season=2022&amp;month=0&amp;season1=2022&amp;ind=0&amp;qual=300&amp;pageitems=2000000000&amp;team=17" xr:uid="{AFCC1EEC-2D0C-4BBF-8D69-4636163A3C6A}"/>
    <hyperlink ref="B473" r:id="rId354" display="https://www.fangraphs.com/players/lourdes-gurriel-jr/19238/stats" xr:uid="{6D404B05-4339-4125-B015-73C6F445719C}"/>
    <hyperlink ref="D473" r:id="rId355" display="https://www.fangraphs.com/leaders/major-league?pos=all&amp;stats=bat&amp;lg=all&amp;type=8&amp;season=2022&amp;month=0&amp;season1=2022&amp;ind=0&amp;qual=300&amp;pageitems=2000000000&amp;team=14" xr:uid="{DCF2C81F-9C47-4F04-8B65-DE2F6C4179AC}"/>
    <hyperlink ref="B474" r:id="rId356" display="https://www.fangraphs.com/players/adam-duvall/10950/stats" xr:uid="{45ACF1F3-358A-41BD-A2C8-72644EAAF778}"/>
    <hyperlink ref="D474" r:id="rId357" display="https://www.fangraphs.com/leaders/major-league?pos=all&amp;stats=bat&amp;lg=all&amp;type=8&amp;season=2022&amp;month=0&amp;season1=2022&amp;ind=0&amp;qual=300&amp;pageitems=2000000000&amp;team=16" xr:uid="{D61BF2CF-2855-4E78-85B4-85EDCD8CEA38}"/>
    <hyperlink ref="B475" r:id="rId358" display="https://www.fangraphs.com/players/emmanuel-rivera/19890/stats" xr:uid="{6A39F000-1776-4A63-91C0-8E41ED92627B}"/>
    <hyperlink ref="B476" r:id="rId359" display="https://www.fangraphs.com/players/carlos-santana/2396/stats" xr:uid="{14834C11-85CB-483B-AB25-2E773EC68CD0}"/>
    <hyperlink ref="B477" r:id="rId360" display="https://www.fangraphs.com/players/miguel-rojas/7802/stats" xr:uid="{B6B4A368-79D3-4B43-AAEE-7DA3F004A1E5}"/>
    <hyperlink ref="D477" r:id="rId361" display="https://www.fangraphs.com/leaders/major-league?pos=all&amp;stats=bat&amp;lg=all&amp;type=8&amp;season=2022&amp;month=0&amp;season1=2022&amp;ind=0&amp;qual=300&amp;pageitems=2000000000&amp;team=20" xr:uid="{1F2E35BB-5FE8-45B0-AE9E-C92A5C9B5A2C}"/>
    <hyperlink ref="B478" r:id="rId362" display="https://www.fangraphs.com/players/jd-martinez/6184/stats" xr:uid="{03380F83-60C3-4F2A-9480-D719D70394FF}"/>
    <hyperlink ref="D478" r:id="rId363" display="https://www.fangraphs.com/leaders/major-league?pos=all&amp;stats=bat&amp;lg=all&amp;type=8&amp;season=2022&amp;month=0&amp;season1=2022&amp;ind=0&amp;qual=300&amp;pageitems=2000000000&amp;team=3" xr:uid="{894E8419-2875-4C0B-9867-726C0C56F229}"/>
    <hyperlink ref="B479" r:id="rId364" display="https://www.fangraphs.com/players/jose-iglesias/10231/stats" xr:uid="{A428AD21-F1B6-4FD3-81FE-7112AA72FC94}"/>
    <hyperlink ref="D479" r:id="rId365" display="https://www.fangraphs.com/leaders/major-league?pos=all&amp;stats=bat&amp;lg=all&amp;type=8&amp;season=2022&amp;month=0&amp;season1=2022&amp;ind=0&amp;qual=300&amp;pageitems=2000000000&amp;team=19" xr:uid="{BA0410FF-31B1-4B23-ACF1-C768D859CC12}"/>
    <hyperlink ref="B480" r:id="rId366" display="https://www.fangraphs.com/players/trey-mancini/15149/stats" xr:uid="{3612B913-925B-4254-BDD5-74A2722830EB}"/>
    <hyperlink ref="B481" r:id="rId367" display="https://www.fangraphs.com/players/yoan-moncada/17232/stats" xr:uid="{F9789C33-75FC-4BE6-B340-C08CE6A5F3E5}"/>
    <hyperlink ref="D481" r:id="rId368" display="https://www.fangraphs.com/leaders/major-league?pos=all&amp;stats=bat&amp;lg=all&amp;type=8&amp;season=2022&amp;month=0&amp;season1=2022&amp;ind=0&amp;qual=300&amp;pageitems=2000000000&amp;team=4" xr:uid="{92C1F9C1-AC14-40A2-A74F-30CC0626A617}"/>
    <hyperlink ref="B482" r:id="rId369" display="https://www.fangraphs.com/players/jd-davis/16219/stats" xr:uid="{66697FE2-2D78-409D-BEAA-8B7B12791A85}"/>
    <hyperlink ref="B483" r:id="rId370" display="https://www.fangraphs.com/players/tomas-nido/13755/stats" xr:uid="{E432AA3B-5B87-4664-8E7E-50909A369285}"/>
    <hyperlink ref="D483" r:id="rId371" display="https://www.fangraphs.com/leaders/major-league?pos=all&amp;stats=bat&amp;lg=all&amp;type=8&amp;season=2022&amp;month=0&amp;season1=2022&amp;ind=0&amp;qual=300&amp;pageitems=2000000000&amp;team=25" xr:uid="{1F199DA3-63E3-4A19-B006-BAEDDF56EB3D}"/>
    <hyperlink ref="B484" r:id="rId372" display="https://www.fangraphs.com/players/ramon-laureano/17128/stats" xr:uid="{E42F99C5-8162-444A-B4EC-94EEE62B991E}"/>
    <hyperlink ref="D484" r:id="rId373" display="https://www.fangraphs.com/leaders/major-league?pos=all&amp;stats=bat&amp;lg=all&amp;type=8&amp;season=2022&amp;month=0&amp;season1=2022&amp;ind=0&amp;qual=300&amp;pageitems=2000000000&amp;team=10" xr:uid="{706FE833-791E-4226-99C1-378D36240328}"/>
    <hyperlink ref="B485" r:id="rId374" display="https://www.fangraphs.com/players/rowdy-tellez/15679/stats" xr:uid="{503D85C1-964A-4208-9526-9B37450EAF79}"/>
    <hyperlink ref="D485" r:id="rId375" display="https://www.fangraphs.com/leaders/major-league?pos=all&amp;stats=bat&amp;lg=all&amp;type=8&amp;season=2022&amp;month=0&amp;season1=2022&amp;ind=0&amp;qual=300&amp;pageitems=2000000000&amp;team=23" xr:uid="{6339A847-2FB9-424A-B219-B8BC932DF4D1}"/>
    <hyperlink ref="B486" r:id="rId376" display="https://www.fangraphs.com/players/riley-greene/25976/stats" xr:uid="{CA4395E3-26D6-4138-93D9-57580777B593}"/>
    <hyperlink ref="D486" r:id="rId377" display="https://www.fangraphs.com/leaders/major-league?pos=all&amp;stats=bat&amp;lg=all&amp;type=8&amp;season=2022&amp;month=0&amp;season1=2022&amp;ind=0&amp;qual=300&amp;pageitems=2000000000&amp;team=6" xr:uid="{05F69C5E-B13B-473C-BC95-0B1C2DA2B854}"/>
    <hyperlink ref="B487" r:id="rId378" display="https://www.fangraphs.com/players/owen-miller/24655/stats" xr:uid="{DA200C06-9748-46E5-A3C8-2B4A0D8D2EE7}"/>
    <hyperlink ref="D487" r:id="rId379" display="https://www.fangraphs.com/leaders/major-league?pos=all&amp;stats=bat&amp;lg=all&amp;type=8&amp;season=2022&amp;month=0&amp;season1=2022&amp;ind=0&amp;qual=300&amp;pageitems=2000000000&amp;team=5" xr:uid="{FABFE145-FB10-4704-BE97-C59ABF692919}"/>
    <hyperlink ref="B488" r:id="rId380" display="https://www.fangraphs.com/players/tommy-pham/2967/stats" xr:uid="{2D4D12A6-AF4F-4501-A5D2-4EE1CB66908A}"/>
    <hyperlink ref="B489" r:id="rId381" display="https://www.fangraphs.com/players/jesus-sanchez/19913/stats" xr:uid="{DDC1B1A6-427D-4167-8E05-FF69C3BCC052}"/>
    <hyperlink ref="D489" r:id="rId382" display="https://www.fangraphs.com/leaders/major-league?pos=all&amp;stats=bat&amp;lg=all&amp;type=8&amp;season=2022&amp;month=0&amp;season1=2022&amp;ind=0&amp;qual=300&amp;pageitems=2000000000&amp;team=20" xr:uid="{93BA1AB1-674A-4F16-B138-6EAD75A79A03}"/>
    <hyperlink ref="B490" r:id="rId383" display="https://www.fangraphs.com/players/rafael-ortega/10323/stats" xr:uid="{1FA0FC03-7094-4D76-8DFF-0DCB1008CEB3}"/>
    <hyperlink ref="D490" r:id="rId384" display="https://www.fangraphs.com/leaders/major-league?pos=all&amp;stats=bat&amp;lg=all&amp;type=8&amp;season=2022&amp;month=0&amp;season1=2022&amp;ind=0&amp;qual=300&amp;pageitems=2000000000&amp;team=17" xr:uid="{C331C245-FED2-4AD1-83B4-18B26F061272}"/>
    <hyperlink ref="B491" r:id="rId385" display="https://www.fangraphs.com/players/geraldo-perdomo/22799/stats" xr:uid="{6B1D9C6A-51B3-40EB-B62E-0A24D3963EFF}"/>
    <hyperlink ref="D491" r:id="rId386" display="https://www.fangraphs.com/leaders/major-league?pos=all&amp;stats=bat&amp;lg=all&amp;type=8&amp;season=2022&amp;month=0&amp;season1=2022&amp;ind=0&amp;qual=300&amp;pageitems=2000000000&amp;team=15" xr:uid="{D8C4CCFE-80ED-4EB1-B3A7-12D94EFB9700}"/>
    <hyperlink ref="B492" r:id="rId387" display="https://www.fangraphs.com/players/willi-castro/17338/stats" xr:uid="{366263DB-3A20-43CF-A60B-2759A904BAEF}"/>
    <hyperlink ref="D492" r:id="rId388" display="https://www.fangraphs.com/leaders/major-league?pos=all&amp;stats=bat&amp;lg=all&amp;type=8&amp;season=2022&amp;month=0&amp;season1=2022&amp;ind=0&amp;qual=300&amp;pageitems=2000000000&amp;team=6" xr:uid="{9CF06471-EDB6-450D-B83F-1FA7B4A8ECD0}"/>
    <hyperlink ref="B493" r:id="rId389" display="https://www.fangraphs.com/players/yonathan-daza/15794/stats" xr:uid="{D028F526-F82A-44C5-885B-AB9DD71E1F1E}"/>
    <hyperlink ref="D493" r:id="rId390" display="https://www.fangraphs.com/leaders/major-league?pos=all&amp;stats=bat&amp;lg=all&amp;type=8&amp;season=2022&amp;month=0&amp;season1=2022&amp;ind=0&amp;qual=300&amp;pageitems=2000000000&amp;team=19" xr:uid="{8BBE0711-647B-455F-B1AD-AFA24B3F206C}"/>
    <hyperlink ref="B494" r:id="rId391" display="https://www.fangraphs.com/players/joey-gallo/14128/stats" xr:uid="{06A10C3B-E737-4CA0-8E11-D6B3D03AEDB9}"/>
    <hyperlink ref="B495" r:id="rId392" display="https://www.fangraphs.com/players/alek-thomas/23792/stats" xr:uid="{35CDCCF7-A10C-4EC6-8AD8-8B05FBD12E71}"/>
    <hyperlink ref="D495" r:id="rId393" display="https://www.fangraphs.com/leaders/major-league?pos=all&amp;stats=bat&amp;lg=all&amp;type=8&amp;season=2022&amp;month=0&amp;season1=2022&amp;ind=0&amp;qual=300&amp;pageitems=2000000000&amp;team=15" xr:uid="{AA7ADFDB-E08A-42F8-B64D-7F92260500CE}"/>
    <hyperlink ref="B496" r:id="rId394" display="https://www.fangraphs.com/players/aledmys-diaz/15937/stats" xr:uid="{E338EFDF-3A82-4EA6-84E1-95D43B50BFDA}"/>
    <hyperlink ref="D496" r:id="rId395" display="https://www.fangraphs.com/leaders/major-league?pos=all&amp;stats=bat&amp;lg=all&amp;type=8&amp;season=2022&amp;month=0&amp;season1=2022&amp;ind=0&amp;qual=300&amp;pageitems=2000000000&amp;team=21" xr:uid="{CFC19DAA-24A7-44B1-843F-BF9A1367CDF8}"/>
    <hyperlink ref="B497" r:id="rId396" display="https://www.fangraphs.com/players/donovan-solano/8623/stats" xr:uid="{7983B235-AE6E-4B1D-8E37-287C3F9D4D2B}"/>
    <hyperlink ref="D497" r:id="rId397" display="https://www.fangraphs.com/leaders/major-league?pos=all&amp;stats=bat&amp;lg=all&amp;type=8&amp;season=2022&amp;month=0&amp;season1=2022&amp;ind=0&amp;qual=300&amp;pageitems=2000000000&amp;team=18" xr:uid="{9C690326-001E-468E-9473-7B07101236ED}"/>
    <hyperlink ref="B498" r:id="rId398" display="https://www.fangraphs.com/players/martin-maldonado/6887/stats" xr:uid="{72C45524-734B-43E6-9453-4B7D04D6A5F2}"/>
    <hyperlink ref="D498" r:id="rId399" display="https://www.fangraphs.com/leaders/major-league?pos=all&amp;stats=bat&amp;lg=all&amp;type=8&amp;season=2022&amp;month=0&amp;season1=2022&amp;ind=0&amp;qual=300&amp;pageitems=2000000000&amp;team=21" xr:uid="{E173D512-5FF4-4B52-8798-8FA4B7ED8644}"/>
    <hyperlink ref="B499" r:id="rId400" display="https://www.fangraphs.com/players/nick-allen/22277/stats" xr:uid="{06744524-2B22-4559-9AD6-D72CD66E3256}"/>
    <hyperlink ref="D499" r:id="rId401" display="https://www.fangraphs.com/leaders/major-league?pos=all&amp;stats=bat&amp;lg=all&amp;type=8&amp;season=2022&amp;month=0&amp;season1=2022&amp;ind=0&amp;qual=300&amp;pageitems=2000000000&amp;team=10" xr:uid="{285B97D7-686A-4FDE-91EB-1BCB9F957682}"/>
    <hyperlink ref="B500" r:id="rId402" display="https://www.fangraphs.com/players/rougned-odor/12282/stats" xr:uid="{83144884-A7F3-4F25-A1D1-F7FEB7CDCDEE}"/>
    <hyperlink ref="D500" r:id="rId403" display="https://www.fangraphs.com/leaders/major-league?pos=all&amp;stats=bat&amp;lg=all&amp;type=8&amp;season=2022&amp;month=0&amp;season1=2022&amp;ind=0&amp;qual=300&amp;pageitems=2000000000&amp;team=2" xr:uid="{E19434F0-F3C7-408B-AB0D-A1CDD09EEDC1}"/>
    <hyperlink ref="B501" r:id="rId404" display="https://www.fangraphs.com/players/carson-kelly/13620/stats" xr:uid="{4A7748B5-72AF-4787-9D38-EAC49BCBA28F}"/>
    <hyperlink ref="D501" r:id="rId405" display="https://www.fangraphs.com/leaders/major-league?pos=all&amp;stats=bat&amp;lg=all&amp;type=8&amp;season=2022&amp;month=0&amp;season1=2022&amp;ind=0&amp;qual=300&amp;pageitems=2000000000&amp;team=15" xr:uid="{8DCCA16E-9CC7-46F0-833E-F2E840711086}"/>
    <hyperlink ref="B502" r:id="rId406" display="https://www.fangraphs.com/players/cesar-hernandez/10556/stats" xr:uid="{4F842A66-FBD1-4671-A29D-6D6E55E63D67}"/>
    <hyperlink ref="D502" r:id="rId407" display="https://www.fangraphs.com/leaders/major-league?pos=all&amp;stats=bat&amp;lg=all&amp;type=8&amp;season=2022&amp;month=0&amp;season1=2022&amp;ind=0&amp;qual=300&amp;pageitems=2000000000&amp;team=24" xr:uid="{EBDF26D1-E60D-4B8D-93AA-9A79E91F0E19}"/>
    <hyperlink ref="B503" r:id="rId408" display="https://www.fangraphs.com/players/victor-robles/18363/stats" xr:uid="{B6B6500C-EFF1-4E7C-80E4-D6A8BEEFA0FA}"/>
    <hyperlink ref="D503" r:id="rId409" display="https://www.fangraphs.com/leaders/major-league?pos=all&amp;stats=bat&amp;lg=all&amp;type=8&amp;season=2022&amp;month=0&amp;season1=2022&amp;ind=0&amp;qual=300&amp;pageitems=2000000000&amp;team=24" xr:uid="{F0D17168-2439-42B1-B839-C25C343AA830}"/>
    <hyperlink ref="B504" r:id="rId410" display="https://www.fangraphs.com/players/jonathan-india/21523/stats" xr:uid="{4A13B8AF-FD10-433D-A377-84038F939A8C}"/>
    <hyperlink ref="D504" r:id="rId411" display="https://www.fangraphs.com/leaders/major-league?pos=all&amp;stats=bat&amp;lg=all&amp;type=8&amp;season=2022&amp;month=0&amp;season1=2022&amp;ind=0&amp;qual=300&amp;pageitems=2000000000&amp;team=18" xr:uid="{7897461E-2287-4713-9893-5518D9C2AA8D}"/>
    <hyperlink ref="B505" r:id="rId412" display="https://www.fangraphs.com/players/nolan-gorman/22263/stats" xr:uid="{CDBDA1C1-54A6-42BE-961B-B97B17D1EDFB}"/>
    <hyperlink ref="D505" r:id="rId413" display="https://www.fangraphs.com/leaders/major-league?pos=all&amp;stats=bat&amp;lg=all&amp;type=8&amp;season=2022&amp;month=0&amp;season1=2022&amp;ind=0&amp;qual=300&amp;pageitems=2000000000&amp;team=28" xr:uid="{928A4A66-ACAA-4410-A368-788D5AA5C6D3}"/>
    <hyperlink ref="B506" r:id="rId414" display="https://www.fangraphs.com/players/salvador-perez/7304/stats" xr:uid="{62C279FD-067F-451D-88E3-8942237E6CBA}"/>
    <hyperlink ref="D506" r:id="rId415" display="https://www.fangraphs.com/leaders/major-league?pos=all&amp;stats=bat&amp;lg=all&amp;type=8&amp;season=2022&amp;month=0&amp;season1=2022&amp;ind=0&amp;qual=300&amp;pageitems=2000000000&amp;team=7" xr:uid="{3325557D-7081-4F6D-95EC-0BD68E7F62C0}"/>
    <hyperlink ref="B507" r:id="rId416" display="https://www.fangraphs.com/players/jorge-soler/14221/stats" xr:uid="{E92DAE36-049B-4A48-8850-E8AB084F82ED}"/>
    <hyperlink ref="D507" r:id="rId417" display="https://www.fangraphs.com/leaders/major-league?pos=all&amp;stats=bat&amp;lg=all&amp;type=8&amp;season=2022&amp;month=0&amp;season1=2022&amp;ind=0&amp;qual=300&amp;pageitems=2000000000&amp;team=20" xr:uid="{44363ECC-A65D-4CCC-90BA-27A2B508191D}"/>
    <hyperlink ref="B508" r:id="rId418" display="https://www.fangraphs.com/players/bryan-de-la-cruz/19600/stats" xr:uid="{173AA0AE-B803-4E5C-B5E9-EC5422E2838D}"/>
    <hyperlink ref="D508" r:id="rId419" display="https://www.fangraphs.com/leaders/major-league?pos=all&amp;stats=bat&amp;lg=all&amp;type=8&amp;season=2022&amp;month=0&amp;season1=2022&amp;ind=0&amp;qual=300&amp;pageitems=2000000000&amp;team=20" xr:uid="{AA7C9B11-D546-41D6-B459-DE93314E1949}"/>
    <hyperlink ref="B509" r:id="rId420" display="https://www.fangraphs.com/players/luis-gonzalez/20332/stats" xr:uid="{8BC1EC45-9BA2-4D36-B38D-D2FB7C93CCD2}"/>
    <hyperlink ref="D509" r:id="rId421" display="https://www.fangraphs.com/leaders/major-league?pos=all&amp;stats=bat&amp;lg=all&amp;type=8&amp;season=2022&amp;month=0&amp;season1=2022&amp;ind=0&amp;qual=300&amp;pageitems=2000000000&amp;team=30" xr:uid="{96F9AFEC-4DA1-4BC9-B5B4-6D9C97CD196C}"/>
    <hyperlink ref="B510" r:id="rId422" display="https://www.fangraphs.com/players/aj-pollock/9256/stats" xr:uid="{EF5B23C9-5F92-4753-9485-73CF0DFE19D1}"/>
    <hyperlink ref="D510" r:id="rId423" display="https://www.fangraphs.com/leaders/major-league?pos=all&amp;stats=bat&amp;lg=all&amp;type=8&amp;season=2022&amp;month=0&amp;season1=2022&amp;ind=0&amp;qual=300&amp;pageitems=2000000000&amp;team=4" xr:uid="{CC0BB1F4-2AFB-4FD5-887C-94A26168892A}"/>
    <hyperlink ref="B511" r:id="rId424" display="https://www.fangraphs.com/players/jesse-winker/13590/stats" xr:uid="{FD0E0299-F05D-48E4-A153-FCDEFDED5C8B}"/>
    <hyperlink ref="D511" r:id="rId425" display="https://www.fangraphs.com/leaders/major-league?pos=all&amp;stats=bat&amp;lg=all&amp;type=8&amp;season=2022&amp;month=0&amp;season1=2022&amp;ind=0&amp;qual=300&amp;pageitems=2000000000&amp;team=11" xr:uid="{E1C9B1D7-AEDB-4DF1-BA14-125914544113}"/>
    <hyperlink ref="B512" r:id="rId426" display="https://www.fangraphs.com/players/enrique-hernandez/10472/stats" xr:uid="{22D141DD-AB36-4CF1-AA8B-F40C8E6CE598}"/>
    <hyperlink ref="D512" r:id="rId427" display="https://www.fangraphs.com/leaders/major-league?pos=all&amp;stats=bat&amp;lg=all&amp;type=8&amp;season=2022&amp;month=0&amp;season1=2022&amp;ind=0&amp;qual=300&amp;pageitems=2000000000&amp;team=3" xr:uid="{06DECCD6-60DE-49D3-ADBB-9351E27F939E}"/>
    <hyperlink ref="B513" r:id="rId428" display="https://www.fangraphs.com/players/eric-hosmer/3516/stats" xr:uid="{F7E8D5A4-4BBB-4CFE-AD8C-3BAEC5765941}"/>
    <hyperlink ref="B514" r:id="rId429" display="https://www.fangraphs.com/players/tyler-naquin/13359/stats" xr:uid="{CC002676-A3D9-425B-84E9-9FF57E6831F7}"/>
    <hyperlink ref="B515" r:id="rId430" display="https://www.fangraphs.com/players/andrew-mccutchen/9847/stats" xr:uid="{02D99D20-D10D-46F6-A772-647F416ED62D}"/>
    <hyperlink ref="D515" r:id="rId431" display="https://www.fangraphs.com/leaders/major-league?pos=all&amp;stats=bat&amp;lg=all&amp;type=8&amp;season=2022&amp;month=0&amp;season1=2022&amp;ind=0&amp;qual=300&amp;pageitems=2000000000&amp;team=23" xr:uid="{27D33481-1DC9-4B2D-B669-A6D1DEF24C2F}"/>
    <hyperlink ref="B516" r:id="rId432" display="https://www.fangraphs.com/players/andrew-velazquez/14196/stats" xr:uid="{C60E8678-5760-400A-8353-66FD566DA286}"/>
    <hyperlink ref="D516" r:id="rId433" display="https://www.fangraphs.com/leaders/major-league?pos=all&amp;stats=bat&amp;lg=all&amp;type=8&amp;season=2022&amp;month=0&amp;season1=2022&amp;ind=0&amp;qual=300&amp;pageitems=2000000000&amp;team=1" xr:uid="{D41B6BB6-495C-4FA9-B011-C2FBE6260803}"/>
    <hyperlink ref="B517" r:id="rId434" display="https://www.fangraphs.com/players/raimel-tapia/14350/stats" xr:uid="{A08CE14F-9826-4873-AD13-60EB25C3D05D}"/>
    <hyperlink ref="D517" r:id="rId435" display="https://www.fangraphs.com/leaders/major-league?pos=all&amp;stats=bat&amp;lg=all&amp;type=8&amp;season=2022&amp;month=0&amp;season1=2022&amp;ind=0&amp;qual=300&amp;pageitems=2000000000&amp;team=14" xr:uid="{689839C9-66FD-47E8-ADDA-B2A29D5CA566}"/>
    <hyperlink ref="B518" r:id="rId436" display="https://www.fangraphs.com/players/brian-anderson/18289/stats" xr:uid="{3A2BC29C-E0F0-469D-9BA4-85AD9B45F306}"/>
    <hyperlink ref="D518" r:id="rId437" display="https://www.fangraphs.com/leaders/major-league?pos=all&amp;stats=bat&amp;lg=all&amp;type=8&amp;season=2022&amp;month=0&amp;season1=2022&amp;ind=0&amp;qual=300&amp;pageitems=2000000000&amp;team=20" xr:uid="{B122D3A2-8834-47D4-95F5-52361F9D7E63}"/>
    <hyperlink ref="B519" r:id="rId438" display="https://www.fangraphs.com/players/luke-voit/14811/stats" xr:uid="{92CCA288-C45E-41DE-9CC1-457679D18C35}"/>
    <hyperlink ref="B520" r:id="rId439" display="https://www.fangraphs.com/players/austin-nola/15941/stats" xr:uid="{F7FDDE68-4FE2-4422-96AC-B8302FA2764F}"/>
    <hyperlink ref="D520" r:id="rId440" display="https://www.fangraphs.com/leaders/major-league?pos=all&amp;stats=bat&amp;lg=all&amp;type=8&amp;season=2022&amp;month=0&amp;season1=2022&amp;ind=0&amp;qual=300&amp;pageitems=2000000000&amp;team=29" xr:uid="{AE4495B5-3580-48F3-AD85-5DDE98733817}"/>
    <hyperlink ref="B521" r:id="rId441" display="https://www.fangraphs.com/players/christian-arroyo/16434/stats" xr:uid="{954A4DFF-1ACD-4E0C-8302-D77703CD3E6E}"/>
    <hyperlink ref="D521" r:id="rId442" display="https://www.fangraphs.com/leaders/major-league?pos=all&amp;stats=bat&amp;lg=all&amp;type=8&amp;season=2022&amp;month=0&amp;season1=2022&amp;ind=0&amp;qual=300&amp;pageitems=2000000000&amp;team=3" xr:uid="{7D416C79-B897-4E8C-8881-1A713CB6812E}"/>
    <hyperlink ref="B522" r:id="rId443" display="https://www.fangraphs.com/players/gavin-sheets/19901/stats" xr:uid="{2DE5F00C-CF0F-47BE-9A12-75D4CDFA85DE}"/>
    <hyperlink ref="D522" r:id="rId444" display="https://www.fangraphs.com/leaders/major-league?pos=all&amp;stats=bat&amp;lg=all&amp;type=8&amp;season=2022&amp;month=0&amp;season1=2022&amp;ind=0&amp;qual=300&amp;pageitems=2000000000&amp;team=4" xr:uid="{A5B69C6A-9C73-4002-96C5-A58ED6EBEFDF}"/>
    <hyperlink ref="B523" r:id="rId445" display="https://www.fangraphs.com/players/charlie-blackmon/7859/stats" xr:uid="{F9CC0D3D-6015-41C3-A450-5D8A19D5447A}"/>
    <hyperlink ref="D523" r:id="rId446" display="https://www.fangraphs.com/leaders/major-league?pos=all&amp;stats=bat&amp;lg=all&amp;type=8&amp;season=2022&amp;month=0&amp;season1=2022&amp;ind=0&amp;qual=300&amp;pageitems=2000000000&amp;team=19" xr:uid="{932ADE36-6719-4CDC-A21A-C69ED7F50F74}"/>
    <hyperlink ref="B524" r:id="rId447" display="https://www.fangraphs.com/players/luis-garcia/20391/stats" xr:uid="{2BBD9E1C-C25D-4445-BECD-78F28A09FC89}"/>
    <hyperlink ref="D524" r:id="rId448" display="https://www.fangraphs.com/leaders/major-league?pos=all&amp;stats=bat&amp;lg=all&amp;type=8&amp;season=2022&amp;month=0&amp;season1=2022&amp;ind=0&amp;qual=300&amp;pageitems=2000000000&amp;team=24" xr:uid="{05EEBDFF-063A-4C3C-A4A8-498165097E33}"/>
    <hyperlink ref="B525" r:id="rId449" display="https://www.fangraphs.com/players/max-stassi/10059/stats" xr:uid="{2E101EE4-44BF-4D70-9119-0436EB7855DA}"/>
    <hyperlink ref="D525" r:id="rId450" display="https://www.fangraphs.com/leaders/major-league?pos=all&amp;stats=bat&amp;lg=all&amp;type=8&amp;season=2022&amp;month=0&amp;season1=2022&amp;ind=0&amp;qual=300&amp;pageitems=2000000000&amp;team=1" xr:uid="{3FDDB07E-795A-4A0F-B478-302617070271}"/>
    <hyperlink ref="B526" r:id="rId451" display="https://www.fangraphs.com/players/gilberto-celestino/20233/stats" xr:uid="{6BB32D05-5874-4197-8676-538FC07E394B}"/>
    <hyperlink ref="D526" r:id="rId452" display="https://www.fangraphs.com/leaders/major-league?pos=all&amp;stats=bat&amp;lg=all&amp;type=8&amp;season=2022&amp;month=0&amp;season1=2022&amp;ind=0&amp;qual=300&amp;pageitems=2000000000&amp;team=8" xr:uid="{45944C25-0C16-4071-9420-69BECA7F9E36}"/>
    <hyperlink ref="B527" r:id="rId453" display="https://www.fangraphs.com/players/connor-joe/16572/stats" xr:uid="{90A5AD79-F218-4A8F-8438-681ACF753089}"/>
    <hyperlink ref="D527" r:id="rId454" display="https://www.fangraphs.com/leaders/major-league?pos=all&amp;stats=bat&amp;lg=all&amp;type=8&amp;season=2022&amp;month=0&amp;season1=2022&amp;ind=0&amp;qual=300&amp;pageitems=2000000000&amp;team=19" xr:uid="{C73625D2-31C4-4091-B882-CA159DB9778C}"/>
    <hyperlink ref="B528" r:id="rId455" display="https://www.fangraphs.com/players/ben-gamel/12160/stats" xr:uid="{CBC75A4B-A5B5-417C-B82C-77A91CBACEF7}"/>
    <hyperlink ref="D528" r:id="rId456" display="https://www.fangraphs.com/leaders/major-league?pos=all&amp;stats=bat&amp;lg=all&amp;type=8&amp;season=2022&amp;month=0&amp;season1=2022&amp;ind=0&amp;qual=300&amp;pageitems=2000000000&amp;team=27" xr:uid="{4E166690-3729-4E18-81C1-3D9D8D26D3A8}"/>
    <hyperlink ref="B529" r:id="rId457" display="https://www.fangraphs.com/players/matt-vierling/21558/stats" xr:uid="{4F67F690-8032-4E5C-81BE-7E79656290A2}"/>
    <hyperlink ref="D529" r:id="rId458" display="https://www.fangraphs.com/leaders/major-league?pos=all&amp;stats=bat&amp;lg=all&amp;type=8&amp;season=2022&amp;month=0&amp;season1=2022&amp;ind=0&amp;qual=300&amp;pageitems=2000000000&amp;team=26" xr:uid="{45A9E7D9-6586-4548-BA28-8E2C1CD7C276}"/>
    <hyperlink ref="B530" r:id="rId459" display="https://www.fangraphs.com/players/bobby-dalbec/19966/stats" xr:uid="{346C41F7-D8E0-4029-BBC4-CBC8CC7EBBB9}"/>
    <hyperlink ref="D530" r:id="rId460" display="https://www.fangraphs.com/leaders/major-league?pos=all&amp;stats=bat&amp;lg=all&amp;type=8&amp;season=2022&amp;month=0&amp;season1=2022&amp;ind=0&amp;qual=300&amp;pageitems=2000000000&amp;team=3" xr:uid="{BC545114-EE73-4AB3-B519-C2F19E5F423D}"/>
    <hyperlink ref="B531" r:id="rId461" display="https://www.fangraphs.com/players/chad-pinder/15191/stats" xr:uid="{E890ACE4-1B62-43F1-9D26-9994F216ABB0}"/>
    <hyperlink ref="D531" r:id="rId462" display="https://www.fangraphs.com/leaders/major-league?pos=all&amp;stats=bat&amp;lg=all&amp;type=8&amp;season=2022&amp;month=0&amp;season1=2022&amp;ind=0&amp;qual=300&amp;pageitems=2000000000&amp;team=10" xr:uid="{C0629349-F090-49F1-B225-CF8B38621872}"/>
    <hyperlink ref="B532" r:id="rId463" display="https://www.fangraphs.com/players/yadiel-hernandez/19334/stats" xr:uid="{6592ACA6-8681-495C-A1A6-FC3166905CAD}"/>
    <hyperlink ref="D532" r:id="rId464" display="https://www.fangraphs.com/leaders/major-league?pos=all&amp;stats=bat&amp;lg=all&amp;type=8&amp;season=2022&amp;month=0&amp;season1=2022&amp;ind=0&amp;qual=300&amp;pageitems=2000000000&amp;team=24" xr:uid="{9E270ECE-CD1E-4559-A63F-B03CC5F397DA}"/>
    <hyperlink ref="B533" r:id="rId465" display="https://www.fangraphs.com/players/jeimer-candelario/13621/stats" xr:uid="{C8F20886-E55D-41CB-AF07-72B22C820D41}"/>
    <hyperlink ref="D533" r:id="rId466" display="https://www.fangraphs.com/leaders/major-league?pos=all&amp;stats=bat&amp;lg=all&amp;type=8&amp;season=2022&amp;month=0&amp;season1=2022&amp;ind=0&amp;qual=300&amp;pageitems=2000000000&amp;team=6" xr:uid="{1C8FF70F-72B3-45CD-A531-FBFDA8643A79}"/>
    <hyperlink ref="B534" r:id="rId467" display="https://www.fangraphs.com/players/mj-melendez/22197/stats" xr:uid="{C8E3C2D1-B9A9-4D49-8BEE-373252C04D10}"/>
    <hyperlink ref="D534" r:id="rId468" display="https://www.fangraphs.com/leaders/major-league?pos=all&amp;stats=bat&amp;lg=all&amp;type=8&amp;season=2022&amp;month=0&amp;season1=2022&amp;ind=0&amp;qual=300&amp;pageitems=2000000000&amp;team=7" xr:uid="{2CBB2B20-35E2-4F4C-8556-B92D3AD1DAF3}"/>
    <hyperlink ref="B535" r:id="rId469" display="https://www.fangraphs.com/players/randal-grichuk/10243/stats" xr:uid="{DD5B2D72-4303-41BF-A0F0-33C3DB64BA46}"/>
    <hyperlink ref="D535" r:id="rId470" display="https://www.fangraphs.com/leaders/major-league?pos=all&amp;stats=bat&amp;lg=all&amp;type=8&amp;season=2022&amp;month=0&amp;season1=2022&amp;ind=0&amp;qual=300&amp;pageitems=2000000000&amp;team=19" xr:uid="{82304DE2-4B08-40C4-A2DE-2555C565C738}"/>
    <hyperlink ref="B536" r:id="rId471" display="https://www.fangraphs.com/players/jackie-bradley-jr/12984/stats" xr:uid="{CC3A9A84-BC03-4A38-A4F9-42543F376DD9}"/>
    <hyperlink ref="B537" r:id="rId472" display="https://www.fangraphs.com/players/cj-abrams/25768/stats" xr:uid="{2AEAA6AE-E739-408C-A9BD-C64CB0600262}"/>
    <hyperlink ref="B538" r:id="rId473" display="https://www.fangraphs.com/players/victor-reyes/15487/stats" xr:uid="{868FAE7C-C4DD-405A-8E84-8E3511741EFC}"/>
    <hyperlink ref="D538" r:id="rId474" display="https://www.fangraphs.com/leaders/major-league?pos=all&amp;stats=bat&amp;lg=all&amp;type=8&amp;season=2022&amp;month=0&amp;season1=2022&amp;ind=0&amp;qual=300&amp;pageitems=2000000000&amp;team=6" xr:uid="{2CE8D81E-49CA-413B-AAFF-56AA2CC6035A}"/>
    <hyperlink ref="B539" r:id="rId475" display="https://www.fangraphs.com/players/tucker-barnhart/10200/stats" xr:uid="{B41EFEA3-8364-4FD8-850D-0E26243A1A75}"/>
    <hyperlink ref="D539" r:id="rId476" display="https://www.fangraphs.com/leaders/major-league?pos=all&amp;stats=bat&amp;lg=all&amp;type=8&amp;season=2022&amp;month=0&amp;season1=2022&amp;ind=0&amp;qual=300&amp;pageitems=2000000000&amp;team=6" xr:uid="{4B0B409E-A32A-47E8-9B3B-1191521EF28E}"/>
    <hyperlink ref="B540" r:id="rId477" display="https://www.fangraphs.com/players/robbie-grossman/5254/stats" xr:uid="{68FC5A14-838F-4681-A2A3-CA4C5C3D0557}"/>
    <hyperlink ref="B541" r:id="rId478" display="https://www.fangraphs.com/players/yasmani-grandal/11368/stats" xr:uid="{B7F19DD4-2261-41C5-81BD-779D4B718C32}"/>
    <hyperlink ref="D541" r:id="rId479" display="https://www.fangraphs.com/leaders/major-league?pos=all&amp;stats=bat&amp;lg=all&amp;type=8&amp;season=2022&amp;month=0&amp;season1=2022&amp;ind=0&amp;qual=300&amp;pageitems=2000000000&amp;team=4" xr:uid="{7DBCC466-B381-4F27-9DB5-B09352CF51A8}"/>
    <hyperlink ref="B542" r:id="rId480" display="https://www.fangraphs.com/players/harold-castro/14691/stats" xr:uid="{8EE9B236-34F7-43DD-84D6-96E91BD0537D}"/>
    <hyperlink ref="D542" r:id="rId481" display="https://www.fangraphs.com/leaders/major-league?pos=all&amp;stats=bat&amp;lg=all&amp;type=8&amp;season=2022&amp;month=0&amp;season1=2022&amp;ind=0&amp;qual=300&amp;pageitems=2000000000&amp;team=6" xr:uid="{8E630FA3-0F98-48F5-8E95-46CE1CE3EF33}"/>
    <hyperlink ref="B543" r:id="rId482" display="https://www.fangraphs.com/players/austin-hedges/12976/stats" xr:uid="{A448A64B-2BA7-41F5-A24A-A732B7255FED}"/>
    <hyperlink ref="D543" r:id="rId483" display="https://www.fangraphs.com/leaders/major-league?pos=all&amp;stats=bat&amp;lg=all&amp;type=8&amp;season=2022&amp;month=0&amp;season1=2022&amp;ind=0&amp;qual=300&amp;pageitems=2000000000&amp;team=5" xr:uid="{B73CD4CA-D7DE-4B6F-8D86-65929AE7F043}"/>
    <hyperlink ref="B544" r:id="rId484" display="https://www.fangraphs.com/players/marcell-ozuna/10324/stats" xr:uid="{26937330-C5C0-41F4-9F29-360BC63BE5FE}"/>
    <hyperlink ref="D544" r:id="rId485" display="https://www.fangraphs.com/leaders/major-league?pos=all&amp;stats=bat&amp;lg=all&amp;type=8&amp;season=2022&amp;month=0&amp;season1=2022&amp;ind=0&amp;qual=300&amp;pageitems=2000000000&amp;team=16" xr:uid="{B47EA70E-0595-4B6F-B117-56FB4904E80E}"/>
    <hyperlink ref="B545" r:id="rId486" display="https://www.fangraphs.com/players/andrew-vaughn/26197/stats" xr:uid="{01E424D7-C8D3-464C-B392-F7B414CB8D01}"/>
    <hyperlink ref="D545" r:id="rId487" display="https://www.fangraphs.com/leaders/major-league?pos=all&amp;stats=bat&amp;lg=all&amp;type=8&amp;season=2022&amp;month=0&amp;season1=2022&amp;ind=0&amp;qual=300&amp;pageitems=2000000000&amp;team=4" xr:uid="{92391FD4-E905-495A-AF2E-777B0E1155D4}"/>
    <hyperlink ref="B546" r:id="rId488" display="https://www.fangraphs.com/players/taylor-walls/22458/stats" xr:uid="{91EEADAD-238E-439E-9BD8-37E4F2B773A2}"/>
    <hyperlink ref="D546" r:id="rId489" display="https://www.fangraphs.com/leaders/major-league?pos=all&amp;stats=bat&amp;lg=all&amp;type=8&amp;season=2022&amp;month=0&amp;season1=2022&amp;ind=0&amp;qual=300&amp;pageitems=2000000000&amp;team=12" xr:uid="{E3F14B6F-0176-4F86-A667-2838303482F3}"/>
    <hyperlink ref="B547" r:id="rId490" display="https://www.fangraphs.com/players/jesus-aguilar/11342/stats" xr:uid="{23881E86-9CA2-485F-A485-CA88FF583EA5}"/>
    <hyperlink ref="B548" r:id="rId491" display="https://www.fangraphs.com/players/nick-senzel/19293/stats" xr:uid="{A6057568-43E4-419C-9817-A3BCA63E1B7B}"/>
    <hyperlink ref="D548" r:id="rId492" display="https://www.fangraphs.com/leaders/major-league?pos=all&amp;stats=bat&amp;lg=all&amp;type=8&amp;season=2022&amp;month=0&amp;season1=2022&amp;ind=0&amp;qual=300&amp;pageitems=2000000000&amp;team=18" xr:uid="{ABA9F704-595C-429D-82E3-92933C7834CA}"/>
    <hyperlink ref="B549" r:id="rId493" display="https://www.fangraphs.com/players/jared-walsh/18607/stats" xr:uid="{6E6EA36F-C331-41C7-8E0F-97931B243713}"/>
    <hyperlink ref="D549" r:id="rId494" display="https://www.fangraphs.com/leaders/major-league?pos=all&amp;stats=bat&amp;lg=all&amp;type=8&amp;season=2022&amp;month=0&amp;season1=2022&amp;ind=0&amp;qual=300&amp;pageitems=2000000000&amp;team=1" xr:uid="{CB31D04B-46C7-4E2C-9028-B50A1F23994D}"/>
    <hyperlink ref="B550" r:id="rId495" display="https://www.fangraphs.com/players/michael-chavis/17321/stats" xr:uid="{3FB4D3B2-DDBB-4363-8EE9-96C5A4D049E5}"/>
    <hyperlink ref="D550" r:id="rId496" display="https://www.fangraphs.com/leaders/major-league?pos=all&amp;stats=bat&amp;lg=all&amp;type=8&amp;season=2022&amp;month=0&amp;season1=2022&amp;ind=0&amp;qual=300&amp;pageitems=2000000000&amp;team=27" xr:uid="{B90916B3-8BE3-4A30-A3D0-C8F7D383EF55}"/>
    <hyperlink ref="B551" r:id="rId497" display="https://www.fangraphs.com/players/darin-ruf/9929/stats" xr:uid="{D3E7C48A-1C15-40B9-894C-3B463801FCDB}"/>
    <hyperlink ref="B552" r:id="rId498" display="https://www.fangraphs.com/players/avisail-garcia/5760/stats" xr:uid="{7C3AE1B0-3097-49F6-B87F-85DB90580E64}"/>
    <hyperlink ref="D552" r:id="rId499" display="https://www.fangraphs.com/leaders/major-league?pos=all&amp;stats=bat&amp;lg=all&amp;type=8&amp;season=2022&amp;month=0&amp;season1=2022&amp;ind=0&amp;qual=300&amp;pageitems=2000000000&amp;team=20" xr:uid="{FD4E00FC-B719-41E8-BC3B-C76D5147BC99}"/>
    <hyperlink ref="B553" r:id="rId500" display="https://www.fangraphs.com/players/abraham-toro/19844/stats" xr:uid="{B7A36BBA-9051-458D-B89B-A20D063738B3}"/>
    <hyperlink ref="D553" r:id="rId501" display="https://www.fangraphs.com/leaders/major-league?pos=all&amp;stats=bat&amp;lg=all&amp;type=8&amp;season=2022&amp;month=0&amp;season1=2022&amp;ind=0&amp;qual=300&amp;pageitems=2000000000&amp;team=11" xr:uid="{A2947669-2AF7-49D0-A769-CE66B575DE1F}"/>
    <hyperlink ref="B554" r:id="rId502" display="https://www.fangraphs.com/players/maikel-franco/12179/stats" xr:uid="{1363A7AD-3556-46E7-9CE5-0E2FC4922616}"/>
    <hyperlink ref="D554" r:id="rId503" display="https://www.fangraphs.com/leaders/major-league?pos=all&amp;stats=bat&amp;lg=all&amp;type=8&amp;season=2022&amp;month=0&amp;season1=2022&amp;ind=0&amp;qual=300&amp;pageitems=2000000000&amp;team=24" xr:uid="{F6C27D8E-74C7-43D8-87AA-103F562A2CBC}"/>
    <hyperlink ref="B555" r:id="rId504" display="https://www.fangraphs.com/players/nick-castellanos/11737/stats" xr:uid="{BB2C933A-E3C9-4388-8497-935F2C9AA91B}"/>
    <hyperlink ref="D555" r:id="rId505" display="https://www.fangraphs.com/leaders/major-league?pos=all&amp;stats=bat&amp;lg=all&amp;type=8&amp;season=2022&amp;month=0&amp;season1=2022&amp;ind=0&amp;qual=300&amp;pageitems=2000000000&amp;team=26" xr:uid="{6D502CD8-02C6-48C2-A706-BC0F8D5F8E12}"/>
    <hyperlink ref="B556" r:id="rId506" display="https://www.fangraphs.com/players/jacob-stallings/13723/stats" xr:uid="{ED66500E-BC66-430E-B448-A5E4CFDA90A5}"/>
    <hyperlink ref="D556" r:id="rId507" display="https://www.fangraphs.com/leaders/major-league?pos=all&amp;stats=bat&amp;lg=all&amp;type=8&amp;season=2022&amp;month=0&amp;season1=2022&amp;ind=0&amp;qual=300&amp;pageitems=2000000000&amp;team=20" xr:uid="{48BC9D47-1569-4447-A0D0-2E9C8345BF05}"/>
    <hyperlink ref="B557" r:id="rId508" display="https://www.fangraphs.com/players/nelson-cruz/2434/stats" xr:uid="{27ACC91A-029F-4E05-829C-BFD60398971D}"/>
    <hyperlink ref="D557" r:id="rId509" display="https://www.fangraphs.com/leaders/major-league?pos=all&amp;stats=bat&amp;lg=all&amp;type=8&amp;season=2022&amp;month=0&amp;season1=2022&amp;ind=0&amp;qual=300&amp;pageitems=2000000000&amp;team=24" xr:uid="{6CE28A52-C659-47D6-82D1-993465803CE9}"/>
    <hyperlink ref="B558" r:id="rId510" display="https://www.fangraphs.com/players/joey-votto/4314/stats" xr:uid="{458D984A-560A-43F6-B8F4-60813EB6368E}"/>
    <hyperlink ref="D558" r:id="rId511" display="https://www.fangraphs.com/leaders/major-league?pos=all&amp;stats=bat&amp;lg=all&amp;type=8&amp;season=2022&amp;month=0&amp;season1=2022&amp;ind=0&amp;qual=300&amp;pageitems=2000000000&amp;team=18" xr:uid="{23AB0BA5-6BE2-47C7-A27A-EC222DA1CA17}"/>
    <hyperlink ref="B559" r:id="rId512" display="https://www.fangraphs.com/players/yuli-gurriel/19198/stats" xr:uid="{AC572C6F-0B7B-4C6E-9823-04AEB83FCDD4}"/>
    <hyperlink ref="D559" r:id="rId513" display="https://www.fangraphs.com/leaders/major-league?pos=all&amp;stats=bat&amp;lg=all&amp;type=8&amp;season=2022&amp;month=0&amp;season1=2022&amp;ind=0&amp;qual=300&amp;pageitems=2000000000&amp;team=21" xr:uid="{B1A594BA-2C4E-4D6F-BCEA-C3BA978CAB0E}"/>
    <hyperlink ref="B560" r:id="rId514" display="https://www.fangraphs.com/players/franmil-reyes/14566/stats" xr:uid="{453F09E2-B7D2-4CA3-8624-382055833E6C}"/>
    <hyperlink ref="B561" r:id="rId515" display="https://www.fangraphs.com/players/hunter-dozier/15117/stats" xr:uid="{DA13CFF9-758E-47BB-8049-F9EF2059C483}"/>
    <hyperlink ref="D561" r:id="rId516" display="https://www.fangraphs.com/leaders/major-league?pos=all&amp;stats=bat&amp;lg=all&amp;type=8&amp;season=2022&amp;month=0&amp;season1=2022&amp;ind=0&amp;qual=300&amp;pageitems=2000000000&amp;team=7" xr:uid="{F62E7AB4-B094-414A-90D7-579E8EA01BC3}"/>
    <hyperlink ref="B562" r:id="rId517" display="https://www.fangraphs.com/players/spencer-torkelson/27465/stats" xr:uid="{2FCFD90D-2146-4B21-A2AA-C156BD13162E}"/>
    <hyperlink ref="D562" r:id="rId518" display="https://www.fangraphs.com/leaders/major-league?pos=all&amp;stats=bat&amp;lg=all&amp;type=8&amp;season=2022&amp;month=0&amp;season1=2022&amp;ind=0&amp;qual=300&amp;pageitems=2000000000&amp;team=6" xr:uid="{BF00C545-8A11-4184-A4B5-61BDB5917A28}"/>
    <hyperlink ref="B563" r:id="rId519" display="https://www.fangraphs.com/players/leury-garcia/5913/stats" xr:uid="{019CAB26-1188-4AB7-AE32-2D531C95FAE4}"/>
    <hyperlink ref="D563" r:id="rId520" display="https://www.fangraphs.com/leaders/major-league?pos=all&amp;stats=bat&amp;lg=all&amp;type=8&amp;season=2022&amp;month=0&amp;season1=2022&amp;ind=0&amp;qual=300&amp;pageitems=2000000000&amp;team=4" xr:uid="{2A2C9054-41B5-408F-9ED1-8A713BBDF6CE}"/>
    <hyperlink ref="B564" r:id="rId521" display="https://www.fangraphs.com/players/kole-calhoun/11200/stats" xr:uid="{689A5873-81F2-4DC0-95A3-C17F61B083CB}"/>
    <hyperlink ref="D564" r:id="rId522" display="https://www.fangraphs.com/leaders/major-league?pos=all&amp;stats=bat&amp;lg=all&amp;type=8&amp;season=2022&amp;month=0&amp;season1=2022&amp;ind=0&amp;qual=300&amp;pageitems=2000000000&amp;team=13" xr:uid="{3880F5B9-35F6-4E5F-BDA4-BD0BE04F813D}"/>
    <hyperlink ref="B565" r:id="rId523" display="https://www.fangraphs.com/players/elias-diaz/11680/stats" xr:uid="{AE011A6A-5537-4E1E-96F4-F0CECB81B29F}"/>
    <hyperlink ref="D565" r:id="rId524" display="https://www.fangraphs.com/leaders/major-league?pos=all&amp;stats=bat&amp;lg=all&amp;type=8&amp;season=2022&amp;month=0&amp;season1=2022&amp;ind=0&amp;qual=300&amp;pageitems=2000000000&amp;team=19" xr:uid="{7A5FC400-BCA0-4E56-862E-8D02979DB564}"/>
    <hyperlink ref="B566" r:id="rId525" display="https://www.fangraphs.com/players/miguel-cabrera/1744/stats" xr:uid="{68B80CC9-CEA2-444B-A286-8E75C3DFB9A7}"/>
    <hyperlink ref="D566" r:id="rId526" display="https://www.fangraphs.com/leaders/major-league?pos=all&amp;stats=bat&amp;lg=all&amp;type=8&amp;season=2022&amp;month=0&amp;season1=2022&amp;ind=0&amp;qual=300&amp;pageitems=2000000000&amp;team=6" xr:uid="{B16BBA13-F91A-4AD1-B303-1A8764B8FFC9}"/>
  </hyperlinks>
  <pageMargins left="0.7" right="0.7" top="0.75" bottom="0.75" header="0.3" footer="0.3"/>
  <pageSetup orientation="portrait" horizontalDpi="90" verticalDpi="90" r:id="rId527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D2F30-C2DD-40C0-9AC3-865397D46241}">
  <dimension ref="A1:H278"/>
  <sheetViews>
    <sheetView workbookViewId="0">
      <selection activeCell="O15" sqref="O15"/>
    </sheetView>
  </sheetViews>
  <sheetFormatPr defaultRowHeight="14.4"/>
  <sheetData>
    <row r="1" spans="1:8" ht="15" thickBot="1">
      <c r="A1" s="1" t="s">
        <v>0</v>
      </c>
      <c r="B1" s="2" t="s">
        <v>1</v>
      </c>
      <c r="C1" s="2" t="s">
        <v>2</v>
      </c>
      <c r="D1" s="3" t="s">
        <v>359</v>
      </c>
      <c r="E1" s="3" t="s">
        <v>360</v>
      </c>
      <c r="F1" s="3" t="s">
        <v>361</v>
      </c>
      <c r="G1" s="3" t="s">
        <v>367</v>
      </c>
      <c r="H1" s="3" t="s">
        <v>22</v>
      </c>
    </row>
    <row r="2" spans="1:8" ht="15" thickBot="1">
      <c r="A2" s="5">
        <v>1</v>
      </c>
      <c r="B2" s="7" t="s">
        <v>53</v>
      </c>
      <c r="C2" s="7" t="s">
        <v>54</v>
      </c>
      <c r="D2" s="10">
        <v>0.193</v>
      </c>
      <c r="E2" s="10">
        <v>0.373</v>
      </c>
      <c r="F2" s="10">
        <v>0.435</v>
      </c>
      <c r="G2" s="10">
        <v>0.11799999999999999</v>
      </c>
      <c r="H2" s="8">
        <v>11.6</v>
      </c>
    </row>
    <row r="3" spans="1:8" ht="15" thickBot="1">
      <c r="A3" s="5">
        <v>2</v>
      </c>
      <c r="B3" s="7" t="s">
        <v>98</v>
      </c>
      <c r="C3" s="7" t="s">
        <v>41</v>
      </c>
      <c r="D3" s="10">
        <v>0.20599999999999999</v>
      </c>
      <c r="E3" s="10">
        <v>0.378</v>
      </c>
      <c r="F3" s="10">
        <v>0.41599999999999998</v>
      </c>
      <c r="G3" s="10">
        <v>0.11799999999999999</v>
      </c>
      <c r="H3" s="8">
        <v>7.5</v>
      </c>
    </row>
    <row r="4" spans="1:8" ht="15" thickBot="1">
      <c r="A4" s="5">
        <v>3</v>
      </c>
      <c r="B4" s="7" t="s">
        <v>132</v>
      </c>
      <c r="C4" s="7" t="s">
        <v>95</v>
      </c>
      <c r="D4" s="10">
        <v>0.20399999999999999</v>
      </c>
      <c r="E4" s="10">
        <v>0.29699999999999999</v>
      </c>
      <c r="F4" s="10">
        <v>0.499</v>
      </c>
      <c r="G4" s="10">
        <v>8.5999999999999993E-2</v>
      </c>
      <c r="H4" s="8">
        <v>7.2</v>
      </c>
    </row>
    <row r="5" spans="1:8" ht="15" thickBot="1">
      <c r="A5" s="5">
        <v>4</v>
      </c>
      <c r="B5" s="7" t="s">
        <v>27</v>
      </c>
      <c r="C5" s="7" t="s">
        <v>24</v>
      </c>
      <c r="D5" s="10">
        <v>0.27500000000000002</v>
      </c>
      <c r="E5" s="10">
        <v>0.38700000000000001</v>
      </c>
      <c r="F5" s="10">
        <v>0.33800000000000002</v>
      </c>
      <c r="G5" s="10">
        <v>8.4000000000000005E-2</v>
      </c>
      <c r="H5" s="8">
        <v>7.1</v>
      </c>
    </row>
    <row r="6" spans="1:8" ht="15" thickBot="1">
      <c r="A6" s="5">
        <v>5</v>
      </c>
      <c r="B6" s="7" t="s">
        <v>94</v>
      </c>
      <c r="C6" s="7" t="s">
        <v>95</v>
      </c>
      <c r="D6" s="10">
        <v>0.189</v>
      </c>
      <c r="E6" s="10">
        <v>0.40300000000000002</v>
      </c>
      <c r="F6" s="10">
        <v>0.40799999999999997</v>
      </c>
      <c r="G6" s="10">
        <v>9.9000000000000005E-2</v>
      </c>
      <c r="H6" s="8">
        <v>7</v>
      </c>
    </row>
    <row r="7" spans="1:8" ht="15" thickBot="1">
      <c r="A7" s="5">
        <v>6</v>
      </c>
      <c r="B7" s="7" t="s">
        <v>67</v>
      </c>
      <c r="C7" s="7" t="s">
        <v>52</v>
      </c>
      <c r="D7" s="10">
        <v>0.216</v>
      </c>
      <c r="E7" s="10">
        <v>0.39100000000000001</v>
      </c>
      <c r="F7" s="10">
        <v>0.39400000000000002</v>
      </c>
      <c r="G7" s="10">
        <v>0.09</v>
      </c>
      <c r="H7" s="8">
        <v>6.7</v>
      </c>
    </row>
    <row r="8" spans="1:8" ht="15" thickBot="1">
      <c r="A8" s="5">
        <v>7</v>
      </c>
      <c r="B8" s="7" t="s">
        <v>80</v>
      </c>
      <c r="C8" s="7" t="s">
        <v>52</v>
      </c>
      <c r="D8" s="10">
        <v>0.20399999999999999</v>
      </c>
      <c r="E8" s="10">
        <v>0.41</v>
      </c>
      <c r="F8" s="10">
        <v>0.38700000000000001</v>
      </c>
      <c r="G8" s="10">
        <v>6.8000000000000005E-2</v>
      </c>
      <c r="H8" s="8">
        <v>6.6</v>
      </c>
    </row>
    <row r="9" spans="1:8" ht="15" thickBot="1">
      <c r="A9" s="5">
        <v>8</v>
      </c>
      <c r="B9" s="7" t="s">
        <v>42</v>
      </c>
      <c r="C9" s="7" t="s">
        <v>43</v>
      </c>
      <c r="D9" s="10">
        <v>0.17899999999999999</v>
      </c>
      <c r="E9" s="10">
        <v>0.43099999999999999</v>
      </c>
      <c r="F9" s="10">
        <v>0.39</v>
      </c>
      <c r="G9" s="10">
        <v>0.1</v>
      </c>
      <c r="H9" s="8">
        <v>6.6</v>
      </c>
    </row>
    <row r="10" spans="1:8" ht="15" thickBot="1">
      <c r="A10" s="5">
        <v>9</v>
      </c>
      <c r="B10" s="7" t="s">
        <v>23</v>
      </c>
      <c r="C10" s="7" t="s">
        <v>24</v>
      </c>
      <c r="D10" s="10">
        <v>0.186</v>
      </c>
      <c r="E10" s="10">
        <v>0.33700000000000002</v>
      </c>
      <c r="F10" s="10">
        <v>0.47699999999999998</v>
      </c>
      <c r="G10" s="10">
        <v>6.7000000000000004E-2</v>
      </c>
      <c r="H10" s="8">
        <v>6.6</v>
      </c>
    </row>
    <row r="11" spans="1:8" ht="15" thickBot="1">
      <c r="A11" s="5">
        <v>10</v>
      </c>
      <c r="B11" s="7" t="s">
        <v>215</v>
      </c>
      <c r="C11" s="7" t="s">
        <v>89</v>
      </c>
      <c r="D11" s="10">
        <v>0.19700000000000001</v>
      </c>
      <c r="E11" s="10">
        <v>0.44400000000000001</v>
      </c>
      <c r="F11" s="10">
        <v>0.35899999999999999</v>
      </c>
      <c r="G11" s="10">
        <v>0.115</v>
      </c>
      <c r="H11" s="8">
        <v>6.5</v>
      </c>
    </row>
    <row r="12" spans="1:8" ht="15" thickBot="1">
      <c r="A12" s="5">
        <v>11</v>
      </c>
      <c r="B12" s="7" t="s">
        <v>55</v>
      </c>
      <c r="C12" s="7" t="s">
        <v>26</v>
      </c>
      <c r="D12" s="10">
        <v>0.21199999999999999</v>
      </c>
      <c r="E12" s="10">
        <v>0.38700000000000001</v>
      </c>
      <c r="F12" s="10">
        <v>0.4</v>
      </c>
      <c r="G12" s="10">
        <v>0.13900000000000001</v>
      </c>
      <c r="H12" s="8">
        <v>6.4</v>
      </c>
    </row>
    <row r="13" spans="1:8" ht="15" thickBot="1">
      <c r="A13" s="5">
        <v>12</v>
      </c>
      <c r="B13" s="7" t="s">
        <v>93</v>
      </c>
      <c r="C13" s="7" t="s">
        <v>24</v>
      </c>
      <c r="D13" s="10">
        <v>0.214</v>
      </c>
      <c r="E13" s="10">
        <v>0.42899999999999999</v>
      </c>
      <c r="F13" s="10">
        <v>0.35699999999999998</v>
      </c>
      <c r="G13" s="10">
        <v>0.128</v>
      </c>
      <c r="H13" s="8">
        <v>6.4</v>
      </c>
    </row>
    <row r="14" spans="1:8" ht="15" thickBot="1">
      <c r="A14" s="5">
        <v>13</v>
      </c>
      <c r="B14" s="7" t="s">
        <v>47</v>
      </c>
      <c r="C14" s="7" t="s">
        <v>48</v>
      </c>
      <c r="D14" s="10">
        <v>0.17</v>
      </c>
      <c r="E14" s="10">
        <v>0.32400000000000001</v>
      </c>
      <c r="F14" s="10">
        <v>0.50600000000000001</v>
      </c>
      <c r="G14" s="10">
        <v>6.4000000000000001E-2</v>
      </c>
      <c r="H14" s="8">
        <v>6.4</v>
      </c>
    </row>
    <row r="15" spans="1:8" ht="15" thickBot="1">
      <c r="A15" s="5">
        <v>14</v>
      </c>
      <c r="B15" s="7" t="s">
        <v>90</v>
      </c>
      <c r="C15" s="7" t="s">
        <v>48</v>
      </c>
      <c r="D15" s="10">
        <v>0.21099999999999999</v>
      </c>
      <c r="E15" s="10">
        <v>0.46200000000000002</v>
      </c>
      <c r="F15" s="10">
        <v>0.32700000000000001</v>
      </c>
      <c r="G15" s="10">
        <v>0.13</v>
      </c>
      <c r="H15" s="8">
        <v>6.2</v>
      </c>
    </row>
    <row r="16" spans="1:8" ht="15" thickBot="1">
      <c r="A16" s="5">
        <v>15</v>
      </c>
      <c r="B16" s="7" t="s">
        <v>122</v>
      </c>
      <c r="C16" s="7" t="s">
        <v>29</v>
      </c>
      <c r="D16" s="10">
        <v>0.187</v>
      </c>
      <c r="E16" s="10">
        <v>0.247</v>
      </c>
      <c r="F16" s="10">
        <v>0.56699999999999995</v>
      </c>
      <c r="G16" s="10">
        <v>0.11799999999999999</v>
      </c>
      <c r="H16" s="8">
        <v>6</v>
      </c>
    </row>
    <row r="17" spans="1:8" ht="15" thickBot="1">
      <c r="A17" s="5">
        <v>16</v>
      </c>
      <c r="B17" s="7" t="s">
        <v>69</v>
      </c>
      <c r="C17" s="7" t="s">
        <v>116</v>
      </c>
      <c r="D17" s="10">
        <v>0.217</v>
      </c>
      <c r="E17" s="10">
        <v>0.46400000000000002</v>
      </c>
      <c r="F17" s="10">
        <v>0.318</v>
      </c>
      <c r="G17" s="10">
        <v>0.106</v>
      </c>
      <c r="H17" s="8">
        <v>6</v>
      </c>
    </row>
    <row r="18" spans="1:8" ht="15" thickBot="1">
      <c r="A18" s="5">
        <v>17</v>
      </c>
      <c r="B18" s="7" t="s">
        <v>141</v>
      </c>
      <c r="C18" s="7" t="s">
        <v>43</v>
      </c>
      <c r="D18" s="10">
        <v>0.23799999999999999</v>
      </c>
      <c r="E18" s="10">
        <v>0.41099999999999998</v>
      </c>
      <c r="F18" s="10">
        <v>0.35</v>
      </c>
      <c r="G18" s="10">
        <v>7.4999999999999997E-2</v>
      </c>
      <c r="H18" s="8">
        <v>5.7</v>
      </c>
    </row>
    <row r="19" spans="1:8" ht="15" thickBot="1">
      <c r="A19" s="5">
        <v>18</v>
      </c>
      <c r="B19" s="7" t="s">
        <v>46</v>
      </c>
      <c r="C19" s="7" t="s">
        <v>26</v>
      </c>
      <c r="D19" s="10">
        <v>0.23499999999999999</v>
      </c>
      <c r="E19" s="10">
        <v>0.379</v>
      </c>
      <c r="F19" s="10">
        <v>0.38600000000000001</v>
      </c>
      <c r="G19" s="10">
        <v>0.13200000000000001</v>
      </c>
      <c r="H19" s="8">
        <v>5.6</v>
      </c>
    </row>
    <row r="20" spans="1:8" ht="15" thickBot="1">
      <c r="A20" s="5">
        <v>19</v>
      </c>
      <c r="B20" s="7" t="s">
        <v>187</v>
      </c>
      <c r="C20" s="7" t="s">
        <v>95</v>
      </c>
      <c r="D20" s="10">
        <v>0.19600000000000001</v>
      </c>
      <c r="E20" s="10">
        <v>0.495</v>
      </c>
      <c r="F20" s="10">
        <v>0.31</v>
      </c>
      <c r="G20" s="10">
        <v>8.8999999999999996E-2</v>
      </c>
      <c r="H20" s="8">
        <v>5.6</v>
      </c>
    </row>
    <row r="21" spans="1:8" ht="15" thickBot="1">
      <c r="A21" s="5">
        <v>20</v>
      </c>
      <c r="B21" s="7" t="s">
        <v>81</v>
      </c>
      <c r="C21" s="7" t="s">
        <v>52</v>
      </c>
      <c r="D21" s="10">
        <v>0.189</v>
      </c>
      <c r="E21" s="10">
        <v>0.33300000000000002</v>
      </c>
      <c r="F21" s="10">
        <v>0.47799999999999998</v>
      </c>
      <c r="G21" s="10">
        <v>5.6000000000000001E-2</v>
      </c>
      <c r="H21" s="8">
        <v>5.5</v>
      </c>
    </row>
    <row r="22" spans="1:8" ht="15" thickBot="1">
      <c r="A22" s="5">
        <v>21</v>
      </c>
      <c r="B22" s="7" t="s">
        <v>62</v>
      </c>
      <c r="C22" s="7" t="s">
        <v>58</v>
      </c>
      <c r="D22" s="10">
        <v>0.23200000000000001</v>
      </c>
      <c r="E22" s="10">
        <v>0.38400000000000001</v>
      </c>
      <c r="F22" s="10">
        <v>0.38400000000000001</v>
      </c>
      <c r="G22" s="10">
        <v>6.3E-2</v>
      </c>
      <c r="H22" s="8">
        <v>5.4</v>
      </c>
    </row>
    <row r="23" spans="1:8" ht="15" thickBot="1">
      <c r="A23" s="5">
        <v>22</v>
      </c>
      <c r="B23" s="7" t="s">
        <v>34</v>
      </c>
      <c r="C23" s="7" t="s">
        <v>35</v>
      </c>
      <c r="D23" s="10">
        <v>0.183</v>
      </c>
      <c r="E23" s="10">
        <v>0.46</v>
      </c>
      <c r="F23" s="10">
        <v>0.35699999999999998</v>
      </c>
      <c r="G23" s="10">
        <v>0.14399999999999999</v>
      </c>
      <c r="H23" s="8">
        <v>5.4</v>
      </c>
    </row>
    <row r="24" spans="1:8" ht="15" thickBot="1">
      <c r="A24" s="5">
        <v>23</v>
      </c>
      <c r="B24" s="7" t="s">
        <v>72</v>
      </c>
      <c r="C24" s="7" t="s">
        <v>43</v>
      </c>
      <c r="D24" s="10">
        <v>0.17699999999999999</v>
      </c>
      <c r="E24" s="10">
        <v>0.505</v>
      </c>
      <c r="F24" s="10">
        <v>0.317</v>
      </c>
      <c r="G24" s="10">
        <v>7.5999999999999998E-2</v>
      </c>
      <c r="H24" s="8">
        <v>5.2</v>
      </c>
    </row>
    <row r="25" spans="1:8" ht="15" thickBot="1">
      <c r="A25" s="5">
        <v>24</v>
      </c>
      <c r="B25" s="7" t="s">
        <v>71</v>
      </c>
      <c r="C25" s="7" t="s">
        <v>169</v>
      </c>
      <c r="D25" s="10">
        <v>0.20300000000000001</v>
      </c>
      <c r="E25" s="10">
        <v>0.42099999999999999</v>
      </c>
      <c r="F25" s="10">
        <v>0.376</v>
      </c>
      <c r="G25" s="10">
        <v>0.11</v>
      </c>
      <c r="H25" s="8">
        <v>5</v>
      </c>
    </row>
    <row r="26" spans="1:8" ht="15" thickBot="1">
      <c r="A26" s="5">
        <v>25</v>
      </c>
      <c r="B26" s="7" t="s">
        <v>91</v>
      </c>
      <c r="C26" s="7" t="s">
        <v>26</v>
      </c>
      <c r="D26" s="10">
        <v>0.16700000000000001</v>
      </c>
      <c r="E26" s="10">
        <v>0.56200000000000006</v>
      </c>
      <c r="F26" s="10">
        <v>0.27100000000000002</v>
      </c>
      <c r="G26" s="10">
        <v>0.13800000000000001</v>
      </c>
      <c r="H26" s="8">
        <v>4.9000000000000004</v>
      </c>
    </row>
    <row r="27" spans="1:8" ht="15" thickBot="1">
      <c r="A27" s="5">
        <v>26</v>
      </c>
      <c r="B27" s="7" t="s">
        <v>51</v>
      </c>
      <c r="C27" s="7" t="s">
        <v>52</v>
      </c>
      <c r="D27" s="10">
        <v>0.189</v>
      </c>
      <c r="E27" s="10">
        <v>0.34100000000000003</v>
      </c>
      <c r="F27" s="10">
        <v>0.47</v>
      </c>
      <c r="G27" s="10">
        <v>9.8000000000000004E-2</v>
      </c>
      <c r="H27" s="8">
        <v>4.8</v>
      </c>
    </row>
    <row r="28" spans="1:8" ht="15" thickBot="1">
      <c r="A28" s="5">
        <v>27</v>
      </c>
      <c r="B28" s="7" t="s">
        <v>115</v>
      </c>
      <c r="C28" s="7" t="s">
        <v>116</v>
      </c>
      <c r="D28" s="10">
        <v>0.20300000000000001</v>
      </c>
      <c r="E28" s="10">
        <v>0.42199999999999999</v>
      </c>
      <c r="F28" s="10">
        <v>0.375</v>
      </c>
      <c r="G28" s="10">
        <v>0.14199999999999999</v>
      </c>
      <c r="H28" s="8">
        <v>4.8</v>
      </c>
    </row>
    <row r="29" spans="1:8" ht="15" thickBot="1">
      <c r="A29" s="5">
        <v>28</v>
      </c>
      <c r="B29" s="7" t="s">
        <v>177</v>
      </c>
      <c r="C29" s="7" t="s">
        <v>37</v>
      </c>
      <c r="D29" s="10">
        <v>0.153</v>
      </c>
      <c r="E29" s="10">
        <v>0.40400000000000003</v>
      </c>
      <c r="F29" s="10">
        <v>0.443</v>
      </c>
      <c r="G29" s="10">
        <v>0.11700000000000001</v>
      </c>
      <c r="H29" s="8">
        <v>4.8</v>
      </c>
    </row>
    <row r="30" spans="1:8" ht="15" thickBot="1">
      <c r="A30" s="5">
        <v>29</v>
      </c>
      <c r="B30" s="7" t="s">
        <v>114</v>
      </c>
      <c r="C30" s="7" t="s">
        <v>45</v>
      </c>
      <c r="D30" s="10">
        <v>0.2</v>
      </c>
      <c r="E30" s="10">
        <v>0.34200000000000003</v>
      </c>
      <c r="F30" s="10">
        <v>0.45900000000000002</v>
      </c>
      <c r="G30" s="10">
        <v>0.129</v>
      </c>
      <c r="H30" s="8">
        <v>4.5999999999999996</v>
      </c>
    </row>
    <row r="31" spans="1:8" ht="15" thickBot="1">
      <c r="A31" s="5">
        <v>30</v>
      </c>
      <c r="B31" s="7" t="s">
        <v>124</v>
      </c>
      <c r="C31" s="7" t="s">
        <v>48</v>
      </c>
      <c r="D31" s="10">
        <v>0.22600000000000001</v>
      </c>
      <c r="E31" s="10">
        <v>0.42399999999999999</v>
      </c>
      <c r="F31" s="10">
        <v>0.35</v>
      </c>
      <c r="G31" s="10">
        <v>3.1E-2</v>
      </c>
      <c r="H31" s="8">
        <v>4.5</v>
      </c>
    </row>
    <row r="32" spans="1:8" ht="15" thickBot="1">
      <c r="A32" s="5">
        <v>31</v>
      </c>
      <c r="B32" s="7" t="s">
        <v>96</v>
      </c>
      <c r="C32" s="7" t="s">
        <v>97</v>
      </c>
      <c r="D32" s="10">
        <v>0.20399999999999999</v>
      </c>
      <c r="E32" s="10">
        <v>0.48699999999999999</v>
      </c>
      <c r="F32" s="10">
        <v>0.309</v>
      </c>
      <c r="G32" s="10">
        <v>0.114</v>
      </c>
      <c r="H32" s="8">
        <v>4.5</v>
      </c>
    </row>
    <row r="33" spans="1:8" ht="15" thickBot="1">
      <c r="A33" s="5">
        <v>32</v>
      </c>
      <c r="B33" s="7" t="s">
        <v>232</v>
      </c>
      <c r="C33" s="7" t="s">
        <v>144</v>
      </c>
      <c r="D33" s="10">
        <v>0.19800000000000001</v>
      </c>
      <c r="E33" s="10">
        <v>0.42699999999999999</v>
      </c>
      <c r="F33" s="10">
        <v>0.375</v>
      </c>
      <c r="G33" s="10">
        <v>0.09</v>
      </c>
      <c r="H33" s="8">
        <v>4.4000000000000004</v>
      </c>
    </row>
    <row r="34" spans="1:8" ht="15" thickBot="1">
      <c r="A34" s="5">
        <v>33</v>
      </c>
      <c r="B34" s="7" t="s">
        <v>31</v>
      </c>
      <c r="C34" s="7" t="s">
        <v>32</v>
      </c>
      <c r="D34" s="10">
        <v>0.21</v>
      </c>
      <c r="E34" s="10">
        <v>0.4</v>
      </c>
      <c r="F34" s="10">
        <v>0.39</v>
      </c>
      <c r="G34" s="10">
        <v>0.13700000000000001</v>
      </c>
      <c r="H34" s="8">
        <v>4.3</v>
      </c>
    </row>
    <row r="35" spans="1:8" ht="15" thickBot="1">
      <c r="A35" s="5">
        <v>34</v>
      </c>
      <c r="B35" s="7" t="s">
        <v>159</v>
      </c>
      <c r="C35" s="7" t="s">
        <v>97</v>
      </c>
      <c r="D35" s="10">
        <v>0.17899999999999999</v>
      </c>
      <c r="E35" s="10">
        <v>0.44500000000000001</v>
      </c>
      <c r="F35" s="10">
        <v>0.376</v>
      </c>
      <c r="G35" s="10">
        <v>0.13300000000000001</v>
      </c>
      <c r="H35" s="8">
        <v>4.3</v>
      </c>
    </row>
    <row r="36" spans="1:8" ht="15" thickBot="1">
      <c r="A36" s="5">
        <v>35</v>
      </c>
      <c r="B36" s="7" t="s">
        <v>104</v>
      </c>
      <c r="C36" s="7" t="s">
        <v>97</v>
      </c>
      <c r="D36" s="10">
        <v>0.17399999999999999</v>
      </c>
      <c r="E36" s="10">
        <v>0.34</v>
      </c>
      <c r="F36" s="10">
        <v>0.48499999999999999</v>
      </c>
      <c r="G36" s="10">
        <v>0.109</v>
      </c>
      <c r="H36" s="8">
        <v>4.2</v>
      </c>
    </row>
    <row r="37" spans="1:8" ht="15" thickBot="1">
      <c r="A37" s="5">
        <v>36</v>
      </c>
      <c r="B37" s="7" t="s">
        <v>238</v>
      </c>
      <c r="C37" s="7" t="s">
        <v>41</v>
      </c>
      <c r="D37" s="10">
        <v>0.16900000000000001</v>
      </c>
      <c r="E37" s="10">
        <v>0.35399999999999998</v>
      </c>
      <c r="F37" s="10">
        <v>0.47699999999999998</v>
      </c>
      <c r="G37" s="10">
        <v>6.6000000000000003E-2</v>
      </c>
      <c r="H37" s="8">
        <v>4.2</v>
      </c>
    </row>
    <row r="38" spans="1:8" ht="15" thickBot="1">
      <c r="A38" s="5">
        <v>37</v>
      </c>
      <c r="B38" s="7" t="s">
        <v>78</v>
      </c>
      <c r="C38" s="7" t="s">
        <v>37</v>
      </c>
      <c r="D38" s="10">
        <v>0.17399999999999999</v>
      </c>
      <c r="E38" s="10">
        <v>0.38300000000000001</v>
      </c>
      <c r="F38" s="10">
        <v>0.442</v>
      </c>
      <c r="G38" s="10">
        <v>0.10199999999999999</v>
      </c>
      <c r="H38" s="8">
        <v>4.2</v>
      </c>
    </row>
    <row r="39" spans="1:8" ht="15" thickBot="1">
      <c r="A39" s="5">
        <v>38</v>
      </c>
      <c r="B39" s="7" t="s">
        <v>60</v>
      </c>
      <c r="C39" s="7" t="s">
        <v>35</v>
      </c>
      <c r="D39" s="10">
        <v>0.158</v>
      </c>
      <c r="E39" s="10">
        <v>0.28499999999999998</v>
      </c>
      <c r="F39" s="10">
        <v>0.55700000000000005</v>
      </c>
      <c r="G39" s="10">
        <v>0.154</v>
      </c>
      <c r="H39" s="8">
        <v>4.2</v>
      </c>
    </row>
    <row r="40" spans="1:8" ht="15" thickBot="1">
      <c r="A40" s="5">
        <v>39</v>
      </c>
      <c r="B40" s="7" t="s">
        <v>123</v>
      </c>
      <c r="C40" s="7" t="s">
        <v>35</v>
      </c>
      <c r="D40" s="10">
        <v>0.20200000000000001</v>
      </c>
      <c r="E40" s="10">
        <v>0.34100000000000003</v>
      </c>
      <c r="F40" s="10">
        <v>0.45700000000000002</v>
      </c>
      <c r="G40" s="10">
        <v>0.128</v>
      </c>
      <c r="H40" s="8">
        <v>4.0999999999999996</v>
      </c>
    </row>
    <row r="41" spans="1:8" ht="15" thickBot="1">
      <c r="A41" s="5">
        <v>40</v>
      </c>
      <c r="B41" s="7" t="s">
        <v>265</v>
      </c>
      <c r="C41" s="7" t="s">
        <v>144</v>
      </c>
      <c r="D41" s="10">
        <v>0.182</v>
      </c>
      <c r="E41" s="10">
        <v>0.307</v>
      </c>
      <c r="F41" s="10">
        <v>0.51100000000000001</v>
      </c>
      <c r="G41" s="10">
        <v>0.14599999999999999</v>
      </c>
      <c r="H41" s="8">
        <v>4</v>
      </c>
    </row>
    <row r="42" spans="1:8" ht="15" thickBot="1">
      <c r="A42" s="5">
        <v>41</v>
      </c>
      <c r="B42" s="7" t="s">
        <v>33</v>
      </c>
      <c r="C42" s="7" t="s">
        <v>32</v>
      </c>
      <c r="D42" s="10">
        <v>0.19</v>
      </c>
      <c r="E42" s="10">
        <v>0.33800000000000002</v>
      </c>
      <c r="F42" s="10">
        <v>0.47199999999999998</v>
      </c>
      <c r="G42" s="10">
        <v>0.09</v>
      </c>
      <c r="H42" s="8">
        <v>4</v>
      </c>
    </row>
    <row r="43" spans="1:8" ht="15" thickBot="1">
      <c r="A43" s="5">
        <v>42</v>
      </c>
      <c r="B43" s="7" t="s">
        <v>59</v>
      </c>
      <c r="C43" s="7" t="s">
        <v>56</v>
      </c>
      <c r="D43" s="10">
        <v>0.20699999999999999</v>
      </c>
      <c r="E43" s="10">
        <v>0.46100000000000002</v>
      </c>
      <c r="F43" s="10">
        <v>0.33200000000000002</v>
      </c>
      <c r="G43" s="10">
        <v>6.6000000000000003E-2</v>
      </c>
      <c r="H43" s="8">
        <v>4</v>
      </c>
    </row>
    <row r="44" spans="1:8" ht="15" thickBot="1">
      <c r="A44" s="5">
        <v>43</v>
      </c>
      <c r="B44" s="7" t="s">
        <v>1694</v>
      </c>
      <c r="C44" s="7" t="s">
        <v>26</v>
      </c>
      <c r="D44" s="10">
        <v>0.186</v>
      </c>
      <c r="E44" s="10">
        <v>0.45100000000000001</v>
      </c>
      <c r="F44" s="10">
        <v>0.36299999999999999</v>
      </c>
      <c r="G44" s="10">
        <v>0.13300000000000001</v>
      </c>
      <c r="H44" s="8">
        <v>4</v>
      </c>
    </row>
    <row r="45" spans="1:8" ht="15" thickBot="1">
      <c r="A45" s="5">
        <v>44</v>
      </c>
      <c r="B45" s="7" t="s">
        <v>84</v>
      </c>
      <c r="C45" s="7" t="s">
        <v>24</v>
      </c>
      <c r="D45" s="10">
        <v>0.21199999999999999</v>
      </c>
      <c r="E45" s="10">
        <v>0.317</v>
      </c>
      <c r="F45" s="10">
        <v>0.47099999999999997</v>
      </c>
      <c r="G45" s="10">
        <v>7.1999999999999995E-2</v>
      </c>
      <c r="H45" s="8">
        <v>3.9</v>
      </c>
    </row>
    <row r="46" spans="1:8" ht="15" thickBot="1">
      <c r="A46" s="5">
        <v>45</v>
      </c>
      <c r="B46" s="7" t="s">
        <v>209</v>
      </c>
      <c r="C46" s="7" t="s">
        <v>97</v>
      </c>
      <c r="D46" s="10">
        <v>0.192</v>
      </c>
      <c r="E46" s="10">
        <v>0.5</v>
      </c>
      <c r="F46" s="10">
        <v>0.308</v>
      </c>
      <c r="G46" s="10">
        <v>5.8000000000000003E-2</v>
      </c>
      <c r="H46" s="8">
        <v>3.9</v>
      </c>
    </row>
    <row r="47" spans="1:8" ht="15" thickBot="1">
      <c r="A47" s="5">
        <v>46</v>
      </c>
      <c r="B47" s="7" t="s">
        <v>206</v>
      </c>
      <c r="C47" s="7" t="s">
        <v>29</v>
      </c>
      <c r="D47" s="10">
        <v>0.218</v>
      </c>
      <c r="E47" s="10">
        <v>0.35</v>
      </c>
      <c r="F47" s="10">
        <v>0.432</v>
      </c>
      <c r="G47" s="10">
        <v>8.3000000000000004E-2</v>
      </c>
      <c r="H47" s="8">
        <v>3.9</v>
      </c>
    </row>
    <row r="48" spans="1:8" ht="15" thickBot="1">
      <c r="A48" s="5">
        <v>47</v>
      </c>
      <c r="B48" s="7" t="s">
        <v>40</v>
      </c>
      <c r="C48" s="6" t="s">
        <v>103</v>
      </c>
      <c r="D48" s="10">
        <v>0.16200000000000001</v>
      </c>
      <c r="E48" s="10">
        <v>0.47099999999999997</v>
      </c>
      <c r="F48" s="10">
        <v>0.36799999999999999</v>
      </c>
      <c r="G48" s="10">
        <v>0.06</v>
      </c>
      <c r="H48" s="8">
        <v>3.9</v>
      </c>
    </row>
    <row r="49" spans="1:8" ht="15" thickBot="1">
      <c r="A49" s="5">
        <v>48</v>
      </c>
      <c r="B49" s="7" t="s">
        <v>334</v>
      </c>
      <c r="C49" s="7" t="s">
        <v>50</v>
      </c>
      <c r="D49" s="10">
        <v>0.20399999999999999</v>
      </c>
      <c r="E49" s="10">
        <v>0.47899999999999998</v>
      </c>
      <c r="F49" s="10">
        <v>0.317</v>
      </c>
      <c r="G49" s="10">
        <v>9.8000000000000004E-2</v>
      </c>
      <c r="H49" s="8">
        <v>3.8</v>
      </c>
    </row>
    <row r="50" spans="1:8" ht="15" thickBot="1">
      <c r="A50" s="5">
        <v>49</v>
      </c>
      <c r="B50" s="7" t="s">
        <v>136</v>
      </c>
      <c r="C50" s="7" t="s">
        <v>43</v>
      </c>
      <c r="D50" s="10">
        <v>0.19900000000000001</v>
      </c>
      <c r="E50" s="10">
        <v>0.36199999999999999</v>
      </c>
      <c r="F50" s="10">
        <v>0.439</v>
      </c>
      <c r="G50" s="10">
        <v>0.107</v>
      </c>
      <c r="H50" s="8">
        <v>3.8</v>
      </c>
    </row>
    <row r="51" spans="1:8" ht="15" thickBot="1">
      <c r="A51" s="5">
        <v>50</v>
      </c>
      <c r="B51" s="7" t="s">
        <v>28</v>
      </c>
      <c r="C51" s="7" t="s">
        <v>29</v>
      </c>
      <c r="D51" s="10">
        <v>0.19800000000000001</v>
      </c>
      <c r="E51" s="10">
        <v>0.42099999999999999</v>
      </c>
      <c r="F51" s="10">
        <v>0.38100000000000001</v>
      </c>
      <c r="G51" s="10">
        <v>0.127</v>
      </c>
      <c r="H51" s="8">
        <v>3.8</v>
      </c>
    </row>
    <row r="52" spans="1:8" ht="15" thickBot="1">
      <c r="A52" s="5">
        <v>51</v>
      </c>
      <c r="B52" s="7" t="s">
        <v>1726</v>
      </c>
      <c r="C52" s="7" t="s">
        <v>54</v>
      </c>
      <c r="D52" s="10">
        <v>0.187</v>
      </c>
      <c r="E52" s="10">
        <v>0.39900000000000002</v>
      </c>
      <c r="F52" s="10">
        <v>0.41399999999999998</v>
      </c>
      <c r="G52" s="10">
        <v>9.7000000000000003E-2</v>
      </c>
      <c r="H52" s="8">
        <v>3.8</v>
      </c>
    </row>
    <row r="53" spans="1:8" ht="15" thickBot="1">
      <c r="A53" s="5">
        <v>52</v>
      </c>
      <c r="B53" s="7" t="s">
        <v>65</v>
      </c>
      <c r="C53" s="7" t="s">
        <v>64</v>
      </c>
      <c r="D53" s="10">
        <v>0.186</v>
      </c>
      <c r="E53" s="10">
        <v>0.498</v>
      </c>
      <c r="F53" s="10">
        <v>0.316</v>
      </c>
      <c r="G53" s="10">
        <v>5.2999999999999999E-2</v>
      </c>
      <c r="H53" s="8">
        <v>3.7</v>
      </c>
    </row>
    <row r="54" spans="1:8" ht="15" thickBot="1">
      <c r="A54" s="5">
        <v>53</v>
      </c>
      <c r="B54" s="7" t="s">
        <v>75</v>
      </c>
      <c r="C54" s="7" t="s">
        <v>41</v>
      </c>
      <c r="D54" s="10">
        <v>0.21199999999999999</v>
      </c>
      <c r="E54" s="10">
        <v>0.39500000000000002</v>
      </c>
      <c r="F54" s="10">
        <v>0.39300000000000002</v>
      </c>
      <c r="G54" s="10">
        <v>7.1999999999999995E-2</v>
      </c>
      <c r="H54" s="8">
        <v>3.7</v>
      </c>
    </row>
    <row r="55" spans="1:8" ht="15" thickBot="1">
      <c r="A55" s="5">
        <v>54</v>
      </c>
      <c r="B55" s="7" t="s">
        <v>61</v>
      </c>
      <c r="C55" s="7" t="s">
        <v>32</v>
      </c>
      <c r="D55" s="10">
        <v>0.19400000000000001</v>
      </c>
      <c r="E55" s="10">
        <v>0.40699999999999997</v>
      </c>
      <c r="F55" s="10">
        <v>0.39800000000000002</v>
      </c>
      <c r="G55" s="10">
        <v>0.16800000000000001</v>
      </c>
      <c r="H55" s="8">
        <v>3.6</v>
      </c>
    </row>
    <row r="56" spans="1:8" ht="15" thickBot="1">
      <c r="A56" s="5">
        <v>55</v>
      </c>
      <c r="B56" s="7" t="s">
        <v>182</v>
      </c>
      <c r="C56" s="7" t="s">
        <v>58</v>
      </c>
      <c r="D56" s="10">
        <v>0.17699999999999999</v>
      </c>
      <c r="E56" s="10">
        <v>0.38700000000000001</v>
      </c>
      <c r="F56" s="10">
        <v>0.436</v>
      </c>
      <c r="G56" s="10">
        <v>9.6000000000000002E-2</v>
      </c>
      <c r="H56" s="8">
        <v>3.6</v>
      </c>
    </row>
    <row r="57" spans="1:8" ht="15" thickBot="1">
      <c r="A57" s="5">
        <v>56</v>
      </c>
      <c r="B57" s="7" t="s">
        <v>101</v>
      </c>
      <c r="C57" s="7" t="s">
        <v>56</v>
      </c>
      <c r="D57" s="10">
        <v>0.20100000000000001</v>
      </c>
      <c r="E57" s="10">
        <v>0.46400000000000002</v>
      </c>
      <c r="F57" s="10">
        <v>0.33500000000000002</v>
      </c>
      <c r="G57" s="10">
        <v>0.11899999999999999</v>
      </c>
      <c r="H57" s="8">
        <v>3.6</v>
      </c>
    </row>
    <row r="58" spans="1:8" ht="15" thickBot="1">
      <c r="A58" s="5">
        <v>57</v>
      </c>
      <c r="B58" s="7" t="s">
        <v>226</v>
      </c>
      <c r="C58" s="6" t="s">
        <v>103</v>
      </c>
      <c r="D58" s="10">
        <v>0.17299999999999999</v>
      </c>
      <c r="E58" s="10">
        <v>0.46500000000000002</v>
      </c>
      <c r="F58" s="10">
        <v>0.36199999999999999</v>
      </c>
      <c r="G58" s="10">
        <v>8.7999999999999995E-2</v>
      </c>
      <c r="H58" s="8">
        <v>3.5</v>
      </c>
    </row>
    <row r="59" spans="1:8" ht="15" thickBot="1">
      <c r="A59" s="5">
        <v>58</v>
      </c>
      <c r="B59" s="7" t="s">
        <v>133</v>
      </c>
      <c r="C59" s="7" t="s">
        <v>52</v>
      </c>
      <c r="D59" s="10">
        <v>0.20699999999999999</v>
      </c>
      <c r="E59" s="10">
        <v>0.46400000000000002</v>
      </c>
      <c r="F59" s="10">
        <v>0.32900000000000001</v>
      </c>
      <c r="G59" s="10">
        <v>0.157</v>
      </c>
      <c r="H59" s="8">
        <v>3.4</v>
      </c>
    </row>
    <row r="60" spans="1:8" ht="15" thickBot="1">
      <c r="A60" s="5">
        <v>59</v>
      </c>
      <c r="B60" s="7" t="s">
        <v>147</v>
      </c>
      <c r="C60" s="7" t="s">
        <v>56</v>
      </c>
      <c r="D60" s="10">
        <v>0.156</v>
      </c>
      <c r="E60" s="10">
        <v>0.51400000000000001</v>
      </c>
      <c r="F60" s="10">
        <v>0.33</v>
      </c>
      <c r="G60" s="10">
        <v>0.14399999999999999</v>
      </c>
      <c r="H60" s="8">
        <v>3.3</v>
      </c>
    </row>
    <row r="61" spans="1:8" ht="15" thickBot="1">
      <c r="A61" s="5">
        <v>60</v>
      </c>
      <c r="B61" s="7" t="s">
        <v>30</v>
      </c>
      <c r="C61" s="7" t="s">
        <v>26</v>
      </c>
      <c r="D61" s="10">
        <v>0.187</v>
      </c>
      <c r="E61" s="10">
        <v>0.39</v>
      </c>
      <c r="F61" s="10">
        <v>0.42299999999999999</v>
      </c>
      <c r="G61" s="10">
        <v>0.128</v>
      </c>
      <c r="H61" s="8">
        <v>3.2</v>
      </c>
    </row>
    <row r="62" spans="1:8" ht="15" thickBot="1">
      <c r="A62" s="5">
        <v>61</v>
      </c>
      <c r="B62" s="7" t="s">
        <v>99</v>
      </c>
      <c r="C62" s="7" t="s">
        <v>144</v>
      </c>
      <c r="D62" s="10">
        <v>0.25800000000000001</v>
      </c>
      <c r="E62" s="10">
        <v>0.41199999999999998</v>
      </c>
      <c r="F62" s="10">
        <v>0.32900000000000001</v>
      </c>
      <c r="G62" s="10">
        <v>2.5000000000000001E-2</v>
      </c>
      <c r="H62" s="8">
        <v>3.1</v>
      </c>
    </row>
    <row r="63" spans="1:8" ht="15" thickBot="1">
      <c r="A63" s="5">
        <v>62</v>
      </c>
      <c r="B63" s="7" t="s">
        <v>160</v>
      </c>
      <c r="C63" s="6" t="s">
        <v>103</v>
      </c>
      <c r="D63" s="10">
        <v>0.19700000000000001</v>
      </c>
      <c r="E63" s="10">
        <v>0.40899999999999997</v>
      </c>
      <c r="F63" s="10">
        <v>0.39400000000000002</v>
      </c>
      <c r="G63" s="10">
        <v>8.5999999999999993E-2</v>
      </c>
      <c r="H63" s="8">
        <v>3</v>
      </c>
    </row>
    <row r="64" spans="1:8" ht="15" thickBot="1">
      <c r="A64" s="5">
        <v>63</v>
      </c>
      <c r="B64" s="7" t="s">
        <v>240</v>
      </c>
      <c r="C64" s="7" t="s">
        <v>54</v>
      </c>
      <c r="D64" s="10">
        <v>0.184</v>
      </c>
      <c r="E64" s="10">
        <v>0.53300000000000003</v>
      </c>
      <c r="F64" s="10">
        <v>0.28299999999999997</v>
      </c>
      <c r="G64" s="10">
        <v>0.05</v>
      </c>
      <c r="H64" s="8">
        <v>3</v>
      </c>
    </row>
    <row r="65" spans="1:8" ht="15" thickBot="1">
      <c r="A65" s="5">
        <v>64</v>
      </c>
      <c r="B65" s="7" t="s">
        <v>217</v>
      </c>
      <c r="C65" s="7" t="s">
        <v>109</v>
      </c>
      <c r="D65" s="10">
        <v>0.22700000000000001</v>
      </c>
      <c r="E65" s="10">
        <v>0.44600000000000001</v>
      </c>
      <c r="F65" s="10">
        <v>0.32700000000000001</v>
      </c>
      <c r="G65" s="10">
        <v>0.113</v>
      </c>
      <c r="H65" s="8">
        <v>3</v>
      </c>
    </row>
    <row r="66" spans="1:8" ht="15" thickBot="1">
      <c r="A66" s="5">
        <v>65</v>
      </c>
      <c r="B66" s="7" t="s">
        <v>1693</v>
      </c>
      <c r="C66" s="7" t="s">
        <v>24</v>
      </c>
      <c r="D66" s="10">
        <v>0.216</v>
      </c>
      <c r="E66" s="10">
        <v>0.48899999999999999</v>
      </c>
      <c r="F66" s="10">
        <v>0.29499999999999998</v>
      </c>
      <c r="G66" s="10">
        <v>9.0999999999999998E-2</v>
      </c>
      <c r="H66" s="8">
        <v>3</v>
      </c>
    </row>
    <row r="67" spans="1:8" ht="15" thickBot="1">
      <c r="A67" s="5">
        <v>66</v>
      </c>
      <c r="B67" s="7" t="s">
        <v>110</v>
      </c>
      <c r="C67" s="7" t="s">
        <v>111</v>
      </c>
      <c r="D67" s="10">
        <v>0.218</v>
      </c>
      <c r="E67" s="10">
        <v>0.49399999999999999</v>
      </c>
      <c r="F67" s="10">
        <v>0.28799999999999998</v>
      </c>
      <c r="G67" s="10">
        <v>8.2000000000000003E-2</v>
      </c>
      <c r="H67" s="8">
        <v>2.9</v>
      </c>
    </row>
    <row r="68" spans="1:8" ht="15" thickBot="1">
      <c r="A68" s="5">
        <v>67</v>
      </c>
      <c r="B68" s="7" t="s">
        <v>106</v>
      </c>
      <c r="C68" s="7" t="s">
        <v>54</v>
      </c>
      <c r="D68" s="10">
        <v>0.185</v>
      </c>
      <c r="E68" s="10">
        <v>0.35599999999999998</v>
      </c>
      <c r="F68" s="10">
        <v>0.45900000000000002</v>
      </c>
      <c r="G68" s="10">
        <v>0.124</v>
      </c>
      <c r="H68" s="8">
        <v>2.9</v>
      </c>
    </row>
    <row r="69" spans="1:8" ht="15" thickBot="1">
      <c r="A69" s="5">
        <v>68</v>
      </c>
      <c r="B69" s="7" t="s">
        <v>320</v>
      </c>
      <c r="C69" s="7" t="s">
        <v>43</v>
      </c>
      <c r="D69" s="10">
        <v>0.221</v>
      </c>
      <c r="E69" s="10">
        <v>0.49</v>
      </c>
      <c r="F69" s="10">
        <v>0.28899999999999998</v>
      </c>
      <c r="G69" s="10">
        <v>0.108</v>
      </c>
      <c r="H69" s="8">
        <v>2.9</v>
      </c>
    </row>
    <row r="70" spans="1:8" ht="15" thickBot="1">
      <c r="A70" s="5">
        <v>69</v>
      </c>
      <c r="B70" s="7" t="s">
        <v>279</v>
      </c>
      <c r="C70" s="7" t="s">
        <v>58</v>
      </c>
      <c r="D70" s="10">
        <v>0.20300000000000001</v>
      </c>
      <c r="E70" s="10">
        <v>0.38300000000000001</v>
      </c>
      <c r="F70" s="10">
        <v>0.41399999999999998</v>
      </c>
      <c r="G70" s="10">
        <v>0.154</v>
      </c>
      <c r="H70" s="8">
        <v>2.9</v>
      </c>
    </row>
    <row r="71" spans="1:8" ht="15" thickBot="1">
      <c r="A71" s="5">
        <v>70</v>
      </c>
      <c r="B71" s="7" t="s">
        <v>158</v>
      </c>
      <c r="C71" s="7" t="s">
        <v>32</v>
      </c>
      <c r="D71" s="10">
        <v>0.21299999999999999</v>
      </c>
      <c r="E71" s="10">
        <v>0.48099999999999998</v>
      </c>
      <c r="F71" s="10">
        <v>0.30599999999999999</v>
      </c>
      <c r="G71" s="10">
        <v>0.111</v>
      </c>
      <c r="H71" s="8">
        <v>2.8</v>
      </c>
    </row>
    <row r="72" spans="1:8" ht="15" thickBot="1">
      <c r="A72" s="5">
        <v>71</v>
      </c>
      <c r="B72" s="7" t="s">
        <v>85</v>
      </c>
      <c r="C72" s="7" t="s">
        <v>86</v>
      </c>
      <c r="D72" s="10">
        <v>0.19900000000000001</v>
      </c>
      <c r="E72" s="10">
        <v>0.505</v>
      </c>
      <c r="F72" s="10">
        <v>0.29499999999999998</v>
      </c>
      <c r="G72" s="10">
        <v>9.0999999999999998E-2</v>
      </c>
      <c r="H72" s="8">
        <v>2.8</v>
      </c>
    </row>
    <row r="73" spans="1:8" ht="15" thickBot="1">
      <c r="A73" s="5">
        <v>72</v>
      </c>
      <c r="B73" s="7" t="s">
        <v>241</v>
      </c>
      <c r="C73" s="7" t="s">
        <v>97</v>
      </c>
      <c r="D73" s="10">
        <v>0.17299999999999999</v>
      </c>
      <c r="E73" s="10">
        <v>0.52100000000000002</v>
      </c>
      <c r="F73" s="10">
        <v>0.30599999999999999</v>
      </c>
      <c r="G73" s="10">
        <v>0.109</v>
      </c>
      <c r="H73" s="8">
        <v>2.8</v>
      </c>
    </row>
    <row r="74" spans="1:8" ht="15" thickBot="1">
      <c r="A74" s="5">
        <v>73</v>
      </c>
      <c r="B74" s="7" t="s">
        <v>310</v>
      </c>
      <c r="C74" s="6" t="s">
        <v>103</v>
      </c>
      <c r="D74" s="10">
        <v>0.221</v>
      </c>
      <c r="E74" s="10">
        <v>0.434</v>
      </c>
      <c r="F74" s="10">
        <v>0.34499999999999997</v>
      </c>
      <c r="G74" s="10">
        <v>8.8999999999999996E-2</v>
      </c>
      <c r="H74" s="8">
        <v>2.8</v>
      </c>
    </row>
    <row r="75" spans="1:8" ht="15" thickBot="1">
      <c r="A75" s="5">
        <v>74</v>
      </c>
      <c r="B75" s="7" t="s">
        <v>146</v>
      </c>
      <c r="C75" s="7" t="s">
        <v>111</v>
      </c>
      <c r="D75" s="10">
        <v>0.221</v>
      </c>
      <c r="E75" s="10">
        <v>0.432</v>
      </c>
      <c r="F75" s="10">
        <v>0.34699999999999998</v>
      </c>
      <c r="G75" s="10">
        <v>0.13</v>
      </c>
      <c r="H75" s="8">
        <v>2.8</v>
      </c>
    </row>
    <row r="76" spans="1:8" ht="15" thickBot="1">
      <c r="A76" s="5">
        <v>75</v>
      </c>
      <c r="B76" s="7" t="s">
        <v>235</v>
      </c>
      <c r="C76" s="7" t="s">
        <v>37</v>
      </c>
      <c r="D76" s="10">
        <v>0.23300000000000001</v>
      </c>
      <c r="E76" s="10">
        <v>0.41599999999999998</v>
      </c>
      <c r="F76" s="10">
        <v>0.35199999999999998</v>
      </c>
      <c r="G76" s="10">
        <v>8.2000000000000003E-2</v>
      </c>
      <c r="H76" s="8">
        <v>2.7</v>
      </c>
    </row>
    <row r="77" spans="1:8" ht="15" thickBot="1">
      <c r="A77" s="5">
        <v>76</v>
      </c>
      <c r="B77" s="7" t="s">
        <v>105</v>
      </c>
      <c r="C77" s="7" t="s">
        <v>64</v>
      </c>
      <c r="D77" s="10">
        <v>0.16400000000000001</v>
      </c>
      <c r="E77" s="10">
        <v>0.50700000000000001</v>
      </c>
      <c r="F77" s="10">
        <v>0.32900000000000001</v>
      </c>
      <c r="G77" s="10">
        <v>0.122</v>
      </c>
      <c r="H77" s="8">
        <v>2.7</v>
      </c>
    </row>
    <row r="78" spans="1:8" ht="15" thickBot="1">
      <c r="A78" s="5">
        <v>77</v>
      </c>
      <c r="B78" s="7" t="s">
        <v>244</v>
      </c>
      <c r="C78" s="7" t="s">
        <v>58</v>
      </c>
      <c r="D78" s="10">
        <v>0.18099999999999999</v>
      </c>
      <c r="E78" s="10">
        <v>0.47199999999999998</v>
      </c>
      <c r="F78" s="10">
        <v>0.34599999999999997</v>
      </c>
      <c r="G78" s="10">
        <v>0.125</v>
      </c>
      <c r="H78" s="8">
        <v>2.7</v>
      </c>
    </row>
    <row r="79" spans="1:8" ht="15" thickBot="1">
      <c r="A79" s="5">
        <v>78</v>
      </c>
      <c r="B79" s="7" t="s">
        <v>79</v>
      </c>
      <c r="C79" s="7" t="s">
        <v>32</v>
      </c>
      <c r="D79" s="10">
        <v>0.17499999999999999</v>
      </c>
      <c r="E79" s="10">
        <v>0.39100000000000001</v>
      </c>
      <c r="F79" s="10">
        <v>0.434</v>
      </c>
      <c r="G79" s="10">
        <v>9.7000000000000003E-2</v>
      </c>
      <c r="H79" s="8">
        <v>2.7</v>
      </c>
    </row>
    <row r="80" spans="1:8" ht="15" thickBot="1">
      <c r="A80" s="5">
        <v>79</v>
      </c>
      <c r="B80" s="7" t="s">
        <v>300</v>
      </c>
      <c r="C80" s="7" t="s">
        <v>48</v>
      </c>
      <c r="D80" s="10">
        <v>0.20200000000000001</v>
      </c>
      <c r="E80" s="10">
        <v>0.52500000000000002</v>
      </c>
      <c r="F80" s="10">
        <v>0.27400000000000002</v>
      </c>
      <c r="G80" s="10">
        <v>9.9000000000000005E-2</v>
      </c>
      <c r="H80" s="8">
        <v>2.7</v>
      </c>
    </row>
    <row r="81" spans="1:8" ht="15" thickBot="1">
      <c r="A81" s="5">
        <v>80</v>
      </c>
      <c r="B81" s="7" t="s">
        <v>223</v>
      </c>
      <c r="C81" s="7" t="s">
        <v>89</v>
      </c>
      <c r="D81" s="10">
        <v>0.157</v>
      </c>
      <c r="E81" s="10">
        <v>0.33200000000000002</v>
      </c>
      <c r="F81" s="10">
        <v>0.51100000000000001</v>
      </c>
      <c r="G81" s="10">
        <v>0.11</v>
      </c>
      <c r="H81" s="8">
        <v>2.7</v>
      </c>
    </row>
    <row r="82" spans="1:8" ht="15" thickBot="1">
      <c r="A82" s="5">
        <v>81</v>
      </c>
      <c r="B82" s="7" t="s">
        <v>201</v>
      </c>
      <c r="C82" s="7" t="s">
        <v>43</v>
      </c>
      <c r="D82" s="10">
        <v>0.20100000000000001</v>
      </c>
      <c r="E82" s="10">
        <v>0.45300000000000001</v>
      </c>
      <c r="F82" s="10">
        <v>0.34699999999999998</v>
      </c>
      <c r="G82" s="10">
        <v>8.5000000000000006E-2</v>
      </c>
      <c r="H82" s="8">
        <v>2.7</v>
      </c>
    </row>
    <row r="83" spans="1:8" ht="15" thickBot="1">
      <c r="A83" s="5">
        <v>82</v>
      </c>
      <c r="B83" s="7" t="s">
        <v>130</v>
      </c>
      <c r="C83" s="7" t="s">
        <v>58</v>
      </c>
      <c r="D83" s="10">
        <v>0.189</v>
      </c>
      <c r="E83" s="10">
        <v>0.314</v>
      </c>
      <c r="F83" s="10">
        <v>0.498</v>
      </c>
      <c r="G83" s="10">
        <v>9.1999999999999998E-2</v>
      </c>
      <c r="H83" s="8">
        <v>2.6</v>
      </c>
    </row>
    <row r="84" spans="1:8" ht="15" thickBot="1">
      <c r="A84" s="5">
        <v>83</v>
      </c>
      <c r="B84" s="7" t="s">
        <v>172</v>
      </c>
      <c r="C84" s="7" t="s">
        <v>95</v>
      </c>
      <c r="D84" s="10">
        <v>0.23599999999999999</v>
      </c>
      <c r="E84" s="10">
        <v>0.52800000000000002</v>
      </c>
      <c r="F84" s="10">
        <v>0.23599999999999999</v>
      </c>
      <c r="G84" s="10">
        <v>5.3999999999999999E-2</v>
      </c>
      <c r="H84" s="8">
        <v>2.6</v>
      </c>
    </row>
    <row r="85" spans="1:8" ht="15" thickBot="1">
      <c r="A85" s="5">
        <v>84</v>
      </c>
      <c r="B85" s="7" t="s">
        <v>112</v>
      </c>
      <c r="C85" s="7" t="s">
        <v>95</v>
      </c>
      <c r="D85" s="10">
        <v>0.17399999999999999</v>
      </c>
      <c r="E85" s="10">
        <v>0.438</v>
      </c>
      <c r="F85" s="10">
        <v>0.38800000000000001</v>
      </c>
      <c r="G85" s="10">
        <v>8.5999999999999993E-2</v>
      </c>
      <c r="H85" s="8">
        <v>2.6</v>
      </c>
    </row>
    <row r="86" spans="1:8" ht="15" thickBot="1">
      <c r="A86" s="5">
        <v>85</v>
      </c>
      <c r="B86" s="7" t="s">
        <v>342</v>
      </c>
      <c r="C86" s="7" t="s">
        <v>41</v>
      </c>
      <c r="D86" s="10">
        <v>0.217</v>
      </c>
      <c r="E86" s="10">
        <v>0.439</v>
      </c>
      <c r="F86" s="10">
        <v>0.34399999999999997</v>
      </c>
      <c r="G86" s="10">
        <v>7.3999999999999996E-2</v>
      </c>
      <c r="H86" s="8">
        <v>2.6</v>
      </c>
    </row>
    <row r="87" spans="1:8" ht="15" thickBot="1">
      <c r="A87" s="5">
        <v>86</v>
      </c>
      <c r="B87" s="7" t="s">
        <v>272</v>
      </c>
      <c r="C87" s="7" t="s">
        <v>45</v>
      </c>
      <c r="D87" s="10">
        <v>0.17499999999999999</v>
      </c>
      <c r="E87" s="10">
        <v>0.36099999999999999</v>
      </c>
      <c r="F87" s="10">
        <v>0.46500000000000002</v>
      </c>
      <c r="G87" s="10">
        <v>0.11799999999999999</v>
      </c>
      <c r="H87" s="8">
        <v>2.5</v>
      </c>
    </row>
    <row r="88" spans="1:8" ht="15" thickBot="1">
      <c r="A88" s="5">
        <v>87</v>
      </c>
      <c r="B88" s="7" t="s">
        <v>175</v>
      </c>
      <c r="C88" s="7" t="s">
        <v>97</v>
      </c>
      <c r="D88" s="10">
        <v>0.216</v>
      </c>
      <c r="E88" s="10">
        <v>0.441</v>
      </c>
      <c r="F88" s="10">
        <v>0.34300000000000003</v>
      </c>
      <c r="G88" s="10">
        <v>0.156</v>
      </c>
      <c r="H88" s="8">
        <v>2.5</v>
      </c>
    </row>
    <row r="89" spans="1:8" ht="15" thickBot="1">
      <c r="A89" s="5">
        <v>88</v>
      </c>
      <c r="B89" s="7" t="s">
        <v>247</v>
      </c>
      <c r="C89" s="7" t="s">
        <v>54</v>
      </c>
      <c r="D89" s="10">
        <v>0.17499999999999999</v>
      </c>
      <c r="E89" s="10">
        <v>0.33200000000000002</v>
      </c>
      <c r="F89" s="10">
        <v>0.49299999999999999</v>
      </c>
      <c r="G89" s="10">
        <v>9.8000000000000004E-2</v>
      </c>
      <c r="H89" s="8">
        <v>2.5</v>
      </c>
    </row>
    <row r="90" spans="1:8" ht="15" thickBot="1">
      <c r="A90" s="5">
        <v>89</v>
      </c>
      <c r="B90" s="7" t="s">
        <v>1710</v>
      </c>
      <c r="C90" s="7" t="s">
        <v>95</v>
      </c>
      <c r="D90" s="10">
        <v>0.20699999999999999</v>
      </c>
      <c r="E90" s="10">
        <v>0.42299999999999999</v>
      </c>
      <c r="F90" s="10">
        <v>0.37</v>
      </c>
      <c r="G90" s="10">
        <v>0.105</v>
      </c>
      <c r="H90" s="8">
        <v>2.5</v>
      </c>
    </row>
    <row r="91" spans="1:8" ht="15" thickBot="1">
      <c r="A91" s="5">
        <v>90</v>
      </c>
      <c r="B91" s="7" t="s">
        <v>44</v>
      </c>
      <c r="C91" s="7" t="s">
        <v>26</v>
      </c>
      <c r="D91" s="10">
        <v>0.151</v>
      </c>
      <c r="E91" s="10">
        <v>0.53</v>
      </c>
      <c r="F91" s="10">
        <v>0.31900000000000001</v>
      </c>
      <c r="G91" s="10">
        <v>0.14000000000000001</v>
      </c>
      <c r="H91" s="8">
        <v>2.5</v>
      </c>
    </row>
    <row r="92" spans="1:8" ht="15" thickBot="1">
      <c r="A92" s="5">
        <v>91</v>
      </c>
      <c r="B92" s="7" t="s">
        <v>1703</v>
      </c>
      <c r="C92" s="7" t="s">
        <v>45</v>
      </c>
      <c r="D92" s="10">
        <v>0.21299999999999999</v>
      </c>
      <c r="E92" s="10">
        <v>0.41799999999999998</v>
      </c>
      <c r="F92" s="10">
        <v>0.36799999999999999</v>
      </c>
      <c r="G92" s="10">
        <v>8.2000000000000003E-2</v>
      </c>
      <c r="H92" s="8">
        <v>2.4</v>
      </c>
    </row>
    <row r="93" spans="1:8" ht="15" thickBot="1">
      <c r="A93" s="5">
        <v>92</v>
      </c>
      <c r="B93" s="7" t="s">
        <v>224</v>
      </c>
      <c r="C93" s="7" t="s">
        <v>24</v>
      </c>
      <c r="D93" s="10">
        <v>0.245</v>
      </c>
      <c r="E93" s="10">
        <v>0.32</v>
      </c>
      <c r="F93" s="10">
        <v>0.434</v>
      </c>
      <c r="G93" s="10">
        <v>8.8999999999999996E-2</v>
      </c>
      <c r="H93" s="8">
        <v>2.4</v>
      </c>
    </row>
    <row r="94" spans="1:8" ht="15" thickBot="1">
      <c r="A94" s="5">
        <v>93</v>
      </c>
      <c r="B94" s="7" t="s">
        <v>76</v>
      </c>
      <c r="C94" s="7" t="s">
        <v>64</v>
      </c>
      <c r="D94" s="10">
        <v>0.124</v>
      </c>
      <c r="E94" s="10">
        <v>0.42099999999999999</v>
      </c>
      <c r="F94" s="10">
        <v>0.45500000000000002</v>
      </c>
      <c r="G94" s="10">
        <v>5.8999999999999997E-2</v>
      </c>
      <c r="H94" s="8">
        <v>2.4</v>
      </c>
    </row>
    <row r="95" spans="1:8" ht="15" thickBot="1">
      <c r="A95" s="5">
        <v>94</v>
      </c>
      <c r="B95" s="7" t="s">
        <v>118</v>
      </c>
      <c r="C95" s="7" t="s">
        <v>24</v>
      </c>
      <c r="D95" s="10">
        <v>0.19</v>
      </c>
      <c r="E95" s="10">
        <v>0.315</v>
      </c>
      <c r="F95" s="10">
        <v>0.495</v>
      </c>
      <c r="G95" s="10">
        <v>9.6000000000000002E-2</v>
      </c>
      <c r="H95" s="8">
        <v>2.4</v>
      </c>
    </row>
    <row r="96" spans="1:8" ht="15" thickBot="1">
      <c r="A96" s="5">
        <v>95</v>
      </c>
      <c r="B96" s="7" t="s">
        <v>120</v>
      </c>
      <c r="C96" s="7" t="s">
        <v>89</v>
      </c>
      <c r="D96" s="10">
        <v>0.24</v>
      </c>
      <c r="E96" s="10">
        <v>0.41499999999999998</v>
      </c>
      <c r="F96" s="10">
        <v>0.34499999999999997</v>
      </c>
      <c r="G96" s="10">
        <v>0.14799999999999999</v>
      </c>
      <c r="H96" s="8">
        <v>2.4</v>
      </c>
    </row>
    <row r="97" spans="1:8" ht="15" thickBot="1">
      <c r="A97" s="5">
        <v>96</v>
      </c>
      <c r="B97" s="7" t="s">
        <v>294</v>
      </c>
      <c r="C97" s="7" t="s">
        <v>37</v>
      </c>
      <c r="D97" s="10">
        <v>0.223</v>
      </c>
      <c r="E97" s="10">
        <v>0.49199999999999999</v>
      </c>
      <c r="F97" s="10">
        <v>0.28599999999999998</v>
      </c>
      <c r="G97" s="10">
        <v>0.13300000000000001</v>
      </c>
      <c r="H97" s="8">
        <v>2.4</v>
      </c>
    </row>
    <row r="98" spans="1:8" ht="15" thickBot="1">
      <c r="A98" s="5">
        <v>97</v>
      </c>
      <c r="B98" s="7" t="s">
        <v>1708</v>
      </c>
      <c r="C98" s="7" t="s">
        <v>116</v>
      </c>
      <c r="D98" s="10">
        <v>0.192</v>
      </c>
      <c r="E98" s="10">
        <v>0.35599999999999998</v>
      </c>
      <c r="F98" s="10">
        <v>0.45200000000000001</v>
      </c>
      <c r="G98" s="10">
        <v>0.13700000000000001</v>
      </c>
      <c r="H98" s="8">
        <v>2.4</v>
      </c>
    </row>
    <row r="99" spans="1:8" ht="15" thickBot="1">
      <c r="A99" s="5">
        <v>98</v>
      </c>
      <c r="B99" s="7" t="s">
        <v>1681</v>
      </c>
      <c r="C99" s="7" t="s">
        <v>144</v>
      </c>
      <c r="D99" s="10">
        <v>0.22800000000000001</v>
      </c>
      <c r="E99" s="10">
        <v>0.42499999999999999</v>
      </c>
      <c r="F99" s="10">
        <v>0.34699999999999998</v>
      </c>
      <c r="G99" s="10">
        <v>0.1</v>
      </c>
      <c r="H99" s="8">
        <v>2.4</v>
      </c>
    </row>
    <row r="100" spans="1:8" ht="15" thickBot="1">
      <c r="A100" s="5">
        <v>99</v>
      </c>
      <c r="B100" s="7" t="s">
        <v>1713</v>
      </c>
      <c r="C100" s="7" t="s">
        <v>97</v>
      </c>
      <c r="D100" s="10">
        <v>0.23</v>
      </c>
      <c r="E100" s="10">
        <v>0.42899999999999999</v>
      </c>
      <c r="F100" s="10">
        <v>0.34</v>
      </c>
      <c r="G100" s="10">
        <v>6.5000000000000002E-2</v>
      </c>
      <c r="H100" s="8">
        <v>2.2999999999999998</v>
      </c>
    </row>
    <row r="101" spans="1:8" ht="15" thickBot="1">
      <c r="A101" s="5">
        <v>100</v>
      </c>
      <c r="B101" s="7" t="s">
        <v>63</v>
      </c>
      <c r="C101" s="7" t="s">
        <v>64</v>
      </c>
      <c r="D101" s="10">
        <v>0.246</v>
      </c>
      <c r="E101" s="10">
        <v>0.442</v>
      </c>
      <c r="F101" s="10">
        <v>0.312</v>
      </c>
      <c r="G101" s="10">
        <v>6.0999999999999999E-2</v>
      </c>
      <c r="H101" s="8">
        <v>2.2999999999999998</v>
      </c>
    </row>
    <row r="102" spans="1:8" ht="15" thickBot="1">
      <c r="A102" s="5">
        <v>101</v>
      </c>
      <c r="B102" s="7" t="s">
        <v>282</v>
      </c>
      <c r="C102" s="7" t="s">
        <v>35</v>
      </c>
      <c r="D102" s="10">
        <v>0.214</v>
      </c>
      <c r="E102" s="10">
        <v>0.47799999999999998</v>
      </c>
      <c r="F102" s="10">
        <v>0.307</v>
      </c>
      <c r="G102" s="10">
        <v>9.2999999999999999E-2</v>
      </c>
      <c r="H102" s="8">
        <v>2.2999999999999998</v>
      </c>
    </row>
    <row r="103" spans="1:8" ht="15" thickBot="1">
      <c r="A103" s="5">
        <v>102</v>
      </c>
      <c r="B103" s="7" t="s">
        <v>1673</v>
      </c>
      <c r="C103" s="7" t="s">
        <v>89</v>
      </c>
      <c r="D103" s="10">
        <v>0.22600000000000001</v>
      </c>
      <c r="E103" s="10">
        <v>0.35599999999999998</v>
      </c>
      <c r="F103" s="10">
        <v>0.41699999999999998</v>
      </c>
      <c r="G103" s="10">
        <v>9.9000000000000005E-2</v>
      </c>
      <c r="H103" s="8">
        <v>2.2999999999999998</v>
      </c>
    </row>
    <row r="104" spans="1:8" ht="15" thickBot="1">
      <c r="A104" s="5">
        <v>103</v>
      </c>
      <c r="B104" s="7" t="s">
        <v>1679</v>
      </c>
      <c r="C104" s="7" t="s">
        <v>45</v>
      </c>
      <c r="D104" s="10">
        <v>0.20200000000000001</v>
      </c>
      <c r="E104" s="10">
        <v>0.36499999999999999</v>
      </c>
      <c r="F104" s="10">
        <v>0.433</v>
      </c>
      <c r="G104" s="10">
        <v>8.5999999999999993E-2</v>
      </c>
      <c r="H104" s="8">
        <v>2.2999999999999998</v>
      </c>
    </row>
    <row r="105" spans="1:8" ht="15" thickBot="1">
      <c r="A105" s="5">
        <v>104</v>
      </c>
      <c r="B105" s="7" t="s">
        <v>38</v>
      </c>
      <c r="C105" s="7" t="s">
        <v>39</v>
      </c>
      <c r="D105" s="10">
        <v>0.17399999999999999</v>
      </c>
      <c r="E105" s="10">
        <v>0.36199999999999999</v>
      </c>
      <c r="F105" s="10">
        <v>0.46400000000000002</v>
      </c>
      <c r="G105" s="10">
        <v>0.11600000000000001</v>
      </c>
      <c r="H105" s="8">
        <v>2.2999999999999998</v>
      </c>
    </row>
    <row r="106" spans="1:8" ht="15" thickBot="1">
      <c r="A106" s="5">
        <v>105</v>
      </c>
      <c r="B106" s="7" t="s">
        <v>188</v>
      </c>
      <c r="C106" s="7" t="s">
        <v>86</v>
      </c>
      <c r="D106" s="10">
        <v>0.19400000000000001</v>
      </c>
      <c r="E106" s="10">
        <v>0.34399999999999997</v>
      </c>
      <c r="F106" s="10">
        <v>0.46200000000000002</v>
      </c>
      <c r="G106" s="10">
        <v>8.6999999999999994E-2</v>
      </c>
      <c r="H106" s="8">
        <v>2.2999999999999998</v>
      </c>
    </row>
    <row r="107" spans="1:8" ht="15" thickBot="1">
      <c r="A107" s="5">
        <v>106</v>
      </c>
      <c r="B107" s="7" t="s">
        <v>87</v>
      </c>
      <c r="C107" s="7" t="s">
        <v>45</v>
      </c>
      <c r="D107" s="10">
        <v>0.184</v>
      </c>
      <c r="E107" s="10">
        <v>0.58599999999999997</v>
      </c>
      <c r="F107" s="10">
        <v>0.23</v>
      </c>
      <c r="G107" s="10">
        <v>9.8000000000000004E-2</v>
      </c>
      <c r="H107" s="8">
        <v>2.2000000000000002</v>
      </c>
    </row>
    <row r="108" spans="1:8" ht="15" thickBot="1">
      <c r="A108" s="5">
        <v>107</v>
      </c>
      <c r="B108" s="7" t="s">
        <v>333</v>
      </c>
      <c r="C108" s="7" t="s">
        <v>43</v>
      </c>
      <c r="D108" s="10">
        <v>0.22800000000000001</v>
      </c>
      <c r="E108" s="10">
        <v>0.29799999999999999</v>
      </c>
      <c r="F108" s="10">
        <v>0.47299999999999998</v>
      </c>
      <c r="G108" s="10">
        <v>0.127</v>
      </c>
      <c r="H108" s="8">
        <v>2.2000000000000002</v>
      </c>
    </row>
    <row r="109" spans="1:8" ht="15" thickBot="1">
      <c r="A109" s="5">
        <v>108</v>
      </c>
      <c r="B109" s="7" t="s">
        <v>213</v>
      </c>
      <c r="C109" s="7" t="s">
        <v>41</v>
      </c>
      <c r="D109" s="10">
        <v>0.13500000000000001</v>
      </c>
      <c r="E109" s="10">
        <v>0.433</v>
      </c>
      <c r="F109" s="10">
        <v>0.433</v>
      </c>
      <c r="G109" s="10">
        <v>9.1999999999999998E-2</v>
      </c>
      <c r="H109" s="8">
        <v>2.2000000000000002</v>
      </c>
    </row>
    <row r="110" spans="1:8" ht="15" thickBot="1">
      <c r="A110" s="5">
        <v>109</v>
      </c>
      <c r="B110" s="7" t="s">
        <v>25</v>
      </c>
      <c r="C110" s="7" t="s">
        <v>26</v>
      </c>
      <c r="D110" s="10">
        <v>0.183</v>
      </c>
      <c r="E110" s="10">
        <v>0.47699999999999998</v>
      </c>
      <c r="F110" s="10">
        <v>0.34</v>
      </c>
      <c r="G110" s="10">
        <v>0.109</v>
      </c>
      <c r="H110" s="8">
        <v>2.2000000000000002</v>
      </c>
    </row>
    <row r="111" spans="1:8" ht="15" thickBot="1">
      <c r="A111" s="5">
        <v>110</v>
      </c>
      <c r="B111" s="7" t="s">
        <v>202</v>
      </c>
      <c r="C111" s="7" t="s">
        <v>100</v>
      </c>
      <c r="D111" s="10">
        <v>0.16700000000000001</v>
      </c>
      <c r="E111" s="10">
        <v>0.53</v>
      </c>
      <c r="F111" s="10">
        <v>0.30399999999999999</v>
      </c>
      <c r="G111" s="10">
        <v>9.6000000000000002E-2</v>
      </c>
      <c r="H111" s="8">
        <v>2.2000000000000002</v>
      </c>
    </row>
    <row r="112" spans="1:8" ht="15" thickBot="1">
      <c r="A112" s="5">
        <v>111</v>
      </c>
      <c r="B112" s="7" t="s">
        <v>1671</v>
      </c>
      <c r="C112" s="7" t="s">
        <v>86</v>
      </c>
      <c r="D112" s="10">
        <v>0.216</v>
      </c>
      <c r="E112" s="10">
        <v>0.52400000000000002</v>
      </c>
      <c r="F112" s="10">
        <v>0.25900000000000001</v>
      </c>
      <c r="G112" s="10">
        <v>0.128</v>
      </c>
      <c r="H112" s="8">
        <v>2.2000000000000002</v>
      </c>
    </row>
    <row r="113" spans="1:8" ht="15" thickBot="1">
      <c r="A113" s="5">
        <v>112</v>
      </c>
      <c r="B113" s="7" t="s">
        <v>274</v>
      </c>
      <c r="C113" s="7" t="s">
        <v>86</v>
      </c>
      <c r="D113" s="10">
        <v>0.17699999999999999</v>
      </c>
      <c r="E113" s="10">
        <v>0.46600000000000003</v>
      </c>
      <c r="F113" s="10">
        <v>0.35699999999999998</v>
      </c>
      <c r="G113" s="10">
        <v>0.151</v>
      </c>
      <c r="H113" s="8">
        <v>2.2000000000000002</v>
      </c>
    </row>
    <row r="114" spans="1:8" ht="15" thickBot="1">
      <c r="A114" s="5">
        <v>113</v>
      </c>
      <c r="B114" s="7" t="s">
        <v>297</v>
      </c>
      <c r="C114" s="7" t="s">
        <v>45</v>
      </c>
      <c r="D114" s="10">
        <v>0.23</v>
      </c>
      <c r="E114" s="10">
        <v>0.45100000000000001</v>
      </c>
      <c r="F114" s="10">
        <v>0.31900000000000001</v>
      </c>
      <c r="G114" s="10">
        <v>9.7000000000000003E-2</v>
      </c>
      <c r="H114" s="8">
        <v>2.1</v>
      </c>
    </row>
    <row r="115" spans="1:8" ht="15" thickBot="1">
      <c r="A115" s="5">
        <v>114</v>
      </c>
      <c r="B115" s="7" t="s">
        <v>258</v>
      </c>
      <c r="C115" s="7" t="s">
        <v>86</v>
      </c>
      <c r="D115" s="10">
        <v>0.189</v>
      </c>
      <c r="E115" s="10">
        <v>0.36099999999999999</v>
      </c>
      <c r="F115" s="10">
        <v>0.45</v>
      </c>
      <c r="G115" s="10">
        <v>0.10199999999999999</v>
      </c>
      <c r="H115" s="8">
        <v>2.1</v>
      </c>
    </row>
    <row r="116" spans="1:8" ht="15" thickBot="1">
      <c r="A116" s="5">
        <v>115</v>
      </c>
      <c r="B116" s="7" t="s">
        <v>49</v>
      </c>
      <c r="C116" s="7" t="s">
        <v>50</v>
      </c>
      <c r="D116" s="10">
        <v>0.22</v>
      </c>
      <c r="E116" s="10">
        <v>0.45100000000000001</v>
      </c>
      <c r="F116" s="10">
        <v>0.32900000000000001</v>
      </c>
      <c r="G116" s="10">
        <v>0.152</v>
      </c>
      <c r="H116" s="8">
        <v>2.1</v>
      </c>
    </row>
    <row r="117" spans="1:8" ht="15" thickBot="1">
      <c r="A117" s="5">
        <v>116</v>
      </c>
      <c r="B117" s="7" t="s">
        <v>1702</v>
      </c>
      <c r="C117" s="7" t="s">
        <v>45</v>
      </c>
      <c r="D117" s="10">
        <v>0.17899999999999999</v>
      </c>
      <c r="E117" s="10">
        <v>0.38100000000000001</v>
      </c>
      <c r="F117" s="10">
        <v>0.44</v>
      </c>
      <c r="G117" s="10">
        <v>0.128</v>
      </c>
      <c r="H117" s="8">
        <v>2.1</v>
      </c>
    </row>
    <row r="118" spans="1:8" ht="15" thickBot="1">
      <c r="A118" s="5">
        <v>117</v>
      </c>
      <c r="B118" s="7" t="s">
        <v>117</v>
      </c>
      <c r="C118" s="7" t="s">
        <v>56</v>
      </c>
      <c r="D118" s="10">
        <v>0.2</v>
      </c>
      <c r="E118" s="10">
        <v>0.4</v>
      </c>
      <c r="F118" s="10">
        <v>0.4</v>
      </c>
      <c r="G118" s="10">
        <v>0.08</v>
      </c>
      <c r="H118" s="8">
        <v>2.1</v>
      </c>
    </row>
    <row r="119" spans="1:8" ht="15" thickBot="1">
      <c r="A119" s="5">
        <v>118</v>
      </c>
      <c r="B119" s="7" t="s">
        <v>302</v>
      </c>
      <c r="C119" s="7" t="s">
        <v>48</v>
      </c>
      <c r="D119" s="10">
        <v>0.191</v>
      </c>
      <c r="E119" s="10">
        <v>0.47199999999999998</v>
      </c>
      <c r="F119" s="10">
        <v>0.33700000000000002</v>
      </c>
      <c r="G119" s="10">
        <v>4.3999999999999997E-2</v>
      </c>
      <c r="H119" s="8">
        <v>2.1</v>
      </c>
    </row>
    <row r="120" spans="1:8" ht="15" thickBot="1">
      <c r="A120" s="5">
        <v>119</v>
      </c>
      <c r="B120" s="7" t="s">
        <v>83</v>
      </c>
      <c r="C120" s="7" t="s">
        <v>52</v>
      </c>
      <c r="D120" s="10">
        <v>0.218</v>
      </c>
      <c r="E120" s="10">
        <v>0.43099999999999999</v>
      </c>
      <c r="F120" s="10">
        <v>0.35099999999999998</v>
      </c>
      <c r="G120" s="10">
        <v>0.13900000000000001</v>
      </c>
      <c r="H120" s="8">
        <v>2</v>
      </c>
    </row>
    <row r="121" spans="1:8" ht="15" thickBot="1">
      <c r="A121" s="5">
        <v>120</v>
      </c>
      <c r="B121" s="7" t="s">
        <v>328</v>
      </c>
      <c r="C121" s="7" t="s">
        <v>50</v>
      </c>
      <c r="D121" s="10">
        <v>0.24199999999999999</v>
      </c>
      <c r="E121" s="10">
        <v>0.54900000000000004</v>
      </c>
      <c r="F121" s="10">
        <v>0.20899999999999999</v>
      </c>
      <c r="G121" s="10">
        <v>0.11799999999999999</v>
      </c>
      <c r="H121" s="8">
        <v>2</v>
      </c>
    </row>
    <row r="122" spans="1:8" ht="15" thickBot="1">
      <c r="A122" s="5">
        <v>121</v>
      </c>
      <c r="B122" s="7" t="s">
        <v>68</v>
      </c>
      <c r="C122" s="7" t="s">
        <v>35</v>
      </c>
      <c r="D122" s="10">
        <v>0.23400000000000001</v>
      </c>
      <c r="E122" s="10">
        <v>0.45200000000000001</v>
      </c>
      <c r="F122" s="10">
        <v>0.314</v>
      </c>
      <c r="G122" s="10">
        <v>5.1999999999999998E-2</v>
      </c>
      <c r="H122" s="8">
        <v>2</v>
      </c>
    </row>
    <row r="123" spans="1:8" ht="15" thickBot="1">
      <c r="A123" s="5">
        <v>122</v>
      </c>
      <c r="B123" s="7" t="s">
        <v>156</v>
      </c>
      <c r="C123" s="7" t="s">
        <v>144</v>
      </c>
      <c r="D123" s="10">
        <v>0.19900000000000001</v>
      </c>
      <c r="E123" s="10">
        <v>0.45700000000000002</v>
      </c>
      <c r="F123" s="10">
        <v>0.34399999999999997</v>
      </c>
      <c r="G123" s="10">
        <v>8.1000000000000003E-2</v>
      </c>
      <c r="H123" s="8">
        <v>2</v>
      </c>
    </row>
    <row r="124" spans="1:8" ht="15" thickBot="1">
      <c r="A124" s="5">
        <v>123</v>
      </c>
      <c r="B124" s="7" t="s">
        <v>281</v>
      </c>
      <c r="C124" s="6" t="s">
        <v>103</v>
      </c>
      <c r="D124" s="10">
        <v>0.186</v>
      </c>
      <c r="E124" s="10">
        <v>0.504</v>
      </c>
      <c r="F124" s="10">
        <v>0.309</v>
      </c>
      <c r="G124" s="10">
        <v>8.7999999999999995E-2</v>
      </c>
      <c r="H124" s="8">
        <v>2</v>
      </c>
    </row>
    <row r="125" spans="1:8" ht="15" thickBot="1">
      <c r="A125" s="5">
        <v>124</v>
      </c>
      <c r="B125" s="7" t="s">
        <v>179</v>
      </c>
      <c r="C125" s="7" t="s">
        <v>24</v>
      </c>
      <c r="D125" s="10">
        <v>0.26400000000000001</v>
      </c>
      <c r="E125" s="10">
        <v>0.31</v>
      </c>
      <c r="F125" s="10">
        <v>0.42599999999999999</v>
      </c>
      <c r="G125" s="10">
        <v>0.189</v>
      </c>
      <c r="H125" s="8">
        <v>1.9</v>
      </c>
    </row>
    <row r="126" spans="1:8" ht="15" thickBot="1">
      <c r="A126" s="5">
        <v>125</v>
      </c>
      <c r="B126" s="7" t="s">
        <v>131</v>
      </c>
      <c r="C126" s="6" t="s">
        <v>103</v>
      </c>
      <c r="D126" s="10">
        <v>0.21099999999999999</v>
      </c>
      <c r="E126" s="10">
        <v>0.42599999999999999</v>
      </c>
      <c r="F126" s="10">
        <v>0.36299999999999999</v>
      </c>
      <c r="G126" s="10">
        <v>0.17499999999999999</v>
      </c>
      <c r="H126" s="8">
        <v>1.9</v>
      </c>
    </row>
    <row r="127" spans="1:8" ht="15" thickBot="1">
      <c r="A127" s="5">
        <v>126</v>
      </c>
      <c r="B127" s="7" t="s">
        <v>260</v>
      </c>
      <c r="C127" s="7" t="s">
        <v>153</v>
      </c>
      <c r="D127" s="10">
        <v>0.16500000000000001</v>
      </c>
      <c r="E127" s="10">
        <v>0.499</v>
      </c>
      <c r="F127" s="10">
        <v>0.33600000000000002</v>
      </c>
      <c r="G127" s="10">
        <v>0.186</v>
      </c>
      <c r="H127" s="8">
        <v>1.9</v>
      </c>
    </row>
    <row r="128" spans="1:8" ht="15" thickBot="1">
      <c r="A128" s="5">
        <v>127</v>
      </c>
      <c r="B128" s="7" t="s">
        <v>273</v>
      </c>
      <c r="C128" s="6" t="s">
        <v>103</v>
      </c>
      <c r="D128" s="10">
        <v>0.19500000000000001</v>
      </c>
      <c r="E128" s="10">
        <v>0.45300000000000001</v>
      </c>
      <c r="F128" s="10">
        <v>0.35199999999999998</v>
      </c>
      <c r="G128" s="10">
        <v>0.19900000000000001</v>
      </c>
      <c r="H128" s="8">
        <v>1.8</v>
      </c>
    </row>
    <row r="129" spans="1:8" ht="15" thickBot="1">
      <c r="A129" s="5">
        <v>128</v>
      </c>
      <c r="B129" s="7" t="s">
        <v>204</v>
      </c>
      <c r="C129" s="7" t="s">
        <v>144</v>
      </c>
      <c r="D129" s="10">
        <v>0.218</v>
      </c>
      <c r="E129" s="10">
        <v>0.3</v>
      </c>
      <c r="F129" s="10">
        <v>0.48199999999999998</v>
      </c>
      <c r="G129" s="10">
        <v>9.7000000000000003E-2</v>
      </c>
      <c r="H129" s="8">
        <v>1.8</v>
      </c>
    </row>
    <row r="130" spans="1:8" ht="15" thickBot="1">
      <c r="A130" s="5">
        <v>129</v>
      </c>
      <c r="B130" s="7" t="s">
        <v>151</v>
      </c>
      <c r="C130" s="7" t="s">
        <v>48</v>
      </c>
      <c r="D130" s="10">
        <v>0.17399999999999999</v>
      </c>
      <c r="E130" s="10">
        <v>0.48899999999999999</v>
      </c>
      <c r="F130" s="10">
        <v>0.33700000000000002</v>
      </c>
      <c r="G130" s="10">
        <v>9.5000000000000001E-2</v>
      </c>
      <c r="H130" s="8">
        <v>1.8</v>
      </c>
    </row>
    <row r="131" spans="1:8" ht="15" thickBot="1">
      <c r="A131" s="5">
        <v>130</v>
      </c>
      <c r="B131" s="7" t="s">
        <v>77</v>
      </c>
      <c r="C131" s="7" t="s">
        <v>24</v>
      </c>
      <c r="D131" s="10">
        <v>0.17199999999999999</v>
      </c>
      <c r="E131" s="10">
        <v>0.35599999999999998</v>
      </c>
      <c r="F131" s="10">
        <v>0.47199999999999998</v>
      </c>
      <c r="G131" s="10">
        <v>0.12</v>
      </c>
      <c r="H131" s="8">
        <v>1.8</v>
      </c>
    </row>
    <row r="132" spans="1:8" ht="15" thickBot="1">
      <c r="A132" s="5">
        <v>131</v>
      </c>
      <c r="B132" s="7" t="s">
        <v>308</v>
      </c>
      <c r="C132" s="7" t="s">
        <v>169</v>
      </c>
      <c r="D132" s="10">
        <v>0.20100000000000001</v>
      </c>
      <c r="E132" s="10">
        <v>0.35899999999999999</v>
      </c>
      <c r="F132" s="10">
        <v>0.441</v>
      </c>
      <c r="G132" s="10">
        <v>0.13100000000000001</v>
      </c>
      <c r="H132" s="8">
        <v>1.8</v>
      </c>
    </row>
    <row r="133" spans="1:8" ht="15" thickBot="1">
      <c r="A133" s="5">
        <v>132</v>
      </c>
      <c r="B133" s="7" t="s">
        <v>323</v>
      </c>
      <c r="C133" s="7" t="s">
        <v>129</v>
      </c>
      <c r="D133" s="10">
        <v>0.22800000000000001</v>
      </c>
      <c r="E133" s="10">
        <v>0.40200000000000002</v>
      </c>
      <c r="F133" s="10">
        <v>0.37</v>
      </c>
      <c r="G133" s="10">
        <v>7.0000000000000007E-2</v>
      </c>
      <c r="H133" s="8">
        <v>1.8</v>
      </c>
    </row>
    <row r="134" spans="1:8" ht="15" thickBot="1">
      <c r="A134" s="5">
        <v>133</v>
      </c>
      <c r="B134" s="7" t="s">
        <v>340</v>
      </c>
      <c r="C134" s="7" t="s">
        <v>89</v>
      </c>
      <c r="D134" s="10">
        <v>0.16500000000000001</v>
      </c>
      <c r="E134" s="10">
        <v>0.56599999999999995</v>
      </c>
      <c r="F134" s="10">
        <v>0.26900000000000002</v>
      </c>
      <c r="G134" s="10">
        <v>8.2000000000000003E-2</v>
      </c>
      <c r="H134" s="8">
        <v>1.8</v>
      </c>
    </row>
    <row r="135" spans="1:8" ht="15" thickBot="1">
      <c r="A135" s="5">
        <v>134</v>
      </c>
      <c r="B135" s="7" t="s">
        <v>1670</v>
      </c>
      <c r="C135" s="7" t="s">
        <v>95</v>
      </c>
      <c r="D135" s="10">
        <v>0.16700000000000001</v>
      </c>
      <c r="E135" s="10">
        <v>0.38</v>
      </c>
      <c r="F135" s="10">
        <v>0.45300000000000001</v>
      </c>
      <c r="G135" s="10">
        <v>9.1999999999999998E-2</v>
      </c>
      <c r="H135" s="8">
        <v>1.7</v>
      </c>
    </row>
    <row r="136" spans="1:8" ht="15" thickBot="1">
      <c r="A136" s="5">
        <v>135</v>
      </c>
      <c r="B136" s="7" t="s">
        <v>207</v>
      </c>
      <c r="C136" s="7" t="s">
        <v>58</v>
      </c>
      <c r="D136" s="10">
        <v>0.221</v>
      </c>
      <c r="E136" s="10">
        <v>0.373</v>
      </c>
      <c r="F136" s="10">
        <v>0.40699999999999997</v>
      </c>
      <c r="G136" s="10">
        <v>0.155</v>
      </c>
      <c r="H136" s="8">
        <v>1.7</v>
      </c>
    </row>
    <row r="137" spans="1:8" ht="15" thickBot="1">
      <c r="A137" s="5">
        <v>136</v>
      </c>
      <c r="B137" s="7" t="s">
        <v>276</v>
      </c>
      <c r="C137" s="7" t="s">
        <v>50</v>
      </c>
      <c r="D137" s="10">
        <v>0.16500000000000001</v>
      </c>
      <c r="E137" s="10">
        <v>0.504</v>
      </c>
      <c r="F137" s="10">
        <v>0.33</v>
      </c>
      <c r="G137" s="10">
        <v>0.14299999999999999</v>
      </c>
      <c r="H137" s="8">
        <v>1.7</v>
      </c>
    </row>
    <row r="138" spans="1:8" ht="15" thickBot="1">
      <c r="A138" s="5">
        <v>137</v>
      </c>
      <c r="B138" s="7" t="s">
        <v>314</v>
      </c>
      <c r="C138" s="6" t="s">
        <v>103</v>
      </c>
      <c r="D138" s="10">
        <v>0.22700000000000001</v>
      </c>
      <c r="E138" s="10">
        <v>0.36299999999999999</v>
      </c>
      <c r="F138" s="10">
        <v>0.41099999999999998</v>
      </c>
      <c r="G138" s="10">
        <v>0.124</v>
      </c>
      <c r="H138" s="8">
        <v>1.7</v>
      </c>
    </row>
    <row r="139" spans="1:8" ht="15" thickBot="1">
      <c r="A139" s="5">
        <v>138</v>
      </c>
      <c r="B139" s="7" t="s">
        <v>1711</v>
      </c>
      <c r="C139" s="7" t="s">
        <v>54</v>
      </c>
      <c r="D139" s="10">
        <v>0.182</v>
      </c>
      <c r="E139" s="10">
        <v>0.432</v>
      </c>
      <c r="F139" s="10">
        <v>0.38700000000000001</v>
      </c>
      <c r="G139" s="10">
        <v>0.14799999999999999</v>
      </c>
      <c r="H139" s="8">
        <v>1.7</v>
      </c>
    </row>
    <row r="140" spans="1:8" ht="15" thickBot="1">
      <c r="A140" s="5">
        <v>139</v>
      </c>
      <c r="B140" s="7" t="s">
        <v>134</v>
      </c>
      <c r="C140" s="7" t="s">
        <v>111</v>
      </c>
      <c r="D140" s="10">
        <v>0.155</v>
      </c>
      <c r="E140" s="10">
        <v>0.42299999999999999</v>
      </c>
      <c r="F140" s="10">
        <v>0.42299999999999999</v>
      </c>
      <c r="G140" s="10">
        <v>0.11700000000000001</v>
      </c>
      <c r="H140" s="8">
        <v>1.7</v>
      </c>
    </row>
    <row r="141" spans="1:8" ht="15" thickBot="1">
      <c r="A141" s="5">
        <v>140</v>
      </c>
      <c r="B141" s="7" t="s">
        <v>119</v>
      </c>
      <c r="C141" s="6" t="s">
        <v>103</v>
      </c>
      <c r="D141" s="10">
        <v>0.245</v>
      </c>
      <c r="E141" s="10">
        <v>0.42599999999999999</v>
      </c>
      <c r="F141" s="10">
        <v>0.32800000000000001</v>
      </c>
      <c r="G141" s="10">
        <v>0.13</v>
      </c>
      <c r="H141" s="8">
        <v>1.7</v>
      </c>
    </row>
    <row r="142" spans="1:8" ht="15" thickBot="1">
      <c r="A142" s="5">
        <v>141</v>
      </c>
      <c r="B142" s="7" t="s">
        <v>166</v>
      </c>
      <c r="C142" s="7" t="s">
        <v>58</v>
      </c>
      <c r="D142" s="10">
        <v>0.192</v>
      </c>
      <c r="E142" s="10">
        <v>0.43099999999999999</v>
      </c>
      <c r="F142" s="10">
        <v>0.377</v>
      </c>
      <c r="G142" s="10">
        <v>0.112</v>
      </c>
      <c r="H142" s="8">
        <v>1.7</v>
      </c>
    </row>
    <row r="143" spans="1:8" ht="15" thickBot="1">
      <c r="A143" s="5">
        <v>142</v>
      </c>
      <c r="B143" s="7" t="s">
        <v>1687</v>
      </c>
      <c r="C143" s="7" t="s">
        <v>48</v>
      </c>
      <c r="D143" s="10">
        <v>0.20799999999999999</v>
      </c>
      <c r="E143" s="10">
        <v>0.50900000000000001</v>
      </c>
      <c r="F143" s="10">
        <v>0.28399999999999997</v>
      </c>
      <c r="G143" s="10">
        <v>0.14399999999999999</v>
      </c>
      <c r="H143" s="8">
        <v>1.6</v>
      </c>
    </row>
    <row r="144" spans="1:8" ht="15" thickBot="1">
      <c r="A144" s="5">
        <v>143</v>
      </c>
      <c r="B144" s="7" t="s">
        <v>183</v>
      </c>
      <c r="C144" s="7" t="s">
        <v>29</v>
      </c>
      <c r="D144" s="10">
        <v>0.17799999999999999</v>
      </c>
      <c r="E144" s="10">
        <v>0.47199999999999998</v>
      </c>
      <c r="F144" s="10">
        <v>0.35</v>
      </c>
      <c r="G144" s="10">
        <v>0.113</v>
      </c>
      <c r="H144" s="8">
        <v>1.6</v>
      </c>
    </row>
    <row r="145" spans="1:8" ht="15" thickBot="1">
      <c r="A145" s="5">
        <v>144</v>
      </c>
      <c r="B145" s="7" t="s">
        <v>1680</v>
      </c>
      <c r="C145" s="7" t="s">
        <v>109</v>
      </c>
      <c r="D145" s="10">
        <v>0.21099999999999999</v>
      </c>
      <c r="E145" s="10">
        <v>0.52200000000000002</v>
      </c>
      <c r="F145" s="10">
        <v>0.26700000000000002</v>
      </c>
      <c r="G145" s="10">
        <v>0.10100000000000001</v>
      </c>
      <c r="H145" s="8">
        <v>1.6</v>
      </c>
    </row>
    <row r="146" spans="1:8" ht="15" thickBot="1">
      <c r="A146" s="5">
        <v>145</v>
      </c>
      <c r="B146" s="7" t="s">
        <v>251</v>
      </c>
      <c r="C146" s="6" t="s">
        <v>103</v>
      </c>
      <c r="D146" s="10">
        <v>0.22600000000000001</v>
      </c>
      <c r="E146" s="10">
        <v>0.45200000000000001</v>
      </c>
      <c r="F146" s="10">
        <v>0.32200000000000001</v>
      </c>
      <c r="G146" s="10">
        <v>7.3999999999999996E-2</v>
      </c>
      <c r="H146" s="8">
        <v>1.6</v>
      </c>
    </row>
    <row r="147" spans="1:8" ht="15" thickBot="1">
      <c r="A147" s="5">
        <v>146</v>
      </c>
      <c r="B147" s="7" t="s">
        <v>242</v>
      </c>
      <c r="C147" s="7" t="s">
        <v>56</v>
      </c>
      <c r="D147" s="10">
        <v>0.17499999999999999</v>
      </c>
      <c r="E147" s="10">
        <v>0.5</v>
      </c>
      <c r="F147" s="10">
        <v>0.32500000000000001</v>
      </c>
      <c r="G147" s="10">
        <v>0.18099999999999999</v>
      </c>
      <c r="H147" s="8">
        <v>1.6</v>
      </c>
    </row>
    <row r="148" spans="1:8" ht="15" thickBot="1">
      <c r="A148" s="5">
        <v>147</v>
      </c>
      <c r="B148" s="7" t="s">
        <v>155</v>
      </c>
      <c r="C148" s="7" t="s">
        <v>86</v>
      </c>
      <c r="D148" s="10">
        <v>0.191</v>
      </c>
      <c r="E148" s="10">
        <v>0.34300000000000003</v>
      </c>
      <c r="F148" s="10">
        <v>0.46600000000000003</v>
      </c>
      <c r="G148" s="10">
        <v>7.9000000000000001E-2</v>
      </c>
      <c r="H148" s="8">
        <v>1.6</v>
      </c>
    </row>
    <row r="149" spans="1:8" ht="15" thickBot="1">
      <c r="A149" s="5">
        <v>148</v>
      </c>
      <c r="B149" s="7" t="s">
        <v>1675</v>
      </c>
      <c r="C149" s="7" t="s">
        <v>144</v>
      </c>
      <c r="D149" s="10">
        <v>0.24199999999999999</v>
      </c>
      <c r="E149" s="10">
        <v>0.40500000000000003</v>
      </c>
      <c r="F149" s="10">
        <v>0.35299999999999998</v>
      </c>
      <c r="G149" s="10">
        <v>0.152</v>
      </c>
      <c r="H149" s="8">
        <v>1.6</v>
      </c>
    </row>
    <row r="150" spans="1:8" ht="15" thickBot="1">
      <c r="A150" s="5">
        <v>149</v>
      </c>
      <c r="B150" s="7" t="s">
        <v>229</v>
      </c>
      <c r="C150" s="7" t="s">
        <v>89</v>
      </c>
      <c r="D150" s="10">
        <v>0.23499999999999999</v>
      </c>
      <c r="E150" s="10">
        <v>0.46100000000000002</v>
      </c>
      <c r="F150" s="10">
        <v>0.30499999999999999</v>
      </c>
      <c r="G150" s="10">
        <v>9.6000000000000002E-2</v>
      </c>
      <c r="H150" s="8">
        <v>1.5</v>
      </c>
    </row>
    <row r="151" spans="1:8" ht="15" thickBot="1">
      <c r="A151" s="5">
        <v>150</v>
      </c>
      <c r="B151" s="7" t="s">
        <v>70</v>
      </c>
      <c r="C151" s="7" t="s">
        <v>37</v>
      </c>
      <c r="D151" s="10">
        <v>0.187</v>
      </c>
      <c r="E151" s="10">
        <v>0.42299999999999999</v>
      </c>
      <c r="F151" s="10">
        <v>0.39</v>
      </c>
      <c r="G151" s="10">
        <v>8.6999999999999994E-2</v>
      </c>
      <c r="H151" s="8">
        <v>1.5</v>
      </c>
    </row>
    <row r="152" spans="1:8" ht="15" thickBot="1">
      <c r="A152" s="5">
        <v>151</v>
      </c>
      <c r="B152" s="7" t="s">
        <v>225</v>
      </c>
      <c r="C152" s="7" t="s">
        <v>54</v>
      </c>
      <c r="D152" s="10">
        <v>0.16400000000000001</v>
      </c>
      <c r="E152" s="10">
        <v>0.44400000000000001</v>
      </c>
      <c r="F152" s="10">
        <v>0.39300000000000002</v>
      </c>
      <c r="G152" s="10">
        <v>9.8000000000000004E-2</v>
      </c>
      <c r="H152" s="8">
        <v>1.5</v>
      </c>
    </row>
    <row r="153" spans="1:8" ht="15" thickBot="1">
      <c r="A153" s="5">
        <v>152</v>
      </c>
      <c r="B153" s="7" t="s">
        <v>196</v>
      </c>
      <c r="C153" s="7" t="s">
        <v>74</v>
      </c>
      <c r="D153" s="10">
        <v>0.23599999999999999</v>
      </c>
      <c r="E153" s="10">
        <v>0.44800000000000001</v>
      </c>
      <c r="F153" s="10">
        <v>0.316</v>
      </c>
      <c r="G153" s="10">
        <v>9.0999999999999998E-2</v>
      </c>
      <c r="H153" s="8">
        <v>1.5</v>
      </c>
    </row>
    <row r="154" spans="1:8" ht="15" thickBot="1">
      <c r="A154" s="5">
        <v>153</v>
      </c>
      <c r="B154" s="7" t="s">
        <v>305</v>
      </c>
      <c r="C154" s="7" t="s">
        <v>54</v>
      </c>
      <c r="D154" s="10">
        <v>0.20899999999999999</v>
      </c>
      <c r="E154" s="10">
        <v>0.54900000000000004</v>
      </c>
      <c r="F154" s="10">
        <v>0.24299999999999999</v>
      </c>
      <c r="G154" s="10">
        <v>4.4999999999999998E-2</v>
      </c>
      <c r="H154" s="8">
        <v>1.5</v>
      </c>
    </row>
    <row r="155" spans="1:8" ht="15" thickBot="1">
      <c r="A155" s="5">
        <v>154</v>
      </c>
      <c r="B155" s="7" t="s">
        <v>185</v>
      </c>
      <c r="C155" s="6" t="s">
        <v>103</v>
      </c>
      <c r="D155" s="10">
        <v>0.19700000000000001</v>
      </c>
      <c r="E155" s="10">
        <v>0.40899999999999997</v>
      </c>
      <c r="F155" s="10">
        <v>0.39400000000000002</v>
      </c>
      <c r="G155" s="10">
        <v>9.0999999999999998E-2</v>
      </c>
      <c r="H155" s="8">
        <v>1.5</v>
      </c>
    </row>
    <row r="156" spans="1:8" ht="15" thickBot="1">
      <c r="A156" s="5">
        <v>155</v>
      </c>
      <c r="B156" s="7" t="s">
        <v>208</v>
      </c>
      <c r="C156" s="7" t="s">
        <v>39</v>
      </c>
      <c r="D156" s="10">
        <v>0.17599999999999999</v>
      </c>
      <c r="E156" s="10">
        <v>0.40899999999999997</v>
      </c>
      <c r="F156" s="10">
        <v>0.41499999999999998</v>
      </c>
      <c r="G156" s="10">
        <v>0.13800000000000001</v>
      </c>
      <c r="H156" s="8">
        <v>1.5</v>
      </c>
    </row>
    <row r="157" spans="1:8" ht="15" thickBot="1">
      <c r="A157" s="5">
        <v>156</v>
      </c>
      <c r="B157" s="7" t="s">
        <v>268</v>
      </c>
      <c r="C157" s="7" t="s">
        <v>64</v>
      </c>
      <c r="D157" s="10">
        <v>0.23</v>
      </c>
      <c r="E157" s="10">
        <v>0.44800000000000001</v>
      </c>
      <c r="F157" s="10">
        <v>0.32200000000000001</v>
      </c>
      <c r="G157" s="10">
        <v>0.115</v>
      </c>
      <c r="H157" s="8">
        <v>1.5</v>
      </c>
    </row>
    <row r="158" spans="1:8" ht="15" thickBot="1">
      <c r="A158" s="5">
        <v>157</v>
      </c>
      <c r="B158" s="7" t="s">
        <v>236</v>
      </c>
      <c r="C158" s="6" t="s">
        <v>103</v>
      </c>
      <c r="D158" s="10">
        <v>0.16400000000000001</v>
      </c>
      <c r="E158" s="10">
        <v>0.40100000000000002</v>
      </c>
      <c r="F158" s="10">
        <v>0.435</v>
      </c>
      <c r="G158" s="10">
        <v>9.9000000000000005E-2</v>
      </c>
      <c r="H158" s="8">
        <v>1.4</v>
      </c>
    </row>
    <row r="159" spans="1:8" ht="15" thickBot="1">
      <c r="A159" s="5">
        <v>158</v>
      </c>
      <c r="B159" s="7" t="s">
        <v>88</v>
      </c>
      <c r="C159" s="7" t="s">
        <v>89</v>
      </c>
      <c r="D159" s="10">
        <v>0.17599999999999999</v>
      </c>
      <c r="E159" s="10">
        <v>0.46400000000000002</v>
      </c>
      <c r="F159" s="10">
        <v>0.36</v>
      </c>
      <c r="G159" s="10">
        <v>6.7000000000000004E-2</v>
      </c>
      <c r="H159" s="8">
        <v>1.4</v>
      </c>
    </row>
    <row r="160" spans="1:8" ht="15" thickBot="1">
      <c r="A160" s="5">
        <v>159</v>
      </c>
      <c r="B160" s="7" t="s">
        <v>306</v>
      </c>
      <c r="C160" s="7" t="s">
        <v>169</v>
      </c>
      <c r="D160" s="10">
        <v>0.20200000000000001</v>
      </c>
      <c r="E160" s="10">
        <v>0.41</v>
      </c>
      <c r="F160" s="10">
        <v>0.38800000000000001</v>
      </c>
      <c r="G160" s="10">
        <v>5.7000000000000002E-2</v>
      </c>
      <c r="H160" s="8">
        <v>1.4</v>
      </c>
    </row>
    <row r="161" spans="1:8" ht="15" thickBot="1">
      <c r="A161" s="5">
        <v>160</v>
      </c>
      <c r="B161" s="7" t="s">
        <v>304</v>
      </c>
      <c r="C161" s="6" t="s">
        <v>103</v>
      </c>
      <c r="D161" s="10">
        <v>0.21199999999999999</v>
      </c>
      <c r="E161" s="10">
        <v>0.377</v>
      </c>
      <c r="F161" s="10">
        <v>0.41</v>
      </c>
      <c r="G161" s="10">
        <v>5.8999999999999997E-2</v>
      </c>
      <c r="H161" s="8">
        <v>1.4</v>
      </c>
    </row>
    <row r="162" spans="1:8" ht="15" thickBot="1">
      <c r="A162" s="5">
        <v>161</v>
      </c>
      <c r="B162" s="7" t="s">
        <v>1735</v>
      </c>
      <c r="C162" s="7" t="s">
        <v>153</v>
      </c>
      <c r="D162" s="10">
        <v>0.19</v>
      </c>
      <c r="E162" s="10">
        <v>0.46</v>
      </c>
      <c r="F162" s="10">
        <v>0.34899999999999998</v>
      </c>
      <c r="G162" s="10">
        <v>0.13900000000000001</v>
      </c>
      <c r="H162" s="8">
        <v>1.4</v>
      </c>
    </row>
    <row r="163" spans="1:8" ht="15" thickBot="1">
      <c r="A163" s="5">
        <v>162</v>
      </c>
      <c r="B163" s="7" t="s">
        <v>1722</v>
      </c>
      <c r="C163" s="7" t="s">
        <v>50</v>
      </c>
      <c r="D163" s="10">
        <v>0.17399999999999999</v>
      </c>
      <c r="E163" s="10">
        <v>0.438</v>
      </c>
      <c r="F163" s="10">
        <v>0.38800000000000001</v>
      </c>
      <c r="G163" s="10">
        <v>0.10199999999999999</v>
      </c>
      <c r="H163" s="8">
        <v>1.4</v>
      </c>
    </row>
    <row r="164" spans="1:8" ht="15" thickBot="1">
      <c r="A164" s="5">
        <v>163</v>
      </c>
      <c r="B164" s="7" t="s">
        <v>257</v>
      </c>
      <c r="C164" s="7" t="s">
        <v>97</v>
      </c>
      <c r="D164" s="10">
        <v>0.20899999999999999</v>
      </c>
      <c r="E164" s="10">
        <v>0.35499999999999998</v>
      </c>
      <c r="F164" s="10">
        <v>0.436</v>
      </c>
      <c r="G164" s="10">
        <v>9.6000000000000002E-2</v>
      </c>
      <c r="H164" s="8">
        <v>1.4</v>
      </c>
    </row>
    <row r="165" spans="1:8" ht="15" thickBot="1">
      <c r="A165" s="5">
        <v>164</v>
      </c>
      <c r="B165" s="7" t="s">
        <v>1684</v>
      </c>
      <c r="C165" s="7" t="s">
        <v>144</v>
      </c>
      <c r="D165" s="10">
        <v>0.14599999999999999</v>
      </c>
      <c r="E165" s="10">
        <v>0.438</v>
      </c>
      <c r="F165" s="10">
        <v>0.41699999999999998</v>
      </c>
      <c r="G165" s="10">
        <v>0.124</v>
      </c>
      <c r="H165" s="8">
        <v>1.3</v>
      </c>
    </row>
    <row r="166" spans="1:8" ht="15" thickBot="1">
      <c r="A166" s="5">
        <v>165</v>
      </c>
      <c r="B166" s="7" t="s">
        <v>1707</v>
      </c>
      <c r="C166" s="7" t="s">
        <v>43</v>
      </c>
      <c r="D166" s="10">
        <v>0.25600000000000001</v>
      </c>
      <c r="E166" s="10">
        <v>0.55300000000000005</v>
      </c>
      <c r="F166" s="10">
        <v>0.191</v>
      </c>
      <c r="G166" s="10">
        <v>4.2999999999999997E-2</v>
      </c>
      <c r="H166" s="8">
        <v>1.3</v>
      </c>
    </row>
    <row r="167" spans="1:8" ht="15" thickBot="1">
      <c r="A167" s="5">
        <v>166</v>
      </c>
      <c r="B167" s="7" t="s">
        <v>1721</v>
      </c>
      <c r="C167" s="7" t="s">
        <v>111</v>
      </c>
      <c r="D167" s="10">
        <v>0.25900000000000001</v>
      </c>
      <c r="E167" s="10">
        <v>0.42699999999999999</v>
      </c>
      <c r="F167" s="10">
        <v>0.314</v>
      </c>
      <c r="G167" s="10">
        <v>6.6000000000000003E-2</v>
      </c>
      <c r="H167" s="8">
        <v>1.3</v>
      </c>
    </row>
    <row r="168" spans="1:8" ht="15" thickBot="1">
      <c r="A168" s="5">
        <v>167</v>
      </c>
      <c r="B168" s="7" t="s">
        <v>1706</v>
      </c>
      <c r="C168" s="7" t="s">
        <v>153</v>
      </c>
      <c r="D168" s="10">
        <v>0.19700000000000001</v>
      </c>
      <c r="E168" s="10">
        <v>0.39300000000000002</v>
      </c>
      <c r="F168" s="10">
        <v>0.41</v>
      </c>
      <c r="G168" s="10">
        <v>0.16</v>
      </c>
      <c r="H168" s="8">
        <v>1.3</v>
      </c>
    </row>
    <row r="169" spans="1:8" ht="15" thickBot="1">
      <c r="A169" s="5">
        <v>168</v>
      </c>
      <c r="B169" s="7" t="s">
        <v>1686</v>
      </c>
      <c r="C169" s="7" t="s">
        <v>109</v>
      </c>
      <c r="D169" s="10">
        <v>0.20399999999999999</v>
      </c>
      <c r="E169" s="10">
        <v>0.39400000000000002</v>
      </c>
      <c r="F169" s="10">
        <v>0.40100000000000002</v>
      </c>
      <c r="G169" s="10">
        <v>0.108</v>
      </c>
      <c r="H169" s="8">
        <v>1.2</v>
      </c>
    </row>
    <row r="170" spans="1:8" ht="15" thickBot="1">
      <c r="A170" s="5">
        <v>169</v>
      </c>
      <c r="B170" s="7" t="s">
        <v>1674</v>
      </c>
      <c r="C170" s="7" t="s">
        <v>64</v>
      </c>
      <c r="D170" s="10">
        <v>0.23</v>
      </c>
      <c r="E170" s="10">
        <v>0.45100000000000001</v>
      </c>
      <c r="F170" s="10">
        <v>0.31900000000000001</v>
      </c>
      <c r="G170" s="10">
        <v>0.125</v>
      </c>
      <c r="H170" s="8">
        <v>1.2</v>
      </c>
    </row>
    <row r="171" spans="1:8" ht="15" thickBot="1">
      <c r="A171" s="5">
        <v>170</v>
      </c>
      <c r="B171" s="7" t="s">
        <v>331</v>
      </c>
      <c r="C171" s="7" t="s">
        <v>54</v>
      </c>
      <c r="D171" s="10">
        <v>0.14799999999999999</v>
      </c>
      <c r="E171" s="10">
        <v>0.46600000000000003</v>
      </c>
      <c r="F171" s="10">
        <v>0.38600000000000001</v>
      </c>
      <c r="G171" s="10">
        <v>0.14699999999999999</v>
      </c>
      <c r="H171" s="8">
        <v>1.2</v>
      </c>
    </row>
    <row r="172" spans="1:8" ht="15" thickBot="1">
      <c r="A172" s="5">
        <v>171</v>
      </c>
      <c r="B172" s="7" t="s">
        <v>1676</v>
      </c>
      <c r="C172" s="7" t="s">
        <v>95</v>
      </c>
      <c r="D172" s="10">
        <v>0.20200000000000001</v>
      </c>
      <c r="E172" s="10">
        <v>0.42</v>
      </c>
      <c r="F172" s="10">
        <v>0.378</v>
      </c>
      <c r="G172" s="10">
        <v>0.127</v>
      </c>
      <c r="H172" s="8">
        <v>1.2</v>
      </c>
    </row>
    <row r="173" spans="1:8" ht="15" thickBot="1">
      <c r="A173" s="5">
        <v>172</v>
      </c>
      <c r="B173" s="7" t="s">
        <v>287</v>
      </c>
      <c r="C173" s="7" t="s">
        <v>100</v>
      </c>
      <c r="D173" s="10">
        <v>0.26300000000000001</v>
      </c>
      <c r="E173" s="10">
        <v>0.443</v>
      </c>
      <c r="F173" s="10">
        <v>0.29299999999999998</v>
      </c>
      <c r="G173" s="10">
        <v>9.9000000000000005E-2</v>
      </c>
      <c r="H173" s="8">
        <v>1.2</v>
      </c>
    </row>
    <row r="174" spans="1:8" ht="15" thickBot="1">
      <c r="A174" s="5">
        <v>173</v>
      </c>
      <c r="B174" s="7" t="s">
        <v>210</v>
      </c>
      <c r="C174" s="7" t="s">
        <v>64</v>
      </c>
      <c r="D174" s="10">
        <v>0.19400000000000001</v>
      </c>
      <c r="E174" s="10">
        <v>0.52500000000000002</v>
      </c>
      <c r="F174" s="10">
        <v>0.28100000000000003</v>
      </c>
      <c r="G174" s="10">
        <v>0.13400000000000001</v>
      </c>
      <c r="H174" s="8">
        <v>1.2</v>
      </c>
    </row>
    <row r="175" spans="1:8" ht="15" thickBot="1">
      <c r="A175" s="5">
        <v>174</v>
      </c>
      <c r="B175" s="7" t="s">
        <v>1732</v>
      </c>
      <c r="C175" s="7" t="s">
        <v>39</v>
      </c>
      <c r="D175" s="10">
        <v>0.21099999999999999</v>
      </c>
      <c r="E175" s="10">
        <v>0.54200000000000004</v>
      </c>
      <c r="F175" s="10">
        <v>0.247</v>
      </c>
      <c r="G175" s="10">
        <v>7.3999999999999996E-2</v>
      </c>
      <c r="H175" s="8">
        <v>1.2</v>
      </c>
    </row>
    <row r="176" spans="1:8" ht="15" thickBot="1">
      <c r="A176" s="5">
        <v>175</v>
      </c>
      <c r="B176" s="7" t="s">
        <v>162</v>
      </c>
      <c r="C176" s="7" t="s">
        <v>116</v>
      </c>
      <c r="D176" s="10">
        <v>0.214</v>
      </c>
      <c r="E176" s="10">
        <v>0.45600000000000002</v>
      </c>
      <c r="F176" s="10">
        <v>0.32900000000000001</v>
      </c>
      <c r="G176" s="10">
        <v>6.3E-2</v>
      </c>
      <c r="H176" s="8">
        <v>1.2</v>
      </c>
    </row>
    <row r="177" spans="1:8" ht="15" thickBot="1">
      <c r="A177" s="5">
        <v>176</v>
      </c>
      <c r="B177" s="7" t="s">
        <v>1699</v>
      </c>
      <c r="C177" s="7" t="s">
        <v>45</v>
      </c>
      <c r="D177" s="10">
        <v>0.184</v>
      </c>
      <c r="E177" s="10">
        <v>0.505</v>
      </c>
      <c r="F177" s="10">
        <v>0.311</v>
      </c>
      <c r="G177" s="10">
        <v>0.08</v>
      </c>
      <c r="H177" s="8">
        <v>1.2</v>
      </c>
    </row>
    <row r="178" spans="1:8" ht="15" thickBot="1">
      <c r="A178" s="5">
        <v>177</v>
      </c>
      <c r="B178" s="7" t="s">
        <v>1705</v>
      </c>
      <c r="C178" s="7" t="s">
        <v>111</v>
      </c>
      <c r="D178" s="10">
        <v>0.16500000000000001</v>
      </c>
      <c r="E178" s="10">
        <v>0.49</v>
      </c>
      <c r="F178" s="10">
        <v>0.34499999999999997</v>
      </c>
      <c r="G178" s="10">
        <v>0.13700000000000001</v>
      </c>
      <c r="H178" s="8">
        <v>1.2</v>
      </c>
    </row>
    <row r="179" spans="1:8" ht="15" thickBot="1">
      <c r="A179" s="5">
        <v>178</v>
      </c>
      <c r="B179" s="7" t="s">
        <v>128</v>
      </c>
      <c r="C179" s="7" t="s">
        <v>129</v>
      </c>
      <c r="D179" s="10">
        <v>0.17299999999999999</v>
      </c>
      <c r="E179" s="10">
        <v>0.45</v>
      </c>
      <c r="F179" s="10">
        <v>0.377</v>
      </c>
      <c r="G179" s="10">
        <v>8.3000000000000004E-2</v>
      </c>
      <c r="H179" s="8">
        <v>1.1000000000000001</v>
      </c>
    </row>
    <row r="180" spans="1:8" ht="15" thickBot="1">
      <c r="A180" s="5">
        <v>179</v>
      </c>
      <c r="B180" s="7" t="s">
        <v>1690</v>
      </c>
      <c r="C180" s="7" t="s">
        <v>144</v>
      </c>
      <c r="D180" s="10">
        <v>0.20300000000000001</v>
      </c>
      <c r="E180" s="10">
        <v>0.42099999999999999</v>
      </c>
      <c r="F180" s="10">
        <v>0.376</v>
      </c>
      <c r="G180" s="10">
        <v>0.11600000000000001</v>
      </c>
      <c r="H180" s="8">
        <v>1.1000000000000001</v>
      </c>
    </row>
    <row r="181" spans="1:8" ht="15" thickBot="1">
      <c r="A181" s="5">
        <v>180</v>
      </c>
      <c r="B181" s="7" t="s">
        <v>330</v>
      </c>
      <c r="C181" s="7" t="s">
        <v>100</v>
      </c>
      <c r="D181" s="10">
        <v>0.16800000000000001</v>
      </c>
      <c r="E181" s="10">
        <v>0.55000000000000004</v>
      </c>
      <c r="F181" s="10">
        <v>0.28199999999999997</v>
      </c>
      <c r="G181" s="10">
        <v>8.2000000000000003E-2</v>
      </c>
      <c r="H181" s="8">
        <v>1.1000000000000001</v>
      </c>
    </row>
    <row r="182" spans="1:8" ht="15" thickBot="1">
      <c r="A182" s="5">
        <v>181</v>
      </c>
      <c r="B182" s="7" t="s">
        <v>150</v>
      </c>
      <c r="C182" s="7" t="s">
        <v>32</v>
      </c>
      <c r="D182" s="10">
        <v>0.216</v>
      </c>
      <c r="E182" s="10">
        <v>0.42299999999999999</v>
      </c>
      <c r="F182" s="10">
        <v>0.36</v>
      </c>
      <c r="G182" s="10">
        <v>0.129</v>
      </c>
      <c r="H182" s="8">
        <v>1.1000000000000001</v>
      </c>
    </row>
    <row r="183" spans="1:8" ht="15" thickBot="1">
      <c r="A183" s="5">
        <v>182</v>
      </c>
      <c r="B183" s="7" t="s">
        <v>299</v>
      </c>
      <c r="C183" s="7" t="s">
        <v>35</v>
      </c>
      <c r="D183" s="10">
        <v>0.24</v>
      </c>
      <c r="E183" s="10">
        <v>0.41199999999999998</v>
      </c>
      <c r="F183" s="10">
        <v>0.34799999999999998</v>
      </c>
      <c r="G183" s="10">
        <v>6.3E-2</v>
      </c>
      <c r="H183" s="8">
        <v>1.1000000000000001</v>
      </c>
    </row>
    <row r="184" spans="1:8" ht="15" thickBot="1">
      <c r="A184" s="5">
        <v>183</v>
      </c>
      <c r="B184" s="7" t="s">
        <v>1663</v>
      </c>
      <c r="C184" s="7" t="s">
        <v>56</v>
      </c>
      <c r="D184" s="10">
        <v>0.17100000000000001</v>
      </c>
      <c r="E184" s="10">
        <v>0.34100000000000003</v>
      </c>
      <c r="F184" s="10">
        <v>0.48799999999999999</v>
      </c>
      <c r="G184" s="10">
        <v>0.161</v>
      </c>
      <c r="H184" s="8">
        <v>1.1000000000000001</v>
      </c>
    </row>
    <row r="185" spans="1:8" ht="15" thickBot="1">
      <c r="A185" s="5">
        <v>184</v>
      </c>
      <c r="B185" s="7" t="s">
        <v>171</v>
      </c>
      <c r="C185" s="7" t="s">
        <v>97</v>
      </c>
      <c r="D185" s="10">
        <v>0.23699999999999999</v>
      </c>
      <c r="E185" s="10">
        <v>0.44600000000000001</v>
      </c>
      <c r="F185" s="10">
        <v>0.317</v>
      </c>
      <c r="G185" s="10">
        <v>9.7000000000000003E-2</v>
      </c>
      <c r="H185" s="8">
        <v>1.1000000000000001</v>
      </c>
    </row>
    <row r="186" spans="1:8" ht="15" thickBot="1">
      <c r="A186" s="5">
        <v>185</v>
      </c>
      <c r="B186" s="7" t="s">
        <v>181</v>
      </c>
      <c r="C186" s="7" t="s">
        <v>26</v>
      </c>
      <c r="D186" s="10">
        <v>0.186</v>
      </c>
      <c r="E186" s="10">
        <v>0.29299999999999998</v>
      </c>
      <c r="F186" s="10">
        <v>0.52100000000000002</v>
      </c>
      <c r="G186" s="10">
        <v>0.14000000000000001</v>
      </c>
      <c r="H186" s="8">
        <v>1</v>
      </c>
    </row>
    <row r="187" spans="1:8" ht="15" thickBot="1">
      <c r="A187" s="5">
        <v>186</v>
      </c>
      <c r="B187" s="7" t="s">
        <v>1698</v>
      </c>
      <c r="C187" s="6" t="s">
        <v>103</v>
      </c>
      <c r="D187" s="10">
        <v>0.161</v>
      </c>
      <c r="E187" s="10">
        <v>0.48799999999999999</v>
      </c>
      <c r="F187" s="10">
        <v>0.35099999999999998</v>
      </c>
      <c r="G187" s="10">
        <v>0.11799999999999999</v>
      </c>
      <c r="H187" s="8">
        <v>1</v>
      </c>
    </row>
    <row r="188" spans="1:8" ht="15" thickBot="1">
      <c r="A188" s="5">
        <v>187</v>
      </c>
      <c r="B188" s="7" t="s">
        <v>212</v>
      </c>
      <c r="C188" s="6" t="s">
        <v>103</v>
      </c>
      <c r="D188" s="10">
        <v>0.16900000000000001</v>
      </c>
      <c r="E188" s="10">
        <v>0.39200000000000002</v>
      </c>
      <c r="F188" s="10">
        <v>0.439</v>
      </c>
      <c r="G188" s="10">
        <v>8.3000000000000004E-2</v>
      </c>
      <c r="H188" s="8">
        <v>1</v>
      </c>
    </row>
    <row r="189" spans="1:8" ht="15" thickBot="1">
      <c r="A189" s="5">
        <v>188</v>
      </c>
      <c r="B189" s="7" t="s">
        <v>284</v>
      </c>
      <c r="C189" s="7" t="s">
        <v>100</v>
      </c>
      <c r="D189" s="10">
        <v>0.20799999999999999</v>
      </c>
      <c r="E189" s="10">
        <v>0.47</v>
      </c>
      <c r="F189" s="10">
        <v>0.32200000000000001</v>
      </c>
      <c r="G189" s="10">
        <v>7.0000000000000007E-2</v>
      </c>
      <c r="H189" s="8">
        <v>1</v>
      </c>
    </row>
    <row r="190" spans="1:8" ht="15" thickBot="1">
      <c r="A190" s="5">
        <v>189</v>
      </c>
      <c r="B190" s="7" t="s">
        <v>164</v>
      </c>
      <c r="C190" s="7" t="s">
        <v>116</v>
      </c>
      <c r="D190" s="10">
        <v>0.221</v>
      </c>
      <c r="E190" s="10">
        <v>0.38200000000000001</v>
      </c>
      <c r="F190" s="10">
        <v>0.39700000000000002</v>
      </c>
      <c r="G190" s="10">
        <v>0.14599999999999999</v>
      </c>
      <c r="H190" s="8">
        <v>1</v>
      </c>
    </row>
    <row r="191" spans="1:8" ht="15" thickBot="1">
      <c r="A191" s="5">
        <v>190</v>
      </c>
      <c r="B191" s="7" t="s">
        <v>1725</v>
      </c>
      <c r="C191" s="7" t="s">
        <v>109</v>
      </c>
      <c r="D191" s="10">
        <v>0.221</v>
      </c>
      <c r="E191" s="10">
        <v>0.52200000000000002</v>
      </c>
      <c r="F191" s="10">
        <v>0.25700000000000001</v>
      </c>
      <c r="G191" s="10">
        <v>6.4000000000000001E-2</v>
      </c>
      <c r="H191" s="8">
        <v>1</v>
      </c>
    </row>
    <row r="192" spans="1:8" ht="15" thickBot="1">
      <c r="A192" s="5">
        <v>191</v>
      </c>
      <c r="B192" s="7" t="s">
        <v>1678</v>
      </c>
      <c r="C192" s="6" t="s">
        <v>103</v>
      </c>
      <c r="D192" s="10">
        <v>0.21099999999999999</v>
      </c>
      <c r="E192" s="10">
        <v>0.39800000000000002</v>
      </c>
      <c r="F192" s="10">
        <v>0.39100000000000001</v>
      </c>
      <c r="G192" s="10">
        <v>0.122</v>
      </c>
      <c r="H192" s="8">
        <v>1</v>
      </c>
    </row>
    <row r="193" spans="1:8" ht="15" thickBot="1">
      <c r="A193" s="5">
        <v>192</v>
      </c>
      <c r="B193" s="7" t="s">
        <v>254</v>
      </c>
      <c r="C193" s="7" t="s">
        <v>50</v>
      </c>
      <c r="D193" s="10">
        <v>0.17299999999999999</v>
      </c>
      <c r="E193" s="10">
        <v>0.39200000000000002</v>
      </c>
      <c r="F193" s="10">
        <v>0.435</v>
      </c>
      <c r="G193" s="10">
        <v>0.121</v>
      </c>
      <c r="H193" s="8">
        <v>0.9</v>
      </c>
    </row>
    <row r="194" spans="1:8" ht="15" thickBot="1">
      <c r="A194" s="5">
        <v>193</v>
      </c>
      <c r="B194" s="7" t="s">
        <v>163</v>
      </c>
      <c r="C194" s="6" t="s">
        <v>103</v>
      </c>
      <c r="D194" s="10">
        <v>0.21199999999999999</v>
      </c>
      <c r="E194" s="10">
        <v>0.44900000000000001</v>
      </c>
      <c r="F194" s="10">
        <v>0.33800000000000002</v>
      </c>
      <c r="G194" s="10">
        <v>0.18</v>
      </c>
      <c r="H194" s="8">
        <v>0.9</v>
      </c>
    </row>
    <row r="195" spans="1:8" ht="15" thickBot="1">
      <c r="A195" s="5">
        <v>194</v>
      </c>
      <c r="B195" s="7" t="s">
        <v>1720</v>
      </c>
      <c r="C195" s="7" t="s">
        <v>43</v>
      </c>
      <c r="D195" s="10">
        <v>0.20899999999999999</v>
      </c>
      <c r="E195" s="10">
        <v>0.5</v>
      </c>
      <c r="F195" s="10">
        <v>0.29099999999999998</v>
      </c>
      <c r="G195" s="10">
        <v>0.193</v>
      </c>
      <c r="H195" s="8">
        <v>0.9</v>
      </c>
    </row>
    <row r="196" spans="1:8" ht="15" thickBot="1">
      <c r="A196" s="5">
        <v>195</v>
      </c>
      <c r="B196" s="7" t="s">
        <v>248</v>
      </c>
      <c r="C196" s="7" t="s">
        <v>169</v>
      </c>
      <c r="D196" s="10">
        <v>0.17799999999999999</v>
      </c>
      <c r="E196" s="10">
        <v>0.43</v>
      </c>
      <c r="F196" s="10">
        <v>0.39300000000000002</v>
      </c>
      <c r="G196" s="10">
        <v>0.13100000000000001</v>
      </c>
      <c r="H196" s="8">
        <v>0.9</v>
      </c>
    </row>
    <row r="197" spans="1:8" ht="15" thickBot="1">
      <c r="A197" s="5">
        <v>196</v>
      </c>
      <c r="B197" s="7" t="s">
        <v>336</v>
      </c>
      <c r="C197" s="7" t="s">
        <v>45</v>
      </c>
      <c r="D197" s="10">
        <v>0.156</v>
      </c>
      <c r="E197" s="10">
        <v>0.38900000000000001</v>
      </c>
      <c r="F197" s="10">
        <v>0.45500000000000002</v>
      </c>
      <c r="G197" s="10">
        <v>9.4E-2</v>
      </c>
      <c r="H197" s="8">
        <v>0.8</v>
      </c>
    </row>
    <row r="198" spans="1:8" ht="15" thickBot="1">
      <c r="A198" s="5">
        <v>197</v>
      </c>
      <c r="B198" s="7" t="s">
        <v>157</v>
      </c>
      <c r="C198" s="7" t="s">
        <v>153</v>
      </c>
      <c r="D198" s="10">
        <v>0.20100000000000001</v>
      </c>
      <c r="E198" s="10">
        <v>0.56000000000000005</v>
      </c>
      <c r="F198" s="10">
        <v>0.23899999999999999</v>
      </c>
      <c r="G198" s="10">
        <v>9.9000000000000005E-2</v>
      </c>
      <c r="H198" s="8">
        <v>0.8</v>
      </c>
    </row>
    <row r="199" spans="1:8" ht="15" thickBot="1">
      <c r="A199" s="5">
        <v>198</v>
      </c>
      <c r="B199" s="7" t="s">
        <v>246</v>
      </c>
      <c r="C199" s="7" t="s">
        <v>48</v>
      </c>
      <c r="D199" s="10">
        <v>0.22900000000000001</v>
      </c>
      <c r="E199" s="10">
        <v>0.432</v>
      </c>
      <c r="F199" s="10">
        <v>0.33800000000000002</v>
      </c>
      <c r="G199" s="10">
        <v>7.8E-2</v>
      </c>
      <c r="H199" s="8">
        <v>0.7</v>
      </c>
    </row>
    <row r="200" spans="1:8" ht="15" thickBot="1">
      <c r="A200" s="5">
        <v>199</v>
      </c>
      <c r="B200" s="7" t="s">
        <v>191</v>
      </c>
      <c r="C200" s="6" t="s">
        <v>103</v>
      </c>
      <c r="D200" s="10">
        <v>0.184</v>
      </c>
      <c r="E200" s="10">
        <v>0.48</v>
      </c>
      <c r="F200" s="10">
        <v>0.33700000000000002</v>
      </c>
      <c r="G200" s="10">
        <v>9.8000000000000004E-2</v>
      </c>
      <c r="H200" s="8">
        <v>0.7</v>
      </c>
    </row>
    <row r="201" spans="1:8" ht="15" thickBot="1">
      <c r="A201" s="5">
        <v>200</v>
      </c>
      <c r="B201" s="7" t="s">
        <v>220</v>
      </c>
      <c r="C201" s="7" t="s">
        <v>100</v>
      </c>
      <c r="D201" s="10">
        <v>0.16700000000000001</v>
      </c>
      <c r="E201" s="10">
        <v>0.46600000000000003</v>
      </c>
      <c r="F201" s="10">
        <v>0.36699999999999999</v>
      </c>
      <c r="G201" s="10">
        <v>0.129</v>
      </c>
      <c r="H201" s="8">
        <v>0.7</v>
      </c>
    </row>
    <row r="202" spans="1:8" ht="15" thickBot="1">
      <c r="A202" s="5">
        <v>201</v>
      </c>
      <c r="B202" s="7" t="s">
        <v>1701</v>
      </c>
      <c r="C202" s="7" t="s">
        <v>56</v>
      </c>
      <c r="D202" s="10">
        <v>0.215</v>
      </c>
      <c r="E202" s="10">
        <v>0.33600000000000002</v>
      </c>
      <c r="F202" s="10">
        <v>0.44900000000000001</v>
      </c>
      <c r="G202" s="10">
        <v>8.2000000000000003E-2</v>
      </c>
      <c r="H202" s="8">
        <v>0.7</v>
      </c>
    </row>
    <row r="203" spans="1:8" ht="15" thickBot="1">
      <c r="A203" s="5">
        <v>202</v>
      </c>
      <c r="B203" s="7" t="s">
        <v>121</v>
      </c>
      <c r="C203" s="7" t="s">
        <v>37</v>
      </c>
      <c r="D203" s="10">
        <v>0.215</v>
      </c>
      <c r="E203" s="10">
        <v>0.46700000000000003</v>
      </c>
      <c r="F203" s="10">
        <v>0.31900000000000001</v>
      </c>
      <c r="G203" s="10">
        <v>7.0000000000000007E-2</v>
      </c>
      <c r="H203" s="8">
        <v>0.7</v>
      </c>
    </row>
    <row r="204" spans="1:8" ht="15" thickBot="1">
      <c r="A204" s="5">
        <v>203</v>
      </c>
      <c r="B204" s="7" t="s">
        <v>170</v>
      </c>
      <c r="C204" s="7" t="s">
        <v>153</v>
      </c>
      <c r="D204" s="10">
        <v>0.22500000000000001</v>
      </c>
      <c r="E204" s="10">
        <v>0.41899999999999998</v>
      </c>
      <c r="F204" s="10">
        <v>0.35599999999999998</v>
      </c>
      <c r="G204" s="10">
        <v>0.153</v>
      </c>
      <c r="H204" s="8">
        <v>0.7</v>
      </c>
    </row>
    <row r="205" spans="1:8" ht="15" thickBot="1">
      <c r="A205" s="5">
        <v>204</v>
      </c>
      <c r="B205" s="7" t="s">
        <v>1700</v>
      </c>
      <c r="C205" s="7" t="s">
        <v>109</v>
      </c>
      <c r="D205" s="10">
        <v>0.23899999999999999</v>
      </c>
      <c r="E205" s="10">
        <v>0.55300000000000005</v>
      </c>
      <c r="F205" s="10">
        <v>0.20799999999999999</v>
      </c>
      <c r="G205" s="10">
        <v>8.8999999999999996E-2</v>
      </c>
      <c r="H205" s="8">
        <v>0.6</v>
      </c>
    </row>
    <row r="206" spans="1:8" ht="15" thickBot="1">
      <c r="A206" s="5">
        <v>205</v>
      </c>
      <c r="B206" s="7" t="s">
        <v>264</v>
      </c>
      <c r="C206" s="6" t="s">
        <v>103</v>
      </c>
      <c r="D206" s="10">
        <v>0.19400000000000001</v>
      </c>
      <c r="E206" s="10">
        <v>0.28000000000000003</v>
      </c>
      <c r="F206" s="10">
        <v>0.52700000000000002</v>
      </c>
      <c r="G206" s="10">
        <v>0.18099999999999999</v>
      </c>
      <c r="H206" s="8">
        <v>0.6</v>
      </c>
    </row>
    <row r="207" spans="1:8" ht="15" thickBot="1">
      <c r="A207" s="5">
        <v>206</v>
      </c>
      <c r="B207" s="7" t="s">
        <v>263</v>
      </c>
      <c r="C207" s="7" t="s">
        <v>37</v>
      </c>
      <c r="D207" s="10">
        <v>0.17</v>
      </c>
      <c r="E207" s="10">
        <v>0.57999999999999996</v>
      </c>
      <c r="F207" s="10">
        <v>0.25</v>
      </c>
      <c r="G207" s="10">
        <v>0.115</v>
      </c>
      <c r="H207" s="8">
        <v>0.6</v>
      </c>
    </row>
    <row r="208" spans="1:8" ht="15" thickBot="1">
      <c r="A208" s="5">
        <v>207</v>
      </c>
      <c r="B208" s="7" t="s">
        <v>326</v>
      </c>
      <c r="C208" s="7" t="s">
        <v>52</v>
      </c>
      <c r="D208" s="10">
        <v>0.22500000000000001</v>
      </c>
      <c r="E208" s="10">
        <v>0.40300000000000002</v>
      </c>
      <c r="F208" s="10">
        <v>0.372</v>
      </c>
      <c r="G208" s="10">
        <v>0.11</v>
      </c>
      <c r="H208" s="8">
        <v>0.6</v>
      </c>
    </row>
    <row r="209" spans="1:8" ht="15" thickBot="1">
      <c r="A209" s="5">
        <v>208</v>
      </c>
      <c r="B209" s="7" t="s">
        <v>228</v>
      </c>
      <c r="C209" s="7" t="s">
        <v>74</v>
      </c>
      <c r="D209" s="10">
        <v>0.27400000000000002</v>
      </c>
      <c r="E209" s="10">
        <v>0.44700000000000001</v>
      </c>
      <c r="F209" s="10">
        <v>0.27900000000000003</v>
      </c>
      <c r="G209" s="10">
        <v>9.2999999999999999E-2</v>
      </c>
      <c r="H209" s="8">
        <v>0.5</v>
      </c>
    </row>
    <row r="210" spans="1:8" ht="15" thickBot="1">
      <c r="A210" s="5">
        <v>209</v>
      </c>
      <c r="B210" s="7" t="s">
        <v>337</v>
      </c>
      <c r="C210" s="7" t="s">
        <v>52</v>
      </c>
      <c r="D210" s="10">
        <v>0.17</v>
      </c>
      <c r="E210" s="10">
        <v>0.42399999999999999</v>
      </c>
      <c r="F210" s="10">
        <v>0.40600000000000003</v>
      </c>
      <c r="G210" s="10">
        <v>0.14799999999999999</v>
      </c>
      <c r="H210" s="8">
        <v>0.5</v>
      </c>
    </row>
    <row r="211" spans="1:8" ht="15" thickBot="1">
      <c r="A211" s="5">
        <v>210</v>
      </c>
      <c r="B211" s="7" t="s">
        <v>324</v>
      </c>
      <c r="C211" s="7" t="s">
        <v>169</v>
      </c>
      <c r="D211" s="10">
        <v>0.16900000000000001</v>
      </c>
      <c r="E211" s="10">
        <v>0.51500000000000001</v>
      </c>
      <c r="F211" s="10">
        <v>0.316</v>
      </c>
      <c r="G211" s="10">
        <v>0.114</v>
      </c>
      <c r="H211" s="8">
        <v>0.5</v>
      </c>
    </row>
    <row r="212" spans="1:8" ht="15" thickBot="1">
      <c r="A212" s="5">
        <v>211</v>
      </c>
      <c r="B212" s="7" t="s">
        <v>1729</v>
      </c>
      <c r="C212" s="7" t="s">
        <v>58</v>
      </c>
      <c r="D212" s="10">
        <v>0.19400000000000001</v>
      </c>
      <c r="E212" s="10">
        <v>0.315</v>
      </c>
      <c r="F212" s="10">
        <v>0.49</v>
      </c>
      <c r="G212" s="10">
        <v>0.125</v>
      </c>
      <c r="H212" s="8">
        <v>0.5</v>
      </c>
    </row>
    <row r="213" spans="1:8" ht="15" thickBot="1">
      <c r="A213" s="5">
        <v>212</v>
      </c>
      <c r="B213" s="7" t="s">
        <v>1719</v>
      </c>
      <c r="C213" s="7" t="s">
        <v>37</v>
      </c>
      <c r="D213" s="10">
        <v>0.19700000000000001</v>
      </c>
      <c r="E213" s="10">
        <v>0.40600000000000003</v>
      </c>
      <c r="F213" s="10">
        <v>0.39800000000000002</v>
      </c>
      <c r="G213" s="10">
        <v>8.1000000000000003E-2</v>
      </c>
      <c r="H213" s="8">
        <v>0.5</v>
      </c>
    </row>
    <row r="214" spans="1:8" ht="15" thickBot="1">
      <c r="A214" s="5">
        <v>213</v>
      </c>
      <c r="B214" s="7" t="s">
        <v>1717</v>
      </c>
      <c r="C214" s="7" t="s">
        <v>129</v>
      </c>
      <c r="D214" s="10">
        <v>0.22900000000000001</v>
      </c>
      <c r="E214" s="10">
        <v>0.46500000000000002</v>
      </c>
      <c r="F214" s="10">
        <v>0.307</v>
      </c>
      <c r="G214" s="10">
        <v>0.09</v>
      </c>
      <c r="H214" s="8">
        <v>0.5</v>
      </c>
    </row>
    <row r="215" spans="1:8" ht="15" thickBot="1">
      <c r="A215" s="5">
        <v>214</v>
      </c>
      <c r="B215" s="7" t="s">
        <v>1743</v>
      </c>
      <c r="C215" s="7" t="s">
        <v>129</v>
      </c>
      <c r="D215" s="10">
        <v>0.20699999999999999</v>
      </c>
      <c r="E215" s="10">
        <v>0.40200000000000002</v>
      </c>
      <c r="F215" s="10">
        <v>0.39</v>
      </c>
      <c r="G215" s="10">
        <v>0.13600000000000001</v>
      </c>
      <c r="H215" s="8">
        <v>0.5</v>
      </c>
    </row>
    <row r="216" spans="1:8" ht="15" thickBot="1">
      <c r="A216" s="5">
        <v>215</v>
      </c>
      <c r="B216" s="7" t="s">
        <v>250</v>
      </c>
      <c r="C216" s="7" t="s">
        <v>74</v>
      </c>
      <c r="D216" s="10">
        <v>0.22700000000000001</v>
      </c>
      <c r="E216" s="10">
        <v>0.41199999999999998</v>
      </c>
      <c r="F216" s="10">
        <v>0.36099999999999999</v>
      </c>
      <c r="G216" s="10">
        <v>8.6999999999999994E-2</v>
      </c>
      <c r="H216" s="8">
        <v>0.5</v>
      </c>
    </row>
    <row r="217" spans="1:8" ht="15" thickBot="1">
      <c r="A217" s="5">
        <v>216</v>
      </c>
      <c r="B217" s="7" t="s">
        <v>140</v>
      </c>
      <c r="C217" s="7" t="s">
        <v>95</v>
      </c>
      <c r="D217" s="10">
        <v>0.25</v>
      </c>
      <c r="E217" s="10">
        <v>0.26700000000000002</v>
      </c>
      <c r="F217" s="10">
        <v>0.48299999999999998</v>
      </c>
      <c r="G217" s="10">
        <v>0.16</v>
      </c>
      <c r="H217" s="8">
        <v>0.5</v>
      </c>
    </row>
    <row r="218" spans="1:8" ht="15" thickBot="1">
      <c r="A218" s="5">
        <v>217</v>
      </c>
      <c r="B218" s="7" t="s">
        <v>317</v>
      </c>
      <c r="C218" s="7" t="s">
        <v>39</v>
      </c>
      <c r="D218" s="10">
        <v>0.18</v>
      </c>
      <c r="E218" s="10">
        <v>0.36</v>
      </c>
      <c r="F218" s="10">
        <v>0.46</v>
      </c>
      <c r="G218" s="10">
        <v>0.16900000000000001</v>
      </c>
      <c r="H218" s="8">
        <v>0.5</v>
      </c>
    </row>
    <row r="219" spans="1:8" ht="15" thickBot="1">
      <c r="A219" s="5">
        <v>218</v>
      </c>
      <c r="B219" s="7" t="s">
        <v>184</v>
      </c>
      <c r="C219" s="7" t="s">
        <v>100</v>
      </c>
      <c r="D219" s="10">
        <v>0.17699999999999999</v>
      </c>
      <c r="E219" s="10">
        <v>0.42</v>
      </c>
      <c r="F219" s="10">
        <v>0.40300000000000002</v>
      </c>
      <c r="G219" s="10">
        <v>0.13200000000000001</v>
      </c>
      <c r="H219" s="8">
        <v>0.5</v>
      </c>
    </row>
    <row r="220" spans="1:8" ht="15" thickBot="1">
      <c r="A220" s="5">
        <v>219</v>
      </c>
      <c r="B220" s="7" t="s">
        <v>290</v>
      </c>
      <c r="C220" s="7" t="s">
        <v>100</v>
      </c>
      <c r="D220" s="10">
        <v>0.27600000000000002</v>
      </c>
      <c r="E220" s="10">
        <v>0.41599999999999998</v>
      </c>
      <c r="F220" s="10">
        <v>0.309</v>
      </c>
      <c r="G220" s="10">
        <v>0.128</v>
      </c>
      <c r="H220" s="8">
        <v>0.4</v>
      </c>
    </row>
    <row r="221" spans="1:8" ht="15" thickBot="1">
      <c r="A221" s="5">
        <v>220</v>
      </c>
      <c r="B221" s="7" t="s">
        <v>1737</v>
      </c>
      <c r="C221" s="7" t="s">
        <v>86</v>
      </c>
      <c r="D221" s="10">
        <v>0.17100000000000001</v>
      </c>
      <c r="E221" s="10">
        <v>0.45600000000000002</v>
      </c>
      <c r="F221" s="10">
        <v>0.373</v>
      </c>
      <c r="G221" s="10">
        <v>0.1</v>
      </c>
      <c r="H221" s="8">
        <v>0.4</v>
      </c>
    </row>
    <row r="222" spans="1:8" ht="15" thickBot="1">
      <c r="A222" s="5">
        <v>221</v>
      </c>
      <c r="B222" s="7" t="s">
        <v>1688</v>
      </c>
      <c r="C222" s="7" t="s">
        <v>50</v>
      </c>
      <c r="D222" s="10">
        <v>0.19</v>
      </c>
      <c r="E222" s="10">
        <v>0.45200000000000001</v>
      </c>
      <c r="F222" s="10">
        <v>0.35799999999999998</v>
      </c>
      <c r="G222" s="10">
        <v>0.11799999999999999</v>
      </c>
      <c r="H222" s="8">
        <v>0.4</v>
      </c>
    </row>
    <row r="223" spans="1:8" ht="15" thickBot="1">
      <c r="A223" s="5">
        <v>222</v>
      </c>
      <c r="B223" s="7" t="s">
        <v>1672</v>
      </c>
      <c r="C223" s="7" t="s">
        <v>35</v>
      </c>
      <c r="D223" s="10">
        <v>0.20599999999999999</v>
      </c>
      <c r="E223" s="10">
        <v>0.38900000000000001</v>
      </c>
      <c r="F223" s="10">
        <v>0.40600000000000003</v>
      </c>
      <c r="G223" s="10">
        <v>8.1000000000000003E-2</v>
      </c>
      <c r="H223" s="8">
        <v>0.4</v>
      </c>
    </row>
    <row r="224" spans="1:8" ht="15" thickBot="1">
      <c r="A224" s="5">
        <v>223</v>
      </c>
      <c r="B224" s="7" t="s">
        <v>341</v>
      </c>
      <c r="C224" s="7" t="s">
        <v>116</v>
      </c>
      <c r="D224" s="10">
        <v>0.18</v>
      </c>
      <c r="E224" s="10">
        <v>0.39500000000000002</v>
      </c>
      <c r="F224" s="10">
        <v>0.42499999999999999</v>
      </c>
      <c r="G224" s="10">
        <v>0.112</v>
      </c>
      <c r="H224" s="8">
        <v>0.4</v>
      </c>
    </row>
    <row r="225" spans="1:8" ht="15" thickBot="1">
      <c r="A225" s="5">
        <v>224</v>
      </c>
      <c r="B225" s="7" t="s">
        <v>1695</v>
      </c>
      <c r="C225" s="6" t="s">
        <v>103</v>
      </c>
      <c r="D225" s="10">
        <v>0.18</v>
      </c>
      <c r="E225" s="10">
        <v>0.56799999999999995</v>
      </c>
      <c r="F225" s="10">
        <v>0.252</v>
      </c>
      <c r="G225" s="10">
        <v>8.2000000000000003E-2</v>
      </c>
      <c r="H225" s="8">
        <v>0.4</v>
      </c>
    </row>
    <row r="226" spans="1:8" ht="15" thickBot="1">
      <c r="A226" s="5">
        <v>225</v>
      </c>
      <c r="B226" s="7" t="s">
        <v>1689</v>
      </c>
      <c r="C226" s="6" t="s">
        <v>103</v>
      </c>
      <c r="D226" s="10">
        <v>0.21099999999999999</v>
      </c>
      <c r="E226" s="10">
        <v>0.39</v>
      </c>
      <c r="F226" s="10">
        <v>0.39900000000000002</v>
      </c>
      <c r="G226" s="10">
        <v>0.159</v>
      </c>
      <c r="H226" s="8">
        <v>0.3</v>
      </c>
    </row>
    <row r="227" spans="1:8" ht="15" thickBot="1">
      <c r="A227" s="5">
        <v>226</v>
      </c>
      <c r="B227" s="7" t="s">
        <v>230</v>
      </c>
      <c r="C227" s="7" t="s">
        <v>45</v>
      </c>
      <c r="D227" s="10">
        <v>0.20799999999999999</v>
      </c>
      <c r="E227" s="10">
        <v>0.41799999999999998</v>
      </c>
      <c r="F227" s="10">
        <v>0.375</v>
      </c>
      <c r="G227" s="10">
        <v>0.10100000000000001</v>
      </c>
      <c r="H227" s="8">
        <v>0.3</v>
      </c>
    </row>
    <row r="228" spans="1:8" ht="15" thickBot="1">
      <c r="A228" s="5">
        <v>227</v>
      </c>
      <c r="B228" s="7" t="s">
        <v>1741</v>
      </c>
      <c r="C228" s="7" t="s">
        <v>29</v>
      </c>
      <c r="D228" s="10">
        <v>0.19500000000000001</v>
      </c>
      <c r="E228" s="10">
        <v>0.46700000000000003</v>
      </c>
      <c r="F228" s="10">
        <v>0.33800000000000002</v>
      </c>
      <c r="G228" s="10">
        <v>0.17</v>
      </c>
      <c r="H228" s="8">
        <v>0.3</v>
      </c>
    </row>
    <row r="229" spans="1:8" ht="15" thickBot="1">
      <c r="A229" s="5">
        <v>228</v>
      </c>
      <c r="B229" s="7" t="s">
        <v>1718</v>
      </c>
      <c r="C229" s="7" t="s">
        <v>97</v>
      </c>
      <c r="D229" s="10">
        <v>0.19600000000000001</v>
      </c>
      <c r="E229" s="10">
        <v>0.54700000000000004</v>
      </c>
      <c r="F229" s="10">
        <v>0.25700000000000001</v>
      </c>
      <c r="G229" s="10">
        <v>0.108</v>
      </c>
      <c r="H229" s="8">
        <v>0.3</v>
      </c>
    </row>
    <row r="230" spans="1:8" ht="15" thickBot="1">
      <c r="A230" s="5">
        <v>229</v>
      </c>
      <c r="B230" s="7" t="s">
        <v>283</v>
      </c>
      <c r="C230" s="7" t="s">
        <v>100</v>
      </c>
      <c r="D230" s="10">
        <v>0.185</v>
      </c>
      <c r="E230" s="10">
        <v>0.504</v>
      </c>
      <c r="F230" s="10">
        <v>0.311</v>
      </c>
      <c r="G230" s="10">
        <v>0.14099999999999999</v>
      </c>
      <c r="H230" s="8">
        <v>0.3</v>
      </c>
    </row>
    <row r="231" spans="1:8" ht="15" thickBot="1">
      <c r="A231" s="5">
        <v>230</v>
      </c>
      <c r="B231" s="7" t="s">
        <v>1683</v>
      </c>
      <c r="C231" s="6" t="s">
        <v>103</v>
      </c>
      <c r="D231" s="10">
        <v>0.25700000000000001</v>
      </c>
      <c r="E231" s="10">
        <v>0.33900000000000002</v>
      </c>
      <c r="F231" s="10">
        <v>0.40400000000000003</v>
      </c>
      <c r="G231" s="10">
        <v>0.187</v>
      </c>
      <c r="H231" s="8">
        <v>0.3</v>
      </c>
    </row>
    <row r="232" spans="1:8" ht="15" thickBot="1">
      <c r="A232" s="5">
        <v>231</v>
      </c>
      <c r="B232" s="7" t="s">
        <v>1704</v>
      </c>
      <c r="C232" s="7" t="s">
        <v>41</v>
      </c>
      <c r="D232" s="10">
        <v>0.20599999999999999</v>
      </c>
      <c r="E232" s="10">
        <v>0.42599999999999999</v>
      </c>
      <c r="F232" s="10">
        <v>0.36799999999999999</v>
      </c>
      <c r="G232" s="10">
        <v>5.7000000000000002E-2</v>
      </c>
      <c r="H232" s="8">
        <v>0.2</v>
      </c>
    </row>
    <row r="233" spans="1:8" ht="15" thickBot="1">
      <c r="A233" s="5">
        <v>232</v>
      </c>
      <c r="B233" s="7" t="s">
        <v>1677</v>
      </c>
      <c r="C233" s="7" t="s">
        <v>116</v>
      </c>
      <c r="D233" s="10">
        <v>0.253</v>
      </c>
      <c r="E233" s="10">
        <v>0.45500000000000002</v>
      </c>
      <c r="F233" s="10">
        <v>0.29199999999999998</v>
      </c>
      <c r="G233" s="10">
        <v>0.104</v>
      </c>
      <c r="H233" s="8">
        <v>0.2</v>
      </c>
    </row>
    <row r="234" spans="1:8" ht="15" thickBot="1">
      <c r="A234" s="5">
        <v>233</v>
      </c>
      <c r="B234" s="7" t="s">
        <v>339</v>
      </c>
      <c r="C234" s="7" t="s">
        <v>50</v>
      </c>
      <c r="D234" s="10">
        <v>0.15</v>
      </c>
      <c r="E234" s="10">
        <v>0.40300000000000002</v>
      </c>
      <c r="F234" s="10">
        <v>0.44700000000000001</v>
      </c>
      <c r="G234" s="10">
        <v>9.4E-2</v>
      </c>
      <c r="H234" s="8">
        <v>0.1</v>
      </c>
    </row>
    <row r="235" spans="1:8" ht="15" thickBot="1">
      <c r="A235" s="5">
        <v>234</v>
      </c>
      <c r="B235" s="7" t="s">
        <v>261</v>
      </c>
      <c r="C235" s="7" t="s">
        <v>109</v>
      </c>
      <c r="D235" s="10">
        <v>0.22700000000000001</v>
      </c>
      <c r="E235" s="10">
        <v>0.434</v>
      </c>
      <c r="F235" s="10">
        <v>0.33900000000000002</v>
      </c>
      <c r="G235" s="10">
        <v>9.6000000000000002E-2</v>
      </c>
      <c r="H235" s="8">
        <v>0.1</v>
      </c>
    </row>
    <row r="236" spans="1:8" ht="15" thickBot="1">
      <c r="A236" s="5">
        <v>235</v>
      </c>
      <c r="B236" s="7" t="s">
        <v>303</v>
      </c>
      <c r="C236" s="7" t="s">
        <v>129</v>
      </c>
      <c r="D236" s="10">
        <v>0.222</v>
      </c>
      <c r="E236" s="10">
        <v>0.51300000000000001</v>
      </c>
      <c r="F236" s="10">
        <v>0.26500000000000001</v>
      </c>
      <c r="G236" s="10">
        <v>0.13500000000000001</v>
      </c>
      <c r="H236" s="8">
        <v>0.1</v>
      </c>
    </row>
    <row r="237" spans="1:8" ht="15" thickBot="1">
      <c r="A237" s="5">
        <v>236</v>
      </c>
      <c r="B237" s="7" t="s">
        <v>1738</v>
      </c>
      <c r="C237" s="7" t="s">
        <v>29</v>
      </c>
      <c r="D237" s="10">
        <v>9.9000000000000005E-2</v>
      </c>
      <c r="E237" s="10">
        <v>0.52300000000000002</v>
      </c>
      <c r="F237" s="10">
        <v>0.378</v>
      </c>
      <c r="G237" s="10">
        <v>0.13700000000000001</v>
      </c>
      <c r="H237" s="8">
        <v>0</v>
      </c>
    </row>
    <row r="238" spans="1:8" ht="15" thickBot="1">
      <c r="A238" s="5">
        <v>237</v>
      </c>
      <c r="B238" s="7" t="s">
        <v>1734</v>
      </c>
      <c r="C238" s="7" t="s">
        <v>144</v>
      </c>
      <c r="D238" s="10">
        <v>0.20899999999999999</v>
      </c>
      <c r="E238" s="10">
        <v>0.60299999999999998</v>
      </c>
      <c r="F238" s="10">
        <v>0.188</v>
      </c>
      <c r="G238" s="10">
        <v>9.4E-2</v>
      </c>
      <c r="H238" s="8">
        <v>0</v>
      </c>
    </row>
    <row r="239" spans="1:8" ht="15" thickBot="1">
      <c r="A239" s="5">
        <v>238</v>
      </c>
      <c r="B239" s="7" t="s">
        <v>219</v>
      </c>
      <c r="C239" s="7" t="s">
        <v>109</v>
      </c>
      <c r="D239" s="10">
        <v>0.20799999999999999</v>
      </c>
      <c r="E239" s="10">
        <v>0.46400000000000002</v>
      </c>
      <c r="F239" s="10">
        <v>0.32800000000000001</v>
      </c>
      <c r="G239" s="10">
        <v>7.6999999999999999E-2</v>
      </c>
      <c r="H239" s="8">
        <v>0</v>
      </c>
    </row>
    <row r="240" spans="1:8" ht="15" thickBot="1">
      <c r="A240" s="5">
        <v>239</v>
      </c>
      <c r="B240" s="7" t="s">
        <v>1691</v>
      </c>
      <c r="C240" s="7" t="s">
        <v>111</v>
      </c>
      <c r="D240" s="10">
        <v>0.219</v>
      </c>
      <c r="E240" s="10">
        <v>0.433</v>
      </c>
      <c r="F240" s="10">
        <v>0.34799999999999998</v>
      </c>
      <c r="G240" s="10">
        <v>9.5000000000000001E-2</v>
      </c>
      <c r="H240" s="8">
        <v>-0.1</v>
      </c>
    </row>
    <row r="241" spans="1:8" ht="15" thickBot="1">
      <c r="A241" s="5">
        <v>240</v>
      </c>
      <c r="B241" s="7" t="s">
        <v>266</v>
      </c>
      <c r="C241" s="7" t="s">
        <v>89</v>
      </c>
      <c r="D241" s="10">
        <v>0.22700000000000001</v>
      </c>
      <c r="E241" s="10">
        <v>0.41199999999999998</v>
      </c>
      <c r="F241" s="10">
        <v>0.36199999999999999</v>
      </c>
      <c r="G241" s="10">
        <v>0.08</v>
      </c>
      <c r="H241" s="8">
        <v>-0.1</v>
      </c>
    </row>
    <row r="242" spans="1:8" ht="15" thickBot="1">
      <c r="A242" s="5">
        <v>241</v>
      </c>
      <c r="B242" s="7" t="s">
        <v>1714</v>
      </c>
      <c r="C242" s="7" t="s">
        <v>116</v>
      </c>
      <c r="D242" s="10">
        <v>0.20200000000000001</v>
      </c>
      <c r="E242" s="10">
        <v>0.38900000000000001</v>
      </c>
      <c r="F242" s="10">
        <v>0.40899999999999997</v>
      </c>
      <c r="G242" s="10">
        <v>0.155</v>
      </c>
      <c r="H242" s="8">
        <v>-0.1</v>
      </c>
    </row>
    <row r="243" spans="1:8" ht="15" thickBot="1">
      <c r="A243" s="5">
        <v>242</v>
      </c>
      <c r="B243" s="7" t="s">
        <v>1727</v>
      </c>
      <c r="C243" s="7" t="s">
        <v>169</v>
      </c>
      <c r="D243" s="10">
        <v>0.2</v>
      </c>
      <c r="E243" s="10">
        <v>0.49399999999999999</v>
      </c>
      <c r="F243" s="10">
        <v>0.30599999999999999</v>
      </c>
      <c r="G243" s="10">
        <v>0.16600000000000001</v>
      </c>
      <c r="H243" s="8">
        <v>-0.1</v>
      </c>
    </row>
    <row r="244" spans="1:8" ht="15" thickBot="1">
      <c r="A244" s="5">
        <v>243</v>
      </c>
      <c r="B244" s="7" t="s">
        <v>1697</v>
      </c>
      <c r="C244" s="7" t="s">
        <v>129</v>
      </c>
      <c r="D244" s="10">
        <v>0.215</v>
      </c>
      <c r="E244" s="10">
        <v>0.51100000000000001</v>
      </c>
      <c r="F244" s="10">
        <v>0.27500000000000002</v>
      </c>
      <c r="G244" s="10">
        <v>0.14000000000000001</v>
      </c>
      <c r="H244" s="8">
        <v>-0.1</v>
      </c>
    </row>
    <row r="245" spans="1:8" ht="15" thickBot="1">
      <c r="A245" s="5">
        <v>244</v>
      </c>
      <c r="B245" s="7" t="s">
        <v>102</v>
      </c>
      <c r="C245" s="7" t="s">
        <v>153</v>
      </c>
      <c r="D245" s="10">
        <v>0.188</v>
      </c>
      <c r="E245" s="10">
        <v>0.41699999999999998</v>
      </c>
      <c r="F245" s="10">
        <v>0.39500000000000002</v>
      </c>
      <c r="G245" s="10">
        <v>0.12</v>
      </c>
      <c r="H245" s="8">
        <v>-0.1</v>
      </c>
    </row>
    <row r="246" spans="1:8" ht="15" thickBot="1">
      <c r="A246" s="5">
        <v>245</v>
      </c>
      <c r="B246" s="7" t="s">
        <v>319</v>
      </c>
      <c r="C246" s="7" t="s">
        <v>39</v>
      </c>
      <c r="D246" s="10">
        <v>0.20200000000000001</v>
      </c>
      <c r="E246" s="10">
        <v>0.39</v>
      </c>
      <c r="F246" s="10">
        <v>0.40799999999999997</v>
      </c>
      <c r="G246" s="10">
        <v>0.114</v>
      </c>
      <c r="H246" s="8">
        <v>-0.2</v>
      </c>
    </row>
    <row r="247" spans="1:8" ht="15" thickBot="1">
      <c r="A247" s="5">
        <v>246</v>
      </c>
      <c r="B247" s="7" t="s">
        <v>249</v>
      </c>
      <c r="C247" s="7" t="s">
        <v>109</v>
      </c>
      <c r="D247" s="10">
        <v>0.129</v>
      </c>
      <c r="E247" s="10">
        <v>0.50900000000000001</v>
      </c>
      <c r="F247" s="10">
        <v>0.36199999999999999</v>
      </c>
      <c r="G247" s="10">
        <v>0.11600000000000001</v>
      </c>
      <c r="H247" s="8">
        <v>-0.2</v>
      </c>
    </row>
    <row r="248" spans="1:8" ht="15" thickBot="1">
      <c r="A248" s="5">
        <v>247</v>
      </c>
      <c r="B248" s="7" t="s">
        <v>1736</v>
      </c>
      <c r="C248" s="6" t="s">
        <v>103</v>
      </c>
      <c r="D248" s="10">
        <v>0.17</v>
      </c>
      <c r="E248" s="10">
        <v>0.50600000000000001</v>
      </c>
      <c r="F248" s="10">
        <v>0.32500000000000001</v>
      </c>
      <c r="G248" s="10">
        <v>0.13400000000000001</v>
      </c>
      <c r="H248" s="8">
        <v>-0.3</v>
      </c>
    </row>
    <row r="249" spans="1:8" ht="15" thickBot="1">
      <c r="A249" s="5">
        <v>248</v>
      </c>
      <c r="B249" s="7" t="s">
        <v>161</v>
      </c>
      <c r="C249" s="6" t="s">
        <v>103</v>
      </c>
      <c r="D249" s="10">
        <v>0.17699999999999999</v>
      </c>
      <c r="E249" s="10">
        <v>0.50900000000000001</v>
      </c>
      <c r="F249" s="10">
        <v>0.315</v>
      </c>
      <c r="G249" s="10">
        <v>0.11700000000000001</v>
      </c>
      <c r="H249" s="8">
        <v>-0.3</v>
      </c>
    </row>
    <row r="250" spans="1:8" ht="15" thickBot="1">
      <c r="A250" s="5">
        <v>249</v>
      </c>
      <c r="B250" s="7" t="s">
        <v>1716</v>
      </c>
      <c r="C250" s="7" t="s">
        <v>153</v>
      </c>
      <c r="D250" s="10">
        <v>0.24299999999999999</v>
      </c>
      <c r="E250" s="10">
        <v>0.44400000000000001</v>
      </c>
      <c r="F250" s="10">
        <v>0.314</v>
      </c>
      <c r="G250" s="10">
        <v>0.14000000000000001</v>
      </c>
      <c r="H250" s="8">
        <v>-0.3</v>
      </c>
    </row>
    <row r="251" spans="1:8" ht="15" thickBot="1">
      <c r="A251" s="5">
        <v>250</v>
      </c>
      <c r="B251" s="7" t="s">
        <v>1742</v>
      </c>
      <c r="C251" s="7" t="s">
        <v>153</v>
      </c>
      <c r="D251" s="10">
        <v>0.16200000000000001</v>
      </c>
      <c r="E251" s="10">
        <v>0.53400000000000003</v>
      </c>
      <c r="F251" s="10">
        <v>0.30399999999999999</v>
      </c>
      <c r="G251" s="10">
        <v>8.8999999999999996E-2</v>
      </c>
      <c r="H251" s="8">
        <v>-0.3</v>
      </c>
    </row>
    <row r="252" spans="1:8" ht="15" thickBot="1">
      <c r="A252" s="5">
        <v>251</v>
      </c>
      <c r="B252" s="7" t="s">
        <v>278</v>
      </c>
      <c r="C252" s="6" t="s">
        <v>103</v>
      </c>
      <c r="D252" s="10">
        <v>0.24199999999999999</v>
      </c>
      <c r="E252" s="10">
        <v>0.312</v>
      </c>
      <c r="F252" s="10">
        <v>0.44600000000000001</v>
      </c>
      <c r="G252" s="10">
        <v>9.1999999999999998E-2</v>
      </c>
      <c r="H252" s="8">
        <v>-0.3</v>
      </c>
    </row>
    <row r="253" spans="1:8" ht="15" thickBot="1">
      <c r="A253" s="5">
        <v>252</v>
      </c>
      <c r="B253" s="7" t="s">
        <v>309</v>
      </c>
      <c r="C253" s="7" t="s">
        <v>50</v>
      </c>
      <c r="D253" s="10">
        <v>0.21199999999999999</v>
      </c>
      <c r="E253" s="10">
        <v>0.42799999999999999</v>
      </c>
      <c r="F253" s="10">
        <v>0.36</v>
      </c>
      <c r="G253" s="10">
        <v>7.8E-2</v>
      </c>
      <c r="H253" s="8">
        <v>-0.4</v>
      </c>
    </row>
    <row r="254" spans="1:8" ht="15" thickBot="1">
      <c r="A254" s="5">
        <v>253</v>
      </c>
      <c r="B254" s="7" t="s">
        <v>1692</v>
      </c>
      <c r="C254" s="7" t="s">
        <v>153</v>
      </c>
      <c r="D254" s="10">
        <v>0.25700000000000001</v>
      </c>
      <c r="E254" s="10">
        <v>0.44400000000000001</v>
      </c>
      <c r="F254" s="10">
        <v>0.29799999999999999</v>
      </c>
      <c r="G254" s="10">
        <v>9.8000000000000004E-2</v>
      </c>
      <c r="H254" s="8">
        <v>-0.5</v>
      </c>
    </row>
    <row r="255" spans="1:8" ht="15" thickBot="1">
      <c r="A255" s="5">
        <v>254</v>
      </c>
      <c r="B255" s="7" t="s">
        <v>1744</v>
      </c>
      <c r="C255" s="7" t="s">
        <v>48</v>
      </c>
      <c r="D255" s="10">
        <v>0.18</v>
      </c>
      <c r="E255" s="10">
        <v>0.38200000000000001</v>
      </c>
      <c r="F255" s="10">
        <v>0.438</v>
      </c>
      <c r="G255" s="10">
        <v>0.11899999999999999</v>
      </c>
      <c r="H255" s="8">
        <v>-0.5</v>
      </c>
    </row>
    <row r="256" spans="1:8" ht="15" thickBot="1">
      <c r="A256" s="5">
        <v>255</v>
      </c>
      <c r="B256" s="7" t="s">
        <v>138</v>
      </c>
      <c r="C256" s="7" t="s">
        <v>26</v>
      </c>
      <c r="D256" s="10">
        <v>0.188</v>
      </c>
      <c r="E256" s="10">
        <v>0.378</v>
      </c>
      <c r="F256" s="10">
        <v>0.435</v>
      </c>
      <c r="G256" s="10">
        <v>0.13300000000000001</v>
      </c>
      <c r="H256" s="8">
        <v>-0.5</v>
      </c>
    </row>
    <row r="257" spans="1:8" ht="15" thickBot="1">
      <c r="A257" s="5">
        <v>256</v>
      </c>
      <c r="B257" s="7" t="s">
        <v>301</v>
      </c>
      <c r="C257" s="7" t="s">
        <v>50</v>
      </c>
      <c r="D257" s="10">
        <v>0.18099999999999999</v>
      </c>
      <c r="E257" s="10">
        <v>0.47699999999999998</v>
      </c>
      <c r="F257" s="10">
        <v>0.34100000000000003</v>
      </c>
      <c r="G257" s="10">
        <v>0.09</v>
      </c>
      <c r="H257" s="8">
        <v>-0.5</v>
      </c>
    </row>
    <row r="258" spans="1:8" ht="15" thickBot="1">
      <c r="A258" s="5">
        <v>257</v>
      </c>
      <c r="B258" s="7" t="s">
        <v>237</v>
      </c>
      <c r="C258" s="7" t="s">
        <v>64</v>
      </c>
      <c r="D258" s="10">
        <v>0.20899999999999999</v>
      </c>
      <c r="E258" s="10">
        <v>0.373</v>
      </c>
      <c r="F258" s="10">
        <v>0.41799999999999998</v>
      </c>
      <c r="G258" s="10">
        <v>0.10100000000000001</v>
      </c>
      <c r="H258" s="8">
        <v>-0.6</v>
      </c>
    </row>
    <row r="259" spans="1:8" ht="15" thickBot="1">
      <c r="A259" s="5">
        <v>258</v>
      </c>
      <c r="B259" s="7" t="s">
        <v>1712</v>
      </c>
      <c r="C259" s="6" t="s">
        <v>103</v>
      </c>
      <c r="D259" s="10">
        <v>0.24</v>
      </c>
      <c r="E259" s="10">
        <v>0.309</v>
      </c>
      <c r="F259" s="10">
        <v>0.45100000000000001</v>
      </c>
      <c r="G259" s="10">
        <v>0.124</v>
      </c>
      <c r="H259" s="8">
        <v>-0.6</v>
      </c>
    </row>
    <row r="260" spans="1:8" ht="15" thickBot="1">
      <c r="A260" s="5">
        <v>259</v>
      </c>
      <c r="B260" s="7" t="s">
        <v>322</v>
      </c>
      <c r="C260" s="7" t="s">
        <v>74</v>
      </c>
      <c r="D260" s="10">
        <v>0.22600000000000001</v>
      </c>
      <c r="E260" s="10">
        <v>0.46100000000000002</v>
      </c>
      <c r="F260" s="10">
        <v>0.313</v>
      </c>
      <c r="G260" s="10">
        <v>9.2999999999999999E-2</v>
      </c>
      <c r="H260" s="8">
        <v>-0.6</v>
      </c>
    </row>
    <row r="261" spans="1:8" ht="15" thickBot="1">
      <c r="A261" s="5">
        <v>260</v>
      </c>
      <c r="B261" s="7" t="s">
        <v>1728</v>
      </c>
      <c r="C261" s="7" t="s">
        <v>29</v>
      </c>
      <c r="D261" s="10">
        <v>0.18099999999999999</v>
      </c>
      <c r="E261" s="10">
        <v>0.45400000000000001</v>
      </c>
      <c r="F261" s="10">
        <v>0.36499999999999999</v>
      </c>
      <c r="G261" s="10">
        <v>0.125</v>
      </c>
      <c r="H261" s="8">
        <v>-0.6</v>
      </c>
    </row>
    <row r="262" spans="1:8" ht="15" thickBot="1">
      <c r="A262" s="5">
        <v>261</v>
      </c>
      <c r="B262" s="7" t="s">
        <v>1739</v>
      </c>
      <c r="C262" s="7" t="s">
        <v>111</v>
      </c>
      <c r="D262" s="10">
        <v>0.16500000000000001</v>
      </c>
      <c r="E262" s="10">
        <v>0.44600000000000001</v>
      </c>
      <c r="F262" s="10">
        <v>0.38800000000000001</v>
      </c>
      <c r="G262" s="10">
        <v>0.16300000000000001</v>
      </c>
      <c r="H262" s="8">
        <v>-0.7</v>
      </c>
    </row>
    <row r="263" spans="1:8" ht="15" thickBot="1">
      <c r="A263" s="5">
        <v>262</v>
      </c>
      <c r="B263" s="7" t="s">
        <v>1696</v>
      </c>
      <c r="C263" s="6" t="s">
        <v>103</v>
      </c>
      <c r="D263" s="10">
        <v>0.18099999999999999</v>
      </c>
      <c r="E263" s="10">
        <v>0.41399999999999998</v>
      </c>
      <c r="F263" s="10">
        <v>0.40500000000000003</v>
      </c>
      <c r="G263" s="10">
        <v>9.9000000000000005E-2</v>
      </c>
      <c r="H263" s="8">
        <v>-0.7</v>
      </c>
    </row>
    <row r="264" spans="1:8" ht="15" thickBot="1">
      <c r="A264" s="5">
        <v>263</v>
      </c>
      <c r="B264" s="7" t="s">
        <v>1724</v>
      </c>
      <c r="C264" s="7" t="s">
        <v>100</v>
      </c>
      <c r="D264" s="10">
        <v>0.18</v>
      </c>
      <c r="E264" s="10">
        <v>0.55600000000000005</v>
      </c>
      <c r="F264" s="10">
        <v>0.26400000000000001</v>
      </c>
      <c r="G264" s="10">
        <v>0.20599999999999999</v>
      </c>
      <c r="H264" s="8">
        <v>-0.7</v>
      </c>
    </row>
    <row r="265" spans="1:8" ht="15" thickBot="1">
      <c r="A265" s="5">
        <v>264</v>
      </c>
      <c r="B265" s="7" t="s">
        <v>1723</v>
      </c>
      <c r="C265" s="7" t="s">
        <v>35</v>
      </c>
      <c r="D265" s="10">
        <v>0.14399999999999999</v>
      </c>
      <c r="E265" s="10">
        <v>0.39500000000000002</v>
      </c>
      <c r="F265" s="10">
        <v>0.46</v>
      </c>
      <c r="G265" s="10">
        <v>9.2999999999999999E-2</v>
      </c>
      <c r="H265" s="8">
        <v>-0.7</v>
      </c>
    </row>
    <row r="266" spans="1:8" ht="15" thickBot="1">
      <c r="A266" s="5">
        <v>265</v>
      </c>
      <c r="B266" s="7" t="s">
        <v>1733</v>
      </c>
      <c r="C266" s="7" t="s">
        <v>129</v>
      </c>
      <c r="D266" s="10">
        <v>0.19700000000000001</v>
      </c>
      <c r="E266" s="10">
        <v>0.44500000000000001</v>
      </c>
      <c r="F266" s="10">
        <v>0.35799999999999998</v>
      </c>
      <c r="G266" s="10">
        <v>0.13800000000000001</v>
      </c>
      <c r="H266" s="8">
        <v>-0.8</v>
      </c>
    </row>
    <row r="267" spans="1:8" ht="15" thickBot="1">
      <c r="A267" s="5">
        <v>266</v>
      </c>
      <c r="B267" s="7" t="s">
        <v>239</v>
      </c>
      <c r="C267" s="7" t="s">
        <v>89</v>
      </c>
      <c r="D267" s="10">
        <v>0.19900000000000001</v>
      </c>
      <c r="E267" s="10">
        <v>0.41899999999999998</v>
      </c>
      <c r="F267" s="10">
        <v>0.38100000000000001</v>
      </c>
      <c r="G267" s="10">
        <v>0.17</v>
      </c>
      <c r="H267" s="8">
        <v>-0.8</v>
      </c>
    </row>
    <row r="268" spans="1:8" ht="15" thickBot="1">
      <c r="A268" s="5">
        <v>267</v>
      </c>
      <c r="B268" s="7" t="s">
        <v>1731</v>
      </c>
      <c r="C268" s="7" t="s">
        <v>100</v>
      </c>
      <c r="D268" s="10">
        <v>0.193</v>
      </c>
      <c r="E268" s="10">
        <v>0.42</v>
      </c>
      <c r="F268" s="10">
        <v>0.38600000000000001</v>
      </c>
      <c r="G268" s="10">
        <v>9.1999999999999998E-2</v>
      </c>
      <c r="H268" s="8">
        <v>-0.8</v>
      </c>
    </row>
    <row r="269" spans="1:8" ht="15" thickBot="1">
      <c r="A269" s="5">
        <v>268</v>
      </c>
      <c r="B269" s="7" t="s">
        <v>1685</v>
      </c>
      <c r="C269" s="7" t="s">
        <v>129</v>
      </c>
      <c r="D269" s="10">
        <v>0.193</v>
      </c>
      <c r="E269" s="10">
        <v>0.52400000000000002</v>
      </c>
      <c r="F269" s="10">
        <v>0.28299999999999997</v>
      </c>
      <c r="G269" s="10">
        <v>0.15</v>
      </c>
      <c r="H269" s="8">
        <v>-0.8</v>
      </c>
    </row>
    <row r="270" spans="1:8" ht="15" thickBot="1">
      <c r="A270" s="5">
        <v>269</v>
      </c>
      <c r="B270" s="7" t="s">
        <v>1682</v>
      </c>
      <c r="C270" s="7" t="s">
        <v>74</v>
      </c>
      <c r="D270" s="10">
        <v>0.182</v>
      </c>
      <c r="E270" s="10">
        <v>0.44400000000000001</v>
      </c>
      <c r="F270" s="10">
        <v>0.373</v>
      </c>
      <c r="G270" s="10">
        <v>0.126</v>
      </c>
      <c r="H270" s="8">
        <v>-0.8</v>
      </c>
    </row>
    <row r="271" spans="1:8" ht="15" thickBot="1">
      <c r="A271" s="5">
        <v>270</v>
      </c>
      <c r="B271" s="7" t="s">
        <v>318</v>
      </c>
      <c r="C271" s="7" t="s">
        <v>52</v>
      </c>
      <c r="D271" s="10">
        <v>0.185</v>
      </c>
      <c r="E271" s="10">
        <v>0.40600000000000003</v>
      </c>
      <c r="F271" s="10">
        <v>0.40799999999999997</v>
      </c>
      <c r="G271" s="10">
        <v>6.2E-2</v>
      </c>
      <c r="H271" s="8">
        <v>-0.9</v>
      </c>
    </row>
    <row r="272" spans="1:8" ht="15" thickBot="1">
      <c r="A272" s="5">
        <v>271</v>
      </c>
      <c r="B272" s="7" t="s">
        <v>1730</v>
      </c>
      <c r="C272" s="6" t="s">
        <v>103</v>
      </c>
      <c r="D272" s="10">
        <v>0.18</v>
      </c>
      <c r="E272" s="10">
        <v>0.47499999999999998</v>
      </c>
      <c r="F272" s="10">
        <v>0.34499999999999997</v>
      </c>
      <c r="G272" s="10">
        <v>0.16400000000000001</v>
      </c>
      <c r="H272" s="8">
        <v>-1</v>
      </c>
    </row>
    <row r="273" spans="1:8" ht="15" thickBot="1">
      <c r="A273" s="5">
        <v>272</v>
      </c>
      <c r="B273" s="7" t="s">
        <v>1709</v>
      </c>
      <c r="C273" s="7" t="s">
        <v>39</v>
      </c>
      <c r="D273" s="10">
        <v>0.20499999999999999</v>
      </c>
      <c r="E273" s="10">
        <v>0.42399999999999999</v>
      </c>
      <c r="F273" s="10">
        <v>0.371</v>
      </c>
      <c r="G273" s="10">
        <v>0.14000000000000001</v>
      </c>
      <c r="H273" s="8">
        <v>-1</v>
      </c>
    </row>
    <row r="274" spans="1:8" ht="15" thickBot="1">
      <c r="A274" s="5">
        <v>273</v>
      </c>
      <c r="B274" s="7" t="s">
        <v>227</v>
      </c>
      <c r="C274" s="7" t="s">
        <v>153</v>
      </c>
      <c r="D274" s="10">
        <v>0.19</v>
      </c>
      <c r="E274" s="10">
        <v>0.40300000000000002</v>
      </c>
      <c r="F274" s="10">
        <v>0.40699999999999997</v>
      </c>
      <c r="G274" s="10">
        <v>0.105</v>
      </c>
      <c r="H274" s="8">
        <v>-1</v>
      </c>
    </row>
    <row r="275" spans="1:8" ht="15" thickBot="1">
      <c r="A275" s="5">
        <v>274</v>
      </c>
      <c r="B275" s="7" t="s">
        <v>1740</v>
      </c>
      <c r="C275" s="7" t="s">
        <v>50</v>
      </c>
      <c r="D275" s="10">
        <v>0.20399999999999999</v>
      </c>
      <c r="E275" s="10">
        <v>0.502</v>
      </c>
      <c r="F275" s="10">
        <v>0.29399999999999998</v>
      </c>
      <c r="G275" s="10">
        <v>0.13100000000000001</v>
      </c>
      <c r="H275" s="8">
        <v>-1.1000000000000001</v>
      </c>
    </row>
    <row r="276" spans="1:8" ht="15" thickBot="1">
      <c r="A276" s="5">
        <v>275</v>
      </c>
      <c r="B276" s="7" t="s">
        <v>1715</v>
      </c>
      <c r="C276" s="7" t="s">
        <v>32</v>
      </c>
      <c r="D276" s="10">
        <v>0.24299999999999999</v>
      </c>
      <c r="E276" s="10">
        <v>0.38</v>
      </c>
      <c r="F276" s="10">
        <v>0.376</v>
      </c>
      <c r="G276" s="10">
        <v>0.185</v>
      </c>
      <c r="H276" s="8">
        <v>-1.2</v>
      </c>
    </row>
    <row r="277" spans="1:8" ht="15" thickBot="1">
      <c r="A277" s="5">
        <v>276</v>
      </c>
      <c r="B277" s="7" t="s">
        <v>311</v>
      </c>
      <c r="C277" s="7" t="s">
        <v>109</v>
      </c>
      <c r="D277" s="10">
        <v>0.16200000000000001</v>
      </c>
      <c r="E277" s="10">
        <v>0.47799999999999998</v>
      </c>
      <c r="F277" s="10">
        <v>0.36</v>
      </c>
      <c r="G277" s="10">
        <v>0.109</v>
      </c>
      <c r="H277" s="8">
        <v>-1.5</v>
      </c>
    </row>
    <row r="278" spans="1:8" ht="15" thickBot="1">
      <c r="A278" s="12">
        <v>277</v>
      </c>
      <c r="B278" s="49" t="s">
        <v>338</v>
      </c>
      <c r="C278" s="49" t="s">
        <v>153</v>
      </c>
      <c r="D278" s="16">
        <v>0.223</v>
      </c>
      <c r="E278" s="16">
        <v>0.52800000000000002</v>
      </c>
      <c r="F278" s="16">
        <v>0.249</v>
      </c>
      <c r="G278" s="16">
        <v>0.121</v>
      </c>
      <c r="H278" s="14">
        <v>-1.5</v>
      </c>
    </row>
  </sheetData>
  <hyperlinks>
    <hyperlink ref="B2" r:id="rId1" display="https://www.fangraphs.com/players/aaron-judge/15640/stats" xr:uid="{97D94D0F-D09A-4239-B97D-67EAB7EA7D00}"/>
    <hyperlink ref="C2" r:id="rId2" display="https://www.fangraphs.com/leaders/major-league?pos=all&amp;stats=bat&amp;lg=all&amp;type=c%2C43%2C44%2C45%2C110%2C58&amp;season=2022&amp;month=0&amp;season1=2022&amp;ind=0&amp;qual=300&amp;pageitems=2000000000&amp;v_cr=202301&amp;team=9" xr:uid="{10348B2A-54E1-4F16-9ADA-B9327C2E1E5B}"/>
    <hyperlink ref="B3" r:id="rId3" display="https://www.fangraphs.com/players/manny-machado/11493/stats" xr:uid="{ADFCE758-BC05-4CF2-8E22-C4DF2704A13F}"/>
    <hyperlink ref="C3" r:id="rId4" display="https://www.fangraphs.com/leaders/major-league?pos=all&amp;stats=bat&amp;lg=all&amp;type=c%2C43%2C44%2C45%2C110%2C58&amp;season=2022&amp;month=0&amp;season1=2022&amp;ind=0&amp;qual=300&amp;pageitems=2000000000&amp;v_cr=202301&amp;team=29" xr:uid="{D99B1AA1-32DF-4740-A4CC-32AB20407E8D}"/>
    <hyperlink ref="B4" r:id="rId5" display="https://www.fangraphs.com/players/nolan-arenado/9777/stats" xr:uid="{8AAA90F8-1695-4A65-880D-FFE7489F068C}"/>
    <hyperlink ref="C4" r:id="rId6" display="https://www.fangraphs.com/leaders/major-league?pos=all&amp;stats=bat&amp;lg=all&amp;type=c%2C43%2C44%2C45%2C110%2C58&amp;season=2022&amp;month=0&amp;season1=2022&amp;ind=0&amp;qual=300&amp;pageitems=2000000000&amp;v_cr=202301&amp;team=28" xr:uid="{37428597-F9F0-46F2-97A8-5BDD10BD0017}"/>
    <hyperlink ref="B5" r:id="rId7" display="https://www.fangraphs.com/players/freddie-freeman/5361/stats" xr:uid="{05BB8977-A7C4-448A-82F7-59F97544D93F}"/>
    <hyperlink ref="C5" r:id="rId8" display="https://www.fangraphs.com/leaders/major-league?pos=all&amp;stats=bat&amp;lg=all&amp;type=c%2C43%2C44%2C45%2C110%2C58&amp;season=2022&amp;month=0&amp;season1=2022&amp;ind=0&amp;qual=300&amp;pageitems=2000000000&amp;v_cr=202301&amp;team=22" xr:uid="{977CCE69-5508-40E9-ADD2-185BB6A62904}"/>
    <hyperlink ref="B6" r:id="rId9" display="https://www.fangraphs.com/players/paul-goldschmidt/9218/stats" xr:uid="{8A4A54F9-81F0-46EB-963D-AB497CBA35A3}"/>
    <hyperlink ref="C6" r:id="rId10" display="https://www.fangraphs.com/leaders/major-league?pos=all&amp;stats=bat&amp;lg=all&amp;type=c%2C43%2C44%2C45%2C110%2C58&amp;season=2022&amp;month=0&amp;season1=2022&amp;ind=0&amp;qual=300&amp;pageitems=2000000000&amp;v_cr=202301&amp;team=28" xr:uid="{A56F7ECB-7397-42A1-82F5-3DEA2C750FD7}"/>
    <hyperlink ref="B7" r:id="rId11" display="https://www.fangraphs.com/players/yordan-alvarez/19556/stats" xr:uid="{4A85ED2C-A54E-407F-BA82-45EDD71ED0A2}"/>
    <hyperlink ref="C7" r:id="rId12" display="https://www.fangraphs.com/leaders/major-league?pos=all&amp;stats=bat&amp;lg=all&amp;type=c%2C43%2C44%2C45%2C110%2C58&amp;season=2022&amp;month=0&amp;season1=2022&amp;ind=0&amp;qual=300&amp;pageitems=2000000000&amp;v_cr=202301&amp;team=21" xr:uid="{84E15186-D106-4030-A75D-83AB8FCDCA05}"/>
    <hyperlink ref="B8" r:id="rId13" display="https://www.fangraphs.com/players/jose-altuve/5417/stats" xr:uid="{6883F6C3-8FCA-4E85-89EE-0BD1096DFCB7}"/>
    <hyperlink ref="C8" r:id="rId14" display="https://www.fangraphs.com/leaders/major-league?pos=all&amp;stats=bat&amp;lg=all&amp;type=c%2C43%2C44%2C45%2C110%2C58&amp;season=2022&amp;month=0&amp;season1=2022&amp;ind=0&amp;qual=300&amp;pageitems=2000000000&amp;v_cr=202301&amp;team=21" xr:uid="{CF4B73CE-3FAA-45AD-A776-9ECA5E8E67D1}"/>
    <hyperlink ref="B9" r:id="rId15" display="https://www.fangraphs.com/players/francisco-lindor/12916/stats" xr:uid="{B4997C6E-36C9-49B2-BF19-7386D7BAA84E}"/>
    <hyperlink ref="C9" r:id="rId16" display="https://www.fangraphs.com/leaders/major-league?pos=all&amp;stats=bat&amp;lg=all&amp;type=c%2C43%2C44%2C45%2C110%2C58&amp;season=2022&amp;month=0&amp;season1=2022&amp;ind=0&amp;qual=300&amp;pageitems=2000000000&amp;v_cr=202301&amp;team=25" xr:uid="{3AE55ED5-5F28-41E1-9CD1-D006DAE7F27C}"/>
    <hyperlink ref="B10" r:id="rId17" display="https://www.fangraphs.com/players/mookie-betts/13611/stats" xr:uid="{8AC7779A-B4FA-4787-9B54-EF0923E930B0}"/>
    <hyperlink ref="C10" r:id="rId18" display="https://www.fangraphs.com/leaders/major-league?pos=all&amp;stats=bat&amp;lg=all&amp;type=c%2C43%2C44%2C45%2C110%2C58&amp;season=2022&amp;month=0&amp;season1=2022&amp;ind=0&amp;qual=300&amp;pageitems=2000000000&amp;v_cr=202301&amp;team=22" xr:uid="{B3070377-DD3B-4BED-9595-62EAB4B29A90}"/>
    <hyperlink ref="B11" r:id="rId19" display="https://www.fangraphs.com/players/jt-realmuto/11739/stats" xr:uid="{CA752712-778A-44EB-89B1-D5679D0B7788}"/>
    <hyperlink ref="C11" r:id="rId20" display="https://www.fangraphs.com/leaders/major-league?pos=all&amp;stats=bat&amp;lg=all&amp;type=c%2C43%2C44%2C45%2C110%2C58&amp;season=2022&amp;month=0&amp;season1=2022&amp;ind=0&amp;qual=300&amp;pageitems=2000000000&amp;v_cr=202301&amp;team=26" xr:uid="{1533B3E1-123F-4600-8EE4-C0D5C13F37FD}"/>
    <hyperlink ref="B12" r:id="rId21" display="https://www.fangraphs.com/players/dansby-swanson/18314/stats" xr:uid="{8FADEFAE-A02B-4C45-8487-607DEA1E8856}"/>
    <hyperlink ref="C12" r:id="rId22" display="https://www.fangraphs.com/leaders/major-league?pos=all&amp;stats=bat&amp;lg=all&amp;type=c%2C43%2C44%2C45%2C110%2C58&amp;season=2022&amp;month=0&amp;season1=2022&amp;ind=0&amp;qual=300&amp;pageitems=2000000000&amp;v_cr=202301&amp;team=16" xr:uid="{B18A6A2D-1BBB-4DBD-A8EF-46527D486591}"/>
    <hyperlink ref="B13" r:id="rId23" display="https://www.fangraphs.com/players/trea-turner/16252/stats" xr:uid="{A3DE204B-CC55-47D8-ADE4-725F6B54F636}"/>
    <hyperlink ref="C13" r:id="rId24" display="https://www.fangraphs.com/leaders/major-league?pos=all&amp;stats=bat&amp;lg=all&amp;type=c%2C43%2C44%2C45%2C110%2C58&amp;season=2022&amp;month=0&amp;season1=2022&amp;ind=0&amp;qual=300&amp;pageitems=2000000000&amp;v_cr=202301&amp;team=22" xr:uid="{A7BAA5DE-5437-4918-B591-0DE6C3C7E189}"/>
    <hyperlink ref="B14" r:id="rId25" display="https://www.fangraphs.com/players/jose-ramirez/13510/stats" xr:uid="{45C2BE88-2F96-48F8-9FAE-982A889668F1}"/>
    <hyperlink ref="C14" r:id="rId26" display="https://www.fangraphs.com/leaders/major-league?pos=all&amp;stats=bat&amp;lg=all&amp;type=c%2C43%2C44%2C45%2C110%2C58&amp;season=2022&amp;month=0&amp;season1=2022&amp;ind=0&amp;qual=300&amp;pageitems=2000000000&amp;v_cr=202301&amp;team=5" xr:uid="{680064F9-396B-4D74-8E8C-590F2959C314}"/>
    <hyperlink ref="B15" r:id="rId27" display="https://www.fangraphs.com/players/andres-gimenez/19950/stats" xr:uid="{41980F0A-D14B-4649-A473-84C65963CDE2}"/>
    <hyperlink ref="C15" r:id="rId28" display="https://www.fangraphs.com/leaders/major-league?pos=all&amp;stats=bat&amp;lg=all&amp;type=c%2C43%2C44%2C45%2C110%2C58&amp;season=2022&amp;month=0&amp;season1=2022&amp;ind=0&amp;qual=300&amp;pageitems=2000000000&amp;v_cr=202301&amp;team=5" xr:uid="{D15B6295-2364-4579-B0BD-02CD787C9615}"/>
    <hyperlink ref="B16" r:id="rId29" display="https://www.fangraphs.com/players/mike-trout/10155/stats" xr:uid="{BB849915-7635-480E-8078-80BFF2367AA8}"/>
    <hyperlink ref="C16" r:id="rId30" display="https://www.fangraphs.com/leaders/major-league?pos=all&amp;stats=bat&amp;lg=all&amp;type=c%2C43%2C44%2C45%2C110%2C58&amp;season=2022&amp;month=0&amp;season1=2022&amp;ind=0&amp;qual=300&amp;pageitems=2000000000&amp;v_cr=202301&amp;team=1" xr:uid="{BAA866D7-0DF0-46E8-8E6B-0A20C199EB58}"/>
    <hyperlink ref="B17" r:id="rId31" display="https://www.fangraphs.com/players/xander-bogaerts/12161/stats" xr:uid="{768F0E96-74B1-470D-AEDF-5BF5B0B84A5D}"/>
    <hyperlink ref="C17" r:id="rId32" display="https://www.fangraphs.com/leaders/major-league?pos=all&amp;stats=bat&amp;lg=all&amp;type=c%2C43%2C44%2C45%2C110%2C58&amp;season=2022&amp;month=0&amp;season1=2022&amp;ind=0&amp;qual=300&amp;pageitems=2000000000&amp;v_cr=202301&amp;team=3" xr:uid="{862A5FD8-153D-487F-A8C9-04D2AF106944}"/>
    <hyperlink ref="B18" r:id="rId33" display="https://www.fangraphs.com/players/jeff-mcneil/15362/stats" xr:uid="{A8E599BE-0E4F-4130-8DBD-D357CE392FA8}"/>
    <hyperlink ref="C18" r:id="rId34" display="https://www.fangraphs.com/leaders/major-league?pos=all&amp;stats=bat&amp;lg=all&amp;type=c%2C43%2C44%2C45%2C110%2C58&amp;season=2022&amp;month=0&amp;season1=2022&amp;ind=0&amp;qual=300&amp;pageitems=2000000000&amp;v_cr=202301&amp;team=25" xr:uid="{32EEEA41-6206-437F-B27C-E2DF85D0C666}"/>
    <hyperlink ref="B19" r:id="rId35" display="https://www.fangraphs.com/players/austin-riley/18360/stats" xr:uid="{4A23E882-7145-4CD3-8795-B5B49ABD6B2A}"/>
    <hyperlink ref="C19" r:id="rId36" display="https://www.fangraphs.com/leaders/major-league?pos=all&amp;stats=bat&amp;lg=all&amp;type=c%2C43%2C44%2C45%2C110%2C58&amp;season=2022&amp;month=0&amp;season1=2022&amp;ind=0&amp;qual=300&amp;pageitems=2000000000&amp;v_cr=202301&amp;team=16" xr:uid="{4CDB1082-9F45-4FD2-8860-252201333582}"/>
    <hyperlink ref="B20" r:id="rId37" display="https://www.fangraphs.com/players/tommy-edman/19470/stats" xr:uid="{0D89C47C-A915-46CA-95D9-9FA2BEDD16AF}"/>
    <hyperlink ref="C20" r:id="rId38" display="https://www.fangraphs.com/leaders/major-league?pos=all&amp;stats=bat&amp;lg=all&amp;type=c%2C43%2C44%2C45%2C110%2C58&amp;season=2022&amp;month=0&amp;season1=2022&amp;ind=0&amp;qual=300&amp;pageitems=2000000000&amp;v_cr=202301&amp;team=28" xr:uid="{24F3B728-A6BF-4F90-A27E-337EC442CCCC}"/>
    <hyperlink ref="B21" r:id="rId39" display="https://www.fangraphs.com/players/alex-bregman/17678/stats" xr:uid="{A448D686-907C-4F0B-8DBE-CDA04F3CEA83}"/>
    <hyperlink ref="C21" r:id="rId40" display="https://www.fangraphs.com/leaders/major-league?pos=all&amp;stats=bat&amp;lg=all&amp;type=c%2C43%2C44%2C45%2C110%2C58&amp;season=2022&amp;month=0&amp;season1=2022&amp;ind=0&amp;qual=300&amp;pageitems=2000000000&amp;v_cr=202301&amp;team=21" xr:uid="{BF215C95-0B40-4156-AF44-D3DB0553B551}"/>
    <hyperlink ref="B22" r:id="rId41" display="https://www.fangraphs.com/players/adley-rutschman/26288/stats" xr:uid="{18DE67C7-F31C-4815-9B40-89AB0BE15B89}"/>
    <hyperlink ref="C22" r:id="rId42" display="https://www.fangraphs.com/leaders/major-league?pos=all&amp;stats=bat&amp;lg=all&amp;type=c%2C43%2C44%2C45%2C110%2C58&amp;season=2022&amp;month=0&amp;season1=2022&amp;ind=0&amp;qual=300&amp;pageitems=2000000000&amp;v_cr=202301&amp;team=2" xr:uid="{48A4820E-D388-4899-94EA-5E2DB7DD277C}"/>
    <hyperlink ref="B23" r:id="rId43" display="https://www.fangraphs.com/players/julio-rodriguez/23697/stats" xr:uid="{A953DD5F-84D1-4B34-84A4-A2D0780C532F}"/>
    <hyperlink ref="C23" r:id="rId44" display="https://www.fangraphs.com/leaders/major-league?pos=all&amp;stats=bat&amp;lg=all&amp;type=c%2C43%2C44%2C45%2C110%2C58&amp;season=2022&amp;month=0&amp;season1=2022&amp;ind=0&amp;qual=300&amp;pageitems=2000000000&amp;v_cr=202301&amp;team=11" xr:uid="{1607523E-D12E-4EB8-9040-3ECCC40FF1B7}"/>
    <hyperlink ref="B24" r:id="rId45" display="https://www.fangraphs.com/players/brandon-nimmo/12927/stats" xr:uid="{260E2851-C075-4E30-B32B-DE7B9175EA3A}"/>
    <hyperlink ref="C24" r:id="rId46" display="https://www.fangraphs.com/leaders/major-league?pos=all&amp;stats=bat&amp;lg=all&amp;type=c%2C43%2C44%2C45%2C110%2C58&amp;season=2022&amp;month=0&amp;season1=2022&amp;ind=0&amp;qual=300&amp;pageitems=2000000000&amp;v_cr=202301&amp;team=25" xr:uid="{04827F6F-2D6A-4A97-9DD6-9C3EA1AEAD1F}"/>
    <hyperlink ref="B25" r:id="rId47" display="https://www.fangraphs.com/players/sean-murphy/19352/stats" xr:uid="{F4C7DBC8-214A-4F6C-A018-A925355A4D5D}"/>
    <hyperlink ref="C25" r:id="rId48" display="https://www.fangraphs.com/leaders/major-league?pos=all&amp;stats=bat&amp;lg=all&amp;type=c%2C43%2C44%2C45%2C110%2C58&amp;season=2022&amp;month=0&amp;season1=2022&amp;ind=0&amp;qual=300&amp;pageitems=2000000000&amp;v_cr=202301&amp;team=10" xr:uid="{54E1667A-8EC8-4489-9EB8-7C4E1B194E9B}"/>
    <hyperlink ref="B26" r:id="rId49" display="https://www.fangraphs.com/players/michael-harris-ii/25931/stats" xr:uid="{F5EBABA5-0F19-4C7C-9C81-A64E1821FC5A}"/>
    <hyperlink ref="C26" r:id="rId50" display="https://www.fangraphs.com/leaders/major-league?pos=all&amp;stats=bat&amp;lg=all&amp;type=c%2C43%2C44%2C45%2C110%2C58&amp;season=2022&amp;month=0&amp;season1=2022&amp;ind=0&amp;qual=300&amp;pageitems=2000000000&amp;v_cr=202301&amp;team=16" xr:uid="{0D04768C-14AE-47C3-9D17-D23E6FF0FBBB}"/>
    <hyperlink ref="B27" r:id="rId51" display="https://www.fangraphs.com/players/kyle-tucker/18345/stats" xr:uid="{D2DCF1FD-1D7D-4221-A43E-347DD3C6ADB5}"/>
    <hyperlink ref="C27" r:id="rId52" display="https://www.fangraphs.com/leaders/major-league?pos=all&amp;stats=bat&amp;lg=all&amp;type=c%2C43%2C44%2C45%2C110%2C58&amp;season=2022&amp;month=0&amp;season1=2022&amp;ind=0&amp;qual=300&amp;pageitems=2000000000&amp;v_cr=202301&amp;team=21" xr:uid="{41E3A38D-9C22-4765-A286-0423A95538A4}"/>
    <hyperlink ref="B28" r:id="rId53" display="https://www.fangraphs.com/players/rafael-devers/17350/stats" xr:uid="{367ACBA5-CA90-46ED-B597-A7C894ADD0EC}"/>
    <hyperlink ref="C28" r:id="rId54" display="https://www.fangraphs.com/leaders/major-league?pos=all&amp;stats=bat&amp;lg=all&amp;type=c%2C43%2C44%2C45%2C110%2C58&amp;season=2022&amp;month=0&amp;season1=2022&amp;ind=0&amp;qual=300&amp;pageitems=2000000000&amp;v_cr=202301&amp;team=3" xr:uid="{B6F24FC3-11AB-4BD1-B506-59989C21AE01}"/>
    <hyperlink ref="B29" r:id="rId55" display="https://www.fangraphs.com/players/daulton-varsho/19918/stats" xr:uid="{91102379-D4E5-4D76-A83B-4C574ACB7073}"/>
    <hyperlink ref="C29" r:id="rId56" display="https://www.fangraphs.com/leaders/major-league?pos=all&amp;stats=bat&amp;lg=all&amp;type=c%2C43%2C44%2C45%2C110%2C58&amp;season=2022&amp;month=0&amp;season1=2022&amp;ind=0&amp;qual=300&amp;pageitems=2000000000&amp;v_cr=202301&amp;team=15" xr:uid="{8AF222B6-92CF-4FAF-9536-F5BB355B536E}"/>
    <hyperlink ref="B30" r:id="rId57" display="https://www.fangraphs.com/players/willy-adames/15986/stats" xr:uid="{2683E488-04CD-4EE2-A5BF-37B533644092}"/>
    <hyperlink ref="C30" r:id="rId58" display="https://www.fangraphs.com/leaders/major-league?pos=all&amp;stats=bat&amp;lg=all&amp;type=c%2C43%2C44%2C45%2C110%2C58&amp;season=2022&amp;month=0&amp;season1=2022&amp;ind=0&amp;qual=300&amp;pageitems=2000000000&amp;v_cr=202301&amp;team=23" xr:uid="{D8CDCAB7-A892-4299-A064-49B4690E34FD}"/>
    <hyperlink ref="B31" r:id="rId59" display="https://www.fangraphs.com/players/steven-kwan/24610/stats" xr:uid="{7755B777-751A-4354-981B-EFB7D0365E76}"/>
    <hyperlink ref="C31" r:id="rId60" display="https://www.fangraphs.com/leaders/major-league?pos=all&amp;stats=bat&amp;lg=all&amp;type=c%2C43%2C44%2C45%2C110%2C58&amp;season=2022&amp;month=0&amp;season1=2022&amp;ind=0&amp;qual=300&amp;pageitems=2000000000&amp;v_cr=202301&amp;team=5" xr:uid="{6ED5D578-339B-42C9-8868-79D7769C7C67}"/>
    <hyperlink ref="B32" r:id="rId61" display="https://www.fangraphs.com/players/bo-bichette/19612/stats" xr:uid="{2087787C-9EDD-47B5-AEA2-919A61432F48}"/>
    <hyperlink ref="C32" r:id="rId62" display="https://www.fangraphs.com/leaders/major-league?pos=all&amp;stats=bat&amp;lg=all&amp;type=c%2C43%2C44%2C45%2C110%2C58&amp;season=2022&amp;month=0&amp;season1=2022&amp;ind=0&amp;qual=300&amp;pageitems=2000000000&amp;v_cr=202301&amp;team=14" xr:uid="{84C63EEC-1C35-494E-81F9-18CAB1A81916}"/>
    <hyperlink ref="B33" r:id="rId63" display="https://www.fangraphs.com/players/carlos-correa/14162/stats" xr:uid="{1F140EBF-E59C-4896-BA28-B4FBFA6410A0}"/>
    <hyperlink ref="C33" r:id="rId64" display="https://www.fangraphs.com/leaders/major-league?pos=all&amp;stats=bat&amp;lg=all&amp;type=c%2C43%2C44%2C45%2C110%2C58&amp;season=2022&amp;month=0&amp;season1=2022&amp;ind=0&amp;qual=300&amp;pageitems=2000000000&amp;v_cr=202301&amp;team=8" xr:uid="{9AB29AAC-46A0-4F1B-A9CE-1835DA8A290B}"/>
    <hyperlink ref="B34" r:id="rId65" display="https://www.fangraphs.com/players/corey-seager/13624/stats" xr:uid="{3B054F29-46A2-4A38-B46D-8187FD63A91D}"/>
    <hyperlink ref="C34" r:id="rId66" display="https://www.fangraphs.com/leaders/major-league?pos=all&amp;stats=bat&amp;lg=all&amp;type=c%2C43%2C44%2C45%2C110%2C58&amp;season=2022&amp;month=0&amp;season1=2022&amp;ind=0&amp;qual=300&amp;pageitems=2000000000&amp;v_cr=202301&amp;team=13" xr:uid="{40C56725-AE25-4EDB-9CA5-300FFC7CF7C3}"/>
    <hyperlink ref="B35" r:id="rId67" display="https://www.fangraphs.com/players/george-springer/12856/stats" xr:uid="{A78EF635-EE33-4E03-BE74-8DB90B0DE1DA}"/>
    <hyperlink ref="C35" r:id="rId68" display="https://www.fangraphs.com/leaders/major-league?pos=all&amp;stats=bat&amp;lg=all&amp;type=c%2C43%2C44%2C45%2C110%2C58&amp;season=2022&amp;month=0&amp;season1=2022&amp;ind=0&amp;qual=300&amp;pageitems=2000000000&amp;v_cr=202301&amp;team=14" xr:uid="{735FA565-639D-4443-9057-8608B3F5F204}"/>
    <hyperlink ref="B36" r:id="rId69" display="https://www.fangraphs.com/players/matt-chapman/16505/stats" xr:uid="{855A33AB-2654-4153-88BC-F2C3D5C4F165}"/>
    <hyperlink ref="C36" r:id="rId70" display="https://www.fangraphs.com/leaders/major-league?pos=all&amp;stats=bat&amp;lg=all&amp;type=c%2C43%2C44%2C45%2C110%2C58&amp;season=2022&amp;month=0&amp;season1=2022&amp;ind=0&amp;qual=300&amp;pageitems=2000000000&amp;v_cr=202301&amp;team=14" xr:uid="{73577785-42A2-4580-9B2A-7E8E3592A3E7}"/>
    <hyperlink ref="B37" r:id="rId71" display="https://www.fangraphs.com/players/jake-cronenworth/18036/stats" xr:uid="{3E8B75AC-E994-49AA-8B67-D9F538860F9E}"/>
    <hyperlink ref="C37" r:id="rId72" display="https://www.fangraphs.com/leaders/major-league?pos=all&amp;stats=bat&amp;lg=all&amp;type=c%2C43%2C44%2C45%2C110%2C58&amp;season=2022&amp;month=0&amp;season1=2022&amp;ind=0&amp;qual=300&amp;pageitems=2000000000&amp;v_cr=202301&amp;team=29" xr:uid="{A693E0EA-DF4C-4DA3-860F-528F761F1776}"/>
    <hyperlink ref="B38" r:id="rId73" display="https://www.fangraphs.com/players/christian-walker/13419/stats" xr:uid="{8094C73D-A184-4FC6-AD4B-618C2E9417F2}"/>
    <hyperlink ref="C38" r:id="rId74" display="https://www.fangraphs.com/leaders/major-league?pos=all&amp;stats=bat&amp;lg=all&amp;type=c%2C43%2C44%2C45%2C110%2C58&amp;season=2022&amp;month=0&amp;season1=2022&amp;ind=0&amp;qual=300&amp;pageitems=2000000000&amp;v_cr=202301&amp;team=15" xr:uid="{B3A5E7F8-E28D-4C3F-A936-D740228679A7}"/>
    <hyperlink ref="B39" r:id="rId75" display="https://www.fangraphs.com/players/cal-raleigh/21534/stats" xr:uid="{47E9E060-627F-4BA1-B8E2-75F5A40A3A45}"/>
    <hyperlink ref="C39" r:id="rId76" display="https://www.fangraphs.com/leaders/major-league?pos=all&amp;stats=bat&amp;lg=all&amp;type=c%2C43%2C44%2C45%2C110%2C58&amp;season=2022&amp;month=0&amp;season1=2022&amp;ind=0&amp;qual=300&amp;pageitems=2000000000&amp;v_cr=202301&amp;team=11" xr:uid="{DFC19F5F-6F48-4204-960A-CEF98A3008F0}"/>
    <hyperlink ref="B40" r:id="rId77" display="https://www.fangraphs.com/players/eugenio-suarez/12552/stats" xr:uid="{7F31A218-631B-48B3-BBB9-845E6E9EC1F1}"/>
    <hyperlink ref="C40" r:id="rId78" display="https://www.fangraphs.com/leaders/major-league?pos=all&amp;stats=bat&amp;lg=all&amp;type=c%2C43%2C44%2C45%2C110%2C58&amp;season=2022&amp;month=0&amp;season1=2022&amp;ind=0&amp;qual=300&amp;pageitems=2000000000&amp;v_cr=202301&amp;team=11" xr:uid="{36636B46-74C4-4D80-8E90-90ADA714F255}"/>
    <hyperlink ref="B41" r:id="rId79" display="https://www.fangraphs.com/players/byron-buxton/14161/stats" xr:uid="{33EEA81F-9AFC-4DF4-B282-496E09046306}"/>
    <hyperlink ref="C41" r:id="rId80" display="https://www.fangraphs.com/leaders/major-league?pos=all&amp;stats=bat&amp;lg=all&amp;type=c%2C43%2C44%2C45%2C110%2C58&amp;season=2022&amp;month=0&amp;season1=2022&amp;ind=0&amp;qual=300&amp;pageitems=2000000000&amp;v_cr=202301&amp;team=8" xr:uid="{DFECE3C0-CE0D-41C2-B6AA-B9F86EA817A1}"/>
    <hyperlink ref="B42" r:id="rId81" display="https://www.fangraphs.com/players/marcus-semien/12533/stats" xr:uid="{49B6AE4B-AA5A-4AE7-806D-36406C62A02E}"/>
    <hyperlink ref="C42" r:id="rId82" display="https://www.fangraphs.com/leaders/major-league?pos=all&amp;stats=bat&amp;lg=all&amp;type=c%2C43%2C44%2C45%2C110%2C58&amp;season=2022&amp;month=0&amp;season1=2022&amp;ind=0&amp;qual=300&amp;pageitems=2000000000&amp;v_cr=202301&amp;team=13" xr:uid="{0C0424BD-3DB0-4949-9EE5-8FA4FB6041BA}"/>
    <hyperlink ref="B43" r:id="rId83" display="https://www.fangraphs.com/players/nico-hoerner/21479/stats" xr:uid="{9602DC7A-0282-477F-A78D-332752BADACF}"/>
    <hyperlink ref="C43" r:id="rId84" display="https://www.fangraphs.com/leaders/major-league?pos=all&amp;stats=bat&amp;lg=all&amp;type=c%2C43%2C44%2C45%2C110%2C58&amp;season=2022&amp;month=0&amp;season1=2022&amp;ind=0&amp;qual=300&amp;pageitems=2000000000&amp;v_cr=202301&amp;team=17" xr:uid="{639D8698-1B79-4EC3-8FF3-67A202B0954D}"/>
    <hyperlink ref="B44" r:id="rId85" display="https://www.fangraphs.com/players/travis-darnaud/7739/stats" xr:uid="{78F37B9B-8D58-4796-B791-795343F55CCD}"/>
    <hyperlink ref="C44" r:id="rId86" display="https://www.fangraphs.com/leaders/major-league?pos=all&amp;stats=bat&amp;lg=all&amp;type=c%2C43%2C44%2C45%2C110%2C58&amp;season=2022&amp;month=0&amp;season1=2022&amp;ind=0&amp;qual=300&amp;pageitems=2000000000&amp;v_cr=202301&amp;team=16" xr:uid="{DE5F3CDB-7EEF-4A6A-BFD7-7896CAFF0477}"/>
    <hyperlink ref="B45" r:id="rId87" display="https://www.fangraphs.com/players/will-smith/19197/stats" xr:uid="{D1548737-3200-405D-8C7B-AB35DF2AC327}"/>
    <hyperlink ref="C45" r:id="rId88" display="https://www.fangraphs.com/leaders/major-league?pos=all&amp;stats=bat&amp;lg=all&amp;type=c%2C43%2C44%2C45%2C110%2C58&amp;season=2022&amp;month=0&amp;season1=2022&amp;ind=0&amp;qual=300&amp;pageitems=2000000000&amp;v_cr=202301&amp;team=22" xr:uid="{64A664F0-B4FA-49DF-88D2-AA75A442C8D2}"/>
    <hyperlink ref="B46" r:id="rId89" display="https://www.fangraphs.com/players/alejandro-kirk/22581/stats" xr:uid="{B39B5EAA-ADAA-43FC-A96A-C41CF2889684}"/>
    <hyperlink ref="C46" r:id="rId90" display="https://www.fangraphs.com/leaders/major-league?pos=all&amp;stats=bat&amp;lg=all&amp;type=c%2C43%2C44%2C45%2C110%2C58&amp;season=2022&amp;month=0&amp;season1=2022&amp;ind=0&amp;qual=300&amp;pageitems=2000000000&amp;v_cr=202301&amp;team=14" xr:uid="{3D3DB8C7-4D79-4F43-A7B3-FC42D81A54E0}"/>
    <hyperlink ref="B47" r:id="rId91" display="https://www.fangraphs.com/players/taylor-ward/17548/stats" xr:uid="{CB4C64B7-CA20-4377-B755-482FFBFBF047}"/>
    <hyperlink ref="C47" r:id="rId92" display="https://www.fangraphs.com/leaders/major-league?pos=all&amp;stats=bat&amp;lg=all&amp;type=c%2C43%2C44%2C45%2C110%2C58&amp;season=2022&amp;month=0&amp;season1=2022&amp;ind=0&amp;qual=300&amp;pageitems=2000000000&amp;v_cr=202301&amp;team=1" xr:uid="{2BC728FC-72CD-4762-A2FD-80B405BAE5CF}"/>
    <hyperlink ref="B48" r:id="rId93" display="https://www.fangraphs.com/players/juan-soto/20123/stats" xr:uid="{2AFD8A6B-BBBF-48F0-B614-2332022AA24E}"/>
    <hyperlink ref="B49" r:id="rId94" display="https://www.fangraphs.com/players/jose-abreu/15676/stats" xr:uid="{2F4C7917-52F6-4D99-8951-E5DEBEC17D5E}"/>
    <hyperlink ref="C49" r:id="rId95" display="https://www.fangraphs.com/leaders/major-league?pos=all&amp;stats=bat&amp;lg=all&amp;type=c%2C43%2C44%2C45%2C110%2C58&amp;season=2022&amp;month=0&amp;season1=2022&amp;ind=0&amp;qual=300&amp;pageitems=2000000000&amp;v_cr=202301&amp;team=4" xr:uid="{829288A6-8D2E-4098-B824-335007DCB118}"/>
    <hyperlink ref="B50" r:id="rId96" display="https://www.fangraphs.com/players/pete-alonso/19251/stats" xr:uid="{A97E875F-DCCD-4ED5-8F46-D73C74063B17}"/>
    <hyperlink ref="C50" r:id="rId97" display="https://www.fangraphs.com/leaders/major-league?pos=all&amp;stats=bat&amp;lg=all&amp;type=c%2C43%2C44%2C45%2C110%2C58&amp;season=2022&amp;month=0&amp;season1=2022&amp;ind=0&amp;qual=300&amp;pageitems=2000000000&amp;v_cr=202301&amp;team=25" xr:uid="{4D274D79-FE15-4AEE-AC2D-C7BF860BC93D}"/>
    <hyperlink ref="B51" r:id="rId98" display="https://www.fangraphs.com/players/shohei-ohtani/19755/stats" xr:uid="{505437BB-3EF9-4B25-A260-73544179F0FE}"/>
    <hyperlink ref="C51" r:id="rId99" display="https://www.fangraphs.com/leaders/major-league?pos=all&amp;stats=bat&amp;lg=all&amp;type=c%2C43%2C44%2C45%2C110%2C58&amp;season=2022&amp;month=0&amp;season1=2022&amp;ind=0&amp;qual=300&amp;pageitems=2000000000&amp;v_cr=202301&amp;team=1" xr:uid="{77E3D5EA-2D27-418F-A0BD-28CA547089EB}"/>
    <hyperlink ref="B52" r:id="rId100" display="https://www.fangraphs.com/players/jose-trevino/16725/stats" xr:uid="{9F89F13B-A687-4E75-AB94-494E2771A356}"/>
    <hyperlink ref="C52" r:id="rId101" display="https://www.fangraphs.com/leaders/major-league?pos=all&amp;stats=bat&amp;lg=all&amp;type=c%2C43%2C44%2C45%2C110%2C58&amp;season=2022&amp;month=0&amp;season1=2022&amp;ind=0&amp;qual=300&amp;pageitems=2000000000&amp;v_cr=202301&amp;team=9" xr:uid="{E1FE5532-8D40-4B23-B14B-3A91C8147764}"/>
    <hyperlink ref="B53" r:id="rId102" display="https://www.fangraphs.com/players/yandy-diaz/16578/stats" xr:uid="{09742FF8-4505-4B96-A342-6DF09E4DB961}"/>
    <hyperlink ref="C53" r:id="rId103" display="https://www.fangraphs.com/leaders/major-league?pos=all&amp;stats=bat&amp;lg=all&amp;type=c%2C43%2C44%2C45%2C110%2C58&amp;season=2022&amp;month=0&amp;season1=2022&amp;ind=0&amp;qual=300&amp;pageitems=2000000000&amp;v_cr=202301&amp;team=12" xr:uid="{99FB0A6D-17CC-4A41-8244-B6FE0317BB11}"/>
    <hyperlink ref="B54" r:id="rId104" display="https://www.fangraphs.com/players/ha-seong-kim/27506/stats" xr:uid="{03B8A9B4-C5DD-48DC-9C0A-24168D8A3DB2}"/>
    <hyperlink ref="C54" r:id="rId105" display="https://www.fangraphs.com/leaders/major-league?pos=all&amp;stats=bat&amp;lg=all&amp;type=c%2C43%2C44%2C45%2C110%2C58&amp;season=2022&amp;month=0&amp;season1=2022&amp;ind=0&amp;qual=300&amp;pageitems=2000000000&amp;v_cr=202301&amp;team=29" xr:uid="{B2902006-5ECE-443D-865F-FA56EA26B84C}"/>
    <hyperlink ref="B55" r:id="rId106" display="https://www.fangraphs.com/players/adolis-garcia/19287/stats" xr:uid="{D6EEBE67-7E0D-47A0-B335-DEA5F2ABD4F1}"/>
    <hyperlink ref="C55" r:id="rId107" display="https://www.fangraphs.com/leaders/major-league?pos=all&amp;stats=bat&amp;lg=all&amp;type=c%2C43%2C44%2C45%2C110%2C58&amp;season=2022&amp;month=0&amp;season1=2022&amp;ind=0&amp;qual=300&amp;pageitems=2000000000&amp;v_cr=202301&amp;team=13" xr:uid="{9ACD9E37-D14C-4D98-9D1F-B648E460B26F}"/>
    <hyperlink ref="B56" r:id="rId108" display="https://www.fangraphs.com/players/cedric-mullins-ii/17929/stats" xr:uid="{E0777FAB-09BF-42EC-A7B6-D47BDD335F21}"/>
    <hyperlink ref="C56" r:id="rId109" display="https://www.fangraphs.com/leaders/major-league?pos=all&amp;stats=bat&amp;lg=all&amp;type=c%2C43%2C44%2C45%2C110%2C58&amp;season=2022&amp;month=0&amp;season1=2022&amp;ind=0&amp;qual=300&amp;pageitems=2000000000&amp;v_cr=202301&amp;team=2" xr:uid="{62375490-AA31-46DF-ABF2-D72133ACC057}"/>
    <hyperlink ref="B57" r:id="rId110" display="https://www.fangraphs.com/players/ian-happ/17919/stats" xr:uid="{499ACC35-8BE2-497B-BF47-73A6F7751108}"/>
    <hyperlink ref="C57" r:id="rId111" display="https://www.fangraphs.com/leaders/major-league?pos=all&amp;stats=bat&amp;lg=all&amp;type=c%2C43%2C44%2C45%2C110%2C58&amp;season=2022&amp;month=0&amp;season1=2022&amp;ind=0&amp;qual=300&amp;pageitems=2000000000&amp;v_cr=202301&amp;team=17" xr:uid="{DF2FC2BA-646B-4E43-9A41-DDD920800944}"/>
    <hyperlink ref="B58" r:id="rId112" display="https://www.fangraphs.com/players/elvis-andrus/8709/stats" xr:uid="{A6087B28-50F3-477E-B90E-386B563549A6}"/>
    <hyperlink ref="B59" r:id="rId113" display="https://www.fangraphs.com/players/jeremy-pena/21636/stats" xr:uid="{74555517-BCE1-4777-9A09-E67680BEE68A}"/>
    <hyperlink ref="C59" r:id="rId114" display="https://www.fangraphs.com/leaders/major-league?pos=all&amp;stats=bat&amp;lg=all&amp;type=c%2C43%2C44%2C45%2C110%2C58&amp;season=2022&amp;month=0&amp;season1=2022&amp;ind=0&amp;qual=300&amp;pageitems=2000000000&amp;v_cr=202301&amp;team=21" xr:uid="{8310982C-F1C4-4AE4-94C0-53231D3627D1}"/>
    <hyperlink ref="B60" r:id="rId115" display="https://www.fangraphs.com/players/willson-contreras/11609/stats" xr:uid="{18E10C0F-6C37-44EE-B10C-7E43BD51126F}"/>
    <hyperlink ref="C60" r:id="rId116" display="https://www.fangraphs.com/leaders/major-league?pos=all&amp;stats=bat&amp;lg=all&amp;type=c%2C43%2C44%2C45%2C110%2C58&amp;season=2022&amp;month=0&amp;season1=2022&amp;ind=0&amp;qual=300&amp;pageitems=2000000000&amp;v_cr=202301&amp;team=17" xr:uid="{C0F40317-E46F-49E2-98EC-1673B489C547}"/>
    <hyperlink ref="B61" r:id="rId117" display="https://www.fangraphs.com/players/matt-olson/14344/stats" xr:uid="{20785130-5962-4AFD-90F1-5433A997A65F}"/>
    <hyperlink ref="C61" r:id="rId118" display="https://www.fangraphs.com/leaders/major-league?pos=all&amp;stats=bat&amp;lg=all&amp;type=c%2C43%2C44%2C45%2C110%2C58&amp;season=2022&amp;month=0&amp;season1=2022&amp;ind=0&amp;qual=300&amp;pageitems=2000000000&amp;v_cr=202301&amp;team=16" xr:uid="{4B7AA59C-E807-4AEB-B9DA-4F4B24CB9477}"/>
    <hyperlink ref="B62" r:id="rId119" display="https://www.fangraphs.com/players/luis-arraez/18568/stats" xr:uid="{CCC2DB33-3C98-4959-A572-0D4B4DF233C5}"/>
    <hyperlink ref="C62" r:id="rId120" display="https://www.fangraphs.com/leaders/major-league?pos=all&amp;stats=bat&amp;lg=all&amp;type=c%2C43%2C44%2C45%2C110%2C58&amp;season=2022&amp;month=0&amp;season1=2022&amp;ind=0&amp;qual=300&amp;pageitems=2000000000&amp;v_cr=202301&amp;team=8" xr:uid="{E6FC049B-09B1-4A14-9D9E-B12947E99848}"/>
    <hyperlink ref="B63" r:id="rId121" display="https://www.fangraphs.com/players/brandon-drury/11615/stats" xr:uid="{C07DC8FD-8DE2-4A66-8233-B12B1EC86D50}"/>
    <hyperlink ref="B64" r:id="rId122" display="https://www.fangraphs.com/players/dj-lemahieu/9874/stats" xr:uid="{FC0C7C67-3D22-43A3-8473-A94A3FF20437}"/>
    <hyperlink ref="C64" r:id="rId123" display="https://www.fangraphs.com/leaders/major-league?pos=all&amp;stats=bat&amp;lg=all&amp;type=c%2C43%2C44%2C45%2C110%2C58&amp;season=2022&amp;month=0&amp;season1=2022&amp;ind=0&amp;qual=300&amp;pageitems=2000000000&amp;v_cr=202301&amp;team=9" xr:uid="{17BCDE83-CFFE-4EF0-B577-A1CD2D172BAF}"/>
    <hyperlink ref="B65" r:id="rId124" display="https://www.fangraphs.com/players/ryan-mcmahon/15112/stats" xr:uid="{47A54372-E647-4F87-98D8-838C15485B18}"/>
    <hyperlink ref="C65" r:id="rId125" display="https://www.fangraphs.com/leaders/major-league?pos=all&amp;stats=bat&amp;lg=all&amp;type=c%2C43%2C44%2C45%2C110%2C58&amp;season=2022&amp;month=0&amp;season1=2022&amp;ind=0&amp;qual=300&amp;pageitems=2000000000&amp;v_cr=202301&amp;team=19" xr:uid="{48BB5223-1F17-4429-88B7-706986B0E83E}"/>
    <hyperlink ref="B66" r:id="rId126" display="https://www.fangraphs.com/players/gavin-lux/19955/stats" xr:uid="{822B6E30-865C-4940-A270-14D309D590AA}"/>
    <hyperlink ref="C66" r:id="rId127" display="https://www.fangraphs.com/leaders/major-league?pos=all&amp;stats=bat&amp;lg=all&amp;type=c%2C43%2C44%2C45%2C110%2C58&amp;season=2022&amp;month=0&amp;season1=2022&amp;ind=0&amp;qual=300&amp;pageitems=2000000000&amp;v_cr=202301&amp;team=22" xr:uid="{E2C586B7-D86A-4405-B36E-41FC96A73D76}"/>
    <hyperlink ref="B67" r:id="rId128" display="https://www.fangraphs.com/players/kebryan-hayes/18577/stats" xr:uid="{3BA70B83-9155-41DE-B015-1B074C4660C7}"/>
    <hyperlink ref="C67" r:id="rId129" display="https://www.fangraphs.com/leaders/major-league?pos=all&amp;stats=bat&amp;lg=all&amp;type=c%2C43%2C44%2C45%2C110%2C58&amp;season=2022&amp;month=0&amp;season1=2022&amp;ind=0&amp;qual=300&amp;pageitems=2000000000&amp;v_cr=202301&amp;team=27" xr:uid="{5A4579A8-677D-4ACF-8251-CA65518DC608}"/>
    <hyperlink ref="B68" r:id="rId130" display="https://www.fangraphs.com/players/gleyber-torres/16997/stats" xr:uid="{2DDAE0CE-1F2C-4055-ADA5-FDE7264C54AD}"/>
    <hyperlink ref="C68" r:id="rId131" display="https://www.fangraphs.com/leaders/major-league?pos=all&amp;stats=bat&amp;lg=all&amp;type=c%2C43%2C44%2C45%2C110%2C58&amp;season=2022&amp;month=0&amp;season1=2022&amp;ind=0&amp;qual=300&amp;pageitems=2000000000&amp;v_cr=202301&amp;team=9" xr:uid="{77D4F90A-C520-478A-9110-EDFC0AD5AC63}"/>
    <hyperlink ref="B69" r:id="rId132" display="https://www.fangraphs.com/players/starling-marte/9241/stats" xr:uid="{4B55514C-05EF-4D6E-9E17-B1BA097B061A}"/>
    <hyperlink ref="C69" r:id="rId133" display="https://www.fangraphs.com/leaders/major-league?pos=all&amp;stats=bat&amp;lg=all&amp;type=c%2C43%2C44%2C45%2C110%2C58&amp;season=2022&amp;month=0&amp;season1=2022&amp;ind=0&amp;qual=300&amp;pageitems=2000000000&amp;v_cr=202301&amp;team=25" xr:uid="{421C3A1F-E580-41EF-B720-32F180251431}"/>
    <hyperlink ref="B70" r:id="rId134" display="https://www.fangraphs.com/players/jorge-mateo/17273/stats" xr:uid="{D176E1D9-4319-4245-9373-F35224171D2B}"/>
    <hyperlink ref="C70" r:id="rId135" display="https://www.fangraphs.com/leaders/major-league?pos=all&amp;stats=bat&amp;lg=all&amp;type=c%2C43%2C44%2C45%2C110%2C58&amp;season=2022&amp;month=0&amp;season1=2022&amp;ind=0&amp;qual=300&amp;pageitems=2000000000&amp;v_cr=202301&amp;team=2" xr:uid="{722DE3CB-E24E-495C-AD13-FEFDF114E306}"/>
    <hyperlink ref="B71" r:id="rId136" display="https://www.fangraphs.com/players/nathaniel-lowe/19566/stats" xr:uid="{B5491D6C-F3F4-4FCB-BC2D-55CFED473BBE}"/>
    <hyperlink ref="C71" r:id="rId137" display="https://www.fangraphs.com/leaders/major-league?pos=all&amp;stats=bat&amp;lg=all&amp;type=c%2C43%2C44%2C45%2C110%2C58&amp;season=2022&amp;month=0&amp;season1=2022&amp;ind=0&amp;qual=300&amp;pageitems=2000000000&amp;v_cr=202301&amp;team=13" xr:uid="{B4DEB944-05B7-4F3B-B37E-51257E9061CC}"/>
    <hyperlink ref="B72" r:id="rId138" display="https://www.fangraphs.com/players/thairo-estrada/16426/stats" xr:uid="{EE0328DE-A2A6-40C5-BB2B-2886EBD8DC04}"/>
    <hyperlink ref="C72" r:id="rId139" display="https://www.fangraphs.com/leaders/major-league?pos=all&amp;stats=bat&amp;lg=all&amp;type=c%2C43%2C44%2C45%2C110%2C58&amp;season=2022&amp;month=0&amp;season1=2022&amp;ind=0&amp;qual=300&amp;pageitems=2000000000&amp;v_cr=202301&amp;team=30" xr:uid="{C67B3299-DACF-48A0-AEFE-69598ADDD152}"/>
    <hyperlink ref="B73" r:id="rId140" display="https://www.fangraphs.com/players/vladimir-guerrero-jr/19611/stats" xr:uid="{2692294F-00FB-4864-96DA-6612E6172AA3}"/>
    <hyperlink ref="C73" r:id="rId141" display="https://www.fangraphs.com/leaders/major-league?pos=all&amp;stats=bat&amp;lg=all&amp;type=c%2C43%2C44%2C45%2C110%2C58&amp;season=2022&amp;month=0&amp;season1=2022&amp;ind=0&amp;qual=300&amp;pageitems=2000000000&amp;v_cr=202301&amp;team=14" xr:uid="{1956B856-1B5C-4EB3-B397-4B24323A01F2}"/>
    <hyperlink ref="B74" r:id="rId142" display="https://www.fangraphs.com/players/andrew-benintendi/17901/stats" xr:uid="{D9A950A6-3510-44B7-A75E-559373E8137B}"/>
    <hyperlink ref="B75" r:id="rId143" display="https://www.fangraphs.com/players/bryan-reynolds/19326/stats" xr:uid="{0AB6AA52-CA18-4BED-8B27-B1A38A1B6849}"/>
    <hyperlink ref="C75" r:id="rId144" display="https://www.fangraphs.com/leaders/major-league?pos=all&amp;stats=bat&amp;lg=all&amp;type=c%2C43%2C44%2C45%2C110%2C58&amp;season=2022&amp;month=0&amp;season1=2022&amp;ind=0&amp;qual=300&amp;pageitems=2000000000&amp;v_cr=202301&amp;team=27" xr:uid="{E5B2DA11-B0DD-484D-926F-A1B199EB381F}"/>
    <hyperlink ref="B76" r:id="rId145" display="https://www.fangraphs.com/players/josh-rojas/19734/stats" xr:uid="{B010BD9B-E1A0-4A90-B63B-4ED85C2250A1}"/>
    <hyperlink ref="C76" r:id="rId146" display="https://www.fangraphs.com/leaders/major-league?pos=all&amp;stats=bat&amp;lg=all&amp;type=c%2C43%2C44%2C45%2C110%2C58&amp;season=2022&amp;month=0&amp;season1=2022&amp;ind=0&amp;qual=300&amp;pageitems=2000000000&amp;v_cr=202301&amp;team=15" xr:uid="{B6791D08-3FD0-49FD-A81F-3C2257C9C01B}"/>
    <hyperlink ref="B77" r:id="rId147" display="https://www.fangraphs.com/players/randy-arozarena/19290/stats" xr:uid="{CFB72D6C-D4A9-4AEB-B694-1AA6E0386B4D}"/>
    <hyperlink ref="C77" r:id="rId148" display="https://www.fangraphs.com/leaders/major-league?pos=all&amp;stats=bat&amp;lg=all&amp;type=c%2C43%2C44%2C45%2C110%2C58&amp;season=2022&amp;month=0&amp;season1=2022&amp;ind=0&amp;qual=300&amp;pageitems=2000000000&amp;v_cr=202301&amp;team=12" xr:uid="{F62267EC-180F-4D3F-9697-C35744695AEC}"/>
    <hyperlink ref="B78" r:id="rId149" display="https://www.fangraphs.com/players/ramon-urias/18795/stats" xr:uid="{B5312BBC-8F1A-48A9-A88C-3910EEED8E62}"/>
    <hyperlink ref="C78" r:id="rId150" display="https://www.fangraphs.com/leaders/major-league?pos=all&amp;stats=bat&amp;lg=all&amp;type=c%2C43%2C44%2C45%2C110%2C58&amp;season=2022&amp;month=0&amp;season1=2022&amp;ind=0&amp;qual=300&amp;pageitems=2000000000&amp;v_cr=202301&amp;team=2" xr:uid="{0501A04B-6341-44B3-9A93-532DA977E558}"/>
    <hyperlink ref="B79" r:id="rId151" display="https://www.fangraphs.com/players/jonah-heim/16930/stats" xr:uid="{564FD695-82A2-4053-A65E-D1D1F6225C51}"/>
    <hyperlink ref="C79" r:id="rId152" display="https://www.fangraphs.com/leaders/major-league?pos=all&amp;stats=bat&amp;lg=all&amp;type=c%2C43%2C44%2C45%2C110%2C58&amp;season=2022&amp;month=0&amp;season1=2022&amp;ind=0&amp;qual=300&amp;pageitems=2000000000&amp;v_cr=202301&amp;team=13" xr:uid="{1D667D1A-9EC6-4298-B138-E0CCC9B29056}"/>
    <hyperlink ref="B80" r:id="rId153" display="https://www.fangraphs.com/players/amed-rosario/15518/stats" xr:uid="{71D0CEB4-534A-407C-AC13-69228D6A23FD}"/>
    <hyperlink ref="C80" r:id="rId154" display="https://www.fangraphs.com/leaders/major-league?pos=all&amp;stats=bat&amp;lg=all&amp;type=c%2C43%2C44%2C45%2C110%2C58&amp;season=2022&amp;month=0&amp;season1=2022&amp;ind=0&amp;qual=300&amp;pageitems=2000000000&amp;v_cr=202301&amp;team=5" xr:uid="{04B02DA7-13C1-49CF-8209-13F2C68ADA5D}"/>
    <hyperlink ref="B81" r:id="rId155" display="https://www.fangraphs.com/players/kyle-schwarber/16478/stats" xr:uid="{F87FDF55-6C82-4308-B016-B0E77B8EB585}"/>
    <hyperlink ref="C81" r:id="rId156" display="https://www.fangraphs.com/leaders/major-league?pos=all&amp;stats=bat&amp;lg=all&amp;type=c%2C43%2C44%2C45%2C110%2C58&amp;season=2022&amp;month=0&amp;season1=2022&amp;ind=0&amp;qual=300&amp;pageitems=2000000000&amp;v_cr=202301&amp;team=26" xr:uid="{B8445376-BE4B-465C-93F4-B704A662F3B2}"/>
    <hyperlink ref="B82" r:id="rId157" display="https://www.fangraphs.com/players/mark-canha/11445/stats" xr:uid="{7D0CD33C-DB74-4FF7-BF41-0016BF1BBDB8}"/>
    <hyperlink ref="C82" r:id="rId158" display="https://www.fangraphs.com/leaders/major-league?pos=all&amp;stats=bat&amp;lg=all&amp;type=c%2C43%2C44%2C45%2C110%2C58&amp;season=2022&amp;month=0&amp;season1=2022&amp;ind=0&amp;qual=300&amp;pageitems=2000000000&amp;v_cr=202301&amp;team=25" xr:uid="{4C2E4359-C99D-43FA-8B7F-3430B33F8551}"/>
    <hyperlink ref="B83" r:id="rId159" display="https://www.fangraphs.com/players/anthony-santander/14551/stats" xr:uid="{599625BF-AF93-4656-9889-C694EC9B9647}"/>
    <hyperlink ref="C83" r:id="rId160" display="https://www.fangraphs.com/leaders/major-league?pos=all&amp;stats=bat&amp;lg=all&amp;type=c%2C43%2C44%2C45%2C110%2C58&amp;season=2022&amp;month=0&amp;season1=2022&amp;ind=0&amp;qual=300&amp;pageitems=2000000000&amp;v_cr=202301&amp;team=2" xr:uid="{CE02D2DA-2E95-420E-A154-52D6706D34C0}"/>
    <hyperlink ref="B84" r:id="rId161" display="https://www.fangraphs.com/players/brendan-donovan/24679/stats" xr:uid="{91F19A9B-D4BD-41CC-9259-964AA900437F}"/>
    <hyperlink ref="C84" r:id="rId162" display="https://www.fangraphs.com/leaders/major-league?pos=all&amp;stats=bat&amp;lg=all&amp;type=c%2C43%2C44%2C45%2C110%2C58&amp;season=2022&amp;month=0&amp;season1=2022&amp;ind=0&amp;qual=300&amp;pageitems=2000000000&amp;v_cr=202301&amp;team=28" xr:uid="{93908E39-A5F5-4FBC-8410-FF4709BDC7FA}"/>
    <hyperlink ref="B85" r:id="rId163" display="https://www.fangraphs.com/players/lars-nootbaar/21454/stats" xr:uid="{27A29D2F-9DC4-426D-AD75-0F5F471FE0B1}"/>
    <hyperlink ref="C85" r:id="rId164" display="https://www.fangraphs.com/leaders/major-league?pos=all&amp;stats=bat&amp;lg=all&amp;type=c%2C43%2C44%2C45%2C110%2C58&amp;season=2022&amp;month=0&amp;season1=2022&amp;ind=0&amp;qual=300&amp;pageitems=2000000000&amp;v_cr=202301&amp;team=28" xr:uid="{A287DDFD-95BC-4989-9FF0-4C5725F83FE3}"/>
    <hyperlink ref="B86" r:id="rId165" display="https://www.fangraphs.com/players/jurickson-profar/10815/stats" xr:uid="{49727AF9-F6FF-40B2-8F7D-577A7A4F54F4}"/>
    <hyperlink ref="C86" r:id="rId166" display="https://www.fangraphs.com/leaders/major-league?pos=all&amp;stats=bat&amp;lg=all&amp;type=c%2C43%2C44%2C45%2C110%2C58&amp;season=2022&amp;month=0&amp;season1=2022&amp;ind=0&amp;qual=300&amp;pageitems=2000000000&amp;v_cr=202301&amp;team=29" xr:uid="{47005B2F-AAE7-43AD-966B-F32A3239DA9E}"/>
    <hyperlink ref="B87" r:id="rId167" display="https://www.fangraphs.com/players/hunter-renfroe/15464/stats" xr:uid="{F86C115F-9D41-472A-98CE-A7190FCA0121}"/>
    <hyperlink ref="C87" r:id="rId168" display="https://www.fangraphs.com/leaders/major-league?pos=all&amp;stats=bat&amp;lg=all&amp;type=c%2C43%2C44%2C45%2C110%2C58&amp;season=2022&amp;month=0&amp;season1=2022&amp;ind=0&amp;qual=300&amp;pageitems=2000000000&amp;v_cr=202301&amp;team=23" xr:uid="{9BB642E4-6452-4D63-A756-682DCAC91ADC}"/>
    <hyperlink ref="B88" r:id="rId169" display="https://www.fangraphs.com/players/teoscar-hernandez/13066/stats" xr:uid="{51A5E0C9-FA16-4486-B17D-13E4E6106EDE}"/>
    <hyperlink ref="C88" r:id="rId170" display="https://www.fangraphs.com/leaders/major-league?pos=all&amp;stats=bat&amp;lg=all&amp;type=c%2C43%2C44%2C45%2C110%2C58&amp;season=2022&amp;month=0&amp;season1=2022&amp;ind=0&amp;qual=300&amp;pageitems=2000000000&amp;v_cr=202301&amp;team=14" xr:uid="{0D4B1D2C-A84D-47EE-B022-264675C997BD}"/>
    <hyperlink ref="B89" r:id="rId171" display="https://www.fangraphs.com/players/anthony-rizzo/3473/stats" xr:uid="{EB300BEC-6F7A-41FE-8AF3-13C17A9215A1}"/>
    <hyperlink ref="C89" r:id="rId172" display="https://www.fangraphs.com/leaders/major-league?pos=all&amp;stats=bat&amp;lg=all&amp;type=c%2C43%2C44%2C45%2C110%2C58&amp;season=2022&amp;month=0&amp;season1=2022&amp;ind=0&amp;qual=300&amp;pageitems=2000000000&amp;v_cr=202301&amp;team=9" xr:uid="{5B04B8FC-787A-40E9-A03A-37719C3A97B2}"/>
    <hyperlink ref="B90" r:id="rId173" display="https://www.fangraphs.com/players/dylan-carlson/20126/stats" xr:uid="{68A98755-7BAB-4DDA-95ED-DC6F4A81D640}"/>
    <hyperlink ref="C90" r:id="rId174" display="https://www.fangraphs.com/leaders/major-league?pos=all&amp;stats=bat&amp;lg=all&amp;type=c%2C43%2C44%2C45%2C110%2C58&amp;season=2022&amp;month=0&amp;season1=2022&amp;ind=0&amp;qual=300&amp;pageitems=2000000000&amp;v_cr=202301&amp;team=28" xr:uid="{606F728E-9B73-4702-950F-704A6DE61426}"/>
    <hyperlink ref="B91" r:id="rId175" display="https://www.fangraphs.com/players/william-contreras/20503/stats" xr:uid="{772C651C-2EFD-49AE-A1C3-8541EB7A8D61}"/>
    <hyperlink ref="C91" r:id="rId176" display="https://www.fangraphs.com/leaders/major-league?pos=all&amp;stats=bat&amp;lg=all&amp;type=c%2C43%2C44%2C45%2C110%2C58&amp;season=2022&amp;month=0&amp;season1=2022&amp;ind=0&amp;qual=300&amp;pageitems=2000000000&amp;v_cr=202301&amp;team=16" xr:uid="{16C74715-8AF1-4A71-93D1-E3B7A5ED28FE}"/>
    <hyperlink ref="B92" r:id="rId177" display="https://www.fangraphs.com/players/kolten-wong/12532/stats" xr:uid="{D290CEB1-D9FB-4EAC-82E1-DA58D54E3DB3}"/>
    <hyperlink ref="C92" r:id="rId178" display="https://www.fangraphs.com/leaders/major-league?pos=all&amp;stats=bat&amp;lg=all&amp;type=c%2C43%2C44%2C45%2C110%2C58&amp;season=2022&amp;month=0&amp;season1=2022&amp;ind=0&amp;qual=300&amp;pageitems=2000000000&amp;v_cr=202301&amp;team=23" xr:uid="{48019964-2C77-4485-B257-6099DE609A04}"/>
    <hyperlink ref="B93" r:id="rId179" display="https://www.fangraphs.com/players/justin-turner/5235/stats" xr:uid="{71D402C1-0D83-4C7E-9F5B-CD047F0E6928}"/>
    <hyperlink ref="C93" r:id="rId180" display="https://www.fangraphs.com/leaders/major-league?pos=all&amp;stats=bat&amp;lg=all&amp;type=c%2C43%2C44%2C45%2C110%2C58&amp;season=2022&amp;month=0&amp;season1=2022&amp;ind=0&amp;qual=300&amp;pageitems=2000000000&amp;v_cr=202301&amp;team=22" xr:uid="{34DF8F93-678C-4056-8B8A-B5A208837AE0}"/>
    <hyperlink ref="B94" r:id="rId181" display="https://www.fangraphs.com/players/isaac-paredes/20036/stats" xr:uid="{0112612B-588C-4031-B9AB-B8E3E4306F0E}"/>
    <hyperlink ref="C94" r:id="rId182" display="https://www.fangraphs.com/leaders/major-league?pos=all&amp;stats=bat&amp;lg=all&amp;type=c%2C43%2C44%2C45%2C110%2C58&amp;season=2022&amp;month=0&amp;season1=2022&amp;ind=0&amp;qual=300&amp;pageitems=2000000000&amp;v_cr=202301&amp;team=12" xr:uid="{3B938A8C-00EE-445D-92D1-18EEC85D3A26}"/>
    <hyperlink ref="B95" r:id="rId183" display="https://www.fangraphs.com/players/max-muncy/13301/stats" xr:uid="{54C3AB12-C8D9-4BC8-9CF4-82CE8F21B177}"/>
    <hyperlink ref="C95" r:id="rId184" display="https://www.fangraphs.com/leaders/major-league?pos=all&amp;stats=bat&amp;lg=all&amp;type=c%2C43%2C44%2C45%2C110%2C58&amp;season=2022&amp;month=0&amp;season1=2022&amp;ind=0&amp;qual=300&amp;pageitems=2000000000&amp;v_cr=202301&amp;team=22" xr:uid="{493723CC-73AF-4293-9556-6193EF682D30}"/>
    <hyperlink ref="B96" r:id="rId185" display="https://www.fangraphs.com/players/bryce-harper/11579/stats" xr:uid="{F7386898-98F6-46BD-8C58-F4E44B3A9C25}"/>
    <hyperlink ref="C96" r:id="rId186" display="https://www.fangraphs.com/leaders/major-league?pos=all&amp;stats=bat&amp;lg=all&amp;type=c%2C43%2C44%2C45%2C110%2C58&amp;season=2022&amp;month=0&amp;season1=2022&amp;ind=0&amp;qual=300&amp;pageitems=2000000000&amp;v_cr=202301&amp;team=26" xr:uid="{CD66C74D-FAEE-41E7-8A09-789DBB3DBDF3}"/>
    <hyperlink ref="B97" r:id="rId187" display="https://www.fangraphs.com/players/jake-mccarthy/21622/stats" xr:uid="{672BA503-7594-4E94-A505-394C36A2C51C}"/>
    <hyperlink ref="C97" r:id="rId188" display="https://www.fangraphs.com/leaders/major-league?pos=all&amp;stats=bat&amp;lg=all&amp;type=c%2C43%2C44%2C45%2C110%2C58&amp;season=2022&amp;month=0&amp;season1=2022&amp;ind=0&amp;qual=300&amp;pageitems=2000000000&amp;v_cr=202301&amp;team=15" xr:uid="{19B72B75-5CBD-445F-B512-B431619C4FD3}"/>
    <hyperlink ref="B98" r:id="rId189" display="https://www.fangraphs.com/players/trevor-story/12564/stats" xr:uid="{7FE8D2FC-A07A-4E65-81D2-F8A48F2D9201}"/>
    <hyperlink ref="C98" r:id="rId190" display="https://www.fangraphs.com/leaders/major-league?pos=all&amp;stats=bat&amp;lg=all&amp;type=c%2C43%2C44%2C45%2C110%2C58&amp;season=2022&amp;month=0&amp;season1=2022&amp;ind=0&amp;qual=300&amp;pageitems=2000000000&amp;v_cr=202301&amp;team=3" xr:uid="{304EF7C5-8973-48A9-B955-BB5F9705EE23}"/>
    <hyperlink ref="B99" r:id="rId191" display="https://www.fangraphs.com/players/gio-urshela/10681/stats" xr:uid="{8691C6FD-96DE-473D-BA40-CFA55F76F8C6}"/>
    <hyperlink ref="C99" r:id="rId192" display="https://www.fangraphs.com/leaders/major-league?pos=all&amp;stats=bat&amp;lg=all&amp;type=c%2C43%2C44%2C45%2C110%2C58&amp;season=2022&amp;month=0&amp;season1=2022&amp;ind=0&amp;qual=300&amp;pageitems=2000000000&amp;v_cr=202301&amp;team=8" xr:uid="{DE29A362-F5F2-418D-8B50-9F6472B6C2BB}"/>
    <hyperlink ref="B100" r:id="rId193" display="https://www.fangraphs.com/players/santiago-espinal/19997/stats" xr:uid="{A374F25E-79C5-4809-BB07-55B35CCB91A7}"/>
    <hyperlink ref="C100" r:id="rId194" display="https://www.fangraphs.com/leaders/major-league?pos=all&amp;stats=bat&amp;lg=all&amp;type=c%2C43%2C44%2C45%2C110%2C58&amp;season=2022&amp;month=0&amp;season1=2022&amp;ind=0&amp;qual=300&amp;pageitems=2000000000&amp;v_cr=202301&amp;team=14" xr:uid="{53B5AAE4-B530-4E29-98A1-57D2BE41A528}"/>
    <hyperlink ref="B101" r:id="rId195" display="https://www.fangraphs.com/players/wander-franco/23667/stats" xr:uid="{9493A7E9-7A12-4EA9-AFE4-D102BB905176}"/>
    <hyperlink ref="C101" r:id="rId196" display="https://www.fangraphs.com/leaders/major-league?pos=all&amp;stats=bat&amp;lg=all&amp;type=c%2C43%2C44%2C45%2C110%2C58&amp;season=2022&amp;month=0&amp;season1=2022&amp;ind=0&amp;qual=300&amp;pageitems=2000000000&amp;v_cr=202301&amp;team=12" xr:uid="{53000426-1213-4C79-92D2-8F1831A80235}"/>
    <hyperlink ref="B102" r:id="rId197" display="https://www.fangraphs.com/players/ty-france/17982/stats" xr:uid="{8E911FAA-4FFD-4344-B3FD-3D9EFEF6D22D}"/>
    <hyperlink ref="C102" r:id="rId198" display="https://www.fangraphs.com/leaders/major-league?pos=all&amp;stats=bat&amp;lg=all&amp;type=c%2C43%2C44%2C45%2C110%2C58&amp;season=2022&amp;month=0&amp;season1=2022&amp;ind=0&amp;qual=300&amp;pageitems=2000000000&amp;v_cr=202301&amp;team=11" xr:uid="{DE82BE46-DBC8-4C38-A376-276155DAB0D9}"/>
    <hyperlink ref="B103" r:id="rId199" display="https://www.fangraphs.com/players/rhys-hoskins/16472/stats" xr:uid="{019297B6-F9BB-485A-A522-802C5B0FA6AB}"/>
    <hyperlink ref="C103" r:id="rId200" display="https://www.fangraphs.com/leaders/major-league?pos=all&amp;stats=bat&amp;lg=all&amp;type=c%2C43%2C44%2C45%2C110%2C58&amp;season=2022&amp;month=0&amp;season1=2022&amp;ind=0&amp;qual=300&amp;pageitems=2000000000&amp;v_cr=202301&amp;team=26" xr:uid="{D170C040-7769-4DB7-8BDE-4E3FBA611442}"/>
    <hyperlink ref="B104" r:id="rId201" display="https://www.fangraphs.com/players/luis-urias/16622/stats" xr:uid="{AA2A919D-B30D-4C1E-BA03-A44D58490EA2}"/>
    <hyperlink ref="C104" r:id="rId202" display="https://www.fangraphs.com/leaders/major-league?pos=all&amp;stats=bat&amp;lg=all&amp;type=c%2C43%2C44%2C45%2C110%2C58&amp;season=2022&amp;month=0&amp;season1=2022&amp;ind=0&amp;qual=300&amp;pageitems=2000000000&amp;v_cr=202301&amp;team=23" xr:uid="{7A0C8C19-91EF-41AE-8F14-7D3DDA6DCAF0}"/>
    <hyperlink ref="B105" r:id="rId203" display="https://www.fangraphs.com/players/bobby-witt-jr/25764/stats" xr:uid="{36E49D45-0915-4521-A01A-58B787AA3934}"/>
    <hyperlink ref="C105" r:id="rId204" display="https://www.fangraphs.com/leaders/major-league?pos=all&amp;stats=bat&amp;lg=all&amp;type=c%2C43%2C44%2C45%2C110%2C58&amp;season=2022&amp;month=0&amp;season1=2022&amp;ind=0&amp;qual=300&amp;pageitems=2000000000&amp;v_cr=202301&amp;team=7" xr:uid="{57418197-F34E-409B-BEF9-4C5352459758}"/>
    <hyperlink ref="B106" r:id="rId205" display="https://www.fangraphs.com/players/mike-yastrzemski/14854/stats" xr:uid="{EA8D817B-0E5A-4942-BD05-BC9C3F76904C}"/>
    <hyperlink ref="C106" r:id="rId206" display="https://www.fangraphs.com/leaders/major-league?pos=all&amp;stats=bat&amp;lg=all&amp;type=c%2C43%2C44%2C45%2C110%2C58&amp;season=2022&amp;month=0&amp;season1=2022&amp;ind=0&amp;qual=300&amp;pageitems=2000000000&amp;v_cr=202301&amp;team=30" xr:uid="{FF2BD7A2-C08C-40F0-BE76-DCCE85591B92}"/>
    <hyperlink ref="B107" r:id="rId207" display="https://www.fangraphs.com/players/christian-yelich/11477/stats" xr:uid="{7EFE736E-BCFB-4358-BA4D-48987D275D8A}"/>
    <hyperlink ref="C107" r:id="rId208" display="https://www.fangraphs.com/leaders/major-league?pos=all&amp;stats=bat&amp;lg=all&amp;type=c%2C43%2C44%2C45%2C110%2C58&amp;season=2022&amp;month=0&amp;season1=2022&amp;ind=0&amp;qual=300&amp;pageitems=2000000000&amp;v_cr=202301&amp;team=23" xr:uid="{AB5650B7-D02C-4EE6-B2BF-5F0522718A13}"/>
    <hyperlink ref="B108" r:id="rId209" display="https://www.fangraphs.com/players/eduardo-escobar/6153/stats" xr:uid="{E2345B8A-2BF1-4770-AF8F-2C62F78BB279}"/>
    <hyperlink ref="C108" r:id="rId210" display="https://www.fangraphs.com/leaders/major-league?pos=all&amp;stats=bat&amp;lg=all&amp;type=c%2C43%2C44%2C45%2C110%2C58&amp;season=2022&amp;month=0&amp;season1=2022&amp;ind=0&amp;qual=300&amp;pageitems=2000000000&amp;v_cr=202301&amp;team=25" xr:uid="{5EBF849C-7C38-4EB5-BBFB-B4DB6D580EB6}"/>
    <hyperlink ref="B109" r:id="rId211" display="https://www.fangraphs.com/players/trent-grisham/18564/stats" xr:uid="{284672F1-3BA3-467F-8D33-6AACEE00BA1E}"/>
    <hyperlink ref="C109" r:id="rId212" display="https://www.fangraphs.com/leaders/major-league?pos=all&amp;stats=bat&amp;lg=all&amp;type=c%2C43%2C44%2C45%2C110%2C58&amp;season=2022&amp;month=0&amp;season1=2022&amp;ind=0&amp;qual=300&amp;pageitems=2000000000&amp;v_cr=202301&amp;team=29" xr:uid="{D7B598B2-B5A6-4553-B472-39486C5FD981}"/>
    <hyperlink ref="B110" r:id="rId213" display="https://www.fangraphs.com/players/ronald-acuna-jr/18401/stats" xr:uid="{2ABF583E-EDED-4AE6-9E28-91A34798F9C2}"/>
    <hyperlink ref="C110" r:id="rId214" display="https://www.fangraphs.com/leaders/major-league?pos=all&amp;stats=bat&amp;lg=all&amp;type=c%2C43%2C44%2C45%2C110%2C58&amp;season=2022&amp;month=0&amp;season1=2022&amp;ind=0&amp;qual=300&amp;pageitems=2000000000&amp;v_cr=202301&amp;team=16" xr:uid="{EFB3B6C7-79C0-4CE2-A879-CFE99011B4DB}"/>
    <hyperlink ref="B111" r:id="rId215" display="https://www.fangraphs.com/players/jon-berti/12037/stats" xr:uid="{2B8FC713-A04E-4C91-8522-81E2F9F1023C}"/>
    <hyperlink ref="C111" r:id="rId216" display="https://www.fangraphs.com/leaders/major-league?pos=all&amp;stats=bat&amp;lg=all&amp;type=c%2C43%2C44%2C45%2C110%2C58&amp;season=2022&amp;month=0&amp;season1=2022&amp;ind=0&amp;qual=300&amp;pageitems=2000000000&amp;v_cr=202301&amp;team=20" xr:uid="{6C39F91F-52CC-496D-A629-041A4875C7ED}"/>
    <hyperlink ref="B112" r:id="rId217" display="https://www.fangraphs.com/players/austin-slater/16153/stats" xr:uid="{1785784A-453B-452F-BD0D-17BA219D0348}"/>
    <hyperlink ref="C112" r:id="rId218" display="https://www.fangraphs.com/leaders/major-league?pos=all&amp;stats=bat&amp;lg=all&amp;type=c%2C43%2C44%2C45%2C110%2C58&amp;season=2022&amp;month=0&amp;season1=2022&amp;ind=0&amp;qual=300&amp;pageitems=2000000000&amp;v_cr=202301&amp;team=30" xr:uid="{45BB01B8-6B66-40E3-B91A-FFB58892FA4C}"/>
    <hyperlink ref="B113" r:id="rId219" display="https://www.fangraphs.com/players/brandon-crawford/5343/stats" xr:uid="{C7855F08-179F-459A-95B6-CB0FA415A245}"/>
    <hyperlink ref="C113" r:id="rId220" display="https://www.fangraphs.com/leaders/major-league?pos=all&amp;stats=bat&amp;lg=all&amp;type=c%2C43%2C44%2C45%2C110%2C58&amp;season=2022&amp;month=0&amp;season1=2022&amp;ind=0&amp;qual=300&amp;pageitems=2000000000&amp;v_cr=202301&amp;team=30" xr:uid="{0B98DC6B-4AEB-426B-8470-BD4A12016BA0}"/>
    <hyperlink ref="B114" r:id="rId221" display="https://www.fangraphs.com/players/jace-peterson/12325/stats" xr:uid="{24ED2B38-F112-4482-A481-CD49C5CEC321}"/>
    <hyperlink ref="C114" r:id="rId222" display="https://www.fangraphs.com/leaders/major-league?pos=all&amp;stats=bat&amp;lg=all&amp;type=c%2C43%2C44%2C45%2C110%2C58&amp;season=2022&amp;month=0&amp;season1=2022&amp;ind=0&amp;qual=300&amp;pageitems=2000000000&amp;v_cr=202301&amp;team=23" xr:uid="{4DB85321-4B6D-4FD3-B237-9C5635236AA0}"/>
    <hyperlink ref="B115" r:id="rId223" display="https://www.fangraphs.com/players/joc-pederson/11899/stats" xr:uid="{A7E0F411-5258-4362-B275-7AE3CA2847A0}"/>
    <hyperlink ref="C115" r:id="rId224" display="https://www.fangraphs.com/leaders/major-league?pos=all&amp;stats=bat&amp;lg=all&amp;type=c%2C43%2C44%2C45%2C110%2C58&amp;season=2022&amp;month=0&amp;season1=2022&amp;ind=0&amp;qual=300&amp;pageitems=2000000000&amp;v_cr=202301&amp;team=30" xr:uid="{779EDD47-5059-42A0-BEB3-937B513A7E83}"/>
    <hyperlink ref="B116" r:id="rId225" display="https://www.fangraphs.com/players/luis-robert/20043/stats" xr:uid="{95D2F903-D27E-44B2-A2EA-5AB0A429E492}"/>
    <hyperlink ref="C116" r:id="rId226" display="https://www.fangraphs.com/leaders/major-league?pos=all&amp;stats=bat&amp;lg=all&amp;type=c%2C43%2C44%2C45%2C110%2C58&amp;season=2022&amp;month=0&amp;season1=2022&amp;ind=0&amp;qual=300&amp;pageitems=2000000000&amp;v_cr=202301&amp;team=4" xr:uid="{78996DB9-17A3-458B-AD17-96B54A10CA9C}"/>
    <hyperlink ref="B117" r:id="rId227" display="https://www.fangraphs.com/players/tyrone-taylor/13675/stats" xr:uid="{EA8199C8-941B-4A58-8CE9-9971F2E2C3EF}"/>
    <hyperlink ref="C117" r:id="rId228" display="https://www.fangraphs.com/leaders/major-league?pos=all&amp;stats=bat&amp;lg=all&amp;type=c%2C43%2C44%2C45%2C110%2C58&amp;season=2022&amp;month=0&amp;season1=2022&amp;ind=0&amp;qual=300&amp;pageitems=2000000000&amp;v_cr=202301&amp;team=23" xr:uid="{FEEB6389-AD9B-4C27-AECF-D0EBA6D6ACCF}"/>
    <hyperlink ref="B118" r:id="rId229" display="https://www.fangraphs.com/players/seiya-suzuki/30116/stats" xr:uid="{1DF9A909-9C92-4B59-9CD0-1341E365C13F}"/>
    <hyperlink ref="C118" r:id="rId230" display="https://www.fangraphs.com/leaders/major-league?pos=all&amp;stats=bat&amp;lg=all&amp;type=c%2C43%2C44%2C45%2C110%2C58&amp;season=2022&amp;month=0&amp;season1=2022&amp;ind=0&amp;qual=300&amp;pageitems=2000000000&amp;v_cr=202301&amp;team=17" xr:uid="{954A9DC2-8D31-4DD6-A871-73F253334379}"/>
    <hyperlink ref="B119" r:id="rId231" display="https://www.fangraphs.com/players/myles-straw/17620/stats" xr:uid="{057B7EFF-4078-48EE-8680-B8CE20648B96}"/>
    <hyperlink ref="C119" r:id="rId232" display="https://www.fangraphs.com/leaders/major-league?pos=all&amp;stats=bat&amp;lg=all&amp;type=c%2C43%2C44%2C45%2C110%2C58&amp;season=2022&amp;month=0&amp;season1=2022&amp;ind=0&amp;qual=300&amp;pageitems=2000000000&amp;v_cr=202301&amp;team=5" xr:uid="{90EA084C-EAD2-4E72-A627-A1B47A00028F}"/>
    <hyperlink ref="B120" r:id="rId233" display="https://www.fangraphs.com/players/chas-mccormick/19599/stats" xr:uid="{590413B7-0A21-4721-AE6A-F4C358E7737F}"/>
    <hyperlink ref="C120" r:id="rId234" display="https://www.fangraphs.com/leaders/major-league?pos=all&amp;stats=bat&amp;lg=all&amp;type=c%2C43%2C44%2C45%2C110%2C58&amp;season=2022&amp;month=0&amp;season1=2022&amp;ind=0&amp;qual=300&amp;pageitems=2000000000&amp;v_cr=202301&amp;team=21" xr:uid="{49A635A9-EA40-4E15-99CB-12BD82FF3C03}"/>
    <hyperlink ref="B121" r:id="rId235" display="https://www.fangraphs.com/players/tim-anderson/15172/stats" xr:uid="{D22693E4-99FC-48CE-8258-CC75B86BAF49}"/>
    <hyperlink ref="C121" r:id="rId236" display="https://www.fangraphs.com/leaders/major-league?pos=all&amp;stats=bat&amp;lg=all&amp;type=c%2C43%2C44%2C45%2C110%2C58&amp;season=2022&amp;month=0&amp;season1=2022&amp;ind=0&amp;qual=300&amp;pageitems=2000000000&amp;v_cr=202301&amp;team=4" xr:uid="{CC0ACF87-A4C6-4FA2-9F34-0543FA7784A3}"/>
    <hyperlink ref="B122" r:id="rId237" display="https://www.fangraphs.com/players/jp-crawford/15491/stats" xr:uid="{B69A5FB2-2E9B-4461-A4B7-26AD1E209318}"/>
    <hyperlink ref="C122" r:id="rId238" display="https://www.fangraphs.com/leaders/major-league?pos=all&amp;stats=bat&amp;lg=all&amp;type=c%2C43%2C44%2C45%2C110%2C58&amp;season=2022&amp;month=0&amp;season1=2022&amp;ind=0&amp;qual=300&amp;pageitems=2000000000&amp;v_cr=202301&amp;team=11" xr:uid="{34FAC351-A007-466C-9EAE-7F4EDDABF5A8}"/>
    <hyperlink ref="B123" r:id="rId239" display="https://www.fangraphs.com/players/max-kepler/12144/stats" xr:uid="{47E4FE02-1378-49DE-A560-1F8EB237065F}"/>
    <hyperlink ref="C123" r:id="rId240" display="https://www.fangraphs.com/leaders/major-league?pos=all&amp;stats=bat&amp;lg=all&amp;type=c%2C43%2C44%2C45%2C110%2C58&amp;season=2022&amp;month=0&amp;season1=2022&amp;ind=0&amp;qual=300&amp;pageitems=2000000000&amp;v_cr=202301&amp;team=8" xr:uid="{8481346E-612F-4E49-89C3-CCE86A9371B3}"/>
    <hyperlink ref="B124" r:id="rId241" display="https://www.fangraphs.com/players/josh-bell/13145/stats" xr:uid="{4B5D836D-549E-4089-8254-C6CE9D4D8F7F}"/>
    <hyperlink ref="B125" r:id="rId242" display="https://www.fangraphs.com/players/chris-taylor/13757/stats" xr:uid="{6022AC69-8280-4F3F-BE8D-8674EEEB67F5}"/>
    <hyperlink ref="C125" r:id="rId243" display="https://www.fangraphs.com/leaders/major-league?pos=all&amp;stats=bat&amp;lg=all&amp;type=c%2C43%2C44%2C45%2C110%2C58&amp;season=2022&amp;month=0&amp;season1=2022&amp;ind=0&amp;qual=300&amp;pageitems=2000000000&amp;v_cr=202301&amp;team=22" xr:uid="{84D959F1-197E-423D-BA7D-817FA5FA21C9}"/>
    <hyperlink ref="B126" r:id="rId244" display="https://www.fangraphs.com/players/jose-siri/17452/stats" xr:uid="{9765C554-4D10-4A91-9F02-E1D431D2B909}"/>
    <hyperlink ref="B127" r:id="rId245" display="https://www.fangraphs.com/players/javier-baez/12979/stats" xr:uid="{5ECF53DF-001F-4FF0-8727-A449A03D0029}"/>
    <hyperlink ref="C127" r:id="rId246" display="https://www.fangraphs.com/leaders/major-league?pos=all&amp;stats=bat&amp;lg=all&amp;type=c%2C43%2C44%2C45%2C110%2C58&amp;season=2022&amp;month=0&amp;season1=2022&amp;ind=0&amp;qual=300&amp;pageitems=2000000000&amp;v_cr=202301&amp;team=6" xr:uid="{2AAE1449-93DD-4FF4-8EFA-1765FA0D2367}"/>
    <hyperlink ref="B128" r:id="rId247" display="https://www.fangraphs.com/players/christian-bethancourt/10028/stats" xr:uid="{D374CBBA-5D06-46ED-BC45-F3180A5E3D52}"/>
    <hyperlink ref="B129" r:id="rId248" display="https://www.fangraphs.com/players/jorge-polanco/13152/stats" xr:uid="{706F7095-87FA-400D-9EDC-26A3808DE1CD}"/>
    <hyperlink ref="C129" r:id="rId249" display="https://www.fangraphs.com/leaders/major-league?pos=all&amp;stats=bat&amp;lg=all&amp;type=c%2C43%2C44%2C45%2C110%2C58&amp;season=2022&amp;month=0&amp;season1=2022&amp;ind=0&amp;qual=300&amp;pageitems=2000000000&amp;v_cr=202301&amp;team=8" xr:uid="{50A8D1A1-3E07-4DF2-ABAF-9C60C3E16C6F}"/>
    <hyperlink ref="B130" r:id="rId250" display="https://www.fangraphs.com/players/josh-naylor/18839/stats" xr:uid="{56F15D53-17DD-4EFF-8DDF-21560C9267B0}"/>
    <hyperlink ref="C130" r:id="rId251" display="https://www.fangraphs.com/leaders/major-league?pos=all&amp;stats=bat&amp;lg=all&amp;type=c%2C43%2C44%2C45%2C110%2C58&amp;season=2022&amp;month=0&amp;season1=2022&amp;ind=0&amp;qual=300&amp;pageitems=2000000000&amp;v_cr=202301&amp;team=5" xr:uid="{70592A84-224A-4D02-957C-ADC512C4A1EB}"/>
    <hyperlink ref="B131" r:id="rId252" display="https://www.fangraphs.com/players/cody-bellinger/15998/stats" xr:uid="{E6547FB6-0577-41DF-AEF3-7E559079952D}"/>
    <hyperlink ref="C131" r:id="rId253" display="https://www.fangraphs.com/leaders/major-league?pos=all&amp;stats=bat&amp;lg=all&amp;type=c%2C43%2C44%2C45%2C110%2C58&amp;season=2022&amp;month=0&amp;season1=2022&amp;ind=0&amp;qual=300&amp;pageitems=2000000000&amp;v_cr=202301&amp;team=22" xr:uid="{0D03AF3B-6AE9-4344-B963-4D16BE742690}"/>
    <hyperlink ref="B132" r:id="rId254" display="https://www.fangraphs.com/players/seth-brown/18171/stats" xr:uid="{89DE8293-1010-4A01-98C7-F00C2B8CA241}"/>
    <hyperlink ref="C132" r:id="rId255" display="https://www.fangraphs.com/leaders/major-league?pos=all&amp;stats=bat&amp;lg=all&amp;type=c%2C43%2C44%2C45%2C110%2C58&amp;season=2022&amp;month=0&amp;season1=2022&amp;ind=0&amp;qual=300&amp;pageitems=2000000000&amp;v_cr=202301&amp;team=10" xr:uid="{0E72A067-DD5D-4D72-B62E-3A4C3AA99646}"/>
    <hyperlink ref="B133" r:id="rId256" display="https://www.fangraphs.com/players/keibert-ruiz/19610/stats" xr:uid="{1C4184FD-2AC1-4E5E-9E26-8FA7C228A378}"/>
    <hyperlink ref="C133" r:id="rId257" display="https://www.fangraphs.com/leaders/major-league?pos=all&amp;stats=bat&amp;lg=all&amp;type=c%2C43%2C44%2C45%2C110%2C58&amp;season=2022&amp;month=0&amp;season1=2022&amp;ind=0&amp;qual=300&amp;pageitems=2000000000&amp;v_cr=202301&amp;team=24" xr:uid="{50F62F44-CE77-4776-8BFC-84BF1BA3D3A4}"/>
    <hyperlink ref="B134" r:id="rId258" display="https://www.fangraphs.com/players/jean-segura/5933/stats" xr:uid="{44145502-6307-464D-800D-3FCE52D84510}"/>
    <hyperlink ref="C134" r:id="rId259" display="https://www.fangraphs.com/leaders/major-league?pos=all&amp;stats=bat&amp;lg=all&amp;type=c%2C43%2C44%2C45%2C110%2C58&amp;season=2022&amp;month=0&amp;season1=2022&amp;ind=0&amp;qual=300&amp;pageitems=2000000000&amp;v_cr=202301&amp;team=26" xr:uid="{0691296D-63A4-410A-8A13-2BBC26551BCA}"/>
    <hyperlink ref="B135" r:id="rId260" display="https://www.fangraphs.com/players/albert-pujols/1177/stats" xr:uid="{F693A8B0-09BC-413D-962C-5EF18E3837AC}"/>
    <hyperlink ref="C135" r:id="rId261" display="https://www.fangraphs.com/leaders/major-league?pos=all&amp;stats=bat&amp;lg=all&amp;type=c%2C43%2C44%2C45%2C110%2C58&amp;season=2022&amp;month=0&amp;season1=2022&amp;ind=0&amp;qual=300&amp;pageitems=2000000000&amp;v_cr=202301&amp;team=28" xr:uid="{70DFCEB0-6E60-4EB9-944E-FED612B8761C}"/>
    <hyperlink ref="B136" r:id="rId262" display="https://www.fangraphs.com/players/ryan-mountcastle/18373/stats" xr:uid="{FCCCE991-8AC2-4192-8A23-5BA9E718B849}"/>
    <hyperlink ref="C136" r:id="rId263" display="https://www.fangraphs.com/leaders/major-league?pos=all&amp;stats=bat&amp;lg=all&amp;type=c%2C43%2C44%2C45%2C110%2C58&amp;season=2022&amp;month=0&amp;season1=2022&amp;ind=0&amp;qual=300&amp;pageitems=2000000000&amp;v_cr=202301&amp;team=2" xr:uid="{0D1300A7-B612-4B32-B6A0-805CA135B9E0}"/>
    <hyperlink ref="B137" r:id="rId264" display="https://www.fangraphs.com/players/eloy-jimenez/17484/stats" xr:uid="{D39B3A7E-AFF8-43FD-A4B0-1F3EB2A5D9F4}"/>
    <hyperlink ref="C137" r:id="rId265" display="https://www.fangraphs.com/leaders/major-league?pos=all&amp;stats=bat&amp;lg=all&amp;type=c%2C43%2C44%2C45%2C110%2C58&amp;season=2022&amp;month=0&amp;season1=2022&amp;ind=0&amp;qual=300&amp;pageitems=2000000000&amp;v_cr=202301&amp;team=4" xr:uid="{3EB992B5-A3B4-4347-BAD8-333DC98A930E}"/>
    <hyperlink ref="B138" r:id="rId266" display="https://www.fangraphs.com/players/david-peralta/2136/stats" xr:uid="{71F1E0C1-90D3-4D8B-A92E-6A3FF6C15354}"/>
    <hyperlink ref="B139" r:id="rId267" display="https://www.fangraphs.com/players/josh-donaldson/5038/stats" xr:uid="{35EFDC45-9B82-43F3-B1A9-C3BDBAD1044A}"/>
    <hyperlink ref="C139" r:id="rId268" display="https://www.fangraphs.com/leaders/major-league?pos=all&amp;stats=bat&amp;lg=all&amp;type=c%2C43%2C44%2C45%2C110%2C58&amp;season=2022&amp;month=0&amp;season1=2022&amp;ind=0&amp;qual=300&amp;pageitems=2000000000&amp;v_cr=202301&amp;team=9" xr:uid="{DBD4A1F6-6E97-407F-9812-1923069AEE1D}"/>
    <hyperlink ref="B140" r:id="rId269" display="https://www.fangraphs.com/players/jack-suwinski/22244/stats" xr:uid="{73B1BE2D-096C-491B-BC9F-9226F632C3EA}"/>
    <hyperlink ref="C140" r:id="rId270" display="https://www.fangraphs.com/leaders/major-league?pos=all&amp;stats=bat&amp;lg=all&amp;type=c%2C43%2C44%2C45%2C110%2C58&amp;season=2022&amp;month=0&amp;season1=2022&amp;ind=0&amp;qual=300&amp;pageitems=2000000000&amp;v_cr=202301&amp;team=27" xr:uid="{CF2231C3-EA5F-4E07-9F41-F600354E1DC3}"/>
    <hyperlink ref="B141" r:id="rId271" display="https://www.fangraphs.com/players/brandon-marsh/20202/stats" xr:uid="{294BF409-621E-45F3-87AF-DF16F0325A8A}"/>
    <hyperlink ref="B142" r:id="rId272" display="https://www.fangraphs.com/players/austin-hays/19363/stats" xr:uid="{409D835F-D36A-41D0-99F6-07093B19116D}"/>
    <hyperlink ref="C142" r:id="rId273" display="https://www.fangraphs.com/leaders/major-league?pos=all&amp;stats=bat&amp;lg=all&amp;type=c%2C43%2C44%2C45%2C110%2C58&amp;season=2022&amp;month=0&amp;season1=2022&amp;ind=0&amp;qual=300&amp;pageitems=2000000000&amp;v_cr=202301&amp;team=2" xr:uid="{D9B4A467-2179-4C46-B5FA-BE5C67B199A7}"/>
    <hyperlink ref="B143" r:id="rId274" display="https://www.fangraphs.com/players/oscar-gonzalez/20970/stats" xr:uid="{B2A8148C-4D12-4C50-876E-B0161DE0790F}"/>
    <hyperlink ref="C143" r:id="rId275" display="https://www.fangraphs.com/leaders/major-league?pos=all&amp;stats=bat&amp;lg=all&amp;type=c%2C43%2C44%2C45%2C110%2C58&amp;season=2022&amp;month=0&amp;season1=2022&amp;ind=0&amp;qual=300&amp;pageitems=2000000000&amp;v_cr=202301&amp;team=5" xr:uid="{864D20AC-F6DE-4BB6-883D-DEEE8060D965}"/>
    <hyperlink ref="B144" r:id="rId276" display="https://www.fangraphs.com/players/luis-rengifo/19858/stats" xr:uid="{02B29C11-9B74-4644-87F1-2B62B7B30AB2}"/>
    <hyperlink ref="C144" r:id="rId277" display="https://www.fangraphs.com/leaders/major-league?pos=all&amp;stats=bat&amp;lg=all&amp;type=c%2C43%2C44%2C45%2C110%2C58&amp;season=2022&amp;month=0&amp;season1=2022&amp;ind=0&amp;qual=300&amp;pageitems=2000000000&amp;v_cr=202301&amp;team=1" xr:uid="{9E1559E3-40FB-4C5C-9A31-97463D73CAC0}"/>
    <hyperlink ref="B145" r:id="rId278" display="https://www.fangraphs.com/players/brendan-rodgers/17907/stats" xr:uid="{1FDCF2CE-23BD-4106-A752-7F5158D064C4}"/>
    <hyperlink ref="C145" r:id="rId279" display="https://www.fangraphs.com/leaders/major-league?pos=all&amp;stats=bat&amp;lg=all&amp;type=c%2C43%2C44%2C45%2C110%2C58&amp;season=2022&amp;month=0&amp;season1=2022&amp;ind=0&amp;qual=300&amp;pageitems=2000000000&amp;v_cr=202301&amp;team=19" xr:uid="{35AFE35B-8683-41D3-BCB0-F0B65DDECAB9}"/>
    <hyperlink ref="B146" r:id="rId280" display="https://www.fangraphs.com/players/christian-vazquez/9774/stats" xr:uid="{5331E3A1-7CBE-4A9E-99B0-5F01E565B496}"/>
    <hyperlink ref="B147" r:id="rId281" display="https://www.fangraphs.com/players/christopher-morel/21897/stats" xr:uid="{5AE9A804-8A88-448D-99DA-957E9FAE96FE}"/>
    <hyperlink ref="C147" r:id="rId282" display="https://www.fangraphs.com/leaders/major-league?pos=all&amp;stats=bat&amp;lg=all&amp;type=c%2C43%2C44%2C45%2C110%2C58&amp;season=2022&amp;month=0&amp;season1=2022&amp;ind=0&amp;qual=300&amp;pageitems=2000000000&amp;v_cr=202301&amp;team=17" xr:uid="{754E0F19-10E9-4E22-BA00-6886DB18D0B2}"/>
    <hyperlink ref="B148" r:id="rId283" display="https://www.fangraphs.com/players/wilmer-flores/5827/stats" xr:uid="{892B6496-3380-440B-BE46-6D202539C299}"/>
    <hyperlink ref="C148" r:id="rId284" display="https://www.fangraphs.com/leaders/major-league?pos=all&amp;stats=bat&amp;lg=all&amp;type=c%2C43%2C44%2C45%2C110%2C58&amp;season=2022&amp;month=0&amp;season1=2022&amp;ind=0&amp;qual=300&amp;pageitems=2000000000&amp;v_cr=202301&amp;team=30" xr:uid="{A70EFE96-96A6-4932-BD7C-587227F931AA}"/>
    <hyperlink ref="B149" r:id="rId285" display="https://www.fangraphs.com/players/nick-gordon/16337/stats" xr:uid="{0A5B3573-6D18-4C73-AFDC-BFDCB884B955}"/>
    <hyperlink ref="C149" r:id="rId286" display="https://www.fangraphs.com/leaders/major-league?pos=all&amp;stats=bat&amp;lg=all&amp;type=c%2C43%2C44%2C45%2C110%2C58&amp;season=2022&amp;month=0&amp;season1=2022&amp;ind=0&amp;qual=300&amp;pageitems=2000000000&amp;v_cr=202301&amp;team=8" xr:uid="{D754B690-34E1-496D-8EFC-D0DC9830E2F5}"/>
    <hyperlink ref="B150" r:id="rId287" display="https://www.fangraphs.com/players/alec-bohm/21618/stats" xr:uid="{5EE1AF94-DDDE-414E-A554-75A6418B143F}"/>
    <hyperlink ref="C150" r:id="rId288" display="https://www.fangraphs.com/leaders/major-league?pos=all&amp;stats=bat&amp;lg=all&amp;type=c%2C43%2C44%2C45%2C110%2C58&amp;season=2022&amp;month=0&amp;season1=2022&amp;ind=0&amp;qual=300&amp;pageitems=2000000000&amp;v_cr=202301&amp;team=26" xr:uid="{4F2EE676-4648-4021-967C-C642813EEF29}"/>
    <hyperlink ref="B151" r:id="rId289" display="https://www.fangraphs.com/players/ketel-marte/13613/stats" xr:uid="{A8A78DAB-9161-455E-BC0C-905E21AE5201}"/>
    <hyperlink ref="C151" r:id="rId290" display="https://www.fangraphs.com/leaders/major-league?pos=all&amp;stats=bat&amp;lg=all&amp;type=c%2C43%2C44%2C45%2C110%2C58&amp;season=2022&amp;month=0&amp;season1=2022&amp;ind=0&amp;qual=300&amp;pageitems=2000000000&amp;v_cr=202301&amp;team=15" xr:uid="{C979CCA3-9123-492F-83B8-067E644DBED8}"/>
    <hyperlink ref="B152" r:id="rId291" display="https://www.fangraphs.com/players/aaron-hicks/5297/stats" xr:uid="{AB7CD851-DF84-4D84-B7A2-5A87935E4BAA}"/>
    <hyperlink ref="C152" r:id="rId292" display="https://www.fangraphs.com/leaders/major-league?pos=all&amp;stats=bat&amp;lg=all&amp;type=c%2C43%2C44%2C45%2C110%2C58&amp;season=2022&amp;month=0&amp;season1=2022&amp;ind=0&amp;qual=300&amp;pageitems=2000000000&amp;v_cr=202301&amp;team=9" xr:uid="{752D947D-DF1A-4FC0-81F7-126757196683}"/>
    <hyperlink ref="B153" r:id="rId293" display="https://www.fangraphs.com/players/kyle-farmer/14813/stats" xr:uid="{70BE23D8-D5B0-4107-B419-00819ACD9F92}"/>
    <hyperlink ref="C153" r:id="rId294" display="https://www.fangraphs.com/leaders/major-league?pos=all&amp;stats=bat&amp;lg=all&amp;type=c%2C43%2C44%2C45%2C110%2C58&amp;season=2022&amp;month=0&amp;season1=2022&amp;ind=0&amp;qual=300&amp;pageitems=2000000000&amp;v_cr=202301&amp;team=18" xr:uid="{CB881F51-FD89-472B-BDAA-DBD487A24968}"/>
    <hyperlink ref="B154" r:id="rId295" display="https://www.fangraphs.com/players/isiah-kiner-falefa/16512/stats" xr:uid="{61A6E7D7-9E4E-4C83-96DC-A78F4CCEFE7E}"/>
    <hyperlink ref="C154" r:id="rId296" display="https://www.fangraphs.com/leaders/major-league?pos=all&amp;stats=bat&amp;lg=all&amp;type=c%2C43%2C44%2C45%2C110%2C58&amp;season=2022&amp;month=0&amp;season1=2022&amp;ind=0&amp;qual=300&amp;pageitems=2000000000&amp;v_cr=202301&amp;team=9" xr:uid="{A56831D5-BAB1-4F8F-B740-C34E952722BE}"/>
    <hyperlink ref="B155" r:id="rId297" display="https://www.fangraphs.com/players/whit-merrifield/11281/stats" xr:uid="{91284346-D7DC-4D70-A09C-9ACD4A1E214E}"/>
    <hyperlink ref="B156" r:id="rId298" display="https://www.fangraphs.com/players/michael-a-taylor/11489/stats" xr:uid="{1FB9005F-0357-4604-AC2C-7DD3154F8562}"/>
    <hyperlink ref="C156" r:id="rId299" display="https://www.fangraphs.com/leaders/major-league?pos=all&amp;stats=bat&amp;lg=all&amp;type=c%2C43%2C44%2C45%2C110%2C58&amp;season=2022&amp;month=0&amp;season1=2022&amp;ind=0&amp;qual=300&amp;pageitems=2000000000&amp;v_cr=202301&amp;team=7" xr:uid="{061332ED-BB50-4760-9D56-3B5E5655F87C}"/>
    <hyperlink ref="B157" r:id="rId300" display="https://www.fangraphs.com/players/manuel-margot/14712/stats" xr:uid="{6312D579-A060-4F6E-ACE0-ABA1F8B0CBBD}"/>
    <hyperlink ref="C157" r:id="rId301" display="https://www.fangraphs.com/leaders/major-league?pos=all&amp;stats=bat&amp;lg=all&amp;type=c%2C43%2C44%2C45%2C110%2C58&amp;season=2022&amp;month=0&amp;season1=2022&amp;ind=0&amp;qual=300&amp;pageitems=2000000000&amp;v_cr=202301&amp;team=12" xr:uid="{7F56B086-47DC-4E68-A6C3-00DBB1B3D2E9}"/>
    <hyperlink ref="B158" r:id="rId302" display="https://www.fangraphs.com/players/harrison-bader/18030/stats" xr:uid="{F7DBA651-0020-4FBF-942F-07177CB92BF4}"/>
    <hyperlink ref="B159" r:id="rId303" display="https://www.fangraphs.com/players/bryson-stott/26294/stats" xr:uid="{E5EAB147-70C5-4F66-A40A-18D1E8D36FFE}"/>
    <hyperlink ref="C159" r:id="rId304" display="https://www.fangraphs.com/leaders/major-league?pos=all&amp;stats=bat&amp;lg=all&amp;type=c%2C43%2C44%2C45%2C110%2C58&amp;season=2022&amp;month=0&amp;season1=2022&amp;ind=0&amp;qual=300&amp;pageitems=2000000000&amp;v_cr=202301&amp;team=26" xr:uid="{226DE16E-DAC7-47E3-A3ED-FEFFF743F509}"/>
    <hyperlink ref="B160" r:id="rId305" display="https://www.fangraphs.com/players/tony-kemp/14894/stats" xr:uid="{9746ABF8-4E9A-45D8-B744-F0F74679AC5A}"/>
    <hyperlink ref="C160" r:id="rId306" display="https://www.fangraphs.com/leaders/major-league?pos=all&amp;stats=bat&amp;lg=all&amp;type=c%2C43%2C44%2C45%2C110%2C58&amp;season=2022&amp;month=0&amp;season1=2022&amp;ind=0&amp;qual=300&amp;pageitems=2000000000&amp;v_cr=202301&amp;team=10" xr:uid="{B2DDEBA6-4310-47A0-BA28-02C0E3F5F40B}"/>
    <hyperlink ref="B161" r:id="rId307" display="https://www.fangraphs.com/players/daniel-vogelbach/14130/stats" xr:uid="{00B137A2-A3A3-4FAC-8A82-C6884E21F5E9}"/>
    <hyperlink ref="B162" r:id="rId308" display="https://www.fangraphs.com/players/jonathan-schoop/11265/stats" xr:uid="{C483A960-6179-49FE-B6C4-BC917A5F15F1}"/>
    <hyperlink ref="C162" r:id="rId309" display="https://www.fangraphs.com/leaders/major-league?pos=all&amp;stats=bat&amp;lg=all&amp;type=c%2C43%2C44%2C45%2C110%2C58&amp;season=2022&amp;month=0&amp;season1=2022&amp;ind=0&amp;qual=300&amp;pageitems=2000000000&amp;v_cr=202301&amp;team=6" xr:uid="{DED0331D-9D23-4D70-BC73-CD046A5A6A3D}"/>
    <hyperlink ref="B163" r:id="rId310" display="https://www.fangraphs.com/players/josh-harrison/8202/stats" xr:uid="{DACDA2D2-B57A-4072-A2EA-240D7B3F3A5F}"/>
    <hyperlink ref="C163" r:id="rId311" display="https://www.fangraphs.com/leaders/major-league?pos=all&amp;stats=bat&amp;lg=all&amp;type=c%2C43%2C44%2C45%2C110%2C58&amp;season=2022&amp;month=0&amp;season1=2022&amp;ind=0&amp;qual=300&amp;pageitems=2000000000&amp;v_cr=202301&amp;team=4" xr:uid="{5E460121-72C5-4215-A5DA-37B1E095C211}"/>
    <hyperlink ref="B164" r:id="rId312" display="https://www.fangraphs.com/players/cavan-biggio/19252/stats" xr:uid="{782835D4-DD8D-4B9D-89D8-226D7B654ACB}"/>
    <hyperlink ref="C164" r:id="rId313" display="https://www.fangraphs.com/leaders/major-league?pos=all&amp;stats=bat&amp;lg=all&amp;type=c%2C43%2C44%2C45%2C110%2C58&amp;season=2022&amp;month=0&amp;season1=2022&amp;ind=0&amp;qual=300&amp;pageitems=2000000000&amp;v_cr=202301&amp;team=14" xr:uid="{4774527F-514A-4019-A462-E023FB563BE5}"/>
    <hyperlink ref="B165" r:id="rId314" display="https://www.fangraphs.com/players/gary-sanchez/11442/stats" xr:uid="{54D20369-74F1-4794-B745-5102E17B7075}"/>
    <hyperlink ref="C165" r:id="rId315" display="https://www.fangraphs.com/leaders/major-league?pos=all&amp;stats=bat&amp;lg=all&amp;type=c%2C43%2C44%2C45%2C110%2C58&amp;season=2022&amp;month=0&amp;season1=2022&amp;ind=0&amp;qual=300&amp;pageitems=2000000000&amp;v_cr=202301&amp;team=8" xr:uid="{09C518C4-E047-490F-B6A4-96696C394351}"/>
    <hyperlink ref="B166" r:id="rId316" display="https://www.fangraphs.com/players/luis-guillorme/16451/stats" xr:uid="{2C55F698-EC6B-4876-BD20-B57CA53B9A8D}"/>
    <hyperlink ref="C166" r:id="rId317" display="https://www.fangraphs.com/leaders/major-league?pos=all&amp;stats=bat&amp;lg=all&amp;type=c%2C43%2C44%2C45%2C110%2C58&amp;season=2022&amp;month=0&amp;season1=2022&amp;ind=0&amp;qual=300&amp;pageitems=2000000000&amp;v_cr=202301&amp;team=25" xr:uid="{4D873910-5335-4949-A4F9-D76E2F2537FA}"/>
    <hyperlink ref="B167" r:id="rId318" display="https://www.fangraphs.com/players/kevin-newman/17696/stats" xr:uid="{77023D9D-BFAD-43DD-8E28-B97E3DED0434}"/>
    <hyperlink ref="C167" r:id="rId319" display="https://www.fangraphs.com/leaders/major-league?pos=all&amp;stats=bat&amp;lg=all&amp;type=c%2C43%2C44%2C45%2C110%2C58&amp;season=2022&amp;month=0&amp;season1=2022&amp;ind=0&amp;qual=300&amp;pageitems=2000000000&amp;v_cr=202301&amp;team=27" xr:uid="{1E105000-2161-4542-A6C2-793FA5E7B1C7}"/>
    <hyperlink ref="B168" r:id="rId320" display="https://www.fangraphs.com/players/eric-haase/14111/stats" xr:uid="{9808335C-E742-44FB-8238-1B2BB18D05A6}"/>
    <hyperlink ref="C168" r:id="rId321" display="https://www.fangraphs.com/leaders/major-league?pos=all&amp;stats=bat&amp;lg=all&amp;type=c%2C43%2C44%2C45%2C110%2C58&amp;season=2022&amp;month=0&amp;season1=2022&amp;ind=0&amp;qual=300&amp;pageitems=2000000000&amp;v_cr=202301&amp;team=6" xr:uid="{7089C2F1-9F74-4835-8F41-5CAFC70EA96A}"/>
    <hyperlink ref="B169" r:id="rId322" display="https://www.fangraphs.com/players/cj-cron/12546/stats" xr:uid="{F32E6980-76E4-45FB-991C-E629D028507F}"/>
    <hyperlink ref="C169" r:id="rId323" display="https://www.fangraphs.com/leaders/major-league?pos=all&amp;stats=bat&amp;lg=all&amp;type=c%2C43%2C44%2C45%2C110%2C58&amp;season=2022&amp;month=0&amp;season1=2022&amp;ind=0&amp;qual=300&amp;pageitems=2000000000&amp;v_cr=202301&amp;team=19" xr:uid="{712C8E62-0CDB-4B58-B46E-AE9FBB1EA79C}"/>
    <hyperlink ref="B170" r:id="rId324" display="https://www.fangraphs.com/players/ji-man-choi/5452/stats" xr:uid="{BABACC40-6D7D-40B4-AC0B-FE2511987251}"/>
    <hyperlink ref="C170" r:id="rId325" display="https://www.fangraphs.com/leaders/major-league?pos=all&amp;stats=bat&amp;lg=all&amp;type=c%2C43%2C44%2C45%2C110%2C58&amp;season=2022&amp;month=0&amp;season1=2022&amp;ind=0&amp;qual=300&amp;pageitems=2000000000&amp;v_cr=202301&amp;team=12" xr:uid="{16893878-7579-40FA-BD00-4C32377A3EBE}"/>
    <hyperlink ref="B171" r:id="rId326" display="https://www.fangraphs.com/players/giancarlo-stanton/4949/stats" xr:uid="{805B0B76-1E99-4909-8E07-593D281244F8}"/>
    <hyperlink ref="C171" r:id="rId327" display="https://www.fangraphs.com/leaders/major-league?pos=all&amp;stats=bat&amp;lg=all&amp;type=c%2C43%2C44%2C45%2C110%2C58&amp;season=2022&amp;month=0&amp;season1=2022&amp;ind=0&amp;qual=300&amp;pageitems=2000000000&amp;v_cr=202301&amp;team=9" xr:uid="{74896D1C-CCC0-4A46-848F-B7A5C4BA8A89}"/>
    <hyperlink ref="B172" r:id="rId328" display="https://www.fangraphs.com/players/tyler-oneill/15711/stats" xr:uid="{DDB124DC-E2CC-4C72-9DA6-C95AA7FAC097}"/>
    <hyperlink ref="C172" r:id="rId329" display="https://www.fangraphs.com/leaders/major-league?pos=all&amp;stats=bat&amp;lg=all&amp;type=c%2C43%2C44%2C45%2C110%2C58&amp;season=2022&amp;month=0&amp;season1=2022&amp;ind=0&amp;qual=300&amp;pageitems=2000000000&amp;v_cr=202301&amp;team=28" xr:uid="{8F9101EF-D89F-4DE2-BA48-6465B30CA349}"/>
    <hyperlink ref="B173" r:id="rId330" display="https://www.fangraphs.com/players/garrett-cooper/15279/stats" xr:uid="{06533E5D-0712-4AEC-BABB-A065D3E458F0}"/>
    <hyperlink ref="C173" r:id="rId331" display="https://www.fangraphs.com/leaders/major-league?pos=all&amp;stats=bat&amp;lg=all&amp;type=c%2C43%2C44%2C45%2C110%2C58&amp;season=2022&amp;month=0&amp;season1=2022&amp;ind=0&amp;qual=300&amp;pageitems=2000000000&amp;v_cr=202301&amp;team=20" xr:uid="{22417E50-B9A1-45A4-A949-AB2F70FE06CE}"/>
    <hyperlink ref="B174" r:id="rId332" display="https://www.fangraphs.com/players/harold-ramirez/14387/stats" xr:uid="{85A73112-FD81-42FB-9CB1-D1CCFD172307}"/>
    <hyperlink ref="C174" r:id="rId333" display="https://www.fangraphs.com/leaders/major-league?pos=all&amp;stats=bat&amp;lg=all&amp;type=c%2C43%2C44%2C45%2C110%2C58&amp;season=2022&amp;month=0&amp;season1=2022&amp;ind=0&amp;qual=300&amp;pageitems=2000000000&amp;v_cr=202301&amp;team=12" xr:uid="{B9E9BFCB-FDA4-4040-83EB-DB4317CA0ACD}"/>
    <hyperlink ref="B175" r:id="rId334" display="https://www.fangraphs.com/players/nicky-lopez/19339/stats" xr:uid="{DBE6FF83-E6CF-4DFC-9136-625D873F2228}"/>
    <hyperlink ref="C175" r:id="rId335" display="https://www.fangraphs.com/leaders/major-league?pos=all&amp;stats=bat&amp;lg=all&amp;type=c%2C43%2C44%2C45%2C110%2C58&amp;season=2022&amp;month=0&amp;season1=2022&amp;ind=0&amp;qual=300&amp;pageitems=2000000000&amp;v_cr=202301&amp;team=7" xr:uid="{B75349A6-DE5C-4E0F-9925-23BE84F33A03}"/>
    <hyperlink ref="B176" r:id="rId336" display="https://www.fangraphs.com/players/alex-verdugo/17027/stats" xr:uid="{8CBE4D36-AA24-47DD-895C-2E808144F39D}"/>
    <hyperlink ref="C176" r:id="rId337" display="https://www.fangraphs.com/leaders/major-league?pos=all&amp;stats=bat&amp;lg=all&amp;type=c%2C43%2C44%2C45%2C110%2C58&amp;season=2022&amp;month=0&amp;season1=2022&amp;ind=0&amp;qual=300&amp;pageitems=2000000000&amp;v_cr=202301&amp;team=3" xr:uid="{01DF439D-F6B5-4197-9214-E5E2EC9A6A4D}"/>
    <hyperlink ref="B177" r:id="rId338" display="https://www.fangraphs.com/players/victor-caratini/14968/stats" xr:uid="{91332EB4-808C-4695-9E5D-C71F504A78C7}"/>
    <hyperlink ref="C177" r:id="rId339" display="https://www.fangraphs.com/leaders/major-league?pos=all&amp;stats=bat&amp;lg=all&amp;type=c%2C43%2C44%2C45%2C110%2C58&amp;season=2022&amp;month=0&amp;season1=2022&amp;ind=0&amp;qual=300&amp;pageitems=2000000000&amp;v_cr=202301&amp;team=23" xr:uid="{3FA9DD6C-14EF-4E40-A5A4-63BBB04E6F25}"/>
    <hyperlink ref="B178" r:id="rId340" display="https://www.fangraphs.com/players/oneil-cruz/21711/stats" xr:uid="{1AC407D9-2A8C-4A25-8559-ABB0530CF880}"/>
    <hyperlink ref="C178" r:id="rId341" display="https://www.fangraphs.com/leaders/major-league?pos=all&amp;stats=bat&amp;lg=all&amp;type=c%2C43%2C44%2C45%2C110%2C58&amp;season=2022&amp;month=0&amp;season1=2022&amp;ind=0&amp;qual=300&amp;pageitems=2000000000&amp;v_cr=202301&amp;team=27" xr:uid="{F3B88BED-6BFE-4C1A-863C-E6B97601194F}"/>
    <hyperlink ref="B179" r:id="rId342" display="https://www.fangraphs.com/players/lane-thomas/16939/stats" xr:uid="{03C5074B-8BE8-4DA9-9DA9-2E0FB4502C1C}"/>
    <hyperlink ref="C179" r:id="rId343" display="https://www.fangraphs.com/leaders/major-league?pos=all&amp;stats=bat&amp;lg=all&amp;type=c%2C43%2C44%2C45%2C110%2C58&amp;season=2022&amp;month=0&amp;season1=2022&amp;ind=0&amp;qual=300&amp;pageitems=2000000000&amp;v_cr=202301&amp;team=24" xr:uid="{3CF4AA6D-90AF-4058-A3F7-DF2997AB3DA2}"/>
    <hyperlink ref="B180" r:id="rId344" display="https://www.fangraphs.com/players/jose-miranda/20538/stats" xr:uid="{16E95748-1B0E-4562-8E3D-6FCB740FC130}"/>
    <hyperlink ref="C180" r:id="rId345" display="https://www.fangraphs.com/leaders/major-league?pos=all&amp;stats=bat&amp;lg=all&amp;type=c%2C43%2C44%2C45%2C110%2C58&amp;season=2022&amp;month=0&amp;season1=2022&amp;ind=0&amp;qual=300&amp;pageitems=2000000000&amp;v_cr=202301&amp;team=8" xr:uid="{E6B41AD9-10B0-4C51-8EE8-913DB576A9AB}"/>
    <hyperlink ref="B181" r:id="rId346" display="https://www.fangraphs.com/players/joey-wendle/13853/stats" xr:uid="{CCC90565-D956-45F1-BFF8-D8E13B03AC1D}"/>
    <hyperlink ref="C181" r:id="rId347" display="https://www.fangraphs.com/leaders/major-league?pos=all&amp;stats=bat&amp;lg=all&amp;type=c%2C43%2C44%2C45%2C110%2C58&amp;season=2022&amp;month=0&amp;season1=2022&amp;ind=0&amp;qual=300&amp;pageitems=2000000000&amp;v_cr=202301&amp;team=20" xr:uid="{E6FE687D-5AAB-41EE-AC5A-819CC0405E85}"/>
    <hyperlink ref="B182" r:id="rId348" display="https://www.fangraphs.com/players/leody-taveras/18900/stats" xr:uid="{4DF7E436-596B-4795-8A61-386CF838BA39}"/>
    <hyperlink ref="C182" r:id="rId349" display="https://www.fangraphs.com/leaders/major-league?pos=all&amp;stats=bat&amp;lg=all&amp;type=c%2C43%2C44%2C45%2C110%2C58&amp;season=2022&amp;month=0&amp;season1=2022&amp;ind=0&amp;qual=300&amp;pageitems=2000000000&amp;v_cr=202301&amp;team=13" xr:uid="{F94DD7DD-B5B7-4C47-99A1-81DEEDE654FD}"/>
    <hyperlink ref="B183" r:id="rId350" display="https://www.fangraphs.com/players/adam-frazier/15223/stats" xr:uid="{3456BECC-A2D1-4EB7-8670-9A16F375C1CD}"/>
    <hyperlink ref="C183" r:id="rId351" display="https://www.fangraphs.com/leaders/major-league?pos=all&amp;stats=bat&amp;lg=all&amp;type=c%2C43%2C44%2C45%2C110%2C58&amp;season=2022&amp;month=0&amp;season1=2022&amp;ind=0&amp;qual=300&amp;pageitems=2000000000&amp;v_cr=202301&amp;team=11" xr:uid="{D450CC5D-F542-4B77-8BBC-52F09CC5105E}"/>
    <hyperlink ref="B184" r:id="rId352" display="https://www.fangraphs.com/players/patrick-wisdom/13602/stats" xr:uid="{9914AC02-4DAE-4CE1-9C71-AC26B6A10D56}"/>
    <hyperlink ref="C184" r:id="rId353" display="https://www.fangraphs.com/leaders/major-league?pos=all&amp;stats=bat&amp;lg=all&amp;type=c%2C43%2C44%2C45%2C110%2C58&amp;season=2022&amp;month=0&amp;season1=2022&amp;ind=0&amp;qual=300&amp;pageitems=2000000000&amp;v_cr=202301&amp;team=17" xr:uid="{6A945032-D667-464B-BDB4-4C25F8C83010}"/>
    <hyperlink ref="B185" r:id="rId354" display="https://www.fangraphs.com/players/lourdes-gurriel-jr/19238/stats" xr:uid="{7F5924CE-7656-4415-A209-F4674A18DD8F}"/>
    <hyperlink ref="C185" r:id="rId355" display="https://www.fangraphs.com/leaders/major-league?pos=all&amp;stats=bat&amp;lg=all&amp;type=c%2C43%2C44%2C45%2C110%2C58&amp;season=2022&amp;month=0&amp;season1=2022&amp;ind=0&amp;qual=300&amp;pageitems=2000000000&amp;v_cr=202301&amp;team=14" xr:uid="{F555EBDD-19F1-4D10-80DF-A0876DA21066}"/>
    <hyperlink ref="B186" r:id="rId356" display="https://www.fangraphs.com/players/adam-duvall/10950/stats" xr:uid="{1D6948D5-A755-4E04-8EC4-F0764D561E5C}"/>
    <hyperlink ref="C186" r:id="rId357" display="https://www.fangraphs.com/leaders/major-league?pos=all&amp;stats=bat&amp;lg=all&amp;type=c%2C43%2C44%2C45%2C110%2C58&amp;season=2022&amp;month=0&amp;season1=2022&amp;ind=0&amp;qual=300&amp;pageitems=2000000000&amp;v_cr=202301&amp;team=16" xr:uid="{CB973F0E-DC90-49F6-9082-328F909667A1}"/>
    <hyperlink ref="B187" r:id="rId358" display="https://www.fangraphs.com/players/emmanuel-rivera/19890/stats" xr:uid="{34EE5D38-D1D5-4071-ADC7-39F3A1821586}"/>
    <hyperlink ref="B188" r:id="rId359" display="https://www.fangraphs.com/players/carlos-santana/2396/stats" xr:uid="{F67DE33F-AE7F-4F98-AB04-AA3E3F3633A9}"/>
    <hyperlink ref="B189" r:id="rId360" display="https://www.fangraphs.com/players/miguel-rojas/7802/stats" xr:uid="{D39783E6-7C21-4139-B0A3-10532F37342E}"/>
    <hyperlink ref="C189" r:id="rId361" display="https://www.fangraphs.com/leaders/major-league?pos=all&amp;stats=bat&amp;lg=all&amp;type=c%2C43%2C44%2C45%2C110%2C58&amp;season=2022&amp;month=0&amp;season1=2022&amp;ind=0&amp;qual=300&amp;pageitems=2000000000&amp;v_cr=202301&amp;team=20" xr:uid="{713F0795-98B6-45C0-BE48-FB4CB958E66A}"/>
    <hyperlink ref="B190" r:id="rId362" display="https://www.fangraphs.com/players/jd-martinez/6184/stats" xr:uid="{593C4824-983C-41B2-85FC-5AC7C704068A}"/>
    <hyperlink ref="C190" r:id="rId363" display="https://www.fangraphs.com/leaders/major-league?pos=all&amp;stats=bat&amp;lg=all&amp;type=c%2C43%2C44%2C45%2C110%2C58&amp;season=2022&amp;month=0&amp;season1=2022&amp;ind=0&amp;qual=300&amp;pageitems=2000000000&amp;v_cr=202301&amp;team=3" xr:uid="{CD5EF9A8-0E7B-4978-9090-60C5735EB8BB}"/>
    <hyperlink ref="B191" r:id="rId364" display="https://www.fangraphs.com/players/jose-iglesias/10231/stats" xr:uid="{E942E4A6-DFE8-4206-BBDB-416F9D1D7D1C}"/>
    <hyperlink ref="C191" r:id="rId365" display="https://www.fangraphs.com/leaders/major-league?pos=all&amp;stats=bat&amp;lg=all&amp;type=c%2C43%2C44%2C45%2C110%2C58&amp;season=2022&amp;month=0&amp;season1=2022&amp;ind=0&amp;qual=300&amp;pageitems=2000000000&amp;v_cr=202301&amp;team=19" xr:uid="{246E215F-E0FC-461E-A66B-940EC2038F45}"/>
    <hyperlink ref="B192" r:id="rId366" display="https://www.fangraphs.com/players/trey-mancini/15149/stats" xr:uid="{B0E2A7EC-FE16-45D2-B59F-F90D49517C16}"/>
    <hyperlink ref="B193" r:id="rId367" display="https://www.fangraphs.com/players/yoan-moncada/17232/stats" xr:uid="{8801B747-2E6B-4346-B4B2-85ABDDE76D7D}"/>
    <hyperlink ref="C193" r:id="rId368" display="https://www.fangraphs.com/leaders/major-league?pos=all&amp;stats=bat&amp;lg=all&amp;type=c%2C43%2C44%2C45%2C110%2C58&amp;season=2022&amp;month=0&amp;season1=2022&amp;ind=0&amp;qual=300&amp;pageitems=2000000000&amp;v_cr=202301&amp;team=4" xr:uid="{1520E057-9B44-425F-81C0-129A35B7FC96}"/>
    <hyperlink ref="B194" r:id="rId369" display="https://www.fangraphs.com/players/jd-davis/16219/stats" xr:uid="{9DE5F26F-EC00-4783-A1A9-3FC5B6A61E23}"/>
    <hyperlink ref="B195" r:id="rId370" display="https://www.fangraphs.com/players/tomas-nido/13755/stats" xr:uid="{68295ADD-088C-44B6-AC44-1605AA666E76}"/>
    <hyperlink ref="C195" r:id="rId371" display="https://www.fangraphs.com/leaders/major-league?pos=all&amp;stats=bat&amp;lg=all&amp;type=c%2C43%2C44%2C45%2C110%2C58&amp;season=2022&amp;month=0&amp;season1=2022&amp;ind=0&amp;qual=300&amp;pageitems=2000000000&amp;v_cr=202301&amp;team=25" xr:uid="{A6B81B6B-2071-428F-9984-E96FA724C390}"/>
    <hyperlink ref="B196" r:id="rId372" display="https://www.fangraphs.com/players/ramon-laureano/17128/stats" xr:uid="{1A377819-72C5-4356-8DF2-40A8A36E802C}"/>
    <hyperlink ref="C196" r:id="rId373" display="https://www.fangraphs.com/leaders/major-league?pos=all&amp;stats=bat&amp;lg=all&amp;type=c%2C43%2C44%2C45%2C110%2C58&amp;season=2022&amp;month=0&amp;season1=2022&amp;ind=0&amp;qual=300&amp;pageitems=2000000000&amp;v_cr=202301&amp;team=10" xr:uid="{85037A10-3775-4EC8-84C5-C5C081B5AF7A}"/>
    <hyperlink ref="B197" r:id="rId374" display="https://www.fangraphs.com/players/rowdy-tellez/15679/stats" xr:uid="{9CE7BA32-16B9-4C92-AD36-4F77913AFD46}"/>
    <hyperlink ref="C197" r:id="rId375" display="https://www.fangraphs.com/leaders/major-league?pos=all&amp;stats=bat&amp;lg=all&amp;type=c%2C43%2C44%2C45%2C110%2C58&amp;season=2022&amp;month=0&amp;season1=2022&amp;ind=0&amp;qual=300&amp;pageitems=2000000000&amp;v_cr=202301&amp;team=23" xr:uid="{B8420028-0455-4A9E-9105-D08E16DC01E0}"/>
    <hyperlink ref="B198" r:id="rId376" display="https://www.fangraphs.com/players/riley-greene/25976/stats" xr:uid="{49131DFE-F224-4178-B908-634A2E40A1CF}"/>
    <hyperlink ref="C198" r:id="rId377" display="https://www.fangraphs.com/leaders/major-league?pos=all&amp;stats=bat&amp;lg=all&amp;type=c%2C43%2C44%2C45%2C110%2C58&amp;season=2022&amp;month=0&amp;season1=2022&amp;ind=0&amp;qual=300&amp;pageitems=2000000000&amp;v_cr=202301&amp;team=6" xr:uid="{93CA054B-FA5A-49FF-B82E-DE59D207397B}"/>
    <hyperlink ref="B199" r:id="rId378" display="https://www.fangraphs.com/players/owen-miller/24655/stats" xr:uid="{8264AC2D-17BB-4C66-829F-C42E5E66086D}"/>
    <hyperlink ref="C199" r:id="rId379" display="https://www.fangraphs.com/leaders/major-league?pos=all&amp;stats=bat&amp;lg=all&amp;type=c%2C43%2C44%2C45%2C110%2C58&amp;season=2022&amp;month=0&amp;season1=2022&amp;ind=0&amp;qual=300&amp;pageitems=2000000000&amp;v_cr=202301&amp;team=5" xr:uid="{448EC2A6-1F2C-4DDE-87F9-373EF25DA794}"/>
    <hyperlink ref="B200" r:id="rId380" display="https://www.fangraphs.com/players/tommy-pham/2967/stats" xr:uid="{30F9058E-5796-450B-B357-E7E9084C279C}"/>
    <hyperlink ref="B201" r:id="rId381" display="https://www.fangraphs.com/players/jesus-sanchez/19913/stats" xr:uid="{AEF72CE1-7366-4576-B5CB-41BF8FA0F475}"/>
    <hyperlink ref="C201" r:id="rId382" display="https://www.fangraphs.com/leaders/major-league?pos=all&amp;stats=bat&amp;lg=all&amp;type=c%2C43%2C44%2C45%2C110%2C58&amp;season=2022&amp;month=0&amp;season1=2022&amp;ind=0&amp;qual=300&amp;pageitems=2000000000&amp;v_cr=202301&amp;team=20" xr:uid="{57396A94-2D8C-4A46-83D2-AAA30568F527}"/>
    <hyperlink ref="B202" r:id="rId383" display="https://www.fangraphs.com/players/rafael-ortega/10323/stats" xr:uid="{FE90F8C0-5376-47DF-944F-1FB22AA74C65}"/>
    <hyperlink ref="C202" r:id="rId384" display="https://www.fangraphs.com/leaders/major-league?pos=all&amp;stats=bat&amp;lg=all&amp;type=c%2C43%2C44%2C45%2C110%2C58&amp;season=2022&amp;month=0&amp;season1=2022&amp;ind=0&amp;qual=300&amp;pageitems=2000000000&amp;v_cr=202301&amp;team=17" xr:uid="{C17A0F4C-1A8B-4207-8E5E-B4A7CF201D83}"/>
    <hyperlink ref="B203" r:id="rId385" display="https://www.fangraphs.com/players/geraldo-perdomo/22799/stats" xr:uid="{1DDCB2DA-100F-4726-9400-35A7A424997A}"/>
    <hyperlink ref="C203" r:id="rId386" display="https://www.fangraphs.com/leaders/major-league?pos=all&amp;stats=bat&amp;lg=all&amp;type=c%2C43%2C44%2C45%2C110%2C58&amp;season=2022&amp;month=0&amp;season1=2022&amp;ind=0&amp;qual=300&amp;pageitems=2000000000&amp;v_cr=202301&amp;team=15" xr:uid="{C4213D7E-D0F9-4922-ABED-5E13443DFD8B}"/>
    <hyperlink ref="B204" r:id="rId387" display="https://www.fangraphs.com/players/willi-castro/17338/stats" xr:uid="{72925825-B0C2-43B3-A86A-CEDC7336D9D3}"/>
    <hyperlink ref="C204" r:id="rId388" display="https://www.fangraphs.com/leaders/major-league?pos=all&amp;stats=bat&amp;lg=all&amp;type=c%2C43%2C44%2C45%2C110%2C58&amp;season=2022&amp;month=0&amp;season1=2022&amp;ind=0&amp;qual=300&amp;pageitems=2000000000&amp;v_cr=202301&amp;team=6" xr:uid="{E2378FCC-CF68-4785-B479-EFD2CF2C003F}"/>
    <hyperlink ref="B205" r:id="rId389" display="https://www.fangraphs.com/players/yonathan-daza/15794/stats" xr:uid="{C862A876-EC54-4A42-84AC-721350152919}"/>
    <hyperlink ref="C205" r:id="rId390" display="https://www.fangraphs.com/leaders/major-league?pos=all&amp;stats=bat&amp;lg=all&amp;type=c%2C43%2C44%2C45%2C110%2C58&amp;season=2022&amp;month=0&amp;season1=2022&amp;ind=0&amp;qual=300&amp;pageitems=2000000000&amp;v_cr=202301&amp;team=19" xr:uid="{3F337989-D165-495B-96FC-E6C8154084C7}"/>
    <hyperlink ref="B206" r:id="rId391" display="https://www.fangraphs.com/players/joey-gallo/14128/stats" xr:uid="{A46F58F2-1B91-4CD2-BF88-732677F5624F}"/>
    <hyperlink ref="B207" r:id="rId392" display="https://www.fangraphs.com/players/alek-thomas/23792/stats" xr:uid="{177B9A79-D888-4A3E-BB4B-A0190905DE33}"/>
    <hyperlink ref="C207" r:id="rId393" display="https://www.fangraphs.com/leaders/major-league?pos=all&amp;stats=bat&amp;lg=all&amp;type=c%2C43%2C44%2C45%2C110%2C58&amp;season=2022&amp;month=0&amp;season1=2022&amp;ind=0&amp;qual=300&amp;pageitems=2000000000&amp;v_cr=202301&amp;team=15" xr:uid="{FED4D04C-19FF-4E10-BFF1-A6BDE4BFEE9D}"/>
    <hyperlink ref="B208" r:id="rId394" display="https://www.fangraphs.com/players/aledmys-diaz/15937/stats" xr:uid="{9A10837F-0076-4A78-AA37-2D64E55B7D44}"/>
    <hyperlink ref="C208" r:id="rId395" display="https://www.fangraphs.com/leaders/major-league?pos=all&amp;stats=bat&amp;lg=all&amp;type=c%2C43%2C44%2C45%2C110%2C58&amp;season=2022&amp;month=0&amp;season1=2022&amp;ind=0&amp;qual=300&amp;pageitems=2000000000&amp;v_cr=202301&amp;team=21" xr:uid="{B3699277-EBB8-4757-9C54-668A77CBDE4E}"/>
    <hyperlink ref="B209" r:id="rId396" display="https://www.fangraphs.com/players/donovan-solano/8623/stats" xr:uid="{C92280AA-46EE-4351-B209-894870730107}"/>
    <hyperlink ref="C209" r:id="rId397" display="https://www.fangraphs.com/leaders/major-league?pos=all&amp;stats=bat&amp;lg=all&amp;type=c%2C43%2C44%2C45%2C110%2C58&amp;season=2022&amp;month=0&amp;season1=2022&amp;ind=0&amp;qual=300&amp;pageitems=2000000000&amp;v_cr=202301&amp;team=18" xr:uid="{B3192F55-F247-400F-A9F6-F6C98AE606E4}"/>
    <hyperlink ref="B210" r:id="rId398" display="https://www.fangraphs.com/players/martin-maldonado/6887/stats" xr:uid="{5895E983-EE38-4250-82A3-149278EA1081}"/>
    <hyperlink ref="C210" r:id="rId399" display="https://www.fangraphs.com/leaders/major-league?pos=all&amp;stats=bat&amp;lg=all&amp;type=c%2C43%2C44%2C45%2C110%2C58&amp;season=2022&amp;month=0&amp;season1=2022&amp;ind=0&amp;qual=300&amp;pageitems=2000000000&amp;v_cr=202301&amp;team=21" xr:uid="{CBF60090-9DF5-4B7D-81EF-855B28318D43}"/>
    <hyperlink ref="B211" r:id="rId400" display="https://www.fangraphs.com/players/nick-allen/22277/stats" xr:uid="{8072CA4A-71FC-4EB2-8168-A7403DFA9EB4}"/>
    <hyperlink ref="C211" r:id="rId401" display="https://www.fangraphs.com/leaders/major-league?pos=all&amp;stats=bat&amp;lg=all&amp;type=c%2C43%2C44%2C45%2C110%2C58&amp;season=2022&amp;month=0&amp;season1=2022&amp;ind=0&amp;qual=300&amp;pageitems=2000000000&amp;v_cr=202301&amp;team=10" xr:uid="{74C46BFC-87F9-4A2B-B2F4-5B8FA643D1A1}"/>
    <hyperlink ref="B212" r:id="rId402" display="https://www.fangraphs.com/players/rougned-odor/12282/stats" xr:uid="{FF6A6251-8B0D-481A-8A9B-083FF68FF247}"/>
    <hyperlink ref="C212" r:id="rId403" display="https://www.fangraphs.com/leaders/major-league?pos=all&amp;stats=bat&amp;lg=all&amp;type=c%2C43%2C44%2C45%2C110%2C58&amp;season=2022&amp;month=0&amp;season1=2022&amp;ind=0&amp;qual=300&amp;pageitems=2000000000&amp;v_cr=202301&amp;team=2" xr:uid="{4C702874-E9CA-4564-9EEE-861E841B2A92}"/>
    <hyperlink ref="B213" r:id="rId404" display="https://www.fangraphs.com/players/carson-kelly/13620/stats" xr:uid="{9F94110F-18F9-46DE-A75D-4EB28F8498B9}"/>
    <hyperlink ref="C213" r:id="rId405" display="https://www.fangraphs.com/leaders/major-league?pos=all&amp;stats=bat&amp;lg=all&amp;type=c%2C43%2C44%2C45%2C110%2C58&amp;season=2022&amp;month=0&amp;season1=2022&amp;ind=0&amp;qual=300&amp;pageitems=2000000000&amp;v_cr=202301&amp;team=15" xr:uid="{F0EB4EAB-B43C-4C9E-BE7D-BF2F94F05308}"/>
    <hyperlink ref="B214" r:id="rId406" display="https://www.fangraphs.com/players/cesar-hernandez/10556/stats" xr:uid="{B77B8ED9-1A3B-4273-AB9C-A6D6689D9C32}"/>
    <hyperlink ref="C214" r:id="rId407" display="https://www.fangraphs.com/leaders/major-league?pos=all&amp;stats=bat&amp;lg=all&amp;type=c%2C43%2C44%2C45%2C110%2C58&amp;season=2022&amp;month=0&amp;season1=2022&amp;ind=0&amp;qual=300&amp;pageitems=2000000000&amp;v_cr=202301&amp;team=24" xr:uid="{806C178A-6076-48FD-9004-3C7E979396AB}"/>
    <hyperlink ref="B215" r:id="rId408" display="https://www.fangraphs.com/players/victor-robles/18363/stats" xr:uid="{FABA9D79-8565-4460-8EE6-DAEA3A3C5750}"/>
    <hyperlink ref="C215" r:id="rId409" display="https://www.fangraphs.com/leaders/major-league?pos=all&amp;stats=bat&amp;lg=all&amp;type=c%2C43%2C44%2C45%2C110%2C58&amp;season=2022&amp;month=0&amp;season1=2022&amp;ind=0&amp;qual=300&amp;pageitems=2000000000&amp;v_cr=202301&amp;team=24" xr:uid="{0CEEAB7C-4733-4A6A-A2E9-5A24ABB0612B}"/>
    <hyperlink ref="B216" r:id="rId410" display="https://www.fangraphs.com/players/jonathan-india/21523/stats" xr:uid="{60AFFD9A-5FA5-4EEF-9FFA-26C49FC1715D}"/>
    <hyperlink ref="C216" r:id="rId411" display="https://www.fangraphs.com/leaders/major-league?pos=all&amp;stats=bat&amp;lg=all&amp;type=c%2C43%2C44%2C45%2C110%2C58&amp;season=2022&amp;month=0&amp;season1=2022&amp;ind=0&amp;qual=300&amp;pageitems=2000000000&amp;v_cr=202301&amp;team=18" xr:uid="{47688744-AD43-481A-9397-8FEF56033320}"/>
    <hyperlink ref="B217" r:id="rId412" display="https://www.fangraphs.com/players/nolan-gorman/22263/stats" xr:uid="{0A07B784-192D-44FF-9EB5-028246F61070}"/>
    <hyperlink ref="C217" r:id="rId413" display="https://www.fangraphs.com/leaders/major-league?pos=all&amp;stats=bat&amp;lg=all&amp;type=c%2C43%2C44%2C45%2C110%2C58&amp;season=2022&amp;month=0&amp;season1=2022&amp;ind=0&amp;qual=300&amp;pageitems=2000000000&amp;v_cr=202301&amp;team=28" xr:uid="{4BBB3021-4CA8-43EC-8AEF-F489CD61ABCF}"/>
    <hyperlink ref="B218" r:id="rId414" display="https://www.fangraphs.com/players/salvador-perez/7304/stats" xr:uid="{90C7A13E-F351-4959-9744-0A3774534ABB}"/>
    <hyperlink ref="C218" r:id="rId415" display="https://www.fangraphs.com/leaders/major-league?pos=all&amp;stats=bat&amp;lg=all&amp;type=c%2C43%2C44%2C45%2C110%2C58&amp;season=2022&amp;month=0&amp;season1=2022&amp;ind=0&amp;qual=300&amp;pageitems=2000000000&amp;v_cr=202301&amp;team=7" xr:uid="{B3EC2926-44EE-4C5C-9C9D-C30505249E84}"/>
    <hyperlink ref="B219" r:id="rId416" display="https://www.fangraphs.com/players/jorge-soler/14221/stats" xr:uid="{12491187-8D5A-4DDE-AB83-A84A6F2FD821}"/>
    <hyperlink ref="C219" r:id="rId417" display="https://www.fangraphs.com/leaders/major-league?pos=all&amp;stats=bat&amp;lg=all&amp;type=c%2C43%2C44%2C45%2C110%2C58&amp;season=2022&amp;month=0&amp;season1=2022&amp;ind=0&amp;qual=300&amp;pageitems=2000000000&amp;v_cr=202301&amp;team=20" xr:uid="{BB8A18CE-53F3-4339-87F0-736547F0B0C9}"/>
    <hyperlink ref="B220" r:id="rId418" display="https://www.fangraphs.com/players/bryan-de-la-cruz/19600/stats" xr:uid="{A910E47D-05EB-43A4-B2BF-65244C5BCF4A}"/>
    <hyperlink ref="C220" r:id="rId419" display="https://www.fangraphs.com/leaders/major-league?pos=all&amp;stats=bat&amp;lg=all&amp;type=c%2C43%2C44%2C45%2C110%2C58&amp;season=2022&amp;month=0&amp;season1=2022&amp;ind=0&amp;qual=300&amp;pageitems=2000000000&amp;v_cr=202301&amp;team=20" xr:uid="{C3930B2A-D8AE-4165-804B-F7FB6B00D736}"/>
    <hyperlink ref="B221" r:id="rId420" display="https://www.fangraphs.com/players/luis-gonzalez/20332/stats" xr:uid="{97DC1C87-E7EC-4FCC-9B37-FF8FF367C7C5}"/>
    <hyperlink ref="C221" r:id="rId421" display="https://www.fangraphs.com/leaders/major-league?pos=all&amp;stats=bat&amp;lg=all&amp;type=c%2C43%2C44%2C45%2C110%2C58&amp;season=2022&amp;month=0&amp;season1=2022&amp;ind=0&amp;qual=300&amp;pageitems=2000000000&amp;v_cr=202301&amp;team=30" xr:uid="{491C9924-2DE5-4CC4-9E65-B4F28F8BD1B9}"/>
    <hyperlink ref="B222" r:id="rId422" display="https://www.fangraphs.com/players/aj-pollock/9256/stats" xr:uid="{59139F18-6C40-4183-9EA9-5EC0A9B976DF}"/>
    <hyperlink ref="C222" r:id="rId423" display="https://www.fangraphs.com/leaders/major-league?pos=all&amp;stats=bat&amp;lg=all&amp;type=c%2C43%2C44%2C45%2C110%2C58&amp;season=2022&amp;month=0&amp;season1=2022&amp;ind=0&amp;qual=300&amp;pageitems=2000000000&amp;v_cr=202301&amp;team=4" xr:uid="{EA463B0E-85DB-4AAF-9072-ACC4A1A838CF}"/>
    <hyperlink ref="B223" r:id="rId424" display="https://www.fangraphs.com/players/jesse-winker/13590/stats" xr:uid="{5326AA6B-E15E-4DEE-9AD0-AABA50A80F24}"/>
    <hyperlink ref="C223" r:id="rId425" display="https://www.fangraphs.com/leaders/major-league?pos=all&amp;stats=bat&amp;lg=all&amp;type=c%2C43%2C44%2C45%2C110%2C58&amp;season=2022&amp;month=0&amp;season1=2022&amp;ind=0&amp;qual=300&amp;pageitems=2000000000&amp;v_cr=202301&amp;team=11" xr:uid="{65D58741-E820-47A7-B289-5B36A41EEFCE}"/>
    <hyperlink ref="B224" r:id="rId426" display="https://www.fangraphs.com/players/enrique-hernandez/10472/stats" xr:uid="{94D8E4C0-4DD4-475B-9223-AAC51B8A43AE}"/>
    <hyperlink ref="C224" r:id="rId427" display="https://www.fangraphs.com/leaders/major-league?pos=all&amp;stats=bat&amp;lg=all&amp;type=c%2C43%2C44%2C45%2C110%2C58&amp;season=2022&amp;month=0&amp;season1=2022&amp;ind=0&amp;qual=300&amp;pageitems=2000000000&amp;v_cr=202301&amp;team=3" xr:uid="{34C5CBE7-4059-40FD-A938-5F20D95CD0D4}"/>
    <hyperlink ref="B225" r:id="rId428" display="https://www.fangraphs.com/players/eric-hosmer/3516/stats" xr:uid="{7B3EDE0D-F9C6-4809-B6EE-3DD0822CE9C4}"/>
    <hyperlink ref="B226" r:id="rId429" display="https://www.fangraphs.com/players/tyler-naquin/13359/stats" xr:uid="{B4AC0337-A16F-4497-AB71-16DE14E96E99}"/>
    <hyperlink ref="B227" r:id="rId430" display="https://www.fangraphs.com/players/andrew-mccutchen/9847/stats" xr:uid="{45854D84-7E71-458F-84F5-5B98670ED395}"/>
    <hyperlink ref="C227" r:id="rId431" display="https://www.fangraphs.com/leaders/major-league?pos=all&amp;stats=bat&amp;lg=all&amp;type=c%2C43%2C44%2C45%2C110%2C58&amp;season=2022&amp;month=0&amp;season1=2022&amp;ind=0&amp;qual=300&amp;pageitems=2000000000&amp;v_cr=202301&amp;team=23" xr:uid="{5701CFB7-DEE7-4341-9349-1D24DB26575C}"/>
    <hyperlink ref="B228" r:id="rId432" display="https://www.fangraphs.com/players/andrew-velazquez/14196/stats" xr:uid="{38356F5F-BB9D-4086-9C56-A46C947F36E4}"/>
    <hyperlink ref="C228" r:id="rId433" display="https://www.fangraphs.com/leaders/major-league?pos=all&amp;stats=bat&amp;lg=all&amp;type=c%2C43%2C44%2C45%2C110%2C58&amp;season=2022&amp;month=0&amp;season1=2022&amp;ind=0&amp;qual=300&amp;pageitems=2000000000&amp;v_cr=202301&amp;team=1" xr:uid="{B95BE209-221E-4B39-9A44-FEF176FFCD0A}"/>
    <hyperlink ref="B229" r:id="rId434" display="https://www.fangraphs.com/players/raimel-tapia/14350/stats" xr:uid="{F7155657-74EE-44A3-9436-4BED0BD7F010}"/>
    <hyperlink ref="C229" r:id="rId435" display="https://www.fangraphs.com/leaders/major-league?pos=all&amp;stats=bat&amp;lg=all&amp;type=c%2C43%2C44%2C45%2C110%2C58&amp;season=2022&amp;month=0&amp;season1=2022&amp;ind=0&amp;qual=300&amp;pageitems=2000000000&amp;v_cr=202301&amp;team=14" xr:uid="{8BE346B6-D12D-4E21-95DA-079417DDED6B}"/>
    <hyperlink ref="B230" r:id="rId436" display="https://www.fangraphs.com/players/brian-anderson/18289/stats" xr:uid="{C686C2D6-F720-4D4E-898C-C4F977B93A5B}"/>
    <hyperlink ref="C230" r:id="rId437" display="https://www.fangraphs.com/leaders/major-league?pos=all&amp;stats=bat&amp;lg=all&amp;type=c%2C43%2C44%2C45%2C110%2C58&amp;season=2022&amp;month=0&amp;season1=2022&amp;ind=0&amp;qual=300&amp;pageitems=2000000000&amp;v_cr=202301&amp;team=20" xr:uid="{4ACE9BBC-C60B-44F9-8036-082F7C338186}"/>
    <hyperlink ref="B231" r:id="rId438" display="https://www.fangraphs.com/players/luke-voit/14811/stats" xr:uid="{415A7761-B836-42F5-AD8A-E38E691F5287}"/>
    <hyperlink ref="B232" r:id="rId439" display="https://www.fangraphs.com/players/austin-nola/15941/stats" xr:uid="{902010A4-4135-45D8-864B-7AD544F68B07}"/>
    <hyperlink ref="C232" r:id="rId440" display="https://www.fangraphs.com/leaders/major-league?pos=all&amp;stats=bat&amp;lg=all&amp;type=c%2C43%2C44%2C45%2C110%2C58&amp;season=2022&amp;month=0&amp;season1=2022&amp;ind=0&amp;qual=300&amp;pageitems=2000000000&amp;v_cr=202301&amp;team=29" xr:uid="{13252CB4-8C70-4F83-BFF0-567964F98877}"/>
    <hyperlink ref="B233" r:id="rId441" display="https://www.fangraphs.com/players/christian-arroyo/16434/stats" xr:uid="{2B5D2C50-1FCD-4E73-A93C-2B1AB36C9D14}"/>
    <hyperlink ref="C233" r:id="rId442" display="https://www.fangraphs.com/leaders/major-league?pos=all&amp;stats=bat&amp;lg=all&amp;type=c%2C43%2C44%2C45%2C110%2C58&amp;season=2022&amp;month=0&amp;season1=2022&amp;ind=0&amp;qual=300&amp;pageitems=2000000000&amp;v_cr=202301&amp;team=3" xr:uid="{20319C68-88C9-4BA3-BEBB-848E038F4071}"/>
    <hyperlink ref="B234" r:id="rId443" display="https://www.fangraphs.com/players/gavin-sheets/19901/stats" xr:uid="{A1A67B72-8278-4CD4-952C-F3B55A5119B9}"/>
    <hyperlink ref="C234" r:id="rId444" display="https://www.fangraphs.com/leaders/major-league?pos=all&amp;stats=bat&amp;lg=all&amp;type=c%2C43%2C44%2C45%2C110%2C58&amp;season=2022&amp;month=0&amp;season1=2022&amp;ind=0&amp;qual=300&amp;pageitems=2000000000&amp;v_cr=202301&amp;team=4" xr:uid="{9A2A671C-81F9-4686-ADA9-AE38553A8FF4}"/>
    <hyperlink ref="B235" r:id="rId445" display="https://www.fangraphs.com/players/charlie-blackmon/7859/stats" xr:uid="{1A0855B2-B61B-4C2D-B767-5B58B9971D90}"/>
    <hyperlink ref="C235" r:id="rId446" display="https://www.fangraphs.com/leaders/major-league?pos=all&amp;stats=bat&amp;lg=all&amp;type=c%2C43%2C44%2C45%2C110%2C58&amp;season=2022&amp;month=0&amp;season1=2022&amp;ind=0&amp;qual=300&amp;pageitems=2000000000&amp;v_cr=202301&amp;team=19" xr:uid="{799DACE5-A93B-482C-B92B-A6B7053FDD78}"/>
    <hyperlink ref="B236" r:id="rId447" display="https://www.fangraphs.com/players/luis-garcia/20391/stats" xr:uid="{5949BC84-D45F-49E2-BAAE-3D5D1DB4643C}"/>
    <hyperlink ref="C236" r:id="rId448" display="https://www.fangraphs.com/leaders/major-league?pos=all&amp;stats=bat&amp;lg=all&amp;type=c%2C43%2C44%2C45%2C110%2C58&amp;season=2022&amp;month=0&amp;season1=2022&amp;ind=0&amp;qual=300&amp;pageitems=2000000000&amp;v_cr=202301&amp;team=24" xr:uid="{D95AB147-BBF8-4CD6-A71F-80AD8EA0359A}"/>
    <hyperlink ref="B237" r:id="rId449" display="https://www.fangraphs.com/players/max-stassi/10059/stats" xr:uid="{3CC9E43A-6187-41D4-B5BB-ABDF58212008}"/>
    <hyperlink ref="C237" r:id="rId450" display="https://www.fangraphs.com/leaders/major-league?pos=all&amp;stats=bat&amp;lg=all&amp;type=c%2C43%2C44%2C45%2C110%2C58&amp;season=2022&amp;month=0&amp;season1=2022&amp;ind=0&amp;qual=300&amp;pageitems=2000000000&amp;v_cr=202301&amp;team=1" xr:uid="{D3FC3996-93D2-46CF-8330-5FAC5284184E}"/>
    <hyperlink ref="B238" r:id="rId451" display="https://www.fangraphs.com/players/gilberto-celestino/20233/stats" xr:uid="{51B9542E-8C82-462A-9E79-A6CF1BCBB87E}"/>
    <hyperlink ref="C238" r:id="rId452" display="https://www.fangraphs.com/leaders/major-league?pos=all&amp;stats=bat&amp;lg=all&amp;type=c%2C43%2C44%2C45%2C110%2C58&amp;season=2022&amp;month=0&amp;season1=2022&amp;ind=0&amp;qual=300&amp;pageitems=2000000000&amp;v_cr=202301&amp;team=8" xr:uid="{86DF2939-E68C-4FA2-A22E-C896AAA6C219}"/>
    <hyperlink ref="B239" r:id="rId453" display="https://www.fangraphs.com/players/connor-joe/16572/stats" xr:uid="{B8EF9A96-FB63-437D-8EFC-810A2CE66527}"/>
    <hyperlink ref="C239" r:id="rId454" display="https://www.fangraphs.com/leaders/major-league?pos=all&amp;stats=bat&amp;lg=all&amp;type=c%2C43%2C44%2C45%2C110%2C58&amp;season=2022&amp;month=0&amp;season1=2022&amp;ind=0&amp;qual=300&amp;pageitems=2000000000&amp;v_cr=202301&amp;team=19" xr:uid="{9A314F84-89B0-47FE-B4B7-E223EE3A610E}"/>
    <hyperlink ref="B240" r:id="rId455" display="https://www.fangraphs.com/players/ben-gamel/12160/stats" xr:uid="{AC7AD076-250A-4052-B778-A18B5764AE74}"/>
    <hyperlink ref="C240" r:id="rId456" display="https://www.fangraphs.com/leaders/major-league?pos=all&amp;stats=bat&amp;lg=all&amp;type=c%2C43%2C44%2C45%2C110%2C58&amp;season=2022&amp;month=0&amp;season1=2022&amp;ind=0&amp;qual=300&amp;pageitems=2000000000&amp;v_cr=202301&amp;team=27" xr:uid="{B22E317F-BB0A-46DF-B9E2-EC0E2ACEF91A}"/>
    <hyperlink ref="B241" r:id="rId457" display="https://www.fangraphs.com/players/matt-vierling/21558/stats" xr:uid="{8337F6F4-94E7-464B-A91B-CEF1AC7E8ADF}"/>
    <hyperlink ref="C241" r:id="rId458" display="https://www.fangraphs.com/leaders/major-league?pos=all&amp;stats=bat&amp;lg=all&amp;type=c%2C43%2C44%2C45%2C110%2C58&amp;season=2022&amp;month=0&amp;season1=2022&amp;ind=0&amp;qual=300&amp;pageitems=2000000000&amp;v_cr=202301&amp;team=26" xr:uid="{311C7B46-14C9-41F6-91EE-25CEA59BAA92}"/>
    <hyperlink ref="B242" r:id="rId459" display="https://www.fangraphs.com/players/bobby-dalbec/19966/stats" xr:uid="{4CEC2753-E4DB-47E3-9F31-6771153CE3C8}"/>
    <hyperlink ref="C242" r:id="rId460" display="https://www.fangraphs.com/leaders/major-league?pos=all&amp;stats=bat&amp;lg=all&amp;type=c%2C43%2C44%2C45%2C110%2C58&amp;season=2022&amp;month=0&amp;season1=2022&amp;ind=0&amp;qual=300&amp;pageitems=2000000000&amp;v_cr=202301&amp;team=3" xr:uid="{36295D29-5EE5-41E8-ACB8-7BD1801363BC}"/>
    <hyperlink ref="B243" r:id="rId461" display="https://www.fangraphs.com/players/chad-pinder/15191/stats" xr:uid="{F16D8881-2783-4C6C-8AE7-D64585A65335}"/>
    <hyperlink ref="C243" r:id="rId462" display="https://www.fangraphs.com/leaders/major-league?pos=all&amp;stats=bat&amp;lg=all&amp;type=c%2C43%2C44%2C45%2C110%2C58&amp;season=2022&amp;month=0&amp;season1=2022&amp;ind=0&amp;qual=300&amp;pageitems=2000000000&amp;v_cr=202301&amp;team=10" xr:uid="{48A142B5-6C8A-46F2-86B3-29B68B289552}"/>
    <hyperlink ref="B244" r:id="rId463" display="https://www.fangraphs.com/players/yadiel-hernandez/19334/stats" xr:uid="{DF98F692-0232-44A4-A3C2-502F5AE85E4A}"/>
    <hyperlink ref="C244" r:id="rId464" display="https://www.fangraphs.com/leaders/major-league?pos=all&amp;stats=bat&amp;lg=all&amp;type=c%2C43%2C44%2C45%2C110%2C58&amp;season=2022&amp;month=0&amp;season1=2022&amp;ind=0&amp;qual=300&amp;pageitems=2000000000&amp;v_cr=202301&amp;team=24" xr:uid="{769B446E-D253-47EA-B185-E6875E5F1E1C}"/>
    <hyperlink ref="B245" r:id="rId465" display="https://www.fangraphs.com/players/jeimer-candelario/13621/stats" xr:uid="{4555A840-19FC-4DF0-8821-728B180B8AE7}"/>
    <hyperlink ref="C245" r:id="rId466" display="https://www.fangraphs.com/leaders/major-league?pos=all&amp;stats=bat&amp;lg=all&amp;type=c%2C43%2C44%2C45%2C110%2C58&amp;season=2022&amp;month=0&amp;season1=2022&amp;ind=0&amp;qual=300&amp;pageitems=2000000000&amp;v_cr=202301&amp;team=6" xr:uid="{F3089C7B-0B6D-432E-8DFD-F91CBE92C92F}"/>
    <hyperlink ref="B246" r:id="rId467" display="https://www.fangraphs.com/players/mj-melendez/22197/stats" xr:uid="{94716168-5D38-48D2-AB5C-9D1C1617E695}"/>
    <hyperlink ref="C246" r:id="rId468" display="https://www.fangraphs.com/leaders/major-league?pos=all&amp;stats=bat&amp;lg=all&amp;type=c%2C43%2C44%2C45%2C110%2C58&amp;season=2022&amp;month=0&amp;season1=2022&amp;ind=0&amp;qual=300&amp;pageitems=2000000000&amp;v_cr=202301&amp;team=7" xr:uid="{5994C096-E819-4399-AE9F-08072FDF692D}"/>
    <hyperlink ref="B247" r:id="rId469" display="https://www.fangraphs.com/players/randal-grichuk/10243/stats" xr:uid="{80ABA6E6-C549-4E98-A4DE-7339D63C49E4}"/>
    <hyperlink ref="C247" r:id="rId470" display="https://www.fangraphs.com/leaders/major-league?pos=all&amp;stats=bat&amp;lg=all&amp;type=c%2C43%2C44%2C45%2C110%2C58&amp;season=2022&amp;month=0&amp;season1=2022&amp;ind=0&amp;qual=300&amp;pageitems=2000000000&amp;v_cr=202301&amp;team=19" xr:uid="{7DF1C6D8-5360-4FEE-AF2A-5FC5A8BE0C83}"/>
    <hyperlink ref="B248" r:id="rId471" display="https://www.fangraphs.com/players/jackie-bradley-jr/12984/stats" xr:uid="{341DB08E-F25D-46C8-80B5-1EDE7AF004C1}"/>
    <hyperlink ref="B249" r:id="rId472" display="https://www.fangraphs.com/players/cj-abrams/25768/stats" xr:uid="{F4C92853-53E9-4AD1-9C03-F86E8A6A1E05}"/>
    <hyperlink ref="B250" r:id="rId473" display="https://www.fangraphs.com/players/victor-reyes/15487/stats" xr:uid="{FAB5FC02-12C9-4AF8-9333-B5632EACBE38}"/>
    <hyperlink ref="C250" r:id="rId474" display="https://www.fangraphs.com/leaders/major-league?pos=all&amp;stats=bat&amp;lg=all&amp;type=c%2C43%2C44%2C45%2C110%2C58&amp;season=2022&amp;month=0&amp;season1=2022&amp;ind=0&amp;qual=300&amp;pageitems=2000000000&amp;v_cr=202301&amp;team=6" xr:uid="{192CAFC6-574B-45D3-B256-75431D53FA50}"/>
    <hyperlink ref="B251" r:id="rId475" display="https://www.fangraphs.com/players/tucker-barnhart/10200/stats" xr:uid="{D5BA5D02-BC9D-4844-B8FC-49D776C48E1E}"/>
    <hyperlink ref="C251" r:id="rId476" display="https://www.fangraphs.com/leaders/major-league?pos=all&amp;stats=bat&amp;lg=all&amp;type=c%2C43%2C44%2C45%2C110%2C58&amp;season=2022&amp;month=0&amp;season1=2022&amp;ind=0&amp;qual=300&amp;pageitems=2000000000&amp;v_cr=202301&amp;team=6" xr:uid="{0093ADD6-95F3-4983-845E-3155A5995D72}"/>
    <hyperlink ref="B252" r:id="rId477" display="https://www.fangraphs.com/players/robbie-grossman/5254/stats" xr:uid="{B6861D19-E0F7-492C-8089-2BDC15135628}"/>
    <hyperlink ref="B253" r:id="rId478" display="https://www.fangraphs.com/players/yasmani-grandal/11368/stats" xr:uid="{A73467E9-9F65-4F33-8F9F-C8B97F9B0BC2}"/>
    <hyperlink ref="C253" r:id="rId479" display="https://www.fangraphs.com/leaders/major-league?pos=all&amp;stats=bat&amp;lg=all&amp;type=c%2C43%2C44%2C45%2C110%2C58&amp;season=2022&amp;month=0&amp;season1=2022&amp;ind=0&amp;qual=300&amp;pageitems=2000000000&amp;v_cr=202301&amp;team=4" xr:uid="{F688005B-CE88-420B-8730-528FD257D137}"/>
    <hyperlink ref="B254" r:id="rId480" display="https://www.fangraphs.com/players/harold-castro/14691/stats" xr:uid="{236593E0-0AC1-40A7-899D-2827FCB725E6}"/>
    <hyperlink ref="C254" r:id="rId481" display="https://www.fangraphs.com/leaders/major-league?pos=all&amp;stats=bat&amp;lg=all&amp;type=c%2C43%2C44%2C45%2C110%2C58&amp;season=2022&amp;month=0&amp;season1=2022&amp;ind=0&amp;qual=300&amp;pageitems=2000000000&amp;v_cr=202301&amp;team=6" xr:uid="{71BFFB52-B5AC-43D5-9A41-19651962215B}"/>
    <hyperlink ref="B255" r:id="rId482" display="https://www.fangraphs.com/players/austin-hedges/12976/stats" xr:uid="{5510BD85-CFB4-4587-A5EB-E16F0E4B5161}"/>
    <hyperlink ref="C255" r:id="rId483" display="https://www.fangraphs.com/leaders/major-league?pos=all&amp;stats=bat&amp;lg=all&amp;type=c%2C43%2C44%2C45%2C110%2C58&amp;season=2022&amp;month=0&amp;season1=2022&amp;ind=0&amp;qual=300&amp;pageitems=2000000000&amp;v_cr=202301&amp;team=5" xr:uid="{D9B02AF5-656C-4260-85D9-F0AA4E3CC2C7}"/>
    <hyperlink ref="B256" r:id="rId484" display="https://www.fangraphs.com/players/marcell-ozuna/10324/stats" xr:uid="{D221D582-8D71-486E-BE51-42570D271E4A}"/>
    <hyperlink ref="C256" r:id="rId485" display="https://www.fangraphs.com/leaders/major-league?pos=all&amp;stats=bat&amp;lg=all&amp;type=c%2C43%2C44%2C45%2C110%2C58&amp;season=2022&amp;month=0&amp;season1=2022&amp;ind=0&amp;qual=300&amp;pageitems=2000000000&amp;v_cr=202301&amp;team=16" xr:uid="{2A8BC5F2-2EBD-406D-A7D1-12BEA5163071}"/>
    <hyperlink ref="B257" r:id="rId486" display="https://www.fangraphs.com/players/andrew-vaughn/26197/stats" xr:uid="{F3534886-E950-4F8A-A5BF-9D51593E852A}"/>
    <hyperlink ref="C257" r:id="rId487" display="https://www.fangraphs.com/leaders/major-league?pos=all&amp;stats=bat&amp;lg=all&amp;type=c%2C43%2C44%2C45%2C110%2C58&amp;season=2022&amp;month=0&amp;season1=2022&amp;ind=0&amp;qual=300&amp;pageitems=2000000000&amp;v_cr=202301&amp;team=4" xr:uid="{26324860-4187-44EA-9452-B89E387E809E}"/>
    <hyperlink ref="B258" r:id="rId488" display="https://www.fangraphs.com/players/taylor-walls/22458/stats" xr:uid="{2B401EE7-E256-42ED-BC8A-8E17A2AD4713}"/>
    <hyperlink ref="C258" r:id="rId489" display="https://www.fangraphs.com/leaders/major-league?pos=all&amp;stats=bat&amp;lg=all&amp;type=c%2C43%2C44%2C45%2C110%2C58&amp;season=2022&amp;month=0&amp;season1=2022&amp;ind=0&amp;qual=300&amp;pageitems=2000000000&amp;v_cr=202301&amp;team=12" xr:uid="{8C686008-9651-40FC-BF02-60A2843968F0}"/>
    <hyperlink ref="B259" r:id="rId490" display="https://www.fangraphs.com/players/jesus-aguilar/11342/stats" xr:uid="{B25CAE90-F8B2-4229-9DE0-4BC6F79F13C1}"/>
    <hyperlink ref="B260" r:id="rId491" display="https://www.fangraphs.com/players/nick-senzel/19293/stats" xr:uid="{1DF3C307-7A4C-41EC-86E3-682753CE58E0}"/>
    <hyperlink ref="C260" r:id="rId492" display="https://www.fangraphs.com/leaders/major-league?pos=all&amp;stats=bat&amp;lg=all&amp;type=c%2C43%2C44%2C45%2C110%2C58&amp;season=2022&amp;month=0&amp;season1=2022&amp;ind=0&amp;qual=300&amp;pageitems=2000000000&amp;v_cr=202301&amp;team=18" xr:uid="{C6A876E2-2111-44A8-B089-B7499C0A2480}"/>
    <hyperlink ref="B261" r:id="rId493" display="https://www.fangraphs.com/players/jared-walsh/18607/stats" xr:uid="{D04437EC-A7AE-4575-BF04-0353800972EB}"/>
    <hyperlink ref="C261" r:id="rId494" display="https://www.fangraphs.com/leaders/major-league?pos=all&amp;stats=bat&amp;lg=all&amp;type=c%2C43%2C44%2C45%2C110%2C58&amp;season=2022&amp;month=0&amp;season1=2022&amp;ind=0&amp;qual=300&amp;pageitems=2000000000&amp;v_cr=202301&amp;team=1" xr:uid="{9F46C313-2182-4D4F-AD8A-FA9F763ECE70}"/>
    <hyperlink ref="B262" r:id="rId495" display="https://www.fangraphs.com/players/michael-chavis/17321/stats" xr:uid="{4CECA2A6-F799-4656-B2CE-76EF3659A7CD}"/>
    <hyperlink ref="C262" r:id="rId496" display="https://www.fangraphs.com/leaders/major-league?pos=all&amp;stats=bat&amp;lg=all&amp;type=c%2C43%2C44%2C45%2C110%2C58&amp;season=2022&amp;month=0&amp;season1=2022&amp;ind=0&amp;qual=300&amp;pageitems=2000000000&amp;v_cr=202301&amp;team=27" xr:uid="{B1B202A5-548C-4063-97BF-7F07D18ADC3D}"/>
    <hyperlink ref="B263" r:id="rId497" display="https://www.fangraphs.com/players/darin-ruf/9929/stats" xr:uid="{DA98B060-3DDC-48C4-B270-8A92960FB223}"/>
    <hyperlink ref="B264" r:id="rId498" display="https://www.fangraphs.com/players/avisail-garcia/5760/stats" xr:uid="{C58089BB-6F4F-4D96-A4FF-397B469A05BE}"/>
    <hyperlink ref="C264" r:id="rId499" display="https://www.fangraphs.com/leaders/major-league?pos=all&amp;stats=bat&amp;lg=all&amp;type=c%2C43%2C44%2C45%2C110%2C58&amp;season=2022&amp;month=0&amp;season1=2022&amp;ind=0&amp;qual=300&amp;pageitems=2000000000&amp;v_cr=202301&amp;team=20" xr:uid="{7FCE9D7C-E684-47D4-BA36-965F61D4323C}"/>
    <hyperlink ref="B265" r:id="rId500" display="https://www.fangraphs.com/players/abraham-toro/19844/stats" xr:uid="{194587A4-9A7F-4892-A328-BB9F4972CD3A}"/>
    <hyperlink ref="C265" r:id="rId501" display="https://www.fangraphs.com/leaders/major-league?pos=all&amp;stats=bat&amp;lg=all&amp;type=c%2C43%2C44%2C45%2C110%2C58&amp;season=2022&amp;month=0&amp;season1=2022&amp;ind=0&amp;qual=300&amp;pageitems=2000000000&amp;v_cr=202301&amp;team=11" xr:uid="{66775033-2B18-4B61-9D0C-9C94347D9DE7}"/>
    <hyperlink ref="B266" r:id="rId502" display="https://www.fangraphs.com/players/maikel-franco/12179/stats" xr:uid="{F2BBC749-CCC5-4714-BC2E-3255348E218A}"/>
    <hyperlink ref="C266" r:id="rId503" display="https://www.fangraphs.com/leaders/major-league?pos=all&amp;stats=bat&amp;lg=all&amp;type=c%2C43%2C44%2C45%2C110%2C58&amp;season=2022&amp;month=0&amp;season1=2022&amp;ind=0&amp;qual=300&amp;pageitems=2000000000&amp;v_cr=202301&amp;team=24" xr:uid="{AD127F3A-B7C4-44CB-903A-FBC6D4B51447}"/>
    <hyperlink ref="B267" r:id="rId504" display="https://www.fangraphs.com/players/nick-castellanos/11737/stats" xr:uid="{A1A4E39F-472F-4AE8-BB13-BE0D3337767D}"/>
    <hyperlink ref="C267" r:id="rId505" display="https://www.fangraphs.com/leaders/major-league?pos=all&amp;stats=bat&amp;lg=all&amp;type=c%2C43%2C44%2C45%2C110%2C58&amp;season=2022&amp;month=0&amp;season1=2022&amp;ind=0&amp;qual=300&amp;pageitems=2000000000&amp;v_cr=202301&amp;team=26" xr:uid="{58D41666-0671-4165-B7DE-A31D7AD9F0B6}"/>
    <hyperlink ref="B268" r:id="rId506" display="https://www.fangraphs.com/players/jacob-stallings/13723/stats" xr:uid="{BA98FBE1-2103-4977-92FD-D7AD6FEA40DC}"/>
    <hyperlink ref="C268" r:id="rId507" display="https://www.fangraphs.com/leaders/major-league?pos=all&amp;stats=bat&amp;lg=all&amp;type=c%2C43%2C44%2C45%2C110%2C58&amp;season=2022&amp;month=0&amp;season1=2022&amp;ind=0&amp;qual=300&amp;pageitems=2000000000&amp;v_cr=202301&amp;team=20" xr:uid="{DA860EF2-F3A4-4176-BC1C-EA1C78A4E356}"/>
    <hyperlink ref="B269" r:id="rId508" display="https://www.fangraphs.com/players/nelson-cruz/2434/stats" xr:uid="{B9B348FC-45F3-476A-B52B-701D594CC63C}"/>
    <hyperlink ref="C269" r:id="rId509" display="https://www.fangraphs.com/leaders/major-league?pos=all&amp;stats=bat&amp;lg=all&amp;type=c%2C43%2C44%2C45%2C110%2C58&amp;season=2022&amp;month=0&amp;season1=2022&amp;ind=0&amp;qual=300&amp;pageitems=2000000000&amp;v_cr=202301&amp;team=24" xr:uid="{23297503-5CC3-4374-8C81-311730343F99}"/>
    <hyperlink ref="B270" r:id="rId510" display="https://www.fangraphs.com/players/joey-votto/4314/stats" xr:uid="{7FBCD019-622E-4E6C-A092-30D13413E7DF}"/>
    <hyperlink ref="C270" r:id="rId511" display="https://www.fangraphs.com/leaders/major-league?pos=all&amp;stats=bat&amp;lg=all&amp;type=c%2C43%2C44%2C45%2C110%2C58&amp;season=2022&amp;month=0&amp;season1=2022&amp;ind=0&amp;qual=300&amp;pageitems=2000000000&amp;v_cr=202301&amp;team=18" xr:uid="{D7C8FF0C-6A7E-491B-8639-99A0A452F36A}"/>
    <hyperlink ref="B271" r:id="rId512" display="https://www.fangraphs.com/players/yuli-gurriel/19198/stats" xr:uid="{F4FBE66E-3F63-4B33-8037-F02F16D2E83F}"/>
    <hyperlink ref="C271" r:id="rId513" display="https://www.fangraphs.com/leaders/major-league?pos=all&amp;stats=bat&amp;lg=all&amp;type=c%2C43%2C44%2C45%2C110%2C58&amp;season=2022&amp;month=0&amp;season1=2022&amp;ind=0&amp;qual=300&amp;pageitems=2000000000&amp;v_cr=202301&amp;team=21" xr:uid="{2CD29DA4-500A-4A49-AB82-A9BDAA5DF65E}"/>
    <hyperlink ref="B272" r:id="rId514" display="https://www.fangraphs.com/players/franmil-reyes/14566/stats" xr:uid="{14328C84-6820-4F3D-911C-399F2E36E28C}"/>
    <hyperlink ref="B273" r:id="rId515" display="https://www.fangraphs.com/players/hunter-dozier/15117/stats" xr:uid="{36CECC5B-1758-4C23-AB37-1412DC8B7FA7}"/>
    <hyperlink ref="C273" r:id="rId516" display="https://www.fangraphs.com/leaders/major-league?pos=all&amp;stats=bat&amp;lg=all&amp;type=c%2C43%2C44%2C45%2C110%2C58&amp;season=2022&amp;month=0&amp;season1=2022&amp;ind=0&amp;qual=300&amp;pageitems=2000000000&amp;v_cr=202301&amp;team=7" xr:uid="{DD9F5BC5-E123-4C95-A553-9BB08BC8DE86}"/>
    <hyperlink ref="B274" r:id="rId517" display="https://www.fangraphs.com/players/spencer-torkelson/27465/stats" xr:uid="{CD3F3548-5D3E-4A91-B6C4-A187C2D3B3F6}"/>
    <hyperlink ref="C274" r:id="rId518" display="https://www.fangraphs.com/leaders/major-league?pos=all&amp;stats=bat&amp;lg=all&amp;type=c%2C43%2C44%2C45%2C110%2C58&amp;season=2022&amp;month=0&amp;season1=2022&amp;ind=0&amp;qual=300&amp;pageitems=2000000000&amp;v_cr=202301&amp;team=6" xr:uid="{366DF00F-BB72-489F-913C-71C44C416B80}"/>
    <hyperlink ref="B275" r:id="rId519" display="https://www.fangraphs.com/players/leury-garcia/5913/stats" xr:uid="{C8BFEAFE-697B-4B7C-A9DC-C57E74EA9B7F}"/>
    <hyperlink ref="C275" r:id="rId520" display="https://www.fangraphs.com/leaders/major-league?pos=all&amp;stats=bat&amp;lg=all&amp;type=c%2C43%2C44%2C45%2C110%2C58&amp;season=2022&amp;month=0&amp;season1=2022&amp;ind=0&amp;qual=300&amp;pageitems=2000000000&amp;v_cr=202301&amp;team=4" xr:uid="{8BEB3F9D-9FED-41BE-AA92-D8B2B37E1C90}"/>
    <hyperlink ref="B276" r:id="rId521" display="https://www.fangraphs.com/players/kole-calhoun/11200/stats" xr:uid="{5A900D27-E0AB-4E70-B6E1-A6A371DF7F30}"/>
    <hyperlink ref="C276" r:id="rId522" display="https://www.fangraphs.com/leaders/major-league?pos=all&amp;stats=bat&amp;lg=all&amp;type=c%2C43%2C44%2C45%2C110%2C58&amp;season=2022&amp;month=0&amp;season1=2022&amp;ind=0&amp;qual=300&amp;pageitems=2000000000&amp;v_cr=202301&amp;team=13" xr:uid="{0D1918D8-2696-4B6C-A78F-AB6A9297936F}"/>
    <hyperlink ref="B277" r:id="rId523" display="https://www.fangraphs.com/players/elias-diaz/11680/stats" xr:uid="{5131CD30-00E5-464B-A222-9469CE2BB97C}"/>
    <hyperlink ref="C277" r:id="rId524" display="https://www.fangraphs.com/leaders/major-league?pos=all&amp;stats=bat&amp;lg=all&amp;type=c%2C43%2C44%2C45%2C110%2C58&amp;season=2022&amp;month=0&amp;season1=2022&amp;ind=0&amp;qual=300&amp;pageitems=2000000000&amp;v_cr=202301&amp;team=19" xr:uid="{37703871-8796-4CE5-97D0-0598A5943281}"/>
    <hyperlink ref="B278" r:id="rId525" display="https://www.fangraphs.com/players/miguel-cabrera/1744/stats" xr:uid="{7E6922BA-038D-428E-AA6B-B857D7D4F000}"/>
    <hyperlink ref="C278" r:id="rId526" display="https://www.fangraphs.com/leaders/major-league?pos=all&amp;stats=bat&amp;lg=all&amp;type=c%2C43%2C44%2C45%2C110%2C58&amp;season=2022&amp;month=0&amp;season1=2022&amp;ind=0&amp;qual=300&amp;pageitems=2000000000&amp;v_cr=202301&amp;team=6" xr:uid="{948E8F0C-AFC2-4044-9838-F93592987C8E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20E03-FF3E-421B-9457-AA2C40613842}">
  <dimension ref="A1:R294"/>
  <sheetViews>
    <sheetView workbookViewId="0">
      <selection activeCell="W12" sqref="W12"/>
    </sheetView>
  </sheetViews>
  <sheetFormatPr defaultRowHeight="14.4"/>
  <cols>
    <col min="2" max="2" width="20.77734375" customWidth="1"/>
    <col min="10" max="10" width="14.33203125" customWidth="1"/>
  </cols>
  <sheetData>
    <row r="1" spans="1:18" ht="15" thickBot="1">
      <c r="A1" s="1" t="s">
        <v>0</v>
      </c>
      <c r="B1" s="2" t="s">
        <v>1</v>
      </c>
      <c r="C1" s="2" t="s">
        <v>2</v>
      </c>
      <c r="D1" s="3" t="s">
        <v>4</v>
      </c>
      <c r="E1" s="4" t="s">
        <v>344</v>
      </c>
      <c r="F1" s="3" t="s">
        <v>345</v>
      </c>
      <c r="G1" s="3" t="s">
        <v>346</v>
      </c>
      <c r="H1" s="3" t="s">
        <v>347</v>
      </c>
      <c r="I1" s="3" t="s">
        <v>348</v>
      </c>
      <c r="J1" s="3" t="s">
        <v>349</v>
      </c>
      <c r="K1" s="3" t="s">
        <v>350</v>
      </c>
      <c r="L1" s="3" t="s">
        <v>351</v>
      </c>
      <c r="M1" s="4" t="s">
        <v>13</v>
      </c>
      <c r="N1" s="3" t="s">
        <v>352</v>
      </c>
      <c r="O1" s="4" t="s">
        <v>15</v>
      </c>
      <c r="P1" s="3" t="s">
        <v>353</v>
      </c>
      <c r="Q1" s="4" t="s">
        <v>16</v>
      </c>
      <c r="R1" s="3" t="s">
        <v>17</v>
      </c>
    </row>
    <row r="2" spans="1:18" ht="15" thickBot="1">
      <c r="A2" s="5">
        <v>1</v>
      </c>
      <c r="B2" s="22" t="s">
        <v>53</v>
      </c>
      <c r="C2" s="22" t="s">
        <v>54</v>
      </c>
      <c r="D2" s="8">
        <v>458</v>
      </c>
      <c r="E2" s="11">
        <v>240</v>
      </c>
      <c r="F2" s="8">
        <v>97.6</v>
      </c>
      <c r="G2" s="8">
        <v>116.9</v>
      </c>
      <c r="H2" s="8">
        <v>20.399999999999999</v>
      </c>
      <c r="I2" s="8">
        <v>66</v>
      </c>
      <c r="J2" s="10">
        <v>0.27500000000000002</v>
      </c>
      <c r="K2" s="8">
        <v>154</v>
      </c>
      <c r="L2" s="10">
        <v>0.64200000000000002</v>
      </c>
      <c r="M2" s="11">
        <v>0.26700000000000002</v>
      </c>
      <c r="N2" s="8">
        <v>0.29099999999999998</v>
      </c>
      <c r="O2" s="11">
        <v>0.61299999999999999</v>
      </c>
      <c r="P2" s="8">
        <v>0.72099999999999997</v>
      </c>
      <c r="Q2" s="11">
        <v>0.42</v>
      </c>
      <c r="R2" s="8">
        <v>0.46800000000000003</v>
      </c>
    </row>
    <row r="3" spans="1:18" ht="15" thickBot="1">
      <c r="A3" s="5">
        <v>2</v>
      </c>
      <c r="B3" s="22" t="s">
        <v>25</v>
      </c>
      <c r="C3" s="22" t="s">
        <v>26</v>
      </c>
      <c r="D3" s="8">
        <v>735</v>
      </c>
      <c r="E3" s="11">
        <v>562</v>
      </c>
      <c r="F3" s="8">
        <v>94.7</v>
      </c>
      <c r="G3" s="8">
        <v>121.2</v>
      </c>
      <c r="H3" s="8">
        <v>7.4</v>
      </c>
      <c r="I3" s="8">
        <v>86</v>
      </c>
      <c r="J3" s="10">
        <v>0.153</v>
      </c>
      <c r="K3" s="8">
        <v>309</v>
      </c>
      <c r="L3" s="10">
        <v>0.55000000000000004</v>
      </c>
      <c r="M3" s="11">
        <v>0.33700000000000002</v>
      </c>
      <c r="N3" s="8">
        <v>0.35599999999999998</v>
      </c>
      <c r="O3" s="11">
        <v>0.59599999999999997</v>
      </c>
      <c r="P3" s="8">
        <v>0.66</v>
      </c>
      <c r="Q3" s="11">
        <v>0.42799999999999999</v>
      </c>
      <c r="R3" s="8">
        <v>0.46300000000000002</v>
      </c>
    </row>
    <row r="4" spans="1:18" ht="15" thickBot="1">
      <c r="A4" s="5">
        <v>3</v>
      </c>
      <c r="B4" s="22" t="s">
        <v>67</v>
      </c>
      <c r="C4" s="22" t="s">
        <v>52</v>
      </c>
      <c r="D4" s="8">
        <v>496</v>
      </c>
      <c r="E4" s="11">
        <v>322</v>
      </c>
      <c r="F4" s="8">
        <v>93.3</v>
      </c>
      <c r="G4" s="8">
        <v>117.7</v>
      </c>
      <c r="H4" s="8">
        <v>17.100000000000001</v>
      </c>
      <c r="I4" s="8">
        <v>58</v>
      </c>
      <c r="J4" s="10">
        <v>0.18</v>
      </c>
      <c r="K4" s="8">
        <v>168</v>
      </c>
      <c r="L4" s="10">
        <v>0.52200000000000002</v>
      </c>
      <c r="M4" s="11">
        <v>0.29299999999999998</v>
      </c>
      <c r="N4" s="8">
        <v>0.29599999999999999</v>
      </c>
      <c r="O4" s="11">
        <v>0.58299999999999996</v>
      </c>
      <c r="P4" s="8">
        <v>0.621</v>
      </c>
      <c r="Q4" s="11">
        <v>0.41499999999999998</v>
      </c>
      <c r="R4" s="8">
        <v>0.438</v>
      </c>
    </row>
    <row r="5" spans="1:18" ht="15" thickBot="1">
      <c r="A5" s="5">
        <v>4</v>
      </c>
      <c r="B5" s="22" t="s">
        <v>28</v>
      </c>
      <c r="C5" s="22" t="s">
        <v>29</v>
      </c>
      <c r="D5" s="8">
        <v>599</v>
      </c>
      <c r="E5" s="11">
        <v>362</v>
      </c>
      <c r="F5" s="8">
        <v>94.4</v>
      </c>
      <c r="G5" s="8">
        <v>118.6</v>
      </c>
      <c r="H5" s="8">
        <v>13.2</v>
      </c>
      <c r="I5" s="8">
        <v>70</v>
      </c>
      <c r="J5" s="10">
        <v>0.193</v>
      </c>
      <c r="K5" s="8">
        <v>193</v>
      </c>
      <c r="L5" s="10">
        <v>0.53300000000000003</v>
      </c>
      <c r="M5" s="11">
        <v>0.30399999999999999</v>
      </c>
      <c r="N5" s="8">
        <v>0.29399999999999998</v>
      </c>
      <c r="O5" s="11">
        <v>0.65400000000000003</v>
      </c>
      <c r="P5" s="8">
        <v>0.63400000000000001</v>
      </c>
      <c r="Q5" s="11">
        <v>0.433</v>
      </c>
      <c r="R5" s="8">
        <v>0.42799999999999999</v>
      </c>
    </row>
    <row r="6" spans="1:18" ht="15" thickBot="1">
      <c r="A6" s="5">
        <v>5</v>
      </c>
      <c r="B6" s="22" t="s">
        <v>31</v>
      </c>
      <c r="C6" s="22" t="s">
        <v>32</v>
      </c>
      <c r="D6" s="8">
        <v>536</v>
      </c>
      <c r="E6" s="11">
        <v>395</v>
      </c>
      <c r="F6" s="8">
        <v>93.3</v>
      </c>
      <c r="G6" s="8">
        <v>114.4</v>
      </c>
      <c r="H6" s="8">
        <v>13</v>
      </c>
      <c r="I6" s="8">
        <v>60</v>
      </c>
      <c r="J6" s="10">
        <v>0.152</v>
      </c>
      <c r="K6" s="8">
        <v>210</v>
      </c>
      <c r="L6" s="10">
        <v>0.53200000000000003</v>
      </c>
      <c r="M6" s="11">
        <v>0.32700000000000001</v>
      </c>
      <c r="N6" s="8">
        <v>0.312</v>
      </c>
      <c r="O6" s="11">
        <v>0.623</v>
      </c>
      <c r="P6" s="8">
        <v>0.60799999999999998</v>
      </c>
      <c r="Q6" s="11">
        <v>0.41899999999999998</v>
      </c>
      <c r="R6" s="8">
        <v>0.41299999999999998</v>
      </c>
    </row>
    <row r="7" spans="1:18" ht="15" thickBot="1">
      <c r="A7" s="5">
        <v>6</v>
      </c>
      <c r="B7" s="22" t="s">
        <v>23</v>
      </c>
      <c r="C7" s="22" t="s">
        <v>24</v>
      </c>
      <c r="D7" s="8">
        <v>693</v>
      </c>
      <c r="E7" s="11">
        <v>482</v>
      </c>
      <c r="F7" s="8">
        <v>92.4</v>
      </c>
      <c r="G7" s="8">
        <v>110.1</v>
      </c>
      <c r="H7" s="8">
        <v>20.6</v>
      </c>
      <c r="I7" s="8">
        <v>60</v>
      </c>
      <c r="J7" s="10">
        <v>0.125</v>
      </c>
      <c r="K7" s="8">
        <v>232</v>
      </c>
      <c r="L7" s="10">
        <v>0.48099999999999998</v>
      </c>
      <c r="M7" s="11">
        <v>0.307</v>
      </c>
      <c r="N7" s="8">
        <v>0.29499999999999998</v>
      </c>
      <c r="O7" s="11">
        <v>0.57899999999999996</v>
      </c>
      <c r="P7" s="8">
        <v>0.56499999999999995</v>
      </c>
      <c r="Q7" s="11">
        <v>0.41599999999999998</v>
      </c>
      <c r="R7" s="8">
        <v>0.41099999999999998</v>
      </c>
    </row>
    <row r="8" spans="1:18" ht="15" thickBot="1">
      <c r="A8" s="5">
        <v>7</v>
      </c>
      <c r="B8" s="22" t="s">
        <v>27</v>
      </c>
      <c r="C8" s="22" t="s">
        <v>24</v>
      </c>
      <c r="D8" s="8">
        <v>730</v>
      </c>
      <c r="E8" s="11">
        <v>521</v>
      </c>
      <c r="F8" s="8">
        <v>90</v>
      </c>
      <c r="G8" s="8">
        <v>110.6</v>
      </c>
      <c r="H8" s="8">
        <v>15.2</v>
      </c>
      <c r="I8" s="8">
        <v>58</v>
      </c>
      <c r="J8" s="10">
        <v>0.111</v>
      </c>
      <c r="K8" s="8">
        <v>218</v>
      </c>
      <c r="L8" s="10">
        <v>0.41799999999999998</v>
      </c>
      <c r="M8" s="11">
        <v>0.33100000000000002</v>
      </c>
      <c r="N8" s="8">
        <v>0.32</v>
      </c>
      <c r="O8" s="11">
        <v>0.56699999999999995</v>
      </c>
      <c r="P8" s="8">
        <v>0.56399999999999995</v>
      </c>
      <c r="Q8" s="11">
        <v>0.41099999999999998</v>
      </c>
      <c r="R8" s="8">
        <v>0.40899999999999997</v>
      </c>
    </row>
    <row r="9" spans="1:18" ht="15" thickBot="1">
      <c r="A9" s="5">
        <v>8</v>
      </c>
      <c r="B9" s="22" t="s">
        <v>40</v>
      </c>
      <c r="C9" s="22" t="s">
        <v>41</v>
      </c>
      <c r="D9" s="8">
        <v>708</v>
      </c>
      <c r="E9" s="11">
        <v>445</v>
      </c>
      <c r="F9" s="8">
        <v>93.2</v>
      </c>
      <c r="G9" s="8">
        <v>115.3</v>
      </c>
      <c r="H9" s="8">
        <v>6.7</v>
      </c>
      <c r="I9" s="8">
        <v>58</v>
      </c>
      <c r="J9" s="10">
        <v>0.13</v>
      </c>
      <c r="K9" s="8">
        <v>246</v>
      </c>
      <c r="L9" s="10">
        <v>0.55300000000000005</v>
      </c>
      <c r="M9" s="11">
        <v>0.27500000000000002</v>
      </c>
      <c r="N9" s="8">
        <v>0.28100000000000003</v>
      </c>
      <c r="O9" s="11">
        <v>0.51900000000000002</v>
      </c>
      <c r="P9" s="8">
        <v>0.53500000000000003</v>
      </c>
      <c r="Q9" s="11">
        <v>0.39500000000000002</v>
      </c>
      <c r="R9" s="8">
        <v>0.40799999999999997</v>
      </c>
    </row>
    <row r="10" spans="1:18" ht="15" thickBot="1">
      <c r="A10" s="5">
        <v>9</v>
      </c>
      <c r="B10" s="22" t="s">
        <v>138</v>
      </c>
      <c r="C10" s="22" t="s">
        <v>26</v>
      </c>
      <c r="D10" s="8">
        <v>592</v>
      </c>
      <c r="E10" s="11">
        <v>398</v>
      </c>
      <c r="F10" s="8">
        <v>91.8</v>
      </c>
      <c r="G10" s="8">
        <v>115.3</v>
      </c>
      <c r="H10" s="8">
        <v>15.6</v>
      </c>
      <c r="I10" s="8">
        <v>66</v>
      </c>
      <c r="J10" s="10">
        <v>0.16600000000000001</v>
      </c>
      <c r="K10" s="8">
        <v>195</v>
      </c>
      <c r="L10" s="10">
        <v>0.49</v>
      </c>
      <c r="M10" s="11">
        <v>0.27400000000000002</v>
      </c>
      <c r="N10" s="8">
        <v>0.28399999999999997</v>
      </c>
      <c r="O10" s="11">
        <v>0.55800000000000005</v>
      </c>
      <c r="P10" s="8">
        <v>0.58299999999999996</v>
      </c>
      <c r="Q10" s="11">
        <v>0.38100000000000001</v>
      </c>
      <c r="R10" s="8">
        <v>0.4</v>
      </c>
    </row>
    <row r="11" spans="1:18" ht="15" thickBot="1">
      <c r="A11" s="5">
        <v>10</v>
      </c>
      <c r="B11" s="22" t="s">
        <v>120</v>
      </c>
      <c r="C11" s="22" t="s">
        <v>89</v>
      </c>
      <c r="D11" s="8">
        <v>546</v>
      </c>
      <c r="E11" s="11">
        <v>342</v>
      </c>
      <c r="F11" s="8">
        <v>91.8</v>
      </c>
      <c r="G11" s="8">
        <v>115.7</v>
      </c>
      <c r="H11" s="8">
        <v>9.1</v>
      </c>
      <c r="I11" s="8">
        <v>52</v>
      </c>
      <c r="J11" s="10">
        <v>0.152</v>
      </c>
      <c r="K11" s="8">
        <v>160</v>
      </c>
      <c r="L11" s="10">
        <v>0.46800000000000003</v>
      </c>
      <c r="M11" s="11">
        <v>0.29299999999999998</v>
      </c>
      <c r="N11" s="8">
        <v>0.28699999999999998</v>
      </c>
      <c r="O11" s="11">
        <v>0.499</v>
      </c>
      <c r="P11" s="8">
        <v>0.52200000000000002</v>
      </c>
      <c r="Q11" s="11">
        <v>0.38400000000000001</v>
      </c>
      <c r="R11" s="8">
        <v>0.39700000000000002</v>
      </c>
    </row>
    <row r="12" spans="1:18" ht="15" thickBot="1">
      <c r="A12" s="5">
        <v>11</v>
      </c>
      <c r="B12" s="22" t="s">
        <v>71</v>
      </c>
      <c r="C12" s="22" t="s">
        <v>26</v>
      </c>
      <c r="D12" s="8">
        <v>438</v>
      </c>
      <c r="E12" s="11">
        <v>273</v>
      </c>
      <c r="F12" s="8">
        <v>91.5</v>
      </c>
      <c r="G12" s="8">
        <v>114.7</v>
      </c>
      <c r="H12" s="8">
        <v>13.2</v>
      </c>
      <c r="I12" s="8">
        <v>43</v>
      </c>
      <c r="J12" s="10">
        <v>0.158</v>
      </c>
      <c r="K12" s="8">
        <v>122</v>
      </c>
      <c r="L12" s="10">
        <v>0.44700000000000001</v>
      </c>
      <c r="M12" s="11">
        <v>0.251</v>
      </c>
      <c r="N12" s="8">
        <v>0.27200000000000002</v>
      </c>
      <c r="O12" s="11">
        <v>0.47799999999999998</v>
      </c>
      <c r="P12" s="8">
        <v>0.53300000000000003</v>
      </c>
      <c r="Q12" s="11">
        <v>0.36599999999999999</v>
      </c>
      <c r="R12" s="8">
        <v>0.39500000000000002</v>
      </c>
    </row>
    <row r="13" spans="1:18" ht="15" thickBot="1">
      <c r="A13" s="5">
        <v>12</v>
      </c>
      <c r="B13" s="22" t="s">
        <v>30</v>
      </c>
      <c r="C13" s="22" t="s">
        <v>26</v>
      </c>
      <c r="D13" s="8">
        <v>720</v>
      </c>
      <c r="E13" s="11">
        <v>445</v>
      </c>
      <c r="F13" s="8">
        <v>93.7</v>
      </c>
      <c r="G13" s="8">
        <v>118.6</v>
      </c>
      <c r="H13" s="8">
        <v>16.100000000000001</v>
      </c>
      <c r="I13" s="8">
        <v>73</v>
      </c>
      <c r="J13" s="10">
        <v>0.16400000000000001</v>
      </c>
      <c r="K13" s="8">
        <v>245</v>
      </c>
      <c r="L13" s="10">
        <v>0.55100000000000005</v>
      </c>
      <c r="M13" s="11">
        <v>0.28299999999999997</v>
      </c>
      <c r="N13" s="8">
        <v>0.26300000000000001</v>
      </c>
      <c r="O13" s="11">
        <v>0.60399999999999998</v>
      </c>
      <c r="P13" s="8">
        <v>0.56100000000000005</v>
      </c>
      <c r="Q13" s="11">
        <v>0.41299999999999998</v>
      </c>
      <c r="R13" s="8">
        <v>0.39400000000000002</v>
      </c>
    </row>
    <row r="14" spans="1:18" ht="15" thickBot="1">
      <c r="A14" s="5">
        <v>13</v>
      </c>
      <c r="B14" s="22" t="s">
        <v>122</v>
      </c>
      <c r="C14" s="22" t="s">
        <v>29</v>
      </c>
      <c r="D14" s="8">
        <v>362</v>
      </c>
      <c r="E14" s="11">
        <v>206</v>
      </c>
      <c r="F14" s="8">
        <v>91.9</v>
      </c>
      <c r="G14" s="8">
        <v>114.3</v>
      </c>
      <c r="H14" s="8">
        <v>19.3</v>
      </c>
      <c r="I14" s="8">
        <v>33</v>
      </c>
      <c r="J14" s="10">
        <v>0.16</v>
      </c>
      <c r="K14" s="8">
        <v>106</v>
      </c>
      <c r="L14" s="10">
        <v>0.51500000000000001</v>
      </c>
      <c r="M14" s="11">
        <v>0.26300000000000001</v>
      </c>
      <c r="N14" s="8">
        <v>0.27200000000000002</v>
      </c>
      <c r="O14" s="11">
        <v>0.49</v>
      </c>
      <c r="P14" s="8">
        <v>0.52100000000000002</v>
      </c>
      <c r="Q14" s="11">
        <v>0.36799999999999999</v>
      </c>
      <c r="R14" s="8">
        <v>0.38800000000000001</v>
      </c>
    </row>
    <row r="15" spans="1:18" ht="15" thickBot="1">
      <c r="A15" s="5">
        <v>14</v>
      </c>
      <c r="B15" s="22" t="s">
        <v>51</v>
      </c>
      <c r="C15" s="22" t="s">
        <v>52</v>
      </c>
      <c r="D15" s="8">
        <v>674</v>
      </c>
      <c r="E15" s="11">
        <v>499</v>
      </c>
      <c r="F15" s="8">
        <v>90.2</v>
      </c>
      <c r="G15" s="8">
        <v>110.1</v>
      </c>
      <c r="H15" s="8">
        <v>14.8</v>
      </c>
      <c r="I15" s="8">
        <v>52</v>
      </c>
      <c r="J15" s="10">
        <v>0.104</v>
      </c>
      <c r="K15" s="8">
        <v>222</v>
      </c>
      <c r="L15" s="10">
        <v>0.44500000000000001</v>
      </c>
      <c r="M15" s="11">
        <v>0.28399999999999997</v>
      </c>
      <c r="N15" s="8">
        <v>0.28799999999999998</v>
      </c>
      <c r="O15" s="11">
        <v>0.51700000000000002</v>
      </c>
      <c r="P15" s="8">
        <v>0.52800000000000002</v>
      </c>
      <c r="Q15" s="11">
        <v>0.372</v>
      </c>
      <c r="R15" s="8">
        <v>0.38700000000000001</v>
      </c>
    </row>
    <row r="16" spans="1:18" ht="15" thickBot="1">
      <c r="A16" s="5">
        <v>15</v>
      </c>
      <c r="B16" s="22" t="s">
        <v>65</v>
      </c>
      <c r="C16" s="22" t="s">
        <v>64</v>
      </c>
      <c r="D16" s="8">
        <v>600</v>
      </c>
      <c r="E16" s="11">
        <v>433</v>
      </c>
      <c r="F16" s="8">
        <v>93.4</v>
      </c>
      <c r="G16" s="8">
        <v>114.5</v>
      </c>
      <c r="H16" s="8">
        <v>5.7</v>
      </c>
      <c r="I16" s="8">
        <v>41</v>
      </c>
      <c r="J16" s="10">
        <v>9.5000000000000001E-2</v>
      </c>
      <c r="K16" s="8">
        <v>234</v>
      </c>
      <c r="L16" s="10">
        <v>0.54</v>
      </c>
      <c r="M16" s="11">
        <v>0.33</v>
      </c>
      <c r="N16" s="8">
        <v>0.30099999999999999</v>
      </c>
      <c r="O16" s="11">
        <v>0.52200000000000002</v>
      </c>
      <c r="P16" s="8">
        <v>0.47899999999999998</v>
      </c>
      <c r="Q16" s="11">
        <v>0.40200000000000002</v>
      </c>
      <c r="R16" s="8">
        <v>0.38100000000000001</v>
      </c>
    </row>
    <row r="17" spans="1:18" ht="15" thickBot="1">
      <c r="A17" s="5">
        <v>16</v>
      </c>
      <c r="B17" s="22" t="s">
        <v>115</v>
      </c>
      <c r="C17" s="22" t="s">
        <v>116</v>
      </c>
      <c r="D17" s="8">
        <v>656</v>
      </c>
      <c r="E17" s="11">
        <v>457</v>
      </c>
      <c r="F17" s="8">
        <v>93.1</v>
      </c>
      <c r="G17" s="8">
        <v>115</v>
      </c>
      <c r="H17" s="8">
        <v>12.4</v>
      </c>
      <c r="I17" s="8">
        <v>58</v>
      </c>
      <c r="J17" s="10">
        <v>0.127</v>
      </c>
      <c r="K17" s="8">
        <v>250</v>
      </c>
      <c r="L17" s="10">
        <v>0.54700000000000004</v>
      </c>
      <c r="M17" s="11">
        <v>0.27100000000000002</v>
      </c>
      <c r="N17" s="8">
        <v>0.28000000000000003</v>
      </c>
      <c r="O17" s="11">
        <v>0.5</v>
      </c>
      <c r="P17" s="8">
        <v>0.53600000000000003</v>
      </c>
      <c r="Q17" s="11">
        <v>0.35899999999999999</v>
      </c>
      <c r="R17" s="8">
        <v>0.38</v>
      </c>
    </row>
    <row r="18" spans="1:18" ht="15" thickBot="1">
      <c r="A18" s="5">
        <v>17</v>
      </c>
      <c r="B18" s="22" t="s">
        <v>184</v>
      </c>
      <c r="C18" s="22" t="s">
        <v>100</v>
      </c>
      <c r="D18" s="8">
        <v>580</v>
      </c>
      <c r="E18" s="11">
        <v>367</v>
      </c>
      <c r="F18" s="8">
        <v>91.3</v>
      </c>
      <c r="G18" s="8">
        <v>114.8</v>
      </c>
      <c r="H18" s="8">
        <v>17.8</v>
      </c>
      <c r="I18" s="8">
        <v>55</v>
      </c>
      <c r="J18" s="10">
        <v>0.15</v>
      </c>
      <c r="K18" s="8">
        <v>176</v>
      </c>
      <c r="L18" s="10">
        <v>0.48</v>
      </c>
      <c r="M18" s="11">
        <v>0.25</v>
      </c>
      <c r="N18" s="8">
        <v>0.26200000000000001</v>
      </c>
      <c r="O18" s="11">
        <v>0.51200000000000001</v>
      </c>
      <c r="P18" s="8">
        <v>0.53300000000000003</v>
      </c>
      <c r="Q18" s="11">
        <v>0.36099999999999999</v>
      </c>
      <c r="R18" s="8">
        <v>0.376</v>
      </c>
    </row>
    <row r="19" spans="1:18" ht="15" thickBot="1">
      <c r="A19" s="5">
        <v>18</v>
      </c>
      <c r="B19" s="22" t="s">
        <v>147</v>
      </c>
      <c r="C19" s="22" t="s">
        <v>95</v>
      </c>
      <c r="D19" s="8">
        <v>495</v>
      </c>
      <c r="E19" s="11">
        <v>320</v>
      </c>
      <c r="F19" s="8">
        <v>91.3</v>
      </c>
      <c r="G19" s="8">
        <v>117.5</v>
      </c>
      <c r="H19" s="8">
        <v>10.1</v>
      </c>
      <c r="I19" s="8">
        <v>39</v>
      </c>
      <c r="J19" s="10">
        <v>0.122</v>
      </c>
      <c r="K19" s="8">
        <v>148</v>
      </c>
      <c r="L19" s="10">
        <v>0.46300000000000002</v>
      </c>
      <c r="M19" s="11">
        <v>0.26400000000000001</v>
      </c>
      <c r="N19" s="8">
        <v>0.27900000000000003</v>
      </c>
      <c r="O19" s="11">
        <v>0.46700000000000003</v>
      </c>
      <c r="P19" s="8">
        <v>0.49</v>
      </c>
      <c r="Q19" s="11">
        <v>0.35799999999999998</v>
      </c>
      <c r="R19" s="8">
        <v>0.375</v>
      </c>
    </row>
    <row r="20" spans="1:18" ht="15" thickBot="1">
      <c r="A20" s="5">
        <v>19</v>
      </c>
      <c r="B20" s="22" t="s">
        <v>241</v>
      </c>
      <c r="C20" s="22" t="s">
        <v>97</v>
      </c>
      <c r="D20" s="8">
        <v>682</v>
      </c>
      <c r="E20" s="11">
        <v>506</v>
      </c>
      <c r="F20" s="8">
        <v>92.1</v>
      </c>
      <c r="G20" s="8">
        <v>116.7</v>
      </c>
      <c r="H20" s="8">
        <v>10.5</v>
      </c>
      <c r="I20" s="8">
        <v>56</v>
      </c>
      <c r="J20" s="10">
        <v>0.111</v>
      </c>
      <c r="K20" s="8">
        <v>249</v>
      </c>
      <c r="L20" s="10">
        <v>0.49199999999999999</v>
      </c>
      <c r="M20" s="11">
        <v>0.26400000000000001</v>
      </c>
      <c r="N20" s="8">
        <v>0.29099999999999998</v>
      </c>
      <c r="O20" s="11">
        <v>0.44400000000000001</v>
      </c>
      <c r="P20" s="8">
        <v>0.49399999999999999</v>
      </c>
      <c r="Q20" s="11">
        <v>0.34</v>
      </c>
      <c r="R20" s="8">
        <v>0.374</v>
      </c>
    </row>
    <row r="21" spans="1:18" ht="15" thickBot="1">
      <c r="A21" s="5">
        <v>20</v>
      </c>
      <c r="B21" s="22" t="s">
        <v>38</v>
      </c>
      <c r="C21" s="22" t="s">
        <v>39</v>
      </c>
      <c r="D21" s="8">
        <v>694</v>
      </c>
      <c r="E21" s="11">
        <v>529</v>
      </c>
      <c r="F21" s="8">
        <v>90.7</v>
      </c>
      <c r="G21" s="8">
        <v>113.8</v>
      </c>
      <c r="H21" s="8">
        <v>15.7</v>
      </c>
      <c r="I21" s="8">
        <v>61</v>
      </c>
      <c r="J21" s="10">
        <v>0.115</v>
      </c>
      <c r="K21" s="8">
        <v>240</v>
      </c>
      <c r="L21" s="10">
        <v>0.45400000000000001</v>
      </c>
      <c r="M21" s="11">
        <v>0.27600000000000002</v>
      </c>
      <c r="N21" s="8">
        <v>0.29699999999999999</v>
      </c>
      <c r="O21" s="11">
        <v>0.495</v>
      </c>
      <c r="P21" s="8">
        <v>0.53500000000000003</v>
      </c>
      <c r="Q21" s="11">
        <v>0.34300000000000003</v>
      </c>
      <c r="R21" s="8">
        <v>0.373</v>
      </c>
    </row>
    <row r="22" spans="1:18" ht="15" thickBot="1">
      <c r="A22" s="5">
        <v>21</v>
      </c>
      <c r="B22" s="22" t="s">
        <v>62</v>
      </c>
      <c r="C22" s="22" t="s">
        <v>58</v>
      </c>
      <c r="D22" s="8">
        <v>687</v>
      </c>
      <c r="E22" s="11">
        <v>492</v>
      </c>
      <c r="F22" s="8">
        <v>88.4</v>
      </c>
      <c r="G22" s="8">
        <v>111.1</v>
      </c>
      <c r="H22" s="8">
        <v>12.6</v>
      </c>
      <c r="I22" s="8">
        <v>37</v>
      </c>
      <c r="J22" s="10">
        <v>7.4999999999999997E-2</v>
      </c>
      <c r="K22" s="8">
        <v>189</v>
      </c>
      <c r="L22" s="10">
        <v>0.38400000000000001</v>
      </c>
      <c r="M22" s="11">
        <v>0.27700000000000002</v>
      </c>
      <c r="N22" s="8">
        <v>0.28999999999999998</v>
      </c>
      <c r="O22" s="11">
        <v>0.435</v>
      </c>
      <c r="P22" s="8">
        <v>0.46600000000000003</v>
      </c>
      <c r="Q22" s="11">
        <v>0.35199999999999998</v>
      </c>
      <c r="R22" s="8">
        <v>0.373</v>
      </c>
    </row>
    <row r="23" spans="1:18" ht="15" thickBot="1">
      <c r="A23" s="5">
        <v>22</v>
      </c>
      <c r="B23" s="22" t="s">
        <v>136</v>
      </c>
      <c r="C23" s="22" t="s">
        <v>43</v>
      </c>
      <c r="D23" s="8">
        <v>658</v>
      </c>
      <c r="E23" s="11">
        <v>421</v>
      </c>
      <c r="F23" s="8">
        <v>89.5</v>
      </c>
      <c r="G23" s="8">
        <v>115.7</v>
      </c>
      <c r="H23" s="8">
        <v>18.2</v>
      </c>
      <c r="I23" s="8">
        <v>62</v>
      </c>
      <c r="J23" s="10">
        <v>0.14699999999999999</v>
      </c>
      <c r="K23" s="8">
        <v>168</v>
      </c>
      <c r="L23" s="10">
        <v>0.39900000000000002</v>
      </c>
      <c r="M23" s="11">
        <v>0.217</v>
      </c>
      <c r="N23" s="8">
        <v>0.246</v>
      </c>
      <c r="O23" s="11">
        <v>0.504</v>
      </c>
      <c r="P23" s="8">
        <v>0.53200000000000003</v>
      </c>
      <c r="Q23" s="11">
        <v>0.34599999999999997</v>
      </c>
      <c r="R23" s="8">
        <v>0.372</v>
      </c>
    </row>
    <row r="24" spans="1:18" ht="15" thickBot="1">
      <c r="A24" s="5">
        <v>23</v>
      </c>
      <c r="B24" s="22" t="s">
        <v>193</v>
      </c>
      <c r="C24" s="22" t="s">
        <v>116</v>
      </c>
      <c r="D24" s="8">
        <v>502</v>
      </c>
      <c r="E24" s="11">
        <v>305</v>
      </c>
      <c r="F24" s="8">
        <v>91.1</v>
      </c>
      <c r="G24" s="8">
        <v>113.2</v>
      </c>
      <c r="H24" s="8">
        <v>15.7</v>
      </c>
      <c r="I24" s="8">
        <v>40</v>
      </c>
      <c r="J24" s="10">
        <v>0.13100000000000001</v>
      </c>
      <c r="K24" s="8">
        <v>141</v>
      </c>
      <c r="L24" s="10">
        <v>0.46200000000000002</v>
      </c>
      <c r="M24" s="11">
        <v>0.26300000000000001</v>
      </c>
      <c r="N24" s="8">
        <v>0.251</v>
      </c>
      <c r="O24" s="11">
        <v>0.49</v>
      </c>
      <c r="P24" s="8">
        <v>0.5</v>
      </c>
      <c r="Q24" s="11">
        <v>0.36699999999999999</v>
      </c>
      <c r="R24" s="8">
        <v>0.371</v>
      </c>
    </row>
    <row r="25" spans="1:18" ht="15" thickBot="1">
      <c r="A25" s="5">
        <v>24</v>
      </c>
      <c r="B25" s="22" t="s">
        <v>164</v>
      </c>
      <c r="C25" s="22" t="s">
        <v>24</v>
      </c>
      <c r="D25" s="8">
        <v>479</v>
      </c>
      <c r="E25" s="11">
        <v>294</v>
      </c>
      <c r="F25" s="8">
        <v>93.4</v>
      </c>
      <c r="G25" s="8">
        <v>112.1</v>
      </c>
      <c r="H25" s="8">
        <v>16.8</v>
      </c>
      <c r="I25" s="8">
        <v>50</v>
      </c>
      <c r="J25" s="10">
        <v>0.17</v>
      </c>
      <c r="K25" s="8">
        <v>161</v>
      </c>
      <c r="L25" s="10">
        <v>0.54800000000000004</v>
      </c>
      <c r="M25" s="11">
        <v>0.27100000000000002</v>
      </c>
      <c r="N25" s="8">
        <v>0.26900000000000002</v>
      </c>
      <c r="O25" s="11">
        <v>0.57199999999999995</v>
      </c>
      <c r="P25" s="8">
        <v>0.55100000000000005</v>
      </c>
      <c r="Q25" s="11">
        <v>0.36899999999999999</v>
      </c>
      <c r="R25" s="8">
        <v>0.37</v>
      </c>
    </row>
    <row r="26" spans="1:18" ht="15" thickBot="1">
      <c r="A26" s="5">
        <v>25</v>
      </c>
      <c r="B26" s="22" t="s">
        <v>258</v>
      </c>
      <c r="C26" s="22" t="s">
        <v>86</v>
      </c>
      <c r="D26" s="8">
        <v>425</v>
      </c>
      <c r="E26" s="11">
        <v>272</v>
      </c>
      <c r="F26" s="8">
        <v>92.1</v>
      </c>
      <c r="G26" s="8">
        <v>116.6</v>
      </c>
      <c r="H26" s="8">
        <v>15.2</v>
      </c>
      <c r="I26" s="8">
        <v>32</v>
      </c>
      <c r="J26" s="10">
        <v>0.11799999999999999</v>
      </c>
      <c r="K26" s="8">
        <v>142</v>
      </c>
      <c r="L26" s="10">
        <v>0.52200000000000002</v>
      </c>
      <c r="M26" s="11">
        <v>0.23499999999999999</v>
      </c>
      <c r="N26" s="8">
        <v>0.26300000000000001</v>
      </c>
      <c r="O26" s="11">
        <v>0.41599999999999998</v>
      </c>
      <c r="P26" s="8">
        <v>0.48299999999999998</v>
      </c>
      <c r="Q26" s="11">
        <v>0.33100000000000002</v>
      </c>
      <c r="R26" s="8">
        <v>0.36799999999999999</v>
      </c>
    </row>
    <row r="27" spans="1:18" ht="15" thickBot="1">
      <c r="A27" s="5">
        <v>26</v>
      </c>
      <c r="B27" s="22" t="s">
        <v>66</v>
      </c>
      <c r="C27" s="22" t="s">
        <v>41</v>
      </c>
      <c r="D27" s="8">
        <v>635</v>
      </c>
      <c r="E27" s="11">
        <v>438</v>
      </c>
      <c r="F27" s="8">
        <v>91.9</v>
      </c>
      <c r="G27" s="8">
        <v>113.4</v>
      </c>
      <c r="H27" s="8">
        <v>11</v>
      </c>
      <c r="I27" s="8">
        <v>48</v>
      </c>
      <c r="J27" s="10">
        <v>0.11</v>
      </c>
      <c r="K27" s="8">
        <v>214</v>
      </c>
      <c r="L27" s="10">
        <v>0.48899999999999999</v>
      </c>
      <c r="M27" s="11">
        <v>0.25700000000000001</v>
      </c>
      <c r="N27" s="8">
        <v>0.28199999999999997</v>
      </c>
      <c r="O27" s="11">
        <v>0.44900000000000001</v>
      </c>
      <c r="P27" s="8">
        <v>0.51100000000000001</v>
      </c>
      <c r="Q27" s="11">
        <v>0.33200000000000002</v>
      </c>
      <c r="R27" s="8">
        <v>0.36799999999999999</v>
      </c>
    </row>
    <row r="28" spans="1:18" ht="15" thickBot="1">
      <c r="A28" s="5">
        <v>27</v>
      </c>
      <c r="B28" s="22" t="s">
        <v>94</v>
      </c>
      <c r="C28" s="22" t="s">
        <v>95</v>
      </c>
      <c r="D28" s="8">
        <v>687</v>
      </c>
      <c r="E28" s="11">
        <v>436</v>
      </c>
      <c r="F28" s="8">
        <v>91.3</v>
      </c>
      <c r="G28" s="8">
        <v>111.7</v>
      </c>
      <c r="H28" s="8">
        <v>12.8</v>
      </c>
      <c r="I28" s="8">
        <v>52</v>
      </c>
      <c r="J28" s="10">
        <v>0.11899999999999999</v>
      </c>
      <c r="K28" s="8">
        <v>221</v>
      </c>
      <c r="L28" s="10">
        <v>0.50700000000000001</v>
      </c>
      <c r="M28" s="11">
        <v>0.26800000000000002</v>
      </c>
      <c r="N28" s="8">
        <v>0.26700000000000002</v>
      </c>
      <c r="O28" s="11">
        <v>0.44700000000000001</v>
      </c>
      <c r="P28" s="8">
        <v>0.48599999999999999</v>
      </c>
      <c r="Q28" s="11">
        <v>0.35</v>
      </c>
      <c r="R28" s="8">
        <v>0.36699999999999999</v>
      </c>
    </row>
    <row r="29" spans="1:18" ht="15" thickBot="1">
      <c r="A29" s="5">
        <v>28</v>
      </c>
      <c r="B29" s="22" t="s">
        <v>61</v>
      </c>
      <c r="C29" s="22" t="s">
        <v>32</v>
      </c>
      <c r="D29" s="8">
        <v>632</v>
      </c>
      <c r="E29" s="11">
        <v>386</v>
      </c>
      <c r="F29" s="8">
        <v>92.1</v>
      </c>
      <c r="G29" s="8">
        <v>115.1</v>
      </c>
      <c r="H29" s="8">
        <v>15.7</v>
      </c>
      <c r="I29" s="8">
        <v>62</v>
      </c>
      <c r="J29" s="10">
        <v>0.161</v>
      </c>
      <c r="K29" s="8">
        <v>192</v>
      </c>
      <c r="L29" s="10">
        <v>0.497</v>
      </c>
      <c r="M29" s="11">
        <v>0.245</v>
      </c>
      <c r="N29" s="8">
        <v>0.249</v>
      </c>
      <c r="O29" s="11">
        <v>0.50800000000000001</v>
      </c>
      <c r="P29" s="8">
        <v>0.52300000000000002</v>
      </c>
      <c r="Q29" s="11">
        <v>0.35399999999999998</v>
      </c>
      <c r="R29" s="8">
        <v>0.36699999999999999</v>
      </c>
    </row>
    <row r="30" spans="1:18" ht="15" thickBot="1">
      <c r="A30" s="5">
        <v>29</v>
      </c>
      <c r="B30" s="22" t="s">
        <v>46</v>
      </c>
      <c r="C30" s="22" t="s">
        <v>26</v>
      </c>
      <c r="D30" s="8">
        <v>715</v>
      </c>
      <c r="E30" s="11">
        <v>475</v>
      </c>
      <c r="F30" s="8">
        <v>92.3</v>
      </c>
      <c r="G30" s="8">
        <v>116.1</v>
      </c>
      <c r="H30" s="8">
        <v>13.5</v>
      </c>
      <c r="I30" s="8">
        <v>66</v>
      </c>
      <c r="J30" s="10">
        <v>0.13900000000000001</v>
      </c>
      <c r="K30" s="8">
        <v>232</v>
      </c>
      <c r="L30" s="10">
        <v>0.48799999999999999</v>
      </c>
      <c r="M30" s="11">
        <v>0.28100000000000003</v>
      </c>
      <c r="N30" s="8">
        <v>0.27200000000000002</v>
      </c>
      <c r="O30" s="11">
        <v>0.51600000000000001</v>
      </c>
      <c r="P30" s="8">
        <v>0.51500000000000001</v>
      </c>
      <c r="Q30" s="11">
        <v>0.36299999999999999</v>
      </c>
      <c r="R30" s="8">
        <v>0.36599999999999999</v>
      </c>
    </row>
    <row r="31" spans="1:18" ht="15" thickBot="1">
      <c r="A31" s="5">
        <v>30</v>
      </c>
      <c r="B31" s="22" t="s">
        <v>118</v>
      </c>
      <c r="C31" s="22" t="s">
        <v>24</v>
      </c>
      <c r="D31" s="8">
        <v>579</v>
      </c>
      <c r="E31" s="11">
        <v>335</v>
      </c>
      <c r="F31" s="8">
        <v>91.2</v>
      </c>
      <c r="G31" s="8">
        <v>111.1</v>
      </c>
      <c r="H31" s="8">
        <v>21.7</v>
      </c>
      <c r="I31" s="8">
        <v>49</v>
      </c>
      <c r="J31" s="10">
        <v>0.14599999999999999</v>
      </c>
      <c r="K31" s="8">
        <v>154</v>
      </c>
      <c r="L31" s="10">
        <v>0.46</v>
      </c>
      <c r="M31" s="11">
        <v>0.21199999999999999</v>
      </c>
      <c r="N31" s="8">
        <v>0.23400000000000001</v>
      </c>
      <c r="O31" s="11">
        <v>0.47499999999999998</v>
      </c>
      <c r="P31" s="8">
        <v>0.502</v>
      </c>
      <c r="Q31" s="11">
        <v>0.34399999999999997</v>
      </c>
      <c r="R31" s="8">
        <v>0.36499999999999999</v>
      </c>
    </row>
    <row r="32" spans="1:18" ht="15" thickBot="1">
      <c r="A32" s="5">
        <v>31</v>
      </c>
      <c r="B32" s="22" t="s">
        <v>223</v>
      </c>
      <c r="C32" s="22" t="s">
        <v>89</v>
      </c>
      <c r="D32" s="8">
        <v>720</v>
      </c>
      <c r="E32" s="11">
        <v>373</v>
      </c>
      <c r="F32" s="8">
        <v>92.4</v>
      </c>
      <c r="G32" s="8">
        <v>115.2</v>
      </c>
      <c r="H32" s="8">
        <v>19</v>
      </c>
      <c r="I32" s="8">
        <v>61</v>
      </c>
      <c r="J32" s="10">
        <v>0.16400000000000001</v>
      </c>
      <c r="K32" s="8">
        <v>181</v>
      </c>
      <c r="L32" s="10">
        <v>0.48499999999999999</v>
      </c>
      <c r="M32" s="11">
        <v>0.19700000000000001</v>
      </c>
      <c r="N32" s="8">
        <v>0.219</v>
      </c>
      <c r="O32" s="11">
        <v>0.47399999999999998</v>
      </c>
      <c r="P32" s="8">
        <v>0.48499999999999999</v>
      </c>
      <c r="Q32" s="11">
        <v>0.35</v>
      </c>
      <c r="R32" s="8">
        <v>0.36499999999999999</v>
      </c>
    </row>
    <row r="33" spans="1:18" ht="15" thickBot="1">
      <c r="A33" s="5">
        <v>32</v>
      </c>
      <c r="B33" s="22" t="s">
        <v>173</v>
      </c>
      <c r="C33" s="22" t="s">
        <v>52</v>
      </c>
      <c r="D33" s="8">
        <v>377</v>
      </c>
      <c r="E33" s="11">
        <v>287</v>
      </c>
      <c r="F33" s="8">
        <v>90.3</v>
      </c>
      <c r="G33" s="8">
        <v>110.9</v>
      </c>
      <c r="H33" s="8">
        <v>11.5</v>
      </c>
      <c r="I33" s="8">
        <v>35</v>
      </c>
      <c r="J33" s="10">
        <v>0.122</v>
      </c>
      <c r="K33" s="8">
        <v>126</v>
      </c>
      <c r="L33" s="10">
        <v>0.439</v>
      </c>
      <c r="M33" s="11">
        <v>0.28199999999999997</v>
      </c>
      <c r="N33" s="8">
        <v>0.28699999999999998</v>
      </c>
      <c r="O33" s="11">
        <v>0.53800000000000003</v>
      </c>
      <c r="P33" s="8">
        <v>0.54600000000000004</v>
      </c>
      <c r="Q33" s="11">
        <v>0.35399999999999998</v>
      </c>
      <c r="R33" s="8">
        <v>0.36499999999999999</v>
      </c>
    </row>
    <row r="34" spans="1:18" ht="15" thickBot="1">
      <c r="A34" s="5">
        <v>33</v>
      </c>
      <c r="B34" s="22" t="s">
        <v>156</v>
      </c>
      <c r="C34" s="22" t="s">
        <v>144</v>
      </c>
      <c r="D34" s="8">
        <v>491</v>
      </c>
      <c r="E34" s="11">
        <v>336</v>
      </c>
      <c r="F34" s="8">
        <v>91.9</v>
      </c>
      <c r="G34" s="8">
        <v>111.7</v>
      </c>
      <c r="H34" s="8">
        <v>14.7</v>
      </c>
      <c r="I34" s="8">
        <v>41</v>
      </c>
      <c r="J34" s="10">
        <v>0.122</v>
      </c>
      <c r="K34" s="8">
        <v>160</v>
      </c>
      <c r="L34" s="10">
        <v>0.47599999999999998</v>
      </c>
      <c r="M34" s="11">
        <v>0.26</v>
      </c>
      <c r="N34" s="8">
        <v>0.26900000000000002</v>
      </c>
      <c r="O34" s="11">
        <v>0.48399999999999999</v>
      </c>
      <c r="P34" s="8">
        <v>0.499</v>
      </c>
      <c r="Q34" s="11">
        <v>0.34799999999999998</v>
      </c>
      <c r="R34" s="8">
        <v>0.36299999999999999</v>
      </c>
    </row>
    <row r="35" spans="1:18" ht="15" thickBot="1">
      <c r="A35" s="5">
        <v>34</v>
      </c>
      <c r="B35" s="22" t="s">
        <v>149</v>
      </c>
      <c r="C35" s="22" t="s">
        <v>32</v>
      </c>
      <c r="D35" s="8">
        <v>344</v>
      </c>
      <c r="E35" s="11">
        <v>215</v>
      </c>
      <c r="F35" s="8">
        <v>90</v>
      </c>
      <c r="G35" s="8">
        <v>113.2</v>
      </c>
      <c r="H35" s="8">
        <v>20.5</v>
      </c>
      <c r="I35" s="8">
        <v>27</v>
      </c>
      <c r="J35" s="10">
        <v>0.126</v>
      </c>
      <c r="K35" s="8">
        <v>89</v>
      </c>
      <c r="L35" s="10">
        <v>0.41399999999999998</v>
      </c>
      <c r="M35" s="11">
        <v>0.27</v>
      </c>
      <c r="N35" s="8">
        <v>0.252</v>
      </c>
      <c r="O35" s="11">
        <v>0.5</v>
      </c>
      <c r="P35" s="8">
        <v>0.48599999999999999</v>
      </c>
      <c r="Q35" s="11">
        <v>0.374</v>
      </c>
      <c r="R35" s="8">
        <v>0.36299999999999999</v>
      </c>
    </row>
    <row r="36" spans="1:18" ht="15" thickBot="1">
      <c r="A36" s="5">
        <v>35</v>
      </c>
      <c r="B36" s="22" t="s">
        <v>157</v>
      </c>
      <c r="C36" s="22" t="s">
        <v>153</v>
      </c>
      <c r="D36" s="8">
        <v>416</v>
      </c>
      <c r="E36" s="11">
        <v>266</v>
      </c>
      <c r="F36" s="8">
        <v>91.6</v>
      </c>
      <c r="G36" s="8">
        <v>114.4</v>
      </c>
      <c r="H36" s="8">
        <v>6.6</v>
      </c>
      <c r="I36" s="8">
        <v>30</v>
      </c>
      <c r="J36" s="10">
        <v>0.113</v>
      </c>
      <c r="K36" s="8">
        <v>124</v>
      </c>
      <c r="L36" s="10">
        <v>0.46600000000000003</v>
      </c>
      <c r="M36" s="11">
        <v>0.28799999999999998</v>
      </c>
      <c r="N36" s="8">
        <v>0.28699999999999998</v>
      </c>
      <c r="O36" s="11">
        <v>0.44700000000000001</v>
      </c>
      <c r="P36" s="8">
        <v>0.49199999999999999</v>
      </c>
      <c r="Q36" s="11">
        <v>0.34399999999999997</v>
      </c>
      <c r="R36" s="8">
        <v>0.36299999999999999</v>
      </c>
    </row>
    <row r="37" spans="1:18" ht="15" thickBot="1">
      <c r="A37" s="5">
        <v>36</v>
      </c>
      <c r="B37" s="22" t="s">
        <v>167</v>
      </c>
      <c r="C37" s="22" t="s">
        <v>86</v>
      </c>
      <c r="D37" s="8">
        <v>519</v>
      </c>
      <c r="E37" s="11">
        <v>342</v>
      </c>
      <c r="F37" s="8">
        <v>88.3</v>
      </c>
      <c r="G37" s="8">
        <v>111.5</v>
      </c>
      <c r="H37" s="8">
        <v>17.5</v>
      </c>
      <c r="I37" s="8">
        <v>31</v>
      </c>
      <c r="J37" s="10">
        <v>9.0999999999999998E-2</v>
      </c>
      <c r="K37" s="8">
        <v>136</v>
      </c>
      <c r="L37" s="10">
        <v>0.39800000000000002</v>
      </c>
      <c r="M37" s="11">
        <v>0.25600000000000001</v>
      </c>
      <c r="N37" s="8">
        <v>0.26200000000000001</v>
      </c>
      <c r="O37" s="11">
        <v>0.41699999999999998</v>
      </c>
      <c r="P37" s="8">
        <v>0.44900000000000001</v>
      </c>
      <c r="Q37" s="11">
        <v>0.34699999999999998</v>
      </c>
      <c r="R37" s="8">
        <v>0.36199999999999999</v>
      </c>
    </row>
    <row r="38" spans="1:18" ht="15" thickBot="1">
      <c r="A38" s="5">
        <v>37</v>
      </c>
      <c r="B38" s="22" t="s">
        <v>191</v>
      </c>
      <c r="C38" s="6" t="s">
        <v>103</v>
      </c>
      <c r="D38" s="8">
        <v>481</v>
      </c>
      <c r="E38" s="11">
        <v>326</v>
      </c>
      <c r="F38" s="8">
        <v>92.3</v>
      </c>
      <c r="G38" s="8">
        <v>113.7</v>
      </c>
      <c r="H38" s="8">
        <v>5.7</v>
      </c>
      <c r="I38" s="8">
        <v>35</v>
      </c>
      <c r="J38" s="10">
        <v>0.107</v>
      </c>
      <c r="K38" s="8">
        <v>159</v>
      </c>
      <c r="L38" s="10">
        <v>0.48799999999999999</v>
      </c>
      <c r="M38" s="11">
        <v>0.25600000000000001</v>
      </c>
      <c r="N38" s="8">
        <v>0.28199999999999997</v>
      </c>
      <c r="O38" s="11">
        <v>0.44600000000000001</v>
      </c>
      <c r="P38" s="8">
        <v>0.47199999999999998</v>
      </c>
      <c r="Q38" s="11">
        <v>0.33200000000000002</v>
      </c>
      <c r="R38" s="8">
        <v>0.36099999999999999</v>
      </c>
    </row>
    <row r="39" spans="1:18" ht="15" thickBot="1">
      <c r="A39" s="5">
        <v>38</v>
      </c>
      <c r="B39" s="22" t="s">
        <v>106</v>
      </c>
      <c r="C39" s="22" t="s">
        <v>54</v>
      </c>
      <c r="D39" s="8">
        <v>672</v>
      </c>
      <c r="E39" s="11">
        <v>504</v>
      </c>
      <c r="F39" s="8">
        <v>89.7</v>
      </c>
      <c r="G39" s="8">
        <v>112.4</v>
      </c>
      <c r="H39" s="8">
        <v>15.1</v>
      </c>
      <c r="I39" s="8">
        <v>40</v>
      </c>
      <c r="J39" s="10">
        <v>7.9000000000000001E-2</v>
      </c>
      <c r="K39" s="8">
        <v>203</v>
      </c>
      <c r="L39" s="10">
        <v>0.40300000000000002</v>
      </c>
      <c r="M39" s="11">
        <v>0.27300000000000002</v>
      </c>
      <c r="N39" s="8">
        <v>0.28000000000000003</v>
      </c>
      <c r="O39" s="11">
        <v>0.45300000000000001</v>
      </c>
      <c r="P39" s="8">
        <v>0.47399999999999998</v>
      </c>
      <c r="Q39" s="11">
        <v>0.34599999999999997</v>
      </c>
      <c r="R39" s="8">
        <v>0.36099999999999999</v>
      </c>
    </row>
    <row r="40" spans="1:18" ht="15" thickBot="1">
      <c r="A40" s="5">
        <v>39</v>
      </c>
      <c r="B40" s="22" t="s">
        <v>96</v>
      </c>
      <c r="C40" s="22" t="s">
        <v>97</v>
      </c>
      <c r="D40" s="8">
        <v>601</v>
      </c>
      <c r="E40" s="11">
        <v>457</v>
      </c>
      <c r="F40" s="8">
        <v>90.2</v>
      </c>
      <c r="G40" s="8">
        <v>113.4</v>
      </c>
      <c r="H40" s="8">
        <v>6.1</v>
      </c>
      <c r="I40" s="8">
        <v>44</v>
      </c>
      <c r="J40" s="10">
        <v>9.6000000000000002E-2</v>
      </c>
      <c r="K40" s="8">
        <v>205</v>
      </c>
      <c r="L40" s="10">
        <v>0.44900000000000001</v>
      </c>
      <c r="M40" s="11">
        <v>0.30599999999999999</v>
      </c>
      <c r="N40" s="8">
        <v>0.308</v>
      </c>
      <c r="O40" s="11">
        <v>0.47499999999999998</v>
      </c>
      <c r="P40" s="8">
        <v>0.496</v>
      </c>
      <c r="Q40" s="11">
        <v>0.34899999999999998</v>
      </c>
      <c r="R40" s="8">
        <v>0.36099999999999999</v>
      </c>
    </row>
    <row r="41" spans="1:18" ht="15" thickBot="1">
      <c r="A41" s="5">
        <v>40</v>
      </c>
      <c r="B41" s="22" t="s">
        <v>127</v>
      </c>
      <c r="C41" s="6" t="s">
        <v>103</v>
      </c>
      <c r="D41" s="8">
        <v>540</v>
      </c>
      <c r="E41" s="11">
        <v>347</v>
      </c>
      <c r="F41" s="8">
        <v>91.9</v>
      </c>
      <c r="G41" s="8">
        <v>118.2</v>
      </c>
      <c r="H41" s="8">
        <v>12.3</v>
      </c>
      <c r="I41" s="8">
        <v>58</v>
      </c>
      <c r="J41" s="10">
        <v>0.16700000000000001</v>
      </c>
      <c r="K41" s="8">
        <v>171</v>
      </c>
      <c r="L41" s="10">
        <v>0.49299999999999999</v>
      </c>
      <c r="M41" s="11">
        <v>0.25</v>
      </c>
      <c r="N41" s="8">
        <v>0.27</v>
      </c>
      <c r="O41" s="11">
        <v>0.51800000000000002</v>
      </c>
      <c r="P41" s="8">
        <v>0.51</v>
      </c>
      <c r="Q41" s="11">
        <v>0.34899999999999998</v>
      </c>
      <c r="R41" s="8">
        <v>0.36099999999999999</v>
      </c>
    </row>
    <row r="42" spans="1:18" ht="15" thickBot="1">
      <c r="A42" s="5">
        <v>41</v>
      </c>
      <c r="B42" s="22" t="s">
        <v>63</v>
      </c>
      <c r="C42" s="22" t="s">
        <v>64</v>
      </c>
      <c r="D42" s="8">
        <v>491</v>
      </c>
      <c r="E42" s="11">
        <v>377</v>
      </c>
      <c r="F42" s="8">
        <v>89.4</v>
      </c>
      <c r="G42" s="8">
        <v>111</v>
      </c>
      <c r="H42" s="8">
        <v>8.9</v>
      </c>
      <c r="I42" s="8">
        <v>29</v>
      </c>
      <c r="J42" s="10">
        <v>7.6999999999999999E-2</v>
      </c>
      <c r="K42" s="8">
        <v>162</v>
      </c>
      <c r="L42" s="10">
        <v>0.43</v>
      </c>
      <c r="M42" s="11">
        <v>0.28100000000000003</v>
      </c>
      <c r="N42" s="8">
        <v>0.29699999999999999</v>
      </c>
      <c r="O42" s="11">
        <v>0.47499999999999998</v>
      </c>
      <c r="P42" s="8">
        <v>0.47599999999999998</v>
      </c>
      <c r="Q42" s="11">
        <v>0.34899999999999998</v>
      </c>
      <c r="R42" s="8">
        <v>0.36099999999999999</v>
      </c>
    </row>
    <row r="43" spans="1:18" ht="15" thickBot="1">
      <c r="A43" s="5">
        <v>42</v>
      </c>
      <c r="B43" s="22" t="s">
        <v>47</v>
      </c>
      <c r="C43" s="22" t="s">
        <v>48</v>
      </c>
      <c r="D43" s="8">
        <v>691</v>
      </c>
      <c r="E43" s="11">
        <v>544</v>
      </c>
      <c r="F43" s="8">
        <v>90</v>
      </c>
      <c r="G43" s="8">
        <v>111.6</v>
      </c>
      <c r="H43" s="8">
        <v>18</v>
      </c>
      <c r="I43" s="8">
        <v>38</v>
      </c>
      <c r="J43" s="10">
        <v>7.0000000000000007E-2</v>
      </c>
      <c r="K43" s="8">
        <v>219</v>
      </c>
      <c r="L43" s="10">
        <v>0.40300000000000002</v>
      </c>
      <c r="M43" s="11">
        <v>0.28199999999999997</v>
      </c>
      <c r="N43" s="8">
        <v>0.29699999999999999</v>
      </c>
      <c r="O43" s="11">
        <v>0.47499999999999998</v>
      </c>
      <c r="P43" s="8">
        <v>0.47799999999999998</v>
      </c>
      <c r="Q43" s="11">
        <v>0.34599999999999997</v>
      </c>
      <c r="R43" s="8">
        <v>0.36</v>
      </c>
    </row>
    <row r="44" spans="1:18" ht="15" thickBot="1">
      <c r="A44" s="5">
        <v>43</v>
      </c>
      <c r="B44" s="22" t="s">
        <v>108</v>
      </c>
      <c r="C44" s="22" t="s">
        <v>109</v>
      </c>
      <c r="D44" s="8">
        <v>424</v>
      </c>
      <c r="E44" s="11">
        <v>242</v>
      </c>
      <c r="F44" s="8">
        <v>90.1</v>
      </c>
      <c r="G44" s="8">
        <v>115.3</v>
      </c>
      <c r="H44" s="8">
        <v>9.8000000000000007</v>
      </c>
      <c r="I44" s="8">
        <v>38</v>
      </c>
      <c r="J44" s="10">
        <v>0.157</v>
      </c>
      <c r="K44" s="8">
        <v>99</v>
      </c>
      <c r="L44" s="10">
        <v>0.40899999999999997</v>
      </c>
      <c r="M44" s="11">
        <v>0.29699999999999999</v>
      </c>
      <c r="N44" s="8">
        <v>0.247</v>
      </c>
      <c r="O44" s="11">
        <v>0.54200000000000004</v>
      </c>
      <c r="P44" s="8">
        <v>0.49199999999999999</v>
      </c>
      <c r="Q44" s="11">
        <v>0.39500000000000002</v>
      </c>
      <c r="R44" s="8">
        <v>0.36</v>
      </c>
    </row>
    <row r="45" spans="1:18" ht="15" thickBot="1">
      <c r="A45" s="5">
        <v>44</v>
      </c>
      <c r="B45" s="22" t="s">
        <v>146</v>
      </c>
      <c r="C45" s="22" t="s">
        <v>111</v>
      </c>
      <c r="D45" s="8">
        <v>640</v>
      </c>
      <c r="E45" s="11">
        <v>442</v>
      </c>
      <c r="F45" s="8">
        <v>90.9</v>
      </c>
      <c r="G45" s="8">
        <v>112.6</v>
      </c>
      <c r="H45" s="8">
        <v>10.9</v>
      </c>
      <c r="I45" s="8">
        <v>49</v>
      </c>
      <c r="J45" s="10">
        <v>0.111</v>
      </c>
      <c r="K45" s="8">
        <v>208</v>
      </c>
      <c r="L45" s="10">
        <v>0.47099999999999997</v>
      </c>
      <c r="M45" s="11">
        <v>0.26300000000000001</v>
      </c>
      <c r="N45" s="8">
        <v>0.27800000000000002</v>
      </c>
      <c r="O45" s="11">
        <v>0.46</v>
      </c>
      <c r="P45" s="8">
        <v>0.48799999999999999</v>
      </c>
      <c r="Q45" s="11">
        <v>0.33800000000000002</v>
      </c>
      <c r="R45" s="8">
        <v>0.35899999999999999</v>
      </c>
    </row>
    <row r="46" spans="1:18" ht="15" thickBot="1">
      <c r="A46" s="5">
        <v>45</v>
      </c>
      <c r="B46" s="22" t="s">
        <v>87</v>
      </c>
      <c r="C46" s="22" t="s">
        <v>45</v>
      </c>
      <c r="D46" s="8">
        <v>632</v>
      </c>
      <c r="E46" s="11">
        <v>411</v>
      </c>
      <c r="F46" s="8">
        <v>91.7</v>
      </c>
      <c r="G46" s="8">
        <v>113.5</v>
      </c>
      <c r="H46" s="8">
        <v>3.5</v>
      </c>
      <c r="I46" s="8">
        <v>38</v>
      </c>
      <c r="J46" s="10">
        <v>9.2999999999999999E-2</v>
      </c>
      <c r="K46" s="8">
        <v>205</v>
      </c>
      <c r="L46" s="10">
        <v>0.499</v>
      </c>
      <c r="M46" s="11">
        <v>0.27800000000000002</v>
      </c>
      <c r="N46" s="8">
        <v>0.27700000000000002</v>
      </c>
      <c r="O46" s="11">
        <v>0.44700000000000001</v>
      </c>
      <c r="P46" s="8">
        <v>0.45</v>
      </c>
      <c r="Q46" s="11">
        <v>0.35299999999999998</v>
      </c>
      <c r="R46" s="8">
        <v>0.35799999999999998</v>
      </c>
    </row>
    <row r="47" spans="1:18" ht="15" thickBot="1">
      <c r="A47" s="5">
        <v>46</v>
      </c>
      <c r="B47" s="22" t="s">
        <v>140</v>
      </c>
      <c r="C47" s="22" t="s">
        <v>95</v>
      </c>
      <c r="D47" s="8">
        <v>464</v>
      </c>
      <c r="E47" s="11">
        <v>260</v>
      </c>
      <c r="F47" s="8">
        <v>91</v>
      </c>
      <c r="G47" s="8">
        <v>112.3</v>
      </c>
      <c r="H47" s="8">
        <v>22.2</v>
      </c>
      <c r="I47" s="8">
        <v>43</v>
      </c>
      <c r="J47" s="10">
        <v>0.16500000000000001</v>
      </c>
      <c r="K47" s="8">
        <v>126</v>
      </c>
      <c r="L47" s="10">
        <v>0.48499999999999999</v>
      </c>
      <c r="M47" s="11">
        <v>0.23599999999999999</v>
      </c>
      <c r="N47" s="8">
        <v>0.23799999999999999</v>
      </c>
      <c r="O47" s="11">
        <v>0.47799999999999998</v>
      </c>
      <c r="P47" s="8">
        <v>0.502</v>
      </c>
      <c r="Q47" s="11">
        <v>0.34499999999999997</v>
      </c>
      <c r="R47" s="8">
        <v>0.35799999999999998</v>
      </c>
    </row>
    <row r="48" spans="1:18" ht="15" thickBot="1">
      <c r="A48" s="5">
        <v>47</v>
      </c>
      <c r="B48" s="22" t="s">
        <v>117</v>
      </c>
      <c r="C48" s="22" t="s">
        <v>56</v>
      </c>
      <c r="D48" s="8">
        <v>583</v>
      </c>
      <c r="E48" s="11">
        <v>392</v>
      </c>
      <c r="F48" s="8">
        <v>91.4</v>
      </c>
      <c r="G48" s="8">
        <v>114.6</v>
      </c>
      <c r="H48" s="8">
        <v>10.8</v>
      </c>
      <c r="I48" s="8">
        <v>41</v>
      </c>
      <c r="J48" s="10">
        <v>0.105</v>
      </c>
      <c r="K48" s="8">
        <v>188</v>
      </c>
      <c r="L48" s="10">
        <v>0.48</v>
      </c>
      <c r="M48" s="11">
        <v>0.28499999999999998</v>
      </c>
      <c r="N48" s="8">
        <v>0.28199999999999997</v>
      </c>
      <c r="O48" s="11">
        <v>0.48499999999999999</v>
      </c>
      <c r="P48" s="8">
        <v>0.46800000000000003</v>
      </c>
      <c r="Q48" s="11">
        <v>0.35799999999999998</v>
      </c>
      <c r="R48" s="8">
        <v>0.35799999999999998</v>
      </c>
    </row>
    <row r="49" spans="1:18" ht="15" thickBot="1">
      <c r="A49" s="5">
        <v>48</v>
      </c>
      <c r="B49" s="22" t="s">
        <v>207</v>
      </c>
      <c r="C49" s="22" t="s">
        <v>58</v>
      </c>
      <c r="D49" s="8">
        <v>470</v>
      </c>
      <c r="E49" s="11">
        <v>323</v>
      </c>
      <c r="F49" s="8">
        <v>91.4</v>
      </c>
      <c r="G49" s="8">
        <v>114.6</v>
      </c>
      <c r="H49" s="8">
        <v>12</v>
      </c>
      <c r="I49" s="8">
        <v>39</v>
      </c>
      <c r="J49" s="10">
        <v>0.121</v>
      </c>
      <c r="K49" s="8">
        <v>144</v>
      </c>
      <c r="L49" s="10">
        <v>0.44600000000000001</v>
      </c>
      <c r="M49" s="11">
        <v>0.27</v>
      </c>
      <c r="N49" s="8">
        <v>0.27200000000000002</v>
      </c>
      <c r="O49" s="11">
        <v>0.45200000000000001</v>
      </c>
      <c r="P49" s="8">
        <v>0.5</v>
      </c>
      <c r="Q49" s="11">
        <v>0.33300000000000002</v>
      </c>
      <c r="R49" s="8">
        <v>0.35699999999999998</v>
      </c>
    </row>
    <row r="50" spans="1:18" ht="15" thickBot="1">
      <c r="A50" s="5">
        <v>49</v>
      </c>
      <c r="B50" s="22" t="s">
        <v>112</v>
      </c>
      <c r="C50" s="22" t="s">
        <v>95</v>
      </c>
      <c r="D50" s="8">
        <v>503</v>
      </c>
      <c r="E50" s="11">
        <v>331</v>
      </c>
      <c r="F50" s="8">
        <v>89.1</v>
      </c>
      <c r="G50" s="8">
        <v>112.2</v>
      </c>
      <c r="H50" s="8">
        <v>7.2</v>
      </c>
      <c r="I50" s="8">
        <v>29</v>
      </c>
      <c r="J50" s="10">
        <v>8.7999999999999995E-2</v>
      </c>
      <c r="K50" s="8">
        <v>125</v>
      </c>
      <c r="L50" s="10">
        <v>0.378</v>
      </c>
      <c r="M50" s="11">
        <v>0.26100000000000001</v>
      </c>
      <c r="N50" s="8">
        <v>0.26300000000000001</v>
      </c>
      <c r="O50" s="11">
        <v>0.41799999999999998</v>
      </c>
      <c r="P50" s="8">
        <v>0.435</v>
      </c>
      <c r="Q50" s="11">
        <v>0.34399999999999997</v>
      </c>
      <c r="R50" s="8">
        <v>0.35699999999999998</v>
      </c>
    </row>
    <row r="51" spans="1:18" ht="15" thickBot="1">
      <c r="A51" s="5">
        <v>50</v>
      </c>
      <c r="B51" s="22" t="s">
        <v>72</v>
      </c>
      <c r="C51" s="22" t="s">
        <v>43</v>
      </c>
      <c r="D51" s="8">
        <v>682</v>
      </c>
      <c r="E51" s="11">
        <v>451</v>
      </c>
      <c r="F51" s="8">
        <v>91.8</v>
      </c>
      <c r="G51" s="8">
        <v>112</v>
      </c>
      <c r="H51" s="8">
        <v>12.2</v>
      </c>
      <c r="I51" s="8">
        <v>43</v>
      </c>
      <c r="J51" s="10">
        <v>9.5000000000000001E-2</v>
      </c>
      <c r="K51" s="8">
        <v>215</v>
      </c>
      <c r="L51" s="10">
        <v>0.47699999999999998</v>
      </c>
      <c r="M51" s="11">
        <v>0.27400000000000002</v>
      </c>
      <c r="N51" s="8">
        <v>0.26400000000000001</v>
      </c>
      <c r="O51" s="11">
        <v>0.46600000000000003</v>
      </c>
      <c r="P51" s="8">
        <v>0.45400000000000001</v>
      </c>
      <c r="Q51" s="11">
        <v>0.35899999999999999</v>
      </c>
      <c r="R51" s="8">
        <v>0.35499999999999998</v>
      </c>
    </row>
    <row r="52" spans="1:18" ht="15" thickBot="1">
      <c r="A52" s="5">
        <v>51</v>
      </c>
      <c r="B52" s="22" t="s">
        <v>91</v>
      </c>
      <c r="C52" s="22" t="s">
        <v>26</v>
      </c>
      <c r="D52" s="8">
        <v>539</v>
      </c>
      <c r="E52" s="11">
        <v>408</v>
      </c>
      <c r="F52" s="8">
        <v>90.9</v>
      </c>
      <c r="G52" s="8">
        <v>113.9</v>
      </c>
      <c r="H52" s="8">
        <v>7.6</v>
      </c>
      <c r="I52" s="8">
        <v>41</v>
      </c>
      <c r="J52" s="10">
        <v>0.10100000000000001</v>
      </c>
      <c r="K52" s="8">
        <v>198</v>
      </c>
      <c r="L52" s="10">
        <v>0.48499999999999999</v>
      </c>
      <c r="M52" s="11">
        <v>0.29299999999999998</v>
      </c>
      <c r="N52" s="8">
        <v>0.30099999999999999</v>
      </c>
      <c r="O52" s="11">
        <v>0.47699999999999998</v>
      </c>
      <c r="P52" s="8">
        <v>0.48399999999999999</v>
      </c>
      <c r="Q52" s="11">
        <v>0.34499999999999997</v>
      </c>
      <c r="R52" s="8">
        <v>0.35499999999999998</v>
      </c>
    </row>
    <row r="53" spans="1:18" ht="15" thickBot="1">
      <c r="A53" s="5">
        <v>52</v>
      </c>
      <c r="B53" s="22" t="s">
        <v>220</v>
      </c>
      <c r="C53" s="22" t="s">
        <v>100</v>
      </c>
      <c r="D53" s="8">
        <v>402</v>
      </c>
      <c r="E53" s="11">
        <v>255</v>
      </c>
      <c r="F53" s="8">
        <v>90.4</v>
      </c>
      <c r="G53" s="8">
        <v>114.8</v>
      </c>
      <c r="H53" s="8">
        <v>5.6</v>
      </c>
      <c r="I53" s="8">
        <v>31</v>
      </c>
      <c r="J53" s="10">
        <v>0.122</v>
      </c>
      <c r="K53" s="8">
        <v>118</v>
      </c>
      <c r="L53" s="10">
        <v>0.46300000000000002</v>
      </c>
      <c r="M53" s="11">
        <v>0.253</v>
      </c>
      <c r="N53" s="8">
        <v>0.26800000000000002</v>
      </c>
      <c r="O53" s="11">
        <v>0.45</v>
      </c>
      <c r="P53" s="8">
        <v>0.47499999999999998</v>
      </c>
      <c r="Q53" s="11">
        <v>0.33400000000000002</v>
      </c>
      <c r="R53" s="8">
        <v>0.35399999999999998</v>
      </c>
    </row>
    <row r="54" spans="1:18" ht="15" thickBot="1">
      <c r="A54" s="5">
        <v>53</v>
      </c>
      <c r="B54" s="22" t="s">
        <v>99</v>
      </c>
      <c r="C54" s="22" t="s">
        <v>100</v>
      </c>
      <c r="D54" s="8">
        <v>617</v>
      </c>
      <c r="E54" s="11">
        <v>544</v>
      </c>
      <c r="F54" s="8">
        <v>88.3</v>
      </c>
      <c r="G54" s="8">
        <v>104</v>
      </c>
      <c r="H54" s="8">
        <v>11.5</v>
      </c>
      <c r="I54" s="8">
        <v>19</v>
      </c>
      <c r="J54" s="10">
        <v>3.5000000000000003E-2</v>
      </c>
      <c r="K54" s="8">
        <v>137</v>
      </c>
      <c r="L54" s="10">
        <v>0.252</v>
      </c>
      <c r="M54" s="11">
        <v>0.35399999999999998</v>
      </c>
      <c r="N54" s="8">
        <v>0.32500000000000001</v>
      </c>
      <c r="O54" s="11">
        <v>0.46899999999999997</v>
      </c>
      <c r="P54" s="8">
        <v>0.45300000000000001</v>
      </c>
      <c r="Q54" s="11">
        <v>0.36899999999999999</v>
      </c>
      <c r="R54" s="8">
        <v>0.35299999999999998</v>
      </c>
    </row>
    <row r="55" spans="1:18" ht="15" thickBot="1">
      <c r="A55" s="5">
        <v>54</v>
      </c>
      <c r="B55" s="22" t="s">
        <v>84</v>
      </c>
      <c r="C55" s="22" t="s">
        <v>24</v>
      </c>
      <c r="D55" s="8">
        <v>554</v>
      </c>
      <c r="E55" s="11">
        <v>387</v>
      </c>
      <c r="F55" s="8">
        <v>89.3</v>
      </c>
      <c r="G55" s="8">
        <v>110.8</v>
      </c>
      <c r="H55" s="8">
        <v>15.6</v>
      </c>
      <c r="I55" s="8">
        <v>26</v>
      </c>
      <c r="J55" s="10">
        <v>6.7000000000000004E-2</v>
      </c>
      <c r="K55" s="8">
        <v>160</v>
      </c>
      <c r="L55" s="10">
        <v>0.41299999999999998</v>
      </c>
      <c r="M55" s="11">
        <v>0.26100000000000001</v>
      </c>
      <c r="N55" s="8">
        <v>0.26100000000000001</v>
      </c>
      <c r="O55" s="11">
        <v>0.438</v>
      </c>
      <c r="P55" s="8">
        <v>0.433</v>
      </c>
      <c r="Q55" s="11">
        <v>0.34499999999999997</v>
      </c>
      <c r="R55" s="8">
        <v>0.35299999999999998</v>
      </c>
    </row>
    <row r="56" spans="1:18" ht="15" thickBot="1">
      <c r="A56" s="5">
        <v>55</v>
      </c>
      <c r="B56" s="22" t="s">
        <v>172</v>
      </c>
      <c r="C56" s="22" t="s">
        <v>95</v>
      </c>
      <c r="D56" s="8">
        <v>371</v>
      </c>
      <c r="E56" s="11">
        <v>276</v>
      </c>
      <c r="F56" s="8">
        <v>89.3</v>
      </c>
      <c r="G56" s="8">
        <v>109.1</v>
      </c>
      <c r="H56" s="8">
        <v>10.6</v>
      </c>
      <c r="I56" s="8">
        <v>16</v>
      </c>
      <c r="J56" s="10">
        <v>5.8000000000000003E-2</v>
      </c>
      <c r="K56" s="8">
        <v>112</v>
      </c>
      <c r="L56" s="10">
        <v>0.40600000000000003</v>
      </c>
      <c r="M56" s="11">
        <v>0.28399999999999997</v>
      </c>
      <c r="N56" s="8">
        <v>0.28299999999999997</v>
      </c>
      <c r="O56" s="11">
        <v>0.42199999999999999</v>
      </c>
      <c r="P56" s="8">
        <v>0.433</v>
      </c>
      <c r="Q56" s="11">
        <v>0.34499999999999997</v>
      </c>
      <c r="R56" s="8">
        <v>0.35299999999999998</v>
      </c>
    </row>
    <row r="57" spans="1:18" ht="15" thickBot="1">
      <c r="A57" s="5">
        <v>56</v>
      </c>
      <c r="B57" s="22" t="s">
        <v>105</v>
      </c>
      <c r="C57" s="22" t="s">
        <v>64</v>
      </c>
      <c r="D57" s="8">
        <v>654</v>
      </c>
      <c r="E57" s="11">
        <v>400</v>
      </c>
      <c r="F57" s="8">
        <v>91.7</v>
      </c>
      <c r="G57" s="8">
        <v>114.3</v>
      </c>
      <c r="H57" s="8">
        <v>11.3</v>
      </c>
      <c r="I57" s="8">
        <v>49</v>
      </c>
      <c r="J57" s="10">
        <v>0.123</v>
      </c>
      <c r="K57" s="8">
        <v>192</v>
      </c>
      <c r="L57" s="10">
        <v>0.48</v>
      </c>
      <c r="M57" s="11">
        <v>0.254</v>
      </c>
      <c r="N57" s="8">
        <v>0.24199999999999999</v>
      </c>
      <c r="O57" s="11">
        <v>0.42499999999999999</v>
      </c>
      <c r="P57" s="8">
        <v>0.436</v>
      </c>
      <c r="Q57" s="11">
        <v>0.34699999999999998</v>
      </c>
      <c r="R57" s="8">
        <v>0.35199999999999998</v>
      </c>
    </row>
    <row r="58" spans="1:18" ht="15" thickBot="1">
      <c r="A58" s="5">
        <v>57</v>
      </c>
      <c r="B58" s="22" t="s">
        <v>230</v>
      </c>
      <c r="C58" s="22" t="s">
        <v>111</v>
      </c>
      <c r="D58" s="8">
        <v>473</v>
      </c>
      <c r="E58" s="11">
        <v>294</v>
      </c>
      <c r="F58" s="8">
        <v>89.6</v>
      </c>
      <c r="G58" s="8">
        <v>109.8</v>
      </c>
      <c r="H58" s="8">
        <v>12.3</v>
      </c>
      <c r="I58" s="8">
        <v>20</v>
      </c>
      <c r="J58" s="10">
        <v>6.8000000000000005E-2</v>
      </c>
      <c r="K58" s="8">
        <v>131</v>
      </c>
      <c r="L58" s="10">
        <v>0.44600000000000001</v>
      </c>
      <c r="M58" s="11">
        <v>0.25600000000000001</v>
      </c>
      <c r="N58" s="8">
        <v>0.255</v>
      </c>
      <c r="O58" s="11">
        <v>0.39700000000000002</v>
      </c>
      <c r="P58" s="8">
        <v>0.40200000000000002</v>
      </c>
      <c r="Q58" s="11">
        <v>0.34499999999999997</v>
      </c>
      <c r="R58" s="8">
        <v>0.35099999999999998</v>
      </c>
    </row>
    <row r="59" spans="1:18" ht="15" thickBot="1">
      <c r="A59" s="5">
        <v>58</v>
      </c>
      <c r="B59" s="22" t="s">
        <v>204</v>
      </c>
      <c r="C59" s="22" t="s">
        <v>144</v>
      </c>
      <c r="D59" s="8">
        <v>343</v>
      </c>
      <c r="E59" s="11">
        <v>217</v>
      </c>
      <c r="F59" s="8">
        <v>88.4</v>
      </c>
      <c r="G59" s="8">
        <v>111.4</v>
      </c>
      <c r="H59" s="8">
        <v>21.6</v>
      </c>
      <c r="I59" s="8">
        <v>30</v>
      </c>
      <c r="J59" s="10">
        <v>0.13800000000000001</v>
      </c>
      <c r="K59" s="8">
        <v>88</v>
      </c>
      <c r="L59" s="10">
        <v>0.40600000000000003</v>
      </c>
      <c r="M59" s="11">
        <v>0.255</v>
      </c>
      <c r="N59" s="8">
        <v>0.252</v>
      </c>
      <c r="O59" s="11">
        <v>0.45400000000000001</v>
      </c>
      <c r="P59" s="8">
        <v>0.48599999999999999</v>
      </c>
      <c r="Q59" s="11">
        <v>0.34</v>
      </c>
      <c r="R59" s="8">
        <v>0.35099999999999998</v>
      </c>
    </row>
    <row r="60" spans="1:18" ht="15" thickBot="1">
      <c r="A60" s="5">
        <v>59</v>
      </c>
      <c r="B60" s="22" t="s">
        <v>49</v>
      </c>
      <c r="C60" s="22" t="s">
        <v>50</v>
      </c>
      <c r="D60" s="8">
        <v>595</v>
      </c>
      <c r="E60" s="11">
        <v>381</v>
      </c>
      <c r="F60" s="8">
        <v>89.1</v>
      </c>
      <c r="G60" s="8">
        <v>113.6</v>
      </c>
      <c r="H60" s="8">
        <v>16.100000000000001</v>
      </c>
      <c r="I60" s="8">
        <v>58</v>
      </c>
      <c r="J60" s="10">
        <v>0.152</v>
      </c>
      <c r="K60" s="8">
        <v>159</v>
      </c>
      <c r="L60" s="10">
        <v>0.41699999999999998</v>
      </c>
      <c r="M60" s="11">
        <v>0.26400000000000001</v>
      </c>
      <c r="N60" s="8">
        <v>0.25900000000000001</v>
      </c>
      <c r="O60" s="11">
        <v>0.54200000000000004</v>
      </c>
      <c r="P60" s="8">
        <v>0.51600000000000001</v>
      </c>
      <c r="Q60" s="11">
        <v>0.35799999999999998</v>
      </c>
      <c r="R60" s="8">
        <v>0.35</v>
      </c>
    </row>
    <row r="61" spans="1:18" ht="15" thickBot="1">
      <c r="A61" s="5">
        <v>60</v>
      </c>
      <c r="B61" s="22" t="s">
        <v>228</v>
      </c>
      <c r="C61" s="22" t="s">
        <v>144</v>
      </c>
      <c r="D61" s="8">
        <v>450</v>
      </c>
      <c r="E61" s="11">
        <v>295</v>
      </c>
      <c r="F61" s="8">
        <v>90.2</v>
      </c>
      <c r="G61" s="8">
        <v>109.8</v>
      </c>
      <c r="H61" s="8">
        <v>13.1</v>
      </c>
      <c r="I61" s="8">
        <v>18</v>
      </c>
      <c r="J61" s="10">
        <v>6.0999999999999999E-2</v>
      </c>
      <c r="K61" s="8">
        <v>128</v>
      </c>
      <c r="L61" s="10">
        <v>0.434</v>
      </c>
      <c r="M61" s="11">
        <v>0.28199999999999997</v>
      </c>
      <c r="N61" s="8">
        <v>0.28000000000000003</v>
      </c>
      <c r="O61" s="11">
        <v>0.39100000000000001</v>
      </c>
      <c r="P61" s="8">
        <v>0.41899999999999998</v>
      </c>
      <c r="Q61" s="11">
        <v>0.33800000000000002</v>
      </c>
      <c r="R61" s="8">
        <v>0.34899999999999998</v>
      </c>
    </row>
    <row r="62" spans="1:18" ht="15" thickBot="1">
      <c r="A62" s="5">
        <v>61</v>
      </c>
      <c r="B62" s="22" t="s">
        <v>81</v>
      </c>
      <c r="C62" s="22" t="s">
        <v>52</v>
      </c>
      <c r="D62" s="8">
        <v>724</v>
      </c>
      <c r="E62" s="11">
        <v>537</v>
      </c>
      <c r="F62" s="8">
        <v>88.6</v>
      </c>
      <c r="G62" s="8">
        <v>107.5</v>
      </c>
      <c r="H62" s="8">
        <v>17.600000000000001</v>
      </c>
      <c r="I62" s="8">
        <v>29</v>
      </c>
      <c r="J62" s="10">
        <v>5.3999999999999999E-2</v>
      </c>
      <c r="K62" s="8">
        <v>205</v>
      </c>
      <c r="L62" s="10">
        <v>0.38200000000000001</v>
      </c>
      <c r="M62" s="11">
        <v>0.26200000000000001</v>
      </c>
      <c r="N62" s="8">
        <v>0.26200000000000001</v>
      </c>
      <c r="O62" s="11">
        <v>0.441</v>
      </c>
      <c r="P62" s="8">
        <v>0.42299999999999999</v>
      </c>
      <c r="Q62" s="11">
        <v>0.35099999999999998</v>
      </c>
      <c r="R62" s="8">
        <v>0.34899999999999998</v>
      </c>
    </row>
    <row r="63" spans="1:18" ht="15" thickBot="1">
      <c r="A63" s="5">
        <v>62</v>
      </c>
      <c r="B63" s="22" t="s">
        <v>101</v>
      </c>
      <c r="C63" s="22" t="s">
        <v>56</v>
      </c>
      <c r="D63" s="8">
        <v>691</v>
      </c>
      <c r="E63" s="11">
        <v>433</v>
      </c>
      <c r="F63" s="8">
        <v>89.9</v>
      </c>
      <c r="G63" s="8">
        <v>112.6</v>
      </c>
      <c r="H63" s="8">
        <v>13</v>
      </c>
      <c r="I63" s="8">
        <v>39</v>
      </c>
      <c r="J63" s="10">
        <v>0.09</v>
      </c>
      <c r="K63" s="8">
        <v>169</v>
      </c>
      <c r="L63" s="10">
        <v>0.39</v>
      </c>
      <c r="M63" s="11">
        <v>0.248</v>
      </c>
      <c r="N63" s="8">
        <v>0.251</v>
      </c>
      <c r="O63" s="11">
        <v>0.43099999999999999</v>
      </c>
      <c r="P63" s="8">
        <v>0.42099999999999999</v>
      </c>
      <c r="Q63" s="11">
        <v>0.34499999999999997</v>
      </c>
      <c r="R63" s="8">
        <v>0.34899999999999998</v>
      </c>
    </row>
    <row r="64" spans="1:18" ht="15" thickBot="1">
      <c r="A64" s="5">
        <v>63</v>
      </c>
      <c r="B64" s="22" t="s">
        <v>134</v>
      </c>
      <c r="C64" s="22" t="s">
        <v>111</v>
      </c>
      <c r="D64" s="8">
        <v>534</v>
      </c>
      <c r="E64" s="11">
        <v>281</v>
      </c>
      <c r="F64" s="8">
        <v>90.5</v>
      </c>
      <c r="G64" s="8">
        <v>114.7</v>
      </c>
      <c r="H64" s="8">
        <v>22.4</v>
      </c>
      <c r="I64" s="8">
        <v>44</v>
      </c>
      <c r="J64" s="10">
        <v>0.157</v>
      </c>
      <c r="K64" s="8">
        <v>122</v>
      </c>
      <c r="L64" s="10">
        <v>0.434</v>
      </c>
      <c r="M64" s="11">
        <v>0.224</v>
      </c>
      <c r="N64" s="8">
        <v>0.218</v>
      </c>
      <c r="O64" s="11">
        <v>0.45400000000000001</v>
      </c>
      <c r="P64" s="8">
        <v>0.46400000000000002</v>
      </c>
      <c r="Q64" s="11">
        <v>0.34100000000000003</v>
      </c>
      <c r="R64" s="8">
        <v>0.34899999999999998</v>
      </c>
    </row>
    <row r="65" spans="1:18" ht="15" thickBot="1">
      <c r="A65" s="5">
        <v>64</v>
      </c>
      <c r="B65" s="22" t="s">
        <v>227</v>
      </c>
      <c r="C65" s="22" t="s">
        <v>153</v>
      </c>
      <c r="D65" s="8">
        <v>684</v>
      </c>
      <c r="E65" s="11">
        <v>440</v>
      </c>
      <c r="F65" s="8">
        <v>91.8</v>
      </c>
      <c r="G65" s="8">
        <v>112.7</v>
      </c>
      <c r="H65" s="8">
        <v>17.100000000000001</v>
      </c>
      <c r="I65" s="8">
        <v>62</v>
      </c>
      <c r="J65" s="10">
        <v>0.14099999999999999</v>
      </c>
      <c r="K65" s="8">
        <v>222</v>
      </c>
      <c r="L65" s="10">
        <v>0.504</v>
      </c>
      <c r="M65" s="11">
        <v>0.23300000000000001</v>
      </c>
      <c r="N65" s="8">
        <v>0.251</v>
      </c>
      <c r="O65" s="11">
        <v>0.44600000000000001</v>
      </c>
      <c r="P65" s="8">
        <v>0.48</v>
      </c>
      <c r="Q65" s="11">
        <v>0.32600000000000001</v>
      </c>
      <c r="R65" s="8">
        <v>0.34899999999999998</v>
      </c>
    </row>
    <row r="66" spans="1:18" ht="15" thickBot="1">
      <c r="A66" s="5">
        <v>65</v>
      </c>
      <c r="B66" s="22" t="s">
        <v>281</v>
      </c>
      <c r="C66" s="6" t="s">
        <v>103</v>
      </c>
      <c r="D66" s="8">
        <v>617</v>
      </c>
      <c r="E66" s="11">
        <v>418</v>
      </c>
      <c r="F66" s="8">
        <v>90.1</v>
      </c>
      <c r="G66" s="8">
        <v>114</v>
      </c>
      <c r="H66" s="8">
        <v>9.3000000000000007</v>
      </c>
      <c r="I66" s="8">
        <v>42</v>
      </c>
      <c r="J66" s="10">
        <v>0.10100000000000001</v>
      </c>
      <c r="K66" s="8">
        <v>178</v>
      </c>
      <c r="L66" s="10">
        <v>0.42599999999999999</v>
      </c>
      <c r="M66" s="11">
        <v>0.247</v>
      </c>
      <c r="N66" s="8">
        <v>0.26400000000000001</v>
      </c>
      <c r="O66" s="11">
        <v>0.41899999999999998</v>
      </c>
      <c r="P66" s="8">
        <v>0.45900000000000002</v>
      </c>
      <c r="Q66" s="11">
        <v>0.32300000000000001</v>
      </c>
      <c r="R66" s="8">
        <v>0.34799999999999998</v>
      </c>
    </row>
    <row r="67" spans="1:18" ht="15" thickBot="1">
      <c r="A67" s="5">
        <v>66</v>
      </c>
      <c r="B67" s="22" t="s">
        <v>148</v>
      </c>
      <c r="C67" s="22" t="s">
        <v>144</v>
      </c>
      <c r="D67" s="8">
        <v>408</v>
      </c>
      <c r="E67" s="11">
        <v>214</v>
      </c>
      <c r="F67" s="8">
        <v>89.5</v>
      </c>
      <c r="G67" s="8">
        <v>108.9</v>
      </c>
      <c r="H67" s="8">
        <v>8</v>
      </c>
      <c r="I67" s="8">
        <v>28</v>
      </c>
      <c r="J67" s="10">
        <v>0.13100000000000001</v>
      </c>
      <c r="K67" s="8">
        <v>96</v>
      </c>
      <c r="L67" s="10">
        <v>0.44900000000000001</v>
      </c>
      <c r="M67" s="11">
        <v>0.26300000000000001</v>
      </c>
      <c r="N67" s="8">
        <v>0.23400000000000001</v>
      </c>
      <c r="O67" s="11">
        <v>0.45900000000000002</v>
      </c>
      <c r="P67" s="8">
        <v>0.43</v>
      </c>
      <c r="Q67" s="11">
        <v>0.36599999999999999</v>
      </c>
      <c r="R67" s="8">
        <v>0.34799999999999998</v>
      </c>
    </row>
    <row r="68" spans="1:18" ht="15" thickBot="1">
      <c r="A68" s="5">
        <v>67</v>
      </c>
      <c r="B68" s="22" t="s">
        <v>192</v>
      </c>
      <c r="C68" s="22" t="s">
        <v>169</v>
      </c>
      <c r="D68" s="8">
        <v>526</v>
      </c>
      <c r="E68" s="11">
        <v>295</v>
      </c>
      <c r="F68" s="8">
        <v>91.6</v>
      </c>
      <c r="G68" s="8">
        <v>112.6</v>
      </c>
      <c r="H68" s="8">
        <v>17.600000000000001</v>
      </c>
      <c r="I68" s="8">
        <v>46</v>
      </c>
      <c r="J68" s="10">
        <v>0.156</v>
      </c>
      <c r="K68" s="8">
        <v>146</v>
      </c>
      <c r="L68" s="10">
        <v>0.495</v>
      </c>
      <c r="M68" s="11">
        <v>0.246</v>
      </c>
      <c r="N68" s="8">
        <v>0.23799999999999999</v>
      </c>
      <c r="O68" s="11">
        <v>0.48799999999999999</v>
      </c>
      <c r="P68" s="8">
        <v>0.48099999999999998</v>
      </c>
      <c r="Q68" s="11">
        <v>0.34799999999999998</v>
      </c>
      <c r="R68" s="8">
        <v>0.34699999999999998</v>
      </c>
    </row>
    <row r="69" spans="1:18" ht="15" thickBot="1">
      <c r="A69" s="5">
        <v>68</v>
      </c>
      <c r="B69" s="22" t="s">
        <v>55</v>
      </c>
      <c r="C69" s="22" t="s">
        <v>56</v>
      </c>
      <c r="D69" s="8">
        <v>638</v>
      </c>
      <c r="E69" s="11">
        <v>413</v>
      </c>
      <c r="F69" s="8">
        <v>89.3</v>
      </c>
      <c r="G69" s="8">
        <v>109.1</v>
      </c>
      <c r="H69" s="8">
        <v>13</v>
      </c>
      <c r="I69" s="8">
        <v>45</v>
      </c>
      <c r="J69" s="10">
        <v>0.109</v>
      </c>
      <c r="K69" s="8">
        <v>163</v>
      </c>
      <c r="L69" s="10">
        <v>0.39500000000000002</v>
      </c>
      <c r="M69" s="11">
        <v>0.24399999999999999</v>
      </c>
      <c r="N69" s="8">
        <v>0.254</v>
      </c>
      <c r="O69" s="11">
        <v>0.41599999999999998</v>
      </c>
      <c r="P69" s="8">
        <v>0.45500000000000002</v>
      </c>
      <c r="Q69" s="11">
        <v>0.32500000000000001</v>
      </c>
      <c r="R69" s="8">
        <v>0.34599999999999997</v>
      </c>
    </row>
    <row r="70" spans="1:18" ht="15" thickBot="1">
      <c r="A70" s="5">
        <v>69</v>
      </c>
      <c r="B70" s="22" t="s">
        <v>242</v>
      </c>
      <c r="C70" s="22" t="s">
        <v>56</v>
      </c>
      <c r="D70" s="8">
        <v>429</v>
      </c>
      <c r="E70" s="11">
        <v>258</v>
      </c>
      <c r="F70" s="8">
        <v>92.1</v>
      </c>
      <c r="G70" s="8">
        <v>113.6</v>
      </c>
      <c r="H70" s="8">
        <v>12.4</v>
      </c>
      <c r="I70" s="8">
        <v>40</v>
      </c>
      <c r="J70" s="10">
        <v>0.155</v>
      </c>
      <c r="K70" s="8">
        <v>129</v>
      </c>
      <c r="L70" s="10">
        <v>0.5</v>
      </c>
      <c r="M70" s="11">
        <v>0.247</v>
      </c>
      <c r="N70" s="8">
        <v>0.248</v>
      </c>
      <c r="O70" s="11">
        <v>0.50800000000000001</v>
      </c>
      <c r="P70" s="8">
        <v>0.495</v>
      </c>
      <c r="Q70" s="11">
        <v>0.34699999999999998</v>
      </c>
      <c r="R70" s="8">
        <v>0.34599999999999997</v>
      </c>
    </row>
    <row r="71" spans="1:18" ht="15" thickBot="1">
      <c r="A71" s="5">
        <v>70</v>
      </c>
      <c r="B71" s="22" t="s">
        <v>34</v>
      </c>
      <c r="C71" s="22" t="s">
        <v>35</v>
      </c>
      <c r="D71" s="8">
        <v>714</v>
      </c>
      <c r="E71" s="11">
        <v>481</v>
      </c>
      <c r="F71" s="8">
        <v>92.7</v>
      </c>
      <c r="G71" s="8">
        <v>116.7</v>
      </c>
      <c r="H71" s="8">
        <v>8.5</v>
      </c>
      <c r="I71" s="8">
        <v>57</v>
      </c>
      <c r="J71" s="10">
        <v>0.11899999999999999</v>
      </c>
      <c r="K71" s="8">
        <v>250</v>
      </c>
      <c r="L71" s="10">
        <v>0.52</v>
      </c>
      <c r="M71" s="11">
        <v>0.27500000000000002</v>
      </c>
      <c r="N71" s="8">
        <v>0.27500000000000002</v>
      </c>
      <c r="O71" s="11">
        <v>0.48499999999999999</v>
      </c>
      <c r="P71" s="8">
        <v>0.47299999999999998</v>
      </c>
      <c r="Q71" s="11">
        <v>0.34699999999999998</v>
      </c>
      <c r="R71" s="8">
        <v>0.34599999999999997</v>
      </c>
    </row>
    <row r="72" spans="1:18" ht="15" thickBot="1">
      <c r="A72" s="5">
        <v>71</v>
      </c>
      <c r="B72" s="22" t="s">
        <v>36</v>
      </c>
      <c r="C72" s="22" t="s">
        <v>37</v>
      </c>
      <c r="D72" s="8">
        <v>645</v>
      </c>
      <c r="E72" s="11">
        <v>450</v>
      </c>
      <c r="F72" s="8">
        <v>90</v>
      </c>
      <c r="G72" s="8">
        <v>113.8</v>
      </c>
      <c r="H72" s="8">
        <v>11</v>
      </c>
      <c r="I72" s="8">
        <v>34</v>
      </c>
      <c r="J72" s="10">
        <v>7.5999999999999998E-2</v>
      </c>
      <c r="K72" s="8">
        <v>184</v>
      </c>
      <c r="L72" s="10">
        <v>0.40899999999999997</v>
      </c>
      <c r="M72" s="11">
        <v>0.28499999999999998</v>
      </c>
      <c r="N72" s="8">
        <v>0.26900000000000002</v>
      </c>
      <c r="O72" s="11">
        <v>0.50600000000000001</v>
      </c>
      <c r="P72" s="8">
        <v>0.439</v>
      </c>
      <c r="Q72" s="11">
        <v>0.37</v>
      </c>
      <c r="R72" s="8">
        <v>0.34599999999999997</v>
      </c>
    </row>
    <row r="73" spans="1:18" ht="15" thickBot="1">
      <c r="A73" s="5">
        <v>72</v>
      </c>
      <c r="B73" s="22" t="s">
        <v>42</v>
      </c>
      <c r="C73" s="22" t="s">
        <v>43</v>
      </c>
      <c r="D73" s="8">
        <v>687</v>
      </c>
      <c r="E73" s="11">
        <v>472</v>
      </c>
      <c r="F73" s="8">
        <v>91.2</v>
      </c>
      <c r="G73" s="8">
        <v>112.4</v>
      </c>
      <c r="H73" s="8">
        <v>19.2</v>
      </c>
      <c r="I73" s="8">
        <v>49</v>
      </c>
      <c r="J73" s="10">
        <v>0.104</v>
      </c>
      <c r="K73" s="8">
        <v>207</v>
      </c>
      <c r="L73" s="10">
        <v>0.439</v>
      </c>
      <c r="M73" s="11">
        <v>0.254</v>
      </c>
      <c r="N73" s="8">
        <v>0.251</v>
      </c>
      <c r="O73" s="11">
        <v>0.47</v>
      </c>
      <c r="P73" s="8">
        <v>0.45300000000000001</v>
      </c>
      <c r="Q73" s="11">
        <v>0.34599999999999997</v>
      </c>
      <c r="R73" s="8">
        <v>0.34499999999999997</v>
      </c>
    </row>
    <row r="74" spans="1:18" ht="15" thickBot="1">
      <c r="A74" s="5">
        <v>73</v>
      </c>
      <c r="B74" s="22" t="s">
        <v>195</v>
      </c>
      <c r="C74" s="22" t="s">
        <v>56</v>
      </c>
      <c r="D74" s="8">
        <v>401</v>
      </c>
      <c r="E74" s="11">
        <v>255</v>
      </c>
      <c r="F74" s="8">
        <v>88.4</v>
      </c>
      <c r="G74" s="8">
        <v>109.4</v>
      </c>
      <c r="H74" s="8">
        <v>8.1</v>
      </c>
      <c r="I74" s="8">
        <v>14</v>
      </c>
      <c r="J74" s="10">
        <v>5.5E-2</v>
      </c>
      <c r="K74" s="8">
        <v>102</v>
      </c>
      <c r="L74" s="10">
        <v>0.4</v>
      </c>
      <c r="M74" s="11">
        <v>0.252</v>
      </c>
      <c r="N74" s="8">
        <v>0.26500000000000001</v>
      </c>
      <c r="O74" s="11">
        <v>0.377</v>
      </c>
      <c r="P74" s="8">
        <v>0.39700000000000002</v>
      </c>
      <c r="Q74" s="11">
        <v>0.33</v>
      </c>
      <c r="R74" s="8">
        <v>0.34499999999999997</v>
      </c>
    </row>
    <row r="75" spans="1:18" ht="15" thickBot="1">
      <c r="A75" s="5">
        <v>74</v>
      </c>
      <c r="B75" s="22" t="s">
        <v>151</v>
      </c>
      <c r="C75" s="22" t="s">
        <v>48</v>
      </c>
      <c r="D75" s="8">
        <v>495</v>
      </c>
      <c r="E75" s="11">
        <v>391</v>
      </c>
      <c r="F75" s="8">
        <v>89.1</v>
      </c>
      <c r="G75" s="8">
        <v>113.9</v>
      </c>
      <c r="H75" s="8">
        <v>12.3</v>
      </c>
      <c r="I75" s="8">
        <v>32</v>
      </c>
      <c r="J75" s="10">
        <v>8.2000000000000003E-2</v>
      </c>
      <c r="K75" s="8">
        <v>160</v>
      </c>
      <c r="L75" s="10">
        <v>0.40899999999999997</v>
      </c>
      <c r="M75" s="11">
        <v>0.308</v>
      </c>
      <c r="N75" s="8">
        <v>0.28999999999999998</v>
      </c>
      <c r="O75" s="11">
        <v>0.48899999999999999</v>
      </c>
      <c r="P75" s="8">
        <v>0.47299999999999998</v>
      </c>
      <c r="Q75" s="11">
        <v>0.35399999999999998</v>
      </c>
      <c r="R75" s="8">
        <v>0.34499999999999997</v>
      </c>
    </row>
    <row r="76" spans="1:18" ht="15" thickBot="1">
      <c r="A76" s="5">
        <v>75</v>
      </c>
      <c r="B76" s="22" t="s">
        <v>83</v>
      </c>
      <c r="C76" s="22" t="s">
        <v>52</v>
      </c>
      <c r="D76" s="8">
        <v>457</v>
      </c>
      <c r="E76" s="11">
        <v>289</v>
      </c>
      <c r="F76" s="8">
        <v>88</v>
      </c>
      <c r="G76" s="8">
        <v>109.4</v>
      </c>
      <c r="H76" s="8">
        <v>14.6</v>
      </c>
      <c r="I76" s="8">
        <v>32</v>
      </c>
      <c r="J76" s="10">
        <v>0.111</v>
      </c>
      <c r="K76" s="8">
        <v>112</v>
      </c>
      <c r="L76" s="10">
        <v>0.38800000000000001</v>
      </c>
      <c r="M76" s="11">
        <v>0.27300000000000002</v>
      </c>
      <c r="N76" s="8">
        <v>0.248</v>
      </c>
      <c r="O76" s="11">
        <v>0.48899999999999999</v>
      </c>
      <c r="P76" s="8">
        <v>0.46200000000000002</v>
      </c>
      <c r="Q76" s="11">
        <v>0.36199999999999999</v>
      </c>
      <c r="R76" s="8">
        <v>0.34499999999999997</v>
      </c>
    </row>
    <row r="77" spans="1:18" ht="15" thickBot="1">
      <c r="A77" s="5">
        <v>76</v>
      </c>
      <c r="B77" s="22" t="s">
        <v>57</v>
      </c>
      <c r="C77" s="22" t="s">
        <v>58</v>
      </c>
      <c r="D77" s="8">
        <v>622</v>
      </c>
      <c r="E77" s="11">
        <v>404</v>
      </c>
      <c r="F77" s="8">
        <v>92</v>
      </c>
      <c r="G77" s="8">
        <v>113.8</v>
      </c>
      <c r="H77" s="8">
        <v>11.4</v>
      </c>
      <c r="I77" s="8">
        <v>46</v>
      </c>
      <c r="J77" s="10">
        <v>0.114</v>
      </c>
      <c r="K77" s="8">
        <v>209</v>
      </c>
      <c r="L77" s="10">
        <v>0.51700000000000002</v>
      </c>
      <c r="M77" s="11">
        <v>0.255</v>
      </c>
      <c r="N77" s="8">
        <v>0.25800000000000001</v>
      </c>
      <c r="O77" s="11">
        <v>0.48899999999999999</v>
      </c>
      <c r="P77" s="8">
        <v>0.46800000000000003</v>
      </c>
      <c r="Q77" s="11">
        <v>0.34599999999999997</v>
      </c>
      <c r="R77" s="8">
        <v>0.34499999999999997</v>
      </c>
    </row>
    <row r="78" spans="1:18" ht="15" thickBot="1">
      <c r="A78" s="5">
        <v>77</v>
      </c>
      <c r="B78" s="22" t="s">
        <v>78</v>
      </c>
      <c r="C78" s="22" t="s">
        <v>37</v>
      </c>
      <c r="D78" s="8">
        <v>661</v>
      </c>
      <c r="E78" s="11">
        <v>464</v>
      </c>
      <c r="F78" s="8">
        <v>88</v>
      </c>
      <c r="G78" s="8">
        <v>114.3</v>
      </c>
      <c r="H78" s="8">
        <v>15.8</v>
      </c>
      <c r="I78" s="8">
        <v>52</v>
      </c>
      <c r="J78" s="10">
        <v>0.112</v>
      </c>
      <c r="K78" s="8">
        <v>186</v>
      </c>
      <c r="L78" s="10">
        <v>0.40100000000000002</v>
      </c>
      <c r="M78" s="11">
        <v>0.25800000000000001</v>
      </c>
      <c r="N78" s="8">
        <v>0.25</v>
      </c>
      <c r="O78" s="11">
        <v>0.497</v>
      </c>
      <c r="P78" s="8">
        <v>0.46200000000000002</v>
      </c>
      <c r="Q78" s="11">
        <v>0.35099999999999998</v>
      </c>
      <c r="R78" s="8">
        <v>0.34200000000000003</v>
      </c>
    </row>
    <row r="79" spans="1:18" ht="15" thickBot="1">
      <c r="A79" s="5">
        <v>78</v>
      </c>
      <c r="B79" s="22" t="s">
        <v>70</v>
      </c>
      <c r="C79" s="22" t="s">
        <v>37</v>
      </c>
      <c r="D79" s="8">
        <v>650</v>
      </c>
      <c r="E79" s="11">
        <v>465</v>
      </c>
      <c r="F79" s="8">
        <v>91.1</v>
      </c>
      <c r="G79" s="8">
        <v>117.1</v>
      </c>
      <c r="H79" s="8">
        <v>10.7</v>
      </c>
      <c r="I79" s="8">
        <v>37</v>
      </c>
      <c r="J79" s="10">
        <v>0.08</v>
      </c>
      <c r="K79" s="8">
        <v>199</v>
      </c>
      <c r="L79" s="10">
        <v>0.42799999999999999</v>
      </c>
      <c r="M79" s="11">
        <v>0.27600000000000002</v>
      </c>
      <c r="N79" s="8">
        <v>0.26600000000000001</v>
      </c>
      <c r="O79" s="11">
        <v>0.48499999999999999</v>
      </c>
      <c r="P79" s="8">
        <v>0.42399999999999999</v>
      </c>
      <c r="Q79" s="11">
        <v>0.36099999999999999</v>
      </c>
      <c r="R79" s="8">
        <v>0.34200000000000003</v>
      </c>
    </row>
    <row r="80" spans="1:18" ht="15" thickBot="1">
      <c r="A80" s="5">
        <v>79</v>
      </c>
      <c r="B80" s="22" t="s">
        <v>92</v>
      </c>
      <c r="C80" s="22" t="s">
        <v>26</v>
      </c>
      <c r="D80" s="8">
        <v>660</v>
      </c>
      <c r="E80" s="11">
        <v>499</v>
      </c>
      <c r="F80" s="8">
        <v>88.7</v>
      </c>
      <c r="G80" s="8">
        <v>110.7</v>
      </c>
      <c r="H80" s="8">
        <v>16.5</v>
      </c>
      <c r="I80" s="8">
        <v>41</v>
      </c>
      <c r="J80" s="10">
        <v>8.2000000000000003E-2</v>
      </c>
      <c r="K80" s="8">
        <v>194</v>
      </c>
      <c r="L80" s="10">
        <v>0.38900000000000001</v>
      </c>
      <c r="M80" s="11">
        <v>0.28000000000000003</v>
      </c>
      <c r="N80" s="8">
        <v>0.26600000000000001</v>
      </c>
      <c r="O80" s="11">
        <v>0.51300000000000001</v>
      </c>
      <c r="P80" s="8">
        <v>0.46800000000000003</v>
      </c>
      <c r="Q80" s="11">
        <v>0.35799999999999998</v>
      </c>
      <c r="R80" s="8">
        <v>0.34200000000000003</v>
      </c>
    </row>
    <row r="81" spans="1:18" ht="15" thickBot="1">
      <c r="A81" s="5">
        <v>80</v>
      </c>
      <c r="B81" s="22" t="s">
        <v>107</v>
      </c>
      <c r="C81" s="22" t="s">
        <v>64</v>
      </c>
      <c r="D81" s="8">
        <v>501</v>
      </c>
      <c r="E81" s="11">
        <v>345</v>
      </c>
      <c r="F81" s="8">
        <v>89.1</v>
      </c>
      <c r="G81" s="8">
        <v>113.3</v>
      </c>
      <c r="H81" s="8">
        <v>14.3</v>
      </c>
      <c r="I81" s="8">
        <v>38</v>
      </c>
      <c r="J81" s="10">
        <v>0.11</v>
      </c>
      <c r="K81" s="8">
        <v>137</v>
      </c>
      <c r="L81" s="10">
        <v>0.39700000000000002</v>
      </c>
      <c r="M81" s="11">
        <v>0.29199999999999998</v>
      </c>
      <c r="N81" s="8">
        <v>0.27700000000000002</v>
      </c>
      <c r="O81" s="11">
        <v>0.5</v>
      </c>
      <c r="P81" s="8">
        <v>0.47699999999999998</v>
      </c>
      <c r="Q81" s="11">
        <v>0.35399999999999998</v>
      </c>
      <c r="R81" s="8">
        <v>0.34200000000000003</v>
      </c>
    </row>
    <row r="82" spans="1:18" ht="15" thickBot="1">
      <c r="A82" s="5">
        <v>81</v>
      </c>
      <c r="B82" s="22" t="s">
        <v>229</v>
      </c>
      <c r="C82" s="22" t="s">
        <v>89</v>
      </c>
      <c r="D82" s="8">
        <v>611</v>
      </c>
      <c r="E82" s="11">
        <v>470</v>
      </c>
      <c r="F82" s="8">
        <v>89.4</v>
      </c>
      <c r="G82" s="8">
        <v>109.3</v>
      </c>
      <c r="H82" s="8">
        <v>11.1</v>
      </c>
      <c r="I82" s="8">
        <v>27</v>
      </c>
      <c r="J82" s="10">
        <v>5.7000000000000002E-2</v>
      </c>
      <c r="K82" s="8">
        <v>196</v>
      </c>
      <c r="L82" s="10">
        <v>0.41699999999999998</v>
      </c>
      <c r="M82" s="11">
        <v>0.27400000000000002</v>
      </c>
      <c r="N82" s="8">
        <v>0.28699999999999998</v>
      </c>
      <c r="O82" s="11">
        <v>0.437</v>
      </c>
      <c r="P82" s="8">
        <v>0.45</v>
      </c>
      <c r="Q82" s="11">
        <v>0.32900000000000001</v>
      </c>
      <c r="R82" s="8">
        <v>0.34200000000000003</v>
      </c>
    </row>
    <row r="83" spans="1:18" ht="15" thickBot="1">
      <c r="A83" s="5">
        <v>82</v>
      </c>
      <c r="B83" s="22" t="s">
        <v>114</v>
      </c>
      <c r="C83" s="22" t="s">
        <v>45</v>
      </c>
      <c r="D83" s="8">
        <v>638</v>
      </c>
      <c r="E83" s="11">
        <v>396</v>
      </c>
      <c r="F83" s="8">
        <v>87.4</v>
      </c>
      <c r="G83" s="8">
        <v>109.8</v>
      </c>
      <c r="H83" s="8">
        <v>18.2</v>
      </c>
      <c r="I83" s="8">
        <v>49</v>
      </c>
      <c r="J83" s="10">
        <v>0.124</v>
      </c>
      <c r="K83" s="8">
        <v>143</v>
      </c>
      <c r="L83" s="10">
        <v>0.36099999999999999</v>
      </c>
      <c r="M83" s="11">
        <v>0.217</v>
      </c>
      <c r="N83" s="8">
        <v>0.24199999999999999</v>
      </c>
      <c r="O83" s="11">
        <v>0.40699999999999997</v>
      </c>
      <c r="P83" s="8">
        <v>0.442</v>
      </c>
      <c r="Q83" s="11">
        <v>0.311</v>
      </c>
      <c r="R83" s="8">
        <v>0.34100000000000003</v>
      </c>
    </row>
    <row r="84" spans="1:18" ht="15" thickBot="1">
      <c r="A84" s="5">
        <v>83</v>
      </c>
      <c r="B84" s="22" t="s">
        <v>126</v>
      </c>
      <c r="C84" s="22" t="s">
        <v>64</v>
      </c>
      <c r="D84" s="8">
        <v>436</v>
      </c>
      <c r="E84" s="11">
        <v>261</v>
      </c>
      <c r="F84" s="8">
        <v>91.4</v>
      </c>
      <c r="G84" s="8">
        <v>110.7</v>
      </c>
      <c r="H84" s="8">
        <v>16</v>
      </c>
      <c r="I84" s="8">
        <v>28</v>
      </c>
      <c r="J84" s="10">
        <v>0.107</v>
      </c>
      <c r="K84" s="8">
        <v>124</v>
      </c>
      <c r="L84" s="10">
        <v>0.47499999999999998</v>
      </c>
      <c r="M84" s="11">
        <v>0.23100000000000001</v>
      </c>
      <c r="N84" s="8">
        <v>0.23200000000000001</v>
      </c>
      <c r="O84" s="11">
        <v>0.443</v>
      </c>
      <c r="P84" s="8">
        <v>0.44900000000000001</v>
      </c>
      <c r="Q84" s="11">
        <v>0.33400000000000002</v>
      </c>
      <c r="R84" s="8">
        <v>0.34100000000000003</v>
      </c>
    </row>
    <row r="85" spans="1:18" ht="15" thickBot="1">
      <c r="A85" s="5">
        <v>84</v>
      </c>
      <c r="B85" s="22" t="s">
        <v>298</v>
      </c>
      <c r="C85" s="22" t="s">
        <v>39</v>
      </c>
      <c r="D85" s="8">
        <v>385</v>
      </c>
      <c r="E85" s="11">
        <v>292</v>
      </c>
      <c r="F85" s="8">
        <v>87.3</v>
      </c>
      <c r="G85" s="8">
        <v>111</v>
      </c>
      <c r="H85" s="8">
        <v>12.2</v>
      </c>
      <c r="I85" s="8">
        <v>23</v>
      </c>
      <c r="J85" s="10">
        <v>7.9000000000000001E-2</v>
      </c>
      <c r="K85" s="8">
        <v>110</v>
      </c>
      <c r="L85" s="10">
        <v>0.377</v>
      </c>
      <c r="M85" s="11">
        <v>0.26300000000000001</v>
      </c>
      <c r="N85" s="8">
        <v>0.27200000000000002</v>
      </c>
      <c r="O85" s="11">
        <v>0.45200000000000001</v>
      </c>
      <c r="P85" s="8">
        <v>0.45400000000000001</v>
      </c>
      <c r="Q85" s="11">
        <v>0.32900000000000001</v>
      </c>
      <c r="R85" s="8">
        <v>0.34</v>
      </c>
    </row>
    <row r="86" spans="1:18" ht="15" thickBot="1">
      <c r="A86" s="5">
        <v>85</v>
      </c>
      <c r="B86" s="22" t="s">
        <v>261</v>
      </c>
      <c r="C86" s="22" t="s">
        <v>109</v>
      </c>
      <c r="D86" s="8">
        <v>413</v>
      </c>
      <c r="E86" s="11">
        <v>308</v>
      </c>
      <c r="F86" s="8">
        <v>86.4</v>
      </c>
      <c r="G86" s="8">
        <v>108.5</v>
      </c>
      <c r="H86" s="8">
        <v>18.100000000000001</v>
      </c>
      <c r="I86" s="8">
        <v>15</v>
      </c>
      <c r="J86" s="10">
        <v>4.9000000000000002E-2</v>
      </c>
      <c r="K86" s="8">
        <v>97</v>
      </c>
      <c r="L86" s="10">
        <v>0.315</v>
      </c>
      <c r="M86" s="11">
        <v>0.27900000000000003</v>
      </c>
      <c r="N86" s="8">
        <v>0.26800000000000002</v>
      </c>
      <c r="O86" s="11">
        <v>0.44</v>
      </c>
      <c r="P86" s="8">
        <v>0.40500000000000003</v>
      </c>
      <c r="Q86" s="11">
        <v>0.35</v>
      </c>
      <c r="R86" s="8">
        <v>0.33900000000000002</v>
      </c>
    </row>
    <row r="87" spans="1:18" ht="15" thickBot="1">
      <c r="A87" s="5">
        <v>86</v>
      </c>
      <c r="B87" s="22" t="s">
        <v>1663</v>
      </c>
      <c r="C87" s="22" t="s">
        <v>56</v>
      </c>
      <c r="D87" s="8">
        <v>302</v>
      </c>
      <c r="E87" s="11">
        <v>159</v>
      </c>
      <c r="F87" s="8">
        <v>92.7</v>
      </c>
      <c r="G87" s="8">
        <v>114.4</v>
      </c>
      <c r="H87" s="8">
        <v>21.7</v>
      </c>
      <c r="I87" s="8">
        <v>31</v>
      </c>
      <c r="J87" s="10">
        <v>0.19500000000000001</v>
      </c>
      <c r="K87" s="8">
        <v>87</v>
      </c>
      <c r="L87" s="10">
        <v>0.54700000000000004</v>
      </c>
      <c r="M87" s="11">
        <v>0.20499999999999999</v>
      </c>
      <c r="N87" s="8">
        <v>0.217</v>
      </c>
      <c r="O87" s="11">
        <v>0.5</v>
      </c>
      <c r="P87" s="8">
        <v>0.495</v>
      </c>
      <c r="Q87" s="11">
        <v>0.33300000000000002</v>
      </c>
      <c r="R87" s="8">
        <v>0.33900000000000002</v>
      </c>
    </row>
    <row r="88" spans="1:18" ht="15" thickBot="1">
      <c r="A88" s="5">
        <v>87</v>
      </c>
      <c r="B88" s="22" t="s">
        <v>68</v>
      </c>
      <c r="C88" s="22" t="s">
        <v>35</v>
      </c>
      <c r="D88" s="8">
        <v>638</v>
      </c>
      <c r="E88" s="11">
        <v>414</v>
      </c>
      <c r="F88" s="8">
        <v>88.3</v>
      </c>
      <c r="G88" s="8">
        <v>110.1</v>
      </c>
      <c r="H88" s="8">
        <v>15.1</v>
      </c>
      <c r="I88" s="8">
        <v>20</v>
      </c>
      <c r="J88" s="10">
        <v>4.8000000000000001E-2</v>
      </c>
      <c r="K88" s="8">
        <v>150</v>
      </c>
      <c r="L88" s="10">
        <v>0.36199999999999999</v>
      </c>
      <c r="M88" s="11">
        <v>0.26600000000000001</v>
      </c>
      <c r="N88" s="8">
        <v>0.25600000000000001</v>
      </c>
      <c r="O88" s="11">
        <v>0.438</v>
      </c>
      <c r="P88" s="8">
        <v>0.379</v>
      </c>
      <c r="Q88" s="11">
        <v>0.35899999999999999</v>
      </c>
      <c r="R88" s="8">
        <v>0.33900000000000002</v>
      </c>
    </row>
    <row r="89" spans="1:18" ht="15" thickBot="1">
      <c r="A89" s="5">
        <v>88</v>
      </c>
      <c r="B89" s="22" t="s">
        <v>104</v>
      </c>
      <c r="C89" s="22" t="s">
        <v>97</v>
      </c>
      <c r="D89" s="8">
        <v>581</v>
      </c>
      <c r="E89" s="11">
        <v>346</v>
      </c>
      <c r="F89" s="8">
        <v>93.5</v>
      </c>
      <c r="G89" s="8">
        <v>114.3</v>
      </c>
      <c r="H89" s="8">
        <v>18.5</v>
      </c>
      <c r="I89" s="8">
        <v>59</v>
      </c>
      <c r="J89" s="10">
        <v>0.17100000000000001</v>
      </c>
      <c r="K89" s="8">
        <v>194</v>
      </c>
      <c r="L89" s="10">
        <v>0.56100000000000005</v>
      </c>
      <c r="M89" s="11">
        <v>0.24</v>
      </c>
      <c r="N89" s="8">
        <v>0.22900000000000001</v>
      </c>
      <c r="O89" s="11">
        <v>0.42399999999999999</v>
      </c>
      <c r="P89" s="8">
        <v>0.45700000000000002</v>
      </c>
      <c r="Q89" s="11">
        <v>0.32800000000000001</v>
      </c>
      <c r="R89" s="8">
        <v>0.33900000000000002</v>
      </c>
    </row>
    <row r="90" spans="1:18" ht="15" thickBot="1">
      <c r="A90" s="5">
        <v>89</v>
      </c>
      <c r="B90" s="22" t="s">
        <v>282</v>
      </c>
      <c r="C90" s="22" t="s">
        <v>35</v>
      </c>
      <c r="D90" s="8">
        <v>665</v>
      </c>
      <c r="E90" s="11">
        <v>471</v>
      </c>
      <c r="F90" s="8">
        <v>87.5</v>
      </c>
      <c r="G90" s="8">
        <v>112.7</v>
      </c>
      <c r="H90" s="8">
        <v>13.7</v>
      </c>
      <c r="I90" s="8">
        <v>32</v>
      </c>
      <c r="J90" s="10">
        <v>6.8000000000000005E-2</v>
      </c>
      <c r="K90" s="8">
        <v>181</v>
      </c>
      <c r="L90" s="10">
        <v>0.38400000000000001</v>
      </c>
      <c r="M90" s="11">
        <v>0.25</v>
      </c>
      <c r="N90" s="8">
        <v>0.26600000000000001</v>
      </c>
      <c r="O90" s="11">
        <v>0.36599999999999999</v>
      </c>
      <c r="P90" s="8">
        <v>0.41299999999999998</v>
      </c>
      <c r="Q90" s="11">
        <v>0.315</v>
      </c>
      <c r="R90" s="8">
        <v>0.33900000000000002</v>
      </c>
    </row>
    <row r="91" spans="1:18" ht="15" thickBot="1">
      <c r="A91" s="5">
        <v>90</v>
      </c>
      <c r="B91" s="22" t="s">
        <v>250</v>
      </c>
      <c r="C91" s="22" t="s">
        <v>74</v>
      </c>
      <c r="D91" s="8">
        <v>529</v>
      </c>
      <c r="E91" s="11">
        <v>352</v>
      </c>
      <c r="F91" s="8">
        <v>89.5</v>
      </c>
      <c r="G91" s="8">
        <v>111.4</v>
      </c>
      <c r="H91" s="8">
        <v>15.3</v>
      </c>
      <c r="I91" s="8">
        <v>27</v>
      </c>
      <c r="J91" s="10">
        <v>7.6999999999999999E-2</v>
      </c>
      <c r="K91" s="8">
        <v>135</v>
      </c>
      <c r="L91" s="10">
        <v>0.38400000000000001</v>
      </c>
      <c r="M91" s="11">
        <v>0.24399999999999999</v>
      </c>
      <c r="N91" s="8">
        <v>0.25</v>
      </c>
      <c r="O91" s="11">
        <v>0.40699999999999997</v>
      </c>
      <c r="P91" s="8">
        <v>0.42</v>
      </c>
      <c r="Q91" s="11">
        <v>0.32700000000000001</v>
      </c>
      <c r="R91" s="8">
        <v>0.33900000000000002</v>
      </c>
    </row>
    <row r="92" spans="1:18" ht="15" thickBot="1">
      <c r="A92" s="5">
        <v>91</v>
      </c>
      <c r="B92" s="22" t="s">
        <v>152</v>
      </c>
      <c r="C92" s="22" t="s">
        <v>153</v>
      </c>
      <c r="D92" s="8">
        <v>459</v>
      </c>
      <c r="E92" s="11">
        <v>304</v>
      </c>
      <c r="F92" s="8">
        <v>90.1</v>
      </c>
      <c r="G92" s="8">
        <v>109.3</v>
      </c>
      <c r="H92" s="8">
        <v>13.1</v>
      </c>
      <c r="I92" s="8">
        <v>31</v>
      </c>
      <c r="J92" s="10">
        <v>0.10199999999999999</v>
      </c>
      <c r="K92" s="8">
        <v>131</v>
      </c>
      <c r="L92" s="10">
        <v>0.43099999999999999</v>
      </c>
      <c r="M92" s="11">
        <v>0.27800000000000002</v>
      </c>
      <c r="N92" s="8">
        <v>0.25800000000000001</v>
      </c>
      <c r="O92" s="11">
        <v>0.47099999999999997</v>
      </c>
      <c r="P92" s="8">
        <v>0.46100000000000002</v>
      </c>
      <c r="Q92" s="11">
        <v>0.34699999999999998</v>
      </c>
      <c r="R92" s="8">
        <v>0.33900000000000002</v>
      </c>
    </row>
    <row r="93" spans="1:18" ht="15" thickBot="1">
      <c r="A93" s="5">
        <v>92</v>
      </c>
      <c r="B93" s="22" t="s">
        <v>206</v>
      </c>
      <c r="C93" s="22" t="s">
        <v>29</v>
      </c>
      <c r="D93" s="8">
        <v>409</v>
      </c>
      <c r="E93" s="11">
        <v>282</v>
      </c>
      <c r="F93" s="8">
        <v>90.7</v>
      </c>
      <c r="G93" s="8">
        <v>111.4</v>
      </c>
      <c r="H93" s="8">
        <v>14.3</v>
      </c>
      <c r="I93" s="8">
        <v>23</v>
      </c>
      <c r="J93" s="10">
        <v>8.2000000000000003E-2</v>
      </c>
      <c r="K93" s="8">
        <v>123</v>
      </c>
      <c r="L93" s="10">
        <v>0.436</v>
      </c>
      <c r="M93" s="11">
        <v>0.253</v>
      </c>
      <c r="N93" s="8">
        <v>0.252</v>
      </c>
      <c r="O93" s="11">
        <v>0.42099999999999999</v>
      </c>
      <c r="P93" s="8">
        <v>0.42499999999999999</v>
      </c>
      <c r="Q93" s="11">
        <v>0.32900000000000001</v>
      </c>
      <c r="R93" s="8">
        <v>0.33800000000000002</v>
      </c>
    </row>
    <row r="94" spans="1:18" ht="15" thickBot="1">
      <c r="A94" s="5">
        <v>93</v>
      </c>
      <c r="B94" s="22" t="s">
        <v>178</v>
      </c>
      <c r="C94" s="22" t="s">
        <v>97</v>
      </c>
      <c r="D94" s="8">
        <v>404</v>
      </c>
      <c r="E94" s="11">
        <v>200</v>
      </c>
      <c r="F94" s="8">
        <v>88.7</v>
      </c>
      <c r="G94" s="8">
        <v>109.9</v>
      </c>
      <c r="H94" s="8">
        <v>19.8</v>
      </c>
      <c r="I94" s="8">
        <v>30</v>
      </c>
      <c r="J94" s="10">
        <v>0.15</v>
      </c>
      <c r="K94" s="8">
        <v>79</v>
      </c>
      <c r="L94" s="10">
        <v>0.39500000000000002</v>
      </c>
      <c r="M94" s="11">
        <v>0.254</v>
      </c>
      <c r="N94" s="8">
        <v>0.21099999999999999</v>
      </c>
      <c r="O94" s="11">
        <v>0.49</v>
      </c>
      <c r="P94" s="8">
        <v>0.437</v>
      </c>
      <c r="Q94" s="11">
        <v>0.36899999999999999</v>
      </c>
      <c r="R94" s="8">
        <v>0.33700000000000002</v>
      </c>
    </row>
    <row r="95" spans="1:18" ht="15" thickBot="1">
      <c r="A95" s="5">
        <v>94</v>
      </c>
      <c r="B95" s="22" t="s">
        <v>158</v>
      </c>
      <c r="C95" s="22" t="s">
        <v>32</v>
      </c>
      <c r="D95" s="8">
        <v>724</v>
      </c>
      <c r="E95" s="11">
        <v>461</v>
      </c>
      <c r="F95" s="8">
        <v>89.8</v>
      </c>
      <c r="G95" s="8">
        <v>111.2</v>
      </c>
      <c r="H95" s="8">
        <v>7.2</v>
      </c>
      <c r="I95" s="8">
        <v>30</v>
      </c>
      <c r="J95" s="10">
        <v>6.5000000000000002E-2</v>
      </c>
      <c r="K95" s="8">
        <v>191</v>
      </c>
      <c r="L95" s="10">
        <v>0.41399999999999998</v>
      </c>
      <c r="M95" s="11">
        <v>0.26200000000000001</v>
      </c>
      <c r="N95" s="8">
        <v>0.26</v>
      </c>
      <c r="O95" s="11">
        <v>0.41399999999999998</v>
      </c>
      <c r="P95" s="8">
        <v>0.4</v>
      </c>
      <c r="Q95" s="11">
        <v>0.34</v>
      </c>
      <c r="R95" s="8">
        <v>0.33700000000000002</v>
      </c>
    </row>
    <row r="96" spans="1:18" ht="15" thickBot="1">
      <c r="A96" s="5">
        <v>95</v>
      </c>
      <c r="B96" s="22" t="s">
        <v>224</v>
      </c>
      <c r="C96" s="22" t="s">
        <v>116</v>
      </c>
      <c r="D96" s="8">
        <v>626</v>
      </c>
      <c r="E96" s="11">
        <v>454</v>
      </c>
      <c r="F96" s="8">
        <v>89.5</v>
      </c>
      <c r="G96" s="8">
        <v>108.2</v>
      </c>
      <c r="H96" s="8">
        <v>16.5</v>
      </c>
      <c r="I96" s="8">
        <v>26</v>
      </c>
      <c r="J96" s="10">
        <v>5.7000000000000002E-2</v>
      </c>
      <c r="K96" s="8">
        <v>177</v>
      </c>
      <c r="L96" s="10">
        <v>0.39</v>
      </c>
      <c r="M96" s="11">
        <v>0.27600000000000002</v>
      </c>
      <c r="N96" s="8">
        <v>0.25900000000000001</v>
      </c>
      <c r="O96" s="11">
        <v>0.45500000000000002</v>
      </c>
      <c r="P96" s="8">
        <v>0.443</v>
      </c>
      <c r="Q96" s="11">
        <v>0.34599999999999997</v>
      </c>
      <c r="R96" s="8">
        <v>0.33600000000000002</v>
      </c>
    </row>
    <row r="97" spans="1:18" ht="15" thickBot="1">
      <c r="A97" s="5">
        <v>96</v>
      </c>
      <c r="B97" s="22" t="s">
        <v>80</v>
      </c>
      <c r="C97" s="22" t="s">
        <v>52</v>
      </c>
      <c r="D97" s="8">
        <v>410</v>
      </c>
      <c r="E97" s="11">
        <v>290</v>
      </c>
      <c r="F97" s="8">
        <v>86</v>
      </c>
      <c r="G97" s="8">
        <v>109.6</v>
      </c>
      <c r="H97" s="8">
        <v>11.4</v>
      </c>
      <c r="I97" s="8">
        <v>24</v>
      </c>
      <c r="J97" s="10">
        <v>8.3000000000000004E-2</v>
      </c>
      <c r="K97" s="8">
        <v>91</v>
      </c>
      <c r="L97" s="10">
        <v>0.314</v>
      </c>
      <c r="M97" s="11">
        <v>0.311</v>
      </c>
      <c r="N97" s="8">
        <v>0.248</v>
      </c>
      <c r="O97" s="11">
        <v>0.52200000000000002</v>
      </c>
      <c r="P97" s="8">
        <v>0.42399999999999999</v>
      </c>
      <c r="Q97" s="11">
        <v>0.39300000000000002</v>
      </c>
      <c r="R97" s="8">
        <v>0.33600000000000002</v>
      </c>
    </row>
    <row r="98" spans="1:18" ht="15" thickBot="1">
      <c r="A98" s="5">
        <v>97</v>
      </c>
      <c r="B98" s="22" t="s">
        <v>155</v>
      </c>
      <c r="C98" s="22" t="s">
        <v>86</v>
      </c>
      <c r="D98" s="8">
        <v>454</v>
      </c>
      <c r="E98" s="11">
        <v>345</v>
      </c>
      <c r="F98" s="8">
        <v>86.4</v>
      </c>
      <c r="G98" s="8">
        <v>108.7</v>
      </c>
      <c r="H98" s="8">
        <v>22</v>
      </c>
      <c r="I98" s="8">
        <v>27</v>
      </c>
      <c r="J98" s="10">
        <v>7.8E-2</v>
      </c>
      <c r="K98" s="8">
        <v>112</v>
      </c>
      <c r="L98" s="10">
        <v>0.32500000000000001</v>
      </c>
      <c r="M98" s="11">
        <v>0.28399999999999997</v>
      </c>
      <c r="N98" s="8">
        <v>0.25600000000000001</v>
      </c>
      <c r="O98" s="11">
        <v>0.50900000000000001</v>
      </c>
      <c r="P98" s="8">
        <v>0.437</v>
      </c>
      <c r="Q98" s="11">
        <v>0.36799999999999999</v>
      </c>
      <c r="R98" s="8">
        <v>0.33600000000000002</v>
      </c>
    </row>
    <row r="99" spans="1:18" ht="15" thickBot="1">
      <c r="A99" s="5">
        <v>98</v>
      </c>
      <c r="B99" s="22" t="s">
        <v>215</v>
      </c>
      <c r="C99" s="22" t="s">
        <v>89</v>
      </c>
      <c r="D99" s="8">
        <v>540</v>
      </c>
      <c r="E99" s="11">
        <v>358</v>
      </c>
      <c r="F99" s="8">
        <v>89.8</v>
      </c>
      <c r="G99" s="8">
        <v>110.6</v>
      </c>
      <c r="H99" s="8">
        <v>16.600000000000001</v>
      </c>
      <c r="I99" s="8">
        <v>40</v>
      </c>
      <c r="J99" s="10">
        <v>0.112</v>
      </c>
      <c r="K99" s="8">
        <v>153</v>
      </c>
      <c r="L99" s="10">
        <v>0.42699999999999999</v>
      </c>
      <c r="M99" s="11">
        <v>0.252</v>
      </c>
      <c r="N99" s="8">
        <v>0.254</v>
      </c>
      <c r="O99" s="11">
        <v>0.45200000000000001</v>
      </c>
      <c r="P99" s="8">
        <v>0.46300000000000002</v>
      </c>
      <c r="Q99" s="11">
        <v>0.32400000000000001</v>
      </c>
      <c r="R99" s="8">
        <v>0.33600000000000002</v>
      </c>
    </row>
    <row r="100" spans="1:18" ht="15" thickBot="1">
      <c r="A100" s="5">
        <v>99</v>
      </c>
      <c r="B100" s="22" t="s">
        <v>175</v>
      </c>
      <c r="C100" s="22" t="s">
        <v>35</v>
      </c>
      <c r="D100" s="8">
        <v>678</v>
      </c>
      <c r="E100" s="11">
        <v>421</v>
      </c>
      <c r="F100" s="8">
        <v>91.3</v>
      </c>
      <c r="G100" s="8">
        <v>112.6</v>
      </c>
      <c r="H100" s="8">
        <v>12.3</v>
      </c>
      <c r="I100" s="8">
        <v>58</v>
      </c>
      <c r="J100" s="10">
        <v>0.13800000000000001</v>
      </c>
      <c r="K100" s="8">
        <v>208</v>
      </c>
      <c r="L100" s="10">
        <v>0.49399999999999999</v>
      </c>
      <c r="M100" s="11">
        <v>0.25800000000000001</v>
      </c>
      <c r="N100" s="8">
        <v>0.25700000000000001</v>
      </c>
      <c r="O100" s="11">
        <v>0.435</v>
      </c>
      <c r="P100" s="8">
        <v>0.47099999999999997</v>
      </c>
      <c r="Q100" s="11">
        <v>0.317</v>
      </c>
      <c r="R100" s="8">
        <v>0.33600000000000002</v>
      </c>
    </row>
    <row r="101" spans="1:18" ht="15" thickBot="1">
      <c r="A101" s="5">
        <v>100</v>
      </c>
      <c r="B101" s="22" t="s">
        <v>44</v>
      </c>
      <c r="C101" s="22" t="s">
        <v>45</v>
      </c>
      <c r="D101" s="8">
        <v>611</v>
      </c>
      <c r="E101" s="11">
        <v>417</v>
      </c>
      <c r="F101" s="8">
        <v>91.3</v>
      </c>
      <c r="G101" s="8">
        <v>113.9</v>
      </c>
      <c r="H101" s="8">
        <v>4.7</v>
      </c>
      <c r="I101" s="8">
        <v>39</v>
      </c>
      <c r="J101" s="10">
        <v>9.4E-2</v>
      </c>
      <c r="K101" s="8">
        <v>202</v>
      </c>
      <c r="L101" s="10">
        <v>0.48399999999999999</v>
      </c>
      <c r="M101" s="11">
        <v>0.29099999999999998</v>
      </c>
      <c r="N101" s="8">
        <v>0.253</v>
      </c>
      <c r="O101" s="11">
        <v>0.45900000000000002</v>
      </c>
      <c r="P101" s="8">
        <v>0.432</v>
      </c>
      <c r="Q101" s="11">
        <v>0.35899999999999999</v>
      </c>
      <c r="R101" s="8">
        <v>0.33600000000000002</v>
      </c>
    </row>
    <row r="102" spans="1:18" ht="15" thickBot="1">
      <c r="A102" s="5">
        <v>101</v>
      </c>
      <c r="B102" s="22" t="s">
        <v>135</v>
      </c>
      <c r="C102" s="22" t="s">
        <v>32</v>
      </c>
      <c r="D102" s="8">
        <v>515</v>
      </c>
      <c r="E102" s="11">
        <v>329</v>
      </c>
      <c r="F102" s="8">
        <v>91.8</v>
      </c>
      <c r="G102" s="8">
        <v>110</v>
      </c>
      <c r="H102" s="8">
        <v>15</v>
      </c>
      <c r="I102" s="8">
        <v>39</v>
      </c>
      <c r="J102" s="10">
        <v>0.11899999999999999</v>
      </c>
      <c r="K102" s="8">
        <v>155</v>
      </c>
      <c r="L102" s="10">
        <v>0.47099999999999997</v>
      </c>
      <c r="M102" s="11">
        <v>0.26600000000000001</v>
      </c>
      <c r="N102" s="8">
        <v>0.25600000000000001</v>
      </c>
      <c r="O102" s="11">
        <v>0.46700000000000003</v>
      </c>
      <c r="P102" s="8">
        <v>0.47599999999999998</v>
      </c>
      <c r="Q102" s="11">
        <v>0.33400000000000002</v>
      </c>
      <c r="R102" s="8">
        <v>0.33600000000000002</v>
      </c>
    </row>
    <row r="103" spans="1:18" ht="15" thickBot="1">
      <c r="A103" s="5">
        <v>102</v>
      </c>
      <c r="B103" s="22" t="s">
        <v>33</v>
      </c>
      <c r="C103" s="22" t="s">
        <v>32</v>
      </c>
      <c r="D103" s="8">
        <v>753</v>
      </c>
      <c r="E103" s="11">
        <v>566</v>
      </c>
      <c r="F103" s="8">
        <v>88.4</v>
      </c>
      <c r="G103" s="8">
        <v>108.6</v>
      </c>
      <c r="H103" s="8">
        <v>19.100000000000001</v>
      </c>
      <c r="I103" s="8">
        <v>37</v>
      </c>
      <c r="J103" s="10">
        <v>6.5000000000000002E-2</v>
      </c>
      <c r="K103" s="8">
        <v>208</v>
      </c>
      <c r="L103" s="10">
        <v>0.36799999999999999</v>
      </c>
      <c r="M103" s="11">
        <v>0.27600000000000002</v>
      </c>
      <c r="N103" s="8">
        <v>0.26300000000000001</v>
      </c>
      <c r="O103" s="11">
        <v>0.47799999999999998</v>
      </c>
      <c r="P103" s="8">
        <v>0.42599999999999999</v>
      </c>
      <c r="Q103" s="11">
        <v>0.35399999999999998</v>
      </c>
      <c r="R103" s="8">
        <v>0.33500000000000002</v>
      </c>
    </row>
    <row r="104" spans="1:18" ht="15" thickBot="1">
      <c r="A104" s="5">
        <v>103</v>
      </c>
      <c r="B104" s="22" t="s">
        <v>168</v>
      </c>
      <c r="C104" s="22" t="s">
        <v>169</v>
      </c>
      <c r="D104" s="8">
        <v>495</v>
      </c>
      <c r="E104" s="11">
        <v>238</v>
      </c>
      <c r="F104" s="8">
        <v>91.2</v>
      </c>
      <c r="G104" s="8">
        <v>113.9</v>
      </c>
      <c r="H104" s="8">
        <v>16</v>
      </c>
      <c r="I104" s="8">
        <v>31</v>
      </c>
      <c r="J104" s="10">
        <v>0.13</v>
      </c>
      <c r="K104" s="8">
        <v>107</v>
      </c>
      <c r="L104" s="10">
        <v>0.45</v>
      </c>
      <c r="M104" s="11">
        <v>0.22900000000000001</v>
      </c>
      <c r="N104" s="8">
        <v>0.21199999999999999</v>
      </c>
      <c r="O104" s="11">
        <v>0.40600000000000003</v>
      </c>
      <c r="P104" s="8">
        <v>0.39</v>
      </c>
      <c r="Q104" s="11">
        <v>0.34200000000000003</v>
      </c>
      <c r="R104" s="8">
        <v>0.33400000000000002</v>
      </c>
    </row>
    <row r="105" spans="1:18" ht="15" thickBot="1">
      <c r="A105" s="5">
        <v>104</v>
      </c>
      <c r="B105" s="22" t="s">
        <v>143</v>
      </c>
      <c r="C105" s="22" t="s">
        <v>144</v>
      </c>
      <c r="D105" s="8">
        <v>335</v>
      </c>
      <c r="E105" s="11">
        <v>199</v>
      </c>
      <c r="F105" s="8">
        <v>90.5</v>
      </c>
      <c r="G105" s="8">
        <v>117.4</v>
      </c>
      <c r="H105" s="8">
        <v>17.2</v>
      </c>
      <c r="I105" s="8">
        <v>23</v>
      </c>
      <c r="J105" s="10">
        <v>0.11600000000000001</v>
      </c>
      <c r="K105" s="8">
        <v>85</v>
      </c>
      <c r="L105" s="10">
        <v>0.42699999999999999</v>
      </c>
      <c r="M105" s="11">
        <v>0.27600000000000002</v>
      </c>
      <c r="N105" s="8">
        <v>0.23200000000000001</v>
      </c>
      <c r="O105" s="11">
        <v>0.49</v>
      </c>
      <c r="P105" s="8">
        <v>0.432</v>
      </c>
      <c r="Q105" s="11">
        <v>0.36899999999999999</v>
      </c>
      <c r="R105" s="8">
        <v>0.33400000000000002</v>
      </c>
    </row>
    <row r="106" spans="1:18" ht="15" thickBot="1">
      <c r="A106" s="5">
        <v>105</v>
      </c>
      <c r="B106" s="22" t="s">
        <v>217</v>
      </c>
      <c r="C106" s="22" t="s">
        <v>109</v>
      </c>
      <c r="D106" s="8">
        <v>627</v>
      </c>
      <c r="E106" s="11">
        <v>360</v>
      </c>
      <c r="F106" s="8">
        <v>90.8</v>
      </c>
      <c r="G106" s="8">
        <v>113.2</v>
      </c>
      <c r="H106" s="8">
        <v>9.6999999999999993</v>
      </c>
      <c r="I106" s="8">
        <v>41</v>
      </c>
      <c r="J106" s="10">
        <v>0.114</v>
      </c>
      <c r="K106" s="8">
        <v>159</v>
      </c>
      <c r="L106" s="10">
        <v>0.442</v>
      </c>
      <c r="M106" s="11">
        <v>0.24</v>
      </c>
      <c r="N106" s="8">
        <v>0.24199999999999999</v>
      </c>
      <c r="O106" s="11">
        <v>0.43099999999999999</v>
      </c>
      <c r="P106" s="8">
        <v>0.441</v>
      </c>
      <c r="Q106" s="11">
        <v>0.32500000000000001</v>
      </c>
      <c r="R106" s="8">
        <v>0.33300000000000002</v>
      </c>
    </row>
    <row r="107" spans="1:18" ht="15" thickBot="1">
      <c r="A107" s="5">
        <v>106</v>
      </c>
      <c r="B107" s="22" t="s">
        <v>255</v>
      </c>
      <c r="C107" s="22" t="s">
        <v>144</v>
      </c>
      <c r="D107" s="8">
        <v>319</v>
      </c>
      <c r="E107" s="11">
        <v>204</v>
      </c>
      <c r="F107" s="8">
        <v>88.6</v>
      </c>
      <c r="G107" s="8">
        <v>108.7</v>
      </c>
      <c r="H107" s="8">
        <v>12.4</v>
      </c>
      <c r="I107" s="8">
        <v>15</v>
      </c>
      <c r="J107" s="10">
        <v>7.3999999999999996E-2</v>
      </c>
      <c r="K107" s="8">
        <v>77</v>
      </c>
      <c r="L107" s="10">
        <v>0.378</v>
      </c>
      <c r="M107" s="11">
        <v>0.27</v>
      </c>
      <c r="N107" s="8">
        <v>0.26</v>
      </c>
      <c r="O107" s="11">
        <v>0.44500000000000001</v>
      </c>
      <c r="P107" s="8">
        <v>0.42</v>
      </c>
      <c r="Q107" s="11">
        <v>0.34300000000000003</v>
      </c>
      <c r="R107" s="8">
        <v>0.33300000000000002</v>
      </c>
    </row>
    <row r="108" spans="1:18" ht="15" thickBot="1">
      <c r="A108" s="5">
        <v>107</v>
      </c>
      <c r="B108" s="22" t="s">
        <v>218</v>
      </c>
      <c r="C108" s="22" t="s">
        <v>35</v>
      </c>
      <c r="D108" s="8">
        <v>416</v>
      </c>
      <c r="E108" s="11">
        <v>242</v>
      </c>
      <c r="F108" s="8">
        <v>90.9</v>
      </c>
      <c r="G108" s="8">
        <v>112</v>
      </c>
      <c r="H108" s="8">
        <v>10.1</v>
      </c>
      <c r="I108" s="8">
        <v>23</v>
      </c>
      <c r="J108" s="10">
        <v>9.5000000000000001E-2</v>
      </c>
      <c r="K108" s="8">
        <v>110</v>
      </c>
      <c r="L108" s="10">
        <v>0.45500000000000002</v>
      </c>
      <c r="M108" s="11">
        <v>0.253</v>
      </c>
      <c r="N108" s="8">
        <v>0.26300000000000001</v>
      </c>
      <c r="O108" s="11">
        <v>0.41899999999999998</v>
      </c>
      <c r="P108" s="8">
        <v>0.434</v>
      </c>
      <c r="Q108" s="11">
        <v>0.32100000000000001</v>
      </c>
      <c r="R108" s="8">
        <v>0.33300000000000002</v>
      </c>
    </row>
    <row r="109" spans="1:18" ht="15" thickBot="1">
      <c r="A109" s="5">
        <v>108</v>
      </c>
      <c r="B109" s="22" t="s">
        <v>289</v>
      </c>
      <c r="C109" s="22" t="s">
        <v>95</v>
      </c>
      <c r="D109" s="8">
        <v>465</v>
      </c>
      <c r="E109" s="11">
        <v>318</v>
      </c>
      <c r="F109" s="8">
        <v>89.4</v>
      </c>
      <c r="G109" s="8">
        <v>114.3</v>
      </c>
      <c r="H109" s="8">
        <v>10.199999999999999</v>
      </c>
      <c r="I109" s="8">
        <v>24</v>
      </c>
      <c r="J109" s="10">
        <v>7.5999999999999998E-2</v>
      </c>
      <c r="K109" s="8">
        <v>135</v>
      </c>
      <c r="L109" s="10">
        <v>0.42399999999999999</v>
      </c>
      <c r="M109" s="11">
        <v>0.27600000000000002</v>
      </c>
      <c r="N109" s="8">
        <v>0.26800000000000002</v>
      </c>
      <c r="O109" s="11">
        <v>0.44500000000000001</v>
      </c>
      <c r="P109" s="8">
        <v>0.42399999999999999</v>
      </c>
      <c r="Q109" s="11">
        <v>0.34100000000000003</v>
      </c>
      <c r="R109" s="8">
        <v>0.33300000000000002</v>
      </c>
    </row>
    <row r="110" spans="1:18" ht="15" thickBot="1">
      <c r="A110" s="5">
        <v>109</v>
      </c>
      <c r="B110" s="22" t="s">
        <v>1661</v>
      </c>
      <c r="C110" s="22" t="s">
        <v>169</v>
      </c>
      <c r="D110" s="8">
        <v>300</v>
      </c>
      <c r="E110" s="11">
        <v>189</v>
      </c>
      <c r="F110" s="8">
        <v>89.8</v>
      </c>
      <c r="G110" s="8">
        <v>108.5</v>
      </c>
      <c r="H110" s="8">
        <v>11.8</v>
      </c>
      <c r="I110" s="8">
        <v>21</v>
      </c>
      <c r="J110" s="10">
        <v>0.111</v>
      </c>
      <c r="K110" s="8">
        <v>77</v>
      </c>
      <c r="L110" s="10">
        <v>0.40699999999999997</v>
      </c>
      <c r="M110" s="11">
        <v>0.26700000000000002</v>
      </c>
      <c r="N110" s="8">
        <v>0.25</v>
      </c>
      <c r="O110" s="11">
        <v>0.504</v>
      </c>
      <c r="P110" s="8">
        <v>0.443</v>
      </c>
      <c r="Q110" s="11">
        <v>0.35699999999999998</v>
      </c>
      <c r="R110" s="8">
        <v>0.33300000000000002</v>
      </c>
    </row>
    <row r="111" spans="1:18" ht="15" thickBot="1">
      <c r="A111" s="5">
        <v>110</v>
      </c>
      <c r="B111" s="22" t="s">
        <v>98</v>
      </c>
      <c r="C111" s="22" t="s">
        <v>41</v>
      </c>
      <c r="D111" s="8">
        <v>601</v>
      </c>
      <c r="E111" s="11">
        <v>440</v>
      </c>
      <c r="F111" s="8">
        <v>91</v>
      </c>
      <c r="G111" s="8">
        <v>114.5</v>
      </c>
      <c r="H111" s="8">
        <v>15</v>
      </c>
      <c r="I111" s="8">
        <v>46</v>
      </c>
      <c r="J111" s="10">
        <v>0.105</v>
      </c>
      <c r="K111" s="8">
        <v>202</v>
      </c>
      <c r="L111" s="10">
        <v>0.45900000000000002</v>
      </c>
      <c r="M111" s="11">
        <v>0.25800000000000001</v>
      </c>
      <c r="N111" s="8">
        <v>0.251</v>
      </c>
      <c r="O111" s="11">
        <v>0.46200000000000002</v>
      </c>
      <c r="P111" s="8">
        <v>0.45500000000000002</v>
      </c>
      <c r="Q111" s="11">
        <v>0.33400000000000002</v>
      </c>
      <c r="R111" s="8">
        <v>0.33200000000000002</v>
      </c>
    </row>
    <row r="112" spans="1:18" ht="15" thickBot="1">
      <c r="A112" s="5">
        <v>111</v>
      </c>
      <c r="B112" s="22" t="s">
        <v>159</v>
      </c>
      <c r="C112" s="22" t="s">
        <v>97</v>
      </c>
      <c r="D112" s="8">
        <v>683</v>
      </c>
      <c r="E112" s="11">
        <v>493</v>
      </c>
      <c r="F112" s="8">
        <v>88.3</v>
      </c>
      <c r="G112" s="8">
        <v>115.9</v>
      </c>
      <c r="H112" s="8">
        <v>12</v>
      </c>
      <c r="I112" s="8">
        <v>38</v>
      </c>
      <c r="J112" s="10">
        <v>7.6999999999999999E-2</v>
      </c>
      <c r="K112" s="8">
        <v>194</v>
      </c>
      <c r="L112" s="10">
        <v>0.39400000000000002</v>
      </c>
      <c r="M112" s="11">
        <v>0.25800000000000001</v>
      </c>
      <c r="N112" s="8">
        <v>0.26200000000000001</v>
      </c>
      <c r="O112" s="11">
        <v>0.40500000000000003</v>
      </c>
      <c r="P112" s="8">
        <v>0.41799999999999998</v>
      </c>
      <c r="Q112" s="11">
        <v>0.32</v>
      </c>
      <c r="R112" s="8">
        <v>0.33200000000000002</v>
      </c>
    </row>
    <row r="113" spans="1:18" ht="15" thickBot="1">
      <c r="A113" s="5">
        <v>112</v>
      </c>
      <c r="B113" s="22" t="s">
        <v>113</v>
      </c>
      <c r="C113" s="22" t="s">
        <v>74</v>
      </c>
      <c r="D113" s="8">
        <v>403</v>
      </c>
      <c r="E113" s="11">
        <v>250</v>
      </c>
      <c r="F113" s="8">
        <v>89.3</v>
      </c>
      <c r="G113" s="8">
        <v>109.9</v>
      </c>
      <c r="H113" s="8">
        <v>13.8</v>
      </c>
      <c r="I113" s="8">
        <v>27</v>
      </c>
      <c r="J113" s="10">
        <v>0.108</v>
      </c>
      <c r="K113" s="8">
        <v>105</v>
      </c>
      <c r="L113" s="10">
        <v>0.42</v>
      </c>
      <c r="M113" s="11">
        <v>0.28999999999999998</v>
      </c>
      <c r="N113" s="8">
        <v>0.255</v>
      </c>
      <c r="O113" s="11">
        <v>0.50700000000000001</v>
      </c>
      <c r="P113" s="8">
        <v>0.435</v>
      </c>
      <c r="Q113" s="11">
        <v>0.37</v>
      </c>
      <c r="R113" s="8">
        <v>0.33200000000000002</v>
      </c>
    </row>
    <row r="114" spans="1:18" ht="15" thickBot="1">
      <c r="A114" s="5">
        <v>113</v>
      </c>
      <c r="B114" s="22" t="s">
        <v>77</v>
      </c>
      <c r="C114" s="22" t="s">
        <v>56</v>
      </c>
      <c r="D114" s="8">
        <v>556</v>
      </c>
      <c r="E114" s="11">
        <v>424</v>
      </c>
      <c r="F114" s="8">
        <v>87.9</v>
      </c>
      <c r="G114" s="8">
        <v>109.2</v>
      </c>
      <c r="H114" s="8">
        <v>17.2</v>
      </c>
      <c r="I114" s="8">
        <v>26</v>
      </c>
      <c r="J114" s="10">
        <v>6.0999999999999999E-2</v>
      </c>
      <c r="K114" s="8">
        <v>133</v>
      </c>
      <c r="L114" s="10">
        <v>0.314</v>
      </c>
      <c r="M114" s="11">
        <v>0.307</v>
      </c>
      <c r="N114" s="8">
        <v>0.27</v>
      </c>
      <c r="O114" s="11">
        <v>0.52500000000000002</v>
      </c>
      <c r="P114" s="8">
        <v>0.437</v>
      </c>
      <c r="Q114" s="11">
        <v>0.37</v>
      </c>
      <c r="R114" s="8">
        <v>0.33100000000000002</v>
      </c>
    </row>
    <row r="115" spans="1:18" ht="15" thickBot="1">
      <c r="A115" s="5">
        <v>114</v>
      </c>
      <c r="B115" s="22" t="s">
        <v>60</v>
      </c>
      <c r="C115" s="22" t="s">
        <v>35</v>
      </c>
      <c r="D115" s="8">
        <v>569</v>
      </c>
      <c r="E115" s="11">
        <v>356</v>
      </c>
      <c r="F115" s="8">
        <v>89.6</v>
      </c>
      <c r="G115" s="8">
        <v>113.7</v>
      </c>
      <c r="H115" s="8">
        <v>20.3</v>
      </c>
      <c r="I115" s="8">
        <v>45</v>
      </c>
      <c r="J115" s="10">
        <v>0.126</v>
      </c>
      <c r="K115" s="8">
        <v>145</v>
      </c>
      <c r="L115" s="10">
        <v>0.40699999999999997</v>
      </c>
      <c r="M115" s="11">
        <v>0.23200000000000001</v>
      </c>
      <c r="N115" s="8">
        <v>0.23200000000000001</v>
      </c>
      <c r="O115" s="11">
        <v>0.45600000000000002</v>
      </c>
      <c r="P115" s="8">
        <v>0.46500000000000002</v>
      </c>
      <c r="Q115" s="11">
        <v>0.32600000000000001</v>
      </c>
      <c r="R115" s="8">
        <v>0.33100000000000002</v>
      </c>
    </row>
    <row r="116" spans="1:18" ht="15" thickBot="1">
      <c r="A116" s="5">
        <v>115</v>
      </c>
      <c r="B116" s="22" t="s">
        <v>190</v>
      </c>
      <c r="C116" s="22" t="s">
        <v>74</v>
      </c>
      <c r="D116" s="8">
        <v>665</v>
      </c>
      <c r="E116" s="11">
        <v>447</v>
      </c>
      <c r="F116" s="8">
        <v>88.7</v>
      </c>
      <c r="G116" s="8">
        <v>110.6</v>
      </c>
      <c r="H116" s="8">
        <v>15.3</v>
      </c>
      <c r="I116" s="8">
        <v>30</v>
      </c>
      <c r="J116" s="10">
        <v>6.7000000000000004E-2</v>
      </c>
      <c r="K116" s="8">
        <v>166</v>
      </c>
      <c r="L116" s="10">
        <v>0.371</v>
      </c>
      <c r="M116" s="11">
        <v>0.27100000000000002</v>
      </c>
      <c r="N116" s="8">
        <v>0.25</v>
      </c>
      <c r="O116" s="11">
        <v>0.46400000000000002</v>
      </c>
      <c r="P116" s="8">
        <v>0.40899999999999997</v>
      </c>
      <c r="Q116" s="11">
        <v>0.35499999999999998</v>
      </c>
      <c r="R116" s="8">
        <v>0.33100000000000002</v>
      </c>
    </row>
    <row r="117" spans="1:18" ht="15" thickBot="1">
      <c r="A117" s="5">
        <v>116</v>
      </c>
      <c r="B117" s="22" t="s">
        <v>93</v>
      </c>
      <c r="C117" s="22" t="s">
        <v>89</v>
      </c>
      <c r="D117" s="8">
        <v>691</v>
      </c>
      <c r="E117" s="11">
        <v>490</v>
      </c>
      <c r="F117" s="8">
        <v>89.9</v>
      </c>
      <c r="G117" s="8">
        <v>110.8</v>
      </c>
      <c r="H117" s="8">
        <v>13</v>
      </c>
      <c r="I117" s="8">
        <v>41</v>
      </c>
      <c r="J117" s="10">
        <v>8.4000000000000005E-2</v>
      </c>
      <c r="K117" s="8">
        <v>207</v>
      </c>
      <c r="L117" s="10">
        <v>0.42199999999999999</v>
      </c>
      <c r="M117" s="11">
        <v>0.26600000000000001</v>
      </c>
      <c r="N117" s="8">
        <v>0.26600000000000001</v>
      </c>
      <c r="O117" s="11">
        <v>0.45900000000000002</v>
      </c>
      <c r="P117" s="8">
        <v>0.442</v>
      </c>
      <c r="Q117" s="11">
        <v>0.33300000000000002</v>
      </c>
      <c r="R117" s="8">
        <v>0.33</v>
      </c>
    </row>
    <row r="118" spans="1:18" ht="15" thickBot="1">
      <c r="A118" s="5">
        <v>117</v>
      </c>
      <c r="B118" s="22" t="s">
        <v>231</v>
      </c>
      <c r="C118" s="22" t="s">
        <v>86</v>
      </c>
      <c r="D118" s="8">
        <v>470</v>
      </c>
      <c r="E118" s="11">
        <v>304</v>
      </c>
      <c r="F118" s="8">
        <v>88.9</v>
      </c>
      <c r="G118" s="8">
        <v>109.7</v>
      </c>
      <c r="H118" s="8">
        <v>11.9</v>
      </c>
      <c r="I118" s="8">
        <v>24</v>
      </c>
      <c r="J118" s="10">
        <v>7.9000000000000001E-2</v>
      </c>
      <c r="K118" s="8">
        <v>121</v>
      </c>
      <c r="L118" s="10">
        <v>0.39800000000000002</v>
      </c>
      <c r="M118" s="11">
        <v>0.23899999999999999</v>
      </c>
      <c r="N118" s="8">
        <v>0.24399999999999999</v>
      </c>
      <c r="O118" s="11">
        <v>0.38400000000000001</v>
      </c>
      <c r="P118" s="8">
        <v>0.41399999999999998</v>
      </c>
      <c r="Q118" s="11">
        <v>0.315</v>
      </c>
      <c r="R118" s="8">
        <v>0.33</v>
      </c>
    </row>
    <row r="119" spans="1:18" ht="15" thickBot="1">
      <c r="A119" s="5">
        <v>118</v>
      </c>
      <c r="B119" s="22" t="s">
        <v>162</v>
      </c>
      <c r="C119" s="22" t="s">
        <v>116</v>
      </c>
      <c r="D119" s="8">
        <v>602</v>
      </c>
      <c r="E119" s="11">
        <v>458</v>
      </c>
      <c r="F119" s="8">
        <v>89.2</v>
      </c>
      <c r="G119" s="8">
        <v>112.4</v>
      </c>
      <c r="H119" s="8">
        <v>8.8000000000000007</v>
      </c>
      <c r="I119" s="8">
        <v>23</v>
      </c>
      <c r="J119" s="10">
        <v>0.05</v>
      </c>
      <c r="K119" s="8">
        <v>172</v>
      </c>
      <c r="L119" s="10">
        <v>0.376</v>
      </c>
      <c r="M119" s="11">
        <v>0.26400000000000001</v>
      </c>
      <c r="N119" s="8">
        <v>0.27500000000000002</v>
      </c>
      <c r="O119" s="11">
        <v>0.42099999999999999</v>
      </c>
      <c r="P119" s="8">
        <v>0.41299999999999998</v>
      </c>
      <c r="Q119" s="11">
        <v>0.32200000000000001</v>
      </c>
      <c r="R119" s="8">
        <v>0.33</v>
      </c>
    </row>
    <row r="120" spans="1:18" ht="15" thickBot="1">
      <c r="A120" s="5">
        <v>119</v>
      </c>
      <c r="B120" s="22" t="s">
        <v>221</v>
      </c>
      <c r="C120" s="22" t="s">
        <v>153</v>
      </c>
      <c r="D120" s="8">
        <v>383</v>
      </c>
      <c r="E120" s="11">
        <v>289</v>
      </c>
      <c r="F120" s="8">
        <v>89.1</v>
      </c>
      <c r="G120" s="8">
        <v>109.6</v>
      </c>
      <c r="H120" s="8">
        <v>12.9</v>
      </c>
      <c r="I120" s="8">
        <v>26</v>
      </c>
      <c r="J120" s="10">
        <v>0.09</v>
      </c>
      <c r="K120" s="8">
        <v>123</v>
      </c>
      <c r="L120" s="10">
        <v>0.42599999999999999</v>
      </c>
      <c r="M120" s="11">
        <v>0.26400000000000001</v>
      </c>
      <c r="N120" s="8">
        <v>0.26900000000000002</v>
      </c>
      <c r="O120" s="11">
        <v>0.433</v>
      </c>
      <c r="P120" s="8">
        <v>0.437</v>
      </c>
      <c r="Q120" s="11">
        <v>0.32</v>
      </c>
      <c r="R120" s="8">
        <v>0.33</v>
      </c>
    </row>
    <row r="121" spans="1:18" ht="15" thickBot="1">
      <c r="A121" s="5">
        <v>120</v>
      </c>
      <c r="B121" s="22" t="s">
        <v>331</v>
      </c>
      <c r="C121" s="22" t="s">
        <v>54</v>
      </c>
      <c r="D121" s="8">
        <v>415</v>
      </c>
      <c r="E121" s="11">
        <v>248</v>
      </c>
      <c r="F121" s="8">
        <v>93.3</v>
      </c>
      <c r="G121" s="8">
        <v>119.5</v>
      </c>
      <c r="H121" s="8">
        <v>12.5</v>
      </c>
      <c r="I121" s="8">
        <v>39</v>
      </c>
      <c r="J121" s="10">
        <v>0.157</v>
      </c>
      <c r="K121" s="8">
        <v>119</v>
      </c>
      <c r="L121" s="10">
        <v>0.48</v>
      </c>
      <c r="M121" s="11">
        <v>0.191</v>
      </c>
      <c r="N121" s="8">
        <v>0.219</v>
      </c>
      <c r="O121" s="11">
        <v>0.42</v>
      </c>
      <c r="P121" s="8">
        <v>0.46600000000000003</v>
      </c>
      <c r="Q121" s="11">
        <v>0.29699999999999999</v>
      </c>
      <c r="R121" s="8">
        <v>0.32900000000000001</v>
      </c>
    </row>
    <row r="122" spans="1:18" ht="15" thickBot="1">
      <c r="A122" s="5">
        <v>121</v>
      </c>
      <c r="B122" s="22" t="s">
        <v>232</v>
      </c>
      <c r="C122" s="22" t="s">
        <v>144</v>
      </c>
      <c r="D122" s="8">
        <v>580</v>
      </c>
      <c r="E122" s="11">
        <v>386</v>
      </c>
      <c r="F122" s="8">
        <v>90.4</v>
      </c>
      <c r="G122" s="8">
        <v>114.2</v>
      </c>
      <c r="H122" s="8">
        <v>10.6</v>
      </c>
      <c r="I122" s="8">
        <v>37</v>
      </c>
      <c r="J122" s="10">
        <v>9.6000000000000002E-2</v>
      </c>
      <c r="K122" s="8">
        <v>177</v>
      </c>
      <c r="L122" s="10">
        <v>0.45900000000000002</v>
      </c>
      <c r="M122" s="11">
        <v>0.23</v>
      </c>
      <c r="N122" s="8">
        <v>0.25</v>
      </c>
      <c r="O122" s="11">
        <v>0.39900000000000002</v>
      </c>
      <c r="P122" s="8">
        <v>0.41799999999999998</v>
      </c>
      <c r="Q122" s="11">
        <v>0.309</v>
      </c>
      <c r="R122" s="8">
        <v>0.32900000000000001</v>
      </c>
    </row>
    <row r="123" spans="1:18" ht="15" thickBot="1">
      <c r="A123" s="5">
        <v>122</v>
      </c>
      <c r="B123" s="22" t="s">
        <v>293</v>
      </c>
      <c r="C123" s="22" t="s">
        <v>29</v>
      </c>
      <c r="D123" s="8">
        <v>307</v>
      </c>
      <c r="E123" s="11">
        <v>182</v>
      </c>
      <c r="F123" s="8">
        <v>88.5</v>
      </c>
      <c r="G123" s="8">
        <v>110</v>
      </c>
      <c r="H123" s="8">
        <v>9.1999999999999993</v>
      </c>
      <c r="I123" s="8">
        <v>19</v>
      </c>
      <c r="J123" s="10">
        <v>0.104</v>
      </c>
      <c r="K123" s="8">
        <v>74</v>
      </c>
      <c r="L123" s="10">
        <v>0.40699999999999997</v>
      </c>
      <c r="M123" s="11">
        <v>0.214</v>
      </c>
      <c r="N123" s="8">
        <v>0.22800000000000001</v>
      </c>
      <c r="O123" s="11">
        <v>0.34</v>
      </c>
      <c r="P123" s="8">
        <v>0.40200000000000002</v>
      </c>
      <c r="Q123" s="11">
        <v>0.29499999999999998</v>
      </c>
      <c r="R123" s="8">
        <v>0.32900000000000001</v>
      </c>
    </row>
    <row r="124" spans="1:18" ht="15" thickBot="1">
      <c r="A124" s="5">
        <v>123</v>
      </c>
      <c r="B124" s="22" t="s">
        <v>137</v>
      </c>
      <c r="C124" s="22" t="s">
        <v>64</v>
      </c>
      <c r="D124" s="8">
        <v>406</v>
      </c>
      <c r="E124" s="11">
        <v>232</v>
      </c>
      <c r="F124" s="8">
        <v>91.1</v>
      </c>
      <c r="G124" s="8">
        <v>114.3</v>
      </c>
      <c r="H124" s="8">
        <v>17.3</v>
      </c>
      <c r="I124" s="8">
        <v>30</v>
      </c>
      <c r="J124" s="10">
        <v>0.129</v>
      </c>
      <c r="K124" s="8">
        <v>106</v>
      </c>
      <c r="L124" s="10">
        <v>0.45700000000000002</v>
      </c>
      <c r="M124" s="11">
        <v>0.249</v>
      </c>
      <c r="N124" s="8">
        <v>0.22500000000000001</v>
      </c>
      <c r="O124" s="11">
        <v>0.49</v>
      </c>
      <c r="P124" s="8">
        <v>0.439</v>
      </c>
      <c r="Q124" s="11">
        <v>0.35299999999999998</v>
      </c>
      <c r="R124" s="8">
        <v>0.32900000000000001</v>
      </c>
    </row>
    <row r="125" spans="1:18" ht="15" thickBot="1">
      <c r="A125" s="5">
        <v>124</v>
      </c>
      <c r="B125" s="22" t="s">
        <v>290</v>
      </c>
      <c r="C125" s="22" t="s">
        <v>100</v>
      </c>
      <c r="D125" s="8">
        <v>626</v>
      </c>
      <c r="E125" s="11">
        <v>443</v>
      </c>
      <c r="F125" s="8">
        <v>89.9</v>
      </c>
      <c r="G125" s="8">
        <v>111</v>
      </c>
      <c r="H125" s="8">
        <v>11.8</v>
      </c>
      <c r="I125" s="8">
        <v>39</v>
      </c>
      <c r="J125" s="10">
        <v>8.7999999999999995E-2</v>
      </c>
      <c r="K125" s="8">
        <v>188</v>
      </c>
      <c r="L125" s="10">
        <v>0.42399999999999999</v>
      </c>
      <c r="M125" s="11">
        <v>0.25700000000000001</v>
      </c>
      <c r="N125" s="8">
        <v>0.26900000000000002</v>
      </c>
      <c r="O125" s="11">
        <v>0.41099999999999998</v>
      </c>
      <c r="P125" s="8">
        <v>0.438</v>
      </c>
      <c r="Q125" s="11">
        <v>0.309</v>
      </c>
      <c r="R125" s="8">
        <v>0.32900000000000001</v>
      </c>
    </row>
    <row r="126" spans="1:18" ht="15" thickBot="1">
      <c r="A126" s="5">
        <v>125</v>
      </c>
      <c r="B126" s="22" t="s">
        <v>332</v>
      </c>
      <c r="C126" s="22" t="s">
        <v>95</v>
      </c>
      <c r="D126" s="8">
        <v>347</v>
      </c>
      <c r="E126" s="11">
        <v>276</v>
      </c>
      <c r="F126" s="8">
        <v>89.9</v>
      </c>
      <c r="G126" s="8">
        <v>110.6</v>
      </c>
      <c r="H126" s="8">
        <v>12.4</v>
      </c>
      <c r="I126" s="8">
        <v>16</v>
      </c>
      <c r="J126" s="10">
        <v>5.8000000000000003E-2</v>
      </c>
      <c r="K126" s="8">
        <v>110</v>
      </c>
      <c r="L126" s="10">
        <v>0.39900000000000002</v>
      </c>
      <c r="M126" s="11">
        <v>0.24399999999999999</v>
      </c>
      <c r="N126" s="8">
        <v>0.26800000000000002</v>
      </c>
      <c r="O126" s="11">
        <v>0.39</v>
      </c>
      <c r="P126" s="8">
        <v>0.433</v>
      </c>
      <c r="Q126" s="11">
        <v>0.3</v>
      </c>
      <c r="R126" s="8">
        <v>0.32900000000000001</v>
      </c>
    </row>
    <row r="127" spans="1:18" ht="15" thickBot="1">
      <c r="A127" s="5">
        <v>126</v>
      </c>
      <c r="B127" s="22" t="s">
        <v>123</v>
      </c>
      <c r="C127" s="22" t="s">
        <v>35</v>
      </c>
      <c r="D127" s="8">
        <v>694</v>
      </c>
      <c r="E127" s="11">
        <v>395</v>
      </c>
      <c r="F127" s="8">
        <v>90.3</v>
      </c>
      <c r="G127" s="8">
        <v>111.1</v>
      </c>
      <c r="H127" s="8">
        <v>18.899999999999999</v>
      </c>
      <c r="I127" s="8">
        <v>50</v>
      </c>
      <c r="J127" s="10">
        <v>0.127</v>
      </c>
      <c r="K127" s="8">
        <v>170</v>
      </c>
      <c r="L127" s="10">
        <v>0.43</v>
      </c>
      <c r="M127" s="11">
        <v>0.23200000000000001</v>
      </c>
      <c r="N127" s="8">
        <v>0.223</v>
      </c>
      <c r="O127" s="11">
        <v>0.39100000000000001</v>
      </c>
      <c r="P127" s="8">
        <v>0.42299999999999999</v>
      </c>
      <c r="Q127" s="11">
        <v>0.313</v>
      </c>
      <c r="R127" s="8">
        <v>0.32800000000000001</v>
      </c>
    </row>
    <row r="128" spans="1:18" ht="15" thickBot="1">
      <c r="A128" s="5">
        <v>127</v>
      </c>
      <c r="B128" s="22" t="s">
        <v>219</v>
      </c>
      <c r="C128" s="22" t="s">
        <v>111</v>
      </c>
      <c r="D128" s="8">
        <v>472</v>
      </c>
      <c r="E128" s="11">
        <v>304</v>
      </c>
      <c r="F128" s="8">
        <v>88.9</v>
      </c>
      <c r="G128" s="8">
        <v>111.6</v>
      </c>
      <c r="H128" s="8">
        <v>16.7</v>
      </c>
      <c r="I128" s="8">
        <v>25</v>
      </c>
      <c r="J128" s="10">
        <v>8.2000000000000003E-2</v>
      </c>
      <c r="K128" s="8">
        <v>126</v>
      </c>
      <c r="L128" s="10">
        <v>0.41399999999999998</v>
      </c>
      <c r="M128" s="11">
        <v>0.247</v>
      </c>
      <c r="N128" s="8">
        <v>0.246</v>
      </c>
      <c r="O128" s="11">
        <v>0.42099999999999999</v>
      </c>
      <c r="P128" s="8">
        <v>0.39900000000000002</v>
      </c>
      <c r="Q128" s="11">
        <v>0.33200000000000002</v>
      </c>
      <c r="R128" s="8">
        <v>0.32800000000000001</v>
      </c>
    </row>
    <row r="129" spans="1:18" ht="15" thickBot="1">
      <c r="A129" s="5">
        <v>128</v>
      </c>
      <c r="B129" s="22" t="s">
        <v>317</v>
      </c>
      <c r="C129" s="22" t="s">
        <v>39</v>
      </c>
      <c r="D129" s="8">
        <v>580</v>
      </c>
      <c r="E129" s="11">
        <v>413</v>
      </c>
      <c r="F129" s="8">
        <v>90.1</v>
      </c>
      <c r="G129" s="8">
        <v>113.1</v>
      </c>
      <c r="H129" s="8">
        <v>15.6</v>
      </c>
      <c r="I129" s="8">
        <v>36</v>
      </c>
      <c r="J129" s="10">
        <v>8.6999999999999994E-2</v>
      </c>
      <c r="K129" s="8">
        <v>180</v>
      </c>
      <c r="L129" s="10">
        <v>0.436</v>
      </c>
      <c r="M129" s="11">
        <v>0.255</v>
      </c>
      <c r="N129" s="8">
        <v>0.26400000000000001</v>
      </c>
      <c r="O129" s="11">
        <v>0.42199999999999999</v>
      </c>
      <c r="P129" s="8">
        <v>0.45800000000000002</v>
      </c>
      <c r="Q129" s="11">
        <v>0.30199999999999999</v>
      </c>
      <c r="R129" s="8">
        <v>0.32600000000000001</v>
      </c>
    </row>
    <row r="130" spans="1:18" ht="15" thickBot="1">
      <c r="A130" s="5">
        <v>129</v>
      </c>
      <c r="B130" s="22" t="s">
        <v>188</v>
      </c>
      <c r="C130" s="22" t="s">
        <v>86</v>
      </c>
      <c r="D130" s="8">
        <v>381</v>
      </c>
      <c r="E130" s="11">
        <v>234</v>
      </c>
      <c r="F130" s="8">
        <v>90</v>
      </c>
      <c r="G130" s="8">
        <v>110.1</v>
      </c>
      <c r="H130" s="8">
        <v>19.600000000000001</v>
      </c>
      <c r="I130" s="8">
        <v>23</v>
      </c>
      <c r="J130" s="10">
        <v>9.8000000000000004E-2</v>
      </c>
      <c r="K130" s="8">
        <v>103</v>
      </c>
      <c r="L130" s="10">
        <v>0.44</v>
      </c>
      <c r="M130" s="11">
        <v>0.23300000000000001</v>
      </c>
      <c r="N130" s="8">
        <v>0.23100000000000001</v>
      </c>
      <c r="O130" s="11">
        <v>0.44500000000000001</v>
      </c>
      <c r="P130" s="8">
        <v>0.41899999999999998</v>
      </c>
      <c r="Q130" s="11">
        <v>0.33300000000000002</v>
      </c>
      <c r="R130" s="8">
        <v>0.32600000000000001</v>
      </c>
    </row>
    <row r="131" spans="1:18" ht="15" thickBot="1">
      <c r="A131" s="5">
        <v>130</v>
      </c>
      <c r="B131" s="22" t="s">
        <v>199</v>
      </c>
      <c r="C131" s="22" t="s">
        <v>58</v>
      </c>
      <c r="D131" s="8">
        <v>368</v>
      </c>
      <c r="E131" s="11">
        <v>268</v>
      </c>
      <c r="F131" s="8">
        <v>91.9</v>
      </c>
      <c r="G131" s="8">
        <v>109.7</v>
      </c>
      <c r="H131" s="8">
        <v>12</v>
      </c>
      <c r="I131" s="8">
        <v>27</v>
      </c>
      <c r="J131" s="10">
        <v>0.10100000000000001</v>
      </c>
      <c r="K131" s="8">
        <v>138</v>
      </c>
      <c r="L131" s="10">
        <v>0.51500000000000001</v>
      </c>
      <c r="M131" s="11">
        <v>0.28899999999999998</v>
      </c>
      <c r="N131" s="8">
        <v>0.26300000000000001</v>
      </c>
      <c r="O131" s="11">
        <v>0.48</v>
      </c>
      <c r="P131" s="8">
        <v>0.46400000000000002</v>
      </c>
      <c r="Q131" s="11">
        <v>0.33900000000000002</v>
      </c>
      <c r="R131" s="8">
        <v>0.32600000000000001</v>
      </c>
    </row>
    <row r="132" spans="1:18" ht="15" thickBot="1">
      <c r="A132" s="5">
        <v>131</v>
      </c>
      <c r="B132" s="22" t="s">
        <v>79</v>
      </c>
      <c r="C132" s="22" t="s">
        <v>32</v>
      </c>
      <c r="D132" s="8">
        <v>501</v>
      </c>
      <c r="E132" s="11">
        <v>364</v>
      </c>
      <c r="F132" s="8">
        <v>89.2</v>
      </c>
      <c r="G132" s="8">
        <v>110.3</v>
      </c>
      <c r="H132" s="8">
        <v>17.3</v>
      </c>
      <c r="I132" s="8">
        <v>29</v>
      </c>
      <c r="J132" s="10">
        <v>0.08</v>
      </c>
      <c r="K132" s="8">
        <v>140</v>
      </c>
      <c r="L132" s="10">
        <v>0.38500000000000001</v>
      </c>
      <c r="M132" s="11">
        <v>0.25800000000000001</v>
      </c>
      <c r="N132" s="8">
        <v>0.254</v>
      </c>
      <c r="O132" s="11">
        <v>0.438</v>
      </c>
      <c r="P132" s="8">
        <v>0.435</v>
      </c>
      <c r="Q132" s="11">
        <v>0.32400000000000001</v>
      </c>
      <c r="R132" s="8">
        <v>0.32600000000000001</v>
      </c>
    </row>
    <row r="133" spans="1:18" ht="15" thickBot="1">
      <c r="A133" s="5">
        <v>132</v>
      </c>
      <c r="B133" s="22" t="s">
        <v>213</v>
      </c>
      <c r="C133" s="22" t="s">
        <v>41</v>
      </c>
      <c r="D133" s="8">
        <v>555</v>
      </c>
      <c r="E133" s="11">
        <v>321</v>
      </c>
      <c r="F133" s="8">
        <v>90.3</v>
      </c>
      <c r="G133" s="8">
        <v>112.3</v>
      </c>
      <c r="H133" s="8">
        <v>18.3</v>
      </c>
      <c r="I133" s="8">
        <v>38</v>
      </c>
      <c r="J133" s="10">
        <v>0.11799999999999999</v>
      </c>
      <c r="K133" s="8">
        <v>128</v>
      </c>
      <c r="L133" s="10">
        <v>0.39900000000000002</v>
      </c>
      <c r="M133" s="11">
        <v>0.19800000000000001</v>
      </c>
      <c r="N133" s="8">
        <v>0.219</v>
      </c>
      <c r="O133" s="11">
        <v>0.35199999999999998</v>
      </c>
      <c r="P133" s="8">
        <v>0.4</v>
      </c>
      <c r="Q133" s="11">
        <v>0.29899999999999999</v>
      </c>
      <c r="R133" s="8">
        <v>0.32600000000000001</v>
      </c>
    </row>
    <row r="134" spans="1:18" ht="15" thickBot="1">
      <c r="A134" s="5">
        <v>133</v>
      </c>
      <c r="B134" s="22" t="s">
        <v>171</v>
      </c>
      <c r="C134" s="22" t="s">
        <v>37</v>
      </c>
      <c r="D134" s="8">
        <v>592</v>
      </c>
      <c r="E134" s="11">
        <v>450</v>
      </c>
      <c r="F134" s="8">
        <v>89.7</v>
      </c>
      <c r="G134" s="8">
        <v>108.9</v>
      </c>
      <c r="H134" s="8">
        <v>10.6</v>
      </c>
      <c r="I134" s="8">
        <v>38</v>
      </c>
      <c r="J134" s="10">
        <v>8.4000000000000005E-2</v>
      </c>
      <c r="K134" s="8">
        <v>207</v>
      </c>
      <c r="L134" s="10">
        <v>0.46</v>
      </c>
      <c r="M134" s="11">
        <v>0.26100000000000001</v>
      </c>
      <c r="N134" s="8">
        <v>0.26200000000000001</v>
      </c>
      <c r="O134" s="11">
        <v>0.46300000000000002</v>
      </c>
      <c r="P134" s="8">
        <v>0.439</v>
      </c>
      <c r="Q134" s="11">
        <v>0.32900000000000001</v>
      </c>
      <c r="R134" s="8">
        <v>0.32600000000000001</v>
      </c>
    </row>
    <row r="135" spans="1:18" ht="15" thickBot="1">
      <c r="A135" s="5">
        <v>134</v>
      </c>
      <c r="B135" s="22" t="s">
        <v>205</v>
      </c>
      <c r="C135" s="22" t="s">
        <v>74</v>
      </c>
      <c r="D135" s="8">
        <v>380</v>
      </c>
      <c r="E135" s="11">
        <v>266</v>
      </c>
      <c r="F135" s="8">
        <v>84.5</v>
      </c>
      <c r="G135" s="8">
        <v>111.7</v>
      </c>
      <c r="H135" s="8">
        <v>16.399999999999999</v>
      </c>
      <c r="I135" s="8">
        <v>16</v>
      </c>
      <c r="J135" s="10">
        <v>0.06</v>
      </c>
      <c r="K135" s="8">
        <v>81</v>
      </c>
      <c r="L135" s="10">
        <v>0.30499999999999999</v>
      </c>
      <c r="M135" s="11">
        <v>0.25600000000000001</v>
      </c>
      <c r="N135" s="8">
        <v>0.26100000000000001</v>
      </c>
      <c r="O135" s="11">
        <v>0.443</v>
      </c>
      <c r="P135" s="8">
        <v>0.39400000000000002</v>
      </c>
      <c r="Q135" s="11">
        <v>0.33800000000000002</v>
      </c>
      <c r="R135" s="8">
        <v>0.32600000000000001</v>
      </c>
    </row>
    <row r="136" spans="1:18" ht="15" thickBot="1">
      <c r="A136" s="5">
        <v>135</v>
      </c>
      <c r="B136" s="22" t="s">
        <v>176</v>
      </c>
      <c r="C136" s="22" t="s">
        <v>153</v>
      </c>
      <c r="D136" s="8">
        <v>365</v>
      </c>
      <c r="E136" s="11">
        <v>216</v>
      </c>
      <c r="F136" s="8">
        <v>90.4</v>
      </c>
      <c r="G136" s="8">
        <v>109.1</v>
      </c>
      <c r="H136" s="8">
        <v>14.7</v>
      </c>
      <c r="I136" s="8">
        <v>26</v>
      </c>
      <c r="J136" s="10">
        <v>0.12</v>
      </c>
      <c r="K136" s="8">
        <v>97</v>
      </c>
      <c r="L136" s="10">
        <v>0.44900000000000001</v>
      </c>
      <c r="M136" s="11">
        <v>0.221</v>
      </c>
      <c r="N136" s="8">
        <v>0.22900000000000001</v>
      </c>
      <c r="O136" s="11">
        <v>0.44400000000000001</v>
      </c>
      <c r="P136" s="8">
        <v>0.45400000000000001</v>
      </c>
      <c r="Q136" s="11">
        <v>0.312</v>
      </c>
      <c r="R136" s="8">
        <v>0.32600000000000001</v>
      </c>
    </row>
    <row r="137" spans="1:18" ht="15" thickBot="1">
      <c r="A137" s="5">
        <v>136</v>
      </c>
      <c r="B137" s="22" t="s">
        <v>82</v>
      </c>
      <c r="C137" s="22" t="s">
        <v>24</v>
      </c>
      <c r="D137" s="8">
        <v>567</v>
      </c>
      <c r="E137" s="11">
        <v>306</v>
      </c>
      <c r="F137" s="8">
        <v>87.9</v>
      </c>
      <c r="G137" s="8">
        <v>111.4</v>
      </c>
      <c r="H137" s="8">
        <v>15.7</v>
      </c>
      <c r="I137" s="8">
        <v>34</v>
      </c>
      <c r="J137" s="10">
        <v>0.111</v>
      </c>
      <c r="K137" s="8">
        <v>121</v>
      </c>
      <c r="L137" s="10">
        <v>0.39500000000000002</v>
      </c>
      <c r="M137" s="11">
        <v>0.248</v>
      </c>
      <c r="N137" s="8">
        <v>0.22800000000000001</v>
      </c>
      <c r="O137" s="11">
        <v>0.437</v>
      </c>
      <c r="P137" s="8">
        <v>0.39600000000000002</v>
      </c>
      <c r="Q137" s="11">
        <v>0.34399999999999997</v>
      </c>
      <c r="R137" s="8">
        <v>0.32600000000000001</v>
      </c>
    </row>
    <row r="138" spans="1:18" ht="15" thickBot="1">
      <c r="A138" s="5">
        <v>137</v>
      </c>
      <c r="B138" s="22" t="s">
        <v>319</v>
      </c>
      <c r="C138" s="22" t="s">
        <v>39</v>
      </c>
      <c r="D138" s="8">
        <v>602</v>
      </c>
      <c r="E138" s="11">
        <v>367</v>
      </c>
      <c r="F138" s="8">
        <v>93.2</v>
      </c>
      <c r="G138" s="8">
        <v>113.2</v>
      </c>
      <c r="H138" s="8">
        <v>16.899999999999999</v>
      </c>
      <c r="I138" s="8">
        <v>42</v>
      </c>
      <c r="J138" s="10">
        <v>0.114</v>
      </c>
      <c r="K138" s="8">
        <v>182</v>
      </c>
      <c r="L138" s="10">
        <v>0.496</v>
      </c>
      <c r="M138" s="11">
        <v>0.23499999999999999</v>
      </c>
      <c r="N138" s="8">
        <v>0.23300000000000001</v>
      </c>
      <c r="O138" s="11">
        <v>0.39800000000000002</v>
      </c>
      <c r="P138" s="8">
        <v>0.42799999999999999</v>
      </c>
      <c r="Q138" s="11">
        <v>0.31</v>
      </c>
      <c r="R138" s="8">
        <v>0.32500000000000001</v>
      </c>
    </row>
    <row r="139" spans="1:18" ht="15" thickBot="1">
      <c r="A139" s="5">
        <v>138</v>
      </c>
      <c r="B139" s="22" t="s">
        <v>163</v>
      </c>
      <c r="C139" s="22" t="s">
        <v>86</v>
      </c>
      <c r="D139" s="8">
        <v>546</v>
      </c>
      <c r="E139" s="11">
        <v>336</v>
      </c>
      <c r="F139" s="8">
        <v>91.1</v>
      </c>
      <c r="G139" s="8">
        <v>111.3</v>
      </c>
      <c r="H139" s="8">
        <v>7.8</v>
      </c>
      <c r="I139" s="8">
        <v>32</v>
      </c>
      <c r="J139" s="10">
        <v>9.5000000000000001E-2</v>
      </c>
      <c r="K139" s="8">
        <v>149</v>
      </c>
      <c r="L139" s="10">
        <v>0.44400000000000001</v>
      </c>
      <c r="M139" s="11">
        <v>0.248</v>
      </c>
      <c r="N139" s="8">
        <v>0.24099999999999999</v>
      </c>
      <c r="O139" s="11">
        <v>0.41299999999999998</v>
      </c>
      <c r="P139" s="8">
        <v>0.41</v>
      </c>
      <c r="Q139" s="11">
        <v>0.32100000000000001</v>
      </c>
      <c r="R139" s="8">
        <v>0.32400000000000001</v>
      </c>
    </row>
    <row r="140" spans="1:18" ht="15" thickBot="1">
      <c r="A140" s="5">
        <v>139</v>
      </c>
      <c r="B140" s="22" t="s">
        <v>119</v>
      </c>
      <c r="C140" s="22" t="s">
        <v>89</v>
      </c>
      <c r="D140" s="8">
        <v>472</v>
      </c>
      <c r="E140" s="11">
        <v>265</v>
      </c>
      <c r="F140" s="8">
        <v>91.3</v>
      </c>
      <c r="G140" s="8">
        <v>110.6</v>
      </c>
      <c r="H140" s="8">
        <v>12.4</v>
      </c>
      <c r="I140" s="8">
        <v>24</v>
      </c>
      <c r="J140" s="10">
        <v>9.0999999999999998E-2</v>
      </c>
      <c r="K140" s="8">
        <v>129</v>
      </c>
      <c r="L140" s="10">
        <v>0.48699999999999999</v>
      </c>
      <c r="M140" s="11">
        <v>0.27700000000000002</v>
      </c>
      <c r="N140" s="8">
        <v>0.23300000000000001</v>
      </c>
      <c r="O140" s="11">
        <v>0.45800000000000002</v>
      </c>
      <c r="P140" s="8">
        <v>0.39200000000000002</v>
      </c>
      <c r="Q140" s="11">
        <v>0.35799999999999998</v>
      </c>
      <c r="R140" s="8">
        <v>0.32400000000000001</v>
      </c>
    </row>
    <row r="141" spans="1:18" ht="15" thickBot="1">
      <c r="A141" s="5">
        <v>140</v>
      </c>
      <c r="B141" s="22" t="s">
        <v>277</v>
      </c>
      <c r="C141" s="22" t="s">
        <v>116</v>
      </c>
      <c r="D141" s="8">
        <v>580</v>
      </c>
      <c r="E141" s="11">
        <v>458</v>
      </c>
      <c r="F141" s="8">
        <v>89</v>
      </c>
      <c r="G141" s="8">
        <v>112.3</v>
      </c>
      <c r="H141" s="8">
        <v>3.9</v>
      </c>
      <c r="I141" s="8">
        <v>30</v>
      </c>
      <c r="J141" s="10">
        <v>6.6000000000000003E-2</v>
      </c>
      <c r="K141" s="8">
        <v>186</v>
      </c>
      <c r="L141" s="10">
        <v>0.40600000000000003</v>
      </c>
      <c r="M141" s="11">
        <v>0.28899999999999998</v>
      </c>
      <c r="N141" s="8">
        <v>0.26900000000000002</v>
      </c>
      <c r="O141" s="11">
        <v>0.44500000000000001</v>
      </c>
      <c r="P141" s="8">
        <v>0.41899999999999998</v>
      </c>
      <c r="Q141" s="11">
        <v>0.33900000000000002</v>
      </c>
      <c r="R141" s="8">
        <v>0.32400000000000001</v>
      </c>
    </row>
    <row r="142" spans="1:18" ht="15" thickBot="1">
      <c r="A142" s="5">
        <v>141</v>
      </c>
      <c r="B142" s="22" t="s">
        <v>239</v>
      </c>
      <c r="C142" s="22" t="s">
        <v>89</v>
      </c>
      <c r="D142" s="8">
        <v>671</v>
      </c>
      <c r="E142" s="11">
        <v>447</v>
      </c>
      <c r="F142" s="8">
        <v>88.9</v>
      </c>
      <c r="G142" s="8">
        <v>111.2</v>
      </c>
      <c r="H142" s="8">
        <v>14.4</v>
      </c>
      <c r="I142" s="8">
        <v>46</v>
      </c>
      <c r="J142" s="10">
        <v>0.10299999999999999</v>
      </c>
      <c r="K142" s="8">
        <v>192</v>
      </c>
      <c r="L142" s="10">
        <v>0.43</v>
      </c>
      <c r="M142" s="11">
        <v>0.27200000000000002</v>
      </c>
      <c r="N142" s="8">
        <v>0.25900000000000001</v>
      </c>
      <c r="O142" s="11">
        <v>0.47599999999999998</v>
      </c>
      <c r="P142" s="8">
        <v>0.44400000000000001</v>
      </c>
      <c r="Q142" s="11">
        <v>0.33500000000000002</v>
      </c>
      <c r="R142" s="8">
        <v>0.32300000000000001</v>
      </c>
    </row>
    <row r="143" spans="1:18" ht="15" thickBot="1">
      <c r="A143" s="5">
        <v>142</v>
      </c>
      <c r="B143" s="22" t="s">
        <v>304</v>
      </c>
      <c r="C143" s="22" t="s">
        <v>43</v>
      </c>
      <c r="D143" s="8">
        <v>319</v>
      </c>
      <c r="E143" s="11">
        <v>194</v>
      </c>
      <c r="F143" s="8">
        <v>91.7</v>
      </c>
      <c r="G143" s="8">
        <v>112.6</v>
      </c>
      <c r="H143" s="8">
        <v>14.5</v>
      </c>
      <c r="I143" s="8">
        <v>18</v>
      </c>
      <c r="J143" s="10">
        <v>9.2999999999999999E-2</v>
      </c>
      <c r="K143" s="8">
        <v>96</v>
      </c>
      <c r="L143" s="10">
        <v>0.495</v>
      </c>
      <c r="M143" s="11">
        <v>0.23300000000000001</v>
      </c>
      <c r="N143" s="8">
        <v>0.22500000000000001</v>
      </c>
      <c r="O143" s="11">
        <v>0.40400000000000003</v>
      </c>
      <c r="P143" s="8">
        <v>0.39700000000000002</v>
      </c>
      <c r="Q143" s="11">
        <v>0.32700000000000001</v>
      </c>
      <c r="R143" s="8">
        <v>0.32300000000000001</v>
      </c>
    </row>
    <row r="144" spans="1:18" ht="15" thickBot="1">
      <c r="A144" s="5">
        <v>143</v>
      </c>
      <c r="B144" s="22" t="s">
        <v>335</v>
      </c>
      <c r="C144" s="22" t="s">
        <v>109</v>
      </c>
      <c r="D144" s="8">
        <v>335</v>
      </c>
      <c r="E144" s="11">
        <v>232</v>
      </c>
      <c r="F144" s="8">
        <v>85.7</v>
      </c>
      <c r="G144" s="8">
        <v>108.8</v>
      </c>
      <c r="H144" s="8">
        <v>14.4</v>
      </c>
      <c r="I144" s="8">
        <v>14</v>
      </c>
      <c r="J144" s="10">
        <v>0.06</v>
      </c>
      <c r="K144" s="8">
        <v>73</v>
      </c>
      <c r="L144" s="10">
        <v>0.315</v>
      </c>
      <c r="M144" s="11">
        <v>0.23300000000000001</v>
      </c>
      <c r="N144" s="8">
        <v>0.245</v>
      </c>
      <c r="O144" s="11">
        <v>0.36699999999999999</v>
      </c>
      <c r="P144" s="8">
        <v>0.41</v>
      </c>
      <c r="Q144" s="11">
        <v>0.30199999999999999</v>
      </c>
      <c r="R144" s="8">
        <v>0.32300000000000001</v>
      </c>
    </row>
    <row r="145" spans="1:18" ht="15" thickBot="1">
      <c r="A145" s="5">
        <v>144</v>
      </c>
      <c r="B145" s="22" t="s">
        <v>308</v>
      </c>
      <c r="C145" s="22" t="s">
        <v>169</v>
      </c>
      <c r="D145" s="8">
        <v>378</v>
      </c>
      <c r="E145" s="11">
        <v>245</v>
      </c>
      <c r="F145" s="8">
        <v>90.5</v>
      </c>
      <c r="G145" s="8">
        <v>113.3</v>
      </c>
      <c r="H145" s="8">
        <v>16.399999999999999</v>
      </c>
      <c r="I145" s="8">
        <v>30</v>
      </c>
      <c r="J145" s="10">
        <v>0.122</v>
      </c>
      <c r="K145" s="8">
        <v>113</v>
      </c>
      <c r="L145" s="10">
        <v>0.46100000000000002</v>
      </c>
      <c r="M145" s="11">
        <v>0.222</v>
      </c>
      <c r="N145" s="8">
        <v>0.23599999999999999</v>
      </c>
      <c r="O145" s="11">
        <v>0.40500000000000003</v>
      </c>
      <c r="P145" s="8">
        <v>0.45</v>
      </c>
      <c r="Q145" s="11">
        <v>0.29799999999999999</v>
      </c>
      <c r="R145" s="8">
        <v>0.32300000000000001</v>
      </c>
    </row>
    <row r="146" spans="1:18" ht="15" thickBot="1">
      <c r="A146" s="5">
        <v>145</v>
      </c>
      <c r="B146" s="22" t="s">
        <v>183</v>
      </c>
      <c r="C146" s="22" t="s">
        <v>29</v>
      </c>
      <c r="D146" s="8">
        <v>445</v>
      </c>
      <c r="E146" s="11">
        <v>316</v>
      </c>
      <c r="F146" s="8">
        <v>89.1</v>
      </c>
      <c r="G146" s="8">
        <v>109.1</v>
      </c>
      <c r="H146" s="8">
        <v>11</v>
      </c>
      <c r="I146" s="8">
        <v>24</v>
      </c>
      <c r="J146" s="10">
        <v>7.5999999999999998E-2</v>
      </c>
      <c r="K146" s="8">
        <v>114</v>
      </c>
      <c r="L146" s="10">
        <v>0.36099999999999999</v>
      </c>
      <c r="M146" s="11">
        <v>0.26400000000000001</v>
      </c>
      <c r="N146" s="8">
        <v>0.24399999999999999</v>
      </c>
      <c r="O146" s="11">
        <v>0.44400000000000001</v>
      </c>
      <c r="P146" s="8">
        <v>0.39800000000000002</v>
      </c>
      <c r="Q146" s="11">
        <v>0.33900000000000002</v>
      </c>
      <c r="R146" s="8">
        <v>0.32300000000000001</v>
      </c>
    </row>
    <row r="147" spans="1:18" ht="15" thickBot="1">
      <c r="A147" s="5">
        <v>146</v>
      </c>
      <c r="B147" s="22" t="s">
        <v>266</v>
      </c>
      <c r="C147" s="22" t="s">
        <v>153</v>
      </c>
      <c r="D147" s="8">
        <v>530</v>
      </c>
      <c r="E147" s="11">
        <v>369</v>
      </c>
      <c r="F147" s="8">
        <v>89.1</v>
      </c>
      <c r="G147" s="8">
        <v>113</v>
      </c>
      <c r="H147" s="8">
        <v>9.1</v>
      </c>
      <c r="I147" s="8">
        <v>17</v>
      </c>
      <c r="J147" s="10">
        <v>4.5999999999999999E-2</v>
      </c>
      <c r="K147" s="8">
        <v>155</v>
      </c>
      <c r="L147" s="10">
        <v>0.42</v>
      </c>
      <c r="M147" s="11">
        <v>0.26100000000000001</v>
      </c>
      <c r="N147" s="8">
        <v>0.26600000000000001</v>
      </c>
      <c r="O147" s="11">
        <v>0.38800000000000001</v>
      </c>
      <c r="P147" s="8">
        <v>0.39600000000000002</v>
      </c>
      <c r="Q147" s="11">
        <v>0.315</v>
      </c>
      <c r="R147" s="8">
        <v>0.32300000000000001</v>
      </c>
    </row>
    <row r="148" spans="1:18" ht="15" thickBot="1">
      <c r="A148" s="5">
        <v>147</v>
      </c>
      <c r="B148" s="22" t="s">
        <v>211</v>
      </c>
      <c r="C148" s="22" t="s">
        <v>74</v>
      </c>
      <c r="D148" s="8">
        <v>329</v>
      </c>
      <c r="E148" s="11">
        <v>185</v>
      </c>
      <c r="F148" s="8">
        <v>90.2</v>
      </c>
      <c r="G148" s="8">
        <v>108.1</v>
      </c>
      <c r="H148" s="8">
        <v>14.6</v>
      </c>
      <c r="I148" s="8">
        <v>19</v>
      </c>
      <c r="J148" s="10">
        <v>0.10299999999999999</v>
      </c>
      <c r="K148" s="8">
        <v>76</v>
      </c>
      <c r="L148" s="10">
        <v>0.41099999999999998</v>
      </c>
      <c r="M148" s="11">
        <v>0.27500000000000002</v>
      </c>
      <c r="N148" s="8">
        <v>0.23</v>
      </c>
      <c r="O148" s="11">
        <v>0.498</v>
      </c>
      <c r="P148" s="8">
        <v>0.39800000000000002</v>
      </c>
      <c r="Q148" s="11">
        <v>0.36899999999999999</v>
      </c>
      <c r="R148" s="8">
        <v>0.32300000000000001</v>
      </c>
    </row>
    <row r="149" spans="1:18" ht="15" thickBot="1">
      <c r="A149" s="5">
        <v>148</v>
      </c>
      <c r="B149" s="22" t="s">
        <v>201</v>
      </c>
      <c r="C149" s="6" t="s">
        <v>103</v>
      </c>
      <c r="D149" s="8">
        <v>507</v>
      </c>
      <c r="E149" s="11">
        <v>362</v>
      </c>
      <c r="F149" s="8">
        <v>87.9</v>
      </c>
      <c r="G149" s="8">
        <v>109.4</v>
      </c>
      <c r="H149" s="8">
        <v>13.1</v>
      </c>
      <c r="I149" s="8">
        <v>17</v>
      </c>
      <c r="J149" s="10">
        <v>4.7E-2</v>
      </c>
      <c r="K149" s="8">
        <v>133</v>
      </c>
      <c r="L149" s="10">
        <v>0.36699999999999999</v>
      </c>
      <c r="M149" s="11">
        <v>0.26200000000000001</v>
      </c>
      <c r="N149" s="8">
        <v>0.246</v>
      </c>
      <c r="O149" s="11">
        <v>0.4</v>
      </c>
      <c r="P149" s="8">
        <v>0.377</v>
      </c>
      <c r="Q149" s="11">
        <v>0.33300000000000002</v>
      </c>
      <c r="R149" s="8">
        <v>0.32200000000000001</v>
      </c>
    </row>
    <row r="150" spans="1:18" ht="15" thickBot="1">
      <c r="A150" s="5">
        <v>149</v>
      </c>
      <c r="B150" s="22" t="s">
        <v>202</v>
      </c>
      <c r="C150" s="22" t="s">
        <v>100</v>
      </c>
      <c r="D150" s="8">
        <v>424</v>
      </c>
      <c r="E150" s="11">
        <v>316</v>
      </c>
      <c r="F150" s="8">
        <v>85.4</v>
      </c>
      <c r="G150" s="8">
        <v>110.7</v>
      </c>
      <c r="H150" s="8">
        <v>2.4</v>
      </c>
      <c r="I150" s="8">
        <v>15</v>
      </c>
      <c r="J150" s="10">
        <v>4.8000000000000001E-2</v>
      </c>
      <c r="K150" s="8">
        <v>99</v>
      </c>
      <c r="L150" s="10">
        <v>0.313</v>
      </c>
      <c r="M150" s="11">
        <v>0.29399999999999998</v>
      </c>
      <c r="N150" s="8">
        <v>0.28100000000000003</v>
      </c>
      <c r="O150" s="11">
        <v>0.40500000000000003</v>
      </c>
      <c r="P150" s="8">
        <v>0.40500000000000003</v>
      </c>
      <c r="Q150" s="11">
        <v>0.32500000000000001</v>
      </c>
      <c r="R150" s="8">
        <v>0.32200000000000001</v>
      </c>
    </row>
    <row r="151" spans="1:18" ht="15" thickBot="1">
      <c r="A151" s="5">
        <v>150</v>
      </c>
      <c r="B151" s="22" t="s">
        <v>315</v>
      </c>
      <c r="C151" s="22" t="s">
        <v>129</v>
      </c>
      <c r="D151" s="8">
        <v>586</v>
      </c>
      <c r="E151" s="11">
        <v>438</v>
      </c>
      <c r="F151" s="8">
        <v>86.3</v>
      </c>
      <c r="G151" s="8">
        <v>108.3</v>
      </c>
      <c r="H151" s="8">
        <v>12.8</v>
      </c>
      <c r="I151" s="8">
        <v>29</v>
      </c>
      <c r="J151" s="10">
        <v>6.6000000000000003E-2</v>
      </c>
      <c r="K151" s="8">
        <v>135</v>
      </c>
      <c r="L151" s="10">
        <v>0.308</v>
      </c>
      <c r="M151" s="11">
        <v>0.254</v>
      </c>
      <c r="N151" s="8">
        <v>0.25600000000000001</v>
      </c>
      <c r="O151" s="11">
        <v>0.36599999999999999</v>
      </c>
      <c r="P151" s="8">
        <v>0.39700000000000002</v>
      </c>
      <c r="Q151" s="11">
        <v>0.30599999999999999</v>
      </c>
      <c r="R151" s="8">
        <v>0.32200000000000001</v>
      </c>
    </row>
    <row r="152" spans="1:18" ht="15" thickBot="1">
      <c r="A152" s="5">
        <v>151</v>
      </c>
      <c r="B152" s="22" t="s">
        <v>110</v>
      </c>
      <c r="C152" s="22" t="s">
        <v>111</v>
      </c>
      <c r="D152" s="8">
        <v>525</v>
      </c>
      <c r="E152" s="11">
        <v>393</v>
      </c>
      <c r="F152" s="8">
        <v>92.2</v>
      </c>
      <c r="G152" s="8">
        <v>113.1</v>
      </c>
      <c r="H152" s="8">
        <v>13.2</v>
      </c>
      <c r="I152" s="8">
        <v>29</v>
      </c>
      <c r="J152" s="10">
        <v>7.3999999999999996E-2</v>
      </c>
      <c r="K152" s="8">
        <v>190</v>
      </c>
      <c r="L152" s="10">
        <v>0.48399999999999999</v>
      </c>
      <c r="M152" s="11">
        <v>0.27100000000000002</v>
      </c>
      <c r="N152" s="8">
        <v>0.26900000000000002</v>
      </c>
      <c r="O152" s="11">
        <v>0.45300000000000001</v>
      </c>
      <c r="P152" s="8">
        <v>0.433</v>
      </c>
      <c r="Q152" s="11">
        <v>0.32400000000000001</v>
      </c>
      <c r="R152" s="8">
        <v>0.32200000000000001</v>
      </c>
    </row>
    <row r="153" spans="1:18" ht="15" thickBot="1">
      <c r="A153" s="5">
        <v>152</v>
      </c>
      <c r="B153" s="22" t="s">
        <v>323</v>
      </c>
      <c r="C153" s="22" t="s">
        <v>129</v>
      </c>
      <c r="D153" s="8">
        <v>562</v>
      </c>
      <c r="E153" s="11">
        <v>467</v>
      </c>
      <c r="F153" s="8">
        <v>87.4</v>
      </c>
      <c r="G153" s="8">
        <v>110.1</v>
      </c>
      <c r="H153" s="8">
        <v>15.2</v>
      </c>
      <c r="I153" s="8">
        <v>27</v>
      </c>
      <c r="J153" s="10">
        <v>5.8000000000000003E-2</v>
      </c>
      <c r="K153" s="8">
        <v>148</v>
      </c>
      <c r="L153" s="10">
        <v>0.317</v>
      </c>
      <c r="M153" s="11">
        <v>0.26</v>
      </c>
      <c r="N153" s="8">
        <v>0.27200000000000002</v>
      </c>
      <c r="O153" s="11">
        <v>0.40899999999999997</v>
      </c>
      <c r="P153" s="8">
        <v>0.42</v>
      </c>
      <c r="Q153" s="11">
        <v>0.31</v>
      </c>
      <c r="R153" s="8">
        <v>0.32200000000000001</v>
      </c>
    </row>
    <row r="154" spans="1:18" ht="15" thickBot="1">
      <c r="A154" s="5">
        <v>153</v>
      </c>
      <c r="B154" s="22" t="s">
        <v>132</v>
      </c>
      <c r="C154" s="22" t="s">
        <v>95</v>
      </c>
      <c r="D154" s="8">
        <v>612</v>
      </c>
      <c r="E154" s="11">
        <v>467</v>
      </c>
      <c r="F154" s="8">
        <v>88.8</v>
      </c>
      <c r="G154" s="8">
        <v>110.3</v>
      </c>
      <c r="H154" s="8">
        <v>16.899999999999999</v>
      </c>
      <c r="I154" s="8">
        <v>34</v>
      </c>
      <c r="J154" s="10">
        <v>7.2999999999999995E-2</v>
      </c>
      <c r="K154" s="8">
        <v>178</v>
      </c>
      <c r="L154" s="10">
        <v>0.38100000000000001</v>
      </c>
      <c r="M154" s="11">
        <v>0.26600000000000001</v>
      </c>
      <c r="N154" s="8">
        <v>0.26400000000000001</v>
      </c>
      <c r="O154" s="11">
        <v>0.45900000000000002</v>
      </c>
      <c r="P154" s="8">
        <v>0.433</v>
      </c>
      <c r="Q154" s="11">
        <v>0.32700000000000001</v>
      </c>
      <c r="R154" s="8">
        <v>0.32100000000000001</v>
      </c>
    </row>
    <row r="155" spans="1:18" ht="15" thickBot="1">
      <c r="A155" s="5">
        <v>154</v>
      </c>
      <c r="B155" s="22" t="s">
        <v>249</v>
      </c>
      <c r="C155" s="6" t="s">
        <v>103</v>
      </c>
      <c r="D155" s="8">
        <v>471</v>
      </c>
      <c r="E155" s="11">
        <v>340</v>
      </c>
      <c r="F155" s="8">
        <v>89.7</v>
      </c>
      <c r="G155" s="8">
        <v>112.1</v>
      </c>
      <c r="H155" s="8">
        <v>14.2</v>
      </c>
      <c r="I155" s="8">
        <v>24</v>
      </c>
      <c r="J155" s="10">
        <v>7.0999999999999994E-2</v>
      </c>
      <c r="K155" s="8">
        <v>153</v>
      </c>
      <c r="L155" s="10">
        <v>0.45</v>
      </c>
      <c r="M155" s="11">
        <v>0.26700000000000002</v>
      </c>
      <c r="N155" s="8">
        <v>0.26</v>
      </c>
      <c r="O155" s="11">
        <v>0.45900000000000002</v>
      </c>
      <c r="P155" s="8">
        <v>0.41799999999999998</v>
      </c>
      <c r="Q155" s="11">
        <v>0.33300000000000002</v>
      </c>
      <c r="R155" s="8">
        <v>0.32100000000000001</v>
      </c>
    </row>
    <row r="156" spans="1:18" ht="15" thickBot="1">
      <c r="A156" s="5">
        <v>155</v>
      </c>
      <c r="B156" s="22" t="s">
        <v>240</v>
      </c>
      <c r="C156" s="22" t="s">
        <v>54</v>
      </c>
      <c r="D156" s="8">
        <v>562</v>
      </c>
      <c r="E156" s="11">
        <v>374</v>
      </c>
      <c r="F156" s="8">
        <v>89.6</v>
      </c>
      <c r="G156" s="8">
        <v>111.2</v>
      </c>
      <c r="H156" s="8">
        <v>3.8</v>
      </c>
      <c r="I156" s="8">
        <v>22</v>
      </c>
      <c r="J156" s="10">
        <v>5.8999999999999997E-2</v>
      </c>
      <c r="K156" s="8">
        <v>161</v>
      </c>
      <c r="L156" s="10">
        <v>0.43099999999999999</v>
      </c>
      <c r="M156" s="11">
        <v>0.24299999999999999</v>
      </c>
      <c r="N156" s="8">
        <v>0.252</v>
      </c>
      <c r="O156" s="11">
        <v>0.39</v>
      </c>
      <c r="P156" s="8">
        <v>0.38400000000000001</v>
      </c>
      <c r="Q156" s="11">
        <v>0.315</v>
      </c>
      <c r="R156" s="8">
        <v>0.32</v>
      </c>
    </row>
    <row r="157" spans="1:18" ht="15" thickBot="1">
      <c r="A157" s="5">
        <v>156</v>
      </c>
      <c r="B157" s="22" t="s">
        <v>203</v>
      </c>
      <c r="C157" s="22" t="s">
        <v>26</v>
      </c>
      <c r="D157" s="8">
        <v>516</v>
      </c>
      <c r="E157" s="11">
        <v>359</v>
      </c>
      <c r="F157" s="8">
        <v>88.6</v>
      </c>
      <c r="G157" s="8">
        <v>110.4</v>
      </c>
      <c r="H157" s="8">
        <v>14.5</v>
      </c>
      <c r="I157" s="8">
        <v>34</v>
      </c>
      <c r="J157" s="10">
        <v>9.5000000000000001E-2</v>
      </c>
      <c r="K157" s="8">
        <v>126</v>
      </c>
      <c r="L157" s="10">
        <v>0.35099999999999998</v>
      </c>
      <c r="M157" s="11">
        <v>0.255</v>
      </c>
      <c r="N157" s="8">
        <v>0.254</v>
      </c>
      <c r="O157" s="11">
        <v>0.45</v>
      </c>
      <c r="P157" s="8">
        <v>0.437</v>
      </c>
      <c r="Q157" s="11">
        <v>0.32200000000000001</v>
      </c>
      <c r="R157" s="8">
        <v>0.32</v>
      </c>
    </row>
    <row r="158" spans="1:18" ht="15" thickBot="1">
      <c r="A158" s="5">
        <v>157</v>
      </c>
      <c r="B158" s="22" t="s">
        <v>265</v>
      </c>
      <c r="C158" s="22" t="s">
        <v>144</v>
      </c>
      <c r="D158" s="8">
        <v>347</v>
      </c>
      <c r="E158" s="11">
        <v>199</v>
      </c>
      <c r="F158" s="8">
        <v>91.5</v>
      </c>
      <c r="G158" s="8">
        <v>116.9</v>
      </c>
      <c r="H158" s="8">
        <v>20.100000000000001</v>
      </c>
      <c r="I158" s="8">
        <v>29</v>
      </c>
      <c r="J158" s="10">
        <v>0.14599999999999999</v>
      </c>
      <c r="K158" s="8">
        <v>91</v>
      </c>
      <c r="L158" s="10">
        <v>0.45700000000000002</v>
      </c>
      <c r="M158" s="11">
        <v>0.20699999999999999</v>
      </c>
      <c r="N158" s="8">
        <v>0.214</v>
      </c>
      <c r="O158" s="11">
        <v>0.438</v>
      </c>
      <c r="P158" s="8">
        <v>0.43</v>
      </c>
      <c r="Q158" s="11">
        <v>0.311</v>
      </c>
      <c r="R158" s="8">
        <v>0.32</v>
      </c>
    </row>
    <row r="159" spans="1:18" ht="15" thickBot="1">
      <c r="A159" s="5">
        <v>158</v>
      </c>
      <c r="B159" s="22" t="s">
        <v>150</v>
      </c>
      <c r="C159" s="22" t="s">
        <v>32</v>
      </c>
      <c r="D159" s="8">
        <v>554</v>
      </c>
      <c r="E159" s="11">
        <v>401</v>
      </c>
      <c r="F159" s="8">
        <v>90.1</v>
      </c>
      <c r="G159" s="8">
        <v>112.2</v>
      </c>
      <c r="H159" s="8">
        <v>10.199999999999999</v>
      </c>
      <c r="I159" s="8">
        <v>29</v>
      </c>
      <c r="J159" s="10">
        <v>7.1999999999999995E-2</v>
      </c>
      <c r="K159" s="8">
        <v>170</v>
      </c>
      <c r="L159" s="10">
        <v>0.42399999999999999</v>
      </c>
      <c r="M159" s="11">
        <v>0.26600000000000001</v>
      </c>
      <c r="N159" s="8">
        <v>0.27</v>
      </c>
      <c r="O159" s="11">
        <v>0.42099999999999999</v>
      </c>
      <c r="P159" s="8">
        <v>0.40500000000000003</v>
      </c>
      <c r="Q159" s="11">
        <v>0.316</v>
      </c>
      <c r="R159" s="8">
        <v>0.32</v>
      </c>
    </row>
    <row r="160" spans="1:18" ht="15" thickBot="1">
      <c r="A160" s="5">
        <v>159</v>
      </c>
      <c r="B160" s="22" t="s">
        <v>280</v>
      </c>
      <c r="C160" s="22" t="s">
        <v>39</v>
      </c>
      <c r="D160" s="8">
        <v>461</v>
      </c>
      <c r="E160" s="11">
        <v>334</v>
      </c>
      <c r="F160" s="8">
        <v>88.6</v>
      </c>
      <c r="G160" s="8">
        <v>110.3</v>
      </c>
      <c r="H160" s="8">
        <v>19.7</v>
      </c>
      <c r="I160" s="8">
        <v>26</v>
      </c>
      <c r="J160" s="10">
        <v>7.8E-2</v>
      </c>
      <c r="K160" s="8">
        <v>131</v>
      </c>
      <c r="L160" s="10">
        <v>0.39200000000000002</v>
      </c>
      <c r="M160" s="11">
        <v>0.22900000000000001</v>
      </c>
      <c r="N160" s="8">
        <v>0.25900000000000001</v>
      </c>
      <c r="O160" s="11">
        <v>0.38100000000000001</v>
      </c>
      <c r="P160" s="8">
        <v>0.43099999999999999</v>
      </c>
      <c r="Q160" s="11">
        <v>0.28299999999999997</v>
      </c>
      <c r="R160" s="8">
        <v>0.32</v>
      </c>
    </row>
    <row r="161" spans="1:18" ht="15" thickBot="1">
      <c r="A161" s="5">
        <v>160</v>
      </c>
      <c r="B161" s="22" t="s">
        <v>247</v>
      </c>
      <c r="C161" s="22" t="s">
        <v>54</v>
      </c>
      <c r="D161" s="8">
        <v>421</v>
      </c>
      <c r="E161" s="11">
        <v>277</v>
      </c>
      <c r="F161" s="8">
        <v>90</v>
      </c>
      <c r="G161" s="8">
        <v>110.6</v>
      </c>
      <c r="H161" s="8">
        <v>17.8</v>
      </c>
      <c r="I161" s="8">
        <v>19</v>
      </c>
      <c r="J161" s="10">
        <v>6.9000000000000006E-2</v>
      </c>
      <c r="K161" s="8">
        <v>103</v>
      </c>
      <c r="L161" s="10">
        <v>0.372</v>
      </c>
      <c r="M161" s="11">
        <v>0.24399999999999999</v>
      </c>
      <c r="N161" s="8">
        <v>0.24399999999999999</v>
      </c>
      <c r="O161" s="11">
        <v>0.378</v>
      </c>
      <c r="P161" s="8">
        <v>0.39100000000000001</v>
      </c>
      <c r="Q161" s="11">
        <v>0.312</v>
      </c>
      <c r="R161" s="8">
        <v>0.31900000000000001</v>
      </c>
    </row>
    <row r="162" spans="1:18" ht="15" thickBot="1">
      <c r="A162" s="5">
        <v>161</v>
      </c>
      <c r="B162" s="22" t="s">
        <v>160</v>
      </c>
      <c r="C162" s="22" t="s">
        <v>29</v>
      </c>
      <c r="D162" s="8">
        <v>523</v>
      </c>
      <c r="E162" s="11">
        <v>354</v>
      </c>
      <c r="F162" s="8">
        <v>89.9</v>
      </c>
      <c r="G162" s="8">
        <v>112.5</v>
      </c>
      <c r="H162" s="8">
        <v>11.8</v>
      </c>
      <c r="I162" s="8">
        <v>39</v>
      </c>
      <c r="J162" s="10">
        <v>0.11</v>
      </c>
      <c r="K162" s="8">
        <v>164</v>
      </c>
      <c r="L162" s="10">
        <v>0.46300000000000002</v>
      </c>
      <c r="M162" s="11">
        <v>0.26200000000000001</v>
      </c>
      <c r="N162" s="8">
        <v>0.253</v>
      </c>
      <c r="O162" s="11">
        <v>0.497</v>
      </c>
      <c r="P162" s="8">
        <v>0.439</v>
      </c>
      <c r="Q162" s="11">
        <v>0.33900000000000002</v>
      </c>
      <c r="R162" s="8">
        <v>0.31900000000000001</v>
      </c>
    </row>
    <row r="163" spans="1:18" ht="15" thickBot="1">
      <c r="A163" s="5">
        <v>162</v>
      </c>
      <c r="B163" s="22" t="s">
        <v>102</v>
      </c>
      <c r="C163" s="6" t="s">
        <v>103</v>
      </c>
      <c r="D163" s="8">
        <v>576</v>
      </c>
      <c r="E163" s="11">
        <v>383</v>
      </c>
      <c r="F163" s="8">
        <v>88.3</v>
      </c>
      <c r="G163" s="8">
        <v>111.3</v>
      </c>
      <c r="H163" s="8">
        <v>14.1</v>
      </c>
      <c r="I163" s="8">
        <v>30</v>
      </c>
      <c r="J163" s="10">
        <v>7.8E-2</v>
      </c>
      <c r="K163" s="8">
        <v>139</v>
      </c>
      <c r="L163" s="10">
        <v>0.36299999999999999</v>
      </c>
      <c r="M163" s="11">
        <v>0.251</v>
      </c>
      <c r="N163" s="8">
        <v>0.23300000000000001</v>
      </c>
      <c r="O163" s="11">
        <v>0.47099999999999997</v>
      </c>
      <c r="P163" s="8">
        <v>0.40500000000000003</v>
      </c>
      <c r="Q163" s="11">
        <v>0.34599999999999997</v>
      </c>
      <c r="R163" s="8">
        <v>0.31900000000000001</v>
      </c>
    </row>
    <row r="164" spans="1:18" ht="15" thickBot="1">
      <c r="A164" s="5">
        <v>163</v>
      </c>
      <c r="B164" s="22" t="s">
        <v>210</v>
      </c>
      <c r="C164" s="22" t="s">
        <v>64</v>
      </c>
      <c r="D164" s="8">
        <v>434</v>
      </c>
      <c r="E164" s="11">
        <v>327</v>
      </c>
      <c r="F164" s="8">
        <v>89.1</v>
      </c>
      <c r="G164" s="8">
        <v>112.5</v>
      </c>
      <c r="H164" s="8">
        <v>6.1</v>
      </c>
      <c r="I164" s="8">
        <v>15</v>
      </c>
      <c r="J164" s="10">
        <v>4.5999999999999999E-2</v>
      </c>
      <c r="K164" s="8">
        <v>133</v>
      </c>
      <c r="L164" s="10">
        <v>0.40699999999999997</v>
      </c>
      <c r="M164" s="11">
        <v>0.313</v>
      </c>
      <c r="N164" s="8">
        <v>0.27</v>
      </c>
      <c r="O164" s="11">
        <v>0.46</v>
      </c>
      <c r="P164" s="8">
        <v>0.40799999999999997</v>
      </c>
      <c r="Q164" s="11">
        <v>0.34899999999999998</v>
      </c>
      <c r="R164" s="8">
        <v>0.31900000000000001</v>
      </c>
    </row>
    <row r="165" spans="1:18" ht="15" thickBot="1">
      <c r="A165" s="5">
        <v>164</v>
      </c>
      <c r="B165" s="22" t="s">
        <v>128</v>
      </c>
      <c r="C165" s="22" t="s">
        <v>129</v>
      </c>
      <c r="D165" s="8">
        <v>682</v>
      </c>
      <c r="E165" s="11">
        <v>459</v>
      </c>
      <c r="F165" s="8">
        <v>88.5</v>
      </c>
      <c r="G165" s="8">
        <v>111.4</v>
      </c>
      <c r="H165" s="8">
        <v>10.8</v>
      </c>
      <c r="I165" s="8">
        <v>44</v>
      </c>
      <c r="J165" s="10">
        <v>9.6000000000000002E-2</v>
      </c>
      <c r="K165" s="8">
        <v>186</v>
      </c>
      <c r="L165" s="10">
        <v>0.40500000000000003</v>
      </c>
      <c r="M165" s="11">
        <v>0.26800000000000002</v>
      </c>
      <c r="N165" s="8">
        <v>0.254</v>
      </c>
      <c r="O165" s="11">
        <v>0.46800000000000003</v>
      </c>
      <c r="P165" s="8">
        <v>0.433</v>
      </c>
      <c r="Q165" s="11">
        <v>0.33400000000000002</v>
      </c>
      <c r="R165" s="8">
        <v>0.31900000000000001</v>
      </c>
    </row>
    <row r="166" spans="1:18" ht="15" thickBot="1">
      <c r="A166" s="5">
        <v>165</v>
      </c>
      <c r="B166" s="22" t="s">
        <v>154</v>
      </c>
      <c r="C166" s="22" t="s">
        <v>116</v>
      </c>
      <c r="D166" s="8">
        <v>362</v>
      </c>
      <c r="E166" s="11">
        <v>245</v>
      </c>
      <c r="F166" s="8">
        <v>89.9</v>
      </c>
      <c r="G166" s="8">
        <v>112.6</v>
      </c>
      <c r="H166" s="8">
        <v>10.7</v>
      </c>
      <c r="I166" s="8">
        <v>13</v>
      </c>
      <c r="J166" s="10">
        <v>5.2999999999999999E-2</v>
      </c>
      <c r="K166" s="8">
        <v>112</v>
      </c>
      <c r="L166" s="10">
        <v>0.45700000000000002</v>
      </c>
      <c r="M166" s="11">
        <v>0.29499999999999998</v>
      </c>
      <c r="N166" s="8">
        <v>0.26600000000000001</v>
      </c>
      <c r="O166" s="11">
        <v>0.48199999999999998</v>
      </c>
      <c r="P166" s="8">
        <v>0.39900000000000002</v>
      </c>
      <c r="Q166" s="11">
        <v>0.35399999999999998</v>
      </c>
      <c r="R166" s="8">
        <v>0.31900000000000001</v>
      </c>
    </row>
    <row r="167" spans="1:18" ht="15" thickBot="1">
      <c r="A167" s="5">
        <v>166</v>
      </c>
      <c r="B167" s="22" t="s">
        <v>142</v>
      </c>
      <c r="C167" s="22" t="s">
        <v>24</v>
      </c>
      <c r="D167" s="8">
        <v>377</v>
      </c>
      <c r="E167" s="11">
        <v>276</v>
      </c>
      <c r="F167" s="8">
        <v>87.6</v>
      </c>
      <c r="G167" s="8">
        <v>112.7</v>
      </c>
      <c r="H167" s="8">
        <v>15.5</v>
      </c>
      <c r="I167" s="8">
        <v>22</v>
      </c>
      <c r="J167" s="10">
        <v>0.08</v>
      </c>
      <c r="K167" s="8">
        <v>103</v>
      </c>
      <c r="L167" s="10">
        <v>0.373</v>
      </c>
      <c r="M167" s="11">
        <v>0.26900000000000002</v>
      </c>
      <c r="N167" s="8">
        <v>0.247</v>
      </c>
      <c r="O167" s="11">
        <v>0.47299999999999998</v>
      </c>
      <c r="P167" s="8">
        <v>0.40100000000000002</v>
      </c>
      <c r="Q167" s="11">
        <v>0.34799999999999998</v>
      </c>
      <c r="R167" s="8">
        <v>0.318</v>
      </c>
    </row>
    <row r="168" spans="1:18" ht="15" thickBot="1">
      <c r="A168" s="5">
        <v>167</v>
      </c>
      <c r="B168" s="22" t="s">
        <v>130</v>
      </c>
      <c r="C168" s="22" t="s">
        <v>58</v>
      </c>
      <c r="D168" s="8">
        <v>656</v>
      </c>
      <c r="E168" s="11">
        <v>443</v>
      </c>
      <c r="F168" s="8">
        <v>90.6</v>
      </c>
      <c r="G168" s="8">
        <v>113</v>
      </c>
      <c r="H168" s="8">
        <v>20.2</v>
      </c>
      <c r="I168" s="8">
        <v>45</v>
      </c>
      <c r="J168" s="10">
        <v>0.10199999999999999</v>
      </c>
      <c r="K168" s="8">
        <v>204</v>
      </c>
      <c r="L168" s="10">
        <v>0.46100000000000002</v>
      </c>
      <c r="M168" s="11">
        <v>0.25700000000000001</v>
      </c>
      <c r="N168" s="8">
        <v>0.23499999999999999</v>
      </c>
      <c r="O168" s="11">
        <v>0.47199999999999998</v>
      </c>
      <c r="P168" s="8">
        <v>0.42099999999999999</v>
      </c>
      <c r="Q168" s="11">
        <v>0.34</v>
      </c>
      <c r="R168" s="8">
        <v>0.318</v>
      </c>
    </row>
    <row r="169" spans="1:18" ht="15" thickBot="1">
      <c r="A169" s="5">
        <v>168</v>
      </c>
      <c r="B169" s="22" t="s">
        <v>287</v>
      </c>
      <c r="C169" s="6" t="s">
        <v>103</v>
      </c>
      <c r="D169" s="8">
        <v>457</v>
      </c>
      <c r="E169" s="11">
        <v>292</v>
      </c>
      <c r="F169" s="8">
        <v>89</v>
      </c>
      <c r="G169" s="8">
        <v>110.9</v>
      </c>
      <c r="H169" s="8">
        <v>13.3</v>
      </c>
      <c r="I169" s="8">
        <v>30</v>
      </c>
      <c r="J169" s="10">
        <v>0.10299999999999999</v>
      </c>
      <c r="K169" s="8">
        <v>120</v>
      </c>
      <c r="L169" s="10">
        <v>0.41099999999999998</v>
      </c>
      <c r="M169" s="11">
        <v>0.251</v>
      </c>
      <c r="N169" s="8">
        <v>0.25</v>
      </c>
      <c r="O169" s="11">
        <v>0.41899999999999998</v>
      </c>
      <c r="P169" s="8">
        <v>0.42899999999999999</v>
      </c>
      <c r="Q169" s="11">
        <v>0.313</v>
      </c>
      <c r="R169" s="8">
        <v>0.318</v>
      </c>
    </row>
    <row r="170" spans="1:18" ht="15" thickBot="1">
      <c r="A170" s="5">
        <v>169</v>
      </c>
      <c r="B170" s="22" t="s">
        <v>257</v>
      </c>
      <c r="C170" s="22" t="s">
        <v>97</v>
      </c>
      <c r="D170" s="8">
        <v>338</v>
      </c>
      <c r="E170" s="11">
        <v>203</v>
      </c>
      <c r="F170" s="8">
        <v>88.4</v>
      </c>
      <c r="G170" s="8">
        <v>109.8</v>
      </c>
      <c r="H170" s="8">
        <v>15.7</v>
      </c>
      <c r="I170" s="8">
        <v>15</v>
      </c>
      <c r="J170" s="10">
        <v>7.3999999999999996E-2</v>
      </c>
      <c r="K170" s="8">
        <v>67</v>
      </c>
      <c r="L170" s="10">
        <v>0.33</v>
      </c>
      <c r="M170" s="11">
        <v>0.23499999999999999</v>
      </c>
      <c r="N170" s="8">
        <v>0.22800000000000001</v>
      </c>
      <c r="O170" s="11">
        <v>0.37</v>
      </c>
      <c r="P170" s="8">
        <v>0.374</v>
      </c>
      <c r="Q170" s="11">
        <v>0.318</v>
      </c>
      <c r="R170" s="8">
        <v>0.318</v>
      </c>
    </row>
    <row r="171" spans="1:18" ht="15" thickBot="1">
      <c r="A171" s="5">
        <v>170</v>
      </c>
      <c r="B171" s="22" t="s">
        <v>174</v>
      </c>
      <c r="C171" s="22" t="s">
        <v>39</v>
      </c>
      <c r="D171" s="8">
        <v>515</v>
      </c>
      <c r="E171" s="11">
        <v>360</v>
      </c>
      <c r="F171" s="8">
        <v>91.8</v>
      </c>
      <c r="G171" s="8">
        <v>110</v>
      </c>
      <c r="H171" s="8">
        <v>6.1</v>
      </c>
      <c r="I171" s="8">
        <v>14</v>
      </c>
      <c r="J171" s="10">
        <v>3.9E-2</v>
      </c>
      <c r="K171" s="8">
        <v>182</v>
      </c>
      <c r="L171" s="10">
        <v>0.50600000000000001</v>
      </c>
      <c r="M171" s="11">
        <v>0.27200000000000002</v>
      </c>
      <c r="N171" s="8">
        <v>0.27</v>
      </c>
      <c r="O171" s="11">
        <v>0.35799999999999998</v>
      </c>
      <c r="P171" s="8">
        <v>0.38700000000000001</v>
      </c>
      <c r="Q171" s="11">
        <v>0.29899999999999999</v>
      </c>
      <c r="R171" s="8">
        <v>0.318</v>
      </c>
    </row>
    <row r="172" spans="1:18" ht="15" thickBot="1">
      <c r="A172" s="5">
        <v>171</v>
      </c>
      <c r="B172" s="22" t="s">
        <v>245</v>
      </c>
      <c r="C172" s="22" t="s">
        <v>32</v>
      </c>
      <c r="D172" s="8">
        <v>439</v>
      </c>
      <c r="E172" s="11">
        <v>289</v>
      </c>
      <c r="F172" s="8">
        <v>90.1</v>
      </c>
      <c r="G172" s="8">
        <v>115.2</v>
      </c>
      <c r="H172" s="8">
        <v>14</v>
      </c>
      <c r="I172" s="8">
        <v>25</v>
      </c>
      <c r="J172" s="10">
        <v>8.5999999999999993E-2</v>
      </c>
      <c r="K172" s="8">
        <v>127</v>
      </c>
      <c r="L172" s="10">
        <v>0.439</v>
      </c>
      <c r="M172" s="11">
        <v>0.27600000000000002</v>
      </c>
      <c r="N172" s="8">
        <v>0.254</v>
      </c>
      <c r="O172" s="11">
        <v>0.443</v>
      </c>
      <c r="P172" s="8">
        <v>0.42899999999999999</v>
      </c>
      <c r="Q172" s="11">
        <v>0.33</v>
      </c>
      <c r="R172" s="8">
        <v>0.318</v>
      </c>
    </row>
    <row r="173" spans="1:18" ht="15" thickBot="1">
      <c r="A173" s="5">
        <v>172</v>
      </c>
      <c r="B173" s="22" t="s">
        <v>124</v>
      </c>
      <c r="C173" s="22" t="s">
        <v>48</v>
      </c>
      <c r="D173" s="8">
        <v>718</v>
      </c>
      <c r="E173" s="11">
        <v>570</v>
      </c>
      <c r="F173" s="8">
        <v>86</v>
      </c>
      <c r="G173" s="8">
        <v>105.2</v>
      </c>
      <c r="H173" s="8">
        <v>10.7</v>
      </c>
      <c r="I173" s="8">
        <v>6</v>
      </c>
      <c r="J173" s="10">
        <v>1.0999999999999999E-2</v>
      </c>
      <c r="K173" s="8">
        <v>107</v>
      </c>
      <c r="L173" s="10">
        <v>0.188</v>
      </c>
      <c r="M173" s="11">
        <v>0.26800000000000002</v>
      </c>
      <c r="N173" s="8">
        <v>0.28199999999999997</v>
      </c>
      <c r="O173" s="11">
        <v>0.37</v>
      </c>
      <c r="P173" s="8">
        <v>0.35599999999999998</v>
      </c>
      <c r="Q173" s="11">
        <v>0.313</v>
      </c>
      <c r="R173" s="8">
        <v>0.318</v>
      </c>
    </row>
    <row r="174" spans="1:18" ht="15" thickBot="1">
      <c r="A174" s="5">
        <v>173</v>
      </c>
      <c r="B174" s="22" t="s">
        <v>253</v>
      </c>
      <c r="C174" s="22" t="s">
        <v>56</v>
      </c>
      <c r="D174" s="8">
        <v>419</v>
      </c>
      <c r="E174" s="11">
        <v>308</v>
      </c>
      <c r="F174" s="8">
        <v>87.4</v>
      </c>
      <c r="G174" s="8">
        <v>109.7</v>
      </c>
      <c r="H174" s="8">
        <v>15.1</v>
      </c>
      <c r="I174" s="8">
        <v>24</v>
      </c>
      <c r="J174" s="10">
        <v>7.8E-2</v>
      </c>
      <c r="K174" s="8">
        <v>112</v>
      </c>
      <c r="L174" s="10">
        <v>0.36399999999999999</v>
      </c>
      <c r="M174" s="11">
        <v>0.26700000000000002</v>
      </c>
      <c r="N174" s="8">
        <v>0.25700000000000001</v>
      </c>
      <c r="O174" s="11">
        <v>0.40799999999999997</v>
      </c>
      <c r="P174" s="8">
        <v>0.39800000000000002</v>
      </c>
      <c r="Q174" s="11">
        <v>0.312</v>
      </c>
      <c r="R174" s="8">
        <v>0.317</v>
      </c>
    </row>
    <row r="175" spans="1:18" ht="15" thickBot="1">
      <c r="A175" s="5">
        <v>174</v>
      </c>
      <c r="B175" s="22" t="s">
        <v>69</v>
      </c>
      <c r="C175" s="22" t="s">
        <v>41</v>
      </c>
      <c r="D175" s="8">
        <v>665</v>
      </c>
      <c r="E175" s="11">
        <v>492</v>
      </c>
      <c r="F175" s="8">
        <v>87.6</v>
      </c>
      <c r="G175" s="8">
        <v>111.4</v>
      </c>
      <c r="H175" s="8">
        <v>7.9</v>
      </c>
      <c r="I175" s="8">
        <v>30</v>
      </c>
      <c r="J175" s="10">
        <v>6.0999999999999999E-2</v>
      </c>
      <c r="K175" s="8">
        <v>169</v>
      </c>
      <c r="L175" s="10">
        <v>0.34399999999999997</v>
      </c>
      <c r="M175" s="11">
        <v>0.28499999999999998</v>
      </c>
      <c r="N175" s="8">
        <v>0.252</v>
      </c>
      <c r="O175" s="11">
        <v>0.44</v>
      </c>
      <c r="P175" s="8">
        <v>0.39500000000000002</v>
      </c>
      <c r="Q175" s="11">
        <v>0.34300000000000003</v>
      </c>
      <c r="R175" s="8">
        <v>0.317</v>
      </c>
    </row>
    <row r="176" spans="1:18" ht="15" thickBot="1">
      <c r="A176" s="5">
        <v>175</v>
      </c>
      <c r="B176" s="22" t="s">
        <v>180</v>
      </c>
      <c r="C176" s="22" t="s">
        <v>97</v>
      </c>
      <c r="D176" s="8">
        <v>301</v>
      </c>
      <c r="E176" s="11">
        <v>206</v>
      </c>
      <c r="F176" s="8">
        <v>88.3</v>
      </c>
      <c r="G176" s="8">
        <v>109</v>
      </c>
      <c r="H176" s="8">
        <v>19.7</v>
      </c>
      <c r="I176" s="8">
        <v>22</v>
      </c>
      <c r="J176" s="10">
        <v>0.107</v>
      </c>
      <c r="K176" s="8">
        <v>76</v>
      </c>
      <c r="L176" s="10">
        <v>0.36899999999999999</v>
      </c>
      <c r="M176" s="11">
        <v>0.22800000000000001</v>
      </c>
      <c r="N176" s="8">
        <v>0.219</v>
      </c>
      <c r="O176" s="11">
        <v>0.47399999999999998</v>
      </c>
      <c r="P176" s="8">
        <v>0.41799999999999998</v>
      </c>
      <c r="Q176" s="11">
        <v>0.33600000000000002</v>
      </c>
      <c r="R176" s="8">
        <v>0.317</v>
      </c>
    </row>
    <row r="177" spans="1:18" ht="15" thickBot="1">
      <c r="A177" s="5">
        <v>176</v>
      </c>
      <c r="B177" s="22" t="s">
        <v>254</v>
      </c>
      <c r="C177" s="22" t="s">
        <v>50</v>
      </c>
      <c r="D177" s="8">
        <v>357</v>
      </c>
      <c r="E177" s="11">
        <v>228</v>
      </c>
      <c r="F177" s="8">
        <v>89.4</v>
      </c>
      <c r="G177" s="8">
        <v>112.7</v>
      </c>
      <c r="H177" s="8">
        <v>12.3</v>
      </c>
      <c r="I177" s="8">
        <v>23</v>
      </c>
      <c r="J177" s="10">
        <v>0.10100000000000001</v>
      </c>
      <c r="K177" s="8">
        <v>89</v>
      </c>
      <c r="L177" s="10">
        <v>0.39</v>
      </c>
      <c r="M177" s="11">
        <v>0.26</v>
      </c>
      <c r="N177" s="8">
        <v>0.25900000000000001</v>
      </c>
      <c r="O177" s="11">
        <v>0.42499999999999999</v>
      </c>
      <c r="P177" s="8">
        <v>0.42599999999999999</v>
      </c>
      <c r="Q177" s="11">
        <v>0.315</v>
      </c>
      <c r="R177" s="8">
        <v>0.317</v>
      </c>
    </row>
    <row r="178" spans="1:18" ht="15" thickBot="1">
      <c r="A178" s="5">
        <v>177</v>
      </c>
      <c r="B178" s="22" t="s">
        <v>209</v>
      </c>
      <c r="C178" s="22" t="s">
        <v>97</v>
      </c>
      <c r="D178" s="8">
        <v>422</v>
      </c>
      <c r="E178" s="11">
        <v>329</v>
      </c>
      <c r="F178" s="8">
        <v>87.6</v>
      </c>
      <c r="G178" s="8">
        <v>108.3</v>
      </c>
      <c r="H178" s="8">
        <v>6.3</v>
      </c>
      <c r="I178" s="8">
        <v>17</v>
      </c>
      <c r="J178" s="10">
        <v>5.1999999999999998E-2</v>
      </c>
      <c r="K178" s="8">
        <v>126</v>
      </c>
      <c r="L178" s="10">
        <v>0.38300000000000001</v>
      </c>
      <c r="M178" s="11">
        <v>0.25</v>
      </c>
      <c r="N178" s="8">
        <v>0.249</v>
      </c>
      <c r="O178" s="11">
        <v>0.35799999999999998</v>
      </c>
      <c r="P178" s="8">
        <v>0.379</v>
      </c>
      <c r="Q178" s="11">
        <v>0.308</v>
      </c>
      <c r="R178" s="8">
        <v>0.317</v>
      </c>
    </row>
    <row r="179" spans="1:18" ht="15" thickBot="1">
      <c r="A179" s="5">
        <v>178</v>
      </c>
      <c r="B179" s="22" t="s">
        <v>301</v>
      </c>
      <c r="C179" s="22" t="s">
        <v>50</v>
      </c>
      <c r="D179" s="8">
        <v>615</v>
      </c>
      <c r="E179" s="11">
        <v>439</v>
      </c>
      <c r="F179" s="8">
        <v>90.6</v>
      </c>
      <c r="G179" s="8">
        <v>111.7</v>
      </c>
      <c r="H179" s="8">
        <v>11.2</v>
      </c>
      <c r="I179" s="8">
        <v>37</v>
      </c>
      <c r="J179" s="10">
        <v>8.4000000000000005E-2</v>
      </c>
      <c r="K179" s="8">
        <v>204</v>
      </c>
      <c r="L179" s="10">
        <v>0.46500000000000002</v>
      </c>
      <c r="M179" s="11">
        <v>0.25800000000000001</v>
      </c>
      <c r="N179" s="8">
        <v>0.249</v>
      </c>
      <c r="O179" s="11">
        <v>0.42899999999999999</v>
      </c>
      <c r="P179" s="8">
        <v>0.42199999999999999</v>
      </c>
      <c r="Q179" s="11">
        <v>0.32100000000000001</v>
      </c>
      <c r="R179" s="8">
        <v>0.317</v>
      </c>
    </row>
    <row r="180" spans="1:18" ht="15" thickBot="1">
      <c r="A180" s="5">
        <v>179</v>
      </c>
      <c r="B180" s="22" t="s">
        <v>252</v>
      </c>
      <c r="C180" s="22" t="s">
        <v>39</v>
      </c>
      <c r="D180" s="8">
        <v>337</v>
      </c>
      <c r="E180" s="11">
        <v>198</v>
      </c>
      <c r="F180" s="8">
        <v>87.4</v>
      </c>
      <c r="G180" s="8">
        <v>112.2</v>
      </c>
      <c r="H180" s="8">
        <v>17.2</v>
      </c>
      <c r="I180" s="8">
        <v>20</v>
      </c>
      <c r="J180" s="10">
        <v>0.10100000000000001</v>
      </c>
      <c r="K180" s="8">
        <v>71</v>
      </c>
      <c r="L180" s="10">
        <v>0.35899999999999999</v>
      </c>
      <c r="M180" s="11">
        <v>0.22800000000000001</v>
      </c>
      <c r="N180" s="8">
        <v>0.23499999999999999</v>
      </c>
      <c r="O180" s="11">
        <v>0.377</v>
      </c>
      <c r="P180" s="8">
        <v>0.41299999999999998</v>
      </c>
      <c r="Q180" s="11">
        <v>0.29599999999999999</v>
      </c>
      <c r="R180" s="8">
        <v>0.316</v>
      </c>
    </row>
    <row r="181" spans="1:18" ht="15" thickBot="1">
      <c r="A181" s="5">
        <v>180</v>
      </c>
      <c r="B181" s="22" t="s">
        <v>320</v>
      </c>
      <c r="C181" s="22" t="s">
        <v>43</v>
      </c>
      <c r="D181" s="8">
        <v>341</v>
      </c>
      <c r="E181" s="11">
        <v>248</v>
      </c>
      <c r="F181" s="8">
        <v>88.2</v>
      </c>
      <c r="G181" s="8">
        <v>110.9</v>
      </c>
      <c r="H181" s="8">
        <v>6.3</v>
      </c>
      <c r="I181" s="8">
        <v>14</v>
      </c>
      <c r="J181" s="10">
        <v>5.7000000000000002E-2</v>
      </c>
      <c r="K181" s="8">
        <v>98</v>
      </c>
      <c r="L181" s="10">
        <v>0.39500000000000002</v>
      </c>
      <c r="M181" s="11">
        <v>0.248</v>
      </c>
      <c r="N181" s="8">
        <v>0.26300000000000001</v>
      </c>
      <c r="O181" s="11">
        <v>0.32400000000000001</v>
      </c>
      <c r="P181" s="8">
        <v>0.40400000000000003</v>
      </c>
      <c r="Q181" s="11">
        <v>0.27800000000000002</v>
      </c>
      <c r="R181" s="8">
        <v>0.315</v>
      </c>
    </row>
    <row r="182" spans="1:18" ht="15" thickBot="1">
      <c r="A182" s="5">
        <v>181</v>
      </c>
      <c r="B182" s="22" t="s">
        <v>283</v>
      </c>
      <c r="C182" s="22" t="s">
        <v>45</v>
      </c>
      <c r="D182" s="8">
        <v>361</v>
      </c>
      <c r="E182" s="11">
        <v>213</v>
      </c>
      <c r="F182" s="8">
        <v>87.6</v>
      </c>
      <c r="G182" s="8">
        <v>110.4</v>
      </c>
      <c r="H182" s="8">
        <v>9.9</v>
      </c>
      <c r="I182" s="8">
        <v>22</v>
      </c>
      <c r="J182" s="10">
        <v>0.10299999999999999</v>
      </c>
      <c r="K182" s="8">
        <v>79</v>
      </c>
      <c r="L182" s="10">
        <v>0.371</v>
      </c>
      <c r="M182" s="11">
        <v>0.22600000000000001</v>
      </c>
      <c r="N182" s="8">
        <v>0.22800000000000001</v>
      </c>
      <c r="O182" s="11">
        <v>0.36799999999999999</v>
      </c>
      <c r="P182" s="8">
        <v>0.38500000000000001</v>
      </c>
      <c r="Q182" s="11">
        <v>0.29899999999999999</v>
      </c>
      <c r="R182" s="8">
        <v>0.315</v>
      </c>
    </row>
    <row r="183" spans="1:18" ht="15" thickBot="1">
      <c r="A183" s="5">
        <v>182</v>
      </c>
      <c r="B183" s="22" t="s">
        <v>179</v>
      </c>
      <c r="C183" s="22" t="s">
        <v>24</v>
      </c>
      <c r="D183" s="8">
        <v>384</v>
      </c>
      <c r="E183" s="11">
        <v>214</v>
      </c>
      <c r="F183" s="8">
        <v>86.2</v>
      </c>
      <c r="G183" s="8">
        <v>110.8</v>
      </c>
      <c r="H183" s="8">
        <v>21.5</v>
      </c>
      <c r="I183" s="8">
        <v>21</v>
      </c>
      <c r="J183" s="10">
        <v>9.8000000000000004E-2</v>
      </c>
      <c r="K183" s="8">
        <v>80</v>
      </c>
      <c r="L183" s="10">
        <v>0.374</v>
      </c>
      <c r="M183" s="11">
        <v>0.23699999999999999</v>
      </c>
      <c r="N183" s="8">
        <v>0.223</v>
      </c>
      <c r="O183" s="11">
        <v>0.42</v>
      </c>
      <c r="P183" s="8">
        <v>0.40300000000000002</v>
      </c>
      <c r="Q183" s="11">
        <v>0.32300000000000001</v>
      </c>
      <c r="R183" s="8">
        <v>0.314</v>
      </c>
    </row>
    <row r="184" spans="1:18" ht="15" thickBot="1">
      <c r="A184" s="5">
        <v>183</v>
      </c>
      <c r="B184" s="22" t="s">
        <v>76</v>
      </c>
      <c r="C184" s="22" t="s">
        <v>64</v>
      </c>
      <c r="D184" s="8">
        <v>571</v>
      </c>
      <c r="E184" s="11">
        <v>389</v>
      </c>
      <c r="F184" s="8">
        <v>86.9</v>
      </c>
      <c r="G184" s="8">
        <v>107.7</v>
      </c>
      <c r="H184" s="8">
        <v>22.2</v>
      </c>
      <c r="I184" s="8">
        <v>23</v>
      </c>
      <c r="J184" s="10">
        <v>5.8999999999999997E-2</v>
      </c>
      <c r="K184" s="8">
        <v>110</v>
      </c>
      <c r="L184" s="10">
        <v>0.28299999999999997</v>
      </c>
      <c r="M184" s="11">
        <v>0.25</v>
      </c>
      <c r="N184" s="8">
        <v>0.22600000000000001</v>
      </c>
      <c r="O184" s="11">
        <v>0.48799999999999999</v>
      </c>
      <c r="P184" s="8">
        <v>0.36399999999999999</v>
      </c>
      <c r="Q184" s="11">
        <v>0.36199999999999999</v>
      </c>
      <c r="R184" s="8">
        <v>0.314</v>
      </c>
    </row>
    <row r="185" spans="1:18" ht="15" thickBot="1">
      <c r="A185" s="5">
        <v>184</v>
      </c>
      <c r="B185" s="22" t="s">
        <v>198</v>
      </c>
      <c r="C185" s="22" t="s">
        <v>37</v>
      </c>
      <c r="D185" s="8">
        <v>380</v>
      </c>
      <c r="E185" s="11">
        <v>273</v>
      </c>
      <c r="F185" s="8">
        <v>89.8</v>
      </c>
      <c r="G185" s="8">
        <v>109.7</v>
      </c>
      <c r="H185" s="8">
        <v>4.2</v>
      </c>
      <c r="I185" s="8">
        <v>13</v>
      </c>
      <c r="J185" s="10">
        <v>4.8000000000000001E-2</v>
      </c>
      <c r="K185" s="8">
        <v>114</v>
      </c>
      <c r="L185" s="10">
        <v>0.41799999999999998</v>
      </c>
      <c r="M185" s="11">
        <v>0.28399999999999997</v>
      </c>
      <c r="N185" s="8">
        <v>0.26300000000000001</v>
      </c>
      <c r="O185" s="11">
        <v>0.40799999999999997</v>
      </c>
      <c r="P185" s="8">
        <v>0.38200000000000001</v>
      </c>
      <c r="Q185" s="11">
        <v>0.32500000000000001</v>
      </c>
      <c r="R185" s="8">
        <v>0.314</v>
      </c>
    </row>
    <row r="186" spans="1:18" ht="15" thickBot="1">
      <c r="A186" s="5">
        <v>185</v>
      </c>
      <c r="B186" s="22" t="s">
        <v>259</v>
      </c>
      <c r="C186" s="22" t="s">
        <v>29</v>
      </c>
      <c r="D186" s="8">
        <v>329</v>
      </c>
      <c r="E186" s="11">
        <v>216</v>
      </c>
      <c r="F186" s="8">
        <v>89.1</v>
      </c>
      <c r="G186" s="8">
        <v>109.9</v>
      </c>
      <c r="H186" s="8">
        <v>14.5</v>
      </c>
      <c r="I186" s="8">
        <v>19</v>
      </c>
      <c r="J186" s="10">
        <v>8.7999999999999995E-2</v>
      </c>
      <c r="K186" s="8">
        <v>86</v>
      </c>
      <c r="L186" s="10">
        <v>0.39800000000000002</v>
      </c>
      <c r="M186" s="11">
        <v>0.22500000000000001</v>
      </c>
      <c r="N186" s="8">
        <v>0.22600000000000001</v>
      </c>
      <c r="O186" s="11">
        <v>0.377</v>
      </c>
      <c r="P186" s="8">
        <v>0.4</v>
      </c>
      <c r="Q186" s="11">
        <v>0.30199999999999999</v>
      </c>
      <c r="R186" s="8">
        <v>0.314</v>
      </c>
    </row>
    <row r="187" spans="1:18" ht="15" thickBot="1">
      <c r="A187" s="5">
        <v>186</v>
      </c>
      <c r="B187" s="22" t="s">
        <v>276</v>
      </c>
      <c r="C187" s="22" t="s">
        <v>50</v>
      </c>
      <c r="D187" s="8">
        <v>489</v>
      </c>
      <c r="E187" s="11">
        <v>365</v>
      </c>
      <c r="F187" s="8">
        <v>90.9</v>
      </c>
      <c r="G187" s="8">
        <v>113.5</v>
      </c>
      <c r="H187" s="8">
        <v>5.7</v>
      </c>
      <c r="I187" s="8">
        <v>34</v>
      </c>
      <c r="J187" s="10">
        <v>9.2999999999999999E-2</v>
      </c>
      <c r="K187" s="8">
        <v>170</v>
      </c>
      <c r="L187" s="10">
        <v>0.46600000000000003</v>
      </c>
      <c r="M187" s="11">
        <v>0.27200000000000002</v>
      </c>
      <c r="N187" s="8">
        <v>0.255</v>
      </c>
      <c r="O187" s="11">
        <v>0.441</v>
      </c>
      <c r="P187" s="8">
        <v>0.42099999999999999</v>
      </c>
      <c r="Q187" s="11">
        <v>0.32500000000000001</v>
      </c>
      <c r="R187" s="8">
        <v>0.313</v>
      </c>
    </row>
    <row r="188" spans="1:18" ht="15" thickBot="1">
      <c r="A188" s="5">
        <v>187</v>
      </c>
      <c r="B188" s="22" t="s">
        <v>329</v>
      </c>
      <c r="C188" s="22" t="s">
        <v>74</v>
      </c>
      <c r="D188" s="8">
        <v>517</v>
      </c>
      <c r="E188" s="11">
        <v>331</v>
      </c>
      <c r="F188" s="8">
        <v>89.4</v>
      </c>
      <c r="G188" s="8">
        <v>111.1</v>
      </c>
      <c r="H188" s="8">
        <v>8.9</v>
      </c>
      <c r="I188" s="8">
        <v>25</v>
      </c>
      <c r="J188" s="10">
        <v>7.5999999999999998E-2</v>
      </c>
      <c r="K188" s="8">
        <v>143</v>
      </c>
      <c r="L188" s="10">
        <v>0.432</v>
      </c>
      <c r="M188" s="11">
        <v>0.24299999999999999</v>
      </c>
      <c r="N188" s="8">
        <v>0.24099999999999999</v>
      </c>
      <c r="O188" s="11">
        <v>0.378</v>
      </c>
      <c r="P188" s="8">
        <v>0.39300000000000002</v>
      </c>
      <c r="Q188" s="11">
        <v>0.30499999999999999</v>
      </c>
      <c r="R188" s="8">
        <v>0.313</v>
      </c>
    </row>
    <row r="189" spans="1:18" ht="15" thickBot="1">
      <c r="A189" s="5">
        <v>188</v>
      </c>
      <c r="B189" s="22" t="s">
        <v>196</v>
      </c>
      <c r="C189" s="22" t="s">
        <v>144</v>
      </c>
      <c r="D189" s="8">
        <v>369</v>
      </c>
      <c r="E189" s="11">
        <v>252</v>
      </c>
      <c r="F189" s="8">
        <v>86.4</v>
      </c>
      <c r="G189" s="8">
        <v>105.5</v>
      </c>
      <c r="H189" s="8">
        <v>13.2</v>
      </c>
      <c r="I189" s="8">
        <v>17</v>
      </c>
      <c r="J189" s="10">
        <v>6.8000000000000005E-2</v>
      </c>
      <c r="K189" s="8">
        <v>83</v>
      </c>
      <c r="L189" s="10">
        <v>0.32900000000000001</v>
      </c>
      <c r="M189" s="11">
        <v>0.253</v>
      </c>
      <c r="N189" s="8">
        <v>0.249</v>
      </c>
      <c r="O189" s="11">
        <v>0.40500000000000003</v>
      </c>
      <c r="P189" s="8">
        <v>0.39900000000000002</v>
      </c>
      <c r="Q189" s="11">
        <v>0.313</v>
      </c>
      <c r="R189" s="8">
        <v>0.312</v>
      </c>
    </row>
    <row r="190" spans="1:18" ht="15" thickBot="1">
      <c r="A190" s="5">
        <v>189</v>
      </c>
      <c r="B190" s="22" t="s">
        <v>75</v>
      </c>
      <c r="C190" s="22" t="s">
        <v>41</v>
      </c>
      <c r="D190" s="8">
        <v>626</v>
      </c>
      <c r="E190" s="11">
        <v>424</v>
      </c>
      <c r="F190" s="8">
        <v>86.2</v>
      </c>
      <c r="G190" s="8">
        <v>108.5</v>
      </c>
      <c r="H190" s="8">
        <v>13.6</v>
      </c>
      <c r="I190" s="8">
        <v>18</v>
      </c>
      <c r="J190" s="10">
        <v>4.2999999999999997E-2</v>
      </c>
      <c r="K190" s="8">
        <v>111</v>
      </c>
      <c r="L190" s="10">
        <v>0.26200000000000001</v>
      </c>
      <c r="M190" s="11">
        <v>0.26</v>
      </c>
      <c r="N190" s="8">
        <v>0.24299999999999999</v>
      </c>
      <c r="O190" s="11">
        <v>0.39800000000000002</v>
      </c>
      <c r="P190" s="8">
        <v>0.35599999999999998</v>
      </c>
      <c r="Q190" s="11">
        <v>0.33</v>
      </c>
      <c r="R190" s="8">
        <v>0.312</v>
      </c>
    </row>
    <row r="191" spans="1:18" ht="15" thickBot="1">
      <c r="A191" s="5">
        <v>190</v>
      </c>
      <c r="B191" s="22" t="s">
        <v>208</v>
      </c>
      <c r="C191" s="22" t="s">
        <v>144</v>
      </c>
      <c r="D191" s="8">
        <v>388</v>
      </c>
      <c r="E191" s="11">
        <v>229</v>
      </c>
      <c r="F191" s="8">
        <v>88.1</v>
      </c>
      <c r="G191" s="8">
        <v>114.3</v>
      </c>
      <c r="H191" s="8">
        <v>13.4</v>
      </c>
      <c r="I191" s="8">
        <v>31</v>
      </c>
      <c r="J191" s="10">
        <v>0.13500000000000001</v>
      </c>
      <c r="K191" s="8">
        <v>87</v>
      </c>
      <c r="L191" s="10">
        <v>0.38</v>
      </c>
      <c r="M191" s="11">
        <v>0.22</v>
      </c>
      <c r="N191" s="8">
        <v>0.222</v>
      </c>
      <c r="O191" s="11">
        <v>0.442</v>
      </c>
      <c r="P191" s="8">
        <v>0.44</v>
      </c>
      <c r="Q191" s="11">
        <v>0.308</v>
      </c>
      <c r="R191" s="8">
        <v>0.311</v>
      </c>
    </row>
    <row r="192" spans="1:18" ht="15" thickBot="1">
      <c r="A192" s="5">
        <v>191</v>
      </c>
      <c r="B192" s="22" t="s">
        <v>234</v>
      </c>
      <c r="C192" s="22" t="s">
        <v>153</v>
      </c>
      <c r="D192" s="8">
        <v>518</v>
      </c>
      <c r="E192" s="11">
        <v>356</v>
      </c>
      <c r="F192" s="8">
        <v>87.2</v>
      </c>
      <c r="G192" s="8">
        <v>108.3</v>
      </c>
      <c r="H192" s="8">
        <v>17.8</v>
      </c>
      <c r="I192" s="8">
        <v>27</v>
      </c>
      <c r="J192" s="10">
        <v>7.5999999999999998E-2</v>
      </c>
      <c r="K192" s="8">
        <v>118</v>
      </c>
      <c r="L192" s="10">
        <v>0.33200000000000002</v>
      </c>
      <c r="M192" s="11">
        <v>0.23100000000000001</v>
      </c>
      <c r="N192" s="8">
        <v>0.245</v>
      </c>
      <c r="O192" s="11">
        <v>0.35099999999999998</v>
      </c>
      <c r="P192" s="8">
        <v>0.38900000000000001</v>
      </c>
      <c r="Q192" s="11">
        <v>0.28899999999999998</v>
      </c>
      <c r="R192" s="8">
        <v>0.311</v>
      </c>
    </row>
    <row r="193" spans="1:18" ht="15" thickBot="1">
      <c r="A193" s="5">
        <v>192</v>
      </c>
      <c r="B193" s="22" t="s">
        <v>59</v>
      </c>
      <c r="C193" s="22" t="s">
        <v>56</v>
      </c>
      <c r="D193" s="8">
        <v>688</v>
      </c>
      <c r="E193" s="11">
        <v>542</v>
      </c>
      <c r="F193" s="8">
        <v>86.6</v>
      </c>
      <c r="G193" s="8">
        <v>109.2</v>
      </c>
      <c r="H193" s="8">
        <v>10.5</v>
      </c>
      <c r="I193" s="8">
        <v>9</v>
      </c>
      <c r="J193" s="10">
        <v>1.7000000000000001E-2</v>
      </c>
      <c r="K193" s="8">
        <v>179</v>
      </c>
      <c r="L193" s="10">
        <v>0.33</v>
      </c>
      <c r="M193" s="11">
        <v>0.28299999999999997</v>
      </c>
      <c r="N193" s="8">
        <v>0.27200000000000002</v>
      </c>
      <c r="O193" s="11">
        <v>0.38300000000000001</v>
      </c>
      <c r="P193" s="8">
        <v>0.35499999999999998</v>
      </c>
      <c r="Q193" s="11">
        <v>0.32200000000000001</v>
      </c>
      <c r="R193" s="8">
        <v>0.311</v>
      </c>
    </row>
    <row r="194" spans="1:18" ht="15" thickBot="1">
      <c r="A194" s="5">
        <v>193</v>
      </c>
      <c r="B194" s="22" t="s">
        <v>125</v>
      </c>
      <c r="C194" s="22" t="s">
        <v>86</v>
      </c>
      <c r="D194" s="8">
        <v>353</v>
      </c>
      <c r="E194" s="11">
        <v>229</v>
      </c>
      <c r="F194" s="8">
        <v>88.7</v>
      </c>
      <c r="G194" s="8">
        <v>108.6</v>
      </c>
      <c r="H194" s="8">
        <v>10.199999999999999</v>
      </c>
      <c r="I194" s="8">
        <v>23</v>
      </c>
      <c r="J194" s="10">
        <v>0.1</v>
      </c>
      <c r="K194" s="8">
        <v>88</v>
      </c>
      <c r="L194" s="10">
        <v>0.38400000000000001</v>
      </c>
      <c r="M194" s="11">
        <v>0.23300000000000001</v>
      </c>
      <c r="N194" s="8">
        <v>0.247</v>
      </c>
      <c r="O194" s="11">
        <v>0.35899999999999999</v>
      </c>
      <c r="P194" s="8">
        <v>0.41099999999999998</v>
      </c>
      <c r="Q194" s="11">
        <v>0.28199999999999997</v>
      </c>
      <c r="R194" s="8">
        <v>0.311</v>
      </c>
    </row>
    <row r="195" spans="1:18" ht="15" thickBot="1">
      <c r="A195" s="5">
        <v>194</v>
      </c>
      <c r="B195" s="22" t="s">
        <v>314</v>
      </c>
      <c r="C195" s="22" t="s">
        <v>24</v>
      </c>
      <c r="D195" s="8">
        <v>422</v>
      </c>
      <c r="E195" s="11">
        <v>328</v>
      </c>
      <c r="F195" s="8">
        <v>89.3</v>
      </c>
      <c r="G195" s="8">
        <v>111.5</v>
      </c>
      <c r="H195" s="8">
        <v>8.1999999999999993</v>
      </c>
      <c r="I195" s="8">
        <v>16</v>
      </c>
      <c r="J195" s="10">
        <v>4.9000000000000002E-2</v>
      </c>
      <c r="K195" s="8">
        <v>144</v>
      </c>
      <c r="L195" s="10">
        <v>0.439</v>
      </c>
      <c r="M195" s="11">
        <v>0.25900000000000001</v>
      </c>
      <c r="N195" s="8">
        <v>0.27200000000000002</v>
      </c>
      <c r="O195" s="11">
        <v>0.38100000000000001</v>
      </c>
      <c r="P195" s="8">
        <v>0.39900000000000002</v>
      </c>
      <c r="Q195" s="11">
        <v>0.28999999999999998</v>
      </c>
      <c r="R195" s="8">
        <v>0.31</v>
      </c>
    </row>
    <row r="196" spans="1:18" ht="15" thickBot="1">
      <c r="A196" s="5">
        <v>195</v>
      </c>
      <c r="B196" s="22" t="s">
        <v>334</v>
      </c>
      <c r="C196" s="22" t="s">
        <v>52</v>
      </c>
      <c r="D196" s="8">
        <v>594</v>
      </c>
      <c r="E196" s="11">
        <v>416</v>
      </c>
      <c r="F196" s="8">
        <v>89</v>
      </c>
      <c r="G196" s="8">
        <v>113.3</v>
      </c>
      <c r="H196" s="8">
        <v>10.8</v>
      </c>
      <c r="I196" s="8">
        <v>36</v>
      </c>
      <c r="J196" s="10">
        <v>8.5999999999999993E-2</v>
      </c>
      <c r="K196" s="8">
        <v>173</v>
      </c>
      <c r="L196" s="10">
        <v>0.41599999999999998</v>
      </c>
      <c r="M196" s="11">
        <v>0.23699999999999999</v>
      </c>
      <c r="N196" s="8">
        <v>0.24299999999999999</v>
      </c>
      <c r="O196" s="11">
        <v>0.38300000000000001</v>
      </c>
      <c r="P196" s="8">
        <v>0.4</v>
      </c>
      <c r="Q196" s="11">
        <v>0.29499999999999998</v>
      </c>
      <c r="R196" s="8">
        <v>0.31</v>
      </c>
    </row>
    <row r="197" spans="1:18" ht="15" thickBot="1">
      <c r="A197" s="5">
        <v>196</v>
      </c>
      <c r="B197" s="22" t="s">
        <v>166</v>
      </c>
      <c r="C197" s="22" t="s">
        <v>58</v>
      </c>
      <c r="D197" s="8">
        <v>566</v>
      </c>
      <c r="E197" s="11">
        <v>384</v>
      </c>
      <c r="F197" s="8">
        <v>89.4</v>
      </c>
      <c r="G197" s="8">
        <v>111</v>
      </c>
      <c r="H197" s="8">
        <v>10.4</v>
      </c>
      <c r="I197" s="8">
        <v>34</v>
      </c>
      <c r="J197" s="10">
        <v>8.8999999999999996E-2</v>
      </c>
      <c r="K197" s="8">
        <v>154</v>
      </c>
      <c r="L197" s="10">
        <v>0.40100000000000002</v>
      </c>
      <c r="M197" s="11">
        <v>0.27500000000000002</v>
      </c>
      <c r="N197" s="8">
        <v>0.24099999999999999</v>
      </c>
      <c r="O197" s="11">
        <v>0.44400000000000001</v>
      </c>
      <c r="P197" s="8">
        <v>0.41899999999999998</v>
      </c>
      <c r="Q197" s="11">
        <v>0.33</v>
      </c>
      <c r="R197" s="8">
        <v>0.31</v>
      </c>
    </row>
    <row r="198" spans="1:18" ht="15" thickBot="1">
      <c r="A198" s="5">
        <v>197</v>
      </c>
      <c r="B198" s="22" t="s">
        <v>187</v>
      </c>
      <c r="C198" s="22" t="s">
        <v>95</v>
      </c>
      <c r="D198" s="8">
        <v>528</v>
      </c>
      <c r="E198" s="11">
        <v>402</v>
      </c>
      <c r="F198" s="8">
        <v>89.1</v>
      </c>
      <c r="G198" s="8">
        <v>111.2</v>
      </c>
      <c r="H198" s="8">
        <v>7.5</v>
      </c>
      <c r="I198" s="8">
        <v>20</v>
      </c>
      <c r="J198" s="10">
        <v>0.05</v>
      </c>
      <c r="K198" s="8">
        <v>155</v>
      </c>
      <c r="L198" s="10">
        <v>0.38600000000000001</v>
      </c>
      <c r="M198" s="11">
        <v>0.248</v>
      </c>
      <c r="N198" s="8">
        <v>0.26</v>
      </c>
      <c r="O198" s="11">
        <v>0.39900000000000002</v>
      </c>
      <c r="P198" s="8">
        <v>0.38300000000000001</v>
      </c>
      <c r="Q198" s="11">
        <v>0.30599999999999999</v>
      </c>
      <c r="R198" s="8">
        <v>0.31</v>
      </c>
    </row>
    <row r="199" spans="1:18" ht="15" thickBot="1">
      <c r="A199" s="5">
        <v>198</v>
      </c>
      <c r="B199" s="22" t="s">
        <v>200</v>
      </c>
      <c r="C199" s="22" t="s">
        <v>100</v>
      </c>
      <c r="D199" s="8">
        <v>383</v>
      </c>
      <c r="E199" s="11">
        <v>237</v>
      </c>
      <c r="F199" s="8">
        <v>90.4</v>
      </c>
      <c r="G199" s="8">
        <v>111.6</v>
      </c>
      <c r="H199" s="8">
        <v>10.4</v>
      </c>
      <c r="I199" s="8">
        <v>29</v>
      </c>
      <c r="J199" s="10">
        <v>0.122</v>
      </c>
      <c r="K199" s="8">
        <v>99</v>
      </c>
      <c r="L199" s="10">
        <v>0.41799999999999998</v>
      </c>
      <c r="M199" s="11">
        <v>0.25</v>
      </c>
      <c r="N199" s="8">
        <v>0.224</v>
      </c>
      <c r="O199" s="11">
        <v>0.45700000000000002</v>
      </c>
      <c r="P199" s="8">
        <v>0.434</v>
      </c>
      <c r="Q199" s="11">
        <v>0.32500000000000001</v>
      </c>
      <c r="R199" s="8">
        <v>0.31</v>
      </c>
    </row>
    <row r="200" spans="1:18" ht="15" thickBot="1">
      <c r="A200" s="5">
        <v>199</v>
      </c>
      <c r="B200" s="22" t="s">
        <v>145</v>
      </c>
      <c r="C200" s="22" t="s">
        <v>26</v>
      </c>
      <c r="D200" s="8">
        <v>533</v>
      </c>
      <c r="E200" s="11">
        <v>389</v>
      </c>
      <c r="F200" s="8">
        <v>88.2</v>
      </c>
      <c r="G200" s="8">
        <v>109.4</v>
      </c>
      <c r="H200" s="8">
        <v>5.4</v>
      </c>
      <c r="I200" s="8">
        <v>27</v>
      </c>
      <c r="J200" s="10">
        <v>6.9000000000000006E-2</v>
      </c>
      <c r="K200" s="8">
        <v>159</v>
      </c>
      <c r="L200" s="10">
        <v>0.40899999999999997</v>
      </c>
      <c r="M200" s="11">
        <v>0.26400000000000001</v>
      </c>
      <c r="N200" s="8">
        <v>0.246</v>
      </c>
      <c r="O200" s="11">
        <v>0.42</v>
      </c>
      <c r="P200" s="8">
        <v>0.39800000000000002</v>
      </c>
      <c r="Q200" s="11">
        <v>0.32100000000000001</v>
      </c>
      <c r="R200" s="8">
        <v>0.309</v>
      </c>
    </row>
    <row r="201" spans="1:18" ht="15" thickBot="1">
      <c r="A201" s="5">
        <v>200</v>
      </c>
      <c r="B201" s="22" t="s">
        <v>310</v>
      </c>
      <c r="C201" s="22" t="s">
        <v>50</v>
      </c>
      <c r="D201" s="8">
        <v>621</v>
      </c>
      <c r="E201" s="11">
        <v>477</v>
      </c>
      <c r="F201" s="8">
        <v>86.6</v>
      </c>
      <c r="G201" s="8">
        <v>109.1</v>
      </c>
      <c r="H201" s="8">
        <v>14.5</v>
      </c>
      <c r="I201" s="8">
        <v>14</v>
      </c>
      <c r="J201" s="10">
        <v>2.9000000000000001E-2</v>
      </c>
      <c r="K201" s="8">
        <v>128</v>
      </c>
      <c r="L201" s="10">
        <v>0.26800000000000002</v>
      </c>
      <c r="M201" s="11">
        <v>0.26200000000000001</v>
      </c>
      <c r="N201" s="8">
        <v>0.26700000000000002</v>
      </c>
      <c r="O201" s="11">
        <v>0.35599999999999998</v>
      </c>
      <c r="P201" s="8">
        <v>0.37</v>
      </c>
      <c r="Q201" s="11">
        <v>0.29899999999999999</v>
      </c>
      <c r="R201" s="8">
        <v>0.309</v>
      </c>
    </row>
    <row r="202" spans="1:18" ht="15" thickBot="1">
      <c r="A202" s="5">
        <v>201</v>
      </c>
      <c r="B202" s="22" t="s">
        <v>216</v>
      </c>
      <c r="C202" s="22" t="s">
        <v>29</v>
      </c>
      <c r="D202" s="8">
        <v>323</v>
      </c>
      <c r="E202" s="11">
        <v>198</v>
      </c>
      <c r="F202" s="8">
        <v>89</v>
      </c>
      <c r="G202" s="8">
        <v>110.5</v>
      </c>
      <c r="H202" s="8">
        <v>19.7</v>
      </c>
      <c r="I202" s="8">
        <v>25</v>
      </c>
      <c r="J202" s="10">
        <v>0.126</v>
      </c>
      <c r="K202" s="8">
        <v>73</v>
      </c>
      <c r="L202" s="10">
        <v>0.36899999999999999</v>
      </c>
      <c r="M202" s="11">
        <v>0.28000000000000003</v>
      </c>
      <c r="N202" s="8">
        <v>0.245</v>
      </c>
      <c r="O202" s="11">
        <v>0.495</v>
      </c>
      <c r="P202" s="8">
        <v>0.45</v>
      </c>
      <c r="Q202" s="11">
        <v>0.33900000000000002</v>
      </c>
      <c r="R202" s="8">
        <v>0.309</v>
      </c>
    </row>
    <row r="203" spans="1:18" ht="15" thickBot="1">
      <c r="A203" s="5">
        <v>202</v>
      </c>
      <c r="B203" s="22" t="s">
        <v>303</v>
      </c>
      <c r="C203" s="22" t="s">
        <v>129</v>
      </c>
      <c r="D203" s="8">
        <v>482</v>
      </c>
      <c r="E203" s="11">
        <v>395</v>
      </c>
      <c r="F203" s="8">
        <v>88.3</v>
      </c>
      <c r="G203" s="8">
        <v>110</v>
      </c>
      <c r="H203" s="8">
        <v>4.5999999999999996</v>
      </c>
      <c r="I203" s="8">
        <v>23</v>
      </c>
      <c r="J203" s="10">
        <v>5.8000000000000003E-2</v>
      </c>
      <c r="K203" s="8">
        <v>141</v>
      </c>
      <c r="L203" s="10">
        <v>0.35699999999999998</v>
      </c>
      <c r="M203" s="11">
        <v>0.26600000000000001</v>
      </c>
      <c r="N203" s="8">
        <v>0.26200000000000001</v>
      </c>
      <c r="O203" s="11">
        <v>0.38500000000000001</v>
      </c>
      <c r="P203" s="8">
        <v>0.40100000000000002</v>
      </c>
      <c r="Q203" s="11">
        <v>0.29699999999999999</v>
      </c>
      <c r="R203" s="8">
        <v>0.309</v>
      </c>
    </row>
    <row r="204" spans="1:18" ht="15" thickBot="1">
      <c r="A204" s="5">
        <v>203</v>
      </c>
      <c r="B204" s="22" t="s">
        <v>88</v>
      </c>
      <c r="C204" s="22" t="s">
        <v>89</v>
      </c>
      <c r="D204" s="8">
        <v>640</v>
      </c>
      <c r="E204" s="11">
        <v>494</v>
      </c>
      <c r="F204" s="8">
        <v>88.1</v>
      </c>
      <c r="G204" s="8">
        <v>108</v>
      </c>
      <c r="H204" s="8">
        <v>10.199999999999999</v>
      </c>
      <c r="I204" s="8">
        <v>23</v>
      </c>
      <c r="J204" s="10">
        <v>4.7E-2</v>
      </c>
      <c r="K204" s="8">
        <v>174</v>
      </c>
      <c r="L204" s="10">
        <v>0.35199999999999998</v>
      </c>
      <c r="M204" s="11">
        <v>0.28000000000000003</v>
      </c>
      <c r="N204" s="8">
        <v>0.26700000000000002</v>
      </c>
      <c r="O204" s="11">
        <v>0.41899999999999998</v>
      </c>
      <c r="P204" s="8">
        <v>0.38100000000000001</v>
      </c>
      <c r="Q204" s="11">
        <v>0.32300000000000001</v>
      </c>
      <c r="R204" s="8">
        <v>0.309</v>
      </c>
    </row>
    <row r="205" spans="1:18" ht="15" thickBot="1">
      <c r="A205" s="5">
        <v>204</v>
      </c>
      <c r="B205" s="22" t="s">
        <v>275</v>
      </c>
      <c r="C205" s="22" t="s">
        <v>45</v>
      </c>
      <c r="D205" s="8">
        <v>315</v>
      </c>
      <c r="E205" s="11">
        <v>218</v>
      </c>
      <c r="F205" s="8">
        <v>88.8</v>
      </c>
      <c r="G205" s="8">
        <v>106.3</v>
      </c>
      <c r="H205" s="8">
        <v>17.7</v>
      </c>
      <c r="I205" s="8">
        <v>12</v>
      </c>
      <c r="J205" s="10">
        <v>5.5E-2</v>
      </c>
      <c r="K205" s="8">
        <v>72</v>
      </c>
      <c r="L205" s="10">
        <v>0.33</v>
      </c>
      <c r="M205" s="11">
        <v>0.25900000000000001</v>
      </c>
      <c r="N205" s="8">
        <v>0.249</v>
      </c>
      <c r="O205" s="11">
        <v>0.34799999999999998</v>
      </c>
      <c r="P205" s="8">
        <v>0.36699999999999999</v>
      </c>
      <c r="Q205" s="11">
        <v>0.30199999999999999</v>
      </c>
      <c r="R205" s="8">
        <v>0.307</v>
      </c>
    </row>
    <row r="206" spans="1:18" ht="15" thickBot="1">
      <c r="A206" s="5">
        <v>205</v>
      </c>
      <c r="B206" s="22" t="s">
        <v>186</v>
      </c>
      <c r="C206" s="22" t="s">
        <v>54</v>
      </c>
      <c r="D206" s="8">
        <v>601</v>
      </c>
      <c r="E206" s="11">
        <v>377</v>
      </c>
      <c r="F206" s="8">
        <v>88.7</v>
      </c>
      <c r="G206" s="8">
        <v>108.7</v>
      </c>
      <c r="H206" s="8">
        <v>14.2</v>
      </c>
      <c r="I206" s="8">
        <v>34</v>
      </c>
      <c r="J206" s="10">
        <v>0.09</v>
      </c>
      <c r="K206" s="8">
        <v>161</v>
      </c>
      <c r="L206" s="10">
        <v>0.42699999999999999</v>
      </c>
      <c r="M206" s="11">
        <v>0.20899999999999999</v>
      </c>
      <c r="N206" s="8">
        <v>0.22900000000000001</v>
      </c>
      <c r="O206" s="11">
        <v>0.38300000000000001</v>
      </c>
      <c r="P206" s="8">
        <v>0.39100000000000001</v>
      </c>
      <c r="Q206" s="11">
        <v>0.28999999999999998</v>
      </c>
      <c r="R206" s="8">
        <v>0.307</v>
      </c>
    </row>
    <row r="207" spans="1:18" ht="15" thickBot="1">
      <c r="A207" s="5">
        <v>206</v>
      </c>
      <c r="B207" s="22" t="s">
        <v>212</v>
      </c>
      <c r="C207" s="6" t="s">
        <v>103</v>
      </c>
      <c r="D207" s="8">
        <v>619</v>
      </c>
      <c r="E207" s="11">
        <v>450</v>
      </c>
      <c r="F207" s="8">
        <v>88.8</v>
      </c>
      <c r="G207" s="8">
        <v>111.7</v>
      </c>
      <c r="H207" s="8">
        <v>12.8</v>
      </c>
      <c r="I207" s="8">
        <v>30</v>
      </c>
      <c r="J207" s="10">
        <v>6.7000000000000004E-2</v>
      </c>
      <c r="K207" s="8">
        <v>163</v>
      </c>
      <c r="L207" s="10">
        <v>0.36199999999999999</v>
      </c>
      <c r="M207" s="11">
        <v>0.24</v>
      </c>
      <c r="N207" s="8">
        <v>0.23599999999999999</v>
      </c>
      <c r="O207" s="11">
        <v>0.42899999999999999</v>
      </c>
      <c r="P207" s="8">
        <v>0.373</v>
      </c>
      <c r="Q207" s="11">
        <v>0.32300000000000001</v>
      </c>
      <c r="R207" s="8">
        <v>0.30599999999999999</v>
      </c>
    </row>
    <row r="208" spans="1:18" ht="15" thickBot="1">
      <c r="A208" s="5">
        <v>207</v>
      </c>
      <c r="B208" s="22" t="s">
        <v>278</v>
      </c>
      <c r="C208" s="22" t="s">
        <v>32</v>
      </c>
      <c r="D208" s="8">
        <v>420</v>
      </c>
      <c r="E208" s="11">
        <v>263</v>
      </c>
      <c r="F208" s="8">
        <v>88.2</v>
      </c>
      <c r="G208" s="8">
        <v>109</v>
      </c>
      <c r="H208" s="8">
        <v>20.2</v>
      </c>
      <c r="I208" s="8">
        <v>18</v>
      </c>
      <c r="J208" s="10">
        <v>6.8000000000000005E-2</v>
      </c>
      <c r="K208" s="8">
        <v>98</v>
      </c>
      <c r="L208" s="10">
        <v>0.373</v>
      </c>
      <c r="M208" s="11">
        <v>0.23799999999999999</v>
      </c>
      <c r="N208" s="8">
        <v>0.222</v>
      </c>
      <c r="O208" s="11">
        <v>0.39400000000000002</v>
      </c>
      <c r="P208" s="8">
        <v>0.34799999999999998</v>
      </c>
      <c r="Q208" s="11">
        <v>0.32300000000000001</v>
      </c>
      <c r="R208" s="8">
        <v>0.30599999999999999</v>
      </c>
    </row>
    <row r="209" spans="1:18" ht="15" thickBot="1">
      <c r="A209" s="5">
        <v>208</v>
      </c>
      <c r="B209" s="22" t="s">
        <v>181</v>
      </c>
      <c r="C209" s="22" t="s">
        <v>116</v>
      </c>
      <c r="D209" s="8">
        <v>353</v>
      </c>
      <c r="E209" s="11">
        <v>215</v>
      </c>
      <c r="F209" s="8">
        <v>88.8</v>
      </c>
      <c r="G209" s="8">
        <v>110</v>
      </c>
      <c r="H209" s="8">
        <v>28.9</v>
      </c>
      <c r="I209" s="8">
        <v>28</v>
      </c>
      <c r="J209" s="10">
        <v>0.13</v>
      </c>
      <c r="K209" s="8">
        <v>84</v>
      </c>
      <c r="L209" s="10">
        <v>0.39100000000000001</v>
      </c>
      <c r="M209" s="11">
        <v>0.247</v>
      </c>
      <c r="N209" s="8">
        <v>0.21</v>
      </c>
      <c r="O209" s="11">
        <v>0.53100000000000003</v>
      </c>
      <c r="P209" s="8">
        <v>0.44</v>
      </c>
      <c r="Q209" s="11">
        <v>0.34699999999999998</v>
      </c>
      <c r="R209" s="8">
        <v>0.30599999999999999</v>
      </c>
    </row>
    <row r="210" spans="1:18" ht="15" thickBot="1">
      <c r="A210" s="5">
        <v>209</v>
      </c>
      <c r="B210" s="22" t="s">
        <v>248</v>
      </c>
      <c r="C210" s="6" t="s">
        <v>103</v>
      </c>
      <c r="D210" s="8">
        <v>404</v>
      </c>
      <c r="E210" s="11">
        <v>248</v>
      </c>
      <c r="F210" s="8">
        <v>88.2</v>
      </c>
      <c r="G210" s="8">
        <v>112.7</v>
      </c>
      <c r="H210" s="8">
        <v>12.9</v>
      </c>
      <c r="I210" s="8">
        <v>24</v>
      </c>
      <c r="J210" s="10">
        <v>9.7000000000000003E-2</v>
      </c>
      <c r="K210" s="8">
        <v>89</v>
      </c>
      <c r="L210" s="10">
        <v>0.35899999999999999</v>
      </c>
      <c r="M210" s="11">
        <v>0.224</v>
      </c>
      <c r="N210" s="8">
        <v>0.23</v>
      </c>
      <c r="O210" s="11">
        <v>0.371</v>
      </c>
      <c r="P210" s="8">
        <v>0.373</v>
      </c>
      <c r="Q210" s="11">
        <v>0.29799999999999999</v>
      </c>
      <c r="R210" s="8">
        <v>0.30599999999999999</v>
      </c>
    </row>
    <row r="211" spans="1:18" ht="15" thickBot="1">
      <c r="A211" s="5">
        <v>210</v>
      </c>
      <c r="B211" s="22" t="s">
        <v>170</v>
      </c>
      <c r="C211" s="22" t="s">
        <v>144</v>
      </c>
      <c r="D211" s="8">
        <v>409</v>
      </c>
      <c r="E211" s="11">
        <v>264</v>
      </c>
      <c r="F211" s="8">
        <v>86.5</v>
      </c>
      <c r="G211" s="8">
        <v>114.2</v>
      </c>
      <c r="H211" s="8">
        <v>15.1</v>
      </c>
      <c r="I211" s="8">
        <v>18</v>
      </c>
      <c r="J211" s="10">
        <v>6.8000000000000005E-2</v>
      </c>
      <c r="K211" s="8">
        <v>84</v>
      </c>
      <c r="L211" s="10">
        <v>0.318</v>
      </c>
      <c r="M211" s="11">
        <v>0.25700000000000001</v>
      </c>
      <c r="N211" s="8">
        <v>0.23499999999999999</v>
      </c>
      <c r="O211" s="11">
        <v>0.41099999999999998</v>
      </c>
      <c r="P211" s="8">
        <v>0.36499999999999999</v>
      </c>
      <c r="Q211" s="11">
        <v>0.32700000000000001</v>
      </c>
      <c r="R211" s="8">
        <v>0.30599999999999999</v>
      </c>
    </row>
    <row r="212" spans="1:18" ht="15" thickBot="1">
      <c r="A212" s="5">
        <v>211</v>
      </c>
      <c r="B212" s="22" t="s">
        <v>161</v>
      </c>
      <c r="C212" s="22" t="s">
        <v>129</v>
      </c>
      <c r="D212" s="8">
        <v>614</v>
      </c>
      <c r="E212" s="11">
        <v>451</v>
      </c>
      <c r="F212" s="8">
        <v>87.4</v>
      </c>
      <c r="G212" s="8">
        <v>112.5</v>
      </c>
      <c r="H212" s="8">
        <v>13.5</v>
      </c>
      <c r="I212" s="8">
        <v>31</v>
      </c>
      <c r="J212" s="10">
        <v>6.9000000000000006E-2</v>
      </c>
      <c r="K212" s="8">
        <v>161</v>
      </c>
      <c r="L212" s="10">
        <v>0.35699999999999998</v>
      </c>
      <c r="M212" s="11">
        <v>0.245</v>
      </c>
      <c r="N212" s="8">
        <v>0.248</v>
      </c>
      <c r="O212" s="11">
        <v>0.41199999999999998</v>
      </c>
      <c r="P212" s="8">
        <v>0.39800000000000002</v>
      </c>
      <c r="Q212" s="11">
        <v>0.30599999999999999</v>
      </c>
      <c r="R212" s="8">
        <v>0.30599999999999999</v>
      </c>
    </row>
    <row r="213" spans="1:18" ht="15" thickBot="1">
      <c r="A213" s="5">
        <v>212</v>
      </c>
      <c r="B213" s="22" t="s">
        <v>342</v>
      </c>
      <c r="C213" s="6" t="s">
        <v>103</v>
      </c>
      <c r="D213" s="8">
        <v>521</v>
      </c>
      <c r="E213" s="11">
        <v>375</v>
      </c>
      <c r="F213" s="8">
        <v>86.5</v>
      </c>
      <c r="G213" s="8">
        <v>108.8</v>
      </c>
      <c r="H213" s="8">
        <v>14.8</v>
      </c>
      <c r="I213" s="8">
        <v>15</v>
      </c>
      <c r="J213" s="10">
        <v>0.04</v>
      </c>
      <c r="K213" s="8">
        <v>119</v>
      </c>
      <c r="L213" s="10">
        <v>0.317</v>
      </c>
      <c r="M213" s="11">
        <v>0.24199999999999999</v>
      </c>
      <c r="N213" s="8">
        <v>0.245</v>
      </c>
      <c r="O213" s="11">
        <v>0.36799999999999999</v>
      </c>
      <c r="P213" s="8">
        <v>0.34399999999999997</v>
      </c>
      <c r="Q213" s="11">
        <v>0.30399999999999999</v>
      </c>
      <c r="R213" s="8">
        <v>0.30499999999999999</v>
      </c>
    </row>
    <row r="214" spans="1:18" ht="15" thickBot="1">
      <c r="A214" s="5">
        <v>213</v>
      </c>
      <c r="B214" s="22" t="s">
        <v>307</v>
      </c>
      <c r="C214" s="22" t="s">
        <v>24</v>
      </c>
      <c r="D214" s="8">
        <v>304</v>
      </c>
      <c r="E214" s="11">
        <v>201</v>
      </c>
      <c r="F214" s="8">
        <v>86.8</v>
      </c>
      <c r="G214" s="8">
        <v>109</v>
      </c>
      <c r="H214" s="8">
        <v>16.600000000000001</v>
      </c>
      <c r="I214" s="8">
        <v>12</v>
      </c>
      <c r="J214" s="10">
        <v>0.06</v>
      </c>
      <c r="K214" s="8">
        <v>63</v>
      </c>
      <c r="L214" s="10">
        <v>0.313</v>
      </c>
      <c r="M214" s="11">
        <v>0.19500000000000001</v>
      </c>
      <c r="N214" s="8">
        <v>0.21099999999999999</v>
      </c>
      <c r="O214" s="11">
        <v>0.36699999999999999</v>
      </c>
      <c r="P214" s="8">
        <v>0.35199999999999998</v>
      </c>
      <c r="Q214" s="11">
        <v>0.29499999999999998</v>
      </c>
      <c r="R214" s="8">
        <v>0.30499999999999999</v>
      </c>
    </row>
    <row r="215" spans="1:18" ht="15" thickBot="1">
      <c r="A215" s="5">
        <v>214</v>
      </c>
      <c r="B215" s="22" t="s">
        <v>268</v>
      </c>
      <c r="C215" s="22" t="s">
        <v>64</v>
      </c>
      <c r="D215" s="8">
        <v>336</v>
      </c>
      <c r="E215" s="11">
        <v>259</v>
      </c>
      <c r="F215" s="8">
        <v>87.9</v>
      </c>
      <c r="G215" s="8">
        <v>111.5</v>
      </c>
      <c r="H215" s="8">
        <v>10.5</v>
      </c>
      <c r="I215" s="8">
        <v>10</v>
      </c>
      <c r="J215" s="10">
        <v>3.9E-2</v>
      </c>
      <c r="K215" s="8">
        <v>97</v>
      </c>
      <c r="L215" s="10">
        <v>0.375</v>
      </c>
      <c r="M215" s="11">
        <v>0.26400000000000001</v>
      </c>
      <c r="N215" s="8">
        <v>0.26300000000000001</v>
      </c>
      <c r="O215" s="11">
        <v>0.376</v>
      </c>
      <c r="P215" s="8">
        <v>0.36799999999999999</v>
      </c>
      <c r="Q215" s="11">
        <v>0.29899999999999999</v>
      </c>
      <c r="R215" s="8">
        <v>0.30399999999999999</v>
      </c>
    </row>
    <row r="216" spans="1:18" ht="15" thickBot="1">
      <c r="A216" s="5">
        <v>215</v>
      </c>
      <c r="B216" s="22" t="s">
        <v>238</v>
      </c>
      <c r="C216" s="22" t="s">
        <v>41</v>
      </c>
      <c r="D216" s="8">
        <v>522</v>
      </c>
      <c r="E216" s="11">
        <v>368</v>
      </c>
      <c r="F216" s="8">
        <v>87.3</v>
      </c>
      <c r="G216" s="8">
        <v>108.4</v>
      </c>
      <c r="H216" s="8">
        <v>15</v>
      </c>
      <c r="I216" s="8">
        <v>16</v>
      </c>
      <c r="J216" s="10">
        <v>4.3999999999999997E-2</v>
      </c>
      <c r="K216" s="8">
        <v>122</v>
      </c>
      <c r="L216" s="10">
        <v>0.33200000000000002</v>
      </c>
      <c r="M216" s="11">
        <v>0.22900000000000001</v>
      </c>
      <c r="N216" s="8">
        <v>0.23599999999999999</v>
      </c>
      <c r="O216" s="11">
        <v>0.378</v>
      </c>
      <c r="P216" s="8">
        <v>0.36599999999999999</v>
      </c>
      <c r="Q216" s="11">
        <v>0.30099999999999999</v>
      </c>
      <c r="R216" s="8">
        <v>0.30399999999999999</v>
      </c>
    </row>
    <row r="217" spans="1:18" ht="15" thickBot="1">
      <c r="A217" s="5">
        <v>216</v>
      </c>
      <c r="B217" s="22" t="s">
        <v>139</v>
      </c>
      <c r="C217" s="22" t="s">
        <v>43</v>
      </c>
      <c r="D217" s="8">
        <v>423</v>
      </c>
      <c r="E217" s="11">
        <v>273</v>
      </c>
      <c r="F217" s="8">
        <v>90.1</v>
      </c>
      <c r="G217" s="8">
        <v>114.1</v>
      </c>
      <c r="H217" s="8">
        <v>12.5</v>
      </c>
      <c r="I217" s="8">
        <v>34</v>
      </c>
      <c r="J217" s="10">
        <v>0.125</v>
      </c>
      <c r="K217" s="8">
        <v>122</v>
      </c>
      <c r="L217" s="10">
        <v>0.44700000000000001</v>
      </c>
      <c r="M217" s="11">
        <v>0.20899999999999999</v>
      </c>
      <c r="N217" s="8">
        <v>0.20699999999999999</v>
      </c>
      <c r="O217" s="11">
        <v>0.437</v>
      </c>
      <c r="P217" s="8">
        <v>0.41599999999999998</v>
      </c>
      <c r="Q217" s="11">
        <v>0.31</v>
      </c>
      <c r="R217" s="8">
        <v>0.30399999999999999</v>
      </c>
    </row>
    <row r="218" spans="1:18" ht="15" thickBot="1">
      <c r="A218" s="5">
        <v>217</v>
      </c>
      <c r="B218" s="22" t="s">
        <v>300</v>
      </c>
      <c r="C218" s="6" t="s">
        <v>103</v>
      </c>
      <c r="D218" s="8">
        <v>545</v>
      </c>
      <c r="E218" s="11">
        <v>414</v>
      </c>
      <c r="F218" s="8">
        <v>88.3</v>
      </c>
      <c r="G218" s="8">
        <v>110.5</v>
      </c>
      <c r="H218" s="8">
        <v>7.6</v>
      </c>
      <c r="I218" s="8">
        <v>14</v>
      </c>
      <c r="J218" s="10">
        <v>3.4000000000000002E-2</v>
      </c>
      <c r="K218" s="8">
        <v>163</v>
      </c>
      <c r="L218" s="10">
        <v>0.39400000000000002</v>
      </c>
      <c r="M218" s="11">
        <v>0.26300000000000001</v>
      </c>
      <c r="N218" s="8">
        <v>0.26900000000000002</v>
      </c>
      <c r="O218" s="11">
        <v>0.378</v>
      </c>
      <c r="P218" s="8">
        <v>0.374</v>
      </c>
      <c r="Q218" s="11">
        <v>0.29699999999999999</v>
      </c>
      <c r="R218" s="8">
        <v>0.30299999999999999</v>
      </c>
    </row>
    <row r="219" spans="1:18" ht="15" thickBot="1">
      <c r="A219" s="5">
        <v>218</v>
      </c>
      <c r="B219" s="22" t="s">
        <v>336</v>
      </c>
      <c r="C219" s="22" t="s">
        <v>45</v>
      </c>
      <c r="D219" s="8">
        <v>351</v>
      </c>
      <c r="E219" s="11">
        <v>230</v>
      </c>
      <c r="F219" s="8">
        <v>89.9</v>
      </c>
      <c r="G219" s="8">
        <v>114.8</v>
      </c>
      <c r="H219" s="8">
        <v>15.2</v>
      </c>
      <c r="I219" s="8">
        <v>20</v>
      </c>
      <c r="J219" s="10">
        <v>8.6999999999999994E-2</v>
      </c>
      <c r="K219" s="8">
        <v>92</v>
      </c>
      <c r="L219" s="10">
        <v>0.4</v>
      </c>
      <c r="M219" s="11">
        <v>0.215</v>
      </c>
      <c r="N219" s="8">
        <v>0.23200000000000001</v>
      </c>
      <c r="O219" s="11">
        <v>0.376</v>
      </c>
      <c r="P219" s="8">
        <v>0.36499999999999999</v>
      </c>
      <c r="Q219" s="11">
        <v>0.28799999999999998</v>
      </c>
      <c r="R219" s="8">
        <v>0.30299999999999999</v>
      </c>
    </row>
    <row r="220" spans="1:18" ht="15" thickBot="1">
      <c r="A220" s="5">
        <v>219</v>
      </c>
      <c r="B220" s="22" t="s">
        <v>177</v>
      </c>
      <c r="C220" s="22" t="s">
        <v>97</v>
      </c>
      <c r="D220" s="8">
        <v>581</v>
      </c>
      <c r="E220" s="11">
        <v>397</v>
      </c>
      <c r="F220" s="8">
        <v>87.8</v>
      </c>
      <c r="G220" s="8">
        <v>112.5</v>
      </c>
      <c r="H220" s="8">
        <v>20.5</v>
      </c>
      <c r="I220" s="8">
        <v>29</v>
      </c>
      <c r="J220" s="10">
        <v>7.2999999999999995E-2</v>
      </c>
      <c r="K220" s="8">
        <v>143</v>
      </c>
      <c r="L220" s="10">
        <v>0.36</v>
      </c>
      <c r="M220" s="11">
        <v>0.22</v>
      </c>
      <c r="N220" s="8">
        <v>0.23200000000000001</v>
      </c>
      <c r="O220" s="11">
        <v>0.38900000000000001</v>
      </c>
      <c r="P220" s="8">
        <v>0.39100000000000001</v>
      </c>
      <c r="Q220" s="11">
        <v>0.29299999999999998</v>
      </c>
      <c r="R220" s="8">
        <v>0.30299999999999999</v>
      </c>
    </row>
    <row r="221" spans="1:18" ht="15" thickBot="1">
      <c r="A221" s="5">
        <v>220</v>
      </c>
      <c r="B221" s="22" t="s">
        <v>286</v>
      </c>
      <c r="C221" s="22" t="s">
        <v>48</v>
      </c>
      <c r="D221" s="8">
        <v>345</v>
      </c>
      <c r="E221" s="11">
        <v>203</v>
      </c>
      <c r="F221" s="8">
        <v>91.1</v>
      </c>
      <c r="G221" s="8">
        <v>114.4</v>
      </c>
      <c r="H221" s="8">
        <v>3.7</v>
      </c>
      <c r="I221" s="8">
        <v>20</v>
      </c>
      <c r="J221" s="10">
        <v>9.9000000000000005E-2</v>
      </c>
      <c r="K221" s="8">
        <v>94</v>
      </c>
      <c r="L221" s="10">
        <v>0.46300000000000002</v>
      </c>
      <c r="M221" s="11">
        <v>0.21</v>
      </c>
      <c r="N221" s="8">
        <v>0.22700000000000001</v>
      </c>
      <c r="O221" s="11">
        <v>0.35199999999999998</v>
      </c>
      <c r="P221" s="8">
        <v>0.40100000000000002</v>
      </c>
      <c r="Q221" s="11">
        <v>0.27600000000000002</v>
      </c>
      <c r="R221" s="8">
        <v>0.30299999999999999</v>
      </c>
    </row>
    <row r="222" spans="1:18" ht="15" thickBot="1">
      <c r="A222" s="5">
        <v>221</v>
      </c>
      <c r="B222" s="22" t="s">
        <v>270</v>
      </c>
      <c r="C222" s="22" t="s">
        <v>169</v>
      </c>
      <c r="D222" s="8">
        <v>490</v>
      </c>
      <c r="E222" s="11">
        <v>308</v>
      </c>
      <c r="F222" s="8">
        <v>90.6</v>
      </c>
      <c r="G222" s="8">
        <v>113.4</v>
      </c>
      <c r="H222" s="8">
        <v>19.600000000000001</v>
      </c>
      <c r="I222" s="8">
        <v>41</v>
      </c>
      <c r="J222" s="10">
        <v>0.13300000000000001</v>
      </c>
      <c r="K222" s="8">
        <v>136</v>
      </c>
      <c r="L222" s="10">
        <v>0.442</v>
      </c>
      <c r="M222" s="11">
        <v>0.20499999999999999</v>
      </c>
      <c r="N222" s="8">
        <v>0.216</v>
      </c>
      <c r="O222" s="11">
        <v>0.41299999999999998</v>
      </c>
      <c r="P222" s="8">
        <v>0.42899999999999999</v>
      </c>
      <c r="Q222" s="11">
        <v>0.28999999999999998</v>
      </c>
      <c r="R222" s="8">
        <v>0.30299999999999999</v>
      </c>
    </row>
    <row r="223" spans="1:18" ht="15" thickBot="1">
      <c r="A223" s="5">
        <v>222</v>
      </c>
      <c r="B223" s="22" t="s">
        <v>264</v>
      </c>
      <c r="C223" s="22" t="s">
        <v>144</v>
      </c>
      <c r="D223" s="8">
        <v>332</v>
      </c>
      <c r="E223" s="11">
        <v>140</v>
      </c>
      <c r="F223" s="8">
        <v>93</v>
      </c>
      <c r="G223" s="8">
        <v>112.6</v>
      </c>
      <c r="H223" s="8">
        <v>26.4</v>
      </c>
      <c r="I223" s="8">
        <v>26</v>
      </c>
      <c r="J223" s="10">
        <v>0.186</v>
      </c>
      <c r="K223" s="8">
        <v>74</v>
      </c>
      <c r="L223" s="10">
        <v>0.52900000000000003</v>
      </c>
      <c r="M223" s="11">
        <v>0.17699999999999999</v>
      </c>
      <c r="N223" s="8">
        <v>0.154</v>
      </c>
      <c r="O223" s="11">
        <v>0.44</v>
      </c>
      <c r="P223" s="8">
        <v>0.41099999999999998</v>
      </c>
      <c r="Q223" s="11">
        <v>0.32</v>
      </c>
      <c r="R223" s="8">
        <v>0.30199999999999999</v>
      </c>
    </row>
    <row r="224" spans="1:18" ht="15" thickBot="1">
      <c r="A224" s="5">
        <v>223</v>
      </c>
      <c r="B224" s="22" t="s">
        <v>194</v>
      </c>
      <c r="C224" s="22" t="s">
        <v>52</v>
      </c>
      <c r="D224" s="8">
        <v>492</v>
      </c>
      <c r="E224" s="11">
        <v>400</v>
      </c>
      <c r="F224" s="8">
        <v>87</v>
      </c>
      <c r="G224" s="8">
        <v>107</v>
      </c>
      <c r="H224" s="8">
        <v>9.5</v>
      </c>
      <c r="I224" s="8">
        <v>18</v>
      </c>
      <c r="J224" s="10">
        <v>4.4999999999999998E-2</v>
      </c>
      <c r="K224" s="8">
        <v>118</v>
      </c>
      <c r="L224" s="10">
        <v>0.29499999999999998</v>
      </c>
      <c r="M224" s="11">
        <v>0.27800000000000002</v>
      </c>
      <c r="N224" s="8">
        <v>0.27400000000000002</v>
      </c>
      <c r="O224" s="11">
        <v>0.41099999999999998</v>
      </c>
      <c r="P224" s="8">
        <v>0.38400000000000001</v>
      </c>
      <c r="Q224" s="11">
        <v>0.311</v>
      </c>
      <c r="R224" s="8">
        <v>0.30199999999999999</v>
      </c>
    </row>
    <row r="225" spans="1:18" ht="15" thickBot="1">
      <c r="A225" s="5">
        <v>224</v>
      </c>
      <c r="B225" s="22" t="s">
        <v>133</v>
      </c>
      <c r="C225" s="22" t="s">
        <v>52</v>
      </c>
      <c r="D225" s="8">
        <v>634</v>
      </c>
      <c r="E225" s="11">
        <v>453</v>
      </c>
      <c r="F225" s="8">
        <v>88</v>
      </c>
      <c r="G225" s="8">
        <v>111.6</v>
      </c>
      <c r="H225" s="8">
        <v>5.5</v>
      </c>
      <c r="I225" s="8">
        <v>18</v>
      </c>
      <c r="J225" s="10">
        <v>0.04</v>
      </c>
      <c r="K225" s="8">
        <v>159</v>
      </c>
      <c r="L225" s="10">
        <v>0.35099999999999998</v>
      </c>
      <c r="M225" s="11">
        <v>0.26300000000000001</v>
      </c>
      <c r="N225" s="8">
        <v>0.254</v>
      </c>
      <c r="O225" s="11">
        <v>0.38100000000000001</v>
      </c>
      <c r="P225" s="8">
        <v>0.36099999999999999</v>
      </c>
      <c r="Q225" s="11">
        <v>0.31</v>
      </c>
      <c r="R225" s="8">
        <v>0.30199999999999999</v>
      </c>
    </row>
    <row r="226" spans="1:18" ht="15" thickBot="1">
      <c r="A226" s="5">
        <v>225</v>
      </c>
      <c r="B226" s="22" t="s">
        <v>214</v>
      </c>
      <c r="C226" s="22" t="s">
        <v>74</v>
      </c>
      <c r="D226" s="8">
        <v>427</v>
      </c>
      <c r="E226" s="11">
        <v>246</v>
      </c>
      <c r="F226" s="8">
        <v>91.2</v>
      </c>
      <c r="G226" s="8">
        <v>119.2</v>
      </c>
      <c r="H226" s="8">
        <v>3.6</v>
      </c>
      <c r="I226" s="8">
        <v>21</v>
      </c>
      <c r="J226" s="10">
        <v>8.5000000000000006E-2</v>
      </c>
      <c r="K226" s="8">
        <v>113</v>
      </c>
      <c r="L226" s="10">
        <v>0.45900000000000002</v>
      </c>
      <c r="M226" s="11">
        <v>0.23499999999999999</v>
      </c>
      <c r="N226" s="8">
        <v>0.23799999999999999</v>
      </c>
      <c r="O226" s="11">
        <v>0.41</v>
      </c>
      <c r="P226" s="8">
        <v>0.38600000000000001</v>
      </c>
      <c r="Q226" s="11">
        <v>0.30499999999999999</v>
      </c>
      <c r="R226" s="8">
        <v>0.30199999999999999</v>
      </c>
    </row>
    <row r="227" spans="1:18" ht="15" thickBot="1">
      <c r="A227" s="5">
        <v>226</v>
      </c>
      <c r="B227" s="22" t="s">
        <v>165</v>
      </c>
      <c r="C227" s="22" t="s">
        <v>97</v>
      </c>
      <c r="D227" s="8">
        <v>408</v>
      </c>
      <c r="E227" s="11">
        <v>289</v>
      </c>
      <c r="F227" s="8">
        <v>86.7</v>
      </c>
      <c r="G227" s="8">
        <v>107.8</v>
      </c>
      <c r="H227" s="8">
        <v>5.6</v>
      </c>
      <c r="I227" s="8">
        <v>10</v>
      </c>
      <c r="J227" s="10">
        <v>3.5000000000000003E-2</v>
      </c>
      <c r="K227" s="8">
        <v>95</v>
      </c>
      <c r="L227" s="10">
        <v>0.32900000000000001</v>
      </c>
      <c r="M227" s="11">
        <v>0.26500000000000001</v>
      </c>
      <c r="N227" s="8">
        <v>0.25800000000000001</v>
      </c>
      <c r="O227" s="11">
        <v>0.41899999999999998</v>
      </c>
      <c r="P227" s="8">
        <v>0.35</v>
      </c>
      <c r="Q227" s="11">
        <v>0.32</v>
      </c>
      <c r="R227" s="8">
        <v>0.30099999999999999</v>
      </c>
    </row>
    <row r="228" spans="1:18" ht="15" thickBot="1">
      <c r="A228" s="5">
        <v>227</v>
      </c>
      <c r="B228" s="22" t="s">
        <v>299</v>
      </c>
      <c r="C228" s="22" t="s">
        <v>58</v>
      </c>
      <c r="D228" s="8">
        <v>455</v>
      </c>
      <c r="E228" s="11">
        <v>351</v>
      </c>
      <c r="F228" s="8">
        <v>85.7</v>
      </c>
      <c r="G228" s="8">
        <v>106.7</v>
      </c>
      <c r="H228" s="8">
        <v>15.2</v>
      </c>
      <c r="I228" s="8">
        <v>11</v>
      </c>
      <c r="J228" s="10">
        <v>3.1E-2</v>
      </c>
      <c r="K228" s="8">
        <v>80</v>
      </c>
      <c r="L228" s="10">
        <v>0.22800000000000001</v>
      </c>
      <c r="M228" s="11">
        <v>0.24</v>
      </c>
      <c r="N228" s="8">
        <v>0.26</v>
      </c>
      <c r="O228" s="11">
        <v>0.39600000000000002</v>
      </c>
      <c r="P228" s="8">
        <v>0.35899999999999999</v>
      </c>
      <c r="Q228" s="11">
        <v>0.30199999999999999</v>
      </c>
      <c r="R228" s="8">
        <v>0.30099999999999999</v>
      </c>
    </row>
    <row r="229" spans="1:18" ht="15" thickBot="1">
      <c r="A229" s="5">
        <v>228</v>
      </c>
      <c r="B229" s="22" t="s">
        <v>131</v>
      </c>
      <c r="C229" s="22" t="s">
        <v>64</v>
      </c>
      <c r="D229" s="8">
        <v>364</v>
      </c>
      <c r="E229" s="11">
        <v>212</v>
      </c>
      <c r="F229" s="8">
        <v>88.3</v>
      </c>
      <c r="G229" s="8">
        <v>113.7</v>
      </c>
      <c r="H229" s="8">
        <v>14.4</v>
      </c>
      <c r="I229" s="8">
        <v>27</v>
      </c>
      <c r="J229" s="10">
        <v>0.127</v>
      </c>
      <c r="K229" s="8">
        <v>79</v>
      </c>
      <c r="L229" s="10">
        <v>0.373</v>
      </c>
      <c r="M229" s="11">
        <v>0.222</v>
      </c>
      <c r="N229" s="8">
        <v>0.214</v>
      </c>
      <c r="O229" s="11">
        <v>0.49399999999999999</v>
      </c>
      <c r="P229" s="8">
        <v>0.44400000000000001</v>
      </c>
      <c r="Q229" s="11">
        <v>0.31900000000000001</v>
      </c>
      <c r="R229" s="8">
        <v>0.30099999999999999</v>
      </c>
    </row>
    <row r="230" spans="1:18" ht="15" thickBot="1">
      <c r="A230" s="5">
        <v>229</v>
      </c>
      <c r="B230" s="22" t="s">
        <v>262</v>
      </c>
      <c r="C230" s="22" t="s">
        <v>153</v>
      </c>
      <c r="D230" s="8">
        <v>357</v>
      </c>
      <c r="E230" s="11">
        <v>226</v>
      </c>
      <c r="F230" s="8">
        <v>88.1</v>
      </c>
      <c r="G230" s="8">
        <v>111.7</v>
      </c>
      <c r="H230" s="8">
        <v>10.8</v>
      </c>
      <c r="I230" s="8">
        <v>14</v>
      </c>
      <c r="J230" s="10">
        <v>6.2E-2</v>
      </c>
      <c r="K230" s="8">
        <v>82</v>
      </c>
      <c r="L230" s="10">
        <v>0.36299999999999999</v>
      </c>
      <c r="M230" s="11">
        <v>0.218</v>
      </c>
      <c r="N230" s="8">
        <v>0.216</v>
      </c>
      <c r="O230" s="11">
        <v>0.372</v>
      </c>
      <c r="P230" s="8">
        <v>0.37</v>
      </c>
      <c r="Q230" s="11">
        <v>0.29899999999999999</v>
      </c>
      <c r="R230" s="8">
        <v>0.30099999999999999</v>
      </c>
    </row>
    <row r="231" spans="1:18" ht="15" thickBot="1">
      <c r="A231" s="5">
        <v>230</v>
      </c>
      <c r="B231" s="22" t="s">
        <v>267</v>
      </c>
      <c r="C231" s="22" t="s">
        <v>48</v>
      </c>
      <c r="D231" s="8">
        <v>455</v>
      </c>
      <c r="E231" s="11">
        <v>377</v>
      </c>
      <c r="F231" s="8">
        <v>85.7</v>
      </c>
      <c r="G231" s="8">
        <v>106.9</v>
      </c>
      <c r="H231" s="8">
        <v>9.4</v>
      </c>
      <c r="I231" s="8">
        <v>9</v>
      </c>
      <c r="J231" s="10">
        <v>2.4E-2</v>
      </c>
      <c r="K231" s="8">
        <v>110</v>
      </c>
      <c r="L231" s="10">
        <v>0.29199999999999998</v>
      </c>
      <c r="M231" s="11">
        <v>0.26600000000000001</v>
      </c>
      <c r="N231" s="8">
        <v>0.28199999999999997</v>
      </c>
      <c r="O231" s="11">
        <v>0.35599999999999998</v>
      </c>
      <c r="P231" s="8">
        <v>0.37</v>
      </c>
      <c r="Q231" s="11">
        <v>0.28499999999999998</v>
      </c>
      <c r="R231" s="8">
        <v>0.30099999999999999</v>
      </c>
    </row>
    <row r="232" spans="1:18" ht="15" thickBot="1">
      <c r="A232" s="5">
        <v>231</v>
      </c>
      <c r="B232" s="22" t="s">
        <v>1664</v>
      </c>
      <c r="C232" s="22" t="s">
        <v>169</v>
      </c>
      <c r="D232" s="8">
        <v>303</v>
      </c>
      <c r="E232" s="11">
        <v>187</v>
      </c>
      <c r="F232" s="8">
        <v>88.6</v>
      </c>
      <c r="G232" s="8">
        <v>108.8</v>
      </c>
      <c r="H232" s="8">
        <v>15.5</v>
      </c>
      <c r="I232" s="8">
        <v>12</v>
      </c>
      <c r="J232" s="10">
        <v>6.4000000000000001E-2</v>
      </c>
      <c r="K232" s="8">
        <v>65</v>
      </c>
      <c r="L232" s="10">
        <v>0.34799999999999998</v>
      </c>
      <c r="M232" s="11">
        <v>0.19500000000000001</v>
      </c>
      <c r="N232" s="8">
        <v>0.20200000000000001</v>
      </c>
      <c r="O232" s="11">
        <v>0.35499999999999998</v>
      </c>
      <c r="P232" s="8">
        <v>0.35199999999999998</v>
      </c>
      <c r="Q232" s="11">
        <v>0.29699999999999999</v>
      </c>
      <c r="R232" s="8">
        <v>0.30099999999999999</v>
      </c>
    </row>
    <row r="233" spans="1:18" ht="15" thickBot="1">
      <c r="A233" s="5">
        <v>232</v>
      </c>
      <c r="B233" s="22" t="s">
        <v>90</v>
      </c>
      <c r="C233" s="22" t="s">
        <v>48</v>
      </c>
      <c r="D233" s="8">
        <v>616</v>
      </c>
      <c r="E233" s="11">
        <v>452</v>
      </c>
      <c r="F233" s="8">
        <v>84.8</v>
      </c>
      <c r="G233" s="8">
        <v>108.8</v>
      </c>
      <c r="H233" s="8">
        <v>13.1</v>
      </c>
      <c r="I233" s="8">
        <v>25</v>
      </c>
      <c r="J233" s="10">
        <v>5.5E-2</v>
      </c>
      <c r="K233" s="8">
        <v>122</v>
      </c>
      <c r="L233" s="10">
        <v>0.27</v>
      </c>
      <c r="M233" s="11">
        <v>0.251</v>
      </c>
      <c r="N233" s="8">
        <v>0.245</v>
      </c>
      <c r="O233" s="11">
        <v>0.39900000000000002</v>
      </c>
      <c r="P233" s="8">
        <v>0.371</v>
      </c>
      <c r="Q233" s="11">
        <v>0.309</v>
      </c>
      <c r="R233" s="8">
        <v>0.3</v>
      </c>
    </row>
    <row r="234" spans="1:18" ht="15" thickBot="1">
      <c r="A234" s="5">
        <v>233</v>
      </c>
      <c r="B234" s="22" t="s">
        <v>321</v>
      </c>
      <c r="C234" s="22" t="s">
        <v>43</v>
      </c>
      <c r="D234" s="8">
        <v>389</v>
      </c>
      <c r="E234" s="11">
        <v>249</v>
      </c>
      <c r="F234" s="8">
        <v>89.5</v>
      </c>
      <c r="G234" s="8">
        <v>113.7</v>
      </c>
      <c r="H234" s="8">
        <v>6.6</v>
      </c>
      <c r="I234" s="8">
        <v>19</v>
      </c>
      <c r="J234" s="10">
        <v>7.5999999999999998E-2</v>
      </c>
      <c r="K234" s="8">
        <v>109</v>
      </c>
      <c r="L234" s="10">
        <v>0.438</v>
      </c>
      <c r="M234" s="11">
        <v>0.21199999999999999</v>
      </c>
      <c r="N234" s="8">
        <v>0.23499999999999999</v>
      </c>
      <c r="O234" s="11">
        <v>0.32300000000000001</v>
      </c>
      <c r="P234" s="8">
        <v>0.379</v>
      </c>
      <c r="Q234" s="11">
        <v>0.26600000000000001</v>
      </c>
      <c r="R234" s="8">
        <v>0.3</v>
      </c>
    </row>
    <row r="235" spans="1:18" ht="15" thickBot="1">
      <c r="A235" s="5">
        <v>234</v>
      </c>
      <c r="B235" s="22" t="s">
        <v>1662</v>
      </c>
      <c r="C235" s="22" t="s">
        <v>89</v>
      </c>
      <c r="D235" s="8">
        <v>300</v>
      </c>
      <c r="E235" s="11">
        <v>209</v>
      </c>
      <c r="F235" s="8">
        <v>86.8</v>
      </c>
      <c r="G235" s="8">
        <v>111.8</v>
      </c>
      <c r="H235" s="8">
        <v>13.8</v>
      </c>
      <c r="I235" s="8">
        <v>14</v>
      </c>
      <c r="J235" s="10">
        <v>6.7000000000000004E-2</v>
      </c>
      <c r="K235" s="8">
        <v>67</v>
      </c>
      <c r="L235" s="10">
        <v>0.32100000000000001</v>
      </c>
      <c r="M235" s="11">
        <v>0.251</v>
      </c>
      <c r="N235" s="8">
        <v>0.24399999999999999</v>
      </c>
      <c r="O235" s="11">
        <v>0.42699999999999999</v>
      </c>
      <c r="P235" s="8">
        <v>0.39400000000000002</v>
      </c>
      <c r="Q235" s="11">
        <v>0.309</v>
      </c>
      <c r="R235" s="8">
        <v>0.29799999999999999</v>
      </c>
    </row>
    <row r="236" spans="1:18" ht="15" thickBot="1">
      <c r="A236" s="5">
        <v>235</v>
      </c>
      <c r="B236" s="22" t="s">
        <v>288</v>
      </c>
      <c r="C236" s="22" t="s">
        <v>129</v>
      </c>
      <c r="D236" s="8">
        <v>439</v>
      </c>
      <c r="E236" s="11">
        <v>302</v>
      </c>
      <c r="F236" s="8">
        <v>86.8</v>
      </c>
      <c r="G236" s="8">
        <v>108.5</v>
      </c>
      <c r="H236" s="8">
        <v>17</v>
      </c>
      <c r="I236" s="8">
        <v>16</v>
      </c>
      <c r="J236" s="10">
        <v>5.2999999999999999E-2</v>
      </c>
      <c r="K236" s="8">
        <v>90</v>
      </c>
      <c r="L236" s="10">
        <v>0.29799999999999999</v>
      </c>
      <c r="M236" s="11">
        <v>0.2</v>
      </c>
      <c r="N236" s="8">
        <v>0.216</v>
      </c>
      <c r="O236" s="11">
        <v>0.307</v>
      </c>
      <c r="P236" s="8">
        <v>0.33600000000000002</v>
      </c>
      <c r="Q236" s="11">
        <v>0.28000000000000003</v>
      </c>
      <c r="R236" s="8">
        <v>0.29799999999999999</v>
      </c>
    </row>
    <row r="237" spans="1:18" ht="15" thickBot="1">
      <c r="A237" s="5">
        <v>236</v>
      </c>
      <c r="B237" s="22" t="s">
        <v>306</v>
      </c>
      <c r="C237" s="22" t="s">
        <v>169</v>
      </c>
      <c r="D237" s="8">
        <v>419</v>
      </c>
      <c r="E237" s="11">
        <v>329</v>
      </c>
      <c r="F237" s="8">
        <v>86.7</v>
      </c>
      <c r="G237" s="8">
        <v>103</v>
      </c>
      <c r="H237" s="8">
        <v>10</v>
      </c>
      <c r="I237" s="8">
        <v>4</v>
      </c>
      <c r="J237" s="10">
        <v>1.2E-2</v>
      </c>
      <c r="K237" s="8">
        <v>66</v>
      </c>
      <c r="L237" s="10">
        <v>0.20100000000000001</v>
      </c>
      <c r="M237" s="11">
        <v>0.20899999999999999</v>
      </c>
      <c r="N237" s="8">
        <v>0.23799999999999999</v>
      </c>
      <c r="O237" s="11">
        <v>0.30399999999999999</v>
      </c>
      <c r="P237" s="8">
        <v>0.32</v>
      </c>
      <c r="Q237" s="11">
        <v>0.27600000000000002</v>
      </c>
      <c r="R237" s="8">
        <v>0.29699999999999999</v>
      </c>
    </row>
    <row r="238" spans="1:18" ht="15" thickBot="1">
      <c r="A238" s="5">
        <v>237</v>
      </c>
      <c r="B238" s="22" t="s">
        <v>322</v>
      </c>
      <c r="C238" s="22" t="s">
        <v>74</v>
      </c>
      <c r="D238" s="8">
        <v>330</v>
      </c>
      <c r="E238" s="11">
        <v>229</v>
      </c>
      <c r="F238" s="8">
        <v>87.4</v>
      </c>
      <c r="G238" s="8">
        <v>108.8</v>
      </c>
      <c r="H238" s="8">
        <v>15.2</v>
      </c>
      <c r="I238" s="8">
        <v>11</v>
      </c>
      <c r="J238" s="10">
        <v>4.8000000000000001E-2</v>
      </c>
      <c r="K238" s="8">
        <v>78</v>
      </c>
      <c r="L238" s="10">
        <v>0.34100000000000003</v>
      </c>
      <c r="M238" s="11">
        <v>0.23599999999999999</v>
      </c>
      <c r="N238" s="8">
        <v>0.24399999999999999</v>
      </c>
      <c r="O238" s="11">
        <v>0.39900000000000002</v>
      </c>
      <c r="P238" s="8">
        <v>0.36499999999999999</v>
      </c>
      <c r="Q238" s="11">
        <v>0.30199999999999999</v>
      </c>
      <c r="R238" s="8">
        <v>0.29699999999999999</v>
      </c>
    </row>
    <row r="239" spans="1:18" ht="15" thickBot="1">
      <c r="A239" s="5">
        <v>238</v>
      </c>
      <c r="B239" s="22" t="s">
        <v>338</v>
      </c>
      <c r="C239" s="22" t="s">
        <v>153</v>
      </c>
      <c r="D239" s="8">
        <v>370</v>
      </c>
      <c r="E239" s="11">
        <v>263</v>
      </c>
      <c r="F239" s="8">
        <v>89.1</v>
      </c>
      <c r="G239" s="8">
        <v>111.5</v>
      </c>
      <c r="H239" s="8">
        <v>7.4</v>
      </c>
      <c r="I239" s="8">
        <v>11</v>
      </c>
      <c r="J239" s="10">
        <v>4.2000000000000003E-2</v>
      </c>
      <c r="K239" s="8">
        <v>99</v>
      </c>
      <c r="L239" s="10">
        <v>0.376</v>
      </c>
      <c r="M239" s="11">
        <v>0.25700000000000001</v>
      </c>
      <c r="N239" s="8">
        <v>0.23899999999999999</v>
      </c>
      <c r="O239" s="11">
        <v>0.35299999999999998</v>
      </c>
      <c r="P239" s="8">
        <v>0.35199999999999998</v>
      </c>
      <c r="Q239" s="11">
        <v>0.29899999999999999</v>
      </c>
      <c r="R239" s="8">
        <v>0.29599999999999999</v>
      </c>
    </row>
    <row r="240" spans="1:18" ht="15" thickBot="1">
      <c r="A240" s="5">
        <v>239</v>
      </c>
      <c r="B240" s="22" t="s">
        <v>311</v>
      </c>
      <c r="C240" s="22" t="s">
        <v>109</v>
      </c>
      <c r="D240" s="8">
        <v>526</v>
      </c>
      <c r="E240" s="11">
        <v>372</v>
      </c>
      <c r="F240" s="8">
        <v>88.1</v>
      </c>
      <c r="G240" s="8">
        <v>111.7</v>
      </c>
      <c r="H240" s="8">
        <v>12.7</v>
      </c>
      <c r="I240" s="8">
        <v>23</v>
      </c>
      <c r="J240" s="10">
        <v>6.2E-2</v>
      </c>
      <c r="K240" s="8">
        <v>143</v>
      </c>
      <c r="L240" s="10">
        <v>0.38400000000000001</v>
      </c>
      <c r="M240" s="11">
        <v>0.26700000000000002</v>
      </c>
      <c r="N240" s="8">
        <v>0.24299999999999999</v>
      </c>
      <c r="O240" s="11">
        <v>0.40899999999999997</v>
      </c>
      <c r="P240" s="8">
        <v>0.372</v>
      </c>
      <c r="Q240" s="11">
        <v>0.314</v>
      </c>
      <c r="R240" s="8">
        <v>0.29499999999999998</v>
      </c>
    </row>
    <row r="241" spans="1:18" ht="15" thickBot="1">
      <c r="A241" s="5">
        <v>240</v>
      </c>
      <c r="B241" s="22" t="s">
        <v>236</v>
      </c>
      <c r="C241" s="6" t="s">
        <v>103</v>
      </c>
      <c r="D241" s="8">
        <v>344</v>
      </c>
      <c r="E241" s="11">
        <v>265</v>
      </c>
      <c r="F241" s="8">
        <v>85.9</v>
      </c>
      <c r="G241" s="8">
        <v>110.2</v>
      </c>
      <c r="H241" s="8">
        <v>17.8</v>
      </c>
      <c r="I241" s="8">
        <v>14</v>
      </c>
      <c r="J241" s="10">
        <v>5.2999999999999999E-2</v>
      </c>
      <c r="K241" s="8">
        <v>83</v>
      </c>
      <c r="L241" s="10">
        <v>0.313</v>
      </c>
      <c r="M241" s="11">
        <v>0.23200000000000001</v>
      </c>
      <c r="N241" s="8">
        <v>0.24099999999999999</v>
      </c>
      <c r="O241" s="11">
        <v>0.34799999999999998</v>
      </c>
      <c r="P241" s="8">
        <v>0.38100000000000001</v>
      </c>
      <c r="Q241" s="11">
        <v>0.27100000000000002</v>
      </c>
      <c r="R241" s="8">
        <v>0.29399999999999998</v>
      </c>
    </row>
    <row r="242" spans="1:18" ht="15" thickBot="1">
      <c r="A242" s="5">
        <v>241</v>
      </c>
      <c r="B242" s="22" t="s">
        <v>295</v>
      </c>
      <c r="C242" s="22" t="s">
        <v>52</v>
      </c>
      <c r="D242" s="8">
        <v>323</v>
      </c>
      <c r="E242" s="11">
        <v>225</v>
      </c>
      <c r="F242" s="8">
        <v>87.9</v>
      </c>
      <c r="G242" s="8">
        <v>111.2</v>
      </c>
      <c r="H242" s="8">
        <v>17</v>
      </c>
      <c r="I242" s="8">
        <v>11</v>
      </c>
      <c r="J242" s="10">
        <v>4.9000000000000002E-2</v>
      </c>
      <c r="K242" s="8">
        <v>80</v>
      </c>
      <c r="L242" s="10">
        <v>0.35599999999999998</v>
      </c>
      <c r="M242" s="11">
        <v>0.245</v>
      </c>
      <c r="N242" s="8">
        <v>0.246</v>
      </c>
      <c r="O242" s="11">
        <v>0.35199999999999998</v>
      </c>
      <c r="P242" s="8">
        <v>0.36799999999999999</v>
      </c>
      <c r="Q242" s="11">
        <v>0.28599999999999998</v>
      </c>
      <c r="R242" s="8">
        <v>0.29399999999999998</v>
      </c>
    </row>
    <row r="243" spans="1:18" ht="15" thickBot="1">
      <c r="A243" s="5">
        <v>242</v>
      </c>
      <c r="B243" s="22" t="s">
        <v>274</v>
      </c>
      <c r="C243" s="22" t="s">
        <v>86</v>
      </c>
      <c r="D243" s="8">
        <v>320</v>
      </c>
      <c r="E243" s="11">
        <v>207</v>
      </c>
      <c r="F243" s="8">
        <v>89.8</v>
      </c>
      <c r="G243" s="8">
        <v>110.4</v>
      </c>
      <c r="H243" s="8">
        <v>14</v>
      </c>
      <c r="I243" s="8">
        <v>21</v>
      </c>
      <c r="J243" s="10">
        <v>0.10100000000000001</v>
      </c>
      <c r="K243" s="8">
        <v>89</v>
      </c>
      <c r="L243" s="10">
        <v>0.43</v>
      </c>
      <c r="M243" s="11">
        <v>0.19400000000000001</v>
      </c>
      <c r="N243" s="8">
        <v>0.217</v>
      </c>
      <c r="O243" s="11">
        <v>0.314</v>
      </c>
      <c r="P243" s="8">
        <v>0.374</v>
      </c>
      <c r="Q243" s="11">
        <v>0.26</v>
      </c>
      <c r="R243" s="8">
        <v>0.29299999999999998</v>
      </c>
    </row>
    <row r="244" spans="1:18" ht="15" thickBot="1">
      <c r="A244" s="5">
        <v>243</v>
      </c>
      <c r="B244" s="22" t="s">
        <v>85</v>
      </c>
      <c r="C244" s="22" t="s">
        <v>86</v>
      </c>
      <c r="D244" s="8">
        <v>530</v>
      </c>
      <c r="E244" s="11">
        <v>377</v>
      </c>
      <c r="F244" s="8">
        <v>85.9</v>
      </c>
      <c r="G244" s="8">
        <v>110.5</v>
      </c>
      <c r="H244" s="8">
        <v>10.8</v>
      </c>
      <c r="I244" s="8">
        <v>18</v>
      </c>
      <c r="J244" s="10">
        <v>4.8000000000000001E-2</v>
      </c>
      <c r="K244" s="8">
        <v>127</v>
      </c>
      <c r="L244" s="10">
        <v>0.33700000000000002</v>
      </c>
      <c r="M244" s="11">
        <v>0.27100000000000002</v>
      </c>
      <c r="N244" s="8">
        <v>0.247</v>
      </c>
      <c r="O244" s="11">
        <v>0.41599999999999998</v>
      </c>
      <c r="P244" s="8">
        <v>0.36799999999999999</v>
      </c>
      <c r="Q244" s="11">
        <v>0.316</v>
      </c>
      <c r="R244" s="8">
        <v>0.29299999999999998</v>
      </c>
    </row>
    <row r="245" spans="1:18" ht="15" thickBot="1">
      <c r="A245" s="5">
        <v>244</v>
      </c>
      <c r="B245" s="22" t="s">
        <v>294</v>
      </c>
      <c r="C245" s="22" t="s">
        <v>37</v>
      </c>
      <c r="D245" s="8">
        <v>312</v>
      </c>
      <c r="E245" s="11">
        <v>219</v>
      </c>
      <c r="F245" s="8">
        <v>85.3</v>
      </c>
      <c r="G245" s="8">
        <v>108.5</v>
      </c>
      <c r="H245" s="8">
        <v>7.5</v>
      </c>
      <c r="I245" s="8">
        <v>5</v>
      </c>
      <c r="J245" s="10">
        <v>2.3E-2</v>
      </c>
      <c r="K245" s="8">
        <v>51</v>
      </c>
      <c r="L245" s="10">
        <v>0.23300000000000001</v>
      </c>
      <c r="M245" s="11">
        <v>0.24299999999999999</v>
      </c>
      <c r="N245" s="8">
        <v>0.24399999999999999</v>
      </c>
      <c r="O245" s="11">
        <v>0.32600000000000001</v>
      </c>
      <c r="P245" s="8">
        <v>0.32800000000000001</v>
      </c>
      <c r="Q245" s="11">
        <v>0.28899999999999998</v>
      </c>
      <c r="R245" s="8">
        <v>0.29299999999999998</v>
      </c>
    </row>
    <row r="246" spans="1:18" ht="15" thickBot="1">
      <c r="A246" s="5">
        <v>245</v>
      </c>
      <c r="B246" s="22" t="s">
        <v>233</v>
      </c>
      <c r="C246" s="22" t="s">
        <v>45</v>
      </c>
      <c r="D246" s="8">
        <v>410</v>
      </c>
      <c r="E246" s="11">
        <v>253</v>
      </c>
      <c r="F246" s="8">
        <v>89.3</v>
      </c>
      <c r="G246" s="8">
        <v>112.8</v>
      </c>
      <c r="H246" s="8">
        <v>10.5</v>
      </c>
      <c r="I246" s="8">
        <v>23</v>
      </c>
      <c r="J246" s="10">
        <v>9.0999999999999998E-2</v>
      </c>
      <c r="K246" s="8">
        <v>98</v>
      </c>
      <c r="L246" s="10">
        <v>0.38700000000000001</v>
      </c>
      <c r="M246" s="11">
        <v>0.20399999999999999</v>
      </c>
      <c r="N246" s="8">
        <v>0.21</v>
      </c>
      <c r="O246" s="11">
        <v>0.36199999999999999</v>
      </c>
      <c r="P246" s="8">
        <v>0.376</v>
      </c>
      <c r="Q246" s="11">
        <v>0.28399999999999997</v>
      </c>
      <c r="R246" s="8">
        <v>0.29299999999999998</v>
      </c>
    </row>
    <row r="247" spans="1:18" ht="15" thickBot="1">
      <c r="A247" s="5">
        <v>246</v>
      </c>
      <c r="B247" s="22" t="s">
        <v>305</v>
      </c>
      <c r="C247" s="22" t="s">
        <v>54</v>
      </c>
      <c r="D247" s="8">
        <v>361</v>
      </c>
      <c r="E247" s="11">
        <v>260</v>
      </c>
      <c r="F247" s="8">
        <v>88.8</v>
      </c>
      <c r="G247" s="8">
        <v>109.6</v>
      </c>
      <c r="H247" s="8">
        <v>7.2</v>
      </c>
      <c r="I247" s="8">
        <v>8</v>
      </c>
      <c r="J247" s="10">
        <v>3.1E-2</v>
      </c>
      <c r="K247" s="8">
        <v>101</v>
      </c>
      <c r="L247" s="10">
        <v>0.38900000000000001</v>
      </c>
      <c r="M247" s="11">
        <v>0.24199999999999999</v>
      </c>
      <c r="N247" s="8">
        <v>0.25</v>
      </c>
      <c r="O247" s="11">
        <v>0.34</v>
      </c>
      <c r="P247" s="8">
        <v>0.34</v>
      </c>
      <c r="Q247" s="11">
        <v>0.28599999999999998</v>
      </c>
      <c r="R247" s="8">
        <v>0.29199999999999998</v>
      </c>
    </row>
    <row r="248" spans="1:18" ht="15" thickBot="1">
      <c r="A248" s="5">
        <v>247</v>
      </c>
      <c r="B248" s="22" t="s">
        <v>279</v>
      </c>
      <c r="C248" s="22" t="s">
        <v>58</v>
      </c>
      <c r="D248" s="8">
        <v>350</v>
      </c>
      <c r="E248" s="11">
        <v>245</v>
      </c>
      <c r="F248" s="8">
        <v>88.4</v>
      </c>
      <c r="G248" s="8">
        <v>112.4</v>
      </c>
      <c r="H248" s="8">
        <v>10.4</v>
      </c>
      <c r="I248" s="8">
        <v>13</v>
      </c>
      <c r="J248" s="10">
        <v>5.2999999999999999E-2</v>
      </c>
      <c r="K248" s="8">
        <v>94</v>
      </c>
      <c r="L248" s="10">
        <v>0.38400000000000001</v>
      </c>
      <c r="M248" s="11">
        <v>0.217</v>
      </c>
      <c r="N248" s="8">
        <v>0.24</v>
      </c>
      <c r="O248" s="11">
        <v>0.34</v>
      </c>
      <c r="P248" s="8">
        <v>0.371</v>
      </c>
      <c r="Q248" s="11">
        <v>0.26500000000000001</v>
      </c>
      <c r="R248" s="8">
        <v>0.29199999999999998</v>
      </c>
    </row>
    <row r="249" spans="1:18" ht="15" thickBot="1">
      <c r="A249" s="5">
        <v>248</v>
      </c>
      <c r="B249" s="22" t="s">
        <v>284</v>
      </c>
      <c r="C249" s="22" t="s">
        <v>24</v>
      </c>
      <c r="D249" s="8">
        <v>423</v>
      </c>
      <c r="E249" s="11">
        <v>344</v>
      </c>
      <c r="F249" s="8">
        <v>87.3</v>
      </c>
      <c r="G249" s="8">
        <v>108.7</v>
      </c>
      <c r="H249" s="8">
        <v>11</v>
      </c>
      <c r="I249" s="8">
        <v>10</v>
      </c>
      <c r="J249" s="10">
        <v>2.9000000000000001E-2</v>
      </c>
      <c r="K249" s="8">
        <v>110</v>
      </c>
      <c r="L249" s="10">
        <v>0.32</v>
      </c>
      <c r="M249" s="11">
        <v>0.23599999999999999</v>
      </c>
      <c r="N249" s="8">
        <v>0.251</v>
      </c>
      <c r="O249" s="11">
        <v>0.32200000000000001</v>
      </c>
      <c r="P249" s="8">
        <v>0.34</v>
      </c>
      <c r="Q249" s="11">
        <v>0.27100000000000002</v>
      </c>
      <c r="R249" s="8">
        <v>0.29099999999999998</v>
      </c>
    </row>
    <row r="250" spans="1:18" ht="15" thickBot="1">
      <c r="A250" s="5">
        <v>249</v>
      </c>
      <c r="B250" s="22" t="s">
        <v>141</v>
      </c>
      <c r="C250" s="22" t="s">
        <v>43</v>
      </c>
      <c r="D250" s="8">
        <v>648</v>
      </c>
      <c r="E250" s="11">
        <v>526</v>
      </c>
      <c r="F250" s="8">
        <v>86</v>
      </c>
      <c r="G250" s="8">
        <v>109</v>
      </c>
      <c r="H250" s="8">
        <v>14.4</v>
      </c>
      <c r="I250" s="8">
        <v>7</v>
      </c>
      <c r="J250" s="10">
        <v>1.2999999999999999E-2</v>
      </c>
      <c r="K250" s="8">
        <v>142</v>
      </c>
      <c r="L250" s="10">
        <v>0.27</v>
      </c>
      <c r="M250" s="11">
        <v>0.27</v>
      </c>
      <c r="N250" s="8">
        <v>0.246</v>
      </c>
      <c r="O250" s="11">
        <v>0.378</v>
      </c>
      <c r="P250" s="8">
        <v>0.33300000000000002</v>
      </c>
      <c r="Q250" s="11">
        <v>0.314</v>
      </c>
      <c r="R250" s="8">
        <v>0.28999999999999998</v>
      </c>
    </row>
    <row r="251" spans="1:18" ht="15" thickBot="1">
      <c r="A251" s="5">
        <v>250</v>
      </c>
      <c r="B251" s="22" t="s">
        <v>73</v>
      </c>
      <c r="C251" s="22" t="s">
        <v>74</v>
      </c>
      <c r="D251" s="8">
        <v>556</v>
      </c>
      <c r="E251" s="11">
        <v>409</v>
      </c>
      <c r="F251" s="8">
        <v>86.6</v>
      </c>
      <c r="G251" s="8">
        <v>107.1</v>
      </c>
      <c r="H251" s="8">
        <v>16.100000000000001</v>
      </c>
      <c r="I251" s="8">
        <v>13</v>
      </c>
      <c r="J251" s="10">
        <v>3.2000000000000001E-2</v>
      </c>
      <c r="K251" s="8">
        <v>112</v>
      </c>
      <c r="L251" s="10">
        <v>0.27400000000000002</v>
      </c>
      <c r="M251" s="11">
        <v>0.27900000000000003</v>
      </c>
      <c r="N251" s="8">
        <v>0.23899999999999999</v>
      </c>
      <c r="O251" s="11">
        <v>0.46700000000000003</v>
      </c>
      <c r="P251" s="8">
        <v>0.32</v>
      </c>
      <c r="Q251" s="11">
        <v>0.35299999999999998</v>
      </c>
      <c r="R251" s="8">
        <v>0.28999999999999998</v>
      </c>
    </row>
    <row r="252" spans="1:18" ht="15" thickBot="1">
      <c r="A252" s="5">
        <v>251</v>
      </c>
      <c r="B252" s="22" t="s">
        <v>263</v>
      </c>
      <c r="C252" s="22" t="s">
        <v>37</v>
      </c>
      <c r="D252" s="8">
        <v>402</v>
      </c>
      <c r="E252" s="11">
        <v>293</v>
      </c>
      <c r="F252" s="8">
        <v>88.9</v>
      </c>
      <c r="G252" s="8">
        <v>110.9</v>
      </c>
      <c r="H252" s="8">
        <v>2.2000000000000002</v>
      </c>
      <c r="I252" s="8">
        <v>15</v>
      </c>
      <c r="J252" s="10">
        <v>5.0999999999999997E-2</v>
      </c>
      <c r="K252" s="8">
        <v>120</v>
      </c>
      <c r="L252" s="10">
        <v>0.41</v>
      </c>
      <c r="M252" s="11">
        <v>0.23</v>
      </c>
      <c r="N252" s="8">
        <v>0.249</v>
      </c>
      <c r="O252" s="11">
        <v>0.374</v>
      </c>
      <c r="P252" s="8">
        <v>0.36699999999999999</v>
      </c>
      <c r="Q252" s="11">
        <v>0.27800000000000002</v>
      </c>
      <c r="R252" s="8">
        <v>0.28999999999999998</v>
      </c>
    </row>
    <row r="253" spans="1:18" ht="15" thickBot="1">
      <c r="A253" s="5">
        <v>252</v>
      </c>
      <c r="B253" s="22" t="s">
        <v>189</v>
      </c>
      <c r="C253" s="22" t="s">
        <v>109</v>
      </c>
      <c r="D253" s="8">
        <v>615</v>
      </c>
      <c r="E253" s="11">
        <v>420</v>
      </c>
      <c r="F253" s="8">
        <v>88</v>
      </c>
      <c r="G253" s="8">
        <v>109.8</v>
      </c>
      <c r="H253" s="8">
        <v>12.6</v>
      </c>
      <c r="I253" s="8">
        <v>34</v>
      </c>
      <c r="J253" s="10">
        <v>8.1000000000000003E-2</v>
      </c>
      <c r="K253" s="8">
        <v>150</v>
      </c>
      <c r="L253" s="10">
        <v>0.35699999999999998</v>
      </c>
      <c r="M253" s="11">
        <v>0.253</v>
      </c>
      <c r="N253" s="8">
        <v>0.247</v>
      </c>
      <c r="O253" s="11">
        <v>0.40799999999999997</v>
      </c>
      <c r="P253" s="8">
        <v>0.38300000000000001</v>
      </c>
      <c r="Q253" s="11">
        <v>0.29799999999999999</v>
      </c>
      <c r="R253" s="8">
        <v>0.28999999999999998</v>
      </c>
    </row>
    <row r="254" spans="1:18" ht="15" thickBot="1">
      <c r="A254" s="5">
        <v>253</v>
      </c>
      <c r="B254" s="22" t="s">
        <v>272</v>
      </c>
      <c r="C254" s="6" t="s">
        <v>103</v>
      </c>
      <c r="D254" s="8">
        <v>548</v>
      </c>
      <c r="E254" s="11">
        <v>376</v>
      </c>
      <c r="F254" s="8">
        <v>88.3</v>
      </c>
      <c r="G254" s="8">
        <v>113.2</v>
      </c>
      <c r="H254" s="8">
        <v>15</v>
      </c>
      <c r="I254" s="8">
        <v>23</v>
      </c>
      <c r="J254" s="10">
        <v>6.0999999999999999E-2</v>
      </c>
      <c r="K254" s="8">
        <v>146</v>
      </c>
      <c r="L254" s="10">
        <v>0.38800000000000001</v>
      </c>
      <c r="M254" s="11">
        <v>0.23300000000000001</v>
      </c>
      <c r="N254" s="8">
        <v>0.224</v>
      </c>
      <c r="O254" s="11">
        <v>0.41599999999999998</v>
      </c>
      <c r="P254" s="8">
        <v>0.36499999999999999</v>
      </c>
      <c r="Q254" s="11">
        <v>0.308</v>
      </c>
      <c r="R254" s="8">
        <v>0.28899999999999998</v>
      </c>
    </row>
    <row r="255" spans="1:18" ht="15" thickBot="1">
      <c r="A255" s="5">
        <v>254</v>
      </c>
      <c r="B255" s="22" t="s">
        <v>182</v>
      </c>
      <c r="C255" s="22" t="s">
        <v>58</v>
      </c>
      <c r="D255" s="8">
        <v>455</v>
      </c>
      <c r="E255" s="11">
        <v>310</v>
      </c>
      <c r="F255" s="8">
        <v>88.9</v>
      </c>
      <c r="G255" s="8">
        <v>110.5</v>
      </c>
      <c r="H255" s="8">
        <v>21.6</v>
      </c>
      <c r="I255" s="8">
        <v>20</v>
      </c>
      <c r="J255" s="10">
        <v>6.5000000000000002E-2</v>
      </c>
      <c r="K255" s="8">
        <v>114</v>
      </c>
      <c r="L255" s="10">
        <v>0.36799999999999999</v>
      </c>
      <c r="M255" s="11">
        <v>0.23300000000000001</v>
      </c>
      <c r="N255" s="8">
        <v>0.223</v>
      </c>
      <c r="O255" s="11">
        <v>0.41599999999999998</v>
      </c>
      <c r="P255" s="8">
        <v>0.34899999999999998</v>
      </c>
      <c r="Q255" s="11">
        <v>0.311</v>
      </c>
      <c r="R255" s="8">
        <v>0.28799999999999998</v>
      </c>
    </row>
    <row r="256" spans="1:18" ht="15" thickBot="1">
      <c r="A256" s="5">
        <v>255</v>
      </c>
      <c r="B256" s="22" t="s">
        <v>246</v>
      </c>
      <c r="C256" s="22" t="s">
        <v>45</v>
      </c>
      <c r="D256" s="8">
        <v>314</v>
      </c>
      <c r="E256" s="11">
        <v>234</v>
      </c>
      <c r="F256" s="8">
        <v>86.3</v>
      </c>
      <c r="G256" s="8">
        <v>107.5</v>
      </c>
      <c r="H256" s="8">
        <v>12.9</v>
      </c>
      <c r="I256" s="8">
        <v>8</v>
      </c>
      <c r="J256" s="10">
        <v>3.4000000000000002E-2</v>
      </c>
      <c r="K256" s="8">
        <v>72</v>
      </c>
      <c r="L256" s="10">
        <v>0.308</v>
      </c>
      <c r="M256" s="11">
        <v>0.26100000000000001</v>
      </c>
      <c r="N256" s="8">
        <v>0.251</v>
      </c>
      <c r="O256" s="11">
        <v>0.371</v>
      </c>
      <c r="P256" s="8">
        <v>0.35399999999999998</v>
      </c>
      <c r="Q256" s="11">
        <v>0.29199999999999998</v>
      </c>
      <c r="R256" s="8">
        <v>0.28699999999999998</v>
      </c>
    </row>
    <row r="257" spans="1:18" ht="15" thickBot="1">
      <c r="A257" s="5">
        <v>256</v>
      </c>
      <c r="B257" s="22" t="s">
        <v>243</v>
      </c>
      <c r="C257" s="22" t="s">
        <v>39</v>
      </c>
      <c r="D257" s="8">
        <v>313</v>
      </c>
      <c r="E257" s="11">
        <v>236</v>
      </c>
      <c r="F257" s="8">
        <v>89.4</v>
      </c>
      <c r="G257" s="8">
        <v>110.6</v>
      </c>
      <c r="H257" s="8">
        <v>14.6</v>
      </c>
      <c r="I257" s="8">
        <v>13</v>
      </c>
      <c r="J257" s="10">
        <v>5.5E-2</v>
      </c>
      <c r="K257" s="8">
        <v>94</v>
      </c>
      <c r="L257" s="10">
        <v>0.39800000000000002</v>
      </c>
      <c r="M257" s="11">
        <v>0.24</v>
      </c>
      <c r="N257" s="8">
        <v>0.24399999999999999</v>
      </c>
      <c r="O257" s="11">
        <v>0.38</v>
      </c>
      <c r="P257" s="8">
        <v>0.36499999999999999</v>
      </c>
      <c r="Q257" s="11">
        <v>0.28599999999999998</v>
      </c>
      <c r="R257" s="8">
        <v>0.28599999999999998</v>
      </c>
    </row>
    <row r="258" spans="1:18" ht="15" thickBot="1">
      <c r="A258" s="5">
        <v>257</v>
      </c>
      <c r="B258" s="22" t="s">
        <v>297</v>
      </c>
      <c r="C258" s="6" t="s">
        <v>103</v>
      </c>
      <c r="D258" s="8">
        <v>430</v>
      </c>
      <c r="E258" s="11">
        <v>278</v>
      </c>
      <c r="F258" s="8">
        <v>85.7</v>
      </c>
      <c r="G258" s="8">
        <v>110.1</v>
      </c>
      <c r="H258" s="8">
        <v>14.4</v>
      </c>
      <c r="I258" s="8">
        <v>13</v>
      </c>
      <c r="J258" s="10">
        <v>4.7E-2</v>
      </c>
      <c r="K258" s="8">
        <v>78</v>
      </c>
      <c r="L258" s="10">
        <v>0.28100000000000003</v>
      </c>
      <c r="M258" s="11">
        <v>0.21099999999999999</v>
      </c>
      <c r="N258" s="8">
        <v>0.21299999999999999</v>
      </c>
      <c r="O258" s="11">
        <v>0.307</v>
      </c>
      <c r="P258" s="8">
        <v>0.32700000000000001</v>
      </c>
      <c r="Q258" s="11">
        <v>0.27500000000000002</v>
      </c>
      <c r="R258" s="8">
        <v>0.28499999999999998</v>
      </c>
    </row>
    <row r="259" spans="1:18" ht="15" thickBot="1">
      <c r="A259" s="5">
        <v>258</v>
      </c>
      <c r="B259" s="22" t="s">
        <v>313</v>
      </c>
      <c r="C259" s="22" t="s">
        <v>129</v>
      </c>
      <c r="D259" s="8">
        <v>657</v>
      </c>
      <c r="E259" s="11">
        <v>484</v>
      </c>
      <c r="F259" s="8">
        <v>89.4</v>
      </c>
      <c r="G259" s="8">
        <v>110.8</v>
      </c>
      <c r="H259" s="8">
        <v>9.4</v>
      </c>
      <c r="I259" s="8">
        <v>26</v>
      </c>
      <c r="J259" s="10">
        <v>5.3999999999999999E-2</v>
      </c>
      <c r="K259" s="8">
        <v>202</v>
      </c>
      <c r="L259" s="10">
        <v>0.41699999999999998</v>
      </c>
      <c r="M259" s="11">
        <v>0.27500000000000002</v>
      </c>
      <c r="N259" s="8">
        <v>0.24099999999999999</v>
      </c>
      <c r="O259" s="11">
        <v>0.40100000000000002</v>
      </c>
      <c r="P259" s="8">
        <v>0.35399999999999998</v>
      </c>
      <c r="Q259" s="11">
        <v>0.314</v>
      </c>
      <c r="R259" s="8">
        <v>0.28499999999999998</v>
      </c>
    </row>
    <row r="260" spans="1:18" ht="15" thickBot="1">
      <c r="A260" s="5">
        <v>259</v>
      </c>
      <c r="B260" s="22" t="s">
        <v>197</v>
      </c>
      <c r="C260" s="22" t="s">
        <v>52</v>
      </c>
      <c r="D260" s="8">
        <v>341</v>
      </c>
      <c r="E260" s="11">
        <v>222</v>
      </c>
      <c r="F260" s="8">
        <v>86</v>
      </c>
      <c r="G260" s="8">
        <v>108.3</v>
      </c>
      <c r="H260" s="8">
        <v>13.9</v>
      </c>
      <c r="I260" s="8">
        <v>14</v>
      </c>
      <c r="J260" s="10">
        <v>6.3E-2</v>
      </c>
      <c r="K260" s="8">
        <v>62</v>
      </c>
      <c r="L260" s="10">
        <v>0.27900000000000003</v>
      </c>
      <c r="M260" s="11">
        <v>0.22700000000000001</v>
      </c>
      <c r="N260" s="8">
        <v>0.214</v>
      </c>
      <c r="O260" s="11">
        <v>0.38200000000000001</v>
      </c>
      <c r="P260" s="8">
        <v>0.35599999999999998</v>
      </c>
      <c r="Q260" s="11">
        <v>0.29699999999999999</v>
      </c>
      <c r="R260" s="8">
        <v>0.28499999999999998</v>
      </c>
    </row>
    <row r="261" spans="1:18" ht="15" thickBot="1">
      <c r="A261" s="5">
        <v>260</v>
      </c>
      <c r="B261" s="22" t="s">
        <v>225</v>
      </c>
      <c r="C261" s="6" t="s">
        <v>103</v>
      </c>
      <c r="D261" s="8">
        <v>312</v>
      </c>
      <c r="E261" s="11">
        <v>201</v>
      </c>
      <c r="F261" s="8">
        <v>85.3</v>
      </c>
      <c r="G261" s="8">
        <v>106.7</v>
      </c>
      <c r="H261" s="8">
        <v>12.6</v>
      </c>
      <c r="I261" s="8">
        <v>8</v>
      </c>
      <c r="J261" s="10">
        <v>0.04</v>
      </c>
      <c r="K261" s="8">
        <v>59</v>
      </c>
      <c r="L261" s="10">
        <v>0.29399999999999998</v>
      </c>
      <c r="M261" s="11">
        <v>0.253</v>
      </c>
      <c r="N261" s="8">
        <v>0.20799999999999999</v>
      </c>
      <c r="O261" s="11">
        <v>0.38300000000000001</v>
      </c>
      <c r="P261" s="8">
        <v>0.30299999999999999</v>
      </c>
      <c r="Q261" s="11">
        <v>0.32600000000000001</v>
      </c>
      <c r="R261" s="8">
        <v>0.28399999999999997</v>
      </c>
    </row>
    <row r="262" spans="1:18" ht="15" thickBot="1">
      <c r="A262" s="5">
        <v>261</v>
      </c>
      <c r="B262" s="22" t="s">
        <v>260</v>
      </c>
      <c r="C262" s="22" t="s">
        <v>153</v>
      </c>
      <c r="D262" s="8">
        <v>547</v>
      </c>
      <c r="E262" s="11">
        <v>389</v>
      </c>
      <c r="F262" s="8">
        <v>88</v>
      </c>
      <c r="G262" s="8">
        <v>113.1</v>
      </c>
      <c r="H262" s="8">
        <v>9.3000000000000007</v>
      </c>
      <c r="I262" s="8">
        <v>20</v>
      </c>
      <c r="J262" s="10">
        <v>5.0999999999999997E-2</v>
      </c>
      <c r="K262" s="8">
        <v>151</v>
      </c>
      <c r="L262" s="10">
        <v>0.38800000000000001</v>
      </c>
      <c r="M262" s="11">
        <v>0.222</v>
      </c>
      <c r="N262" s="8">
        <v>0.23799999999999999</v>
      </c>
      <c r="O262" s="11">
        <v>0.32500000000000001</v>
      </c>
      <c r="P262" s="8">
        <v>0.35799999999999998</v>
      </c>
      <c r="Q262" s="11">
        <v>0.26100000000000001</v>
      </c>
      <c r="R262" s="8">
        <v>0.28399999999999997</v>
      </c>
    </row>
    <row r="263" spans="1:18" ht="15" thickBot="1">
      <c r="A263" s="5">
        <v>262</v>
      </c>
      <c r="B263" s="22" t="s">
        <v>256</v>
      </c>
      <c r="C263" s="22" t="s">
        <v>86</v>
      </c>
      <c r="D263" s="8">
        <v>344</v>
      </c>
      <c r="E263" s="11">
        <v>197</v>
      </c>
      <c r="F263" s="8">
        <v>89.1</v>
      </c>
      <c r="G263" s="8">
        <v>111.6</v>
      </c>
      <c r="H263" s="8">
        <v>16.100000000000001</v>
      </c>
      <c r="I263" s="8">
        <v>22</v>
      </c>
      <c r="J263" s="10">
        <v>0.112</v>
      </c>
      <c r="K263" s="8">
        <v>76</v>
      </c>
      <c r="L263" s="10">
        <v>0.38600000000000001</v>
      </c>
      <c r="M263" s="11">
        <v>0.23499999999999999</v>
      </c>
      <c r="N263" s="8">
        <v>0.19800000000000001</v>
      </c>
      <c r="O263" s="11">
        <v>0.39400000000000002</v>
      </c>
      <c r="P263" s="8">
        <v>0.36799999999999999</v>
      </c>
      <c r="Q263" s="11">
        <v>0.30299999999999999</v>
      </c>
      <c r="R263" s="8">
        <v>0.28199999999999997</v>
      </c>
    </row>
    <row r="264" spans="1:18" ht="15" thickBot="1">
      <c r="A264" s="5">
        <v>263</v>
      </c>
      <c r="B264" s="22" t="s">
        <v>244</v>
      </c>
      <c r="C264" s="22" t="s">
        <v>58</v>
      </c>
      <c r="D264" s="8">
        <v>396</v>
      </c>
      <c r="E264" s="11">
        <v>260</v>
      </c>
      <c r="F264" s="8">
        <v>89.2</v>
      </c>
      <c r="G264" s="8">
        <v>109.5</v>
      </c>
      <c r="H264" s="8">
        <v>7.9</v>
      </c>
      <c r="I264" s="8">
        <v>18</v>
      </c>
      <c r="J264" s="10">
        <v>6.9000000000000006E-2</v>
      </c>
      <c r="K264" s="8">
        <v>99</v>
      </c>
      <c r="L264" s="10">
        <v>0.38100000000000001</v>
      </c>
      <c r="M264" s="11">
        <v>0.26400000000000001</v>
      </c>
      <c r="N264" s="8">
        <v>0.223</v>
      </c>
      <c r="O264" s="11">
        <v>0.375</v>
      </c>
      <c r="P264" s="8">
        <v>0.33500000000000002</v>
      </c>
      <c r="Q264" s="11">
        <v>0.31</v>
      </c>
      <c r="R264" s="8">
        <v>0.28100000000000003</v>
      </c>
    </row>
    <row r="265" spans="1:18" ht="15" thickBot="1">
      <c r="A265" s="5">
        <v>264</v>
      </c>
      <c r="B265" s="22" t="s">
        <v>340</v>
      </c>
      <c r="C265" s="22" t="s">
        <v>100</v>
      </c>
      <c r="D265" s="8">
        <v>326</v>
      </c>
      <c r="E265" s="11">
        <v>255</v>
      </c>
      <c r="F265" s="8">
        <v>88</v>
      </c>
      <c r="G265" s="8">
        <v>114</v>
      </c>
      <c r="H265" s="8">
        <v>2.9</v>
      </c>
      <c r="I265" s="8">
        <v>9</v>
      </c>
      <c r="J265" s="10">
        <v>3.5000000000000003E-2</v>
      </c>
      <c r="K265" s="8">
        <v>99</v>
      </c>
      <c r="L265" s="10">
        <v>0.38800000000000001</v>
      </c>
      <c r="M265" s="11">
        <v>0.219</v>
      </c>
      <c r="N265" s="8">
        <v>0.23699999999999999</v>
      </c>
      <c r="O265" s="11">
        <v>0.27900000000000003</v>
      </c>
      <c r="P265" s="8">
        <v>0.33500000000000002</v>
      </c>
      <c r="Q265" s="11">
        <v>0.25</v>
      </c>
      <c r="R265" s="8">
        <v>0.28000000000000003</v>
      </c>
    </row>
    <row r="266" spans="1:18" ht="15" thickBot="1">
      <c r="A266" s="5">
        <v>265</v>
      </c>
      <c r="B266" s="22" t="s">
        <v>328</v>
      </c>
      <c r="C266" s="22" t="s">
        <v>50</v>
      </c>
      <c r="D266" s="8">
        <v>524</v>
      </c>
      <c r="E266" s="11">
        <v>373</v>
      </c>
      <c r="F266" s="8">
        <v>87.8</v>
      </c>
      <c r="G266" s="8">
        <v>109.6</v>
      </c>
      <c r="H266" s="8">
        <v>2</v>
      </c>
      <c r="I266" s="8">
        <v>11</v>
      </c>
      <c r="J266" s="10">
        <v>2.9000000000000001E-2</v>
      </c>
      <c r="K266" s="8">
        <v>146</v>
      </c>
      <c r="L266" s="10">
        <v>0.39100000000000001</v>
      </c>
      <c r="M266" s="11">
        <v>0.245</v>
      </c>
      <c r="N266" s="8">
        <v>0.25</v>
      </c>
      <c r="O266" s="11">
        <v>0.29599999999999999</v>
      </c>
      <c r="P266" s="8">
        <v>0.33</v>
      </c>
      <c r="Q266" s="11">
        <v>0.26</v>
      </c>
      <c r="R266" s="8">
        <v>0.27900000000000003</v>
      </c>
    </row>
    <row r="267" spans="1:18" ht="15" thickBot="1">
      <c r="A267" s="5">
        <v>266</v>
      </c>
      <c r="B267" s="22" t="s">
        <v>309</v>
      </c>
      <c r="C267" s="22" t="s">
        <v>50</v>
      </c>
      <c r="D267" s="8">
        <v>405</v>
      </c>
      <c r="E267" s="11">
        <v>279</v>
      </c>
      <c r="F267" s="8">
        <v>87.9</v>
      </c>
      <c r="G267" s="8">
        <v>110.4</v>
      </c>
      <c r="H267" s="8">
        <v>10.8</v>
      </c>
      <c r="I267" s="8">
        <v>13</v>
      </c>
      <c r="J267" s="10">
        <v>4.7E-2</v>
      </c>
      <c r="K267" s="8">
        <v>96</v>
      </c>
      <c r="L267" s="10">
        <v>0.34399999999999997</v>
      </c>
      <c r="M267" s="11">
        <v>0.23400000000000001</v>
      </c>
      <c r="N267" s="8">
        <v>0.216</v>
      </c>
      <c r="O267" s="11">
        <v>0.33900000000000002</v>
      </c>
      <c r="P267" s="8">
        <v>0.32400000000000001</v>
      </c>
      <c r="Q267" s="11">
        <v>0.28799999999999998</v>
      </c>
      <c r="R267" s="8">
        <v>0.27800000000000002</v>
      </c>
    </row>
    <row r="268" spans="1:18" ht="15" thickBot="1">
      <c r="A268" s="5">
        <v>267</v>
      </c>
      <c r="B268" s="22" t="s">
        <v>291</v>
      </c>
      <c r="C268" s="6" t="s">
        <v>292</v>
      </c>
      <c r="D268" s="8">
        <v>400</v>
      </c>
      <c r="E268" s="11">
        <v>253</v>
      </c>
      <c r="F268" s="8">
        <v>85.5</v>
      </c>
      <c r="G268" s="8">
        <v>107.6</v>
      </c>
      <c r="H268" s="8">
        <v>16.8</v>
      </c>
      <c r="I268" s="8">
        <v>17</v>
      </c>
      <c r="J268" s="10">
        <v>6.7000000000000004E-2</v>
      </c>
      <c r="K268" s="8">
        <v>82</v>
      </c>
      <c r="L268" s="10">
        <v>0.32400000000000001</v>
      </c>
      <c r="M268" s="11">
        <v>0.20699999999999999</v>
      </c>
      <c r="N268" s="8">
        <v>0.218</v>
      </c>
      <c r="O268" s="11">
        <v>0.35499999999999998</v>
      </c>
      <c r="P268" s="8">
        <v>0.35899999999999999</v>
      </c>
      <c r="Q268" s="11">
        <v>0.26600000000000001</v>
      </c>
      <c r="R268" s="8">
        <v>0.27800000000000002</v>
      </c>
    </row>
    <row r="269" spans="1:18" ht="15" thickBot="1">
      <c r="A269" s="5">
        <v>268</v>
      </c>
      <c r="B269" s="22" t="s">
        <v>237</v>
      </c>
      <c r="C269" s="22" t="s">
        <v>64</v>
      </c>
      <c r="D269" s="8">
        <v>349</v>
      </c>
      <c r="E269" s="11">
        <v>212</v>
      </c>
      <c r="F269" s="8">
        <v>86.7</v>
      </c>
      <c r="G269" s="8">
        <v>104.8</v>
      </c>
      <c r="H269" s="8">
        <v>19.100000000000001</v>
      </c>
      <c r="I269" s="8">
        <v>7</v>
      </c>
      <c r="J269" s="10">
        <v>3.3000000000000002E-2</v>
      </c>
      <c r="K269" s="8">
        <v>60</v>
      </c>
      <c r="L269" s="10">
        <v>0.28299999999999997</v>
      </c>
      <c r="M269" s="11">
        <v>0.20100000000000001</v>
      </c>
      <c r="N269" s="8">
        <v>0.20200000000000001</v>
      </c>
      <c r="O269" s="11">
        <v>0.33300000000000002</v>
      </c>
      <c r="P269" s="8">
        <v>0.3</v>
      </c>
      <c r="Q269" s="11">
        <v>0.28699999999999998</v>
      </c>
      <c r="R269" s="8">
        <v>0.27800000000000002</v>
      </c>
    </row>
    <row r="270" spans="1:18" ht="15" thickBot="1">
      <c r="A270" s="5">
        <v>269</v>
      </c>
      <c r="B270" s="22" t="s">
        <v>327</v>
      </c>
      <c r="C270" s="22" t="s">
        <v>39</v>
      </c>
      <c r="D270" s="8">
        <v>345</v>
      </c>
      <c r="E270" s="11">
        <v>172</v>
      </c>
      <c r="F270" s="8">
        <v>87.5</v>
      </c>
      <c r="G270" s="8">
        <v>107.6</v>
      </c>
      <c r="H270" s="8">
        <v>13.4</v>
      </c>
      <c r="I270" s="8">
        <v>14</v>
      </c>
      <c r="J270" s="10">
        <v>8.1000000000000003E-2</v>
      </c>
      <c r="K270" s="8">
        <v>72</v>
      </c>
      <c r="L270" s="10">
        <v>0.41899999999999998</v>
      </c>
      <c r="M270" s="11">
        <v>0.23200000000000001</v>
      </c>
      <c r="N270" s="8">
        <v>0.20699999999999999</v>
      </c>
      <c r="O270" s="11">
        <v>0.35299999999999998</v>
      </c>
      <c r="P270" s="8">
        <v>0.33300000000000002</v>
      </c>
      <c r="Q270" s="11">
        <v>0.29199999999999998</v>
      </c>
      <c r="R270" s="8">
        <v>0.27700000000000002</v>
      </c>
    </row>
    <row r="271" spans="1:18" ht="15" thickBot="1">
      <c r="A271" s="5">
        <v>270</v>
      </c>
      <c r="B271" s="22" t="s">
        <v>235</v>
      </c>
      <c r="C271" s="6" t="s">
        <v>103</v>
      </c>
      <c r="D271" s="8">
        <v>350</v>
      </c>
      <c r="E271" s="11">
        <v>241</v>
      </c>
      <c r="F271" s="8">
        <v>87.1</v>
      </c>
      <c r="G271" s="8">
        <v>105.7</v>
      </c>
      <c r="H271" s="8">
        <v>12.9</v>
      </c>
      <c r="I271" s="8">
        <v>9</v>
      </c>
      <c r="J271" s="10">
        <v>3.6999999999999998E-2</v>
      </c>
      <c r="K271" s="8">
        <v>69</v>
      </c>
      <c r="L271" s="10">
        <v>0.28599999999999998</v>
      </c>
      <c r="M271" s="11">
        <v>0.245</v>
      </c>
      <c r="N271" s="8">
        <v>0.22700000000000001</v>
      </c>
      <c r="O271" s="11">
        <v>0.33800000000000002</v>
      </c>
      <c r="P271" s="8">
        <v>0.32500000000000001</v>
      </c>
      <c r="Q271" s="11">
        <v>0.28399999999999997</v>
      </c>
      <c r="R271" s="8">
        <v>0.27600000000000002</v>
      </c>
    </row>
    <row r="272" spans="1:18" ht="15" thickBot="1">
      <c r="A272" s="5">
        <v>271</v>
      </c>
      <c r="B272" s="22" t="s">
        <v>302</v>
      </c>
      <c r="C272" s="22" t="s">
        <v>48</v>
      </c>
      <c r="D272" s="8">
        <v>518</v>
      </c>
      <c r="E272" s="11">
        <v>377</v>
      </c>
      <c r="F272" s="8">
        <v>86.3</v>
      </c>
      <c r="G272" s="8">
        <v>106.2</v>
      </c>
      <c r="H272" s="8">
        <v>9.4</v>
      </c>
      <c r="I272" s="8">
        <v>2</v>
      </c>
      <c r="J272" s="10">
        <v>5.0000000000000001E-3</v>
      </c>
      <c r="K272" s="8">
        <v>87</v>
      </c>
      <c r="L272" s="10">
        <v>0.23100000000000001</v>
      </c>
      <c r="M272" s="11">
        <v>0.23799999999999999</v>
      </c>
      <c r="N272" s="8">
        <v>0.24099999999999999</v>
      </c>
      <c r="O272" s="11">
        <v>0.29699999999999999</v>
      </c>
      <c r="P272" s="8">
        <v>0.30099999999999999</v>
      </c>
      <c r="Q272" s="11">
        <v>0.26800000000000002</v>
      </c>
      <c r="R272" s="8">
        <v>0.27500000000000002</v>
      </c>
    </row>
    <row r="273" spans="1:18" ht="15" thickBot="1">
      <c r="A273" s="5">
        <v>272</v>
      </c>
      <c r="B273" s="22" t="s">
        <v>285</v>
      </c>
      <c r="C273" s="22" t="s">
        <v>45</v>
      </c>
      <c r="D273" s="8">
        <v>448</v>
      </c>
      <c r="E273" s="11">
        <v>315</v>
      </c>
      <c r="F273" s="8">
        <v>85.5</v>
      </c>
      <c r="G273" s="8">
        <v>108.3</v>
      </c>
      <c r="H273" s="8">
        <v>12.6</v>
      </c>
      <c r="I273" s="8">
        <v>9</v>
      </c>
      <c r="J273" s="10">
        <v>2.9000000000000001E-2</v>
      </c>
      <c r="K273" s="8">
        <v>82</v>
      </c>
      <c r="L273" s="10">
        <v>0.26</v>
      </c>
      <c r="M273" s="11">
        <v>0.218</v>
      </c>
      <c r="N273" s="8">
        <v>0.224</v>
      </c>
      <c r="O273" s="11">
        <v>0.3</v>
      </c>
      <c r="P273" s="8">
        <v>0.32100000000000001</v>
      </c>
      <c r="Q273" s="11">
        <v>0.26200000000000001</v>
      </c>
      <c r="R273" s="8">
        <v>0.27500000000000002</v>
      </c>
    </row>
    <row r="274" spans="1:18" ht="15" thickBot="1">
      <c r="A274" s="5">
        <v>273</v>
      </c>
      <c r="B274" s="22" t="s">
        <v>185</v>
      </c>
      <c r="C274" s="22" t="s">
        <v>97</v>
      </c>
      <c r="D274" s="8">
        <v>592</v>
      </c>
      <c r="E274" s="11">
        <v>452</v>
      </c>
      <c r="F274" s="8">
        <v>85.1</v>
      </c>
      <c r="G274" s="8">
        <v>106.1</v>
      </c>
      <c r="H274" s="8">
        <v>14.4</v>
      </c>
      <c r="I274" s="8">
        <v>11</v>
      </c>
      <c r="J274" s="10">
        <v>2.4E-2</v>
      </c>
      <c r="K274" s="8">
        <v>109</v>
      </c>
      <c r="L274" s="10">
        <v>0.24099999999999999</v>
      </c>
      <c r="M274" s="11">
        <v>0.27200000000000002</v>
      </c>
      <c r="N274" s="8">
        <v>0.24099999999999999</v>
      </c>
      <c r="O274" s="11">
        <v>0.38200000000000001</v>
      </c>
      <c r="P274" s="8">
        <v>0.32900000000000001</v>
      </c>
      <c r="Q274" s="11">
        <v>0.30399999999999999</v>
      </c>
      <c r="R274" s="8">
        <v>0.27400000000000002</v>
      </c>
    </row>
    <row r="275" spans="1:18" ht="15" thickBot="1">
      <c r="A275" s="5">
        <v>274</v>
      </c>
      <c r="B275" s="22" t="s">
        <v>269</v>
      </c>
      <c r="C275" s="22" t="s">
        <v>116</v>
      </c>
      <c r="D275" s="8">
        <v>403</v>
      </c>
      <c r="E275" s="11">
        <v>241</v>
      </c>
      <c r="F275" s="8">
        <v>89.1</v>
      </c>
      <c r="G275" s="8">
        <v>113.6</v>
      </c>
      <c r="H275" s="8">
        <v>15.5</v>
      </c>
      <c r="I275" s="8">
        <v>22</v>
      </c>
      <c r="J275" s="10">
        <v>9.0999999999999998E-2</v>
      </c>
      <c r="K275" s="8">
        <v>91</v>
      </c>
      <c r="L275" s="10">
        <v>0.378</v>
      </c>
      <c r="M275" s="11">
        <v>0.23499999999999999</v>
      </c>
      <c r="N275" s="8">
        <v>0.20799999999999999</v>
      </c>
      <c r="O275" s="11">
        <v>0.38500000000000001</v>
      </c>
      <c r="P275" s="8">
        <v>0.36</v>
      </c>
      <c r="Q275" s="11">
        <v>0.29199999999999998</v>
      </c>
      <c r="R275" s="8">
        <v>0.27400000000000002</v>
      </c>
    </row>
    <row r="276" spans="1:18" ht="15" thickBot="1">
      <c r="A276" s="5">
        <v>275</v>
      </c>
      <c r="B276" s="22" t="s">
        <v>326</v>
      </c>
      <c r="C276" s="22" t="s">
        <v>169</v>
      </c>
      <c r="D276" s="8">
        <v>344</v>
      </c>
      <c r="E276" s="11">
        <v>254</v>
      </c>
      <c r="F276" s="8">
        <v>87.8</v>
      </c>
      <c r="G276" s="8">
        <v>110</v>
      </c>
      <c r="H276" s="8">
        <v>11.3</v>
      </c>
      <c r="I276" s="8">
        <v>7</v>
      </c>
      <c r="J276" s="10">
        <v>2.8000000000000001E-2</v>
      </c>
      <c r="K276" s="8">
        <v>85</v>
      </c>
      <c r="L276" s="10">
        <v>0.33500000000000002</v>
      </c>
      <c r="M276" s="11">
        <v>0.22900000000000001</v>
      </c>
      <c r="N276" s="8">
        <v>0.23400000000000001</v>
      </c>
      <c r="O276" s="11">
        <v>0.33700000000000002</v>
      </c>
      <c r="P276" s="8">
        <v>0.32600000000000001</v>
      </c>
      <c r="Q276" s="11">
        <v>0.26800000000000002</v>
      </c>
      <c r="R276" s="8">
        <v>0.27300000000000002</v>
      </c>
    </row>
    <row r="277" spans="1:18" ht="15" thickBot="1">
      <c r="A277" s="5">
        <v>276</v>
      </c>
      <c r="B277" s="22" t="s">
        <v>296</v>
      </c>
      <c r="C277" s="22" t="s">
        <v>100</v>
      </c>
      <c r="D277" s="8">
        <v>323</v>
      </c>
      <c r="E277" s="11">
        <v>240</v>
      </c>
      <c r="F277" s="8">
        <v>88.2</v>
      </c>
      <c r="G277" s="8">
        <v>108.5</v>
      </c>
      <c r="H277" s="8">
        <v>13.9</v>
      </c>
      <c r="I277" s="8">
        <v>9</v>
      </c>
      <c r="J277" s="10">
        <v>3.7999999999999999E-2</v>
      </c>
      <c r="K277" s="8">
        <v>84</v>
      </c>
      <c r="L277" s="10">
        <v>0.35</v>
      </c>
      <c r="M277" s="11">
        <v>0.20399999999999999</v>
      </c>
      <c r="N277" s="8">
        <v>0.217</v>
      </c>
      <c r="O277" s="11">
        <v>0.29899999999999999</v>
      </c>
      <c r="P277" s="8">
        <v>0.33700000000000002</v>
      </c>
      <c r="Q277" s="11">
        <v>0.251</v>
      </c>
      <c r="R277" s="8">
        <v>0.27300000000000002</v>
      </c>
    </row>
    <row r="278" spans="1:18" ht="15" thickBot="1">
      <c r="A278" s="5">
        <v>277</v>
      </c>
      <c r="B278" s="22" t="s">
        <v>222</v>
      </c>
      <c r="C278" s="22" t="s">
        <v>169</v>
      </c>
      <c r="D278" s="8">
        <v>497</v>
      </c>
      <c r="E278" s="11">
        <v>362</v>
      </c>
      <c r="F278" s="8">
        <v>82.7</v>
      </c>
      <c r="G278" s="8">
        <v>109.5</v>
      </c>
      <c r="H278" s="8">
        <v>9.9</v>
      </c>
      <c r="I278" s="8">
        <v>9</v>
      </c>
      <c r="J278" s="10">
        <v>2.5000000000000001E-2</v>
      </c>
      <c r="K278" s="8">
        <v>70</v>
      </c>
      <c r="L278" s="10">
        <v>0.193</v>
      </c>
      <c r="M278" s="11">
        <v>0.254</v>
      </c>
      <c r="N278" s="8">
        <v>0.23499999999999999</v>
      </c>
      <c r="O278" s="11">
        <v>0.34499999999999997</v>
      </c>
      <c r="P278" s="8">
        <v>0.317</v>
      </c>
      <c r="Q278" s="11">
        <v>0.28999999999999998</v>
      </c>
      <c r="R278" s="8">
        <v>0.27300000000000002</v>
      </c>
    </row>
    <row r="279" spans="1:18" ht="15" thickBot="1">
      <c r="A279" s="5">
        <v>278</v>
      </c>
      <c r="B279" s="22" t="s">
        <v>121</v>
      </c>
      <c r="C279" s="22" t="s">
        <v>37</v>
      </c>
      <c r="D279" s="8">
        <v>495</v>
      </c>
      <c r="E279" s="11">
        <v>339</v>
      </c>
      <c r="F279" s="8">
        <v>85.7</v>
      </c>
      <c r="G279" s="8">
        <v>104.9</v>
      </c>
      <c r="H279" s="8">
        <v>16.399999999999999</v>
      </c>
      <c r="I279" s="8">
        <v>3</v>
      </c>
      <c r="J279" s="10">
        <v>8.9999999999999993E-3</v>
      </c>
      <c r="K279" s="8">
        <v>65</v>
      </c>
      <c r="L279" s="10">
        <v>0.192</v>
      </c>
      <c r="M279" s="11">
        <v>0.246</v>
      </c>
      <c r="N279" s="8">
        <v>0.20100000000000001</v>
      </c>
      <c r="O279" s="11">
        <v>0.35899999999999999</v>
      </c>
      <c r="P279" s="8">
        <v>0.26600000000000001</v>
      </c>
      <c r="Q279" s="11">
        <v>0.31900000000000001</v>
      </c>
      <c r="R279" s="8">
        <v>0.27300000000000002</v>
      </c>
    </row>
    <row r="280" spans="1:18" ht="15" thickBot="1">
      <c r="A280" s="5">
        <v>279</v>
      </c>
      <c r="B280" s="22" t="s">
        <v>318</v>
      </c>
      <c r="C280" s="22" t="s">
        <v>100</v>
      </c>
      <c r="D280" s="8">
        <v>329</v>
      </c>
      <c r="E280" s="11">
        <v>258</v>
      </c>
      <c r="F280" s="8">
        <v>88.6</v>
      </c>
      <c r="G280" s="8">
        <v>107.9</v>
      </c>
      <c r="H280" s="8">
        <v>16.5</v>
      </c>
      <c r="I280" s="8">
        <v>5</v>
      </c>
      <c r="J280" s="10">
        <v>1.9E-2</v>
      </c>
      <c r="K280" s="8">
        <v>89</v>
      </c>
      <c r="L280" s="10">
        <v>0.34499999999999997</v>
      </c>
      <c r="M280" s="11">
        <v>0.245</v>
      </c>
      <c r="N280" s="8">
        <v>0.23400000000000001</v>
      </c>
      <c r="O280" s="11">
        <v>0.35899999999999999</v>
      </c>
      <c r="P280" s="8">
        <v>0.317</v>
      </c>
      <c r="Q280" s="11">
        <v>0.28699999999999998</v>
      </c>
      <c r="R280" s="8">
        <v>0.27200000000000002</v>
      </c>
    </row>
    <row r="281" spans="1:18" ht="15" thickBot="1">
      <c r="A281" s="5">
        <v>280</v>
      </c>
      <c r="B281" s="22" t="s">
        <v>341</v>
      </c>
      <c r="C281" s="6" t="s">
        <v>103</v>
      </c>
      <c r="D281" s="8">
        <v>508</v>
      </c>
      <c r="E281" s="11">
        <v>374</v>
      </c>
      <c r="F281" s="8">
        <v>87.8</v>
      </c>
      <c r="G281" s="8">
        <v>109.2</v>
      </c>
      <c r="H281" s="8">
        <v>17</v>
      </c>
      <c r="I281" s="8">
        <v>17</v>
      </c>
      <c r="J281" s="10">
        <v>4.5999999999999999E-2</v>
      </c>
      <c r="K281" s="8">
        <v>125</v>
      </c>
      <c r="L281" s="10">
        <v>0.33400000000000002</v>
      </c>
      <c r="M281" s="11">
        <v>0.23699999999999999</v>
      </c>
      <c r="N281" s="8">
        <v>0.222</v>
      </c>
      <c r="O281" s="11">
        <v>0.35699999999999998</v>
      </c>
      <c r="P281" s="8">
        <v>0.33300000000000002</v>
      </c>
      <c r="Q281" s="11">
        <v>0.28199999999999997</v>
      </c>
      <c r="R281" s="8">
        <v>0.27100000000000002</v>
      </c>
    </row>
    <row r="282" spans="1:18" ht="15" thickBot="1">
      <c r="A282" s="5">
        <v>281</v>
      </c>
      <c r="B282" s="22" t="s">
        <v>337</v>
      </c>
      <c r="C282" s="22" t="s">
        <v>52</v>
      </c>
      <c r="D282" s="8">
        <v>407</v>
      </c>
      <c r="E282" s="11">
        <v>235</v>
      </c>
      <c r="F282" s="8">
        <v>88.4</v>
      </c>
      <c r="G282" s="8">
        <v>109.3</v>
      </c>
      <c r="H282" s="8">
        <v>18.100000000000001</v>
      </c>
      <c r="I282" s="8">
        <v>20</v>
      </c>
      <c r="J282" s="10">
        <v>8.5000000000000006E-2</v>
      </c>
      <c r="K282" s="8">
        <v>94</v>
      </c>
      <c r="L282" s="10">
        <v>0.4</v>
      </c>
      <c r="M282" s="11">
        <v>0.191</v>
      </c>
      <c r="N282" s="8">
        <v>0.185</v>
      </c>
      <c r="O282" s="11">
        <v>0.34799999999999998</v>
      </c>
      <c r="P282" s="8">
        <v>0.35799999999999998</v>
      </c>
      <c r="Q282" s="11">
        <v>0.26600000000000001</v>
      </c>
      <c r="R282" s="8">
        <v>0.26900000000000002</v>
      </c>
    </row>
    <row r="283" spans="1:18" ht="15" thickBot="1">
      <c r="A283" s="5">
        <v>282</v>
      </c>
      <c r="B283" s="22" t="s">
        <v>316</v>
      </c>
      <c r="C283" s="6" t="s">
        <v>103</v>
      </c>
      <c r="D283" s="8">
        <v>386</v>
      </c>
      <c r="E283" s="11">
        <v>265</v>
      </c>
      <c r="F283" s="8">
        <v>89</v>
      </c>
      <c r="G283" s="8">
        <v>112.9</v>
      </c>
      <c r="H283" s="8">
        <v>18</v>
      </c>
      <c r="I283" s="8">
        <v>15</v>
      </c>
      <c r="J283" s="10">
        <v>5.7000000000000002E-2</v>
      </c>
      <c r="K283" s="8">
        <v>98</v>
      </c>
      <c r="L283" s="10">
        <v>0.37</v>
      </c>
      <c r="M283" s="11">
        <v>0.247</v>
      </c>
      <c r="N283" s="8">
        <v>0.21299999999999999</v>
      </c>
      <c r="O283" s="11">
        <v>0.39200000000000002</v>
      </c>
      <c r="P283" s="8">
        <v>0.34799999999999998</v>
      </c>
      <c r="Q283" s="11">
        <v>0.29399999999999998</v>
      </c>
      <c r="R283" s="8">
        <v>0.26800000000000002</v>
      </c>
    </row>
    <row r="284" spans="1:18" ht="15" thickBot="1">
      <c r="A284" s="5">
        <v>283</v>
      </c>
      <c r="B284" s="22" t="s">
        <v>226</v>
      </c>
      <c r="C284" s="22" t="s">
        <v>50</v>
      </c>
      <c r="D284" s="8">
        <v>406</v>
      </c>
      <c r="E284" s="11">
        <v>306</v>
      </c>
      <c r="F284" s="8">
        <v>87.5</v>
      </c>
      <c r="G284" s="8">
        <v>109.4</v>
      </c>
      <c r="H284" s="8">
        <v>5.5</v>
      </c>
      <c r="I284" s="8">
        <v>8</v>
      </c>
      <c r="J284" s="10">
        <v>2.5999999999999999E-2</v>
      </c>
      <c r="K284" s="8">
        <v>95</v>
      </c>
      <c r="L284" s="10">
        <v>0.311</v>
      </c>
      <c r="M284" s="11">
        <v>0.251</v>
      </c>
      <c r="N284" s="8">
        <v>0.23</v>
      </c>
      <c r="O284" s="11">
        <v>0.35799999999999998</v>
      </c>
      <c r="P284" s="8">
        <v>0.311</v>
      </c>
      <c r="Q284" s="11">
        <v>0.28999999999999998</v>
      </c>
      <c r="R284" s="8">
        <v>0.26700000000000002</v>
      </c>
    </row>
    <row r="285" spans="1:18" ht="15" thickBot="1">
      <c r="A285" s="5">
        <v>284</v>
      </c>
      <c r="B285" s="22" t="s">
        <v>273</v>
      </c>
      <c r="C285" s="22" t="s">
        <v>64</v>
      </c>
      <c r="D285" s="8">
        <v>332</v>
      </c>
      <c r="E285" s="11">
        <v>228</v>
      </c>
      <c r="F285" s="8">
        <v>88.6</v>
      </c>
      <c r="G285" s="8">
        <v>109.2</v>
      </c>
      <c r="H285" s="8">
        <v>11.3</v>
      </c>
      <c r="I285" s="8">
        <v>18</v>
      </c>
      <c r="J285" s="10">
        <v>7.9000000000000001E-2</v>
      </c>
      <c r="K285" s="8">
        <v>92</v>
      </c>
      <c r="L285" s="10">
        <v>0.40400000000000003</v>
      </c>
      <c r="M285" s="11">
        <v>0.22500000000000001</v>
      </c>
      <c r="N285" s="8">
        <v>0.214</v>
      </c>
      <c r="O285" s="11">
        <v>0.38100000000000001</v>
      </c>
      <c r="P285" s="8">
        <v>0.372</v>
      </c>
      <c r="Q285" s="11">
        <v>0.27100000000000002</v>
      </c>
      <c r="R285" s="8">
        <v>0.26600000000000001</v>
      </c>
    </row>
    <row r="286" spans="1:18" ht="15" thickBot="1">
      <c r="A286" s="5">
        <v>285</v>
      </c>
      <c r="B286" s="22" t="s">
        <v>312</v>
      </c>
      <c r="C286" s="22" t="s">
        <v>111</v>
      </c>
      <c r="D286" s="8">
        <v>371</v>
      </c>
      <c r="E286" s="11">
        <v>247</v>
      </c>
      <c r="F286" s="8">
        <v>88.1</v>
      </c>
      <c r="G286" s="8">
        <v>110.2</v>
      </c>
      <c r="H286" s="8">
        <v>1.1000000000000001</v>
      </c>
      <c r="I286" s="8">
        <v>5</v>
      </c>
      <c r="J286" s="10">
        <v>0.02</v>
      </c>
      <c r="K286" s="8">
        <v>91</v>
      </c>
      <c r="L286" s="10">
        <v>0.36799999999999999</v>
      </c>
      <c r="M286" s="11">
        <v>0.23100000000000001</v>
      </c>
      <c r="N286" s="8">
        <v>0.224</v>
      </c>
      <c r="O286" s="11">
        <v>0.311</v>
      </c>
      <c r="P286" s="8">
        <v>0.29099999999999998</v>
      </c>
      <c r="Q286" s="11">
        <v>0.27200000000000002</v>
      </c>
      <c r="R286" s="8">
        <v>0.26600000000000001</v>
      </c>
    </row>
    <row r="287" spans="1:18" ht="15" thickBot="1">
      <c r="A287" s="5">
        <v>286</v>
      </c>
      <c r="B287" s="22" t="s">
        <v>251</v>
      </c>
      <c r="C287" s="22" t="s">
        <v>144</v>
      </c>
      <c r="D287" s="8">
        <v>355</v>
      </c>
      <c r="E287" s="11">
        <v>247</v>
      </c>
      <c r="F287" s="8">
        <v>86.7</v>
      </c>
      <c r="G287" s="8">
        <v>106.6</v>
      </c>
      <c r="H287" s="8">
        <v>10</v>
      </c>
      <c r="I287" s="8">
        <v>8</v>
      </c>
      <c r="J287" s="10">
        <v>3.2000000000000001E-2</v>
      </c>
      <c r="K287" s="8">
        <v>81</v>
      </c>
      <c r="L287" s="10">
        <v>0.32800000000000001</v>
      </c>
      <c r="M287" s="11">
        <v>0.223</v>
      </c>
      <c r="N287" s="8">
        <v>0.221</v>
      </c>
      <c r="O287" s="11">
        <v>0.318</v>
      </c>
      <c r="P287" s="8">
        <v>0.314</v>
      </c>
      <c r="Q287" s="11">
        <v>0.26400000000000001</v>
      </c>
      <c r="R287" s="8">
        <v>0.26500000000000001</v>
      </c>
    </row>
    <row r="288" spans="1:18" ht="15" thickBot="1">
      <c r="A288" s="5">
        <v>287</v>
      </c>
      <c r="B288" s="22" t="s">
        <v>339</v>
      </c>
      <c r="C288" s="22" t="s">
        <v>50</v>
      </c>
      <c r="D288" s="8">
        <v>344</v>
      </c>
      <c r="E288" s="11">
        <v>249</v>
      </c>
      <c r="F288" s="8">
        <v>88.1</v>
      </c>
      <c r="G288" s="8">
        <v>109.5</v>
      </c>
      <c r="H288" s="8">
        <v>16.899999999999999</v>
      </c>
      <c r="I288" s="8">
        <v>13</v>
      </c>
      <c r="J288" s="10">
        <v>5.1999999999999998E-2</v>
      </c>
      <c r="K288" s="8">
        <v>81</v>
      </c>
      <c r="L288" s="10">
        <v>0.32500000000000001</v>
      </c>
      <c r="M288" s="11">
        <v>0.20300000000000001</v>
      </c>
      <c r="N288" s="8">
        <v>0.20799999999999999</v>
      </c>
      <c r="O288" s="11">
        <v>0.33100000000000002</v>
      </c>
      <c r="P288" s="8">
        <v>0.33300000000000002</v>
      </c>
      <c r="Q288" s="11">
        <v>0.26100000000000001</v>
      </c>
      <c r="R288" s="8">
        <v>0.26500000000000001</v>
      </c>
    </row>
    <row r="289" spans="1:18" ht="15" thickBot="1">
      <c r="A289" s="5">
        <v>288</v>
      </c>
      <c r="B289" s="22" t="s">
        <v>271</v>
      </c>
      <c r="C289" s="22" t="s">
        <v>109</v>
      </c>
      <c r="D289" s="8">
        <v>431</v>
      </c>
      <c r="E289" s="11">
        <v>254</v>
      </c>
      <c r="F289" s="8">
        <v>88.3</v>
      </c>
      <c r="G289" s="8">
        <v>111</v>
      </c>
      <c r="H289" s="8">
        <v>11.7</v>
      </c>
      <c r="I289" s="8">
        <v>22</v>
      </c>
      <c r="J289" s="10">
        <v>8.6999999999999994E-2</v>
      </c>
      <c r="K289" s="8">
        <v>89</v>
      </c>
      <c r="L289" s="10">
        <v>0.35</v>
      </c>
      <c r="M289" s="11">
        <v>0.20300000000000001</v>
      </c>
      <c r="N289" s="8">
        <v>0.20300000000000001</v>
      </c>
      <c r="O289" s="11">
        <v>0.34300000000000003</v>
      </c>
      <c r="P289" s="8">
        <v>0.34899999999999998</v>
      </c>
      <c r="Q289" s="11">
        <v>0.25700000000000001</v>
      </c>
      <c r="R289" s="8">
        <v>0.26400000000000001</v>
      </c>
    </row>
    <row r="290" spans="1:18" ht="15" thickBot="1">
      <c r="A290" s="5">
        <v>289</v>
      </c>
      <c r="B290" s="22" t="s">
        <v>330</v>
      </c>
      <c r="C290" s="22" t="s">
        <v>100</v>
      </c>
      <c r="D290" s="8">
        <v>318</v>
      </c>
      <c r="E290" s="11">
        <v>236</v>
      </c>
      <c r="F290" s="8">
        <v>89.2</v>
      </c>
      <c r="G290" s="8">
        <v>106.5</v>
      </c>
      <c r="H290" s="8">
        <v>3.8</v>
      </c>
      <c r="I290" s="8">
        <v>8</v>
      </c>
      <c r="J290" s="10">
        <v>3.4000000000000002E-2</v>
      </c>
      <c r="K290" s="8">
        <v>93</v>
      </c>
      <c r="L290" s="10">
        <v>0.39400000000000002</v>
      </c>
      <c r="M290" s="11">
        <v>0.21199999999999999</v>
      </c>
      <c r="N290" s="8">
        <v>0.23100000000000001</v>
      </c>
      <c r="O290" s="11">
        <v>0.30599999999999999</v>
      </c>
      <c r="P290" s="8">
        <v>0.32200000000000001</v>
      </c>
      <c r="Q290" s="11">
        <v>0.24199999999999999</v>
      </c>
      <c r="R290" s="8">
        <v>0.26300000000000001</v>
      </c>
    </row>
    <row r="291" spans="1:18" ht="15" thickBot="1">
      <c r="A291" s="5">
        <v>290</v>
      </c>
      <c r="B291" s="22" t="s">
        <v>325</v>
      </c>
      <c r="C291" s="22" t="s">
        <v>54</v>
      </c>
      <c r="D291" s="8">
        <v>330</v>
      </c>
      <c r="E291" s="11">
        <v>231</v>
      </c>
      <c r="F291" s="8">
        <v>87.8</v>
      </c>
      <c r="G291" s="8">
        <v>106.8</v>
      </c>
      <c r="H291" s="8">
        <v>13.4</v>
      </c>
      <c r="I291" s="8">
        <v>8</v>
      </c>
      <c r="J291" s="10">
        <v>3.5000000000000003E-2</v>
      </c>
      <c r="K291" s="8">
        <v>75</v>
      </c>
      <c r="L291" s="10">
        <v>0.32500000000000001</v>
      </c>
      <c r="M291" s="11">
        <v>0.21099999999999999</v>
      </c>
      <c r="N291" s="8">
        <v>0.20899999999999999</v>
      </c>
      <c r="O291" s="11">
        <v>0.29899999999999999</v>
      </c>
      <c r="P291" s="8">
        <v>0.3</v>
      </c>
      <c r="Q291" s="11">
        <v>0.25600000000000001</v>
      </c>
      <c r="R291" s="8">
        <v>0.25700000000000001</v>
      </c>
    </row>
    <row r="292" spans="1:18" ht="15" thickBot="1">
      <c r="A292" s="5">
        <v>291</v>
      </c>
      <c r="B292" s="22" t="s">
        <v>1665</v>
      </c>
      <c r="C292" s="22" t="s">
        <v>109</v>
      </c>
      <c r="D292" s="8">
        <v>307</v>
      </c>
      <c r="E292" s="11">
        <v>176</v>
      </c>
      <c r="F292" s="8">
        <v>88.3</v>
      </c>
      <c r="G292" s="8">
        <v>110.5</v>
      </c>
      <c r="H292" s="8">
        <v>9.9</v>
      </c>
      <c r="I292" s="8">
        <v>12</v>
      </c>
      <c r="J292" s="10">
        <v>6.8000000000000005E-2</v>
      </c>
      <c r="K292" s="8">
        <v>77</v>
      </c>
      <c r="L292" s="10">
        <v>0.438</v>
      </c>
      <c r="M292" s="11">
        <v>0.24299999999999999</v>
      </c>
      <c r="N292" s="8">
        <v>0.19900000000000001</v>
      </c>
      <c r="O292" s="11">
        <v>0.42599999999999999</v>
      </c>
      <c r="P292" s="8">
        <v>0.312</v>
      </c>
      <c r="Q292" s="11">
        <v>0.30599999999999999</v>
      </c>
      <c r="R292" s="8">
        <v>0.253</v>
      </c>
    </row>
    <row r="293" spans="1:18" ht="15" thickBot="1">
      <c r="A293" s="5">
        <v>292</v>
      </c>
      <c r="B293" s="22" t="s">
        <v>324</v>
      </c>
      <c r="C293" s="22" t="s">
        <v>169</v>
      </c>
      <c r="D293" s="8">
        <v>329</v>
      </c>
      <c r="E293" s="11">
        <v>259</v>
      </c>
      <c r="F293" s="8">
        <v>84.8</v>
      </c>
      <c r="G293" s="8">
        <v>107.1</v>
      </c>
      <c r="H293" s="8">
        <v>6.8</v>
      </c>
      <c r="I293" s="8">
        <v>3</v>
      </c>
      <c r="J293" s="10">
        <v>1.2E-2</v>
      </c>
      <c r="K293" s="8">
        <v>69</v>
      </c>
      <c r="L293" s="10">
        <v>0.26600000000000001</v>
      </c>
      <c r="M293" s="11">
        <v>0.221</v>
      </c>
      <c r="N293" s="8">
        <v>0.218</v>
      </c>
      <c r="O293" s="11">
        <v>0.28699999999999998</v>
      </c>
      <c r="P293" s="8">
        <v>0.28299999999999997</v>
      </c>
      <c r="Q293" s="11">
        <v>0.245</v>
      </c>
      <c r="R293" s="8">
        <v>0.247</v>
      </c>
    </row>
    <row r="294" spans="1:18" ht="15" thickBot="1">
      <c r="A294" s="12">
        <v>293</v>
      </c>
      <c r="B294" s="22" t="s">
        <v>333</v>
      </c>
      <c r="C294" s="13" t="s">
        <v>103</v>
      </c>
      <c r="D294" s="14">
        <v>309</v>
      </c>
      <c r="E294" s="17">
        <v>213</v>
      </c>
      <c r="F294" s="14">
        <v>86.3</v>
      </c>
      <c r="G294" s="14">
        <v>108.9</v>
      </c>
      <c r="H294" s="14">
        <v>14.4</v>
      </c>
      <c r="I294" s="14">
        <v>8</v>
      </c>
      <c r="J294" s="16">
        <v>3.7999999999999999E-2</v>
      </c>
      <c r="K294" s="14">
        <v>64</v>
      </c>
      <c r="L294" s="16">
        <v>0.3</v>
      </c>
      <c r="M294" s="17">
        <v>0.22600000000000001</v>
      </c>
      <c r="N294" s="14">
        <v>0.20300000000000001</v>
      </c>
      <c r="O294" s="17">
        <v>0.34399999999999997</v>
      </c>
      <c r="P294" s="14">
        <v>0.29599999999999999</v>
      </c>
      <c r="Q294" s="17">
        <v>0.26700000000000002</v>
      </c>
      <c r="R294" s="14">
        <v>0.24299999999999999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BD507-7E63-419B-ABB9-B75C220BDB15}">
  <dimension ref="A1:W294"/>
  <sheetViews>
    <sheetView workbookViewId="0">
      <selection activeCell="E286" sqref="E286"/>
    </sheetView>
  </sheetViews>
  <sheetFormatPr defaultRowHeight="14.4"/>
  <sheetData>
    <row r="1" spans="1:23" ht="15" thickBo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4" t="s">
        <v>19</v>
      </c>
      <c r="U1" s="4" t="s">
        <v>20</v>
      </c>
      <c r="V1" s="3" t="s">
        <v>21</v>
      </c>
      <c r="W1" s="3" t="s">
        <v>22</v>
      </c>
    </row>
    <row r="2" spans="1:23" ht="15" thickBot="1">
      <c r="A2" s="5">
        <v>1</v>
      </c>
      <c r="B2" s="22" t="s">
        <v>25</v>
      </c>
      <c r="C2" s="22" t="s">
        <v>26</v>
      </c>
      <c r="D2" s="8">
        <v>159</v>
      </c>
      <c r="E2" s="8">
        <v>735</v>
      </c>
      <c r="F2" s="8">
        <v>41</v>
      </c>
      <c r="G2" s="8">
        <v>149</v>
      </c>
      <c r="H2" s="8">
        <v>106</v>
      </c>
      <c r="I2" s="8">
        <v>73</v>
      </c>
      <c r="J2" s="9">
        <v>0.109</v>
      </c>
      <c r="K2" s="10">
        <v>0.114</v>
      </c>
      <c r="L2" s="8">
        <v>0.25800000000000001</v>
      </c>
      <c r="M2" s="8">
        <v>0.33800000000000002</v>
      </c>
      <c r="N2" s="11">
        <v>0.33700000000000002</v>
      </c>
      <c r="O2" s="8">
        <v>0.41599999999999998</v>
      </c>
      <c r="P2" s="8">
        <v>0.59599999999999997</v>
      </c>
      <c r="Q2" s="8">
        <v>0.42799999999999999</v>
      </c>
      <c r="R2" s="8">
        <v>0.46300000000000002</v>
      </c>
      <c r="S2" s="8">
        <v>170</v>
      </c>
      <c r="T2" s="11">
        <v>7.6</v>
      </c>
      <c r="U2" s="11">
        <v>71.7</v>
      </c>
      <c r="V2" s="8">
        <v>-13.6</v>
      </c>
      <c r="W2" s="8">
        <v>8.3000000000000007</v>
      </c>
    </row>
    <row r="3" spans="1:23" ht="15" thickBot="1">
      <c r="A3" s="5">
        <v>2</v>
      </c>
      <c r="B3" s="22" t="s">
        <v>23</v>
      </c>
      <c r="C3" s="22" t="s">
        <v>24</v>
      </c>
      <c r="D3" s="8">
        <v>152</v>
      </c>
      <c r="E3" s="8">
        <v>693</v>
      </c>
      <c r="F3" s="8">
        <v>39</v>
      </c>
      <c r="G3" s="8">
        <v>126</v>
      </c>
      <c r="H3" s="8">
        <v>107</v>
      </c>
      <c r="I3" s="8">
        <v>14</v>
      </c>
      <c r="J3" s="9">
        <v>0.13900000000000001</v>
      </c>
      <c r="K3" s="10">
        <v>0.154</v>
      </c>
      <c r="L3" s="8">
        <v>0.27200000000000002</v>
      </c>
      <c r="M3" s="8">
        <v>0.316</v>
      </c>
      <c r="N3" s="11">
        <v>0.307</v>
      </c>
      <c r="O3" s="8">
        <v>0.40799999999999997</v>
      </c>
      <c r="P3" s="8">
        <v>0.57899999999999996</v>
      </c>
      <c r="Q3" s="8">
        <v>0.41599999999999998</v>
      </c>
      <c r="R3" s="8">
        <v>0.41099999999999998</v>
      </c>
      <c r="S3" s="8">
        <v>167</v>
      </c>
      <c r="T3" s="11">
        <v>3.5</v>
      </c>
      <c r="U3" s="11">
        <v>60.8</v>
      </c>
      <c r="V3" s="8">
        <v>-1.6</v>
      </c>
      <c r="W3" s="8">
        <v>8.3000000000000007</v>
      </c>
    </row>
    <row r="4" spans="1:23" ht="15" thickBot="1">
      <c r="A4" s="5">
        <v>3</v>
      </c>
      <c r="B4" s="22" t="s">
        <v>27</v>
      </c>
      <c r="C4" s="22" t="s">
        <v>24</v>
      </c>
      <c r="D4" s="8">
        <v>161</v>
      </c>
      <c r="E4" s="8">
        <v>730</v>
      </c>
      <c r="F4" s="8">
        <v>29</v>
      </c>
      <c r="G4" s="8">
        <v>131</v>
      </c>
      <c r="H4" s="8">
        <v>102</v>
      </c>
      <c r="I4" s="8">
        <v>23</v>
      </c>
      <c r="J4" s="9">
        <v>9.9000000000000005E-2</v>
      </c>
      <c r="K4" s="10">
        <v>0.16600000000000001</v>
      </c>
      <c r="L4" s="8">
        <v>0.23499999999999999</v>
      </c>
      <c r="M4" s="8">
        <v>0.37</v>
      </c>
      <c r="N4" s="11">
        <v>0.33100000000000002</v>
      </c>
      <c r="O4" s="8">
        <v>0.41</v>
      </c>
      <c r="P4" s="8">
        <v>0.56699999999999995</v>
      </c>
      <c r="Q4" s="8">
        <v>0.41099999999999998</v>
      </c>
      <c r="R4" s="8">
        <v>0.40899999999999997</v>
      </c>
      <c r="S4" s="8">
        <v>163</v>
      </c>
      <c r="T4" s="11">
        <v>5.0999999999999996</v>
      </c>
      <c r="U4" s="11">
        <v>61.8</v>
      </c>
      <c r="V4" s="8">
        <v>-7.5</v>
      </c>
      <c r="W4" s="8">
        <v>7.9</v>
      </c>
    </row>
    <row r="5" spans="1:23" ht="15" thickBot="1">
      <c r="A5" s="5">
        <v>4</v>
      </c>
      <c r="B5" s="22" t="s">
        <v>30</v>
      </c>
      <c r="C5" s="22" t="s">
        <v>26</v>
      </c>
      <c r="D5" s="8">
        <v>162</v>
      </c>
      <c r="E5" s="8">
        <v>720</v>
      </c>
      <c r="F5" s="8">
        <v>54</v>
      </c>
      <c r="G5" s="8">
        <v>127</v>
      </c>
      <c r="H5" s="8">
        <v>139</v>
      </c>
      <c r="I5" s="8">
        <v>1</v>
      </c>
      <c r="J5" s="9">
        <v>0.14399999999999999</v>
      </c>
      <c r="K5" s="10">
        <v>0.23200000000000001</v>
      </c>
      <c r="L5" s="8">
        <v>0.32100000000000001</v>
      </c>
      <c r="M5" s="8">
        <v>0.30199999999999999</v>
      </c>
      <c r="N5" s="11">
        <v>0.28299999999999997</v>
      </c>
      <c r="O5" s="8">
        <v>0.38900000000000001</v>
      </c>
      <c r="P5" s="8">
        <v>0.60399999999999998</v>
      </c>
      <c r="Q5" s="8">
        <v>0.41299999999999998</v>
      </c>
      <c r="R5" s="8">
        <v>0.39400000000000002</v>
      </c>
      <c r="S5" s="8">
        <v>160</v>
      </c>
      <c r="T5" s="11">
        <v>1.5</v>
      </c>
      <c r="U5" s="11">
        <v>55.4</v>
      </c>
      <c r="V5" s="8">
        <v>-13.1</v>
      </c>
      <c r="W5" s="8">
        <v>6.7</v>
      </c>
    </row>
    <row r="6" spans="1:23" ht="15" thickBot="1">
      <c r="A6" s="5">
        <v>5</v>
      </c>
      <c r="B6" s="22" t="s">
        <v>28</v>
      </c>
      <c r="C6" s="22" t="s">
        <v>29</v>
      </c>
      <c r="D6" s="8">
        <v>135</v>
      </c>
      <c r="E6" s="8">
        <v>599</v>
      </c>
      <c r="F6" s="8">
        <v>44</v>
      </c>
      <c r="G6" s="8">
        <v>102</v>
      </c>
      <c r="H6" s="8">
        <v>95</v>
      </c>
      <c r="I6" s="8">
        <v>20</v>
      </c>
      <c r="J6" s="9">
        <v>0.152</v>
      </c>
      <c r="K6" s="10">
        <v>0.23899999999999999</v>
      </c>
      <c r="L6" s="8">
        <v>0.35</v>
      </c>
      <c r="M6" s="8">
        <v>0.34200000000000003</v>
      </c>
      <c r="N6" s="11">
        <v>0.30399999999999999</v>
      </c>
      <c r="O6" s="8">
        <v>0.41199999999999998</v>
      </c>
      <c r="P6" s="8">
        <v>0.65400000000000003</v>
      </c>
      <c r="Q6" s="8">
        <v>0.433</v>
      </c>
      <c r="R6" s="8">
        <v>0.42799999999999999</v>
      </c>
      <c r="S6" s="8">
        <v>180</v>
      </c>
      <c r="T6" s="11">
        <v>3.4</v>
      </c>
      <c r="U6" s="11">
        <v>60.6</v>
      </c>
      <c r="V6" s="8">
        <v>-14.5</v>
      </c>
      <c r="W6" s="8">
        <v>6.6</v>
      </c>
    </row>
    <row r="7" spans="1:23" ht="15" thickBot="1">
      <c r="A7" s="5">
        <v>6</v>
      </c>
      <c r="B7" s="22" t="s">
        <v>33</v>
      </c>
      <c r="C7" s="22" t="s">
        <v>32</v>
      </c>
      <c r="D7" s="8">
        <v>162</v>
      </c>
      <c r="E7" s="8">
        <v>753</v>
      </c>
      <c r="F7" s="8">
        <v>29</v>
      </c>
      <c r="G7" s="8">
        <v>122</v>
      </c>
      <c r="H7" s="8">
        <v>100</v>
      </c>
      <c r="I7" s="8">
        <v>14</v>
      </c>
      <c r="J7" s="9">
        <v>9.6000000000000002E-2</v>
      </c>
      <c r="K7" s="10">
        <v>0.14599999999999999</v>
      </c>
      <c r="L7" s="8">
        <v>0.20100000000000001</v>
      </c>
      <c r="M7" s="8">
        <v>0.29099999999999998</v>
      </c>
      <c r="N7" s="11">
        <v>0.27600000000000002</v>
      </c>
      <c r="O7" s="8">
        <v>0.34799999999999998</v>
      </c>
      <c r="P7" s="8">
        <v>0.47799999999999998</v>
      </c>
      <c r="Q7" s="8">
        <v>0.35399999999999998</v>
      </c>
      <c r="R7" s="8">
        <v>0.33500000000000002</v>
      </c>
      <c r="S7" s="8">
        <v>124</v>
      </c>
      <c r="T7" s="11">
        <v>2.5</v>
      </c>
      <c r="U7" s="11">
        <v>24.3</v>
      </c>
      <c r="V7" s="8">
        <v>13.3</v>
      </c>
      <c r="W7" s="8">
        <v>6.3</v>
      </c>
    </row>
    <row r="8" spans="1:23" ht="15" thickBot="1">
      <c r="A8" s="5">
        <v>7</v>
      </c>
      <c r="B8" s="22" t="s">
        <v>31</v>
      </c>
      <c r="C8" s="22" t="s">
        <v>32</v>
      </c>
      <c r="D8" s="8">
        <v>119</v>
      </c>
      <c r="E8" s="8">
        <v>536</v>
      </c>
      <c r="F8" s="8">
        <v>33</v>
      </c>
      <c r="G8" s="8">
        <v>88</v>
      </c>
      <c r="H8" s="8">
        <v>96</v>
      </c>
      <c r="I8" s="8">
        <v>2</v>
      </c>
      <c r="J8" s="9">
        <v>9.0999999999999998E-2</v>
      </c>
      <c r="K8" s="10">
        <v>0.16400000000000001</v>
      </c>
      <c r="L8" s="8">
        <v>0.29599999999999999</v>
      </c>
      <c r="M8" s="8">
        <v>0.34</v>
      </c>
      <c r="N8" s="11">
        <v>0.32700000000000001</v>
      </c>
      <c r="O8" s="8">
        <v>0.39</v>
      </c>
      <c r="P8" s="8">
        <v>0.623</v>
      </c>
      <c r="Q8" s="8">
        <v>0.41899999999999998</v>
      </c>
      <c r="R8" s="8">
        <v>0.41299999999999998</v>
      </c>
      <c r="S8" s="8">
        <v>169</v>
      </c>
      <c r="T8" s="11">
        <v>-5.4</v>
      </c>
      <c r="U8" s="11">
        <v>38.799999999999997</v>
      </c>
      <c r="V8" s="8">
        <v>4.0999999999999996</v>
      </c>
      <c r="W8" s="8">
        <v>6.1</v>
      </c>
    </row>
    <row r="9" spans="1:23" ht="15" thickBot="1">
      <c r="A9" s="5">
        <v>8</v>
      </c>
      <c r="B9" s="22" t="s">
        <v>42</v>
      </c>
      <c r="C9" s="22" t="s">
        <v>43</v>
      </c>
      <c r="D9" s="8">
        <v>160</v>
      </c>
      <c r="E9" s="8">
        <v>687</v>
      </c>
      <c r="F9" s="8">
        <v>31</v>
      </c>
      <c r="G9" s="8">
        <v>108</v>
      </c>
      <c r="H9" s="8">
        <v>98</v>
      </c>
      <c r="I9" s="8">
        <v>31</v>
      </c>
      <c r="J9" s="9">
        <v>9.6000000000000002E-2</v>
      </c>
      <c r="K9" s="10">
        <v>0.19900000000000001</v>
      </c>
      <c r="L9" s="8">
        <v>0.216</v>
      </c>
      <c r="M9" s="8">
        <v>0.27700000000000002</v>
      </c>
      <c r="N9" s="11">
        <v>0.254</v>
      </c>
      <c r="O9" s="8">
        <v>0.33600000000000002</v>
      </c>
      <c r="P9" s="8">
        <v>0.47</v>
      </c>
      <c r="Q9" s="8">
        <v>0.34599999999999997</v>
      </c>
      <c r="R9" s="8">
        <v>0.34499999999999997</v>
      </c>
      <c r="S9" s="8">
        <v>121</v>
      </c>
      <c r="T9" s="11">
        <v>7.7</v>
      </c>
      <c r="U9" s="11">
        <v>25.9</v>
      </c>
      <c r="V9" s="8">
        <v>10.8</v>
      </c>
      <c r="W9" s="8">
        <v>6</v>
      </c>
    </row>
    <row r="10" spans="1:23" ht="15" thickBot="1">
      <c r="A10" s="5">
        <v>9</v>
      </c>
      <c r="B10" s="22" t="s">
        <v>36</v>
      </c>
      <c r="C10" s="22" t="s">
        <v>37</v>
      </c>
      <c r="D10" s="8">
        <v>155</v>
      </c>
      <c r="E10" s="8">
        <v>645</v>
      </c>
      <c r="F10" s="8">
        <v>25</v>
      </c>
      <c r="G10" s="8">
        <v>116</v>
      </c>
      <c r="H10" s="8">
        <v>76</v>
      </c>
      <c r="I10" s="8">
        <v>54</v>
      </c>
      <c r="J10" s="9">
        <v>8.7999999999999995E-2</v>
      </c>
      <c r="K10" s="10">
        <v>0.19400000000000001</v>
      </c>
      <c r="L10" s="8">
        <v>0.221</v>
      </c>
      <c r="M10" s="8">
        <v>0.32500000000000001</v>
      </c>
      <c r="N10" s="11">
        <v>0.28499999999999998</v>
      </c>
      <c r="O10" s="8">
        <v>0.36199999999999999</v>
      </c>
      <c r="P10" s="8">
        <v>0.50600000000000001</v>
      </c>
      <c r="Q10" s="8">
        <v>0.37</v>
      </c>
      <c r="R10" s="8">
        <v>0.34599999999999997</v>
      </c>
      <c r="S10" s="8">
        <v>133</v>
      </c>
      <c r="T10" s="11">
        <v>15.8</v>
      </c>
      <c r="U10" s="11">
        <v>42.3</v>
      </c>
      <c r="V10" s="8">
        <v>-4.2</v>
      </c>
      <c r="W10" s="8">
        <v>6</v>
      </c>
    </row>
    <row r="11" spans="1:23" ht="15" thickBot="1">
      <c r="A11" s="5">
        <v>10</v>
      </c>
      <c r="B11" s="22" t="s">
        <v>34</v>
      </c>
      <c r="C11" s="22" t="s">
        <v>35</v>
      </c>
      <c r="D11" s="8">
        <v>155</v>
      </c>
      <c r="E11" s="8">
        <v>714</v>
      </c>
      <c r="F11" s="8">
        <v>32</v>
      </c>
      <c r="G11" s="8">
        <v>102</v>
      </c>
      <c r="H11" s="8">
        <v>103</v>
      </c>
      <c r="I11" s="8">
        <v>37</v>
      </c>
      <c r="J11" s="9">
        <v>6.6000000000000003E-2</v>
      </c>
      <c r="K11" s="10">
        <v>0.245</v>
      </c>
      <c r="L11" s="8">
        <v>0.20899999999999999</v>
      </c>
      <c r="M11" s="8">
        <v>0.33</v>
      </c>
      <c r="N11" s="11">
        <v>0.27500000000000002</v>
      </c>
      <c r="O11" s="8">
        <v>0.33300000000000002</v>
      </c>
      <c r="P11" s="8">
        <v>0.48499999999999999</v>
      </c>
      <c r="Q11" s="8">
        <v>0.34699999999999998</v>
      </c>
      <c r="R11" s="8">
        <v>0.34599999999999997</v>
      </c>
      <c r="S11" s="8">
        <v>126</v>
      </c>
      <c r="T11" s="11">
        <v>7</v>
      </c>
      <c r="U11" s="11">
        <v>29.4</v>
      </c>
      <c r="V11" s="8">
        <v>5.0999999999999996</v>
      </c>
      <c r="W11" s="8">
        <v>5.9</v>
      </c>
    </row>
    <row r="12" spans="1:23" ht="15" thickBot="1">
      <c r="A12" s="5">
        <v>11</v>
      </c>
      <c r="B12" s="22" t="s">
        <v>38</v>
      </c>
      <c r="C12" s="22" t="s">
        <v>39</v>
      </c>
      <c r="D12" s="8">
        <v>158</v>
      </c>
      <c r="E12" s="8">
        <v>694</v>
      </c>
      <c r="F12" s="8">
        <v>30</v>
      </c>
      <c r="G12" s="8">
        <v>97</v>
      </c>
      <c r="H12" s="8">
        <v>96</v>
      </c>
      <c r="I12" s="8">
        <v>49</v>
      </c>
      <c r="J12" s="9">
        <v>5.8000000000000003E-2</v>
      </c>
      <c r="K12" s="10">
        <v>0.17399999999999999</v>
      </c>
      <c r="L12" s="8">
        <v>0.218</v>
      </c>
      <c r="M12" s="8">
        <v>0.29499999999999998</v>
      </c>
      <c r="N12" s="11">
        <v>0.27600000000000002</v>
      </c>
      <c r="O12" s="8">
        <v>0.31900000000000001</v>
      </c>
      <c r="P12" s="8">
        <v>0.495</v>
      </c>
      <c r="Q12" s="8">
        <v>0.34300000000000003</v>
      </c>
      <c r="R12" s="8">
        <v>0.373</v>
      </c>
      <c r="S12" s="8">
        <v>115</v>
      </c>
      <c r="T12" s="11">
        <v>7</v>
      </c>
      <c r="U12" s="11">
        <v>19.3</v>
      </c>
      <c r="V12" s="8">
        <v>14.7</v>
      </c>
      <c r="W12" s="8">
        <v>5.7</v>
      </c>
    </row>
    <row r="13" spans="1:23" ht="15" thickBot="1">
      <c r="A13" s="5">
        <v>12</v>
      </c>
      <c r="B13" s="22" t="s">
        <v>40</v>
      </c>
      <c r="C13" s="22" t="s">
        <v>41</v>
      </c>
      <c r="D13" s="8">
        <v>162</v>
      </c>
      <c r="E13" s="8">
        <v>708</v>
      </c>
      <c r="F13" s="8">
        <v>35</v>
      </c>
      <c r="G13" s="8">
        <v>97</v>
      </c>
      <c r="H13" s="8">
        <v>109</v>
      </c>
      <c r="I13" s="8">
        <v>12</v>
      </c>
      <c r="J13" s="9">
        <v>0.186</v>
      </c>
      <c r="K13" s="10">
        <v>0.182</v>
      </c>
      <c r="L13" s="8">
        <v>0.245</v>
      </c>
      <c r="M13" s="8">
        <v>0.29599999999999999</v>
      </c>
      <c r="N13" s="11">
        <v>0.27500000000000002</v>
      </c>
      <c r="O13" s="8">
        <v>0.41</v>
      </c>
      <c r="P13" s="8">
        <v>0.51900000000000002</v>
      </c>
      <c r="Q13" s="8">
        <v>0.39500000000000002</v>
      </c>
      <c r="R13" s="8">
        <v>0.40799999999999997</v>
      </c>
      <c r="S13" s="8">
        <v>155</v>
      </c>
      <c r="T13" s="11">
        <v>-4.3</v>
      </c>
      <c r="U13" s="11">
        <v>44</v>
      </c>
      <c r="V13" s="8">
        <v>-12.6</v>
      </c>
      <c r="W13" s="8">
        <v>5.5</v>
      </c>
    </row>
    <row r="14" spans="1:23" ht="15" thickBot="1">
      <c r="A14" s="5">
        <v>13</v>
      </c>
      <c r="B14" s="22" t="s">
        <v>44</v>
      </c>
      <c r="C14" s="22" t="s">
        <v>45</v>
      </c>
      <c r="D14" s="8">
        <v>141</v>
      </c>
      <c r="E14" s="8">
        <v>611</v>
      </c>
      <c r="F14" s="8">
        <v>17</v>
      </c>
      <c r="G14" s="8">
        <v>86</v>
      </c>
      <c r="H14" s="8">
        <v>78</v>
      </c>
      <c r="I14" s="8">
        <v>6</v>
      </c>
      <c r="J14" s="9">
        <v>0.10299999999999999</v>
      </c>
      <c r="K14" s="10">
        <v>0.20599999999999999</v>
      </c>
      <c r="L14" s="8">
        <v>0.16900000000000001</v>
      </c>
      <c r="M14" s="8">
        <v>0.35099999999999998</v>
      </c>
      <c r="N14" s="11">
        <v>0.29099999999999998</v>
      </c>
      <c r="O14" s="8">
        <v>0.36899999999999999</v>
      </c>
      <c r="P14" s="8">
        <v>0.45900000000000002</v>
      </c>
      <c r="Q14" s="8">
        <v>0.35899999999999999</v>
      </c>
      <c r="R14" s="8">
        <v>0.33600000000000002</v>
      </c>
      <c r="S14" s="8">
        <v>125</v>
      </c>
      <c r="T14" s="11">
        <v>-3.4</v>
      </c>
      <c r="U14" s="11">
        <v>15.8</v>
      </c>
      <c r="V14" s="8">
        <v>17.899999999999999</v>
      </c>
      <c r="W14" s="8">
        <v>5.4</v>
      </c>
    </row>
    <row r="15" spans="1:23" ht="15" thickBot="1">
      <c r="A15" s="5">
        <v>14</v>
      </c>
      <c r="B15" s="22" t="s">
        <v>53</v>
      </c>
      <c r="C15" s="22" t="s">
        <v>54</v>
      </c>
      <c r="D15" s="8">
        <v>106</v>
      </c>
      <c r="E15" s="8">
        <v>458</v>
      </c>
      <c r="F15" s="8">
        <v>37</v>
      </c>
      <c r="G15" s="8">
        <v>79</v>
      </c>
      <c r="H15" s="8">
        <v>75</v>
      </c>
      <c r="I15" s="8">
        <v>3</v>
      </c>
      <c r="J15" s="9">
        <v>0.192</v>
      </c>
      <c r="K15" s="10">
        <v>0.28399999999999997</v>
      </c>
      <c r="L15" s="8">
        <v>0.34599999999999997</v>
      </c>
      <c r="M15" s="8">
        <v>0.3</v>
      </c>
      <c r="N15" s="11">
        <v>0.26700000000000002</v>
      </c>
      <c r="O15" s="8">
        <v>0.40600000000000003</v>
      </c>
      <c r="P15" s="8">
        <v>0.61299999999999999</v>
      </c>
      <c r="Q15" s="8">
        <v>0.42</v>
      </c>
      <c r="R15" s="8">
        <v>0.46800000000000003</v>
      </c>
      <c r="S15" s="8">
        <v>174</v>
      </c>
      <c r="T15" s="11">
        <v>1</v>
      </c>
      <c r="U15" s="11">
        <v>41.9</v>
      </c>
      <c r="V15" s="8">
        <v>-4</v>
      </c>
      <c r="W15" s="8">
        <v>5.3</v>
      </c>
    </row>
    <row r="16" spans="1:23" ht="15" thickBot="1">
      <c r="A16" s="5">
        <v>15</v>
      </c>
      <c r="B16" s="22" t="s">
        <v>46</v>
      </c>
      <c r="C16" s="22" t="s">
        <v>26</v>
      </c>
      <c r="D16" s="8">
        <v>159</v>
      </c>
      <c r="E16" s="8">
        <v>715</v>
      </c>
      <c r="F16" s="8">
        <v>37</v>
      </c>
      <c r="G16" s="8">
        <v>117</v>
      </c>
      <c r="H16" s="8">
        <v>97</v>
      </c>
      <c r="I16" s="8">
        <v>3</v>
      </c>
      <c r="J16" s="9">
        <v>8.3000000000000004E-2</v>
      </c>
      <c r="K16" s="10">
        <v>0.24099999999999999</v>
      </c>
      <c r="L16" s="8">
        <v>0.23400000000000001</v>
      </c>
      <c r="M16" s="8">
        <v>0.32400000000000001</v>
      </c>
      <c r="N16" s="11">
        <v>0.28100000000000003</v>
      </c>
      <c r="O16" s="8">
        <v>0.34499999999999997</v>
      </c>
      <c r="P16" s="8">
        <v>0.51600000000000001</v>
      </c>
      <c r="Q16" s="8">
        <v>0.36299999999999999</v>
      </c>
      <c r="R16" s="8">
        <v>0.36599999999999999</v>
      </c>
      <c r="S16" s="8">
        <v>127</v>
      </c>
      <c r="T16" s="11">
        <v>2.1</v>
      </c>
      <c r="U16" s="11">
        <v>25.9</v>
      </c>
      <c r="V16" s="8">
        <v>2.2000000000000002</v>
      </c>
      <c r="W16" s="8">
        <v>5.2</v>
      </c>
    </row>
    <row r="17" spans="1:23" ht="15" thickBot="1">
      <c r="A17" s="5">
        <v>16</v>
      </c>
      <c r="B17" s="22" t="s">
        <v>47</v>
      </c>
      <c r="C17" s="22" t="s">
        <v>48</v>
      </c>
      <c r="D17" s="8">
        <v>156</v>
      </c>
      <c r="E17" s="8">
        <v>691</v>
      </c>
      <c r="F17" s="8">
        <v>24</v>
      </c>
      <c r="G17" s="8">
        <v>87</v>
      </c>
      <c r="H17" s="8">
        <v>80</v>
      </c>
      <c r="I17" s="8">
        <v>28</v>
      </c>
      <c r="J17" s="9">
        <v>0.106</v>
      </c>
      <c r="K17" s="10">
        <v>0.106</v>
      </c>
      <c r="L17" s="8">
        <v>0.193</v>
      </c>
      <c r="M17" s="8">
        <v>0.28499999999999998</v>
      </c>
      <c r="N17" s="11">
        <v>0.28199999999999997</v>
      </c>
      <c r="O17" s="8">
        <v>0.35599999999999998</v>
      </c>
      <c r="P17" s="8">
        <v>0.47499999999999998</v>
      </c>
      <c r="Q17" s="8">
        <v>0.34599999999999997</v>
      </c>
      <c r="R17" s="8">
        <v>0.36</v>
      </c>
      <c r="S17" s="8">
        <v>123</v>
      </c>
      <c r="T17" s="11">
        <v>7</v>
      </c>
      <c r="U17" s="11">
        <v>26</v>
      </c>
      <c r="V17" s="8">
        <v>1.8</v>
      </c>
      <c r="W17" s="8">
        <v>5.0999999999999996</v>
      </c>
    </row>
    <row r="18" spans="1:23" ht="15" thickBot="1">
      <c r="A18" s="5">
        <v>17</v>
      </c>
      <c r="B18" s="22" t="s">
        <v>62</v>
      </c>
      <c r="C18" s="22" t="s">
        <v>58</v>
      </c>
      <c r="D18" s="8">
        <v>154</v>
      </c>
      <c r="E18" s="8">
        <v>687</v>
      </c>
      <c r="F18" s="8">
        <v>20</v>
      </c>
      <c r="G18" s="8">
        <v>84</v>
      </c>
      <c r="H18" s="8">
        <v>80</v>
      </c>
      <c r="I18" s="8">
        <v>1</v>
      </c>
      <c r="J18" s="9">
        <v>0.13400000000000001</v>
      </c>
      <c r="K18" s="10">
        <v>0.14699999999999999</v>
      </c>
      <c r="L18" s="8">
        <v>0.158</v>
      </c>
      <c r="M18" s="8">
        <v>0.30299999999999999</v>
      </c>
      <c r="N18" s="11">
        <v>0.27700000000000002</v>
      </c>
      <c r="O18" s="8">
        <v>0.374</v>
      </c>
      <c r="P18" s="8">
        <v>0.435</v>
      </c>
      <c r="Q18" s="8">
        <v>0.35199999999999998</v>
      </c>
      <c r="R18" s="8">
        <v>0.373</v>
      </c>
      <c r="S18" s="8">
        <v>127</v>
      </c>
      <c r="T18" s="11">
        <v>-3</v>
      </c>
      <c r="U18" s="11">
        <v>19.3</v>
      </c>
      <c r="V18" s="8">
        <v>8.1</v>
      </c>
      <c r="W18" s="8">
        <v>5.0999999999999996</v>
      </c>
    </row>
    <row r="19" spans="1:23" ht="15" thickBot="1">
      <c r="A19" s="5">
        <v>18</v>
      </c>
      <c r="B19" s="22" t="s">
        <v>49</v>
      </c>
      <c r="C19" s="22" t="s">
        <v>50</v>
      </c>
      <c r="D19" s="8">
        <v>145</v>
      </c>
      <c r="E19" s="8">
        <v>595</v>
      </c>
      <c r="F19" s="8">
        <v>38</v>
      </c>
      <c r="G19" s="8">
        <v>90</v>
      </c>
      <c r="H19" s="8">
        <v>80</v>
      </c>
      <c r="I19" s="8">
        <v>20</v>
      </c>
      <c r="J19" s="9">
        <v>0.05</v>
      </c>
      <c r="K19" s="10">
        <v>0.28899999999999998</v>
      </c>
      <c r="L19" s="8">
        <v>0.27800000000000002</v>
      </c>
      <c r="M19" s="8">
        <v>0.314</v>
      </c>
      <c r="N19" s="11">
        <v>0.26400000000000001</v>
      </c>
      <c r="O19" s="8">
        <v>0.315</v>
      </c>
      <c r="P19" s="8">
        <v>0.54200000000000004</v>
      </c>
      <c r="Q19" s="8">
        <v>0.35799999999999998</v>
      </c>
      <c r="R19" s="8">
        <v>0.35</v>
      </c>
      <c r="S19" s="8">
        <v>128</v>
      </c>
      <c r="T19" s="11">
        <v>2</v>
      </c>
      <c r="U19" s="11">
        <v>22.2</v>
      </c>
      <c r="V19" s="8">
        <v>7.6</v>
      </c>
      <c r="W19" s="8">
        <v>5</v>
      </c>
    </row>
    <row r="20" spans="1:23" ht="15" thickBot="1">
      <c r="A20" s="5">
        <v>19</v>
      </c>
      <c r="B20" s="22" t="s">
        <v>55</v>
      </c>
      <c r="C20" s="22" t="s">
        <v>56</v>
      </c>
      <c r="D20" s="8">
        <v>147</v>
      </c>
      <c r="E20" s="8">
        <v>638</v>
      </c>
      <c r="F20" s="8">
        <v>22</v>
      </c>
      <c r="G20" s="8">
        <v>81</v>
      </c>
      <c r="H20" s="8">
        <v>80</v>
      </c>
      <c r="I20" s="8">
        <v>9</v>
      </c>
      <c r="J20" s="9">
        <v>0.10299999999999999</v>
      </c>
      <c r="K20" s="10">
        <v>0.24099999999999999</v>
      </c>
      <c r="L20" s="8">
        <v>0.17199999999999999</v>
      </c>
      <c r="M20" s="8">
        <v>0.29699999999999999</v>
      </c>
      <c r="N20" s="11">
        <v>0.24399999999999999</v>
      </c>
      <c r="O20" s="8">
        <v>0.32800000000000001</v>
      </c>
      <c r="P20" s="8">
        <v>0.41599999999999998</v>
      </c>
      <c r="Q20" s="8">
        <v>0.32500000000000001</v>
      </c>
      <c r="R20" s="8">
        <v>0.34599999999999997</v>
      </c>
      <c r="S20" s="8">
        <v>104</v>
      </c>
      <c r="T20" s="11">
        <v>4.5999999999999996</v>
      </c>
      <c r="U20" s="11">
        <v>7.5</v>
      </c>
      <c r="V20" s="8">
        <v>20.3</v>
      </c>
      <c r="W20" s="8">
        <v>4.9000000000000004</v>
      </c>
    </row>
    <row r="21" spans="1:23" ht="15" thickBot="1">
      <c r="A21" s="5">
        <v>20</v>
      </c>
      <c r="B21" s="22" t="s">
        <v>51</v>
      </c>
      <c r="C21" s="22" t="s">
        <v>52</v>
      </c>
      <c r="D21" s="8">
        <v>157</v>
      </c>
      <c r="E21" s="8">
        <v>674</v>
      </c>
      <c r="F21" s="8">
        <v>29</v>
      </c>
      <c r="G21" s="8">
        <v>97</v>
      </c>
      <c r="H21" s="8">
        <v>112</v>
      </c>
      <c r="I21" s="8">
        <v>30</v>
      </c>
      <c r="J21" s="9">
        <v>0.11899999999999999</v>
      </c>
      <c r="K21" s="10">
        <v>0.13600000000000001</v>
      </c>
      <c r="L21" s="8">
        <v>0.23300000000000001</v>
      </c>
      <c r="M21" s="8">
        <v>0.28899999999999998</v>
      </c>
      <c r="N21" s="11">
        <v>0.28399999999999997</v>
      </c>
      <c r="O21" s="8">
        <v>0.36899999999999999</v>
      </c>
      <c r="P21" s="8">
        <v>0.51700000000000002</v>
      </c>
      <c r="Q21" s="8">
        <v>0.372</v>
      </c>
      <c r="R21" s="8">
        <v>0.38700000000000001</v>
      </c>
      <c r="S21" s="8">
        <v>140</v>
      </c>
      <c r="T21" s="11">
        <v>6.8</v>
      </c>
      <c r="U21" s="11">
        <v>38.9</v>
      </c>
      <c r="V21" s="8">
        <v>-12.3</v>
      </c>
      <c r="W21" s="8">
        <v>4.9000000000000004</v>
      </c>
    </row>
    <row r="22" spans="1:23" ht="15" thickBot="1">
      <c r="A22" s="5">
        <v>21</v>
      </c>
      <c r="B22" s="22" t="s">
        <v>68</v>
      </c>
      <c r="C22" s="22" t="s">
        <v>35</v>
      </c>
      <c r="D22" s="8">
        <v>145</v>
      </c>
      <c r="E22" s="8">
        <v>638</v>
      </c>
      <c r="F22" s="8">
        <v>19</v>
      </c>
      <c r="G22" s="8">
        <v>94</v>
      </c>
      <c r="H22" s="8">
        <v>65</v>
      </c>
      <c r="I22" s="8">
        <v>2</v>
      </c>
      <c r="J22" s="9">
        <v>0.14699999999999999</v>
      </c>
      <c r="K22" s="10">
        <v>0.19600000000000001</v>
      </c>
      <c r="L22" s="8">
        <v>0.17199999999999999</v>
      </c>
      <c r="M22" s="8">
        <v>0.314</v>
      </c>
      <c r="N22" s="11">
        <v>0.26600000000000001</v>
      </c>
      <c r="O22" s="8">
        <v>0.38</v>
      </c>
      <c r="P22" s="8">
        <v>0.438</v>
      </c>
      <c r="Q22" s="8">
        <v>0.35899999999999999</v>
      </c>
      <c r="R22" s="8">
        <v>0.33900000000000002</v>
      </c>
      <c r="S22" s="8">
        <v>134</v>
      </c>
      <c r="T22" s="11">
        <v>1.6</v>
      </c>
      <c r="U22" s="11">
        <v>27.7</v>
      </c>
      <c r="V22" s="8">
        <v>-0.1</v>
      </c>
      <c r="W22" s="8">
        <v>4.9000000000000004</v>
      </c>
    </row>
    <row r="23" spans="1:23" ht="15" thickBot="1">
      <c r="A23" s="5">
        <v>22</v>
      </c>
      <c r="B23" s="22" t="s">
        <v>61</v>
      </c>
      <c r="C23" s="22" t="s">
        <v>32</v>
      </c>
      <c r="D23" s="8">
        <v>148</v>
      </c>
      <c r="E23" s="8">
        <v>632</v>
      </c>
      <c r="F23" s="8">
        <v>39</v>
      </c>
      <c r="G23" s="8">
        <v>108</v>
      </c>
      <c r="H23" s="8">
        <v>107</v>
      </c>
      <c r="I23" s="8">
        <v>9</v>
      </c>
      <c r="J23" s="9">
        <v>0.10299999999999999</v>
      </c>
      <c r="K23" s="10">
        <v>0.27700000000000002</v>
      </c>
      <c r="L23" s="8">
        <v>0.26300000000000001</v>
      </c>
      <c r="M23" s="8">
        <v>0.28000000000000003</v>
      </c>
      <c r="N23" s="11">
        <v>0.245</v>
      </c>
      <c r="O23" s="8">
        <v>0.32800000000000001</v>
      </c>
      <c r="P23" s="8">
        <v>0.50800000000000001</v>
      </c>
      <c r="Q23" s="8">
        <v>0.35399999999999998</v>
      </c>
      <c r="R23" s="8">
        <v>0.36699999999999999</v>
      </c>
      <c r="S23" s="8">
        <v>124</v>
      </c>
      <c r="T23" s="11">
        <v>3.5</v>
      </c>
      <c r="U23" s="11">
        <v>21.8</v>
      </c>
      <c r="V23" s="8">
        <v>5.0999999999999996</v>
      </c>
      <c r="W23" s="8">
        <v>4.8</v>
      </c>
    </row>
    <row r="24" spans="1:23" ht="15" thickBot="1">
      <c r="A24" s="5">
        <v>23</v>
      </c>
      <c r="B24" s="22" t="s">
        <v>65</v>
      </c>
      <c r="C24" s="22" t="s">
        <v>64</v>
      </c>
      <c r="D24" s="8">
        <v>137</v>
      </c>
      <c r="E24" s="8">
        <v>600</v>
      </c>
      <c r="F24" s="8">
        <v>22</v>
      </c>
      <c r="G24" s="8">
        <v>95</v>
      </c>
      <c r="H24" s="8">
        <v>78</v>
      </c>
      <c r="I24" s="8">
        <v>0</v>
      </c>
      <c r="J24" s="9">
        <v>0.108</v>
      </c>
      <c r="K24" s="10">
        <v>0.157</v>
      </c>
      <c r="L24" s="8">
        <v>0.192</v>
      </c>
      <c r="M24" s="8">
        <v>0.36699999999999999</v>
      </c>
      <c r="N24" s="11">
        <v>0.33</v>
      </c>
      <c r="O24" s="8">
        <v>0.41</v>
      </c>
      <c r="P24" s="8">
        <v>0.52200000000000002</v>
      </c>
      <c r="Q24" s="8">
        <v>0.40200000000000002</v>
      </c>
      <c r="R24" s="8">
        <v>0.38100000000000001</v>
      </c>
      <c r="S24" s="8">
        <v>164</v>
      </c>
      <c r="T24" s="11">
        <v>-7</v>
      </c>
      <c r="U24" s="11">
        <v>39.1</v>
      </c>
      <c r="V24" s="8">
        <v>-12.1</v>
      </c>
      <c r="W24" s="8">
        <v>4.7</v>
      </c>
    </row>
    <row r="25" spans="1:23" ht="15" thickBot="1">
      <c r="A25" s="5">
        <v>24</v>
      </c>
      <c r="B25" s="22" t="s">
        <v>60</v>
      </c>
      <c r="C25" s="22" t="s">
        <v>35</v>
      </c>
      <c r="D25" s="8">
        <v>145</v>
      </c>
      <c r="E25" s="8">
        <v>569</v>
      </c>
      <c r="F25" s="8">
        <v>30</v>
      </c>
      <c r="G25" s="8">
        <v>78</v>
      </c>
      <c r="H25" s="8">
        <v>75</v>
      </c>
      <c r="I25" s="8">
        <v>0</v>
      </c>
      <c r="J25" s="9">
        <v>9.5000000000000001E-2</v>
      </c>
      <c r="K25" s="10">
        <v>0.27800000000000002</v>
      </c>
      <c r="L25" s="8">
        <v>0.224</v>
      </c>
      <c r="M25" s="8">
        <v>0.27300000000000002</v>
      </c>
      <c r="N25" s="11">
        <v>0.23200000000000001</v>
      </c>
      <c r="O25" s="8">
        <v>0.30599999999999999</v>
      </c>
      <c r="P25" s="8">
        <v>0.45600000000000002</v>
      </c>
      <c r="Q25" s="8">
        <v>0.32600000000000001</v>
      </c>
      <c r="R25" s="8">
        <v>0.33100000000000002</v>
      </c>
      <c r="S25" s="8">
        <v>111</v>
      </c>
      <c r="T25" s="11">
        <v>-0.8</v>
      </c>
      <c r="U25" s="11">
        <v>7</v>
      </c>
      <c r="V25" s="8">
        <v>20.7</v>
      </c>
      <c r="W25" s="8">
        <v>4.7</v>
      </c>
    </row>
    <row r="26" spans="1:23" ht="15" thickBot="1">
      <c r="A26" s="5">
        <v>25</v>
      </c>
      <c r="B26" s="22" t="s">
        <v>59</v>
      </c>
      <c r="C26" s="22" t="s">
        <v>56</v>
      </c>
      <c r="D26" s="8">
        <v>150</v>
      </c>
      <c r="E26" s="8">
        <v>688</v>
      </c>
      <c r="F26" s="8">
        <v>9</v>
      </c>
      <c r="G26" s="8">
        <v>98</v>
      </c>
      <c r="H26" s="8">
        <v>68</v>
      </c>
      <c r="I26" s="8">
        <v>43</v>
      </c>
      <c r="J26" s="9">
        <v>7.0999999999999994E-2</v>
      </c>
      <c r="K26" s="10">
        <v>0.121</v>
      </c>
      <c r="L26" s="8">
        <v>0.1</v>
      </c>
      <c r="M26" s="8">
        <v>0.312</v>
      </c>
      <c r="N26" s="11">
        <v>0.28299999999999997</v>
      </c>
      <c r="O26" s="8">
        <v>0.34599999999999997</v>
      </c>
      <c r="P26" s="8">
        <v>0.38300000000000001</v>
      </c>
      <c r="Q26" s="8">
        <v>0.32200000000000001</v>
      </c>
      <c r="R26" s="8">
        <v>0.311</v>
      </c>
      <c r="S26" s="8">
        <v>102</v>
      </c>
      <c r="T26" s="11">
        <v>9.6999999999999993</v>
      </c>
      <c r="U26" s="11">
        <v>11.5</v>
      </c>
      <c r="V26" s="8">
        <v>11.9</v>
      </c>
      <c r="W26" s="8">
        <v>4.7</v>
      </c>
    </row>
    <row r="27" spans="1:23" ht="15" thickBot="1">
      <c r="A27" s="5">
        <v>26</v>
      </c>
      <c r="B27" s="22" t="s">
        <v>57</v>
      </c>
      <c r="C27" s="22" t="s">
        <v>58</v>
      </c>
      <c r="D27" s="8">
        <v>150</v>
      </c>
      <c r="E27" s="8">
        <v>622</v>
      </c>
      <c r="F27" s="8">
        <v>28</v>
      </c>
      <c r="G27" s="8">
        <v>100</v>
      </c>
      <c r="H27" s="8">
        <v>82</v>
      </c>
      <c r="I27" s="8">
        <v>10</v>
      </c>
      <c r="J27" s="9">
        <v>0.09</v>
      </c>
      <c r="K27" s="10">
        <v>0.25600000000000001</v>
      </c>
      <c r="L27" s="8">
        <v>0.23400000000000001</v>
      </c>
      <c r="M27" s="8">
        <v>0.30599999999999999</v>
      </c>
      <c r="N27" s="11">
        <v>0.255</v>
      </c>
      <c r="O27" s="8">
        <v>0.32500000000000001</v>
      </c>
      <c r="P27" s="8">
        <v>0.48899999999999999</v>
      </c>
      <c r="Q27" s="8">
        <v>0.34599999999999997</v>
      </c>
      <c r="R27" s="8">
        <v>0.34499999999999997</v>
      </c>
      <c r="S27" s="8">
        <v>123</v>
      </c>
      <c r="T27" s="11">
        <v>5.2</v>
      </c>
      <c r="U27" s="11">
        <v>22.3</v>
      </c>
      <c r="V27" s="8">
        <v>3.1</v>
      </c>
      <c r="W27" s="8">
        <v>4.5999999999999996</v>
      </c>
    </row>
    <row r="28" spans="1:23" ht="15" thickBot="1">
      <c r="A28" s="5">
        <v>27</v>
      </c>
      <c r="B28" s="22" t="s">
        <v>63</v>
      </c>
      <c r="C28" s="22" t="s">
        <v>64</v>
      </c>
      <c r="D28" s="8">
        <v>112</v>
      </c>
      <c r="E28" s="8">
        <v>491</v>
      </c>
      <c r="F28" s="8">
        <v>17</v>
      </c>
      <c r="G28" s="8">
        <v>65</v>
      </c>
      <c r="H28" s="8">
        <v>58</v>
      </c>
      <c r="I28" s="8">
        <v>30</v>
      </c>
      <c r="J28" s="9">
        <v>8.5999999999999993E-2</v>
      </c>
      <c r="K28" s="10">
        <v>0.14099999999999999</v>
      </c>
      <c r="L28" s="8">
        <v>0.19500000000000001</v>
      </c>
      <c r="M28" s="8">
        <v>0.29699999999999999</v>
      </c>
      <c r="N28" s="11">
        <v>0.28100000000000003</v>
      </c>
      <c r="O28" s="8">
        <v>0.34399999999999997</v>
      </c>
      <c r="P28" s="8">
        <v>0.47499999999999998</v>
      </c>
      <c r="Q28" s="8">
        <v>0.34899999999999998</v>
      </c>
      <c r="R28" s="8">
        <v>0.36099999999999999</v>
      </c>
      <c r="S28" s="8">
        <v>127</v>
      </c>
      <c r="T28" s="11">
        <v>0.1</v>
      </c>
      <c r="U28" s="11">
        <v>16.2</v>
      </c>
      <c r="V28" s="8">
        <v>12.9</v>
      </c>
      <c r="W28" s="8">
        <v>4.5999999999999996</v>
      </c>
    </row>
    <row r="29" spans="1:23" ht="15" thickBot="1">
      <c r="A29" s="5">
        <v>28</v>
      </c>
      <c r="B29" s="22" t="s">
        <v>67</v>
      </c>
      <c r="C29" s="22" t="s">
        <v>52</v>
      </c>
      <c r="D29" s="8">
        <v>114</v>
      </c>
      <c r="E29" s="8">
        <v>496</v>
      </c>
      <c r="F29" s="8">
        <v>31</v>
      </c>
      <c r="G29" s="8">
        <v>77</v>
      </c>
      <c r="H29" s="8">
        <v>97</v>
      </c>
      <c r="I29" s="8">
        <v>0</v>
      </c>
      <c r="J29" s="9">
        <v>0.13900000000000001</v>
      </c>
      <c r="K29" s="10">
        <v>0.185</v>
      </c>
      <c r="L29" s="8">
        <v>0.28999999999999998</v>
      </c>
      <c r="M29" s="8">
        <v>0.30599999999999999</v>
      </c>
      <c r="N29" s="11">
        <v>0.29299999999999998</v>
      </c>
      <c r="O29" s="8">
        <v>0.40699999999999997</v>
      </c>
      <c r="P29" s="8">
        <v>0.58299999999999996</v>
      </c>
      <c r="Q29" s="8">
        <v>0.41499999999999998</v>
      </c>
      <c r="R29" s="8">
        <v>0.438</v>
      </c>
      <c r="S29" s="8">
        <v>170</v>
      </c>
      <c r="T29" s="11">
        <v>-2.6</v>
      </c>
      <c r="U29" s="11">
        <v>38.9</v>
      </c>
      <c r="V29" s="8">
        <v>-10.7</v>
      </c>
      <c r="W29" s="8">
        <v>4.5</v>
      </c>
    </row>
    <row r="30" spans="1:23" ht="15" thickBot="1">
      <c r="A30" s="5">
        <v>29</v>
      </c>
      <c r="B30" s="22" t="s">
        <v>69</v>
      </c>
      <c r="C30" s="22" t="s">
        <v>41</v>
      </c>
      <c r="D30" s="8">
        <v>155</v>
      </c>
      <c r="E30" s="8">
        <v>665</v>
      </c>
      <c r="F30" s="8">
        <v>19</v>
      </c>
      <c r="G30" s="8">
        <v>83</v>
      </c>
      <c r="H30" s="8">
        <v>58</v>
      </c>
      <c r="I30" s="8">
        <v>19</v>
      </c>
      <c r="J30" s="9">
        <v>8.4000000000000005E-2</v>
      </c>
      <c r="K30" s="10">
        <v>0.16500000000000001</v>
      </c>
      <c r="L30" s="8">
        <v>0.154</v>
      </c>
      <c r="M30" s="8">
        <v>0.31900000000000001</v>
      </c>
      <c r="N30" s="11">
        <v>0.28499999999999998</v>
      </c>
      <c r="O30" s="8">
        <v>0.35</v>
      </c>
      <c r="P30" s="8">
        <v>0.44</v>
      </c>
      <c r="Q30" s="8">
        <v>0.34300000000000003</v>
      </c>
      <c r="R30" s="8">
        <v>0.317</v>
      </c>
      <c r="S30" s="8">
        <v>120</v>
      </c>
      <c r="T30" s="11">
        <v>-0.9</v>
      </c>
      <c r="U30" s="11">
        <v>15.7</v>
      </c>
      <c r="V30" s="8">
        <v>6</v>
      </c>
      <c r="W30" s="8">
        <v>4.4000000000000004</v>
      </c>
    </row>
    <row r="31" spans="1:23" ht="15" thickBot="1">
      <c r="A31" s="5">
        <v>30</v>
      </c>
      <c r="B31" s="22" t="s">
        <v>73</v>
      </c>
      <c r="C31" s="22" t="s">
        <v>74</v>
      </c>
      <c r="D31" s="8">
        <v>138</v>
      </c>
      <c r="E31" s="8">
        <v>556</v>
      </c>
      <c r="F31" s="8">
        <v>18</v>
      </c>
      <c r="G31" s="8">
        <v>73</v>
      </c>
      <c r="H31" s="8">
        <v>66</v>
      </c>
      <c r="I31" s="8">
        <v>27</v>
      </c>
      <c r="J31" s="9">
        <v>8.5000000000000006E-2</v>
      </c>
      <c r="K31" s="10">
        <v>0.16200000000000001</v>
      </c>
      <c r="L31" s="8">
        <v>0.189</v>
      </c>
      <c r="M31" s="8">
        <v>0.308</v>
      </c>
      <c r="N31" s="11">
        <v>0.27900000000000003</v>
      </c>
      <c r="O31" s="8">
        <v>0.35199999999999998</v>
      </c>
      <c r="P31" s="8">
        <v>0.46700000000000003</v>
      </c>
      <c r="Q31" s="8">
        <v>0.35299999999999998</v>
      </c>
      <c r="R31" s="8">
        <v>0.28999999999999998</v>
      </c>
      <c r="S31" s="8">
        <v>116</v>
      </c>
      <c r="T31" s="11">
        <v>9.1</v>
      </c>
      <c r="U31" s="11">
        <v>20.399999999999999</v>
      </c>
      <c r="V31" s="8">
        <v>4.8</v>
      </c>
      <c r="W31" s="8">
        <v>4.4000000000000004</v>
      </c>
    </row>
    <row r="32" spans="1:23" ht="15" thickBot="1">
      <c r="A32" s="5">
        <v>31</v>
      </c>
      <c r="B32" s="22" t="s">
        <v>84</v>
      </c>
      <c r="C32" s="22" t="s">
        <v>24</v>
      </c>
      <c r="D32" s="8">
        <v>126</v>
      </c>
      <c r="E32" s="8">
        <v>554</v>
      </c>
      <c r="F32" s="8">
        <v>19</v>
      </c>
      <c r="G32" s="8">
        <v>80</v>
      </c>
      <c r="H32" s="8">
        <v>76</v>
      </c>
      <c r="I32" s="8">
        <v>3</v>
      </c>
      <c r="J32" s="9">
        <v>0.114</v>
      </c>
      <c r="K32" s="10">
        <v>0.161</v>
      </c>
      <c r="L32" s="8">
        <v>0.17699999999999999</v>
      </c>
      <c r="M32" s="8">
        <v>0.27700000000000002</v>
      </c>
      <c r="N32" s="11">
        <v>0.26100000000000001</v>
      </c>
      <c r="O32" s="8">
        <v>0.35899999999999999</v>
      </c>
      <c r="P32" s="8">
        <v>0.438</v>
      </c>
      <c r="Q32" s="8">
        <v>0.34499999999999997</v>
      </c>
      <c r="R32" s="8">
        <v>0.35299999999999998</v>
      </c>
      <c r="S32" s="8">
        <v>119</v>
      </c>
      <c r="T32" s="11">
        <v>1.9</v>
      </c>
      <c r="U32" s="11">
        <v>14.8</v>
      </c>
      <c r="V32" s="8">
        <v>10.4</v>
      </c>
      <c r="W32" s="8">
        <v>4.4000000000000004</v>
      </c>
    </row>
    <row r="33" spans="1:23" ht="15" thickBot="1">
      <c r="A33" s="5">
        <v>32</v>
      </c>
      <c r="B33" s="22" t="s">
        <v>72</v>
      </c>
      <c r="C33" s="22" t="s">
        <v>43</v>
      </c>
      <c r="D33" s="8">
        <v>152</v>
      </c>
      <c r="E33" s="8">
        <v>682</v>
      </c>
      <c r="F33" s="8">
        <v>24</v>
      </c>
      <c r="G33" s="8">
        <v>89</v>
      </c>
      <c r="H33" s="8">
        <v>68</v>
      </c>
      <c r="I33" s="8">
        <v>3</v>
      </c>
      <c r="J33" s="9">
        <v>0.109</v>
      </c>
      <c r="K33" s="10">
        <v>0.214</v>
      </c>
      <c r="L33" s="8">
        <v>0.193</v>
      </c>
      <c r="M33" s="8">
        <v>0.32400000000000001</v>
      </c>
      <c r="N33" s="11">
        <v>0.27400000000000002</v>
      </c>
      <c r="O33" s="8">
        <v>0.36299999999999999</v>
      </c>
      <c r="P33" s="8">
        <v>0.46600000000000003</v>
      </c>
      <c r="Q33" s="8">
        <v>0.35899999999999999</v>
      </c>
      <c r="R33" s="8">
        <v>0.35499999999999998</v>
      </c>
      <c r="S33" s="8">
        <v>130</v>
      </c>
      <c r="T33" s="11">
        <v>-2.6</v>
      </c>
      <c r="U33" s="11">
        <v>22.9</v>
      </c>
      <c r="V33" s="8">
        <v>-2.2000000000000002</v>
      </c>
      <c r="W33" s="8">
        <v>4.4000000000000004</v>
      </c>
    </row>
    <row r="34" spans="1:23" ht="15" thickBot="1">
      <c r="A34" s="5">
        <v>33</v>
      </c>
      <c r="B34" s="22" t="s">
        <v>66</v>
      </c>
      <c r="C34" s="22" t="s">
        <v>41</v>
      </c>
      <c r="D34" s="8">
        <v>141</v>
      </c>
      <c r="E34" s="8">
        <v>635</v>
      </c>
      <c r="F34" s="8">
        <v>25</v>
      </c>
      <c r="G34" s="8">
        <v>91</v>
      </c>
      <c r="H34" s="8">
        <v>78</v>
      </c>
      <c r="I34" s="8">
        <v>29</v>
      </c>
      <c r="J34" s="9">
        <v>8.3000000000000004E-2</v>
      </c>
      <c r="K34" s="10">
        <v>0.222</v>
      </c>
      <c r="L34" s="8">
        <v>0.191</v>
      </c>
      <c r="M34" s="8">
        <v>0.29899999999999999</v>
      </c>
      <c r="N34" s="11">
        <v>0.25700000000000001</v>
      </c>
      <c r="O34" s="8">
        <v>0.32200000000000001</v>
      </c>
      <c r="P34" s="8">
        <v>0.44900000000000001</v>
      </c>
      <c r="Q34" s="8">
        <v>0.33200000000000002</v>
      </c>
      <c r="R34" s="8">
        <v>0.36799999999999999</v>
      </c>
      <c r="S34" s="8">
        <v>113</v>
      </c>
      <c r="T34" s="11">
        <v>3.1</v>
      </c>
      <c r="U34" s="11">
        <v>13.1</v>
      </c>
      <c r="V34" s="8">
        <v>9.1999999999999993</v>
      </c>
      <c r="W34" s="8">
        <v>4.4000000000000004</v>
      </c>
    </row>
    <row r="35" spans="1:23" ht="15" thickBot="1">
      <c r="A35" s="5">
        <v>34</v>
      </c>
      <c r="B35" s="22" t="s">
        <v>82</v>
      </c>
      <c r="C35" s="22" t="s">
        <v>24</v>
      </c>
      <c r="D35" s="8">
        <v>151</v>
      </c>
      <c r="E35" s="8">
        <v>567</v>
      </c>
      <c r="F35" s="8">
        <v>23</v>
      </c>
      <c r="G35" s="8">
        <v>86</v>
      </c>
      <c r="H35" s="8">
        <v>70</v>
      </c>
      <c r="I35" s="8">
        <v>16</v>
      </c>
      <c r="J35" s="9">
        <v>0.12</v>
      </c>
      <c r="K35" s="10">
        <v>0.31900000000000001</v>
      </c>
      <c r="L35" s="8">
        <v>0.188</v>
      </c>
      <c r="M35" s="8">
        <v>0.34300000000000003</v>
      </c>
      <c r="N35" s="11">
        <v>0.248</v>
      </c>
      <c r="O35" s="8">
        <v>0.35299999999999998</v>
      </c>
      <c r="P35" s="8">
        <v>0.437</v>
      </c>
      <c r="Q35" s="8">
        <v>0.34399999999999997</v>
      </c>
      <c r="R35" s="8">
        <v>0.32600000000000001</v>
      </c>
      <c r="S35" s="8">
        <v>118</v>
      </c>
      <c r="T35" s="11">
        <v>5.7</v>
      </c>
      <c r="U35" s="11">
        <v>18.600000000000001</v>
      </c>
      <c r="V35" s="8">
        <v>6</v>
      </c>
      <c r="W35" s="8">
        <v>4.4000000000000004</v>
      </c>
    </row>
    <row r="36" spans="1:23" ht="15" thickBot="1">
      <c r="A36" s="5">
        <v>35</v>
      </c>
      <c r="B36" s="22" t="s">
        <v>75</v>
      </c>
      <c r="C36" s="22" t="s">
        <v>41</v>
      </c>
      <c r="D36" s="8">
        <v>152</v>
      </c>
      <c r="E36" s="8">
        <v>626</v>
      </c>
      <c r="F36" s="8">
        <v>17</v>
      </c>
      <c r="G36" s="8">
        <v>84</v>
      </c>
      <c r="H36" s="8">
        <v>60</v>
      </c>
      <c r="I36" s="8">
        <v>38</v>
      </c>
      <c r="J36" s="9">
        <v>0.12</v>
      </c>
      <c r="K36" s="10">
        <v>0.19800000000000001</v>
      </c>
      <c r="L36" s="8">
        <v>0.13800000000000001</v>
      </c>
      <c r="M36" s="8">
        <v>0.30599999999999999</v>
      </c>
      <c r="N36" s="11">
        <v>0.26</v>
      </c>
      <c r="O36" s="8">
        <v>0.35099999999999998</v>
      </c>
      <c r="P36" s="8">
        <v>0.39800000000000002</v>
      </c>
      <c r="Q36" s="8">
        <v>0.33</v>
      </c>
      <c r="R36" s="8">
        <v>0.312</v>
      </c>
      <c r="S36" s="8">
        <v>112</v>
      </c>
      <c r="T36" s="11">
        <v>5.0999999999999996</v>
      </c>
      <c r="U36" s="11">
        <v>14.1</v>
      </c>
      <c r="V36" s="8">
        <v>8.4</v>
      </c>
      <c r="W36" s="8">
        <v>4.4000000000000004</v>
      </c>
    </row>
    <row r="37" spans="1:23" ht="15" thickBot="1">
      <c r="A37" s="5">
        <v>36</v>
      </c>
      <c r="B37" s="22" t="s">
        <v>81</v>
      </c>
      <c r="C37" s="22" t="s">
        <v>52</v>
      </c>
      <c r="D37" s="8">
        <v>161</v>
      </c>
      <c r="E37" s="8">
        <v>724</v>
      </c>
      <c r="F37" s="8">
        <v>25</v>
      </c>
      <c r="G37" s="8">
        <v>103</v>
      </c>
      <c r="H37" s="8">
        <v>98</v>
      </c>
      <c r="I37" s="8">
        <v>3</v>
      </c>
      <c r="J37" s="9">
        <v>0.127</v>
      </c>
      <c r="K37" s="10">
        <v>0.12</v>
      </c>
      <c r="L37" s="8">
        <v>0.17799999999999999</v>
      </c>
      <c r="M37" s="8">
        <v>0.27</v>
      </c>
      <c r="N37" s="11">
        <v>0.26200000000000001</v>
      </c>
      <c r="O37" s="8">
        <v>0.36299999999999999</v>
      </c>
      <c r="P37" s="8">
        <v>0.441</v>
      </c>
      <c r="Q37" s="8">
        <v>0.35099999999999998</v>
      </c>
      <c r="R37" s="8">
        <v>0.34899999999999998</v>
      </c>
      <c r="S37" s="8">
        <v>125</v>
      </c>
      <c r="T37" s="11">
        <v>-5.0999999999999996</v>
      </c>
      <c r="U37" s="11">
        <v>16.8</v>
      </c>
      <c r="V37" s="8">
        <v>2.2000000000000002</v>
      </c>
      <c r="W37" s="8">
        <v>4.3</v>
      </c>
    </row>
    <row r="38" spans="1:23" ht="15" thickBot="1">
      <c r="A38" s="5">
        <v>37</v>
      </c>
      <c r="B38" s="22" t="s">
        <v>76</v>
      </c>
      <c r="C38" s="22" t="s">
        <v>64</v>
      </c>
      <c r="D38" s="8">
        <v>143</v>
      </c>
      <c r="E38" s="8">
        <v>571</v>
      </c>
      <c r="F38" s="8">
        <v>31</v>
      </c>
      <c r="G38" s="8">
        <v>71</v>
      </c>
      <c r="H38" s="8">
        <v>98</v>
      </c>
      <c r="I38" s="8">
        <v>1</v>
      </c>
      <c r="J38" s="9">
        <v>0.10199999999999999</v>
      </c>
      <c r="K38" s="10">
        <v>0.182</v>
      </c>
      <c r="L38" s="8">
        <v>0.23799999999999999</v>
      </c>
      <c r="M38" s="8">
        <v>0.25700000000000001</v>
      </c>
      <c r="N38" s="11">
        <v>0.25</v>
      </c>
      <c r="O38" s="8">
        <v>0.35199999999999998</v>
      </c>
      <c r="P38" s="8">
        <v>0.48799999999999999</v>
      </c>
      <c r="Q38" s="8">
        <v>0.36199999999999999</v>
      </c>
      <c r="R38" s="8">
        <v>0.314</v>
      </c>
      <c r="S38" s="8">
        <v>137</v>
      </c>
      <c r="T38" s="11">
        <v>-1</v>
      </c>
      <c r="U38" s="11">
        <v>24.1</v>
      </c>
      <c r="V38" s="8">
        <v>-0.2</v>
      </c>
      <c r="W38" s="8">
        <v>4.3</v>
      </c>
    </row>
    <row r="39" spans="1:23" ht="15" thickBot="1">
      <c r="A39" s="5">
        <v>38</v>
      </c>
      <c r="B39" s="22" t="s">
        <v>71</v>
      </c>
      <c r="C39" s="22" t="s">
        <v>26</v>
      </c>
      <c r="D39" s="8">
        <v>108</v>
      </c>
      <c r="E39" s="8">
        <v>438</v>
      </c>
      <c r="F39" s="8">
        <v>21</v>
      </c>
      <c r="G39" s="8">
        <v>65</v>
      </c>
      <c r="H39" s="8">
        <v>68</v>
      </c>
      <c r="I39" s="8">
        <v>0</v>
      </c>
      <c r="J39" s="9">
        <v>0.112</v>
      </c>
      <c r="K39" s="10">
        <v>0.224</v>
      </c>
      <c r="L39" s="8">
        <v>0.22700000000000001</v>
      </c>
      <c r="M39" s="8">
        <v>0.28599999999999998</v>
      </c>
      <c r="N39" s="11">
        <v>0.251</v>
      </c>
      <c r="O39" s="8">
        <v>0.36499999999999999</v>
      </c>
      <c r="P39" s="8">
        <v>0.47799999999999998</v>
      </c>
      <c r="Q39" s="8">
        <v>0.36599999999999999</v>
      </c>
      <c r="R39" s="8">
        <v>0.39500000000000002</v>
      </c>
      <c r="S39" s="8">
        <v>129</v>
      </c>
      <c r="T39" s="11">
        <v>-4.9000000000000004</v>
      </c>
      <c r="U39" s="11">
        <v>10.9</v>
      </c>
      <c r="V39" s="8">
        <v>16.399999999999999</v>
      </c>
      <c r="W39" s="8">
        <v>4.2</v>
      </c>
    </row>
    <row r="40" spans="1:23" ht="15" thickBot="1">
      <c r="A40" s="5">
        <v>39</v>
      </c>
      <c r="B40" s="22" t="s">
        <v>70</v>
      </c>
      <c r="C40" s="22" t="s">
        <v>37</v>
      </c>
      <c r="D40" s="8">
        <v>150</v>
      </c>
      <c r="E40" s="8">
        <v>650</v>
      </c>
      <c r="F40" s="8">
        <v>25</v>
      </c>
      <c r="G40" s="8">
        <v>94</v>
      </c>
      <c r="H40" s="8">
        <v>82</v>
      </c>
      <c r="I40" s="8">
        <v>8</v>
      </c>
      <c r="J40" s="9">
        <v>0.109</v>
      </c>
      <c r="K40" s="10">
        <v>0.16800000000000001</v>
      </c>
      <c r="L40" s="8">
        <v>0.20899999999999999</v>
      </c>
      <c r="M40" s="8">
        <v>0.3</v>
      </c>
      <c r="N40" s="11">
        <v>0.27600000000000002</v>
      </c>
      <c r="O40" s="8">
        <v>0.35799999999999998</v>
      </c>
      <c r="P40" s="8">
        <v>0.48499999999999999</v>
      </c>
      <c r="Q40" s="8">
        <v>0.36099999999999999</v>
      </c>
      <c r="R40" s="8">
        <v>0.34200000000000003</v>
      </c>
      <c r="S40" s="8">
        <v>127</v>
      </c>
      <c r="T40" s="11">
        <v>-3.2</v>
      </c>
      <c r="U40" s="11">
        <v>18.399999999999999</v>
      </c>
      <c r="V40" s="8">
        <v>1.7</v>
      </c>
      <c r="W40" s="8">
        <v>4.2</v>
      </c>
    </row>
    <row r="41" spans="1:23" ht="15" thickBot="1">
      <c r="A41" s="5">
        <v>40</v>
      </c>
      <c r="B41" s="22" t="s">
        <v>79</v>
      </c>
      <c r="C41" s="22" t="s">
        <v>32</v>
      </c>
      <c r="D41" s="8">
        <v>131</v>
      </c>
      <c r="E41" s="8">
        <v>501</v>
      </c>
      <c r="F41" s="8">
        <v>18</v>
      </c>
      <c r="G41" s="8">
        <v>61</v>
      </c>
      <c r="H41" s="8">
        <v>95</v>
      </c>
      <c r="I41" s="8">
        <v>2</v>
      </c>
      <c r="J41" s="9">
        <v>0.08</v>
      </c>
      <c r="K41" s="10">
        <v>0.192</v>
      </c>
      <c r="L41" s="8">
        <v>0.17899999999999999</v>
      </c>
      <c r="M41" s="8">
        <v>0.28899999999999998</v>
      </c>
      <c r="N41" s="11">
        <v>0.25800000000000001</v>
      </c>
      <c r="O41" s="8">
        <v>0.317</v>
      </c>
      <c r="P41" s="8">
        <v>0.438</v>
      </c>
      <c r="Q41" s="8">
        <v>0.32400000000000001</v>
      </c>
      <c r="R41" s="8">
        <v>0.32600000000000001</v>
      </c>
      <c r="S41" s="8">
        <v>103</v>
      </c>
      <c r="T41" s="11">
        <v>0.5</v>
      </c>
      <c r="U41" s="11">
        <v>2.4</v>
      </c>
      <c r="V41" s="8">
        <v>22</v>
      </c>
      <c r="W41" s="8">
        <v>4.0999999999999996</v>
      </c>
    </row>
    <row r="42" spans="1:23" ht="15" thickBot="1">
      <c r="A42" s="5">
        <v>41</v>
      </c>
      <c r="B42" s="22" t="s">
        <v>87</v>
      </c>
      <c r="C42" s="22" t="s">
        <v>45</v>
      </c>
      <c r="D42" s="8">
        <v>144</v>
      </c>
      <c r="E42" s="8">
        <v>632</v>
      </c>
      <c r="F42" s="8">
        <v>19</v>
      </c>
      <c r="G42" s="8">
        <v>106</v>
      </c>
      <c r="H42" s="8">
        <v>76</v>
      </c>
      <c r="I42" s="8">
        <v>28</v>
      </c>
      <c r="J42" s="9">
        <v>0.123</v>
      </c>
      <c r="K42" s="10">
        <v>0.222</v>
      </c>
      <c r="L42" s="8">
        <v>0.16900000000000001</v>
      </c>
      <c r="M42" s="8">
        <v>0.34200000000000003</v>
      </c>
      <c r="N42" s="11">
        <v>0.27800000000000002</v>
      </c>
      <c r="O42" s="8">
        <v>0.37</v>
      </c>
      <c r="P42" s="8">
        <v>0.44700000000000001</v>
      </c>
      <c r="Q42" s="8">
        <v>0.35299999999999998</v>
      </c>
      <c r="R42" s="8">
        <v>0.35799999999999998</v>
      </c>
      <c r="S42" s="8">
        <v>122</v>
      </c>
      <c r="T42" s="11">
        <v>7.5</v>
      </c>
      <c r="U42" s="11">
        <v>24.6</v>
      </c>
      <c r="V42" s="8">
        <v>-4.7</v>
      </c>
      <c r="W42" s="8">
        <v>4.0999999999999996</v>
      </c>
    </row>
    <row r="43" spans="1:23" ht="15" thickBot="1">
      <c r="A43" s="5">
        <v>42</v>
      </c>
      <c r="B43" s="22" t="s">
        <v>77</v>
      </c>
      <c r="C43" s="22" t="s">
        <v>56</v>
      </c>
      <c r="D43" s="8">
        <v>130</v>
      </c>
      <c r="E43" s="8">
        <v>556</v>
      </c>
      <c r="F43" s="8">
        <v>26</v>
      </c>
      <c r="G43" s="8">
        <v>95</v>
      </c>
      <c r="H43" s="8">
        <v>97</v>
      </c>
      <c r="I43" s="8">
        <v>20</v>
      </c>
      <c r="J43" s="9">
        <v>7.1999999999999995E-2</v>
      </c>
      <c r="K43" s="10">
        <v>0.156</v>
      </c>
      <c r="L43" s="8">
        <v>0.218</v>
      </c>
      <c r="M43" s="8">
        <v>0.31900000000000001</v>
      </c>
      <c r="N43" s="11">
        <v>0.307</v>
      </c>
      <c r="O43" s="8">
        <v>0.35599999999999998</v>
      </c>
      <c r="P43" s="8">
        <v>0.52500000000000002</v>
      </c>
      <c r="Q43" s="8">
        <v>0.37</v>
      </c>
      <c r="R43" s="8">
        <v>0.33100000000000002</v>
      </c>
      <c r="S43" s="8">
        <v>134</v>
      </c>
      <c r="T43" s="11">
        <v>2.7</v>
      </c>
      <c r="U43" s="11">
        <v>26.3</v>
      </c>
      <c r="V43" s="8">
        <v>-4</v>
      </c>
      <c r="W43" s="8">
        <v>4.0999999999999996</v>
      </c>
    </row>
    <row r="44" spans="1:23" ht="15" thickBot="1">
      <c r="A44" s="5">
        <v>43</v>
      </c>
      <c r="B44" s="22" t="s">
        <v>92</v>
      </c>
      <c r="C44" s="22" t="s">
        <v>26</v>
      </c>
      <c r="D44" s="8">
        <v>148</v>
      </c>
      <c r="E44" s="8">
        <v>660</v>
      </c>
      <c r="F44" s="8">
        <v>33</v>
      </c>
      <c r="G44" s="8">
        <v>96</v>
      </c>
      <c r="H44" s="8">
        <v>109</v>
      </c>
      <c r="I44" s="8">
        <v>13</v>
      </c>
      <c r="J44" s="9">
        <v>7.0000000000000007E-2</v>
      </c>
      <c r="K44" s="10">
        <v>0.16200000000000001</v>
      </c>
      <c r="L44" s="8">
        <v>0.23300000000000001</v>
      </c>
      <c r="M44" s="8">
        <v>0.28899999999999998</v>
      </c>
      <c r="N44" s="11">
        <v>0.28000000000000003</v>
      </c>
      <c r="O44" s="8">
        <v>0.33600000000000002</v>
      </c>
      <c r="P44" s="8">
        <v>0.51300000000000001</v>
      </c>
      <c r="Q44" s="8">
        <v>0.35799999999999998</v>
      </c>
      <c r="R44" s="8">
        <v>0.34200000000000003</v>
      </c>
      <c r="S44" s="8">
        <v>124</v>
      </c>
      <c r="T44" s="11">
        <v>4.4000000000000004</v>
      </c>
      <c r="U44" s="11">
        <v>24</v>
      </c>
      <c r="V44" s="8">
        <v>-6</v>
      </c>
      <c r="W44" s="8">
        <v>4</v>
      </c>
    </row>
    <row r="45" spans="1:23" ht="15" thickBot="1">
      <c r="A45" s="5">
        <v>44</v>
      </c>
      <c r="B45" s="22" t="s">
        <v>80</v>
      </c>
      <c r="C45" s="22" t="s">
        <v>52</v>
      </c>
      <c r="D45" s="8">
        <v>90</v>
      </c>
      <c r="E45" s="8">
        <v>410</v>
      </c>
      <c r="F45" s="8">
        <v>17</v>
      </c>
      <c r="G45" s="8">
        <v>76</v>
      </c>
      <c r="H45" s="8">
        <v>51</v>
      </c>
      <c r="I45" s="8">
        <v>14</v>
      </c>
      <c r="J45" s="9">
        <v>0.107</v>
      </c>
      <c r="K45" s="10">
        <v>0.17299999999999999</v>
      </c>
      <c r="L45" s="8">
        <v>0.21099999999999999</v>
      </c>
      <c r="M45" s="8">
        <v>0.34799999999999998</v>
      </c>
      <c r="N45" s="11">
        <v>0.311</v>
      </c>
      <c r="O45" s="8">
        <v>0.39300000000000002</v>
      </c>
      <c r="P45" s="8">
        <v>0.52200000000000002</v>
      </c>
      <c r="Q45" s="8">
        <v>0.39300000000000002</v>
      </c>
      <c r="R45" s="8">
        <v>0.33600000000000002</v>
      </c>
      <c r="S45" s="8">
        <v>154</v>
      </c>
      <c r="T45" s="11">
        <v>-0.7</v>
      </c>
      <c r="U45" s="11">
        <v>26</v>
      </c>
      <c r="V45" s="8">
        <v>0.4</v>
      </c>
      <c r="W45" s="8">
        <v>4</v>
      </c>
    </row>
    <row r="46" spans="1:23" ht="15" thickBot="1">
      <c r="A46" s="5">
        <v>45</v>
      </c>
      <c r="B46" s="22" t="s">
        <v>91</v>
      </c>
      <c r="C46" s="22" t="s">
        <v>26</v>
      </c>
      <c r="D46" s="8">
        <v>138</v>
      </c>
      <c r="E46" s="8">
        <v>539</v>
      </c>
      <c r="F46" s="8">
        <v>18</v>
      </c>
      <c r="G46" s="8">
        <v>76</v>
      </c>
      <c r="H46" s="8">
        <v>57</v>
      </c>
      <c r="I46" s="8">
        <v>20</v>
      </c>
      <c r="J46" s="9">
        <v>4.5999999999999999E-2</v>
      </c>
      <c r="K46" s="10">
        <v>0.187</v>
      </c>
      <c r="L46" s="8">
        <v>0.184</v>
      </c>
      <c r="M46" s="8">
        <v>0.33400000000000002</v>
      </c>
      <c r="N46" s="11">
        <v>0.29299999999999998</v>
      </c>
      <c r="O46" s="8">
        <v>0.33100000000000002</v>
      </c>
      <c r="P46" s="8">
        <v>0.47699999999999998</v>
      </c>
      <c r="Q46" s="8">
        <v>0.34499999999999997</v>
      </c>
      <c r="R46" s="8">
        <v>0.35499999999999998</v>
      </c>
      <c r="S46" s="8">
        <v>115</v>
      </c>
      <c r="T46" s="11">
        <v>3.9</v>
      </c>
      <c r="U46" s="11">
        <v>13.8</v>
      </c>
      <c r="V46" s="8">
        <v>7.7</v>
      </c>
      <c r="W46" s="8">
        <v>4</v>
      </c>
    </row>
    <row r="47" spans="1:23" ht="15" thickBot="1">
      <c r="A47" s="5">
        <v>46</v>
      </c>
      <c r="B47" s="22" t="s">
        <v>88</v>
      </c>
      <c r="C47" s="22" t="s">
        <v>89</v>
      </c>
      <c r="D47" s="8">
        <v>151</v>
      </c>
      <c r="E47" s="8">
        <v>640</v>
      </c>
      <c r="F47" s="8">
        <v>15</v>
      </c>
      <c r="G47" s="8">
        <v>78</v>
      </c>
      <c r="H47" s="8">
        <v>62</v>
      </c>
      <c r="I47" s="8">
        <v>31</v>
      </c>
      <c r="J47" s="9">
        <v>6.0999999999999999E-2</v>
      </c>
      <c r="K47" s="10">
        <v>0.156</v>
      </c>
      <c r="L47" s="8">
        <v>0.13800000000000001</v>
      </c>
      <c r="M47" s="8">
        <v>0.312</v>
      </c>
      <c r="N47" s="11">
        <v>0.28000000000000003</v>
      </c>
      <c r="O47" s="8">
        <v>0.32900000000000001</v>
      </c>
      <c r="P47" s="8">
        <v>0.41899999999999998</v>
      </c>
      <c r="Q47" s="8">
        <v>0.32300000000000001</v>
      </c>
      <c r="R47" s="8">
        <v>0.309</v>
      </c>
      <c r="S47" s="8">
        <v>101</v>
      </c>
      <c r="T47" s="11">
        <v>5.3</v>
      </c>
      <c r="U47" s="11">
        <v>6.2</v>
      </c>
      <c r="V47" s="8">
        <v>11.2</v>
      </c>
      <c r="W47" s="8">
        <v>3.9</v>
      </c>
    </row>
    <row r="48" spans="1:23" ht="15" thickBot="1">
      <c r="A48" s="5">
        <v>47</v>
      </c>
      <c r="B48" s="22" t="s">
        <v>85</v>
      </c>
      <c r="C48" s="22" t="s">
        <v>86</v>
      </c>
      <c r="D48" s="8">
        <v>120</v>
      </c>
      <c r="E48" s="8">
        <v>530</v>
      </c>
      <c r="F48" s="8">
        <v>14</v>
      </c>
      <c r="G48" s="8">
        <v>63</v>
      </c>
      <c r="H48" s="8">
        <v>49</v>
      </c>
      <c r="I48" s="8">
        <v>23</v>
      </c>
      <c r="J48" s="9">
        <v>4.2000000000000003E-2</v>
      </c>
      <c r="K48" s="10">
        <v>0.22600000000000001</v>
      </c>
      <c r="L48" s="8">
        <v>0.14499999999999999</v>
      </c>
      <c r="M48" s="8">
        <v>0.33100000000000002</v>
      </c>
      <c r="N48" s="11">
        <v>0.27100000000000002</v>
      </c>
      <c r="O48" s="8">
        <v>0.315</v>
      </c>
      <c r="P48" s="8">
        <v>0.41599999999999998</v>
      </c>
      <c r="Q48" s="8">
        <v>0.316</v>
      </c>
      <c r="R48" s="8">
        <v>0.29299999999999998</v>
      </c>
      <c r="S48" s="8">
        <v>101</v>
      </c>
      <c r="T48" s="11">
        <v>4.8</v>
      </c>
      <c r="U48" s="11">
        <v>5.4</v>
      </c>
      <c r="V48" s="8">
        <v>15.6</v>
      </c>
      <c r="W48" s="8">
        <v>3.9</v>
      </c>
    </row>
    <row r="49" spans="1:23" ht="15" thickBot="1">
      <c r="A49" s="5">
        <v>48</v>
      </c>
      <c r="B49" s="22" t="s">
        <v>78</v>
      </c>
      <c r="C49" s="22" t="s">
        <v>37</v>
      </c>
      <c r="D49" s="8">
        <v>157</v>
      </c>
      <c r="E49" s="8">
        <v>661</v>
      </c>
      <c r="F49" s="8">
        <v>33</v>
      </c>
      <c r="G49" s="8">
        <v>86</v>
      </c>
      <c r="H49" s="8">
        <v>103</v>
      </c>
      <c r="I49" s="8">
        <v>11</v>
      </c>
      <c r="J49" s="9">
        <v>9.4E-2</v>
      </c>
      <c r="K49" s="10">
        <v>0.192</v>
      </c>
      <c r="L49" s="8">
        <v>0.23899999999999999</v>
      </c>
      <c r="M49" s="8">
        <v>0.27200000000000002</v>
      </c>
      <c r="N49" s="11">
        <v>0.25800000000000001</v>
      </c>
      <c r="O49" s="8">
        <v>0.33300000000000002</v>
      </c>
      <c r="P49" s="8">
        <v>0.497</v>
      </c>
      <c r="Q49" s="8">
        <v>0.35099999999999998</v>
      </c>
      <c r="R49" s="8">
        <v>0.34200000000000003</v>
      </c>
      <c r="S49" s="8">
        <v>120</v>
      </c>
      <c r="T49" s="11">
        <v>0.6</v>
      </c>
      <c r="U49" s="11">
        <v>17.2</v>
      </c>
      <c r="V49" s="8">
        <v>-1.2</v>
      </c>
      <c r="W49" s="8">
        <v>3.8</v>
      </c>
    </row>
    <row r="50" spans="1:23" ht="15" thickBot="1">
      <c r="A50" s="5">
        <v>49</v>
      </c>
      <c r="B50" s="22" t="s">
        <v>96</v>
      </c>
      <c r="C50" s="22" t="s">
        <v>97</v>
      </c>
      <c r="D50" s="8">
        <v>135</v>
      </c>
      <c r="E50" s="8">
        <v>601</v>
      </c>
      <c r="F50" s="8">
        <v>20</v>
      </c>
      <c r="G50" s="8">
        <v>69</v>
      </c>
      <c r="H50" s="8">
        <v>73</v>
      </c>
      <c r="I50" s="8">
        <v>5</v>
      </c>
      <c r="J50" s="9">
        <v>4.4999999999999998E-2</v>
      </c>
      <c r="K50" s="10">
        <v>0.191</v>
      </c>
      <c r="L50" s="8">
        <v>0.16800000000000001</v>
      </c>
      <c r="M50" s="8">
        <v>0.35499999999999998</v>
      </c>
      <c r="N50" s="11">
        <v>0.30599999999999999</v>
      </c>
      <c r="O50" s="8">
        <v>0.33900000000000002</v>
      </c>
      <c r="P50" s="8">
        <v>0.47499999999999998</v>
      </c>
      <c r="Q50" s="8">
        <v>0.34899999999999998</v>
      </c>
      <c r="R50" s="8">
        <v>0.36099999999999999</v>
      </c>
      <c r="S50" s="8">
        <v>125</v>
      </c>
      <c r="T50" s="11">
        <v>-1.7</v>
      </c>
      <c r="U50" s="11">
        <v>16</v>
      </c>
      <c r="V50" s="8">
        <v>2</v>
      </c>
      <c r="W50" s="8">
        <v>3.8</v>
      </c>
    </row>
    <row r="51" spans="1:23" ht="15" thickBot="1">
      <c r="A51" s="5">
        <v>50</v>
      </c>
      <c r="B51" s="22" t="s">
        <v>83</v>
      </c>
      <c r="C51" s="22" t="s">
        <v>52</v>
      </c>
      <c r="D51" s="8">
        <v>115</v>
      </c>
      <c r="E51" s="8">
        <v>457</v>
      </c>
      <c r="F51" s="8">
        <v>22</v>
      </c>
      <c r="G51" s="8">
        <v>59</v>
      </c>
      <c r="H51" s="8">
        <v>70</v>
      </c>
      <c r="I51" s="8">
        <v>19</v>
      </c>
      <c r="J51" s="9">
        <v>8.7999999999999995E-2</v>
      </c>
      <c r="K51" s="10">
        <v>0.25600000000000001</v>
      </c>
      <c r="L51" s="8">
        <v>0.216</v>
      </c>
      <c r="M51" s="8">
        <v>0.33100000000000002</v>
      </c>
      <c r="N51" s="11">
        <v>0.27300000000000002</v>
      </c>
      <c r="O51" s="8">
        <v>0.35299999999999998</v>
      </c>
      <c r="P51" s="8">
        <v>0.48899999999999999</v>
      </c>
      <c r="Q51" s="8">
        <v>0.36199999999999999</v>
      </c>
      <c r="R51" s="8">
        <v>0.34499999999999997</v>
      </c>
      <c r="S51" s="8">
        <v>133</v>
      </c>
      <c r="T51" s="11">
        <v>1.7</v>
      </c>
      <c r="U51" s="11">
        <v>19.7</v>
      </c>
      <c r="V51" s="8">
        <v>3.2</v>
      </c>
      <c r="W51" s="8">
        <v>3.8</v>
      </c>
    </row>
    <row r="52" spans="1:23" ht="15" thickBot="1">
      <c r="A52" s="5">
        <v>51</v>
      </c>
      <c r="B52" s="22" t="s">
        <v>107</v>
      </c>
      <c r="C52" s="22" t="s">
        <v>64</v>
      </c>
      <c r="D52" s="8">
        <v>135</v>
      </c>
      <c r="E52" s="8">
        <v>501</v>
      </c>
      <c r="F52" s="8">
        <v>20</v>
      </c>
      <c r="G52" s="8">
        <v>71</v>
      </c>
      <c r="H52" s="8">
        <v>83</v>
      </c>
      <c r="I52" s="8">
        <v>32</v>
      </c>
      <c r="J52" s="9">
        <v>6.2E-2</v>
      </c>
      <c r="K52" s="10">
        <v>0.248</v>
      </c>
      <c r="L52" s="8">
        <v>0.20799999999999999</v>
      </c>
      <c r="M52" s="8">
        <v>0.35699999999999998</v>
      </c>
      <c r="N52" s="11">
        <v>0.29199999999999998</v>
      </c>
      <c r="O52" s="8">
        <v>0.33500000000000002</v>
      </c>
      <c r="P52" s="8">
        <v>0.5</v>
      </c>
      <c r="Q52" s="8">
        <v>0.35399999999999998</v>
      </c>
      <c r="R52" s="8">
        <v>0.34200000000000003</v>
      </c>
      <c r="S52" s="8">
        <v>131</v>
      </c>
      <c r="T52" s="11">
        <v>7</v>
      </c>
      <c r="U52" s="11">
        <v>25.6</v>
      </c>
      <c r="V52" s="8">
        <v>-4.4000000000000004</v>
      </c>
      <c r="W52" s="8">
        <v>3.8</v>
      </c>
    </row>
    <row r="53" spans="1:23" ht="15" thickBot="1">
      <c r="A53" s="5">
        <v>52</v>
      </c>
      <c r="B53" s="22" t="s">
        <v>93</v>
      </c>
      <c r="C53" s="22" t="s">
        <v>89</v>
      </c>
      <c r="D53" s="8">
        <v>155</v>
      </c>
      <c r="E53" s="8">
        <v>691</v>
      </c>
      <c r="F53" s="8">
        <v>26</v>
      </c>
      <c r="G53" s="8">
        <v>102</v>
      </c>
      <c r="H53" s="8">
        <v>76</v>
      </c>
      <c r="I53" s="8">
        <v>30</v>
      </c>
      <c r="J53" s="9">
        <v>6.5000000000000002E-2</v>
      </c>
      <c r="K53" s="10">
        <v>0.217</v>
      </c>
      <c r="L53" s="8">
        <v>0.192</v>
      </c>
      <c r="M53" s="8">
        <v>0.31</v>
      </c>
      <c r="N53" s="11">
        <v>0.26600000000000001</v>
      </c>
      <c r="O53" s="8">
        <v>0.32</v>
      </c>
      <c r="P53" s="8">
        <v>0.45900000000000002</v>
      </c>
      <c r="Q53" s="8">
        <v>0.33300000000000002</v>
      </c>
      <c r="R53" s="8">
        <v>0.33</v>
      </c>
      <c r="S53" s="8">
        <v>108</v>
      </c>
      <c r="T53" s="11">
        <v>7.3</v>
      </c>
      <c r="U53" s="11">
        <v>14.1</v>
      </c>
      <c r="V53" s="8">
        <v>0.5</v>
      </c>
      <c r="W53" s="8">
        <v>3.8</v>
      </c>
    </row>
    <row r="54" spans="1:23" ht="15" thickBot="1">
      <c r="A54" s="5">
        <v>53</v>
      </c>
      <c r="B54" s="22" t="s">
        <v>108</v>
      </c>
      <c r="C54" s="22" t="s">
        <v>109</v>
      </c>
      <c r="D54" s="8">
        <v>106</v>
      </c>
      <c r="E54" s="8">
        <v>424</v>
      </c>
      <c r="F54" s="8">
        <v>20</v>
      </c>
      <c r="G54" s="8">
        <v>60</v>
      </c>
      <c r="H54" s="8">
        <v>62</v>
      </c>
      <c r="I54" s="8">
        <v>20</v>
      </c>
      <c r="J54" s="9">
        <v>0.125</v>
      </c>
      <c r="K54" s="10">
        <v>0.29699999999999999</v>
      </c>
      <c r="L54" s="8">
        <v>0.245</v>
      </c>
      <c r="M54" s="8">
        <v>0.40100000000000002</v>
      </c>
      <c r="N54" s="11">
        <v>0.29699999999999999</v>
      </c>
      <c r="O54" s="8">
        <v>0.38900000000000001</v>
      </c>
      <c r="P54" s="8">
        <v>0.54200000000000004</v>
      </c>
      <c r="Q54" s="8">
        <v>0.39500000000000002</v>
      </c>
      <c r="R54" s="8">
        <v>0.36</v>
      </c>
      <c r="S54" s="8">
        <v>135</v>
      </c>
      <c r="T54" s="11">
        <v>3</v>
      </c>
      <c r="U54" s="11">
        <v>21.4</v>
      </c>
      <c r="V54" s="8">
        <v>1.2</v>
      </c>
      <c r="W54" s="8">
        <v>3.7</v>
      </c>
    </row>
    <row r="55" spans="1:23" ht="15" thickBot="1">
      <c r="A55" s="5">
        <v>54</v>
      </c>
      <c r="B55" s="22" t="s">
        <v>94</v>
      </c>
      <c r="C55" s="22" t="s">
        <v>95</v>
      </c>
      <c r="D55" s="8">
        <v>154</v>
      </c>
      <c r="E55" s="8">
        <v>687</v>
      </c>
      <c r="F55" s="8">
        <v>25</v>
      </c>
      <c r="G55" s="8">
        <v>89</v>
      </c>
      <c r="H55" s="8">
        <v>80</v>
      </c>
      <c r="I55" s="8">
        <v>11</v>
      </c>
      <c r="J55" s="9">
        <v>0.127</v>
      </c>
      <c r="K55" s="10">
        <v>0.23400000000000001</v>
      </c>
      <c r="L55" s="8">
        <v>0.17899999999999999</v>
      </c>
      <c r="M55" s="8">
        <v>0.32700000000000001</v>
      </c>
      <c r="N55" s="11">
        <v>0.26800000000000002</v>
      </c>
      <c r="O55" s="8">
        <v>0.36299999999999999</v>
      </c>
      <c r="P55" s="8">
        <v>0.44700000000000001</v>
      </c>
      <c r="Q55" s="8">
        <v>0.35</v>
      </c>
      <c r="R55" s="8">
        <v>0.36699999999999999</v>
      </c>
      <c r="S55" s="8">
        <v>122</v>
      </c>
      <c r="T55" s="11">
        <v>2.6</v>
      </c>
      <c r="U55" s="11">
        <v>21.5</v>
      </c>
      <c r="V55" s="8">
        <v>-8.1999999999999993</v>
      </c>
      <c r="W55" s="8">
        <v>3.7</v>
      </c>
    </row>
    <row r="56" spans="1:23" ht="15" thickBot="1">
      <c r="A56" s="5">
        <v>55</v>
      </c>
      <c r="B56" s="22" t="s">
        <v>90</v>
      </c>
      <c r="C56" s="22" t="s">
        <v>48</v>
      </c>
      <c r="D56" s="8">
        <v>153</v>
      </c>
      <c r="E56" s="8">
        <v>616</v>
      </c>
      <c r="F56" s="8">
        <v>15</v>
      </c>
      <c r="G56" s="8">
        <v>76</v>
      </c>
      <c r="H56" s="8">
        <v>62</v>
      </c>
      <c r="I56" s="8">
        <v>30</v>
      </c>
      <c r="J56" s="9">
        <v>5.1999999999999998E-2</v>
      </c>
      <c r="K56" s="10">
        <v>0.182</v>
      </c>
      <c r="L56" s="8">
        <v>0.14699999999999999</v>
      </c>
      <c r="M56" s="8">
        <v>0.28899999999999998</v>
      </c>
      <c r="N56" s="11">
        <v>0.251</v>
      </c>
      <c r="O56" s="8">
        <v>0.314</v>
      </c>
      <c r="P56" s="8">
        <v>0.39900000000000002</v>
      </c>
      <c r="Q56" s="8">
        <v>0.309</v>
      </c>
      <c r="R56" s="8">
        <v>0.3</v>
      </c>
      <c r="S56" s="8">
        <v>97</v>
      </c>
      <c r="T56" s="11">
        <v>2.6</v>
      </c>
      <c r="U56" s="11">
        <v>0.7</v>
      </c>
      <c r="V56" s="8">
        <v>14.9</v>
      </c>
      <c r="W56" s="8">
        <v>3.6</v>
      </c>
    </row>
    <row r="57" spans="1:23" ht="15" thickBot="1">
      <c r="A57" s="5">
        <v>56</v>
      </c>
      <c r="B57" s="22" t="s">
        <v>101</v>
      </c>
      <c r="C57" s="22" t="s">
        <v>56</v>
      </c>
      <c r="D57" s="8">
        <v>158</v>
      </c>
      <c r="E57" s="8">
        <v>691</v>
      </c>
      <c r="F57" s="8">
        <v>21</v>
      </c>
      <c r="G57" s="8">
        <v>86</v>
      </c>
      <c r="H57" s="8">
        <v>84</v>
      </c>
      <c r="I57" s="8">
        <v>14</v>
      </c>
      <c r="J57" s="9">
        <v>0.14299999999999999</v>
      </c>
      <c r="K57" s="10">
        <v>0.221</v>
      </c>
      <c r="L57" s="8">
        <v>0.183</v>
      </c>
      <c r="M57" s="8">
        <v>0.29899999999999999</v>
      </c>
      <c r="N57" s="11">
        <v>0.248</v>
      </c>
      <c r="O57" s="8">
        <v>0.36</v>
      </c>
      <c r="P57" s="8">
        <v>0.43099999999999999</v>
      </c>
      <c r="Q57" s="8">
        <v>0.34499999999999997</v>
      </c>
      <c r="R57" s="8">
        <v>0.34899999999999998</v>
      </c>
      <c r="S57" s="8">
        <v>118</v>
      </c>
      <c r="T57" s="11">
        <v>1.8</v>
      </c>
      <c r="U57" s="11">
        <v>16.8</v>
      </c>
      <c r="V57" s="8">
        <v>-5.2</v>
      </c>
      <c r="W57" s="8">
        <v>3.5</v>
      </c>
    </row>
    <row r="58" spans="1:23" ht="15" thickBot="1">
      <c r="A58" s="5">
        <v>57</v>
      </c>
      <c r="B58" s="22" t="s">
        <v>98</v>
      </c>
      <c r="C58" s="22" t="s">
        <v>41</v>
      </c>
      <c r="D58" s="8">
        <v>138</v>
      </c>
      <c r="E58" s="8">
        <v>601</v>
      </c>
      <c r="F58" s="8">
        <v>30</v>
      </c>
      <c r="G58" s="8">
        <v>75</v>
      </c>
      <c r="H58" s="8">
        <v>91</v>
      </c>
      <c r="I58" s="8">
        <v>3</v>
      </c>
      <c r="J58" s="9">
        <v>8.3000000000000004E-2</v>
      </c>
      <c r="K58" s="10">
        <v>0.18099999999999999</v>
      </c>
      <c r="L58" s="8">
        <v>0.20399999999999999</v>
      </c>
      <c r="M58" s="8">
        <v>0.26800000000000002</v>
      </c>
      <c r="N58" s="11">
        <v>0.25800000000000001</v>
      </c>
      <c r="O58" s="8">
        <v>0.31900000000000001</v>
      </c>
      <c r="P58" s="8">
        <v>0.46200000000000002</v>
      </c>
      <c r="Q58" s="8">
        <v>0.33400000000000002</v>
      </c>
      <c r="R58" s="8">
        <v>0.33200000000000002</v>
      </c>
      <c r="S58" s="8">
        <v>114</v>
      </c>
      <c r="T58" s="11">
        <v>-3.5</v>
      </c>
      <c r="U58" s="11">
        <v>7</v>
      </c>
      <c r="V58" s="8">
        <v>7.3</v>
      </c>
      <c r="W58" s="8">
        <v>3.5</v>
      </c>
    </row>
    <row r="59" spans="1:23" ht="15" thickBot="1">
      <c r="A59" s="5">
        <v>58</v>
      </c>
      <c r="B59" s="22" t="s">
        <v>104</v>
      </c>
      <c r="C59" s="22" t="s">
        <v>97</v>
      </c>
      <c r="D59" s="8">
        <v>140</v>
      </c>
      <c r="E59" s="8">
        <v>581</v>
      </c>
      <c r="F59" s="8">
        <v>17</v>
      </c>
      <c r="G59" s="8">
        <v>66</v>
      </c>
      <c r="H59" s="8">
        <v>54</v>
      </c>
      <c r="I59" s="8">
        <v>4</v>
      </c>
      <c r="J59" s="9">
        <v>0.107</v>
      </c>
      <c r="K59" s="10">
        <v>0.28399999999999997</v>
      </c>
      <c r="L59" s="8">
        <v>0.185</v>
      </c>
      <c r="M59" s="8">
        <v>0.31900000000000001</v>
      </c>
      <c r="N59" s="11">
        <v>0.24</v>
      </c>
      <c r="O59" s="8">
        <v>0.33</v>
      </c>
      <c r="P59" s="8">
        <v>0.42399999999999999</v>
      </c>
      <c r="Q59" s="8">
        <v>0.32800000000000001</v>
      </c>
      <c r="R59" s="8">
        <v>0.33900000000000002</v>
      </c>
      <c r="S59" s="8">
        <v>110</v>
      </c>
      <c r="T59" s="11">
        <v>2.2000000000000002</v>
      </c>
      <c r="U59" s="11">
        <v>9.1999999999999993</v>
      </c>
      <c r="V59" s="8">
        <v>5.7</v>
      </c>
      <c r="W59" s="8">
        <v>3.5</v>
      </c>
    </row>
    <row r="60" spans="1:23" ht="15" thickBot="1">
      <c r="A60" s="5">
        <v>59</v>
      </c>
      <c r="B60" s="22" t="s">
        <v>99</v>
      </c>
      <c r="C60" s="22" t="s">
        <v>100</v>
      </c>
      <c r="D60" s="8">
        <v>147</v>
      </c>
      <c r="E60" s="8">
        <v>617</v>
      </c>
      <c r="F60" s="8">
        <v>10</v>
      </c>
      <c r="G60" s="8">
        <v>71</v>
      </c>
      <c r="H60" s="8">
        <v>69</v>
      </c>
      <c r="I60" s="8">
        <v>3</v>
      </c>
      <c r="J60" s="9">
        <v>5.7000000000000002E-2</v>
      </c>
      <c r="K60" s="10">
        <v>5.5E-2</v>
      </c>
      <c r="L60" s="8">
        <v>0.115</v>
      </c>
      <c r="M60" s="8">
        <v>0.36199999999999999</v>
      </c>
      <c r="N60" s="11">
        <v>0.35399999999999998</v>
      </c>
      <c r="O60" s="8">
        <v>0.39300000000000002</v>
      </c>
      <c r="P60" s="8">
        <v>0.46899999999999997</v>
      </c>
      <c r="Q60" s="8">
        <v>0.36899999999999999</v>
      </c>
      <c r="R60" s="8">
        <v>0.35299999999999998</v>
      </c>
      <c r="S60" s="8">
        <v>132</v>
      </c>
      <c r="T60" s="11">
        <v>-2.6</v>
      </c>
      <c r="U60" s="11">
        <v>21.9</v>
      </c>
      <c r="V60" s="8">
        <v>-8.6</v>
      </c>
      <c r="W60" s="8">
        <v>3.4</v>
      </c>
    </row>
    <row r="61" spans="1:23" ht="15" thickBot="1">
      <c r="A61" s="5">
        <v>60</v>
      </c>
      <c r="B61" s="22" t="s">
        <v>114</v>
      </c>
      <c r="C61" s="22" t="s">
        <v>45</v>
      </c>
      <c r="D61" s="8">
        <v>149</v>
      </c>
      <c r="E61" s="8">
        <v>638</v>
      </c>
      <c r="F61" s="8">
        <v>24</v>
      </c>
      <c r="G61" s="8">
        <v>73</v>
      </c>
      <c r="H61" s="8">
        <v>80</v>
      </c>
      <c r="I61" s="8">
        <v>5</v>
      </c>
      <c r="J61" s="9">
        <v>0.111</v>
      </c>
      <c r="K61" s="10">
        <v>0.25900000000000001</v>
      </c>
      <c r="L61" s="8">
        <v>0.19</v>
      </c>
      <c r="M61" s="8">
        <v>0.25900000000000001</v>
      </c>
      <c r="N61" s="11">
        <v>0.217</v>
      </c>
      <c r="O61" s="8">
        <v>0.31</v>
      </c>
      <c r="P61" s="8">
        <v>0.40699999999999997</v>
      </c>
      <c r="Q61" s="8">
        <v>0.311</v>
      </c>
      <c r="R61" s="8">
        <v>0.34100000000000003</v>
      </c>
      <c r="S61" s="8">
        <v>94</v>
      </c>
      <c r="T61" s="11">
        <v>-0.3</v>
      </c>
      <c r="U61" s="11">
        <v>-5.3</v>
      </c>
      <c r="V61" s="8">
        <v>17.7</v>
      </c>
      <c r="W61" s="8">
        <v>3.4</v>
      </c>
    </row>
    <row r="62" spans="1:23" ht="15" thickBot="1">
      <c r="A62" s="5">
        <v>61</v>
      </c>
      <c r="B62" s="22" t="s">
        <v>119</v>
      </c>
      <c r="C62" s="22" t="s">
        <v>89</v>
      </c>
      <c r="D62" s="8">
        <v>133</v>
      </c>
      <c r="E62" s="8">
        <v>472</v>
      </c>
      <c r="F62" s="8">
        <v>12</v>
      </c>
      <c r="G62" s="8">
        <v>58</v>
      </c>
      <c r="H62" s="8">
        <v>60</v>
      </c>
      <c r="I62" s="8">
        <v>10</v>
      </c>
      <c r="J62" s="9">
        <v>0.125</v>
      </c>
      <c r="K62" s="10">
        <v>0.30499999999999999</v>
      </c>
      <c r="L62" s="8">
        <v>0.18099999999999999</v>
      </c>
      <c r="M62" s="8">
        <v>0.39700000000000002</v>
      </c>
      <c r="N62" s="11">
        <v>0.27700000000000002</v>
      </c>
      <c r="O62" s="8">
        <v>0.372</v>
      </c>
      <c r="P62" s="8">
        <v>0.45800000000000002</v>
      </c>
      <c r="Q62" s="8">
        <v>0.35799999999999998</v>
      </c>
      <c r="R62" s="8">
        <v>0.32400000000000001</v>
      </c>
      <c r="S62" s="8">
        <v>125</v>
      </c>
      <c r="T62" s="11">
        <v>3.1</v>
      </c>
      <c r="U62" s="11">
        <v>17.5</v>
      </c>
      <c r="V62" s="8">
        <v>0.1</v>
      </c>
      <c r="W62" s="8">
        <v>3.4</v>
      </c>
    </row>
    <row r="63" spans="1:23" ht="15" thickBot="1">
      <c r="A63" s="5">
        <v>62</v>
      </c>
      <c r="B63" s="22" t="s">
        <v>105</v>
      </c>
      <c r="C63" s="22" t="s">
        <v>64</v>
      </c>
      <c r="D63" s="8">
        <v>151</v>
      </c>
      <c r="E63" s="8">
        <v>654</v>
      </c>
      <c r="F63" s="8">
        <v>23</v>
      </c>
      <c r="G63" s="8">
        <v>95</v>
      </c>
      <c r="H63" s="8">
        <v>83</v>
      </c>
      <c r="I63" s="8">
        <v>22</v>
      </c>
      <c r="J63" s="9">
        <v>0.122</v>
      </c>
      <c r="K63" s="10">
        <v>0.23899999999999999</v>
      </c>
      <c r="L63" s="8">
        <v>0.17100000000000001</v>
      </c>
      <c r="M63" s="8">
        <v>0.31</v>
      </c>
      <c r="N63" s="11">
        <v>0.254</v>
      </c>
      <c r="O63" s="8">
        <v>0.36399999999999999</v>
      </c>
      <c r="P63" s="8">
        <v>0.42499999999999999</v>
      </c>
      <c r="Q63" s="8">
        <v>0.34699999999999998</v>
      </c>
      <c r="R63" s="8">
        <v>0.35199999999999998</v>
      </c>
      <c r="S63" s="8">
        <v>126</v>
      </c>
      <c r="T63" s="11">
        <v>1.8</v>
      </c>
      <c r="U63" s="11">
        <v>22.1</v>
      </c>
      <c r="V63" s="8">
        <v>-10.7</v>
      </c>
      <c r="W63" s="8">
        <v>3.3</v>
      </c>
    </row>
    <row r="64" spans="1:23" ht="15" thickBot="1">
      <c r="A64" s="5">
        <v>63</v>
      </c>
      <c r="B64" s="22" t="s">
        <v>120</v>
      </c>
      <c r="C64" s="22" t="s">
        <v>89</v>
      </c>
      <c r="D64" s="8">
        <v>126</v>
      </c>
      <c r="E64" s="8">
        <v>546</v>
      </c>
      <c r="F64" s="8">
        <v>21</v>
      </c>
      <c r="G64" s="8">
        <v>84</v>
      </c>
      <c r="H64" s="8">
        <v>72</v>
      </c>
      <c r="I64" s="8">
        <v>11</v>
      </c>
      <c r="J64" s="9">
        <v>0.14699999999999999</v>
      </c>
      <c r="K64" s="10">
        <v>0.218</v>
      </c>
      <c r="L64" s="8">
        <v>0.20599999999999999</v>
      </c>
      <c r="M64" s="8">
        <v>0.35199999999999998</v>
      </c>
      <c r="N64" s="11">
        <v>0.29299999999999998</v>
      </c>
      <c r="O64" s="8">
        <v>0.40100000000000002</v>
      </c>
      <c r="P64" s="8">
        <v>0.499</v>
      </c>
      <c r="Q64" s="8">
        <v>0.38400000000000001</v>
      </c>
      <c r="R64" s="8">
        <v>0.39700000000000002</v>
      </c>
      <c r="S64" s="8">
        <v>142</v>
      </c>
      <c r="T64" s="11">
        <v>-2.5</v>
      </c>
      <c r="U64" s="11">
        <v>26</v>
      </c>
      <c r="V64" s="8">
        <v>-11.5</v>
      </c>
      <c r="W64" s="8">
        <v>3.3</v>
      </c>
    </row>
    <row r="65" spans="1:23" ht="15" thickBot="1">
      <c r="A65" s="5">
        <v>64</v>
      </c>
      <c r="B65" s="22" t="s">
        <v>102</v>
      </c>
      <c r="C65" s="6" t="s">
        <v>103</v>
      </c>
      <c r="D65" s="8">
        <v>140</v>
      </c>
      <c r="E65" s="8">
        <v>576</v>
      </c>
      <c r="F65" s="8">
        <v>22</v>
      </c>
      <c r="G65" s="8">
        <v>77</v>
      </c>
      <c r="H65" s="8">
        <v>70</v>
      </c>
      <c r="I65" s="8">
        <v>8</v>
      </c>
      <c r="J65" s="9">
        <v>9.1999999999999998E-2</v>
      </c>
      <c r="K65" s="10">
        <v>0.22</v>
      </c>
      <c r="L65" s="8">
        <v>0.22</v>
      </c>
      <c r="M65" s="8">
        <v>0.29199999999999998</v>
      </c>
      <c r="N65" s="11">
        <v>0.251</v>
      </c>
      <c r="O65" s="8">
        <v>0.33600000000000002</v>
      </c>
      <c r="P65" s="8">
        <v>0.47099999999999997</v>
      </c>
      <c r="Q65" s="8">
        <v>0.34599999999999997</v>
      </c>
      <c r="R65" s="8">
        <v>0.31900000000000001</v>
      </c>
      <c r="S65" s="8">
        <v>117</v>
      </c>
      <c r="T65" s="11">
        <v>1.2</v>
      </c>
      <c r="U65" s="11">
        <v>13.3</v>
      </c>
      <c r="V65" s="8">
        <v>0.1</v>
      </c>
      <c r="W65" s="8">
        <v>3.3</v>
      </c>
    </row>
    <row r="66" spans="1:23" ht="15" thickBot="1">
      <c r="A66" s="5">
        <v>65</v>
      </c>
      <c r="B66" s="22" t="s">
        <v>138</v>
      </c>
      <c r="C66" s="22" t="s">
        <v>26</v>
      </c>
      <c r="D66" s="8">
        <v>144</v>
      </c>
      <c r="E66" s="8">
        <v>592</v>
      </c>
      <c r="F66" s="8">
        <v>40</v>
      </c>
      <c r="G66" s="8">
        <v>84</v>
      </c>
      <c r="H66" s="8">
        <v>100</v>
      </c>
      <c r="I66" s="8">
        <v>0</v>
      </c>
      <c r="J66" s="9">
        <v>9.6000000000000002E-2</v>
      </c>
      <c r="K66" s="10">
        <v>0.22600000000000001</v>
      </c>
      <c r="L66" s="8">
        <v>0.28499999999999998</v>
      </c>
      <c r="M66" s="8">
        <v>0.29299999999999998</v>
      </c>
      <c r="N66" s="11">
        <v>0.27400000000000002</v>
      </c>
      <c r="O66" s="8">
        <v>0.34599999999999997</v>
      </c>
      <c r="P66" s="8">
        <v>0.55800000000000005</v>
      </c>
      <c r="Q66" s="8">
        <v>0.38100000000000001</v>
      </c>
      <c r="R66" s="8">
        <v>0.4</v>
      </c>
      <c r="S66" s="8">
        <v>139</v>
      </c>
      <c r="T66" s="11">
        <v>-0.4</v>
      </c>
      <c r="U66" s="11">
        <v>28.2</v>
      </c>
      <c r="V66" s="8">
        <v>-15.6</v>
      </c>
      <c r="W66" s="8">
        <v>3.3</v>
      </c>
    </row>
    <row r="67" spans="1:23" ht="15" thickBot="1">
      <c r="A67" s="5">
        <v>66</v>
      </c>
      <c r="B67" s="22" t="s">
        <v>110</v>
      </c>
      <c r="C67" s="22" t="s">
        <v>111</v>
      </c>
      <c r="D67" s="8">
        <v>124</v>
      </c>
      <c r="E67" s="8">
        <v>525</v>
      </c>
      <c r="F67" s="8">
        <v>15</v>
      </c>
      <c r="G67" s="8">
        <v>65</v>
      </c>
      <c r="H67" s="8">
        <v>61</v>
      </c>
      <c r="I67" s="8">
        <v>10</v>
      </c>
      <c r="J67" s="9">
        <v>5.2999999999999999E-2</v>
      </c>
      <c r="K67" s="10">
        <v>0.19800000000000001</v>
      </c>
      <c r="L67" s="8">
        <v>0.182</v>
      </c>
      <c r="M67" s="8">
        <v>0.315</v>
      </c>
      <c r="N67" s="11">
        <v>0.27100000000000002</v>
      </c>
      <c r="O67" s="8">
        <v>0.309</v>
      </c>
      <c r="P67" s="8">
        <v>0.45300000000000001</v>
      </c>
      <c r="Q67" s="8">
        <v>0.32400000000000001</v>
      </c>
      <c r="R67" s="8">
        <v>0.32200000000000001</v>
      </c>
      <c r="S67" s="8">
        <v>101</v>
      </c>
      <c r="T67" s="11">
        <v>-1.5</v>
      </c>
      <c r="U67" s="11">
        <v>-0.8</v>
      </c>
      <c r="V67" s="8">
        <v>15.5</v>
      </c>
      <c r="W67" s="8">
        <v>3.3</v>
      </c>
    </row>
    <row r="68" spans="1:23" ht="15" thickBot="1">
      <c r="A68" s="5">
        <v>67</v>
      </c>
      <c r="B68" s="22" t="s">
        <v>113</v>
      </c>
      <c r="C68" s="22" t="s">
        <v>74</v>
      </c>
      <c r="D68" s="8">
        <v>89</v>
      </c>
      <c r="E68" s="8">
        <v>403</v>
      </c>
      <c r="F68" s="8">
        <v>16</v>
      </c>
      <c r="G68" s="8">
        <v>65</v>
      </c>
      <c r="H68" s="8">
        <v>50</v>
      </c>
      <c r="I68" s="8">
        <v>14</v>
      </c>
      <c r="J68" s="9">
        <v>7.6999999999999999E-2</v>
      </c>
      <c r="K68" s="10">
        <v>0.28499999999999998</v>
      </c>
      <c r="L68" s="8">
        <v>0.216</v>
      </c>
      <c r="M68" s="8">
        <v>0.38500000000000001</v>
      </c>
      <c r="N68" s="11">
        <v>0.28999999999999998</v>
      </c>
      <c r="O68" s="8">
        <v>0.35699999999999998</v>
      </c>
      <c r="P68" s="8">
        <v>0.50700000000000001</v>
      </c>
      <c r="Q68" s="8">
        <v>0.37</v>
      </c>
      <c r="R68" s="8">
        <v>0.33200000000000002</v>
      </c>
      <c r="S68" s="8">
        <v>128</v>
      </c>
      <c r="T68" s="11">
        <v>0.8</v>
      </c>
      <c r="U68" s="11">
        <v>14.9</v>
      </c>
      <c r="V68" s="8">
        <v>3.9</v>
      </c>
      <c r="W68" s="8">
        <v>3.2</v>
      </c>
    </row>
    <row r="69" spans="1:23" ht="15" thickBot="1">
      <c r="A69" s="5">
        <v>68</v>
      </c>
      <c r="B69" s="22" t="s">
        <v>106</v>
      </c>
      <c r="C69" s="22" t="s">
        <v>54</v>
      </c>
      <c r="D69" s="8">
        <v>158</v>
      </c>
      <c r="E69" s="8">
        <v>672</v>
      </c>
      <c r="F69" s="8">
        <v>25</v>
      </c>
      <c r="G69" s="8">
        <v>90</v>
      </c>
      <c r="H69" s="8">
        <v>68</v>
      </c>
      <c r="I69" s="8">
        <v>13</v>
      </c>
      <c r="J69" s="9">
        <v>0.1</v>
      </c>
      <c r="K69" s="10">
        <v>0.14599999999999999</v>
      </c>
      <c r="L69" s="8">
        <v>0.18</v>
      </c>
      <c r="M69" s="8">
        <v>0.28799999999999998</v>
      </c>
      <c r="N69" s="11">
        <v>0.27300000000000002</v>
      </c>
      <c r="O69" s="8">
        <v>0.34699999999999998</v>
      </c>
      <c r="P69" s="8">
        <v>0.45300000000000001</v>
      </c>
      <c r="Q69" s="8">
        <v>0.34599999999999997</v>
      </c>
      <c r="R69" s="8">
        <v>0.36099999999999999</v>
      </c>
      <c r="S69" s="8">
        <v>123</v>
      </c>
      <c r="T69" s="11">
        <v>-4.8</v>
      </c>
      <c r="U69" s="11">
        <v>13.4</v>
      </c>
      <c r="V69" s="8">
        <v>-3.8</v>
      </c>
      <c r="W69" s="8">
        <v>3.2</v>
      </c>
    </row>
    <row r="70" spans="1:23" ht="15" thickBot="1">
      <c r="A70" s="5">
        <v>69</v>
      </c>
      <c r="B70" s="22" t="s">
        <v>112</v>
      </c>
      <c r="C70" s="22" t="s">
        <v>95</v>
      </c>
      <c r="D70" s="8">
        <v>117</v>
      </c>
      <c r="E70" s="8">
        <v>503</v>
      </c>
      <c r="F70" s="8">
        <v>14</v>
      </c>
      <c r="G70" s="8">
        <v>74</v>
      </c>
      <c r="H70" s="8">
        <v>46</v>
      </c>
      <c r="I70" s="8">
        <v>11</v>
      </c>
      <c r="J70" s="9">
        <v>0.14299999999999999</v>
      </c>
      <c r="K70" s="10">
        <v>0.19700000000000001</v>
      </c>
      <c r="L70" s="8">
        <v>0.157</v>
      </c>
      <c r="M70" s="8">
        <v>0.307</v>
      </c>
      <c r="N70" s="11">
        <v>0.26100000000000001</v>
      </c>
      <c r="O70" s="8">
        <v>0.36699999999999999</v>
      </c>
      <c r="P70" s="8">
        <v>0.41799999999999998</v>
      </c>
      <c r="Q70" s="8">
        <v>0.34399999999999997</v>
      </c>
      <c r="R70" s="8">
        <v>0.35699999999999998</v>
      </c>
      <c r="S70" s="8">
        <v>118</v>
      </c>
      <c r="T70" s="11">
        <v>2.2000000000000002</v>
      </c>
      <c r="U70" s="11">
        <v>13.5</v>
      </c>
      <c r="V70" s="8">
        <v>1.5</v>
      </c>
      <c r="W70" s="8">
        <v>3.2</v>
      </c>
    </row>
    <row r="71" spans="1:23" ht="15" thickBot="1">
      <c r="A71" s="5">
        <v>70</v>
      </c>
      <c r="B71" s="22" t="s">
        <v>117</v>
      </c>
      <c r="C71" s="22" t="s">
        <v>56</v>
      </c>
      <c r="D71" s="8">
        <v>138</v>
      </c>
      <c r="E71" s="8">
        <v>583</v>
      </c>
      <c r="F71" s="8">
        <v>20</v>
      </c>
      <c r="G71" s="8">
        <v>75</v>
      </c>
      <c r="H71" s="8">
        <v>74</v>
      </c>
      <c r="I71" s="8">
        <v>6</v>
      </c>
      <c r="J71" s="9">
        <v>0.10100000000000001</v>
      </c>
      <c r="K71" s="10">
        <v>0.223</v>
      </c>
      <c r="L71" s="8">
        <v>0.2</v>
      </c>
      <c r="M71" s="8">
        <v>0.34100000000000003</v>
      </c>
      <c r="N71" s="11">
        <v>0.28499999999999998</v>
      </c>
      <c r="O71" s="8">
        <v>0.35699999999999998</v>
      </c>
      <c r="P71" s="8">
        <v>0.48499999999999999</v>
      </c>
      <c r="Q71" s="8">
        <v>0.35799999999999998</v>
      </c>
      <c r="R71" s="8">
        <v>0.35799999999999998</v>
      </c>
      <c r="S71" s="8">
        <v>126</v>
      </c>
      <c r="T71" s="11">
        <v>-3.4</v>
      </c>
      <c r="U71" s="11">
        <v>15.7</v>
      </c>
      <c r="V71" s="8">
        <v>-3.6</v>
      </c>
      <c r="W71" s="8">
        <v>3.2</v>
      </c>
    </row>
    <row r="72" spans="1:23" ht="15" thickBot="1">
      <c r="A72" s="5">
        <v>71</v>
      </c>
      <c r="B72" s="22" t="s">
        <v>123</v>
      </c>
      <c r="C72" s="22" t="s">
        <v>35</v>
      </c>
      <c r="D72" s="8">
        <v>162</v>
      </c>
      <c r="E72" s="8">
        <v>694</v>
      </c>
      <c r="F72" s="8">
        <v>22</v>
      </c>
      <c r="G72" s="8">
        <v>68</v>
      </c>
      <c r="H72" s="8">
        <v>96</v>
      </c>
      <c r="I72" s="8">
        <v>2</v>
      </c>
      <c r="J72" s="9">
        <v>0.10100000000000001</v>
      </c>
      <c r="K72" s="10">
        <v>0.308</v>
      </c>
      <c r="L72" s="8">
        <v>0.159</v>
      </c>
      <c r="M72" s="8">
        <v>0.314</v>
      </c>
      <c r="N72" s="11">
        <v>0.23200000000000001</v>
      </c>
      <c r="O72" s="8">
        <v>0.32300000000000001</v>
      </c>
      <c r="P72" s="8">
        <v>0.39100000000000001</v>
      </c>
      <c r="Q72" s="8">
        <v>0.313</v>
      </c>
      <c r="R72" s="8">
        <v>0.32800000000000001</v>
      </c>
      <c r="S72" s="8">
        <v>102</v>
      </c>
      <c r="T72" s="11">
        <v>-3.2</v>
      </c>
      <c r="U72" s="11">
        <v>-1.1000000000000001</v>
      </c>
      <c r="V72" s="8">
        <v>9.1999999999999993</v>
      </c>
      <c r="W72" s="8">
        <v>3.2</v>
      </c>
    </row>
    <row r="73" spans="1:23" ht="15" thickBot="1">
      <c r="A73" s="5">
        <v>72</v>
      </c>
      <c r="B73" s="22" t="s">
        <v>115</v>
      </c>
      <c r="C73" s="22" t="s">
        <v>116</v>
      </c>
      <c r="D73" s="8">
        <v>153</v>
      </c>
      <c r="E73" s="8">
        <v>656</v>
      </c>
      <c r="F73" s="8">
        <v>33</v>
      </c>
      <c r="G73" s="8">
        <v>90</v>
      </c>
      <c r="H73" s="8">
        <v>100</v>
      </c>
      <c r="I73" s="8">
        <v>5</v>
      </c>
      <c r="J73" s="9">
        <v>9.5000000000000001E-2</v>
      </c>
      <c r="K73" s="10">
        <v>0.192</v>
      </c>
      <c r="L73" s="8">
        <v>0.22900000000000001</v>
      </c>
      <c r="M73" s="8">
        <v>0.29199999999999998</v>
      </c>
      <c r="N73" s="11">
        <v>0.27100000000000002</v>
      </c>
      <c r="O73" s="8">
        <v>0.35099999999999998</v>
      </c>
      <c r="P73" s="8">
        <v>0.5</v>
      </c>
      <c r="Q73" s="8">
        <v>0.35899999999999999</v>
      </c>
      <c r="R73" s="8">
        <v>0.38</v>
      </c>
      <c r="S73" s="8">
        <v>124</v>
      </c>
      <c r="T73" s="11">
        <v>-3.8</v>
      </c>
      <c r="U73" s="11">
        <v>14.9</v>
      </c>
      <c r="V73" s="8">
        <v>-5.8</v>
      </c>
      <c r="W73" s="8">
        <v>3.1</v>
      </c>
    </row>
    <row r="74" spans="1:23" ht="15" thickBot="1">
      <c r="A74" s="5">
        <v>73</v>
      </c>
      <c r="B74" s="22" t="s">
        <v>122</v>
      </c>
      <c r="C74" s="22" t="s">
        <v>29</v>
      </c>
      <c r="D74" s="8">
        <v>82</v>
      </c>
      <c r="E74" s="8">
        <v>362</v>
      </c>
      <c r="F74" s="8">
        <v>18</v>
      </c>
      <c r="G74" s="8">
        <v>54</v>
      </c>
      <c r="H74" s="8">
        <v>44</v>
      </c>
      <c r="I74" s="8">
        <v>2</v>
      </c>
      <c r="J74" s="9">
        <v>0.124</v>
      </c>
      <c r="K74" s="10">
        <v>0.28699999999999998</v>
      </c>
      <c r="L74" s="8">
        <v>0.22700000000000001</v>
      </c>
      <c r="M74" s="8">
        <v>0.33500000000000002</v>
      </c>
      <c r="N74" s="11">
        <v>0.26300000000000001</v>
      </c>
      <c r="O74" s="8">
        <v>0.36699999999999999</v>
      </c>
      <c r="P74" s="8">
        <v>0.49</v>
      </c>
      <c r="Q74" s="8">
        <v>0.36799999999999999</v>
      </c>
      <c r="R74" s="8">
        <v>0.38800000000000001</v>
      </c>
      <c r="S74" s="8">
        <v>134</v>
      </c>
      <c r="T74" s="11">
        <v>1.8</v>
      </c>
      <c r="U74" s="11">
        <v>16.600000000000001</v>
      </c>
      <c r="V74" s="8">
        <v>0.9</v>
      </c>
      <c r="W74" s="8">
        <v>3</v>
      </c>
    </row>
    <row r="75" spans="1:23" ht="15" thickBot="1">
      <c r="A75" s="5">
        <v>74</v>
      </c>
      <c r="B75" s="22" t="s">
        <v>124</v>
      </c>
      <c r="C75" s="22" t="s">
        <v>48</v>
      </c>
      <c r="D75" s="8">
        <v>158</v>
      </c>
      <c r="E75" s="8">
        <v>718</v>
      </c>
      <c r="F75" s="8">
        <v>5</v>
      </c>
      <c r="G75" s="8">
        <v>93</v>
      </c>
      <c r="H75" s="8">
        <v>54</v>
      </c>
      <c r="I75" s="8">
        <v>21</v>
      </c>
      <c r="J75" s="9">
        <v>9.7000000000000003E-2</v>
      </c>
      <c r="K75" s="10">
        <v>0.104</v>
      </c>
      <c r="L75" s="8">
        <v>0.10199999999999999</v>
      </c>
      <c r="M75" s="8">
        <v>0.29399999999999998</v>
      </c>
      <c r="N75" s="11">
        <v>0.26800000000000002</v>
      </c>
      <c r="O75" s="8">
        <v>0.34</v>
      </c>
      <c r="P75" s="8">
        <v>0.37</v>
      </c>
      <c r="Q75" s="8">
        <v>0.313</v>
      </c>
      <c r="R75" s="8">
        <v>0.318</v>
      </c>
      <c r="S75" s="8">
        <v>100</v>
      </c>
      <c r="T75" s="11">
        <v>1.5</v>
      </c>
      <c r="U75" s="11">
        <v>1.7</v>
      </c>
      <c r="V75" s="8">
        <v>3</v>
      </c>
      <c r="W75" s="8">
        <v>2.9</v>
      </c>
    </row>
    <row r="76" spans="1:23" ht="15" thickBot="1">
      <c r="A76" s="5">
        <v>75</v>
      </c>
      <c r="B76" s="22" t="s">
        <v>1661</v>
      </c>
      <c r="C76" s="22" t="s">
        <v>169</v>
      </c>
      <c r="D76" s="8">
        <v>69</v>
      </c>
      <c r="E76" s="8">
        <v>300</v>
      </c>
      <c r="F76" s="8">
        <v>14</v>
      </c>
      <c r="G76" s="8">
        <v>40</v>
      </c>
      <c r="H76" s="8">
        <v>32</v>
      </c>
      <c r="I76" s="8">
        <v>14</v>
      </c>
      <c r="J76" s="9">
        <v>8.6999999999999994E-2</v>
      </c>
      <c r="K76" s="10">
        <v>0.27300000000000002</v>
      </c>
      <c r="L76" s="8">
        <v>0.23699999999999999</v>
      </c>
      <c r="M76" s="8">
        <v>0.33100000000000002</v>
      </c>
      <c r="N76" s="11">
        <v>0.26700000000000002</v>
      </c>
      <c r="O76" s="8">
        <v>0.33700000000000002</v>
      </c>
      <c r="P76" s="8">
        <v>0.504</v>
      </c>
      <c r="Q76" s="8">
        <v>0.35699999999999998</v>
      </c>
      <c r="R76" s="8">
        <v>0.33300000000000002</v>
      </c>
      <c r="S76" s="8">
        <v>133</v>
      </c>
      <c r="T76" s="11">
        <v>3.3</v>
      </c>
      <c r="U76" s="11">
        <v>15.2</v>
      </c>
      <c r="V76" s="8">
        <v>3.5</v>
      </c>
      <c r="W76" s="8">
        <v>2.9</v>
      </c>
    </row>
    <row r="77" spans="1:23" ht="15" thickBot="1">
      <c r="A77" s="5">
        <v>76</v>
      </c>
      <c r="B77" s="22" t="s">
        <v>118</v>
      </c>
      <c r="C77" s="22" t="s">
        <v>24</v>
      </c>
      <c r="D77" s="8">
        <v>135</v>
      </c>
      <c r="E77" s="8">
        <v>579</v>
      </c>
      <c r="F77" s="8">
        <v>36</v>
      </c>
      <c r="G77" s="8">
        <v>95</v>
      </c>
      <c r="H77" s="8">
        <v>105</v>
      </c>
      <c r="I77" s="8">
        <v>1</v>
      </c>
      <c r="J77" s="9">
        <v>0.14699999999999999</v>
      </c>
      <c r="K77" s="10">
        <v>0.26400000000000001</v>
      </c>
      <c r="L77" s="8">
        <v>0.26300000000000001</v>
      </c>
      <c r="M77" s="8">
        <v>0.221</v>
      </c>
      <c r="N77" s="11">
        <v>0.21199999999999999</v>
      </c>
      <c r="O77" s="8">
        <v>0.33300000000000002</v>
      </c>
      <c r="P77" s="8">
        <v>0.47499999999999998</v>
      </c>
      <c r="Q77" s="8">
        <v>0.34399999999999997</v>
      </c>
      <c r="R77" s="8">
        <v>0.36499999999999999</v>
      </c>
      <c r="S77" s="8">
        <v>118</v>
      </c>
      <c r="T77" s="11">
        <v>0.9</v>
      </c>
      <c r="U77" s="11">
        <v>14</v>
      </c>
      <c r="V77" s="8">
        <v>-5.0999999999999996</v>
      </c>
      <c r="W77" s="8">
        <v>2.9</v>
      </c>
    </row>
    <row r="78" spans="1:23" ht="15" thickBot="1">
      <c r="A78" s="5">
        <v>77</v>
      </c>
      <c r="B78" s="22" t="s">
        <v>125</v>
      </c>
      <c r="C78" s="22" t="s">
        <v>86</v>
      </c>
      <c r="D78" s="8">
        <v>97</v>
      </c>
      <c r="E78" s="8">
        <v>353</v>
      </c>
      <c r="F78" s="8">
        <v>7</v>
      </c>
      <c r="G78" s="8">
        <v>29</v>
      </c>
      <c r="H78" s="8">
        <v>48</v>
      </c>
      <c r="I78" s="8">
        <v>1</v>
      </c>
      <c r="J78" s="9">
        <v>5.8999999999999997E-2</v>
      </c>
      <c r="K78" s="10">
        <v>0.28299999999999997</v>
      </c>
      <c r="L78" s="8">
        <v>0.126</v>
      </c>
      <c r="M78" s="8">
        <v>0.314</v>
      </c>
      <c r="N78" s="11">
        <v>0.23300000000000001</v>
      </c>
      <c r="O78" s="8">
        <v>0.28499999999999998</v>
      </c>
      <c r="P78" s="8">
        <v>0.35899999999999999</v>
      </c>
      <c r="Q78" s="8">
        <v>0.28199999999999997</v>
      </c>
      <c r="R78" s="8">
        <v>0.311</v>
      </c>
      <c r="S78" s="8">
        <v>78</v>
      </c>
      <c r="T78" s="11">
        <v>-0.7</v>
      </c>
      <c r="U78" s="11">
        <v>-10.4</v>
      </c>
      <c r="V78" s="8">
        <v>26.8</v>
      </c>
      <c r="W78" s="8">
        <v>2.8</v>
      </c>
    </row>
    <row r="79" spans="1:23" ht="15" thickBot="1">
      <c r="A79" s="5">
        <v>78</v>
      </c>
      <c r="B79" s="22" t="s">
        <v>126</v>
      </c>
      <c r="C79" s="22" t="s">
        <v>64</v>
      </c>
      <c r="D79" s="8">
        <v>109</v>
      </c>
      <c r="E79" s="8">
        <v>436</v>
      </c>
      <c r="F79" s="8">
        <v>21</v>
      </c>
      <c r="G79" s="8">
        <v>58</v>
      </c>
      <c r="H79" s="8">
        <v>68</v>
      </c>
      <c r="I79" s="8">
        <v>7</v>
      </c>
      <c r="J79" s="9">
        <v>0.115</v>
      </c>
      <c r="K79" s="10">
        <v>0.27300000000000002</v>
      </c>
      <c r="L79" s="8">
        <v>0.21199999999999999</v>
      </c>
      <c r="M79" s="8">
        <v>0.27500000000000002</v>
      </c>
      <c r="N79" s="11">
        <v>0.23100000000000001</v>
      </c>
      <c r="O79" s="8">
        <v>0.32800000000000001</v>
      </c>
      <c r="P79" s="8">
        <v>0.443</v>
      </c>
      <c r="Q79" s="8">
        <v>0.33400000000000002</v>
      </c>
      <c r="R79" s="8">
        <v>0.34100000000000003</v>
      </c>
      <c r="S79" s="8">
        <v>117</v>
      </c>
      <c r="T79" s="11">
        <v>1.6</v>
      </c>
      <c r="U79" s="11">
        <v>10.5</v>
      </c>
      <c r="V79" s="8">
        <v>2.9</v>
      </c>
      <c r="W79" s="8">
        <v>2.8</v>
      </c>
    </row>
    <row r="80" spans="1:23" ht="15" thickBot="1">
      <c r="A80" s="5">
        <v>79</v>
      </c>
      <c r="B80" s="22" t="s">
        <v>136</v>
      </c>
      <c r="C80" s="22" t="s">
        <v>43</v>
      </c>
      <c r="D80" s="8">
        <v>154</v>
      </c>
      <c r="E80" s="8">
        <v>658</v>
      </c>
      <c r="F80" s="8">
        <v>46</v>
      </c>
      <c r="G80" s="8">
        <v>92</v>
      </c>
      <c r="H80" s="8">
        <v>118</v>
      </c>
      <c r="I80" s="8">
        <v>4</v>
      </c>
      <c r="J80" s="9">
        <v>9.9000000000000005E-2</v>
      </c>
      <c r="K80" s="10">
        <v>0.22900000000000001</v>
      </c>
      <c r="L80" s="8">
        <v>0.28699999999999998</v>
      </c>
      <c r="M80" s="8">
        <v>0.20499999999999999</v>
      </c>
      <c r="N80" s="11">
        <v>0.217</v>
      </c>
      <c r="O80" s="8">
        <v>0.318</v>
      </c>
      <c r="P80" s="8">
        <v>0.504</v>
      </c>
      <c r="Q80" s="8">
        <v>0.34599999999999997</v>
      </c>
      <c r="R80" s="8">
        <v>0.372</v>
      </c>
      <c r="S80" s="8">
        <v>121</v>
      </c>
      <c r="T80" s="11">
        <v>-1.8</v>
      </c>
      <c r="U80" s="11">
        <v>15.7</v>
      </c>
      <c r="V80" s="8">
        <v>-10.1</v>
      </c>
      <c r="W80" s="8">
        <v>2.8</v>
      </c>
    </row>
    <row r="81" spans="1:23" ht="15" thickBot="1">
      <c r="A81" s="5">
        <v>80</v>
      </c>
      <c r="B81" s="22" t="s">
        <v>133</v>
      </c>
      <c r="C81" s="22" t="s">
        <v>52</v>
      </c>
      <c r="D81" s="8">
        <v>150</v>
      </c>
      <c r="E81" s="8">
        <v>634</v>
      </c>
      <c r="F81" s="8">
        <v>10</v>
      </c>
      <c r="G81" s="8">
        <v>81</v>
      </c>
      <c r="H81" s="8">
        <v>52</v>
      </c>
      <c r="I81" s="8">
        <v>13</v>
      </c>
      <c r="J81" s="9">
        <v>6.8000000000000005E-2</v>
      </c>
      <c r="K81" s="10">
        <v>0.20300000000000001</v>
      </c>
      <c r="L81" s="8">
        <v>0.11799999999999999</v>
      </c>
      <c r="M81" s="8">
        <v>0.32300000000000001</v>
      </c>
      <c r="N81" s="11">
        <v>0.26300000000000001</v>
      </c>
      <c r="O81" s="8">
        <v>0.32400000000000001</v>
      </c>
      <c r="P81" s="8">
        <v>0.38100000000000001</v>
      </c>
      <c r="Q81" s="8">
        <v>0.31</v>
      </c>
      <c r="R81" s="8">
        <v>0.30199999999999999</v>
      </c>
      <c r="S81" s="8">
        <v>96</v>
      </c>
      <c r="T81" s="11">
        <v>0.1</v>
      </c>
      <c r="U81" s="11">
        <v>-2.6</v>
      </c>
      <c r="V81" s="8">
        <v>9.1</v>
      </c>
      <c r="W81" s="8">
        <v>2.8</v>
      </c>
    </row>
    <row r="82" spans="1:23" ht="15" thickBot="1">
      <c r="A82" s="5">
        <v>81</v>
      </c>
      <c r="B82" s="22" t="s">
        <v>148</v>
      </c>
      <c r="C82" s="22" t="s">
        <v>144</v>
      </c>
      <c r="D82" s="8">
        <v>109</v>
      </c>
      <c r="E82" s="8">
        <v>408</v>
      </c>
      <c r="F82" s="8">
        <v>16</v>
      </c>
      <c r="G82" s="8">
        <v>60</v>
      </c>
      <c r="H82" s="8">
        <v>37</v>
      </c>
      <c r="I82" s="8">
        <v>3</v>
      </c>
      <c r="J82" s="9">
        <v>0.157</v>
      </c>
      <c r="K82" s="10">
        <v>0.314</v>
      </c>
      <c r="L82" s="8">
        <v>0.19500000000000001</v>
      </c>
      <c r="M82" s="8">
        <v>0.371</v>
      </c>
      <c r="N82" s="11">
        <v>0.26300000000000001</v>
      </c>
      <c r="O82" s="8">
        <v>0.38100000000000001</v>
      </c>
      <c r="P82" s="8">
        <v>0.45900000000000002</v>
      </c>
      <c r="Q82" s="8">
        <v>0.36599999999999999</v>
      </c>
      <c r="R82" s="8">
        <v>0.34799999999999998</v>
      </c>
      <c r="S82" s="8">
        <v>136</v>
      </c>
      <c r="T82" s="11">
        <v>0.3</v>
      </c>
      <c r="U82" s="11">
        <v>17.899999999999999</v>
      </c>
      <c r="V82" s="8">
        <v>-3.8</v>
      </c>
      <c r="W82" s="8">
        <v>2.8</v>
      </c>
    </row>
    <row r="83" spans="1:23" ht="15" thickBot="1">
      <c r="A83" s="5">
        <v>82</v>
      </c>
      <c r="B83" s="22" t="s">
        <v>134</v>
      </c>
      <c r="C83" s="22" t="s">
        <v>111</v>
      </c>
      <c r="D83" s="8">
        <v>144</v>
      </c>
      <c r="E83" s="8">
        <v>534</v>
      </c>
      <c r="F83" s="8">
        <v>26</v>
      </c>
      <c r="G83" s="8">
        <v>63</v>
      </c>
      <c r="H83" s="8">
        <v>74</v>
      </c>
      <c r="I83" s="8">
        <v>13</v>
      </c>
      <c r="J83" s="9">
        <v>0.14000000000000001</v>
      </c>
      <c r="K83" s="10">
        <v>0.32200000000000001</v>
      </c>
      <c r="L83" s="8">
        <v>0.23</v>
      </c>
      <c r="M83" s="8">
        <v>0.28999999999999998</v>
      </c>
      <c r="N83" s="11">
        <v>0.224</v>
      </c>
      <c r="O83" s="8">
        <v>0.33900000000000002</v>
      </c>
      <c r="P83" s="8">
        <v>0.45400000000000001</v>
      </c>
      <c r="Q83" s="8">
        <v>0.34100000000000003</v>
      </c>
      <c r="R83" s="8">
        <v>0.34899999999999998</v>
      </c>
      <c r="S83" s="8">
        <v>112</v>
      </c>
      <c r="T83" s="11">
        <v>5</v>
      </c>
      <c r="U83" s="11">
        <v>13.2</v>
      </c>
      <c r="V83" s="8">
        <v>-3.8</v>
      </c>
      <c r="W83" s="8">
        <v>2.8</v>
      </c>
    </row>
    <row r="84" spans="1:23" ht="15" thickBot="1">
      <c r="A84" s="5">
        <v>83</v>
      </c>
      <c r="B84" s="22" t="s">
        <v>121</v>
      </c>
      <c r="C84" s="22" t="s">
        <v>37</v>
      </c>
      <c r="D84" s="8">
        <v>144</v>
      </c>
      <c r="E84" s="8">
        <v>495</v>
      </c>
      <c r="F84" s="8">
        <v>6</v>
      </c>
      <c r="G84" s="8">
        <v>71</v>
      </c>
      <c r="H84" s="8">
        <v>47</v>
      </c>
      <c r="I84" s="8">
        <v>16</v>
      </c>
      <c r="J84" s="9">
        <v>0.129</v>
      </c>
      <c r="K84" s="10">
        <v>0.17399999999999999</v>
      </c>
      <c r="L84" s="8">
        <v>0.113</v>
      </c>
      <c r="M84" s="8">
        <v>0.29499999999999998</v>
      </c>
      <c r="N84" s="11">
        <v>0.246</v>
      </c>
      <c r="O84" s="8">
        <v>0.35299999999999998</v>
      </c>
      <c r="P84" s="8">
        <v>0.35899999999999999</v>
      </c>
      <c r="Q84" s="8">
        <v>0.31900000000000001</v>
      </c>
      <c r="R84" s="8">
        <v>0.27300000000000002</v>
      </c>
      <c r="S84" s="8">
        <v>99</v>
      </c>
      <c r="T84" s="11">
        <v>5</v>
      </c>
      <c r="U84" s="11">
        <v>4.3</v>
      </c>
      <c r="V84" s="8">
        <v>6.1</v>
      </c>
      <c r="W84" s="8">
        <v>2.7</v>
      </c>
    </row>
    <row r="85" spans="1:23" ht="15" thickBot="1">
      <c r="A85" s="5">
        <v>84</v>
      </c>
      <c r="B85" s="22" t="s">
        <v>128</v>
      </c>
      <c r="C85" s="22" t="s">
        <v>129</v>
      </c>
      <c r="D85" s="8">
        <v>157</v>
      </c>
      <c r="E85" s="8">
        <v>682</v>
      </c>
      <c r="F85" s="8">
        <v>28</v>
      </c>
      <c r="G85" s="8">
        <v>101</v>
      </c>
      <c r="H85" s="8">
        <v>86</v>
      </c>
      <c r="I85" s="8">
        <v>20</v>
      </c>
      <c r="J85" s="9">
        <v>5.2999999999999999E-2</v>
      </c>
      <c r="K85" s="10">
        <v>0.25800000000000001</v>
      </c>
      <c r="L85" s="8">
        <v>0.20100000000000001</v>
      </c>
      <c r="M85" s="8">
        <v>0.32500000000000001</v>
      </c>
      <c r="N85" s="11">
        <v>0.26800000000000002</v>
      </c>
      <c r="O85" s="8">
        <v>0.315</v>
      </c>
      <c r="P85" s="8">
        <v>0.46800000000000003</v>
      </c>
      <c r="Q85" s="8">
        <v>0.33400000000000002</v>
      </c>
      <c r="R85" s="8">
        <v>0.31900000000000001</v>
      </c>
      <c r="S85" s="8">
        <v>109</v>
      </c>
      <c r="T85" s="11">
        <v>5.8</v>
      </c>
      <c r="U85" s="11">
        <v>13.2</v>
      </c>
      <c r="V85" s="8">
        <v>-9.1999999999999993</v>
      </c>
      <c r="W85" s="8">
        <v>2.7</v>
      </c>
    </row>
    <row r="86" spans="1:23" ht="15" thickBot="1">
      <c r="A86" s="5">
        <v>85</v>
      </c>
      <c r="B86" s="22" t="s">
        <v>143</v>
      </c>
      <c r="C86" s="22" t="s">
        <v>144</v>
      </c>
      <c r="D86" s="8">
        <v>96</v>
      </c>
      <c r="E86" s="8">
        <v>335</v>
      </c>
      <c r="F86" s="8">
        <v>14</v>
      </c>
      <c r="G86" s="8">
        <v>46</v>
      </c>
      <c r="H86" s="8">
        <v>43</v>
      </c>
      <c r="I86" s="8">
        <v>3</v>
      </c>
      <c r="J86" s="9">
        <v>9.9000000000000005E-2</v>
      </c>
      <c r="K86" s="10">
        <v>0.27800000000000002</v>
      </c>
      <c r="L86" s="8">
        <v>0.21299999999999999</v>
      </c>
      <c r="M86" s="8">
        <v>0.35899999999999999</v>
      </c>
      <c r="N86" s="11">
        <v>0.27600000000000002</v>
      </c>
      <c r="O86" s="8">
        <v>0.36899999999999999</v>
      </c>
      <c r="P86" s="8">
        <v>0.49</v>
      </c>
      <c r="Q86" s="8">
        <v>0.36899999999999999</v>
      </c>
      <c r="R86" s="8">
        <v>0.33400000000000002</v>
      </c>
      <c r="S86" s="8">
        <v>138</v>
      </c>
      <c r="T86" s="11">
        <v>-1.8</v>
      </c>
      <c r="U86" s="11">
        <v>13.4</v>
      </c>
      <c r="V86" s="8">
        <v>2.2999999999999998</v>
      </c>
      <c r="W86" s="8">
        <v>2.7</v>
      </c>
    </row>
    <row r="87" spans="1:23" ht="15" thickBot="1">
      <c r="A87" s="5">
        <v>86</v>
      </c>
      <c r="B87" s="22" t="s">
        <v>131</v>
      </c>
      <c r="C87" s="22" t="s">
        <v>64</v>
      </c>
      <c r="D87" s="8">
        <v>101</v>
      </c>
      <c r="E87" s="8">
        <v>364</v>
      </c>
      <c r="F87" s="8">
        <v>25</v>
      </c>
      <c r="G87" s="8">
        <v>58</v>
      </c>
      <c r="H87" s="8">
        <v>56</v>
      </c>
      <c r="I87" s="8">
        <v>12</v>
      </c>
      <c r="J87" s="9">
        <v>5.5E-2</v>
      </c>
      <c r="K87" s="10">
        <v>0.35699999999999998</v>
      </c>
      <c r="L87" s="8">
        <v>0.27200000000000002</v>
      </c>
      <c r="M87" s="8">
        <v>0.26900000000000002</v>
      </c>
      <c r="N87" s="11">
        <v>0.222</v>
      </c>
      <c r="O87" s="8">
        <v>0.26700000000000002</v>
      </c>
      <c r="P87" s="8">
        <v>0.49399999999999999</v>
      </c>
      <c r="Q87" s="8">
        <v>0.31900000000000001</v>
      </c>
      <c r="R87" s="8">
        <v>0.30099999999999999</v>
      </c>
      <c r="S87" s="8">
        <v>106</v>
      </c>
      <c r="T87" s="11">
        <v>4.2</v>
      </c>
      <c r="U87" s="11">
        <v>7</v>
      </c>
      <c r="V87" s="8">
        <v>7.7</v>
      </c>
      <c r="W87" s="8">
        <v>2.7</v>
      </c>
    </row>
    <row r="88" spans="1:23" ht="15" thickBot="1">
      <c r="A88" s="5">
        <v>87</v>
      </c>
      <c r="B88" s="22" t="s">
        <v>139</v>
      </c>
      <c r="C88" s="22" t="s">
        <v>43</v>
      </c>
      <c r="D88" s="8">
        <v>123</v>
      </c>
      <c r="E88" s="8">
        <v>423</v>
      </c>
      <c r="F88" s="8">
        <v>25</v>
      </c>
      <c r="G88" s="8">
        <v>51</v>
      </c>
      <c r="H88" s="8">
        <v>63</v>
      </c>
      <c r="I88" s="8">
        <v>2</v>
      </c>
      <c r="J88" s="9">
        <v>0.08</v>
      </c>
      <c r="K88" s="10">
        <v>0.26</v>
      </c>
      <c r="L88" s="8">
        <v>0.22800000000000001</v>
      </c>
      <c r="M88" s="8">
        <v>0.222</v>
      </c>
      <c r="N88" s="11">
        <v>0.20899999999999999</v>
      </c>
      <c r="O88" s="8">
        <v>0.28399999999999997</v>
      </c>
      <c r="P88" s="8">
        <v>0.437</v>
      </c>
      <c r="Q88" s="8">
        <v>0.31</v>
      </c>
      <c r="R88" s="8">
        <v>0.30399999999999999</v>
      </c>
      <c r="S88" s="8">
        <v>97</v>
      </c>
      <c r="T88" s="11">
        <v>-3.8</v>
      </c>
      <c r="U88" s="11">
        <v>-5.3</v>
      </c>
      <c r="V88" s="8">
        <v>17.899999999999999</v>
      </c>
      <c r="W88" s="8">
        <v>2.7</v>
      </c>
    </row>
    <row r="89" spans="1:23" ht="15" thickBot="1">
      <c r="A89" s="5">
        <v>88</v>
      </c>
      <c r="B89" s="22" t="s">
        <v>130</v>
      </c>
      <c r="C89" s="22" t="s">
        <v>58</v>
      </c>
      <c r="D89" s="8">
        <v>153</v>
      </c>
      <c r="E89" s="8">
        <v>656</v>
      </c>
      <c r="F89" s="8">
        <v>28</v>
      </c>
      <c r="G89" s="8">
        <v>81</v>
      </c>
      <c r="H89" s="8">
        <v>95</v>
      </c>
      <c r="I89" s="8">
        <v>5</v>
      </c>
      <c r="J89" s="9">
        <v>8.4000000000000005E-2</v>
      </c>
      <c r="K89" s="10">
        <v>0.23200000000000001</v>
      </c>
      <c r="L89" s="8">
        <v>0.215</v>
      </c>
      <c r="M89" s="8">
        <v>0.29899999999999999</v>
      </c>
      <c r="N89" s="11">
        <v>0.25700000000000001</v>
      </c>
      <c r="O89" s="8">
        <v>0.32500000000000001</v>
      </c>
      <c r="P89" s="8">
        <v>0.47199999999999998</v>
      </c>
      <c r="Q89" s="8">
        <v>0.34</v>
      </c>
      <c r="R89" s="8">
        <v>0.318</v>
      </c>
      <c r="S89" s="8">
        <v>119</v>
      </c>
      <c r="T89" s="11">
        <v>0.1</v>
      </c>
      <c r="U89" s="11">
        <v>15.3</v>
      </c>
      <c r="V89" s="8">
        <v>-11.1</v>
      </c>
      <c r="W89" s="8">
        <v>2.6</v>
      </c>
    </row>
    <row r="90" spans="1:23" ht="15" thickBot="1">
      <c r="A90" s="5">
        <v>89</v>
      </c>
      <c r="B90" s="22" t="s">
        <v>132</v>
      </c>
      <c r="C90" s="22" t="s">
        <v>95</v>
      </c>
      <c r="D90" s="8">
        <v>144</v>
      </c>
      <c r="E90" s="8">
        <v>612</v>
      </c>
      <c r="F90" s="8">
        <v>26</v>
      </c>
      <c r="G90" s="8">
        <v>71</v>
      </c>
      <c r="H90" s="8">
        <v>93</v>
      </c>
      <c r="I90" s="8">
        <v>3</v>
      </c>
      <c r="J90" s="9">
        <v>6.7000000000000004E-2</v>
      </c>
      <c r="K90" s="10">
        <v>0.16500000000000001</v>
      </c>
      <c r="L90" s="8">
        <v>0.193</v>
      </c>
      <c r="M90" s="8">
        <v>0.27900000000000003</v>
      </c>
      <c r="N90" s="11">
        <v>0.26600000000000001</v>
      </c>
      <c r="O90" s="8">
        <v>0.315</v>
      </c>
      <c r="P90" s="8">
        <v>0.45900000000000002</v>
      </c>
      <c r="Q90" s="8">
        <v>0.32700000000000001</v>
      </c>
      <c r="R90" s="8">
        <v>0.32100000000000001</v>
      </c>
      <c r="S90" s="8">
        <v>107</v>
      </c>
      <c r="T90" s="11">
        <v>-3.3</v>
      </c>
      <c r="U90" s="11">
        <v>1.9</v>
      </c>
      <c r="V90" s="8">
        <v>3.7</v>
      </c>
      <c r="W90" s="8">
        <v>2.6</v>
      </c>
    </row>
    <row r="91" spans="1:23" ht="15" thickBot="1">
      <c r="A91" s="5">
        <v>90</v>
      </c>
      <c r="B91" s="22" t="s">
        <v>137</v>
      </c>
      <c r="C91" s="22" t="s">
        <v>64</v>
      </c>
      <c r="D91" s="8">
        <v>118</v>
      </c>
      <c r="E91" s="8">
        <v>406</v>
      </c>
      <c r="F91" s="8">
        <v>19</v>
      </c>
      <c r="G91" s="8">
        <v>56</v>
      </c>
      <c r="H91" s="8">
        <v>49</v>
      </c>
      <c r="I91" s="8">
        <v>14</v>
      </c>
      <c r="J91" s="9">
        <v>6.9000000000000006E-2</v>
      </c>
      <c r="K91" s="10">
        <v>0.315</v>
      </c>
      <c r="L91" s="8">
        <v>0.24099999999999999</v>
      </c>
      <c r="M91" s="8">
        <v>0.33</v>
      </c>
      <c r="N91" s="11">
        <v>0.249</v>
      </c>
      <c r="O91" s="8">
        <v>0.33300000000000002</v>
      </c>
      <c r="P91" s="8">
        <v>0.49</v>
      </c>
      <c r="Q91" s="8">
        <v>0.35299999999999998</v>
      </c>
      <c r="R91" s="8">
        <v>0.32900000000000001</v>
      </c>
      <c r="S91" s="8">
        <v>130</v>
      </c>
      <c r="T91" s="11">
        <v>3.8</v>
      </c>
      <c r="U91" s="11">
        <v>18.399999999999999</v>
      </c>
      <c r="V91" s="8">
        <v>-5.8</v>
      </c>
      <c r="W91" s="8">
        <v>2.6</v>
      </c>
    </row>
    <row r="92" spans="1:23" ht="15" thickBot="1">
      <c r="A92" s="5">
        <v>91</v>
      </c>
      <c r="B92" s="22" t="s">
        <v>156</v>
      </c>
      <c r="C92" s="22" t="s">
        <v>144</v>
      </c>
      <c r="D92" s="8">
        <v>130</v>
      </c>
      <c r="E92" s="8">
        <v>491</v>
      </c>
      <c r="F92" s="8">
        <v>24</v>
      </c>
      <c r="G92" s="8">
        <v>72</v>
      </c>
      <c r="H92" s="8">
        <v>66</v>
      </c>
      <c r="I92" s="8">
        <v>1</v>
      </c>
      <c r="J92" s="9">
        <v>9.1999999999999998E-2</v>
      </c>
      <c r="K92" s="10">
        <v>0.216</v>
      </c>
      <c r="L92" s="8">
        <v>0.224</v>
      </c>
      <c r="M92" s="8">
        <v>0.28799999999999998</v>
      </c>
      <c r="N92" s="11">
        <v>0.26</v>
      </c>
      <c r="O92" s="8">
        <v>0.33200000000000002</v>
      </c>
      <c r="P92" s="8">
        <v>0.48399999999999999</v>
      </c>
      <c r="Q92" s="8">
        <v>0.34799999999999998</v>
      </c>
      <c r="R92" s="8">
        <v>0.36299999999999999</v>
      </c>
      <c r="S92" s="8">
        <v>124</v>
      </c>
      <c r="T92" s="11">
        <v>-3.5</v>
      </c>
      <c r="U92" s="11">
        <v>10.5</v>
      </c>
      <c r="V92" s="8">
        <v>-0.8</v>
      </c>
      <c r="W92" s="8">
        <v>2.6</v>
      </c>
    </row>
    <row r="93" spans="1:23" ht="15" thickBot="1">
      <c r="A93" s="5">
        <v>92</v>
      </c>
      <c r="B93" s="22" t="s">
        <v>141</v>
      </c>
      <c r="C93" s="22" t="s">
        <v>43</v>
      </c>
      <c r="D93" s="8">
        <v>156</v>
      </c>
      <c r="E93" s="8">
        <v>648</v>
      </c>
      <c r="F93" s="8">
        <v>10</v>
      </c>
      <c r="G93" s="8">
        <v>75</v>
      </c>
      <c r="H93" s="8">
        <v>55</v>
      </c>
      <c r="I93" s="8">
        <v>10</v>
      </c>
      <c r="J93" s="9">
        <v>0.06</v>
      </c>
      <c r="K93" s="10">
        <v>0.1</v>
      </c>
      <c r="L93" s="8">
        <v>0.108</v>
      </c>
      <c r="M93" s="8">
        <v>0.28799999999999998</v>
      </c>
      <c r="N93" s="11">
        <v>0.27</v>
      </c>
      <c r="O93" s="8">
        <v>0.33300000000000002</v>
      </c>
      <c r="P93" s="8">
        <v>0.378</v>
      </c>
      <c r="Q93" s="8">
        <v>0.314</v>
      </c>
      <c r="R93" s="8">
        <v>0.28999999999999998</v>
      </c>
      <c r="S93" s="8">
        <v>100</v>
      </c>
      <c r="T93" s="11">
        <v>1.7</v>
      </c>
      <c r="U93" s="11">
        <v>2</v>
      </c>
      <c r="V93" s="8">
        <v>1.7</v>
      </c>
      <c r="W93" s="8">
        <v>2.6</v>
      </c>
    </row>
    <row r="94" spans="1:23" ht="15" thickBot="1">
      <c r="A94" s="5">
        <v>93</v>
      </c>
      <c r="B94" s="22" t="s">
        <v>135</v>
      </c>
      <c r="C94" s="22" t="s">
        <v>32</v>
      </c>
      <c r="D94" s="8">
        <v>122</v>
      </c>
      <c r="E94" s="8">
        <v>515</v>
      </c>
      <c r="F94" s="8">
        <v>23</v>
      </c>
      <c r="G94" s="8">
        <v>75</v>
      </c>
      <c r="H94" s="8">
        <v>70</v>
      </c>
      <c r="I94" s="8">
        <v>1</v>
      </c>
      <c r="J94" s="9">
        <v>5.8000000000000003E-2</v>
      </c>
      <c r="K94" s="10">
        <v>0.29299999999999998</v>
      </c>
      <c r="L94" s="8">
        <v>0.20100000000000001</v>
      </c>
      <c r="M94" s="8">
        <v>0.34</v>
      </c>
      <c r="N94" s="11">
        <v>0.26600000000000001</v>
      </c>
      <c r="O94" s="8">
        <v>0.315</v>
      </c>
      <c r="P94" s="8">
        <v>0.46700000000000003</v>
      </c>
      <c r="Q94" s="8">
        <v>0.33400000000000002</v>
      </c>
      <c r="R94" s="8">
        <v>0.33600000000000002</v>
      </c>
      <c r="S94" s="8">
        <v>110</v>
      </c>
      <c r="T94" s="11">
        <v>-2.9</v>
      </c>
      <c r="U94" s="11">
        <v>3.4</v>
      </c>
      <c r="V94" s="8">
        <v>4.5999999999999996</v>
      </c>
      <c r="W94" s="8">
        <v>2.5</v>
      </c>
    </row>
    <row r="95" spans="1:23" ht="15" thickBot="1">
      <c r="A95" s="5">
        <v>94</v>
      </c>
      <c r="B95" s="22" t="s">
        <v>140</v>
      </c>
      <c r="C95" s="22" t="s">
        <v>95</v>
      </c>
      <c r="D95" s="8">
        <v>119</v>
      </c>
      <c r="E95" s="8">
        <v>464</v>
      </c>
      <c r="F95" s="8">
        <v>27</v>
      </c>
      <c r="G95" s="8">
        <v>59</v>
      </c>
      <c r="H95" s="8">
        <v>76</v>
      </c>
      <c r="I95" s="8">
        <v>7</v>
      </c>
      <c r="J95" s="9">
        <v>0.114</v>
      </c>
      <c r="K95" s="10">
        <v>0.31900000000000001</v>
      </c>
      <c r="L95" s="8">
        <v>0.24099999999999999</v>
      </c>
      <c r="M95" s="8">
        <v>0.29599999999999999</v>
      </c>
      <c r="N95" s="11">
        <v>0.23599999999999999</v>
      </c>
      <c r="O95" s="8">
        <v>0.32800000000000001</v>
      </c>
      <c r="P95" s="8">
        <v>0.47799999999999998</v>
      </c>
      <c r="Q95" s="8">
        <v>0.34499999999999997</v>
      </c>
      <c r="R95" s="8">
        <v>0.35799999999999998</v>
      </c>
      <c r="S95" s="8">
        <v>118</v>
      </c>
      <c r="T95" s="11">
        <v>2.6</v>
      </c>
      <c r="U95" s="11">
        <v>13.2</v>
      </c>
      <c r="V95" s="8">
        <v>-3.7</v>
      </c>
      <c r="W95" s="8">
        <v>2.5</v>
      </c>
    </row>
    <row r="96" spans="1:23" ht="15" thickBot="1">
      <c r="A96" s="5">
        <v>95</v>
      </c>
      <c r="B96" s="22" t="s">
        <v>127</v>
      </c>
      <c r="C96" s="6" t="s">
        <v>103</v>
      </c>
      <c r="D96" s="8">
        <v>141</v>
      </c>
      <c r="E96" s="8">
        <v>540</v>
      </c>
      <c r="F96" s="8">
        <v>34</v>
      </c>
      <c r="G96" s="8">
        <v>71</v>
      </c>
      <c r="H96" s="8">
        <v>80</v>
      </c>
      <c r="I96" s="8">
        <v>1</v>
      </c>
      <c r="J96" s="9">
        <v>5.8999999999999997E-2</v>
      </c>
      <c r="K96" s="10">
        <v>0.27600000000000002</v>
      </c>
      <c r="L96" s="8">
        <v>0.26800000000000002</v>
      </c>
      <c r="M96" s="8">
        <v>0.28399999999999997</v>
      </c>
      <c r="N96" s="11">
        <v>0.25</v>
      </c>
      <c r="O96" s="8">
        <v>0.309</v>
      </c>
      <c r="P96" s="8">
        <v>0.51800000000000002</v>
      </c>
      <c r="Q96" s="8">
        <v>0.34899999999999998</v>
      </c>
      <c r="R96" s="8">
        <v>0.36099999999999999</v>
      </c>
      <c r="S96" s="8">
        <v>120</v>
      </c>
      <c r="T96" s="11">
        <v>1.1000000000000001</v>
      </c>
      <c r="U96" s="11">
        <v>14.6</v>
      </c>
      <c r="V96" s="8">
        <v>-7.7</v>
      </c>
      <c r="W96" s="8">
        <v>2.5</v>
      </c>
    </row>
    <row r="97" spans="1:23" ht="15" thickBot="1">
      <c r="A97" s="5">
        <v>96</v>
      </c>
      <c r="B97" s="22" t="s">
        <v>170</v>
      </c>
      <c r="C97" s="22" t="s">
        <v>144</v>
      </c>
      <c r="D97" s="8">
        <v>124</v>
      </c>
      <c r="E97" s="8">
        <v>409</v>
      </c>
      <c r="F97" s="8">
        <v>9</v>
      </c>
      <c r="G97" s="8">
        <v>60</v>
      </c>
      <c r="H97" s="8">
        <v>34</v>
      </c>
      <c r="I97" s="8">
        <v>33</v>
      </c>
      <c r="J97" s="9">
        <v>8.3000000000000004E-2</v>
      </c>
      <c r="K97" s="10">
        <v>0.24199999999999999</v>
      </c>
      <c r="L97" s="8">
        <v>0.154</v>
      </c>
      <c r="M97" s="8">
        <v>0.32800000000000001</v>
      </c>
      <c r="N97" s="11">
        <v>0.25700000000000001</v>
      </c>
      <c r="O97" s="8">
        <v>0.33900000000000002</v>
      </c>
      <c r="P97" s="8">
        <v>0.41099999999999998</v>
      </c>
      <c r="Q97" s="8">
        <v>0.32700000000000001</v>
      </c>
      <c r="R97" s="8">
        <v>0.30599999999999999</v>
      </c>
      <c r="S97" s="8">
        <v>109</v>
      </c>
      <c r="T97" s="11">
        <v>6.4</v>
      </c>
      <c r="U97" s="11">
        <v>10.9</v>
      </c>
      <c r="V97" s="8">
        <v>0.4</v>
      </c>
      <c r="W97" s="8">
        <v>2.5</v>
      </c>
    </row>
    <row r="98" spans="1:23" ht="15" thickBot="1">
      <c r="A98" s="5">
        <v>97</v>
      </c>
      <c r="B98" s="22" t="s">
        <v>151</v>
      </c>
      <c r="C98" s="22" t="s">
        <v>48</v>
      </c>
      <c r="D98" s="8">
        <v>121</v>
      </c>
      <c r="E98" s="8">
        <v>495</v>
      </c>
      <c r="F98" s="8">
        <v>17</v>
      </c>
      <c r="G98" s="8">
        <v>52</v>
      </c>
      <c r="H98" s="8">
        <v>97</v>
      </c>
      <c r="I98" s="8">
        <v>10</v>
      </c>
      <c r="J98" s="9">
        <v>6.7000000000000004E-2</v>
      </c>
      <c r="K98" s="10">
        <v>0.13700000000000001</v>
      </c>
      <c r="L98" s="8">
        <v>0.18099999999999999</v>
      </c>
      <c r="M98" s="8">
        <v>0.32600000000000001</v>
      </c>
      <c r="N98" s="11">
        <v>0.308</v>
      </c>
      <c r="O98" s="8">
        <v>0.35399999999999998</v>
      </c>
      <c r="P98" s="8">
        <v>0.48899999999999999</v>
      </c>
      <c r="Q98" s="8">
        <v>0.35399999999999998</v>
      </c>
      <c r="R98" s="8">
        <v>0.34499999999999997</v>
      </c>
      <c r="S98" s="8">
        <v>128</v>
      </c>
      <c r="T98" s="11">
        <v>-3.7</v>
      </c>
      <c r="U98" s="11">
        <v>13</v>
      </c>
      <c r="V98" s="8">
        <v>-4.8</v>
      </c>
      <c r="W98" s="8">
        <v>2.5</v>
      </c>
    </row>
    <row r="99" spans="1:23" ht="15" thickBot="1">
      <c r="A99" s="5">
        <v>98</v>
      </c>
      <c r="B99" s="22" t="s">
        <v>160</v>
      </c>
      <c r="C99" s="22" t="s">
        <v>29</v>
      </c>
      <c r="D99" s="8">
        <v>125</v>
      </c>
      <c r="E99" s="8">
        <v>523</v>
      </c>
      <c r="F99" s="8">
        <v>26</v>
      </c>
      <c r="G99" s="8">
        <v>61</v>
      </c>
      <c r="H99" s="8">
        <v>83</v>
      </c>
      <c r="I99" s="8">
        <v>0</v>
      </c>
      <c r="J99" s="9">
        <v>4.8000000000000001E-2</v>
      </c>
      <c r="K99" s="10">
        <v>0.26</v>
      </c>
      <c r="L99" s="8">
        <v>0.23499999999999999</v>
      </c>
      <c r="M99" s="8">
        <v>0.308</v>
      </c>
      <c r="N99" s="11">
        <v>0.26200000000000001</v>
      </c>
      <c r="O99" s="8">
        <v>0.30599999999999999</v>
      </c>
      <c r="P99" s="8">
        <v>0.497</v>
      </c>
      <c r="Q99" s="8">
        <v>0.33900000000000002</v>
      </c>
      <c r="R99" s="8">
        <v>0.31900000000000001</v>
      </c>
      <c r="S99" s="8">
        <v>114</v>
      </c>
      <c r="T99" s="11">
        <v>-4.0999999999999996</v>
      </c>
      <c r="U99" s="11">
        <v>4.7</v>
      </c>
      <c r="V99" s="8">
        <v>2.4</v>
      </c>
      <c r="W99" s="8">
        <v>2.5</v>
      </c>
    </row>
    <row r="100" spans="1:23" ht="15" thickBot="1">
      <c r="A100" s="5">
        <v>99</v>
      </c>
      <c r="B100" s="22" t="s">
        <v>155</v>
      </c>
      <c r="C100" s="22" t="s">
        <v>86</v>
      </c>
      <c r="D100" s="8">
        <v>126</v>
      </c>
      <c r="E100" s="8">
        <v>454</v>
      </c>
      <c r="F100" s="8">
        <v>23</v>
      </c>
      <c r="G100" s="8">
        <v>51</v>
      </c>
      <c r="H100" s="8">
        <v>60</v>
      </c>
      <c r="I100" s="8">
        <v>0</v>
      </c>
      <c r="J100" s="9">
        <v>0.09</v>
      </c>
      <c r="K100" s="10">
        <v>0.13900000000000001</v>
      </c>
      <c r="L100" s="8">
        <v>0.22500000000000001</v>
      </c>
      <c r="M100" s="8">
        <v>0.28599999999999998</v>
      </c>
      <c r="N100" s="11">
        <v>0.28399999999999997</v>
      </c>
      <c r="O100" s="8">
        <v>0.35499999999999998</v>
      </c>
      <c r="P100" s="8">
        <v>0.50900000000000001</v>
      </c>
      <c r="Q100" s="8">
        <v>0.36799999999999999</v>
      </c>
      <c r="R100" s="8">
        <v>0.33600000000000002</v>
      </c>
      <c r="S100" s="8">
        <v>136</v>
      </c>
      <c r="T100" s="11">
        <v>-2.4</v>
      </c>
      <c r="U100" s="11">
        <v>17.600000000000001</v>
      </c>
      <c r="V100" s="8">
        <v>-8.4</v>
      </c>
      <c r="W100" s="8">
        <v>2.5</v>
      </c>
    </row>
    <row r="101" spans="1:23" ht="15" thickBot="1">
      <c r="A101" s="5">
        <v>100</v>
      </c>
      <c r="B101" s="22" t="s">
        <v>147</v>
      </c>
      <c r="C101" s="22" t="s">
        <v>95</v>
      </c>
      <c r="D101" s="8">
        <v>125</v>
      </c>
      <c r="E101" s="8">
        <v>495</v>
      </c>
      <c r="F101" s="8">
        <v>20</v>
      </c>
      <c r="G101" s="8">
        <v>55</v>
      </c>
      <c r="H101" s="8">
        <v>67</v>
      </c>
      <c r="I101" s="8">
        <v>6</v>
      </c>
      <c r="J101" s="9">
        <v>0.10299999999999999</v>
      </c>
      <c r="K101" s="10">
        <v>0.224</v>
      </c>
      <c r="L101" s="8">
        <v>0.20300000000000001</v>
      </c>
      <c r="M101" s="8">
        <v>0.311</v>
      </c>
      <c r="N101" s="11">
        <v>0.26400000000000001</v>
      </c>
      <c r="O101" s="8">
        <v>0.35799999999999998</v>
      </c>
      <c r="P101" s="8">
        <v>0.46700000000000003</v>
      </c>
      <c r="Q101" s="8">
        <v>0.35799999999999998</v>
      </c>
      <c r="R101" s="8">
        <v>0.375</v>
      </c>
      <c r="S101" s="8">
        <v>127</v>
      </c>
      <c r="T101" s="11">
        <v>-4.4000000000000004</v>
      </c>
      <c r="U101" s="11">
        <v>12.5</v>
      </c>
      <c r="V101" s="8">
        <v>-4.9000000000000004</v>
      </c>
      <c r="W101" s="8">
        <v>2.4</v>
      </c>
    </row>
    <row r="102" spans="1:23" ht="15" thickBot="1">
      <c r="A102" s="5">
        <v>101</v>
      </c>
      <c r="B102" s="22" t="s">
        <v>154</v>
      </c>
      <c r="C102" s="22" t="s">
        <v>116</v>
      </c>
      <c r="D102" s="8">
        <v>102</v>
      </c>
      <c r="E102" s="8">
        <v>362</v>
      </c>
      <c r="F102" s="8">
        <v>8</v>
      </c>
      <c r="G102" s="8">
        <v>46</v>
      </c>
      <c r="H102" s="8">
        <v>40</v>
      </c>
      <c r="I102" s="8">
        <v>24</v>
      </c>
      <c r="J102" s="9">
        <v>6.6000000000000003E-2</v>
      </c>
      <c r="K102" s="10">
        <v>0.249</v>
      </c>
      <c r="L102" s="8">
        <v>0.187</v>
      </c>
      <c r="M102" s="8">
        <v>0.38100000000000001</v>
      </c>
      <c r="N102" s="11">
        <v>0.29499999999999998</v>
      </c>
      <c r="O102" s="8">
        <v>0.34599999999999997</v>
      </c>
      <c r="P102" s="8">
        <v>0.48199999999999998</v>
      </c>
      <c r="Q102" s="8">
        <v>0.35399999999999998</v>
      </c>
      <c r="R102" s="8">
        <v>0.31900000000000001</v>
      </c>
      <c r="S102" s="8">
        <v>120</v>
      </c>
      <c r="T102" s="11">
        <v>5.9</v>
      </c>
      <c r="U102" s="11">
        <v>14.6</v>
      </c>
      <c r="V102" s="8">
        <v>-3.2</v>
      </c>
      <c r="W102" s="8">
        <v>2.4</v>
      </c>
    </row>
    <row r="103" spans="1:23" ht="15" thickBot="1">
      <c r="A103" s="5">
        <v>102</v>
      </c>
      <c r="B103" s="22" t="s">
        <v>178</v>
      </c>
      <c r="C103" s="22" t="s">
        <v>97</v>
      </c>
      <c r="D103" s="8">
        <v>103</v>
      </c>
      <c r="E103" s="8">
        <v>404</v>
      </c>
      <c r="F103" s="8">
        <v>19</v>
      </c>
      <c r="G103" s="8">
        <v>53</v>
      </c>
      <c r="H103" s="8">
        <v>43</v>
      </c>
      <c r="I103" s="8">
        <v>0</v>
      </c>
      <c r="J103" s="9">
        <v>0.151</v>
      </c>
      <c r="K103" s="10">
        <v>0.34899999999999998</v>
      </c>
      <c r="L103" s="8">
        <v>0.23599999999999999</v>
      </c>
      <c r="M103" s="8">
        <v>0.37</v>
      </c>
      <c r="N103" s="11">
        <v>0.254</v>
      </c>
      <c r="O103" s="8">
        <v>0.36899999999999999</v>
      </c>
      <c r="P103" s="8">
        <v>0.49</v>
      </c>
      <c r="Q103" s="8">
        <v>0.36899999999999999</v>
      </c>
      <c r="R103" s="8">
        <v>0.33700000000000002</v>
      </c>
      <c r="S103" s="8">
        <v>138</v>
      </c>
      <c r="T103" s="11">
        <v>-0.6</v>
      </c>
      <c r="U103" s="11">
        <v>17.899999999999999</v>
      </c>
      <c r="V103" s="8">
        <v>-8.4</v>
      </c>
      <c r="W103" s="8">
        <v>2.2999999999999998</v>
      </c>
    </row>
    <row r="104" spans="1:23" ht="15" thickBot="1">
      <c r="A104" s="5">
        <v>103</v>
      </c>
      <c r="B104" s="22" t="s">
        <v>146</v>
      </c>
      <c r="C104" s="22" t="s">
        <v>111</v>
      </c>
      <c r="D104" s="8">
        <v>145</v>
      </c>
      <c r="E104" s="8">
        <v>640</v>
      </c>
      <c r="F104" s="8">
        <v>24</v>
      </c>
      <c r="G104" s="8">
        <v>85</v>
      </c>
      <c r="H104" s="8">
        <v>84</v>
      </c>
      <c r="I104" s="8">
        <v>12</v>
      </c>
      <c r="J104" s="9">
        <v>8.3000000000000004E-2</v>
      </c>
      <c r="K104" s="10">
        <v>0.216</v>
      </c>
      <c r="L104" s="8">
        <v>0.19700000000000001</v>
      </c>
      <c r="M104" s="8">
        <v>0.30399999999999999</v>
      </c>
      <c r="N104" s="11">
        <v>0.26300000000000001</v>
      </c>
      <c r="O104" s="8">
        <v>0.33</v>
      </c>
      <c r="P104" s="8">
        <v>0.46</v>
      </c>
      <c r="Q104" s="8">
        <v>0.33800000000000002</v>
      </c>
      <c r="R104" s="8">
        <v>0.35899999999999999</v>
      </c>
      <c r="S104" s="8">
        <v>110</v>
      </c>
      <c r="T104" s="11">
        <v>1.9</v>
      </c>
      <c r="U104" s="11">
        <v>9.9</v>
      </c>
      <c r="V104" s="8">
        <v>-8.8000000000000007</v>
      </c>
      <c r="W104" s="8">
        <v>2.2999999999999998</v>
      </c>
    </row>
    <row r="105" spans="1:23" ht="15" thickBot="1">
      <c r="A105" s="5">
        <v>104</v>
      </c>
      <c r="B105" s="22" t="s">
        <v>145</v>
      </c>
      <c r="C105" s="22" t="s">
        <v>26</v>
      </c>
      <c r="D105" s="8">
        <v>139</v>
      </c>
      <c r="E105" s="8">
        <v>533</v>
      </c>
      <c r="F105" s="8">
        <v>17</v>
      </c>
      <c r="G105" s="8">
        <v>66</v>
      </c>
      <c r="H105" s="8">
        <v>65</v>
      </c>
      <c r="I105" s="8">
        <v>1</v>
      </c>
      <c r="J105" s="9">
        <v>7.2999999999999995E-2</v>
      </c>
      <c r="K105" s="10">
        <v>0.191</v>
      </c>
      <c r="L105" s="8">
        <v>0.156</v>
      </c>
      <c r="M105" s="8">
        <v>0.30099999999999999</v>
      </c>
      <c r="N105" s="11">
        <v>0.26400000000000001</v>
      </c>
      <c r="O105" s="8">
        <v>0.32100000000000001</v>
      </c>
      <c r="P105" s="8">
        <v>0.42</v>
      </c>
      <c r="Q105" s="8">
        <v>0.32100000000000001</v>
      </c>
      <c r="R105" s="8">
        <v>0.309</v>
      </c>
      <c r="S105" s="8">
        <v>99</v>
      </c>
      <c r="T105" s="11">
        <v>-2.1</v>
      </c>
      <c r="U105" s="11">
        <v>-2.7</v>
      </c>
      <c r="V105" s="8">
        <v>7.3</v>
      </c>
      <c r="W105" s="8">
        <v>2.2999999999999998</v>
      </c>
    </row>
    <row r="106" spans="1:23" ht="15" thickBot="1">
      <c r="A106" s="5">
        <v>105</v>
      </c>
      <c r="B106" s="22" t="s">
        <v>150</v>
      </c>
      <c r="C106" s="22" t="s">
        <v>32</v>
      </c>
      <c r="D106" s="8">
        <v>143</v>
      </c>
      <c r="E106" s="8">
        <v>554</v>
      </c>
      <c r="F106" s="8">
        <v>14</v>
      </c>
      <c r="G106" s="8">
        <v>67</v>
      </c>
      <c r="H106" s="8">
        <v>67</v>
      </c>
      <c r="I106" s="8">
        <v>14</v>
      </c>
      <c r="J106" s="9">
        <v>6.3E-2</v>
      </c>
      <c r="K106" s="10">
        <v>0.21099999999999999</v>
      </c>
      <c r="L106" s="8">
        <v>0.155</v>
      </c>
      <c r="M106" s="8">
        <v>0.318</v>
      </c>
      <c r="N106" s="11">
        <v>0.26600000000000001</v>
      </c>
      <c r="O106" s="8">
        <v>0.312</v>
      </c>
      <c r="P106" s="8">
        <v>0.42099999999999999</v>
      </c>
      <c r="Q106" s="8">
        <v>0.316</v>
      </c>
      <c r="R106" s="8">
        <v>0.32</v>
      </c>
      <c r="S106" s="8">
        <v>98</v>
      </c>
      <c r="T106" s="11">
        <v>3.7</v>
      </c>
      <c r="U106" s="11">
        <v>2.1</v>
      </c>
      <c r="V106" s="8">
        <v>1.9</v>
      </c>
      <c r="W106" s="8">
        <v>2.2999999999999998</v>
      </c>
    </row>
    <row r="107" spans="1:23" ht="15" thickBot="1">
      <c r="A107" s="5">
        <v>106</v>
      </c>
      <c r="B107" s="22" t="s">
        <v>187</v>
      </c>
      <c r="C107" s="22" t="s">
        <v>95</v>
      </c>
      <c r="D107" s="8">
        <v>137</v>
      </c>
      <c r="E107" s="8">
        <v>528</v>
      </c>
      <c r="F107" s="8">
        <v>13</v>
      </c>
      <c r="G107" s="8">
        <v>69</v>
      </c>
      <c r="H107" s="8">
        <v>47</v>
      </c>
      <c r="I107" s="8">
        <v>27</v>
      </c>
      <c r="J107" s="9">
        <v>6.6000000000000003E-2</v>
      </c>
      <c r="K107" s="10">
        <v>0.159</v>
      </c>
      <c r="L107" s="8">
        <v>0.15</v>
      </c>
      <c r="M107" s="8">
        <v>0.27500000000000002</v>
      </c>
      <c r="N107" s="11">
        <v>0.248</v>
      </c>
      <c r="O107" s="8">
        <v>0.307</v>
      </c>
      <c r="P107" s="8">
        <v>0.39900000000000002</v>
      </c>
      <c r="Q107" s="8">
        <v>0.30599999999999999</v>
      </c>
      <c r="R107" s="8">
        <v>0.31</v>
      </c>
      <c r="S107" s="8">
        <v>92</v>
      </c>
      <c r="T107" s="11">
        <v>1.8</v>
      </c>
      <c r="U107" s="11">
        <v>-3.2</v>
      </c>
      <c r="V107" s="8">
        <v>7.9</v>
      </c>
      <c r="W107" s="8">
        <v>2.2999999999999998</v>
      </c>
    </row>
    <row r="108" spans="1:23" ht="15" thickBot="1">
      <c r="A108" s="5">
        <v>107</v>
      </c>
      <c r="B108" s="22" t="s">
        <v>157</v>
      </c>
      <c r="C108" s="22" t="s">
        <v>153</v>
      </c>
      <c r="D108" s="8">
        <v>99</v>
      </c>
      <c r="E108" s="8">
        <v>416</v>
      </c>
      <c r="F108" s="8">
        <v>11</v>
      </c>
      <c r="G108" s="8">
        <v>51</v>
      </c>
      <c r="H108" s="8">
        <v>37</v>
      </c>
      <c r="I108" s="8">
        <v>7</v>
      </c>
      <c r="J108" s="9">
        <v>8.4000000000000005E-2</v>
      </c>
      <c r="K108" s="10">
        <v>0.27400000000000002</v>
      </c>
      <c r="L108" s="8">
        <v>0.159</v>
      </c>
      <c r="M108" s="8">
        <v>0.38400000000000001</v>
      </c>
      <c r="N108" s="11">
        <v>0.28799999999999998</v>
      </c>
      <c r="O108" s="8">
        <v>0.34899999999999998</v>
      </c>
      <c r="P108" s="8">
        <v>0.44700000000000001</v>
      </c>
      <c r="Q108" s="8">
        <v>0.34399999999999997</v>
      </c>
      <c r="R108" s="8">
        <v>0.36299999999999999</v>
      </c>
      <c r="S108" s="8">
        <v>119</v>
      </c>
      <c r="T108" s="11">
        <v>1.4</v>
      </c>
      <c r="U108" s="11">
        <v>11.1</v>
      </c>
      <c r="V108" s="8">
        <v>-2.6</v>
      </c>
      <c r="W108" s="8">
        <v>2.2999999999999998</v>
      </c>
    </row>
    <row r="109" spans="1:23" ht="15" thickBot="1">
      <c r="A109" s="5">
        <v>108</v>
      </c>
      <c r="B109" s="22" t="s">
        <v>176</v>
      </c>
      <c r="C109" s="22" t="s">
        <v>153</v>
      </c>
      <c r="D109" s="8">
        <v>107</v>
      </c>
      <c r="E109" s="8">
        <v>365</v>
      </c>
      <c r="F109" s="8">
        <v>21</v>
      </c>
      <c r="G109" s="8">
        <v>47</v>
      </c>
      <c r="H109" s="8">
        <v>49</v>
      </c>
      <c r="I109" s="8">
        <v>1</v>
      </c>
      <c r="J109" s="9">
        <v>7.6999999999999999E-2</v>
      </c>
      <c r="K109" s="10">
        <v>0.32300000000000001</v>
      </c>
      <c r="L109" s="8">
        <v>0.224</v>
      </c>
      <c r="M109" s="8">
        <v>0.26800000000000002</v>
      </c>
      <c r="N109" s="11">
        <v>0.221</v>
      </c>
      <c r="O109" s="8">
        <v>0.28599999999999998</v>
      </c>
      <c r="P109" s="8">
        <v>0.44400000000000001</v>
      </c>
      <c r="Q109" s="8">
        <v>0.312</v>
      </c>
      <c r="R109" s="8">
        <v>0.32600000000000001</v>
      </c>
      <c r="S109" s="8">
        <v>97</v>
      </c>
      <c r="T109" s="11">
        <v>0.2</v>
      </c>
      <c r="U109" s="11">
        <v>-1</v>
      </c>
      <c r="V109" s="8">
        <v>10.9</v>
      </c>
      <c r="W109" s="8">
        <v>2.2000000000000002</v>
      </c>
    </row>
    <row r="110" spans="1:23" ht="15" thickBot="1">
      <c r="A110" s="5">
        <v>109</v>
      </c>
      <c r="B110" s="22" t="s">
        <v>142</v>
      </c>
      <c r="C110" s="22" t="s">
        <v>24</v>
      </c>
      <c r="D110" s="8">
        <v>124</v>
      </c>
      <c r="E110" s="8">
        <v>377</v>
      </c>
      <c r="F110" s="8">
        <v>15</v>
      </c>
      <c r="G110" s="8">
        <v>56</v>
      </c>
      <c r="H110" s="8">
        <v>40</v>
      </c>
      <c r="I110" s="8">
        <v>2</v>
      </c>
      <c r="J110" s="9">
        <v>0.09</v>
      </c>
      <c r="K110" s="10">
        <v>0.17</v>
      </c>
      <c r="L110" s="8">
        <v>0.20399999999999999</v>
      </c>
      <c r="M110" s="8">
        <v>0.29099999999999998</v>
      </c>
      <c r="N110" s="11">
        <v>0.26900000000000002</v>
      </c>
      <c r="O110" s="8">
        <v>0.34</v>
      </c>
      <c r="P110" s="8">
        <v>0.47299999999999998</v>
      </c>
      <c r="Q110" s="8">
        <v>0.34799999999999998</v>
      </c>
      <c r="R110" s="8">
        <v>0.318</v>
      </c>
      <c r="S110" s="8">
        <v>121</v>
      </c>
      <c r="T110" s="11">
        <v>-0.8</v>
      </c>
      <c r="U110" s="11">
        <v>8.8000000000000007</v>
      </c>
      <c r="V110" s="8">
        <v>0.4</v>
      </c>
      <c r="W110" s="8">
        <v>2.2000000000000002</v>
      </c>
    </row>
    <row r="111" spans="1:23" ht="15" thickBot="1">
      <c r="A111" s="5">
        <v>110</v>
      </c>
      <c r="B111" s="22" t="s">
        <v>166</v>
      </c>
      <c r="C111" s="22" t="s">
        <v>58</v>
      </c>
      <c r="D111" s="8">
        <v>144</v>
      </c>
      <c r="E111" s="8">
        <v>566</v>
      </c>
      <c r="F111" s="8">
        <v>16</v>
      </c>
      <c r="G111" s="8">
        <v>76</v>
      </c>
      <c r="H111" s="8">
        <v>67</v>
      </c>
      <c r="I111" s="8">
        <v>5</v>
      </c>
      <c r="J111" s="9">
        <v>6.7000000000000004E-2</v>
      </c>
      <c r="K111" s="10">
        <v>0.249</v>
      </c>
      <c r="L111" s="8">
        <v>0.16900000000000001</v>
      </c>
      <c r="M111" s="8">
        <v>0.34499999999999997</v>
      </c>
      <c r="N111" s="11">
        <v>0.27500000000000002</v>
      </c>
      <c r="O111" s="8">
        <v>0.32500000000000001</v>
      </c>
      <c r="P111" s="8">
        <v>0.44400000000000001</v>
      </c>
      <c r="Q111" s="8">
        <v>0.33</v>
      </c>
      <c r="R111" s="8">
        <v>0.31</v>
      </c>
      <c r="S111" s="8">
        <v>112</v>
      </c>
      <c r="T111" s="11">
        <v>-3.9</v>
      </c>
      <c r="U111" s="11">
        <v>4.3</v>
      </c>
      <c r="V111" s="8">
        <v>-1.4</v>
      </c>
      <c r="W111" s="8">
        <v>2.2000000000000002</v>
      </c>
    </row>
    <row r="112" spans="1:23" ht="15" thickBot="1">
      <c r="A112" s="5">
        <v>111</v>
      </c>
      <c r="B112" s="22" t="s">
        <v>152</v>
      </c>
      <c r="C112" s="22" t="s">
        <v>153</v>
      </c>
      <c r="D112" s="8">
        <v>118</v>
      </c>
      <c r="E112" s="8">
        <v>459</v>
      </c>
      <c r="F112" s="8">
        <v>20</v>
      </c>
      <c r="G112" s="8">
        <v>57</v>
      </c>
      <c r="H112" s="8">
        <v>64</v>
      </c>
      <c r="I112" s="8">
        <v>6</v>
      </c>
      <c r="J112" s="9">
        <v>7.0000000000000007E-2</v>
      </c>
      <c r="K112" s="10">
        <v>0.251</v>
      </c>
      <c r="L112" s="8">
        <v>0.19400000000000001</v>
      </c>
      <c r="M112" s="8">
        <v>0.33800000000000002</v>
      </c>
      <c r="N112" s="11">
        <v>0.27800000000000002</v>
      </c>
      <c r="O112" s="8">
        <v>0.34</v>
      </c>
      <c r="P112" s="8">
        <v>0.47099999999999997</v>
      </c>
      <c r="Q112" s="8">
        <v>0.34699999999999998</v>
      </c>
      <c r="R112" s="8">
        <v>0.33900000000000002</v>
      </c>
      <c r="S112" s="8">
        <v>121</v>
      </c>
      <c r="T112" s="11">
        <v>-0.1</v>
      </c>
      <c r="U112" s="11">
        <v>11.7</v>
      </c>
      <c r="V112" s="8">
        <v>-5.5</v>
      </c>
      <c r="W112" s="8">
        <v>2.2000000000000002</v>
      </c>
    </row>
    <row r="113" spans="1:23" ht="15" thickBot="1">
      <c r="A113" s="5">
        <v>112</v>
      </c>
      <c r="B113" s="22" t="s">
        <v>165</v>
      </c>
      <c r="C113" s="22" t="s">
        <v>97</v>
      </c>
      <c r="D113" s="8">
        <v>129</v>
      </c>
      <c r="E113" s="8">
        <v>408</v>
      </c>
      <c r="F113" s="8">
        <v>8</v>
      </c>
      <c r="G113" s="8">
        <v>58</v>
      </c>
      <c r="H113" s="8">
        <v>36</v>
      </c>
      <c r="I113" s="8">
        <v>14</v>
      </c>
      <c r="J113" s="9">
        <v>7.0999999999999994E-2</v>
      </c>
      <c r="K113" s="10">
        <v>0.21099999999999999</v>
      </c>
      <c r="L113" s="8">
        <v>0.154</v>
      </c>
      <c r="M113" s="8">
        <v>0.32100000000000001</v>
      </c>
      <c r="N113" s="11">
        <v>0.26500000000000001</v>
      </c>
      <c r="O113" s="8">
        <v>0.32200000000000001</v>
      </c>
      <c r="P113" s="8">
        <v>0.41899999999999998</v>
      </c>
      <c r="Q113" s="8">
        <v>0.32</v>
      </c>
      <c r="R113" s="8">
        <v>0.30099999999999999</v>
      </c>
      <c r="S113" s="8">
        <v>104</v>
      </c>
      <c r="T113" s="11">
        <v>-2.7</v>
      </c>
      <c r="U113" s="11">
        <v>-0.6</v>
      </c>
      <c r="V113" s="8">
        <v>8.5</v>
      </c>
      <c r="W113" s="8">
        <v>2.2000000000000002</v>
      </c>
    </row>
    <row r="114" spans="1:23" ht="15" thickBot="1">
      <c r="A114" s="5">
        <v>113</v>
      </c>
      <c r="B114" s="22" t="s">
        <v>159</v>
      </c>
      <c r="C114" s="22" t="s">
        <v>97</v>
      </c>
      <c r="D114" s="8">
        <v>154</v>
      </c>
      <c r="E114" s="8">
        <v>683</v>
      </c>
      <c r="F114" s="8">
        <v>21</v>
      </c>
      <c r="G114" s="8">
        <v>87</v>
      </c>
      <c r="H114" s="8">
        <v>72</v>
      </c>
      <c r="I114" s="8">
        <v>20</v>
      </c>
      <c r="J114" s="9">
        <v>8.7999999999999995E-2</v>
      </c>
      <c r="K114" s="10">
        <v>0.183</v>
      </c>
      <c r="L114" s="8">
        <v>0.14699999999999999</v>
      </c>
      <c r="M114" s="8">
        <v>0.29099999999999998</v>
      </c>
      <c r="N114" s="11">
        <v>0.25800000000000001</v>
      </c>
      <c r="O114" s="8">
        <v>0.32700000000000001</v>
      </c>
      <c r="P114" s="8">
        <v>0.40500000000000003</v>
      </c>
      <c r="Q114" s="8">
        <v>0.32</v>
      </c>
      <c r="R114" s="8">
        <v>0.33200000000000002</v>
      </c>
      <c r="S114" s="8">
        <v>104</v>
      </c>
      <c r="T114" s="11">
        <v>-1.7</v>
      </c>
      <c r="U114" s="11">
        <v>1.6</v>
      </c>
      <c r="V114" s="8">
        <v>-3.1</v>
      </c>
      <c r="W114" s="8">
        <v>2.2000000000000002</v>
      </c>
    </row>
    <row r="115" spans="1:23" ht="15" thickBot="1">
      <c r="A115" s="5">
        <v>114</v>
      </c>
      <c r="B115" s="22" t="s">
        <v>163</v>
      </c>
      <c r="C115" s="22" t="s">
        <v>86</v>
      </c>
      <c r="D115" s="8">
        <v>144</v>
      </c>
      <c r="E115" s="8">
        <v>546</v>
      </c>
      <c r="F115" s="8">
        <v>18</v>
      </c>
      <c r="G115" s="8">
        <v>61</v>
      </c>
      <c r="H115" s="8">
        <v>69</v>
      </c>
      <c r="I115" s="8">
        <v>1</v>
      </c>
      <c r="J115" s="9">
        <v>9.5000000000000001E-2</v>
      </c>
      <c r="K115" s="10">
        <v>0.27800000000000002</v>
      </c>
      <c r="L115" s="8">
        <v>0.16500000000000001</v>
      </c>
      <c r="M115" s="8">
        <v>0.32</v>
      </c>
      <c r="N115" s="11">
        <v>0.248</v>
      </c>
      <c r="O115" s="8">
        <v>0.32500000000000001</v>
      </c>
      <c r="P115" s="8">
        <v>0.41299999999999998</v>
      </c>
      <c r="Q115" s="8">
        <v>0.32100000000000001</v>
      </c>
      <c r="R115" s="8">
        <v>0.32400000000000001</v>
      </c>
      <c r="S115" s="8">
        <v>104</v>
      </c>
      <c r="T115" s="11">
        <v>-2.2999999999999998</v>
      </c>
      <c r="U115" s="11">
        <v>0.5</v>
      </c>
      <c r="V115" s="8">
        <v>2.5</v>
      </c>
      <c r="W115" s="8">
        <v>2.2000000000000002</v>
      </c>
    </row>
    <row r="116" spans="1:23" ht="15" thickBot="1">
      <c r="A116" s="5">
        <v>115</v>
      </c>
      <c r="B116" s="22" t="s">
        <v>164</v>
      </c>
      <c r="C116" s="22" t="s">
        <v>24</v>
      </c>
      <c r="D116" s="8">
        <v>113</v>
      </c>
      <c r="E116" s="8">
        <v>479</v>
      </c>
      <c r="F116" s="8">
        <v>33</v>
      </c>
      <c r="G116" s="8">
        <v>61</v>
      </c>
      <c r="H116" s="8">
        <v>103</v>
      </c>
      <c r="I116" s="8">
        <v>1</v>
      </c>
      <c r="J116" s="9">
        <v>7.0999999999999994E-2</v>
      </c>
      <c r="K116" s="10">
        <v>0.311</v>
      </c>
      <c r="L116" s="8">
        <v>0.30099999999999999</v>
      </c>
      <c r="M116" s="8">
        <v>0.32400000000000001</v>
      </c>
      <c r="N116" s="11">
        <v>0.27100000000000002</v>
      </c>
      <c r="O116" s="8">
        <v>0.32100000000000001</v>
      </c>
      <c r="P116" s="8">
        <v>0.57199999999999995</v>
      </c>
      <c r="Q116" s="8">
        <v>0.36899999999999999</v>
      </c>
      <c r="R116" s="8">
        <v>0.37</v>
      </c>
      <c r="S116" s="8">
        <v>135</v>
      </c>
      <c r="T116" s="11">
        <v>-3.6</v>
      </c>
      <c r="U116" s="11">
        <v>17.2</v>
      </c>
      <c r="V116" s="8">
        <v>-11.9</v>
      </c>
      <c r="W116" s="8">
        <v>2.2000000000000002</v>
      </c>
    </row>
    <row r="117" spans="1:23" ht="15" thickBot="1">
      <c r="A117" s="5">
        <v>116</v>
      </c>
      <c r="B117" s="22" t="s">
        <v>161</v>
      </c>
      <c r="C117" s="22" t="s">
        <v>129</v>
      </c>
      <c r="D117" s="8">
        <v>151</v>
      </c>
      <c r="E117" s="8">
        <v>614</v>
      </c>
      <c r="F117" s="8">
        <v>18</v>
      </c>
      <c r="G117" s="8">
        <v>83</v>
      </c>
      <c r="H117" s="8">
        <v>64</v>
      </c>
      <c r="I117" s="8">
        <v>47</v>
      </c>
      <c r="J117" s="9">
        <v>5.1999999999999998E-2</v>
      </c>
      <c r="K117" s="10">
        <v>0.192</v>
      </c>
      <c r="L117" s="8">
        <v>0.16700000000000001</v>
      </c>
      <c r="M117" s="8">
        <v>0.27900000000000003</v>
      </c>
      <c r="N117" s="11">
        <v>0.245</v>
      </c>
      <c r="O117" s="8">
        <v>0.3</v>
      </c>
      <c r="P117" s="8">
        <v>0.41199999999999998</v>
      </c>
      <c r="Q117" s="8">
        <v>0.30599999999999999</v>
      </c>
      <c r="R117" s="8">
        <v>0.30599999999999999</v>
      </c>
      <c r="S117" s="8">
        <v>90</v>
      </c>
      <c r="T117" s="11">
        <v>9.5</v>
      </c>
      <c r="U117" s="11">
        <v>2</v>
      </c>
      <c r="V117" s="8">
        <v>-1.4</v>
      </c>
      <c r="W117" s="8">
        <v>2.1</v>
      </c>
    </row>
    <row r="118" spans="1:23" ht="15" thickBot="1">
      <c r="A118" s="5">
        <v>117</v>
      </c>
      <c r="B118" s="22" t="s">
        <v>158</v>
      </c>
      <c r="C118" s="22" t="s">
        <v>32</v>
      </c>
      <c r="D118" s="8">
        <v>161</v>
      </c>
      <c r="E118" s="8">
        <v>724</v>
      </c>
      <c r="F118" s="8">
        <v>17</v>
      </c>
      <c r="G118" s="8">
        <v>89</v>
      </c>
      <c r="H118" s="8">
        <v>82</v>
      </c>
      <c r="I118" s="8">
        <v>1</v>
      </c>
      <c r="J118" s="9">
        <v>0.128</v>
      </c>
      <c r="K118" s="10">
        <v>0.22800000000000001</v>
      </c>
      <c r="L118" s="8">
        <v>0.152</v>
      </c>
      <c r="M118" s="8">
        <v>0.32900000000000001</v>
      </c>
      <c r="N118" s="11">
        <v>0.26200000000000001</v>
      </c>
      <c r="O118" s="8">
        <v>0.36</v>
      </c>
      <c r="P118" s="8">
        <v>0.41399999999999998</v>
      </c>
      <c r="Q118" s="8">
        <v>0.34</v>
      </c>
      <c r="R118" s="8">
        <v>0.33700000000000002</v>
      </c>
      <c r="S118" s="8">
        <v>114</v>
      </c>
      <c r="T118" s="11">
        <v>-8</v>
      </c>
      <c r="U118" s="11">
        <v>4.5</v>
      </c>
      <c r="V118" s="8">
        <v>-7.6</v>
      </c>
      <c r="W118" s="8">
        <v>2.1</v>
      </c>
    </row>
    <row r="119" spans="1:23" ht="15" thickBot="1">
      <c r="A119" s="5">
        <v>118</v>
      </c>
      <c r="B119" s="22" t="s">
        <v>177</v>
      </c>
      <c r="C119" s="22" t="s">
        <v>97</v>
      </c>
      <c r="D119" s="8">
        <v>158</v>
      </c>
      <c r="E119" s="8">
        <v>581</v>
      </c>
      <c r="F119" s="8">
        <v>20</v>
      </c>
      <c r="G119" s="8">
        <v>65</v>
      </c>
      <c r="H119" s="8">
        <v>61</v>
      </c>
      <c r="I119" s="8">
        <v>16</v>
      </c>
      <c r="J119" s="9">
        <v>7.6999999999999999E-2</v>
      </c>
      <c r="K119" s="10">
        <v>0.23200000000000001</v>
      </c>
      <c r="L119" s="8">
        <v>0.16900000000000001</v>
      </c>
      <c r="M119" s="8">
        <v>0.25600000000000001</v>
      </c>
      <c r="N119" s="11">
        <v>0.22</v>
      </c>
      <c r="O119" s="8">
        <v>0.28499999999999998</v>
      </c>
      <c r="P119" s="8">
        <v>0.38900000000000001</v>
      </c>
      <c r="Q119" s="8">
        <v>0.29299999999999998</v>
      </c>
      <c r="R119" s="8">
        <v>0.30299999999999999</v>
      </c>
      <c r="S119" s="8">
        <v>85</v>
      </c>
      <c r="T119" s="11">
        <v>2.8</v>
      </c>
      <c r="U119" s="11">
        <v>-7.5</v>
      </c>
      <c r="V119" s="8">
        <v>9.1</v>
      </c>
      <c r="W119" s="8">
        <v>2.1</v>
      </c>
    </row>
    <row r="120" spans="1:23" ht="15" thickBot="1">
      <c r="A120" s="5">
        <v>119</v>
      </c>
      <c r="B120" s="22" t="s">
        <v>190</v>
      </c>
      <c r="C120" s="22" t="s">
        <v>74</v>
      </c>
      <c r="D120" s="8">
        <v>156</v>
      </c>
      <c r="E120" s="8">
        <v>665</v>
      </c>
      <c r="F120" s="8">
        <v>23</v>
      </c>
      <c r="G120" s="8">
        <v>74</v>
      </c>
      <c r="H120" s="8">
        <v>86</v>
      </c>
      <c r="I120" s="8">
        <v>15</v>
      </c>
      <c r="J120" s="9">
        <v>0.10199999999999999</v>
      </c>
      <c r="K120" s="10">
        <v>0.20899999999999999</v>
      </c>
      <c r="L120" s="8">
        <v>0.192</v>
      </c>
      <c r="M120" s="8">
        <v>0.318</v>
      </c>
      <c r="N120" s="11">
        <v>0.27100000000000002</v>
      </c>
      <c r="O120" s="8">
        <v>0.35599999999999998</v>
      </c>
      <c r="P120" s="8">
        <v>0.46400000000000002</v>
      </c>
      <c r="Q120" s="8">
        <v>0.35499999999999998</v>
      </c>
      <c r="R120" s="8">
        <v>0.33100000000000002</v>
      </c>
      <c r="S120" s="8">
        <v>118</v>
      </c>
      <c r="T120" s="11">
        <v>1.7</v>
      </c>
      <c r="U120" s="11">
        <v>16.399999999999999</v>
      </c>
      <c r="V120" s="8">
        <v>-17.7</v>
      </c>
      <c r="W120" s="8">
        <v>2.1</v>
      </c>
    </row>
    <row r="121" spans="1:23" ht="15" thickBot="1">
      <c r="A121" s="5">
        <v>120</v>
      </c>
      <c r="B121" s="22" t="s">
        <v>149</v>
      </c>
      <c r="C121" s="22" t="s">
        <v>32</v>
      </c>
      <c r="D121" s="8">
        <v>87</v>
      </c>
      <c r="E121" s="8">
        <v>344</v>
      </c>
      <c r="F121" s="8">
        <v>19</v>
      </c>
      <c r="G121" s="8">
        <v>45</v>
      </c>
      <c r="H121" s="8">
        <v>50</v>
      </c>
      <c r="I121" s="8">
        <v>0</v>
      </c>
      <c r="J121" s="9">
        <v>0.128</v>
      </c>
      <c r="K121" s="10">
        <v>0.23799999999999999</v>
      </c>
      <c r="L121" s="8">
        <v>0.23</v>
      </c>
      <c r="M121" s="8">
        <v>0.313</v>
      </c>
      <c r="N121" s="11">
        <v>0.27</v>
      </c>
      <c r="O121" s="8">
        <v>0.37</v>
      </c>
      <c r="P121" s="8">
        <v>0.5</v>
      </c>
      <c r="Q121" s="8">
        <v>0.374</v>
      </c>
      <c r="R121" s="8">
        <v>0.36299999999999999</v>
      </c>
      <c r="S121" s="8">
        <v>138</v>
      </c>
      <c r="T121" s="11">
        <v>-1.4</v>
      </c>
      <c r="U121" s="11">
        <v>14.2</v>
      </c>
      <c r="V121" s="8">
        <v>-4.7</v>
      </c>
      <c r="W121" s="8">
        <v>2.1</v>
      </c>
    </row>
    <row r="122" spans="1:23" ht="15" thickBot="1">
      <c r="A122" s="5">
        <v>121</v>
      </c>
      <c r="B122" s="22" t="s">
        <v>171</v>
      </c>
      <c r="C122" s="22" t="s">
        <v>37</v>
      </c>
      <c r="D122" s="8">
        <v>145</v>
      </c>
      <c r="E122" s="8">
        <v>592</v>
      </c>
      <c r="F122" s="8">
        <v>24</v>
      </c>
      <c r="G122" s="8">
        <v>65</v>
      </c>
      <c r="H122" s="8">
        <v>82</v>
      </c>
      <c r="I122" s="8">
        <v>5</v>
      </c>
      <c r="J122" s="9">
        <v>5.6000000000000001E-2</v>
      </c>
      <c r="K122" s="10">
        <v>0.17399999999999999</v>
      </c>
      <c r="L122" s="8">
        <v>0.20100000000000001</v>
      </c>
      <c r="M122" s="8">
        <v>0.28199999999999997</v>
      </c>
      <c r="N122" s="11">
        <v>0.26100000000000001</v>
      </c>
      <c r="O122" s="8">
        <v>0.309</v>
      </c>
      <c r="P122" s="8">
        <v>0.46300000000000002</v>
      </c>
      <c r="Q122" s="8">
        <v>0.32900000000000001</v>
      </c>
      <c r="R122" s="8">
        <v>0.32600000000000001</v>
      </c>
      <c r="S122" s="8">
        <v>106</v>
      </c>
      <c r="T122" s="11">
        <v>-3.2</v>
      </c>
      <c r="U122" s="11">
        <v>0.9</v>
      </c>
      <c r="V122" s="8">
        <v>0.1</v>
      </c>
      <c r="W122" s="8">
        <v>2.1</v>
      </c>
    </row>
    <row r="123" spans="1:23" ht="15" thickBot="1">
      <c r="A123" s="5">
        <v>122</v>
      </c>
      <c r="B123" s="22" t="s">
        <v>172</v>
      </c>
      <c r="C123" s="22" t="s">
        <v>95</v>
      </c>
      <c r="D123" s="8">
        <v>95</v>
      </c>
      <c r="E123" s="8">
        <v>371</v>
      </c>
      <c r="F123" s="8">
        <v>11</v>
      </c>
      <c r="G123" s="8">
        <v>48</v>
      </c>
      <c r="H123" s="8">
        <v>34</v>
      </c>
      <c r="I123" s="8">
        <v>5</v>
      </c>
      <c r="J123" s="9">
        <v>8.8999999999999996E-2</v>
      </c>
      <c r="K123" s="10">
        <v>0.14299999999999999</v>
      </c>
      <c r="L123" s="8">
        <v>0.13800000000000001</v>
      </c>
      <c r="M123" s="8">
        <v>0.311</v>
      </c>
      <c r="N123" s="11">
        <v>0.28399999999999997</v>
      </c>
      <c r="O123" s="8">
        <v>0.36499999999999999</v>
      </c>
      <c r="P123" s="8">
        <v>0.42199999999999999</v>
      </c>
      <c r="Q123" s="8">
        <v>0.34499999999999997</v>
      </c>
      <c r="R123" s="8">
        <v>0.35299999999999998</v>
      </c>
      <c r="S123" s="8">
        <v>118</v>
      </c>
      <c r="T123" s="11">
        <v>3.1</v>
      </c>
      <c r="U123" s="11">
        <v>11.6</v>
      </c>
      <c r="V123" s="8">
        <v>-3.5</v>
      </c>
      <c r="W123" s="8">
        <v>2.1</v>
      </c>
    </row>
    <row r="124" spans="1:23" ht="15" thickBot="1">
      <c r="A124" s="5">
        <v>123</v>
      </c>
      <c r="B124" s="22" t="s">
        <v>202</v>
      </c>
      <c r="C124" s="22" t="s">
        <v>100</v>
      </c>
      <c r="D124" s="8">
        <v>133</v>
      </c>
      <c r="E124" s="8">
        <v>424</v>
      </c>
      <c r="F124" s="8">
        <v>7</v>
      </c>
      <c r="G124" s="8">
        <v>53</v>
      </c>
      <c r="H124" s="8">
        <v>33</v>
      </c>
      <c r="I124" s="8">
        <v>16</v>
      </c>
      <c r="J124" s="9">
        <v>6.8000000000000005E-2</v>
      </c>
      <c r="K124" s="10">
        <v>0.182</v>
      </c>
      <c r="L124" s="8">
        <v>0.111</v>
      </c>
      <c r="M124" s="8">
        <v>0.34899999999999998</v>
      </c>
      <c r="N124" s="11">
        <v>0.29399999999999998</v>
      </c>
      <c r="O124" s="8">
        <v>0.34399999999999997</v>
      </c>
      <c r="P124" s="8">
        <v>0.40500000000000003</v>
      </c>
      <c r="Q124" s="8">
        <v>0.32500000000000001</v>
      </c>
      <c r="R124" s="8">
        <v>0.32200000000000001</v>
      </c>
      <c r="S124" s="8">
        <v>103</v>
      </c>
      <c r="T124" s="11">
        <v>0.6</v>
      </c>
      <c r="U124" s="11">
        <v>1.9</v>
      </c>
      <c r="V124" s="8">
        <v>4.3</v>
      </c>
      <c r="W124" s="8">
        <v>2.1</v>
      </c>
    </row>
    <row r="125" spans="1:23" ht="15" thickBot="1">
      <c r="A125" s="5">
        <v>124</v>
      </c>
      <c r="B125" s="22" t="s">
        <v>167</v>
      </c>
      <c r="C125" s="22" t="s">
        <v>86</v>
      </c>
      <c r="D125" s="8">
        <v>135</v>
      </c>
      <c r="E125" s="8">
        <v>519</v>
      </c>
      <c r="F125" s="8">
        <v>17</v>
      </c>
      <c r="G125" s="8">
        <v>64</v>
      </c>
      <c r="H125" s="8">
        <v>45</v>
      </c>
      <c r="I125" s="8">
        <v>2</v>
      </c>
      <c r="J125" s="9">
        <v>0.14599999999999999</v>
      </c>
      <c r="K125" s="10">
        <v>0.183</v>
      </c>
      <c r="L125" s="8">
        <v>0.161</v>
      </c>
      <c r="M125" s="8">
        <v>0.28999999999999998</v>
      </c>
      <c r="N125" s="11">
        <v>0.25600000000000001</v>
      </c>
      <c r="O125" s="8">
        <v>0.373</v>
      </c>
      <c r="P125" s="8">
        <v>0.41699999999999998</v>
      </c>
      <c r="Q125" s="8">
        <v>0.34699999999999998</v>
      </c>
      <c r="R125" s="8">
        <v>0.36199999999999999</v>
      </c>
      <c r="S125" s="8">
        <v>122</v>
      </c>
      <c r="T125" s="11">
        <v>-0.2</v>
      </c>
      <c r="U125" s="11">
        <v>13.7</v>
      </c>
      <c r="V125" s="8">
        <v>-10.8</v>
      </c>
      <c r="W125" s="8">
        <v>2.1</v>
      </c>
    </row>
    <row r="126" spans="1:23" ht="15" thickBot="1">
      <c r="A126" s="5">
        <v>125</v>
      </c>
      <c r="B126" s="22" t="s">
        <v>162</v>
      </c>
      <c r="C126" s="22" t="s">
        <v>116</v>
      </c>
      <c r="D126" s="8">
        <v>142</v>
      </c>
      <c r="E126" s="8">
        <v>602</v>
      </c>
      <c r="F126" s="8">
        <v>13</v>
      </c>
      <c r="G126" s="8">
        <v>81</v>
      </c>
      <c r="H126" s="8">
        <v>54</v>
      </c>
      <c r="I126" s="8">
        <v>5</v>
      </c>
      <c r="J126" s="9">
        <v>7.4999999999999997E-2</v>
      </c>
      <c r="K126" s="10">
        <v>0.154</v>
      </c>
      <c r="L126" s="8">
        <v>0.158</v>
      </c>
      <c r="M126" s="8">
        <v>0.29399999999999998</v>
      </c>
      <c r="N126" s="11">
        <v>0.26400000000000001</v>
      </c>
      <c r="O126" s="8">
        <v>0.32400000000000001</v>
      </c>
      <c r="P126" s="8">
        <v>0.42099999999999999</v>
      </c>
      <c r="Q126" s="8">
        <v>0.32200000000000001</v>
      </c>
      <c r="R126" s="8">
        <v>0.33</v>
      </c>
      <c r="S126" s="8">
        <v>98</v>
      </c>
      <c r="T126" s="11">
        <v>-2</v>
      </c>
      <c r="U126" s="11">
        <v>-3.5</v>
      </c>
      <c r="V126" s="8">
        <v>3.5</v>
      </c>
      <c r="W126" s="8">
        <v>2</v>
      </c>
    </row>
    <row r="127" spans="1:23" ht="15" thickBot="1">
      <c r="A127" s="5">
        <v>126</v>
      </c>
      <c r="B127" s="22" t="s">
        <v>173</v>
      </c>
      <c r="C127" s="22" t="s">
        <v>52</v>
      </c>
      <c r="D127" s="8">
        <v>104</v>
      </c>
      <c r="E127" s="8">
        <v>377</v>
      </c>
      <c r="F127" s="8">
        <v>23</v>
      </c>
      <c r="G127" s="8">
        <v>51</v>
      </c>
      <c r="H127" s="8">
        <v>60</v>
      </c>
      <c r="I127" s="8">
        <v>0</v>
      </c>
      <c r="J127" s="9">
        <v>2.9000000000000001E-2</v>
      </c>
      <c r="K127" s="10">
        <v>0.19600000000000001</v>
      </c>
      <c r="L127" s="8">
        <v>0.25600000000000001</v>
      </c>
      <c r="M127" s="8">
        <v>0.29199999999999998</v>
      </c>
      <c r="N127" s="11">
        <v>0.28199999999999997</v>
      </c>
      <c r="O127" s="8">
        <v>0.308</v>
      </c>
      <c r="P127" s="8">
        <v>0.53800000000000003</v>
      </c>
      <c r="Q127" s="8">
        <v>0.35399999999999998</v>
      </c>
      <c r="R127" s="8">
        <v>0.36499999999999999</v>
      </c>
      <c r="S127" s="8">
        <v>127</v>
      </c>
      <c r="T127" s="11">
        <v>-4.3</v>
      </c>
      <c r="U127" s="11">
        <v>7.8</v>
      </c>
      <c r="V127" s="8">
        <v>-0.3</v>
      </c>
      <c r="W127" s="8">
        <v>2</v>
      </c>
    </row>
    <row r="128" spans="1:23" ht="15" thickBot="1">
      <c r="A128" s="5">
        <v>127</v>
      </c>
      <c r="B128" s="22" t="s">
        <v>168</v>
      </c>
      <c r="C128" s="22" t="s">
        <v>169</v>
      </c>
      <c r="D128" s="8">
        <v>128</v>
      </c>
      <c r="E128" s="8">
        <v>495</v>
      </c>
      <c r="F128" s="8">
        <v>16</v>
      </c>
      <c r="G128" s="8">
        <v>63</v>
      </c>
      <c r="H128" s="8">
        <v>54</v>
      </c>
      <c r="I128" s="8">
        <v>3</v>
      </c>
      <c r="J128" s="9">
        <v>0.156</v>
      </c>
      <c r="K128" s="10">
        <v>0.34300000000000003</v>
      </c>
      <c r="L128" s="8">
        <v>0.17699999999999999</v>
      </c>
      <c r="M128" s="8">
        <v>0.34699999999999998</v>
      </c>
      <c r="N128" s="11">
        <v>0.22900000000000001</v>
      </c>
      <c r="O128" s="8">
        <v>0.36399999999999999</v>
      </c>
      <c r="P128" s="8">
        <v>0.40600000000000003</v>
      </c>
      <c r="Q128" s="8">
        <v>0.34200000000000003</v>
      </c>
      <c r="R128" s="8">
        <v>0.33400000000000002</v>
      </c>
      <c r="S128" s="8">
        <v>123</v>
      </c>
      <c r="T128" s="11">
        <v>-0.3</v>
      </c>
      <c r="U128" s="11">
        <v>13.1</v>
      </c>
      <c r="V128" s="8">
        <v>-9.6</v>
      </c>
      <c r="W128" s="8">
        <v>2</v>
      </c>
    </row>
    <row r="129" spans="1:23" ht="15" thickBot="1">
      <c r="A129" s="5">
        <v>128</v>
      </c>
      <c r="B129" s="22" t="s">
        <v>192</v>
      </c>
      <c r="C129" s="22" t="s">
        <v>169</v>
      </c>
      <c r="D129" s="8">
        <v>137</v>
      </c>
      <c r="E129" s="8">
        <v>526</v>
      </c>
      <c r="F129" s="8">
        <v>30</v>
      </c>
      <c r="G129" s="8">
        <v>61</v>
      </c>
      <c r="H129" s="8">
        <v>69</v>
      </c>
      <c r="I129" s="8">
        <v>4</v>
      </c>
      <c r="J129" s="9">
        <v>9.2999999999999999E-2</v>
      </c>
      <c r="K129" s="10">
        <v>0.32700000000000001</v>
      </c>
      <c r="L129" s="8">
        <v>0.24199999999999999</v>
      </c>
      <c r="M129" s="8">
        <v>0.317</v>
      </c>
      <c r="N129" s="11">
        <v>0.246</v>
      </c>
      <c r="O129" s="8">
        <v>0.32900000000000001</v>
      </c>
      <c r="P129" s="8">
        <v>0.48799999999999999</v>
      </c>
      <c r="Q129" s="8">
        <v>0.34799999999999998</v>
      </c>
      <c r="R129" s="8">
        <v>0.34699999999999998</v>
      </c>
      <c r="S129" s="8">
        <v>127</v>
      </c>
      <c r="T129" s="11">
        <v>0</v>
      </c>
      <c r="U129" s="11">
        <v>17</v>
      </c>
      <c r="V129" s="8">
        <v>-14.8</v>
      </c>
      <c r="W129" s="8">
        <v>2</v>
      </c>
    </row>
    <row r="130" spans="1:23" ht="15" thickBot="1">
      <c r="A130" s="5">
        <v>129</v>
      </c>
      <c r="B130" s="22" t="s">
        <v>180</v>
      </c>
      <c r="C130" s="22" t="s">
        <v>97</v>
      </c>
      <c r="D130" s="8">
        <v>86</v>
      </c>
      <c r="E130" s="8">
        <v>301</v>
      </c>
      <c r="F130" s="8">
        <v>17</v>
      </c>
      <c r="G130" s="8">
        <v>38</v>
      </c>
      <c r="H130" s="8">
        <v>53</v>
      </c>
      <c r="I130" s="8">
        <v>0</v>
      </c>
      <c r="J130" s="9">
        <v>7.5999999999999998E-2</v>
      </c>
      <c r="K130" s="10">
        <v>0.20599999999999999</v>
      </c>
      <c r="L130" s="8">
        <v>0.246</v>
      </c>
      <c r="M130" s="8">
        <v>0.23300000000000001</v>
      </c>
      <c r="N130" s="11">
        <v>0.22800000000000001</v>
      </c>
      <c r="O130" s="8">
        <v>0.312</v>
      </c>
      <c r="P130" s="8">
        <v>0.47399999999999998</v>
      </c>
      <c r="Q130" s="8">
        <v>0.33600000000000002</v>
      </c>
      <c r="R130" s="8">
        <v>0.317</v>
      </c>
      <c r="S130" s="8">
        <v>116</v>
      </c>
      <c r="T130" s="11">
        <v>0.8</v>
      </c>
      <c r="U130" s="11">
        <v>6.4</v>
      </c>
      <c r="V130" s="8">
        <v>3.4</v>
      </c>
      <c r="W130" s="8">
        <v>2</v>
      </c>
    </row>
    <row r="131" spans="1:23" ht="15" thickBot="1">
      <c r="A131" s="5">
        <v>130</v>
      </c>
      <c r="B131" s="22" t="s">
        <v>183</v>
      </c>
      <c r="C131" s="22" t="s">
        <v>29</v>
      </c>
      <c r="D131" s="8">
        <v>126</v>
      </c>
      <c r="E131" s="8">
        <v>445</v>
      </c>
      <c r="F131" s="8">
        <v>16</v>
      </c>
      <c r="G131" s="8">
        <v>55</v>
      </c>
      <c r="H131" s="8">
        <v>51</v>
      </c>
      <c r="I131" s="8">
        <v>6</v>
      </c>
      <c r="J131" s="9">
        <v>9.1999999999999998E-2</v>
      </c>
      <c r="K131" s="10">
        <v>0.184</v>
      </c>
      <c r="L131" s="8">
        <v>0.18</v>
      </c>
      <c r="M131" s="8">
        <v>0.29299999999999998</v>
      </c>
      <c r="N131" s="11">
        <v>0.26400000000000001</v>
      </c>
      <c r="O131" s="8">
        <v>0.33900000000000002</v>
      </c>
      <c r="P131" s="8">
        <v>0.44400000000000001</v>
      </c>
      <c r="Q131" s="8">
        <v>0.33900000000000002</v>
      </c>
      <c r="R131" s="8">
        <v>0.32300000000000001</v>
      </c>
      <c r="S131" s="8">
        <v>114</v>
      </c>
      <c r="T131" s="11">
        <v>0.1</v>
      </c>
      <c r="U131" s="11">
        <v>7.6</v>
      </c>
      <c r="V131" s="8">
        <v>-3.3</v>
      </c>
      <c r="W131" s="8">
        <v>1.9</v>
      </c>
    </row>
    <row r="132" spans="1:23" ht="15" thickBot="1">
      <c r="A132" s="5">
        <v>131</v>
      </c>
      <c r="B132" s="22" t="s">
        <v>174</v>
      </c>
      <c r="C132" s="22" t="s">
        <v>39</v>
      </c>
      <c r="D132" s="8">
        <v>123</v>
      </c>
      <c r="E132" s="8">
        <v>515</v>
      </c>
      <c r="F132" s="8">
        <v>4</v>
      </c>
      <c r="G132" s="8">
        <v>59</v>
      </c>
      <c r="H132" s="8">
        <v>50</v>
      </c>
      <c r="I132" s="8">
        <v>23</v>
      </c>
      <c r="J132" s="9">
        <v>7.3999999999999996E-2</v>
      </c>
      <c r="K132" s="10">
        <v>0.223</v>
      </c>
      <c r="L132" s="8">
        <v>8.5999999999999993E-2</v>
      </c>
      <c r="M132" s="8">
        <v>0.34399999999999997</v>
      </c>
      <c r="N132" s="11">
        <v>0.27200000000000002</v>
      </c>
      <c r="O132" s="8">
        <v>0.32300000000000001</v>
      </c>
      <c r="P132" s="8">
        <v>0.35799999999999998</v>
      </c>
      <c r="Q132" s="8">
        <v>0.29899999999999999</v>
      </c>
      <c r="R132" s="8">
        <v>0.318</v>
      </c>
      <c r="S132" s="8">
        <v>84</v>
      </c>
      <c r="T132" s="11">
        <v>-0.8</v>
      </c>
      <c r="U132" s="11">
        <v>-10.7</v>
      </c>
      <c r="V132" s="8">
        <v>12.5</v>
      </c>
      <c r="W132" s="8">
        <v>1.9</v>
      </c>
    </row>
    <row r="133" spans="1:23" ht="15" thickBot="1">
      <c r="A133" s="5">
        <v>132</v>
      </c>
      <c r="B133" s="22" t="s">
        <v>219</v>
      </c>
      <c r="C133" s="22" t="s">
        <v>111</v>
      </c>
      <c r="D133" s="8">
        <v>133</v>
      </c>
      <c r="E133" s="8">
        <v>472</v>
      </c>
      <c r="F133" s="8">
        <v>11</v>
      </c>
      <c r="G133" s="8">
        <v>63</v>
      </c>
      <c r="H133" s="8">
        <v>42</v>
      </c>
      <c r="I133" s="8">
        <v>3</v>
      </c>
      <c r="J133" s="9">
        <v>0.106</v>
      </c>
      <c r="K133" s="10">
        <v>0.23300000000000001</v>
      </c>
      <c r="L133" s="8">
        <v>0.17399999999999999</v>
      </c>
      <c r="M133" s="8">
        <v>0.311</v>
      </c>
      <c r="N133" s="11">
        <v>0.247</v>
      </c>
      <c r="O133" s="8">
        <v>0.33900000000000002</v>
      </c>
      <c r="P133" s="8">
        <v>0.42099999999999999</v>
      </c>
      <c r="Q133" s="8">
        <v>0.33200000000000002</v>
      </c>
      <c r="R133" s="8">
        <v>0.32800000000000001</v>
      </c>
      <c r="S133" s="8">
        <v>107</v>
      </c>
      <c r="T133" s="11">
        <v>0.6</v>
      </c>
      <c r="U133" s="11">
        <v>4.5</v>
      </c>
      <c r="V133" s="8">
        <v>-1.5</v>
      </c>
      <c r="W133" s="8">
        <v>1.9</v>
      </c>
    </row>
    <row r="134" spans="1:23" ht="15" thickBot="1">
      <c r="A134" s="5">
        <v>133</v>
      </c>
      <c r="B134" s="22" t="s">
        <v>186</v>
      </c>
      <c r="C134" s="22" t="s">
        <v>54</v>
      </c>
      <c r="D134" s="8">
        <v>159</v>
      </c>
      <c r="E134" s="8">
        <v>601</v>
      </c>
      <c r="F134" s="8">
        <v>21</v>
      </c>
      <c r="G134" s="8">
        <v>62</v>
      </c>
      <c r="H134" s="8">
        <v>60</v>
      </c>
      <c r="I134" s="8">
        <v>24</v>
      </c>
      <c r="J134" s="9">
        <v>8.6999999999999994E-2</v>
      </c>
      <c r="K134" s="10">
        <v>0.27800000000000002</v>
      </c>
      <c r="L134" s="8">
        <v>0.17399999999999999</v>
      </c>
      <c r="M134" s="8">
        <v>0.25900000000000001</v>
      </c>
      <c r="N134" s="11">
        <v>0.20899999999999999</v>
      </c>
      <c r="O134" s="8">
        <v>0.28299999999999997</v>
      </c>
      <c r="P134" s="8">
        <v>0.38300000000000001</v>
      </c>
      <c r="Q134" s="8">
        <v>0.28999999999999998</v>
      </c>
      <c r="R134" s="8">
        <v>0.307</v>
      </c>
      <c r="S134" s="8">
        <v>84</v>
      </c>
      <c r="T134" s="11">
        <v>3.5</v>
      </c>
      <c r="U134" s="11">
        <v>-7.8</v>
      </c>
      <c r="V134" s="8">
        <v>6.2</v>
      </c>
      <c r="W134" s="8">
        <v>1.9</v>
      </c>
    </row>
    <row r="135" spans="1:23" ht="15" thickBot="1">
      <c r="A135" s="5">
        <v>134</v>
      </c>
      <c r="B135" s="22" t="s">
        <v>179</v>
      </c>
      <c r="C135" s="22" t="s">
        <v>24</v>
      </c>
      <c r="D135" s="8">
        <v>117</v>
      </c>
      <c r="E135" s="8">
        <v>384</v>
      </c>
      <c r="F135" s="8">
        <v>15</v>
      </c>
      <c r="G135" s="8">
        <v>51</v>
      </c>
      <c r="H135" s="8">
        <v>56</v>
      </c>
      <c r="I135" s="8">
        <v>16</v>
      </c>
      <c r="J135" s="9">
        <v>0.107</v>
      </c>
      <c r="K135" s="10">
        <v>0.32600000000000001</v>
      </c>
      <c r="L135" s="8">
        <v>0.183</v>
      </c>
      <c r="M135" s="8">
        <v>0.32700000000000001</v>
      </c>
      <c r="N135" s="11">
        <v>0.23699999999999999</v>
      </c>
      <c r="O135" s="8">
        <v>0.32600000000000001</v>
      </c>
      <c r="P135" s="8">
        <v>0.42</v>
      </c>
      <c r="Q135" s="8">
        <v>0.32300000000000001</v>
      </c>
      <c r="R135" s="8">
        <v>0.314</v>
      </c>
      <c r="S135" s="8">
        <v>104</v>
      </c>
      <c r="T135" s="11">
        <v>3.3</v>
      </c>
      <c r="U135" s="11">
        <v>5.4</v>
      </c>
      <c r="V135" s="8">
        <v>0.3</v>
      </c>
      <c r="W135" s="8">
        <v>1.9</v>
      </c>
    </row>
    <row r="136" spans="1:23" ht="15" thickBot="1">
      <c r="A136" s="5">
        <v>135</v>
      </c>
      <c r="B136" s="22" t="s">
        <v>184</v>
      </c>
      <c r="C136" s="22" t="s">
        <v>100</v>
      </c>
      <c r="D136" s="8">
        <v>137</v>
      </c>
      <c r="E136" s="8">
        <v>580</v>
      </c>
      <c r="F136" s="8">
        <v>36</v>
      </c>
      <c r="G136" s="8">
        <v>77</v>
      </c>
      <c r="H136" s="8">
        <v>75</v>
      </c>
      <c r="I136" s="8">
        <v>1</v>
      </c>
      <c r="J136" s="9">
        <v>0.114</v>
      </c>
      <c r="K136" s="10">
        <v>0.24299999999999999</v>
      </c>
      <c r="L136" s="8">
        <v>0.26200000000000001</v>
      </c>
      <c r="M136" s="8">
        <v>0.27200000000000002</v>
      </c>
      <c r="N136" s="11">
        <v>0.25</v>
      </c>
      <c r="O136" s="8">
        <v>0.34100000000000003</v>
      </c>
      <c r="P136" s="8">
        <v>0.51200000000000001</v>
      </c>
      <c r="Q136" s="8">
        <v>0.36099999999999999</v>
      </c>
      <c r="R136" s="8">
        <v>0.376</v>
      </c>
      <c r="S136" s="8">
        <v>126</v>
      </c>
      <c r="T136" s="11">
        <v>-3.7</v>
      </c>
      <c r="U136" s="11">
        <v>15.3</v>
      </c>
      <c r="V136" s="8">
        <v>-16.399999999999999</v>
      </c>
      <c r="W136" s="8">
        <v>1.9</v>
      </c>
    </row>
    <row r="137" spans="1:23" ht="15" thickBot="1">
      <c r="A137" s="5">
        <v>136</v>
      </c>
      <c r="B137" s="22" t="s">
        <v>200</v>
      </c>
      <c r="C137" s="22" t="s">
        <v>100</v>
      </c>
      <c r="D137" s="8">
        <v>97</v>
      </c>
      <c r="E137" s="8">
        <v>383</v>
      </c>
      <c r="F137" s="8">
        <v>19</v>
      </c>
      <c r="G137" s="8">
        <v>50</v>
      </c>
      <c r="H137" s="8">
        <v>51</v>
      </c>
      <c r="I137" s="8">
        <v>22</v>
      </c>
      <c r="J137" s="9">
        <v>6.8000000000000005E-2</v>
      </c>
      <c r="K137" s="10">
        <v>0.308</v>
      </c>
      <c r="L137" s="8">
        <v>0.20699999999999999</v>
      </c>
      <c r="M137" s="8">
        <v>0.318</v>
      </c>
      <c r="N137" s="11">
        <v>0.25</v>
      </c>
      <c r="O137" s="8">
        <v>0.30399999999999999</v>
      </c>
      <c r="P137" s="8">
        <v>0.45700000000000002</v>
      </c>
      <c r="Q137" s="8">
        <v>0.32500000000000001</v>
      </c>
      <c r="R137" s="8">
        <v>0.31</v>
      </c>
      <c r="S137" s="8">
        <v>103</v>
      </c>
      <c r="T137" s="11">
        <v>3.8</v>
      </c>
      <c r="U137" s="11">
        <v>5.0999999999999996</v>
      </c>
      <c r="V137" s="8">
        <v>0.5</v>
      </c>
      <c r="W137" s="8">
        <v>1.9</v>
      </c>
    </row>
    <row r="138" spans="1:23" ht="15" thickBot="1">
      <c r="A138" s="5">
        <v>137</v>
      </c>
      <c r="B138" s="22" t="s">
        <v>181</v>
      </c>
      <c r="C138" s="22" t="s">
        <v>116</v>
      </c>
      <c r="D138" s="8">
        <v>92</v>
      </c>
      <c r="E138" s="8">
        <v>353</v>
      </c>
      <c r="F138" s="8">
        <v>21</v>
      </c>
      <c r="G138" s="8">
        <v>45</v>
      </c>
      <c r="H138" s="8">
        <v>58</v>
      </c>
      <c r="I138" s="8">
        <v>4</v>
      </c>
      <c r="J138" s="9">
        <v>6.2E-2</v>
      </c>
      <c r="K138" s="10">
        <v>0.312</v>
      </c>
      <c r="L138" s="8">
        <v>0.28399999999999997</v>
      </c>
      <c r="M138" s="8">
        <v>0.29899999999999999</v>
      </c>
      <c r="N138" s="11">
        <v>0.247</v>
      </c>
      <c r="O138" s="8">
        <v>0.30299999999999999</v>
      </c>
      <c r="P138" s="8">
        <v>0.53100000000000003</v>
      </c>
      <c r="Q138" s="8">
        <v>0.34699999999999998</v>
      </c>
      <c r="R138" s="8">
        <v>0.30599999999999999</v>
      </c>
      <c r="S138" s="8">
        <v>116</v>
      </c>
      <c r="T138" s="11">
        <v>3</v>
      </c>
      <c r="U138" s="11">
        <v>9.6999999999999993</v>
      </c>
      <c r="V138" s="8">
        <v>-3</v>
      </c>
      <c r="W138" s="8">
        <v>1.9</v>
      </c>
    </row>
    <row r="139" spans="1:23" ht="15" thickBot="1">
      <c r="A139" s="5">
        <v>138</v>
      </c>
      <c r="B139" s="22" t="s">
        <v>194</v>
      </c>
      <c r="C139" s="22" t="s">
        <v>52</v>
      </c>
      <c r="D139" s="8">
        <v>132</v>
      </c>
      <c r="E139" s="8">
        <v>492</v>
      </c>
      <c r="F139" s="8">
        <v>10</v>
      </c>
      <c r="G139" s="8">
        <v>76</v>
      </c>
      <c r="H139" s="8">
        <v>46</v>
      </c>
      <c r="I139" s="8">
        <v>7</v>
      </c>
      <c r="J139" s="9">
        <v>3.9E-2</v>
      </c>
      <c r="K139" s="10">
        <v>0.14199999999999999</v>
      </c>
      <c r="L139" s="8">
        <v>0.13300000000000001</v>
      </c>
      <c r="M139" s="8">
        <v>0.308</v>
      </c>
      <c r="N139" s="11">
        <v>0.27800000000000002</v>
      </c>
      <c r="O139" s="8">
        <v>0.309</v>
      </c>
      <c r="P139" s="8">
        <v>0.41099999999999998</v>
      </c>
      <c r="Q139" s="8">
        <v>0.311</v>
      </c>
      <c r="R139" s="8">
        <v>0.30199999999999999</v>
      </c>
      <c r="S139" s="8">
        <v>97</v>
      </c>
      <c r="T139" s="11">
        <v>0.1</v>
      </c>
      <c r="U139" s="11">
        <v>-1.6</v>
      </c>
      <c r="V139" s="8">
        <v>3.5</v>
      </c>
      <c r="W139" s="8">
        <v>1.9</v>
      </c>
    </row>
    <row r="140" spans="1:23" ht="15" thickBot="1">
      <c r="A140" s="5">
        <v>139</v>
      </c>
      <c r="B140" s="22" t="s">
        <v>191</v>
      </c>
      <c r="C140" s="6" t="s">
        <v>103</v>
      </c>
      <c r="D140" s="8">
        <v>129</v>
      </c>
      <c r="E140" s="8">
        <v>481</v>
      </c>
      <c r="F140" s="8">
        <v>16</v>
      </c>
      <c r="G140" s="8">
        <v>55</v>
      </c>
      <c r="H140" s="8">
        <v>68</v>
      </c>
      <c r="I140" s="8">
        <v>22</v>
      </c>
      <c r="J140" s="9">
        <v>9.8000000000000004E-2</v>
      </c>
      <c r="K140" s="10">
        <v>0.22</v>
      </c>
      <c r="L140" s="8">
        <v>0.19</v>
      </c>
      <c r="M140" s="8">
        <v>0.3</v>
      </c>
      <c r="N140" s="11">
        <v>0.25600000000000001</v>
      </c>
      <c r="O140" s="8">
        <v>0.32800000000000001</v>
      </c>
      <c r="P140" s="8">
        <v>0.44600000000000001</v>
      </c>
      <c r="Q140" s="8">
        <v>0.33200000000000002</v>
      </c>
      <c r="R140" s="8">
        <v>0.36099999999999999</v>
      </c>
      <c r="S140" s="8">
        <v>110</v>
      </c>
      <c r="T140" s="11">
        <v>3.1</v>
      </c>
      <c r="U140" s="11">
        <v>9.1999999999999993</v>
      </c>
      <c r="V140" s="8">
        <v>-7.5</v>
      </c>
      <c r="W140" s="8">
        <v>1.8</v>
      </c>
    </row>
    <row r="141" spans="1:23" ht="15" thickBot="1">
      <c r="A141" s="5">
        <v>140</v>
      </c>
      <c r="B141" s="22" t="s">
        <v>210</v>
      </c>
      <c r="C141" s="22" t="s">
        <v>64</v>
      </c>
      <c r="D141" s="8">
        <v>122</v>
      </c>
      <c r="E141" s="8">
        <v>434</v>
      </c>
      <c r="F141" s="8">
        <v>12</v>
      </c>
      <c r="G141" s="8">
        <v>58</v>
      </c>
      <c r="H141" s="8">
        <v>68</v>
      </c>
      <c r="I141" s="8">
        <v>5</v>
      </c>
      <c r="J141" s="9">
        <v>5.0999999999999997E-2</v>
      </c>
      <c r="K141" s="10">
        <v>0.182</v>
      </c>
      <c r="L141" s="8">
        <v>0.14799999999999999</v>
      </c>
      <c r="M141" s="8">
        <v>0.35899999999999999</v>
      </c>
      <c r="N141" s="11">
        <v>0.313</v>
      </c>
      <c r="O141" s="8">
        <v>0.35299999999999998</v>
      </c>
      <c r="P141" s="8">
        <v>0.46</v>
      </c>
      <c r="Q141" s="8">
        <v>0.34899999999999998</v>
      </c>
      <c r="R141" s="8">
        <v>0.31900000000000001</v>
      </c>
      <c r="S141" s="8">
        <v>128</v>
      </c>
      <c r="T141" s="11">
        <v>1.5</v>
      </c>
      <c r="U141" s="11">
        <v>16</v>
      </c>
      <c r="V141" s="8">
        <v>-12.8</v>
      </c>
      <c r="W141" s="8">
        <v>1.8</v>
      </c>
    </row>
    <row r="142" spans="1:23" ht="15" thickBot="1">
      <c r="A142" s="5">
        <v>141</v>
      </c>
      <c r="B142" s="22" t="s">
        <v>182</v>
      </c>
      <c r="C142" s="22" t="s">
        <v>58</v>
      </c>
      <c r="D142" s="8">
        <v>116</v>
      </c>
      <c r="E142" s="8">
        <v>455</v>
      </c>
      <c r="F142" s="8">
        <v>15</v>
      </c>
      <c r="G142" s="8">
        <v>51</v>
      </c>
      <c r="H142" s="8">
        <v>74</v>
      </c>
      <c r="I142" s="8">
        <v>19</v>
      </c>
      <c r="J142" s="9">
        <v>9.5000000000000001E-2</v>
      </c>
      <c r="K142" s="10">
        <v>0.222</v>
      </c>
      <c r="L142" s="8">
        <v>0.183</v>
      </c>
      <c r="M142" s="8">
        <v>0.27100000000000002</v>
      </c>
      <c r="N142" s="11">
        <v>0.23300000000000001</v>
      </c>
      <c r="O142" s="8">
        <v>0.30499999999999999</v>
      </c>
      <c r="P142" s="8">
        <v>0.41599999999999998</v>
      </c>
      <c r="Q142" s="8">
        <v>0.311</v>
      </c>
      <c r="R142" s="8">
        <v>0.28799999999999998</v>
      </c>
      <c r="S142" s="8">
        <v>99</v>
      </c>
      <c r="T142" s="11">
        <v>3.3</v>
      </c>
      <c r="U142" s="11">
        <v>2.6</v>
      </c>
      <c r="V142" s="8">
        <v>-0.1</v>
      </c>
      <c r="W142" s="8">
        <v>1.8</v>
      </c>
    </row>
    <row r="143" spans="1:23" ht="15" thickBot="1">
      <c r="A143" s="5">
        <v>142</v>
      </c>
      <c r="B143" s="22" t="s">
        <v>188</v>
      </c>
      <c r="C143" s="22" t="s">
        <v>86</v>
      </c>
      <c r="D143" s="8">
        <v>106</v>
      </c>
      <c r="E143" s="8">
        <v>381</v>
      </c>
      <c r="F143" s="8">
        <v>15</v>
      </c>
      <c r="G143" s="8">
        <v>54</v>
      </c>
      <c r="H143" s="8">
        <v>43</v>
      </c>
      <c r="I143" s="8">
        <v>2</v>
      </c>
      <c r="J143" s="9">
        <v>0.11799999999999999</v>
      </c>
      <c r="K143" s="10">
        <v>0.26</v>
      </c>
      <c r="L143" s="8">
        <v>0.21199999999999999</v>
      </c>
      <c r="M143" s="8">
        <v>0.28599999999999998</v>
      </c>
      <c r="N143" s="11">
        <v>0.23300000000000001</v>
      </c>
      <c r="O143" s="8">
        <v>0.33</v>
      </c>
      <c r="P143" s="8">
        <v>0.44500000000000001</v>
      </c>
      <c r="Q143" s="8">
        <v>0.33300000000000002</v>
      </c>
      <c r="R143" s="8">
        <v>0.32600000000000001</v>
      </c>
      <c r="S143" s="8">
        <v>112</v>
      </c>
      <c r="T143" s="11">
        <v>0.2</v>
      </c>
      <c r="U143" s="11">
        <v>5.9</v>
      </c>
      <c r="V143" s="8">
        <v>-1.1000000000000001</v>
      </c>
      <c r="W143" s="8">
        <v>1.8</v>
      </c>
    </row>
    <row r="144" spans="1:23" ht="15" thickBot="1">
      <c r="A144" s="5">
        <v>143</v>
      </c>
      <c r="B144" s="22" t="s">
        <v>195</v>
      </c>
      <c r="C144" s="22" t="s">
        <v>56</v>
      </c>
      <c r="D144" s="8">
        <v>108</v>
      </c>
      <c r="E144" s="8">
        <v>401</v>
      </c>
      <c r="F144" s="8">
        <v>8</v>
      </c>
      <c r="G144" s="8">
        <v>64</v>
      </c>
      <c r="H144" s="8">
        <v>48</v>
      </c>
      <c r="I144" s="8">
        <v>7</v>
      </c>
      <c r="J144" s="9">
        <v>0.14000000000000001</v>
      </c>
      <c r="K144" s="10">
        <v>0.214</v>
      </c>
      <c r="L144" s="8">
        <v>0.125</v>
      </c>
      <c r="M144" s="8">
        <v>0.313</v>
      </c>
      <c r="N144" s="11">
        <v>0.252</v>
      </c>
      <c r="O144" s="8">
        <v>0.36299999999999999</v>
      </c>
      <c r="P144" s="8">
        <v>0.377</v>
      </c>
      <c r="Q144" s="8">
        <v>0.33</v>
      </c>
      <c r="R144" s="8">
        <v>0.34499999999999997</v>
      </c>
      <c r="S144" s="8">
        <v>107</v>
      </c>
      <c r="T144" s="11">
        <v>2.2999999999999998</v>
      </c>
      <c r="U144" s="11">
        <v>5.9</v>
      </c>
      <c r="V144" s="8">
        <v>-1.9</v>
      </c>
      <c r="W144" s="8">
        <v>1.8</v>
      </c>
    </row>
    <row r="145" spans="1:23" ht="15" thickBot="1">
      <c r="A145" s="5">
        <v>144</v>
      </c>
      <c r="B145" s="22" t="s">
        <v>193</v>
      </c>
      <c r="C145" s="22" t="s">
        <v>116</v>
      </c>
      <c r="D145" s="8">
        <v>132</v>
      </c>
      <c r="E145" s="8">
        <v>502</v>
      </c>
      <c r="F145" s="8">
        <v>24</v>
      </c>
      <c r="G145" s="8">
        <v>66</v>
      </c>
      <c r="H145" s="8">
        <v>65</v>
      </c>
      <c r="I145" s="8">
        <v>0</v>
      </c>
      <c r="J145" s="9">
        <v>0.13900000000000001</v>
      </c>
      <c r="K145" s="10">
        <v>0.251</v>
      </c>
      <c r="L145" s="8">
        <v>0.22600000000000001</v>
      </c>
      <c r="M145" s="8">
        <v>0.317</v>
      </c>
      <c r="N145" s="11">
        <v>0.26300000000000001</v>
      </c>
      <c r="O145" s="8">
        <v>0.36699999999999999</v>
      </c>
      <c r="P145" s="8">
        <v>0.49</v>
      </c>
      <c r="Q145" s="8">
        <v>0.36699999999999999</v>
      </c>
      <c r="R145" s="8">
        <v>0.371</v>
      </c>
      <c r="S145" s="8">
        <v>129</v>
      </c>
      <c r="T145" s="11">
        <v>-2.1</v>
      </c>
      <c r="U145" s="11">
        <v>15.6</v>
      </c>
      <c r="V145" s="8">
        <v>-15.1</v>
      </c>
      <c r="W145" s="8">
        <v>1.8</v>
      </c>
    </row>
    <row r="146" spans="1:23" ht="15" thickBot="1">
      <c r="A146" s="5">
        <v>145</v>
      </c>
      <c r="B146" s="22" t="s">
        <v>175</v>
      </c>
      <c r="C146" s="22" t="s">
        <v>35</v>
      </c>
      <c r="D146" s="8">
        <v>160</v>
      </c>
      <c r="E146" s="8">
        <v>678</v>
      </c>
      <c r="F146" s="8">
        <v>26</v>
      </c>
      <c r="G146" s="8">
        <v>70</v>
      </c>
      <c r="H146" s="8">
        <v>93</v>
      </c>
      <c r="I146" s="8">
        <v>7</v>
      </c>
      <c r="J146" s="9">
        <v>5.6000000000000001E-2</v>
      </c>
      <c r="K146" s="10">
        <v>0.311</v>
      </c>
      <c r="L146" s="8">
        <v>0.17799999999999999</v>
      </c>
      <c r="M146" s="8">
        <v>0.34200000000000003</v>
      </c>
      <c r="N146" s="11">
        <v>0.25800000000000001</v>
      </c>
      <c r="O146" s="8">
        <v>0.30499999999999999</v>
      </c>
      <c r="P146" s="8">
        <v>0.435</v>
      </c>
      <c r="Q146" s="8">
        <v>0.317</v>
      </c>
      <c r="R146" s="8">
        <v>0.33600000000000002</v>
      </c>
      <c r="S146" s="8">
        <v>105</v>
      </c>
      <c r="T146" s="11">
        <v>-2.9</v>
      </c>
      <c r="U146" s="11">
        <v>0.9</v>
      </c>
      <c r="V146" s="8">
        <v>-6.4</v>
      </c>
      <c r="W146" s="8">
        <v>1.7</v>
      </c>
    </row>
    <row r="147" spans="1:23" ht="15" thickBot="1">
      <c r="A147" s="5">
        <v>146</v>
      </c>
      <c r="B147" s="22" t="s">
        <v>211</v>
      </c>
      <c r="C147" s="22" t="s">
        <v>74</v>
      </c>
      <c r="D147" s="8">
        <v>108</v>
      </c>
      <c r="E147" s="8">
        <v>329</v>
      </c>
      <c r="F147" s="8">
        <v>11</v>
      </c>
      <c r="G147" s="8">
        <v>51</v>
      </c>
      <c r="H147" s="8">
        <v>31</v>
      </c>
      <c r="I147" s="8">
        <v>19</v>
      </c>
      <c r="J147" s="9">
        <v>0.122</v>
      </c>
      <c r="K147" s="10">
        <v>0.313</v>
      </c>
      <c r="L147" s="8">
        <v>0.223</v>
      </c>
      <c r="M147" s="8">
        <v>0.39100000000000001</v>
      </c>
      <c r="N147" s="11">
        <v>0.27500000000000002</v>
      </c>
      <c r="O147" s="8">
        <v>0.36499999999999999</v>
      </c>
      <c r="P147" s="8">
        <v>0.498</v>
      </c>
      <c r="Q147" s="8">
        <v>0.36899999999999999</v>
      </c>
      <c r="R147" s="8">
        <v>0.32300000000000001</v>
      </c>
      <c r="S147" s="8">
        <v>128</v>
      </c>
      <c r="T147" s="11">
        <v>1.9</v>
      </c>
      <c r="U147" s="11">
        <v>13.1</v>
      </c>
      <c r="V147" s="8">
        <v>-7.2</v>
      </c>
      <c r="W147" s="8">
        <v>1.7</v>
      </c>
    </row>
    <row r="148" spans="1:23" ht="15" thickBot="1">
      <c r="A148" s="5">
        <v>147</v>
      </c>
      <c r="B148" s="22" t="s">
        <v>214</v>
      </c>
      <c r="C148" s="22" t="s">
        <v>74</v>
      </c>
      <c r="D148" s="8">
        <v>98</v>
      </c>
      <c r="E148" s="8">
        <v>427</v>
      </c>
      <c r="F148" s="8">
        <v>13</v>
      </c>
      <c r="G148" s="8">
        <v>67</v>
      </c>
      <c r="H148" s="8">
        <v>44</v>
      </c>
      <c r="I148" s="8">
        <v>35</v>
      </c>
      <c r="J148" s="9">
        <v>8.2000000000000003E-2</v>
      </c>
      <c r="K148" s="10">
        <v>0.33700000000000002</v>
      </c>
      <c r="L148" s="8">
        <v>0.17499999999999999</v>
      </c>
      <c r="M148" s="8">
        <v>0.33600000000000002</v>
      </c>
      <c r="N148" s="11">
        <v>0.23499999999999999</v>
      </c>
      <c r="O148" s="8">
        <v>0.3</v>
      </c>
      <c r="P148" s="8">
        <v>0.41</v>
      </c>
      <c r="Q148" s="8">
        <v>0.30499999999999999</v>
      </c>
      <c r="R148" s="8">
        <v>0.30199999999999999</v>
      </c>
      <c r="S148" s="8">
        <v>84</v>
      </c>
      <c r="T148" s="11">
        <v>5</v>
      </c>
      <c r="U148" s="11">
        <v>-3.3</v>
      </c>
      <c r="V148" s="8">
        <v>5.9</v>
      </c>
      <c r="W148" s="8">
        <v>1.7</v>
      </c>
    </row>
    <row r="149" spans="1:23" ht="15" thickBot="1">
      <c r="A149" s="5">
        <v>148</v>
      </c>
      <c r="B149" s="22" t="s">
        <v>208</v>
      </c>
      <c r="C149" s="22" t="s">
        <v>144</v>
      </c>
      <c r="D149" s="8">
        <v>129</v>
      </c>
      <c r="E149" s="8">
        <v>388</v>
      </c>
      <c r="F149" s="8">
        <v>21</v>
      </c>
      <c r="G149" s="8">
        <v>48</v>
      </c>
      <c r="H149" s="8">
        <v>51</v>
      </c>
      <c r="I149" s="8">
        <v>13</v>
      </c>
      <c r="J149" s="9">
        <v>6.7000000000000004E-2</v>
      </c>
      <c r="K149" s="10">
        <v>0.33500000000000002</v>
      </c>
      <c r="L149" s="8">
        <v>0.223</v>
      </c>
      <c r="M149" s="8">
        <v>0.27800000000000002</v>
      </c>
      <c r="N149" s="11">
        <v>0.22</v>
      </c>
      <c r="O149" s="8">
        <v>0.27800000000000002</v>
      </c>
      <c r="P149" s="8">
        <v>0.442</v>
      </c>
      <c r="Q149" s="8">
        <v>0.308</v>
      </c>
      <c r="R149" s="8">
        <v>0.311</v>
      </c>
      <c r="S149" s="8">
        <v>96</v>
      </c>
      <c r="T149" s="11">
        <v>2.2999999999999998</v>
      </c>
      <c r="U149" s="11">
        <v>0.2</v>
      </c>
      <c r="V149" s="8">
        <v>3.4</v>
      </c>
      <c r="W149" s="8">
        <v>1.7</v>
      </c>
    </row>
    <row r="150" spans="1:23" ht="15" thickBot="1">
      <c r="A150" s="5">
        <v>149</v>
      </c>
      <c r="B150" s="22" t="s">
        <v>198</v>
      </c>
      <c r="C150" s="22" t="s">
        <v>37</v>
      </c>
      <c r="D150" s="8">
        <v>111</v>
      </c>
      <c r="E150" s="8">
        <v>380</v>
      </c>
      <c r="F150" s="8">
        <v>7</v>
      </c>
      <c r="G150" s="8">
        <v>33</v>
      </c>
      <c r="H150" s="8">
        <v>50</v>
      </c>
      <c r="I150" s="8">
        <v>6</v>
      </c>
      <c r="J150" s="9">
        <v>7.5999999999999998E-2</v>
      </c>
      <c r="K150" s="10">
        <v>0.19700000000000001</v>
      </c>
      <c r="L150" s="8">
        <v>0.123</v>
      </c>
      <c r="M150" s="8">
        <v>0.33800000000000002</v>
      </c>
      <c r="N150" s="11">
        <v>0.28399999999999997</v>
      </c>
      <c r="O150" s="8">
        <v>0.33900000000000002</v>
      </c>
      <c r="P150" s="8">
        <v>0.40799999999999997</v>
      </c>
      <c r="Q150" s="8">
        <v>0.32500000000000001</v>
      </c>
      <c r="R150" s="8">
        <v>0.314</v>
      </c>
      <c r="S150" s="8">
        <v>103</v>
      </c>
      <c r="T150" s="11">
        <v>-7.7</v>
      </c>
      <c r="U150" s="11">
        <v>-6.5</v>
      </c>
      <c r="V150" s="8">
        <v>10.4</v>
      </c>
      <c r="W150" s="8">
        <v>1.7</v>
      </c>
    </row>
    <row r="151" spans="1:23" ht="15" thickBot="1">
      <c r="A151" s="5">
        <v>150</v>
      </c>
      <c r="B151" s="22" t="s">
        <v>197</v>
      </c>
      <c r="C151" s="22" t="s">
        <v>52</v>
      </c>
      <c r="D151" s="8">
        <v>112</v>
      </c>
      <c r="E151" s="8">
        <v>341</v>
      </c>
      <c r="F151" s="8">
        <v>10</v>
      </c>
      <c r="G151" s="8">
        <v>42</v>
      </c>
      <c r="H151" s="8">
        <v>33</v>
      </c>
      <c r="I151" s="8">
        <v>5</v>
      </c>
      <c r="J151" s="9">
        <v>7.5999999999999998E-2</v>
      </c>
      <c r="K151" s="10">
        <v>0.25800000000000001</v>
      </c>
      <c r="L151" s="8">
        <v>0.155</v>
      </c>
      <c r="M151" s="8">
        <v>0.28299999999999997</v>
      </c>
      <c r="N151" s="11">
        <v>0.22700000000000001</v>
      </c>
      <c r="O151" s="8">
        <v>0.29599999999999999</v>
      </c>
      <c r="P151" s="8">
        <v>0.38200000000000001</v>
      </c>
      <c r="Q151" s="8">
        <v>0.29699999999999999</v>
      </c>
      <c r="R151" s="8">
        <v>0.28499999999999998</v>
      </c>
      <c r="S151" s="8">
        <v>88</v>
      </c>
      <c r="T151" s="11">
        <v>2.5</v>
      </c>
      <c r="U151" s="11">
        <v>-2.6</v>
      </c>
      <c r="V151" s="8">
        <v>7.8</v>
      </c>
      <c r="W151" s="8">
        <v>1.7</v>
      </c>
    </row>
    <row r="152" spans="1:23" ht="15" thickBot="1">
      <c r="A152" s="5">
        <v>151</v>
      </c>
      <c r="B152" s="22" t="s">
        <v>212</v>
      </c>
      <c r="C152" s="6" t="s">
        <v>103</v>
      </c>
      <c r="D152" s="8">
        <v>146</v>
      </c>
      <c r="E152" s="8">
        <v>619</v>
      </c>
      <c r="F152" s="8">
        <v>23</v>
      </c>
      <c r="G152" s="8">
        <v>78</v>
      </c>
      <c r="H152" s="8">
        <v>86</v>
      </c>
      <c r="I152" s="8">
        <v>6</v>
      </c>
      <c r="J152" s="9">
        <v>0.105</v>
      </c>
      <c r="K152" s="10">
        <v>0.16800000000000001</v>
      </c>
      <c r="L152" s="8">
        <v>0.189</v>
      </c>
      <c r="M152" s="8">
        <v>0.255</v>
      </c>
      <c r="N152" s="11">
        <v>0.24</v>
      </c>
      <c r="O152" s="8">
        <v>0.318</v>
      </c>
      <c r="P152" s="8">
        <v>0.42899999999999999</v>
      </c>
      <c r="Q152" s="8">
        <v>0.32300000000000001</v>
      </c>
      <c r="R152" s="8">
        <v>0.30599999999999999</v>
      </c>
      <c r="S152" s="8">
        <v>101</v>
      </c>
      <c r="T152" s="11">
        <v>2.2000000000000002</v>
      </c>
      <c r="U152" s="11">
        <v>2.9</v>
      </c>
      <c r="V152" s="8">
        <v>-7.3</v>
      </c>
      <c r="W152" s="8">
        <v>1.7</v>
      </c>
    </row>
    <row r="153" spans="1:23" ht="15" thickBot="1">
      <c r="A153" s="5">
        <v>152</v>
      </c>
      <c r="B153" s="22" t="s">
        <v>213</v>
      </c>
      <c r="C153" s="22" t="s">
        <v>41</v>
      </c>
      <c r="D153" s="8">
        <v>153</v>
      </c>
      <c r="E153" s="8">
        <v>555</v>
      </c>
      <c r="F153" s="8">
        <v>13</v>
      </c>
      <c r="G153" s="8">
        <v>67</v>
      </c>
      <c r="H153" s="8">
        <v>50</v>
      </c>
      <c r="I153" s="8">
        <v>15</v>
      </c>
      <c r="J153" s="9">
        <v>0.13500000000000001</v>
      </c>
      <c r="K153" s="10">
        <v>0.27700000000000002</v>
      </c>
      <c r="L153" s="8">
        <v>0.154</v>
      </c>
      <c r="M153" s="8">
        <v>0.26400000000000001</v>
      </c>
      <c r="N153" s="11">
        <v>0.19800000000000001</v>
      </c>
      <c r="O153" s="8">
        <v>0.315</v>
      </c>
      <c r="P153" s="8">
        <v>0.35199999999999998</v>
      </c>
      <c r="Q153" s="8">
        <v>0.29899999999999999</v>
      </c>
      <c r="R153" s="8">
        <v>0.32600000000000001</v>
      </c>
      <c r="S153" s="8">
        <v>91</v>
      </c>
      <c r="T153" s="11">
        <v>4</v>
      </c>
      <c r="U153" s="11">
        <v>-2.4</v>
      </c>
      <c r="V153" s="8">
        <v>0.1</v>
      </c>
      <c r="W153" s="8">
        <v>1.7</v>
      </c>
    </row>
    <row r="154" spans="1:23" ht="15" thickBot="1">
      <c r="A154" s="5">
        <v>153</v>
      </c>
      <c r="B154" s="22" t="s">
        <v>207</v>
      </c>
      <c r="C154" s="22" t="s">
        <v>58</v>
      </c>
      <c r="D154" s="8">
        <v>115</v>
      </c>
      <c r="E154" s="8">
        <v>470</v>
      </c>
      <c r="F154" s="8">
        <v>18</v>
      </c>
      <c r="G154" s="8">
        <v>64</v>
      </c>
      <c r="H154" s="8">
        <v>68</v>
      </c>
      <c r="I154" s="8">
        <v>3</v>
      </c>
      <c r="J154" s="9">
        <v>7.9000000000000001E-2</v>
      </c>
      <c r="K154" s="10">
        <v>0.22800000000000001</v>
      </c>
      <c r="L154" s="8">
        <v>0.182</v>
      </c>
      <c r="M154" s="8">
        <v>0.315</v>
      </c>
      <c r="N154" s="11">
        <v>0.27</v>
      </c>
      <c r="O154" s="8">
        <v>0.32800000000000001</v>
      </c>
      <c r="P154" s="8">
        <v>0.45200000000000001</v>
      </c>
      <c r="Q154" s="8">
        <v>0.33300000000000002</v>
      </c>
      <c r="R154" s="8">
        <v>0.35699999999999998</v>
      </c>
      <c r="S154" s="8">
        <v>114</v>
      </c>
      <c r="T154" s="11">
        <v>0.9</v>
      </c>
      <c r="U154" s="11">
        <v>9</v>
      </c>
      <c r="V154" s="8">
        <v>-8.4</v>
      </c>
      <c r="W154" s="8">
        <v>1.6</v>
      </c>
    </row>
    <row r="155" spans="1:23" ht="15" thickBot="1">
      <c r="A155" s="5">
        <v>154</v>
      </c>
      <c r="B155" s="22" t="s">
        <v>209</v>
      </c>
      <c r="C155" s="22" t="s">
        <v>97</v>
      </c>
      <c r="D155" s="8">
        <v>123</v>
      </c>
      <c r="E155" s="8">
        <v>422</v>
      </c>
      <c r="F155" s="8">
        <v>8</v>
      </c>
      <c r="G155" s="8">
        <v>34</v>
      </c>
      <c r="H155" s="8">
        <v>43</v>
      </c>
      <c r="I155" s="8">
        <v>0</v>
      </c>
      <c r="J155" s="9">
        <v>0.1</v>
      </c>
      <c r="K155" s="10">
        <v>0.107</v>
      </c>
      <c r="L155" s="8">
        <v>0.108</v>
      </c>
      <c r="M155" s="8">
        <v>0.26500000000000001</v>
      </c>
      <c r="N155" s="11">
        <v>0.25</v>
      </c>
      <c r="O155" s="8">
        <v>0.33400000000000002</v>
      </c>
      <c r="P155" s="8">
        <v>0.35799999999999998</v>
      </c>
      <c r="Q155" s="8">
        <v>0.308</v>
      </c>
      <c r="R155" s="8">
        <v>0.317</v>
      </c>
      <c r="S155" s="8">
        <v>96</v>
      </c>
      <c r="T155" s="11">
        <v>-10.3</v>
      </c>
      <c r="U155" s="11">
        <v>-12.3</v>
      </c>
      <c r="V155" s="8">
        <v>14.4</v>
      </c>
      <c r="W155" s="8">
        <v>1.6</v>
      </c>
    </row>
    <row r="156" spans="1:23" ht="15" thickBot="1">
      <c r="A156" s="5">
        <v>155</v>
      </c>
      <c r="B156" s="22" t="s">
        <v>189</v>
      </c>
      <c r="C156" s="22" t="s">
        <v>109</v>
      </c>
      <c r="D156" s="8">
        <v>153</v>
      </c>
      <c r="E156" s="8">
        <v>615</v>
      </c>
      <c r="F156" s="8">
        <v>15</v>
      </c>
      <c r="G156" s="8">
        <v>79</v>
      </c>
      <c r="H156" s="8">
        <v>73</v>
      </c>
      <c r="I156" s="8">
        <v>11</v>
      </c>
      <c r="J156" s="9">
        <v>4.1000000000000002E-2</v>
      </c>
      <c r="K156" s="10">
        <v>0.27</v>
      </c>
      <c r="L156" s="8">
        <v>0.155</v>
      </c>
      <c r="M156" s="8">
        <v>0.32800000000000001</v>
      </c>
      <c r="N156" s="11">
        <v>0.253</v>
      </c>
      <c r="O156" s="8">
        <v>0.28699999999999998</v>
      </c>
      <c r="P156" s="8">
        <v>0.40799999999999997</v>
      </c>
      <c r="Q156" s="8">
        <v>0.29799999999999999</v>
      </c>
      <c r="R156" s="8">
        <v>0.28999999999999998</v>
      </c>
      <c r="S156" s="8">
        <v>70</v>
      </c>
      <c r="T156" s="11">
        <v>-0.6</v>
      </c>
      <c r="U156" s="11">
        <v>-23.3</v>
      </c>
      <c r="V156" s="8">
        <v>18.5</v>
      </c>
      <c r="W156" s="8">
        <v>1.6</v>
      </c>
    </row>
    <row r="157" spans="1:23" ht="15" thickBot="1">
      <c r="A157" s="5">
        <v>156</v>
      </c>
      <c r="B157" s="22" t="s">
        <v>196</v>
      </c>
      <c r="C157" s="22" t="s">
        <v>144</v>
      </c>
      <c r="D157" s="8">
        <v>120</v>
      </c>
      <c r="E157" s="8">
        <v>369</v>
      </c>
      <c r="F157" s="8">
        <v>11</v>
      </c>
      <c r="G157" s="8">
        <v>49</v>
      </c>
      <c r="H157" s="8">
        <v>46</v>
      </c>
      <c r="I157" s="8">
        <v>2</v>
      </c>
      <c r="J157" s="9">
        <v>6.2E-2</v>
      </c>
      <c r="K157" s="10">
        <v>0.23300000000000001</v>
      </c>
      <c r="L157" s="8">
        <v>0.152</v>
      </c>
      <c r="M157" s="8">
        <v>0.307</v>
      </c>
      <c r="N157" s="11">
        <v>0.253</v>
      </c>
      <c r="O157" s="8">
        <v>0.314</v>
      </c>
      <c r="P157" s="8">
        <v>0.40500000000000003</v>
      </c>
      <c r="Q157" s="8">
        <v>0.313</v>
      </c>
      <c r="R157" s="8">
        <v>0.312</v>
      </c>
      <c r="S157" s="8">
        <v>99</v>
      </c>
      <c r="T157" s="11">
        <v>0.5</v>
      </c>
      <c r="U157" s="11">
        <v>0.3</v>
      </c>
      <c r="V157" s="8">
        <v>3</v>
      </c>
      <c r="W157" s="8">
        <v>1.6</v>
      </c>
    </row>
    <row r="158" spans="1:23" ht="15" thickBot="1">
      <c r="A158" s="5">
        <v>157</v>
      </c>
      <c r="B158" s="22" t="s">
        <v>221</v>
      </c>
      <c r="C158" s="22" t="s">
        <v>153</v>
      </c>
      <c r="D158" s="8">
        <v>114</v>
      </c>
      <c r="E158" s="8">
        <v>383</v>
      </c>
      <c r="F158" s="8">
        <v>11</v>
      </c>
      <c r="G158" s="8">
        <v>42</v>
      </c>
      <c r="H158" s="8">
        <v>41</v>
      </c>
      <c r="I158" s="8">
        <v>1</v>
      </c>
      <c r="J158" s="9">
        <v>6.3E-2</v>
      </c>
      <c r="K158" s="10">
        <v>0.18</v>
      </c>
      <c r="L158" s="8">
        <v>0.16900000000000001</v>
      </c>
      <c r="M158" s="8">
        <v>0.3</v>
      </c>
      <c r="N158" s="11">
        <v>0.26400000000000001</v>
      </c>
      <c r="O158" s="8">
        <v>0.312</v>
      </c>
      <c r="P158" s="8">
        <v>0.433</v>
      </c>
      <c r="Q158" s="8">
        <v>0.32</v>
      </c>
      <c r="R158" s="8">
        <v>0.33</v>
      </c>
      <c r="S158" s="8">
        <v>103</v>
      </c>
      <c r="T158" s="11">
        <v>-0.2</v>
      </c>
      <c r="U158" s="11">
        <v>1.1000000000000001</v>
      </c>
      <c r="V158" s="8">
        <v>1.7</v>
      </c>
      <c r="W158" s="8">
        <v>1.6</v>
      </c>
    </row>
    <row r="159" spans="1:23" ht="15" thickBot="1">
      <c r="A159" s="5">
        <v>158</v>
      </c>
      <c r="B159" s="22" t="s">
        <v>201</v>
      </c>
      <c r="C159" s="6" t="s">
        <v>103</v>
      </c>
      <c r="D159" s="8">
        <v>139</v>
      </c>
      <c r="E159" s="8">
        <v>507</v>
      </c>
      <c r="F159" s="8">
        <v>11</v>
      </c>
      <c r="G159" s="8">
        <v>51</v>
      </c>
      <c r="H159" s="8">
        <v>62</v>
      </c>
      <c r="I159" s="8">
        <v>11</v>
      </c>
      <c r="J159" s="9">
        <v>9.7000000000000003E-2</v>
      </c>
      <c r="K159" s="10">
        <v>0.156</v>
      </c>
      <c r="L159" s="8">
        <v>0.13800000000000001</v>
      </c>
      <c r="M159" s="8">
        <v>0.29299999999999998</v>
      </c>
      <c r="N159" s="11">
        <v>0.26200000000000001</v>
      </c>
      <c r="O159" s="8">
        <v>0.35499999999999998</v>
      </c>
      <c r="P159" s="8">
        <v>0.4</v>
      </c>
      <c r="Q159" s="8">
        <v>0.33300000000000002</v>
      </c>
      <c r="R159" s="8">
        <v>0.32200000000000001</v>
      </c>
      <c r="S159" s="8">
        <v>111</v>
      </c>
      <c r="T159" s="11">
        <v>0.9</v>
      </c>
      <c r="U159" s="11">
        <v>7.7</v>
      </c>
      <c r="V159" s="8">
        <v>-9.3000000000000007</v>
      </c>
      <c r="W159" s="8">
        <v>1.6</v>
      </c>
    </row>
    <row r="160" spans="1:23" ht="15" thickBot="1">
      <c r="A160" s="5">
        <v>159</v>
      </c>
      <c r="B160" s="22" t="s">
        <v>185</v>
      </c>
      <c r="C160" s="22" t="s">
        <v>97</v>
      </c>
      <c r="D160" s="8">
        <v>145</v>
      </c>
      <c r="E160" s="8">
        <v>592</v>
      </c>
      <c r="F160" s="8">
        <v>11</v>
      </c>
      <c r="G160" s="8">
        <v>66</v>
      </c>
      <c r="H160" s="8">
        <v>67</v>
      </c>
      <c r="I160" s="8">
        <v>26</v>
      </c>
      <c r="J160" s="9">
        <v>6.0999999999999999E-2</v>
      </c>
      <c r="K160" s="10">
        <v>0.17100000000000001</v>
      </c>
      <c r="L160" s="8">
        <v>0.11</v>
      </c>
      <c r="M160" s="8">
        <v>0.313</v>
      </c>
      <c r="N160" s="11">
        <v>0.27200000000000002</v>
      </c>
      <c r="O160" s="8">
        <v>0.318</v>
      </c>
      <c r="P160" s="8">
        <v>0.38200000000000001</v>
      </c>
      <c r="Q160" s="8">
        <v>0.30399999999999999</v>
      </c>
      <c r="R160" s="8">
        <v>0.27400000000000002</v>
      </c>
      <c r="S160" s="8">
        <v>93</v>
      </c>
      <c r="T160" s="11">
        <v>1</v>
      </c>
      <c r="U160" s="11">
        <v>-3.8</v>
      </c>
      <c r="V160" s="8">
        <v>-0.8</v>
      </c>
      <c r="W160" s="8">
        <v>1.5</v>
      </c>
    </row>
    <row r="161" spans="1:23" ht="15" thickBot="1">
      <c r="A161" s="5">
        <v>160</v>
      </c>
      <c r="B161" s="22" t="s">
        <v>216</v>
      </c>
      <c r="C161" s="22" t="s">
        <v>29</v>
      </c>
      <c r="D161" s="8">
        <v>85</v>
      </c>
      <c r="E161" s="8">
        <v>323</v>
      </c>
      <c r="F161" s="8">
        <v>14</v>
      </c>
      <c r="G161" s="8">
        <v>35</v>
      </c>
      <c r="H161" s="8">
        <v>45</v>
      </c>
      <c r="I161" s="8">
        <v>6</v>
      </c>
      <c r="J161" s="9">
        <v>2.8000000000000001E-2</v>
      </c>
      <c r="K161" s="10">
        <v>0.35</v>
      </c>
      <c r="L161" s="8">
        <v>0.215</v>
      </c>
      <c r="M161" s="8">
        <v>0.39700000000000002</v>
      </c>
      <c r="N161" s="11">
        <v>0.28000000000000003</v>
      </c>
      <c r="O161" s="8">
        <v>0.307</v>
      </c>
      <c r="P161" s="8">
        <v>0.495</v>
      </c>
      <c r="Q161" s="8">
        <v>0.33900000000000002</v>
      </c>
      <c r="R161" s="8">
        <v>0.309</v>
      </c>
      <c r="S161" s="8">
        <v>114</v>
      </c>
      <c r="T161" s="11">
        <v>0</v>
      </c>
      <c r="U161" s="11">
        <v>5.4</v>
      </c>
      <c r="V161" s="8">
        <v>-0.9</v>
      </c>
      <c r="W161" s="8">
        <v>1.5</v>
      </c>
    </row>
    <row r="162" spans="1:23" ht="15" thickBot="1">
      <c r="A162" s="5">
        <v>161</v>
      </c>
      <c r="B162" s="22" t="s">
        <v>204</v>
      </c>
      <c r="C162" s="22" t="s">
        <v>144</v>
      </c>
      <c r="D162" s="8">
        <v>80</v>
      </c>
      <c r="E162" s="8">
        <v>343</v>
      </c>
      <c r="F162" s="8">
        <v>14</v>
      </c>
      <c r="G162" s="8">
        <v>38</v>
      </c>
      <c r="H162" s="8">
        <v>48</v>
      </c>
      <c r="I162" s="8">
        <v>4</v>
      </c>
      <c r="J162" s="9">
        <v>0.105</v>
      </c>
      <c r="K162" s="10">
        <v>0.25700000000000001</v>
      </c>
      <c r="L162" s="8">
        <v>0.19900000000000001</v>
      </c>
      <c r="M162" s="8">
        <v>0.31</v>
      </c>
      <c r="N162" s="11">
        <v>0.255</v>
      </c>
      <c r="O162" s="8">
        <v>0.33500000000000002</v>
      </c>
      <c r="P162" s="8">
        <v>0.45400000000000001</v>
      </c>
      <c r="Q162" s="8">
        <v>0.34</v>
      </c>
      <c r="R162" s="8">
        <v>0.35099999999999998</v>
      </c>
      <c r="S162" s="8">
        <v>118</v>
      </c>
      <c r="T162" s="11">
        <v>1.7</v>
      </c>
      <c r="U162" s="11">
        <v>9.1</v>
      </c>
      <c r="V162" s="8">
        <v>-5.5</v>
      </c>
      <c r="W162" s="8">
        <v>1.5</v>
      </c>
    </row>
    <row r="163" spans="1:23" ht="15" thickBot="1">
      <c r="A163" s="5">
        <v>162</v>
      </c>
      <c r="B163" s="22" t="s">
        <v>206</v>
      </c>
      <c r="C163" s="22" t="s">
        <v>29</v>
      </c>
      <c r="D163" s="8">
        <v>97</v>
      </c>
      <c r="E163" s="8">
        <v>409</v>
      </c>
      <c r="F163" s="8">
        <v>14</v>
      </c>
      <c r="G163" s="8">
        <v>60</v>
      </c>
      <c r="H163" s="8">
        <v>47</v>
      </c>
      <c r="I163" s="8">
        <v>4</v>
      </c>
      <c r="J163" s="9">
        <v>9.5000000000000001E-2</v>
      </c>
      <c r="K163" s="10">
        <v>0.19600000000000001</v>
      </c>
      <c r="L163" s="8">
        <v>0.16900000000000001</v>
      </c>
      <c r="M163" s="8">
        <v>0.28399999999999997</v>
      </c>
      <c r="N163" s="11">
        <v>0.253</v>
      </c>
      <c r="O163" s="8">
        <v>0.33500000000000002</v>
      </c>
      <c r="P163" s="8">
        <v>0.42099999999999999</v>
      </c>
      <c r="Q163" s="8">
        <v>0.32900000000000001</v>
      </c>
      <c r="R163" s="8">
        <v>0.33800000000000002</v>
      </c>
      <c r="S163" s="8">
        <v>107</v>
      </c>
      <c r="T163" s="11">
        <v>-1.1000000000000001</v>
      </c>
      <c r="U163" s="11">
        <v>2.5</v>
      </c>
      <c r="V163" s="8">
        <v>-1.1000000000000001</v>
      </c>
      <c r="W163" s="8">
        <v>1.5</v>
      </c>
    </row>
    <row r="164" spans="1:23" ht="15" thickBot="1">
      <c r="A164" s="5">
        <v>163</v>
      </c>
      <c r="B164" s="22" t="s">
        <v>215</v>
      </c>
      <c r="C164" s="22" t="s">
        <v>89</v>
      </c>
      <c r="D164" s="8">
        <v>135</v>
      </c>
      <c r="E164" s="8">
        <v>540</v>
      </c>
      <c r="F164" s="8">
        <v>20</v>
      </c>
      <c r="G164" s="8">
        <v>70</v>
      </c>
      <c r="H164" s="8">
        <v>63</v>
      </c>
      <c r="I164" s="8">
        <v>16</v>
      </c>
      <c r="J164" s="9">
        <v>6.5000000000000002E-2</v>
      </c>
      <c r="K164" s="10">
        <v>0.25600000000000001</v>
      </c>
      <c r="L164" s="8">
        <v>0.2</v>
      </c>
      <c r="M164" s="8">
        <v>0.307</v>
      </c>
      <c r="N164" s="11">
        <v>0.252</v>
      </c>
      <c r="O164" s="8">
        <v>0.31</v>
      </c>
      <c r="P164" s="8">
        <v>0.45200000000000001</v>
      </c>
      <c r="Q164" s="8">
        <v>0.32400000000000001</v>
      </c>
      <c r="R164" s="8">
        <v>0.33600000000000002</v>
      </c>
      <c r="S164" s="8">
        <v>102</v>
      </c>
      <c r="T164" s="11">
        <v>-1.5</v>
      </c>
      <c r="U164" s="11">
        <v>-0.3</v>
      </c>
      <c r="V164" s="8">
        <v>-3.4</v>
      </c>
      <c r="W164" s="8">
        <v>1.5</v>
      </c>
    </row>
    <row r="165" spans="1:23" ht="15" thickBot="1">
      <c r="A165" s="5">
        <v>164</v>
      </c>
      <c r="B165" s="22" t="s">
        <v>205</v>
      </c>
      <c r="C165" s="22" t="s">
        <v>74</v>
      </c>
      <c r="D165" s="8">
        <v>111</v>
      </c>
      <c r="E165" s="8">
        <v>380</v>
      </c>
      <c r="F165" s="8">
        <v>15</v>
      </c>
      <c r="G165" s="8">
        <v>41</v>
      </c>
      <c r="H165" s="8">
        <v>65</v>
      </c>
      <c r="I165" s="8">
        <v>21</v>
      </c>
      <c r="J165" s="9">
        <v>9.7000000000000003E-2</v>
      </c>
      <c r="K165" s="10">
        <v>0.187</v>
      </c>
      <c r="L165" s="8">
        <v>0.188</v>
      </c>
      <c r="M165" s="8">
        <v>0.28299999999999997</v>
      </c>
      <c r="N165" s="11">
        <v>0.25600000000000001</v>
      </c>
      <c r="O165" s="8">
        <v>0.33900000000000002</v>
      </c>
      <c r="P165" s="8">
        <v>0.443</v>
      </c>
      <c r="Q165" s="8">
        <v>0.33800000000000002</v>
      </c>
      <c r="R165" s="8">
        <v>0.32600000000000001</v>
      </c>
      <c r="S165" s="8">
        <v>107</v>
      </c>
      <c r="T165" s="11">
        <v>1.9</v>
      </c>
      <c r="U165" s="11">
        <v>5.0999999999999996</v>
      </c>
      <c r="V165" s="8">
        <v>-3.5</v>
      </c>
      <c r="W165" s="8">
        <v>1.4</v>
      </c>
    </row>
    <row r="166" spans="1:23" ht="15" thickBot="1">
      <c r="A166" s="5">
        <v>165</v>
      </c>
      <c r="B166" s="22" t="s">
        <v>223</v>
      </c>
      <c r="C166" s="22" t="s">
        <v>89</v>
      </c>
      <c r="D166" s="8">
        <v>160</v>
      </c>
      <c r="E166" s="8">
        <v>720</v>
      </c>
      <c r="F166" s="8">
        <v>47</v>
      </c>
      <c r="G166" s="8">
        <v>108</v>
      </c>
      <c r="H166" s="8">
        <v>104</v>
      </c>
      <c r="I166" s="8">
        <v>0</v>
      </c>
      <c r="J166" s="9">
        <v>0.17499999999999999</v>
      </c>
      <c r="K166" s="10">
        <v>0.29899999999999999</v>
      </c>
      <c r="L166" s="8">
        <v>0.27700000000000002</v>
      </c>
      <c r="M166" s="8">
        <v>0.20899999999999999</v>
      </c>
      <c r="N166" s="11">
        <v>0.19700000000000001</v>
      </c>
      <c r="O166" s="8">
        <v>0.34300000000000003</v>
      </c>
      <c r="P166" s="8">
        <v>0.47399999999999998</v>
      </c>
      <c r="Q166" s="8">
        <v>0.35</v>
      </c>
      <c r="R166" s="8">
        <v>0.36499999999999999</v>
      </c>
      <c r="S166" s="8">
        <v>119</v>
      </c>
      <c r="T166" s="11">
        <v>-0.8</v>
      </c>
      <c r="U166" s="11">
        <v>16.399999999999999</v>
      </c>
      <c r="V166" s="8">
        <v>-26.5</v>
      </c>
      <c r="W166" s="8">
        <v>1.4</v>
      </c>
    </row>
    <row r="167" spans="1:23" ht="15" thickBot="1">
      <c r="A167" s="5">
        <v>166</v>
      </c>
      <c r="B167" s="22" t="s">
        <v>199</v>
      </c>
      <c r="C167" s="22" t="s">
        <v>58</v>
      </c>
      <c r="D167" s="8">
        <v>112</v>
      </c>
      <c r="E167" s="8">
        <v>368</v>
      </c>
      <c r="F167" s="8">
        <v>14</v>
      </c>
      <c r="G167" s="8">
        <v>48</v>
      </c>
      <c r="H167" s="8">
        <v>60</v>
      </c>
      <c r="I167" s="8">
        <v>5</v>
      </c>
      <c r="J167" s="9">
        <v>4.1000000000000002E-2</v>
      </c>
      <c r="K167" s="10">
        <v>0.223</v>
      </c>
      <c r="L167" s="8">
        <v>0.191</v>
      </c>
      <c r="M167" s="8">
        <v>0.34</v>
      </c>
      <c r="N167" s="11">
        <v>0.28899999999999998</v>
      </c>
      <c r="O167" s="8">
        <v>0.32200000000000001</v>
      </c>
      <c r="P167" s="8">
        <v>0.48</v>
      </c>
      <c r="Q167" s="8">
        <v>0.33900000000000002</v>
      </c>
      <c r="R167" s="8">
        <v>0.32600000000000001</v>
      </c>
      <c r="S167" s="8">
        <v>118</v>
      </c>
      <c r="T167" s="11">
        <v>-0.4</v>
      </c>
      <c r="U167" s="11">
        <v>7.7</v>
      </c>
      <c r="V167" s="8">
        <v>-5.8</v>
      </c>
      <c r="W167" s="8">
        <v>1.4</v>
      </c>
    </row>
    <row r="168" spans="1:23" ht="15" thickBot="1">
      <c r="A168" s="5">
        <v>167</v>
      </c>
      <c r="B168" s="22" t="s">
        <v>242</v>
      </c>
      <c r="C168" s="22" t="s">
        <v>56</v>
      </c>
      <c r="D168" s="8">
        <v>107</v>
      </c>
      <c r="E168" s="8">
        <v>429</v>
      </c>
      <c r="F168" s="8">
        <v>26</v>
      </c>
      <c r="G168" s="8">
        <v>62</v>
      </c>
      <c r="H168" s="8">
        <v>70</v>
      </c>
      <c r="I168" s="8">
        <v>6</v>
      </c>
      <c r="J168" s="9">
        <v>8.4000000000000005E-2</v>
      </c>
      <c r="K168" s="10">
        <v>0.31</v>
      </c>
      <c r="L168" s="8">
        <v>0.26</v>
      </c>
      <c r="M168" s="8">
        <v>0.30299999999999999</v>
      </c>
      <c r="N168" s="11">
        <v>0.247</v>
      </c>
      <c r="O168" s="8">
        <v>0.313</v>
      </c>
      <c r="P168" s="8">
        <v>0.50800000000000001</v>
      </c>
      <c r="Q168" s="8">
        <v>0.34699999999999998</v>
      </c>
      <c r="R168" s="8">
        <v>0.34599999999999997</v>
      </c>
      <c r="S168" s="8">
        <v>119</v>
      </c>
      <c r="T168" s="11">
        <v>2.2999999999999998</v>
      </c>
      <c r="U168" s="11">
        <v>12.3</v>
      </c>
      <c r="V168" s="8">
        <v>-12.9</v>
      </c>
      <c r="W168" s="8">
        <v>1.4</v>
      </c>
    </row>
    <row r="169" spans="1:23" ht="15" thickBot="1">
      <c r="A169" s="5">
        <v>168</v>
      </c>
      <c r="B169" s="22" t="s">
        <v>227</v>
      </c>
      <c r="C169" s="22" t="s">
        <v>153</v>
      </c>
      <c r="D169" s="8">
        <v>159</v>
      </c>
      <c r="E169" s="8">
        <v>684</v>
      </c>
      <c r="F169" s="8">
        <v>31</v>
      </c>
      <c r="G169" s="8">
        <v>88</v>
      </c>
      <c r="H169" s="8">
        <v>94</v>
      </c>
      <c r="I169" s="8">
        <v>3</v>
      </c>
      <c r="J169" s="9">
        <v>9.8000000000000004E-2</v>
      </c>
      <c r="K169" s="10">
        <v>0.25</v>
      </c>
      <c r="L169" s="8">
        <v>0.21299999999999999</v>
      </c>
      <c r="M169" s="8">
        <v>0.26900000000000002</v>
      </c>
      <c r="N169" s="11">
        <v>0.23300000000000001</v>
      </c>
      <c r="O169" s="8">
        <v>0.313</v>
      </c>
      <c r="P169" s="8">
        <v>0.44600000000000001</v>
      </c>
      <c r="Q169" s="8">
        <v>0.32600000000000001</v>
      </c>
      <c r="R169" s="8">
        <v>0.34899999999999998</v>
      </c>
      <c r="S169" s="8">
        <v>107</v>
      </c>
      <c r="T169" s="11">
        <v>0.7</v>
      </c>
      <c r="U169" s="11">
        <v>6</v>
      </c>
      <c r="V169" s="8">
        <v>-15.3</v>
      </c>
      <c r="W169" s="8">
        <v>1.4</v>
      </c>
    </row>
    <row r="170" spans="1:23" ht="15" thickBot="1">
      <c r="A170" s="5">
        <v>169</v>
      </c>
      <c r="B170" s="22" t="s">
        <v>203</v>
      </c>
      <c r="C170" s="22" t="s">
        <v>26</v>
      </c>
      <c r="D170" s="8">
        <v>142</v>
      </c>
      <c r="E170" s="8">
        <v>516</v>
      </c>
      <c r="F170" s="8">
        <v>21</v>
      </c>
      <c r="G170" s="8">
        <v>64</v>
      </c>
      <c r="H170" s="8">
        <v>74</v>
      </c>
      <c r="I170" s="8">
        <v>3</v>
      </c>
      <c r="J170" s="9">
        <v>6.6000000000000003E-2</v>
      </c>
      <c r="K170" s="10">
        <v>0.23599999999999999</v>
      </c>
      <c r="L170" s="8">
        <v>0.19500000000000001</v>
      </c>
      <c r="M170" s="8">
        <v>0.3</v>
      </c>
      <c r="N170" s="11">
        <v>0.255</v>
      </c>
      <c r="O170" s="8">
        <v>0.30499999999999999</v>
      </c>
      <c r="P170" s="8">
        <v>0.45</v>
      </c>
      <c r="Q170" s="8">
        <v>0.32200000000000001</v>
      </c>
      <c r="R170" s="8">
        <v>0.32</v>
      </c>
      <c r="S170" s="8">
        <v>100</v>
      </c>
      <c r="T170" s="11">
        <v>-1.6</v>
      </c>
      <c r="U170" s="11">
        <v>-1.8</v>
      </c>
      <c r="V170" s="8">
        <v>-2.2999999999999998</v>
      </c>
      <c r="W170" s="8">
        <v>1.4</v>
      </c>
    </row>
    <row r="171" spans="1:23" ht="15" thickBot="1">
      <c r="A171" s="5">
        <v>170</v>
      </c>
      <c r="B171" s="22" t="s">
        <v>220</v>
      </c>
      <c r="C171" s="22" t="s">
        <v>100</v>
      </c>
      <c r="D171" s="8">
        <v>125</v>
      </c>
      <c r="E171" s="8">
        <v>402</v>
      </c>
      <c r="F171" s="8">
        <v>14</v>
      </c>
      <c r="G171" s="8">
        <v>43</v>
      </c>
      <c r="H171" s="8">
        <v>52</v>
      </c>
      <c r="I171" s="8">
        <v>3</v>
      </c>
      <c r="J171" s="9">
        <v>9.5000000000000001E-2</v>
      </c>
      <c r="K171" s="10">
        <v>0.26600000000000001</v>
      </c>
      <c r="L171" s="8">
        <v>0.19700000000000001</v>
      </c>
      <c r="M171" s="8">
        <v>0.32100000000000001</v>
      </c>
      <c r="N171" s="11">
        <v>0.253</v>
      </c>
      <c r="O171" s="8">
        <v>0.32700000000000001</v>
      </c>
      <c r="P171" s="8">
        <v>0.45</v>
      </c>
      <c r="Q171" s="8">
        <v>0.33400000000000002</v>
      </c>
      <c r="R171" s="8">
        <v>0.35399999999999998</v>
      </c>
      <c r="S171" s="8">
        <v>109</v>
      </c>
      <c r="T171" s="11">
        <v>-2</v>
      </c>
      <c r="U171" s="11">
        <v>2.2000000000000002</v>
      </c>
      <c r="V171" s="8">
        <v>-2.4</v>
      </c>
      <c r="W171" s="8">
        <v>1.3</v>
      </c>
    </row>
    <row r="172" spans="1:23" ht="15" thickBot="1">
      <c r="A172" s="5">
        <v>171</v>
      </c>
      <c r="B172" s="22" t="s">
        <v>218</v>
      </c>
      <c r="C172" s="22" t="s">
        <v>35</v>
      </c>
      <c r="D172" s="8">
        <v>105</v>
      </c>
      <c r="E172" s="8">
        <v>416</v>
      </c>
      <c r="F172" s="8">
        <v>11</v>
      </c>
      <c r="G172" s="8">
        <v>44</v>
      </c>
      <c r="H172" s="8">
        <v>49</v>
      </c>
      <c r="I172" s="8">
        <v>13</v>
      </c>
      <c r="J172" s="9">
        <v>9.9000000000000005E-2</v>
      </c>
      <c r="K172" s="10">
        <v>0.317</v>
      </c>
      <c r="L172" s="8">
        <v>0.16700000000000001</v>
      </c>
      <c r="M172" s="8">
        <v>0.35899999999999999</v>
      </c>
      <c r="N172" s="11">
        <v>0.253</v>
      </c>
      <c r="O172" s="8">
        <v>0.32700000000000001</v>
      </c>
      <c r="P172" s="8">
        <v>0.41899999999999998</v>
      </c>
      <c r="Q172" s="8">
        <v>0.32100000000000001</v>
      </c>
      <c r="R172" s="8">
        <v>0.33300000000000002</v>
      </c>
      <c r="S172" s="8">
        <v>108</v>
      </c>
      <c r="T172" s="11">
        <v>0.4</v>
      </c>
      <c r="U172" s="11">
        <v>4.2</v>
      </c>
      <c r="V172" s="8">
        <v>-5.2</v>
      </c>
      <c r="W172" s="8">
        <v>1.3</v>
      </c>
    </row>
    <row r="173" spans="1:23" ht="15" thickBot="1">
      <c r="A173" s="5">
        <v>172</v>
      </c>
      <c r="B173" s="22" t="s">
        <v>230</v>
      </c>
      <c r="C173" s="22" t="s">
        <v>111</v>
      </c>
      <c r="D173" s="8">
        <v>112</v>
      </c>
      <c r="E173" s="8">
        <v>473</v>
      </c>
      <c r="F173" s="8">
        <v>12</v>
      </c>
      <c r="G173" s="8">
        <v>55</v>
      </c>
      <c r="H173" s="8">
        <v>43</v>
      </c>
      <c r="I173" s="8">
        <v>11</v>
      </c>
      <c r="J173" s="9">
        <v>0.159</v>
      </c>
      <c r="K173" s="10">
        <v>0.21099999999999999</v>
      </c>
      <c r="L173" s="8">
        <v>0.14099999999999999</v>
      </c>
      <c r="M173" s="8">
        <v>0.312</v>
      </c>
      <c r="N173" s="11">
        <v>0.25600000000000001</v>
      </c>
      <c r="O173" s="8">
        <v>0.378</v>
      </c>
      <c r="P173" s="8">
        <v>0.39700000000000002</v>
      </c>
      <c r="Q173" s="8">
        <v>0.34499999999999997</v>
      </c>
      <c r="R173" s="8">
        <v>0.35099999999999998</v>
      </c>
      <c r="S173" s="8">
        <v>115</v>
      </c>
      <c r="T173" s="11">
        <v>-1.7</v>
      </c>
      <c r="U173" s="11">
        <v>7.2</v>
      </c>
      <c r="V173" s="8">
        <v>-10.8</v>
      </c>
      <c r="W173" s="8">
        <v>1.2</v>
      </c>
    </row>
    <row r="174" spans="1:23" ht="15" thickBot="1">
      <c r="A174" s="5">
        <v>173</v>
      </c>
      <c r="B174" s="22" t="s">
        <v>228</v>
      </c>
      <c r="C174" s="22" t="s">
        <v>144</v>
      </c>
      <c r="D174" s="8">
        <v>134</v>
      </c>
      <c r="E174" s="8">
        <v>450</v>
      </c>
      <c r="F174" s="8">
        <v>5</v>
      </c>
      <c r="G174" s="8">
        <v>43</v>
      </c>
      <c r="H174" s="8">
        <v>38</v>
      </c>
      <c r="I174" s="8">
        <v>0</v>
      </c>
      <c r="J174" s="9">
        <v>8.8999999999999996E-2</v>
      </c>
      <c r="K174" s="10">
        <v>0.222</v>
      </c>
      <c r="L174" s="8">
        <v>0.109</v>
      </c>
      <c r="M174" s="8">
        <v>0.36599999999999999</v>
      </c>
      <c r="N174" s="11">
        <v>0.28199999999999997</v>
      </c>
      <c r="O174" s="8">
        <v>0.36899999999999999</v>
      </c>
      <c r="P174" s="8">
        <v>0.39100000000000001</v>
      </c>
      <c r="Q174" s="8">
        <v>0.33800000000000002</v>
      </c>
      <c r="R174" s="8">
        <v>0.34899999999999998</v>
      </c>
      <c r="S174" s="8">
        <v>116</v>
      </c>
      <c r="T174" s="11">
        <v>-2.7</v>
      </c>
      <c r="U174" s="11">
        <v>6.2</v>
      </c>
      <c r="V174" s="8">
        <v>-9.1</v>
      </c>
      <c r="W174" s="8">
        <v>1.2</v>
      </c>
    </row>
    <row r="175" spans="1:23" ht="15" thickBot="1">
      <c r="A175" s="5">
        <v>174</v>
      </c>
      <c r="B175" s="22" t="s">
        <v>250</v>
      </c>
      <c r="C175" s="22" t="s">
        <v>74</v>
      </c>
      <c r="D175" s="8">
        <v>119</v>
      </c>
      <c r="E175" s="8">
        <v>529</v>
      </c>
      <c r="F175" s="8">
        <v>17</v>
      </c>
      <c r="G175" s="8">
        <v>78</v>
      </c>
      <c r="H175" s="8">
        <v>61</v>
      </c>
      <c r="I175" s="8">
        <v>14</v>
      </c>
      <c r="J175" s="9">
        <v>9.8000000000000004E-2</v>
      </c>
      <c r="K175" s="10">
        <v>0.20599999999999999</v>
      </c>
      <c r="L175" s="8">
        <v>0.16300000000000001</v>
      </c>
      <c r="M175" s="8">
        <v>0.28100000000000003</v>
      </c>
      <c r="N175" s="11">
        <v>0.24399999999999999</v>
      </c>
      <c r="O175" s="8">
        <v>0.33800000000000002</v>
      </c>
      <c r="P175" s="8">
        <v>0.40699999999999997</v>
      </c>
      <c r="Q175" s="8">
        <v>0.32700000000000001</v>
      </c>
      <c r="R175" s="8">
        <v>0.33900000000000002</v>
      </c>
      <c r="S175" s="8">
        <v>99</v>
      </c>
      <c r="T175" s="11">
        <v>-0.4</v>
      </c>
      <c r="U175" s="11">
        <v>-0.8</v>
      </c>
      <c r="V175" s="8">
        <v>-4.9000000000000004</v>
      </c>
      <c r="W175" s="8">
        <v>1.2</v>
      </c>
    </row>
    <row r="176" spans="1:23" ht="15" thickBot="1">
      <c r="A176" s="5">
        <v>175</v>
      </c>
      <c r="B176" s="22" t="s">
        <v>254</v>
      </c>
      <c r="C176" s="22" t="s">
        <v>50</v>
      </c>
      <c r="D176" s="8">
        <v>92</v>
      </c>
      <c r="E176" s="8">
        <v>357</v>
      </c>
      <c r="F176" s="8">
        <v>11</v>
      </c>
      <c r="G176" s="8">
        <v>39</v>
      </c>
      <c r="H176" s="8">
        <v>40</v>
      </c>
      <c r="I176" s="8">
        <v>1</v>
      </c>
      <c r="J176" s="9">
        <v>5.6000000000000001E-2</v>
      </c>
      <c r="K176" s="10">
        <v>0.3</v>
      </c>
      <c r="L176" s="8">
        <v>0.16500000000000001</v>
      </c>
      <c r="M176" s="8">
        <v>0.35</v>
      </c>
      <c r="N176" s="11">
        <v>0.26</v>
      </c>
      <c r="O176" s="8">
        <v>0.30499999999999999</v>
      </c>
      <c r="P176" s="8">
        <v>0.42499999999999999</v>
      </c>
      <c r="Q176" s="8">
        <v>0.315</v>
      </c>
      <c r="R176" s="8">
        <v>0.317</v>
      </c>
      <c r="S176" s="8">
        <v>98</v>
      </c>
      <c r="T176" s="11">
        <v>-0.1</v>
      </c>
      <c r="U176" s="11">
        <v>-0.8</v>
      </c>
      <c r="V176" s="8">
        <v>1</v>
      </c>
      <c r="W176" s="8">
        <v>1.2</v>
      </c>
    </row>
    <row r="177" spans="1:23" ht="15" thickBot="1">
      <c r="A177" s="5">
        <v>176</v>
      </c>
      <c r="B177" s="22" t="s">
        <v>222</v>
      </c>
      <c r="C177" s="22" t="s">
        <v>169</v>
      </c>
      <c r="D177" s="8">
        <v>132</v>
      </c>
      <c r="E177" s="8">
        <v>497</v>
      </c>
      <c r="F177" s="8">
        <v>5</v>
      </c>
      <c r="G177" s="8">
        <v>47</v>
      </c>
      <c r="H177" s="8">
        <v>47</v>
      </c>
      <c r="I177" s="8">
        <v>67</v>
      </c>
      <c r="J177" s="9">
        <v>0.04</v>
      </c>
      <c r="K177" s="10">
        <v>0.19900000000000001</v>
      </c>
      <c r="L177" s="8">
        <v>9.0999999999999998E-2</v>
      </c>
      <c r="M177" s="8">
        <v>0.315</v>
      </c>
      <c r="N177" s="11">
        <v>0.254</v>
      </c>
      <c r="O177" s="8">
        <v>0.309</v>
      </c>
      <c r="P177" s="8">
        <v>0.34499999999999997</v>
      </c>
      <c r="Q177" s="8">
        <v>0.28999999999999998</v>
      </c>
      <c r="R177" s="8">
        <v>0.27300000000000002</v>
      </c>
      <c r="S177" s="8">
        <v>86</v>
      </c>
      <c r="T177" s="11">
        <v>9.1999999999999993</v>
      </c>
      <c r="U177" s="11">
        <v>1.1000000000000001</v>
      </c>
      <c r="V177" s="8">
        <v>-5.8</v>
      </c>
      <c r="W177" s="8">
        <v>1.2</v>
      </c>
    </row>
    <row r="178" spans="1:23" ht="15" thickBot="1">
      <c r="A178" s="5">
        <v>177</v>
      </c>
      <c r="B178" s="22" t="s">
        <v>224</v>
      </c>
      <c r="C178" s="22" t="s">
        <v>116</v>
      </c>
      <c r="D178" s="8">
        <v>146</v>
      </c>
      <c r="E178" s="8">
        <v>626</v>
      </c>
      <c r="F178" s="8">
        <v>23</v>
      </c>
      <c r="G178" s="8">
        <v>86</v>
      </c>
      <c r="H178" s="8">
        <v>96</v>
      </c>
      <c r="I178" s="8">
        <v>4</v>
      </c>
      <c r="J178" s="9">
        <v>8.1000000000000003E-2</v>
      </c>
      <c r="K178" s="10">
        <v>0.17599999999999999</v>
      </c>
      <c r="L178" s="8">
        <v>0.17899999999999999</v>
      </c>
      <c r="M178" s="8">
        <v>0.30399999999999999</v>
      </c>
      <c r="N178" s="11">
        <v>0.27600000000000002</v>
      </c>
      <c r="O178" s="8">
        <v>0.34499999999999997</v>
      </c>
      <c r="P178" s="8">
        <v>0.45500000000000002</v>
      </c>
      <c r="Q178" s="8">
        <v>0.34599999999999997</v>
      </c>
      <c r="R178" s="8">
        <v>0.33600000000000002</v>
      </c>
      <c r="S178" s="8">
        <v>114</v>
      </c>
      <c r="T178" s="11">
        <v>-3.5</v>
      </c>
      <c r="U178" s="11">
        <v>7.4</v>
      </c>
      <c r="V178" s="8">
        <v>-16.600000000000001</v>
      </c>
      <c r="W178" s="8">
        <v>1.2</v>
      </c>
    </row>
    <row r="179" spans="1:23" ht="15" thickBot="1">
      <c r="A179" s="5">
        <v>178</v>
      </c>
      <c r="B179" s="22" t="s">
        <v>217</v>
      </c>
      <c r="C179" s="22" t="s">
        <v>109</v>
      </c>
      <c r="D179" s="8">
        <v>152</v>
      </c>
      <c r="E179" s="8">
        <v>627</v>
      </c>
      <c r="F179" s="8">
        <v>23</v>
      </c>
      <c r="G179" s="8">
        <v>80</v>
      </c>
      <c r="H179" s="8">
        <v>70</v>
      </c>
      <c r="I179" s="8">
        <v>5</v>
      </c>
      <c r="J179" s="9">
        <v>0.108</v>
      </c>
      <c r="K179" s="10">
        <v>0.316</v>
      </c>
      <c r="L179" s="8">
        <v>0.191</v>
      </c>
      <c r="M179" s="8">
        <v>0.32600000000000001</v>
      </c>
      <c r="N179" s="11">
        <v>0.24</v>
      </c>
      <c r="O179" s="8">
        <v>0.32200000000000001</v>
      </c>
      <c r="P179" s="8">
        <v>0.43099999999999999</v>
      </c>
      <c r="Q179" s="8">
        <v>0.32500000000000001</v>
      </c>
      <c r="R179" s="8">
        <v>0.33300000000000002</v>
      </c>
      <c r="S179" s="8">
        <v>88</v>
      </c>
      <c r="T179" s="11">
        <v>-5.9</v>
      </c>
      <c r="U179" s="11">
        <v>-15.2</v>
      </c>
      <c r="V179" s="8">
        <v>5.8</v>
      </c>
      <c r="W179" s="8">
        <v>1.2</v>
      </c>
    </row>
    <row r="180" spans="1:23" ht="15" thickBot="1">
      <c r="A180" s="5">
        <v>179</v>
      </c>
      <c r="B180" s="22" t="s">
        <v>234</v>
      </c>
      <c r="C180" s="22" t="s">
        <v>153</v>
      </c>
      <c r="D180" s="8">
        <v>148</v>
      </c>
      <c r="E180" s="8">
        <v>518</v>
      </c>
      <c r="F180" s="8">
        <v>9</v>
      </c>
      <c r="G180" s="8">
        <v>60</v>
      </c>
      <c r="H180" s="8">
        <v>35</v>
      </c>
      <c r="I180" s="8">
        <v>16</v>
      </c>
      <c r="J180" s="9">
        <v>8.5000000000000006E-2</v>
      </c>
      <c r="K180" s="10">
        <v>0.218</v>
      </c>
      <c r="L180" s="8">
        <v>0.121</v>
      </c>
      <c r="M180" s="8">
        <v>0.28399999999999997</v>
      </c>
      <c r="N180" s="11">
        <v>0.23100000000000001</v>
      </c>
      <c r="O180" s="8">
        <v>0.30199999999999999</v>
      </c>
      <c r="P180" s="8">
        <v>0.35099999999999998</v>
      </c>
      <c r="Q180" s="8">
        <v>0.28899999999999998</v>
      </c>
      <c r="R180" s="8">
        <v>0.311</v>
      </c>
      <c r="S180" s="8">
        <v>81</v>
      </c>
      <c r="T180" s="11">
        <v>1.7</v>
      </c>
      <c r="U180" s="11">
        <v>-10</v>
      </c>
      <c r="V180" s="8">
        <v>4.4000000000000004</v>
      </c>
      <c r="W180" s="8">
        <v>1.2</v>
      </c>
    </row>
    <row r="181" spans="1:23" ht="15" thickBot="1">
      <c r="A181" s="5">
        <v>180</v>
      </c>
      <c r="B181" s="22" t="s">
        <v>266</v>
      </c>
      <c r="C181" s="22" t="s">
        <v>153</v>
      </c>
      <c r="D181" s="8">
        <v>134</v>
      </c>
      <c r="E181" s="8">
        <v>530</v>
      </c>
      <c r="F181" s="8">
        <v>10</v>
      </c>
      <c r="G181" s="8">
        <v>63</v>
      </c>
      <c r="H181" s="8">
        <v>44</v>
      </c>
      <c r="I181" s="8">
        <v>6</v>
      </c>
      <c r="J181" s="9">
        <v>8.3000000000000004E-2</v>
      </c>
      <c r="K181" s="10">
        <v>0.21099999999999999</v>
      </c>
      <c r="L181" s="8">
        <v>0.127</v>
      </c>
      <c r="M181" s="8">
        <v>0.32100000000000001</v>
      </c>
      <c r="N181" s="11">
        <v>0.26100000000000001</v>
      </c>
      <c r="O181" s="8">
        <v>0.32900000000000001</v>
      </c>
      <c r="P181" s="8">
        <v>0.38800000000000001</v>
      </c>
      <c r="Q181" s="8">
        <v>0.315</v>
      </c>
      <c r="R181" s="8">
        <v>0.32300000000000001</v>
      </c>
      <c r="S181" s="8">
        <v>99</v>
      </c>
      <c r="T181" s="11">
        <v>-0.7</v>
      </c>
      <c r="U181" s="11">
        <v>-1.4</v>
      </c>
      <c r="V181" s="8">
        <v>-4.7</v>
      </c>
      <c r="W181" s="8">
        <v>1.2</v>
      </c>
    </row>
    <row r="182" spans="1:23" ht="15" thickBot="1">
      <c r="A182" s="5">
        <v>181</v>
      </c>
      <c r="B182" s="22" t="s">
        <v>226</v>
      </c>
      <c r="C182" s="22" t="s">
        <v>50</v>
      </c>
      <c r="D182" s="8">
        <v>112</v>
      </c>
      <c r="E182" s="8">
        <v>406</v>
      </c>
      <c r="F182" s="8">
        <v>6</v>
      </c>
      <c r="G182" s="8">
        <v>39</v>
      </c>
      <c r="H182" s="8">
        <v>44</v>
      </c>
      <c r="I182" s="8">
        <v>12</v>
      </c>
      <c r="J182" s="9">
        <v>6.2E-2</v>
      </c>
      <c r="K182" s="10">
        <v>0.17499999999999999</v>
      </c>
      <c r="L182" s="8">
        <v>0.107</v>
      </c>
      <c r="M182" s="8">
        <v>0.29399999999999998</v>
      </c>
      <c r="N182" s="11">
        <v>0.251</v>
      </c>
      <c r="O182" s="8">
        <v>0.30399999999999999</v>
      </c>
      <c r="P182" s="8">
        <v>0.35799999999999998</v>
      </c>
      <c r="Q182" s="8">
        <v>0.28999999999999998</v>
      </c>
      <c r="R182" s="8">
        <v>0.26700000000000002</v>
      </c>
      <c r="S182" s="8">
        <v>81</v>
      </c>
      <c r="T182" s="11">
        <v>0.9</v>
      </c>
      <c r="U182" s="11">
        <v>-8.3000000000000007</v>
      </c>
      <c r="V182" s="8">
        <v>6</v>
      </c>
      <c r="W182" s="8">
        <v>1.1000000000000001</v>
      </c>
    </row>
    <row r="183" spans="1:23" ht="15" thickBot="1">
      <c r="A183" s="5">
        <v>182</v>
      </c>
      <c r="B183" s="22" t="s">
        <v>232</v>
      </c>
      <c r="C183" s="22" t="s">
        <v>144</v>
      </c>
      <c r="D183" s="8">
        <v>135</v>
      </c>
      <c r="E183" s="8">
        <v>580</v>
      </c>
      <c r="F183" s="8">
        <v>18</v>
      </c>
      <c r="G183" s="8">
        <v>60</v>
      </c>
      <c r="H183" s="8">
        <v>65</v>
      </c>
      <c r="I183" s="8">
        <v>0</v>
      </c>
      <c r="J183" s="9">
        <v>0.10199999999999999</v>
      </c>
      <c r="K183" s="10">
        <v>0.22600000000000001</v>
      </c>
      <c r="L183" s="8">
        <v>0.16900000000000001</v>
      </c>
      <c r="M183" s="8">
        <v>0.27200000000000002</v>
      </c>
      <c r="N183" s="11">
        <v>0.23</v>
      </c>
      <c r="O183" s="8">
        <v>0.312</v>
      </c>
      <c r="P183" s="8">
        <v>0.39900000000000002</v>
      </c>
      <c r="Q183" s="8">
        <v>0.309</v>
      </c>
      <c r="R183" s="8">
        <v>0.32900000000000001</v>
      </c>
      <c r="S183" s="8">
        <v>96</v>
      </c>
      <c r="T183" s="11">
        <v>-9.1999999999999993</v>
      </c>
      <c r="U183" s="11">
        <v>-11.8</v>
      </c>
      <c r="V183" s="8">
        <v>3.6</v>
      </c>
      <c r="W183" s="8">
        <v>1.1000000000000001</v>
      </c>
    </row>
    <row r="184" spans="1:23" ht="15" thickBot="1">
      <c r="A184" s="5">
        <v>183</v>
      </c>
      <c r="B184" s="22" t="s">
        <v>235</v>
      </c>
      <c r="C184" s="6" t="s">
        <v>103</v>
      </c>
      <c r="D184" s="8">
        <v>105</v>
      </c>
      <c r="E184" s="8">
        <v>350</v>
      </c>
      <c r="F184" s="8">
        <v>4</v>
      </c>
      <c r="G184" s="8">
        <v>47</v>
      </c>
      <c r="H184" s="8">
        <v>40</v>
      </c>
      <c r="I184" s="8">
        <v>12</v>
      </c>
      <c r="J184" s="9">
        <v>7.6999999999999999E-2</v>
      </c>
      <c r="K184" s="10">
        <v>0.23100000000000001</v>
      </c>
      <c r="L184" s="8">
        <v>9.1999999999999998E-2</v>
      </c>
      <c r="M184" s="8">
        <v>0.313</v>
      </c>
      <c r="N184" s="11">
        <v>0.245</v>
      </c>
      <c r="O184" s="8">
        <v>0.30299999999999999</v>
      </c>
      <c r="P184" s="8">
        <v>0.33800000000000002</v>
      </c>
      <c r="Q184" s="8">
        <v>0.28399999999999997</v>
      </c>
      <c r="R184" s="8">
        <v>0.27600000000000002</v>
      </c>
      <c r="S184" s="8">
        <v>78</v>
      </c>
      <c r="T184" s="11">
        <v>5</v>
      </c>
      <c r="U184" s="11">
        <v>-4.7</v>
      </c>
      <c r="V184" s="8">
        <v>4.2</v>
      </c>
      <c r="W184" s="8">
        <v>1.1000000000000001</v>
      </c>
    </row>
    <row r="185" spans="1:23" ht="15" thickBot="1">
      <c r="A185" s="5">
        <v>184</v>
      </c>
      <c r="B185" s="22" t="s">
        <v>231</v>
      </c>
      <c r="C185" s="22" t="s">
        <v>86</v>
      </c>
      <c r="D185" s="8">
        <v>125</v>
      </c>
      <c r="E185" s="8">
        <v>470</v>
      </c>
      <c r="F185" s="8">
        <v>15</v>
      </c>
      <c r="G185" s="8">
        <v>58</v>
      </c>
      <c r="H185" s="8">
        <v>58</v>
      </c>
      <c r="I185" s="8">
        <v>4</v>
      </c>
      <c r="J185" s="9">
        <v>0.113</v>
      </c>
      <c r="K185" s="10">
        <v>0.22600000000000001</v>
      </c>
      <c r="L185" s="8">
        <v>0.14499999999999999</v>
      </c>
      <c r="M185" s="8">
        <v>0.28399999999999997</v>
      </c>
      <c r="N185" s="11">
        <v>0.23899999999999999</v>
      </c>
      <c r="O185" s="8">
        <v>0.33400000000000002</v>
      </c>
      <c r="P185" s="8">
        <v>0.38400000000000001</v>
      </c>
      <c r="Q185" s="8">
        <v>0.315</v>
      </c>
      <c r="R185" s="8">
        <v>0.33</v>
      </c>
      <c r="S185" s="8">
        <v>100</v>
      </c>
      <c r="T185" s="11">
        <v>0.6</v>
      </c>
      <c r="U185" s="11">
        <v>0.6</v>
      </c>
      <c r="V185" s="8">
        <v>-5.3</v>
      </c>
      <c r="W185" s="8">
        <v>1.1000000000000001</v>
      </c>
    </row>
    <row r="186" spans="1:23" ht="15" thickBot="1">
      <c r="A186" s="5">
        <v>185</v>
      </c>
      <c r="B186" s="22" t="s">
        <v>243</v>
      </c>
      <c r="C186" s="22" t="s">
        <v>39</v>
      </c>
      <c r="D186" s="8">
        <v>91</v>
      </c>
      <c r="E186" s="8">
        <v>313</v>
      </c>
      <c r="F186" s="8">
        <v>5</v>
      </c>
      <c r="G186" s="8">
        <v>45</v>
      </c>
      <c r="H186" s="8">
        <v>34</v>
      </c>
      <c r="I186" s="8">
        <v>7</v>
      </c>
      <c r="J186" s="9">
        <v>5.3999999999999999E-2</v>
      </c>
      <c r="K186" s="10">
        <v>0.188</v>
      </c>
      <c r="L186" s="8">
        <v>0.14000000000000001</v>
      </c>
      <c r="M186" s="8">
        <v>0.28299999999999997</v>
      </c>
      <c r="N186" s="11">
        <v>0.24</v>
      </c>
      <c r="O186" s="8">
        <v>0.28199999999999997</v>
      </c>
      <c r="P186" s="8">
        <v>0.38</v>
      </c>
      <c r="Q186" s="8">
        <v>0.28599999999999998</v>
      </c>
      <c r="R186" s="8">
        <v>0.28599999999999998</v>
      </c>
      <c r="S186" s="8">
        <v>75</v>
      </c>
      <c r="T186" s="11">
        <v>4.2</v>
      </c>
      <c r="U186" s="11">
        <v>-5.0999999999999996</v>
      </c>
      <c r="V186" s="8">
        <v>5.7</v>
      </c>
      <c r="W186" s="8">
        <v>1.1000000000000001</v>
      </c>
    </row>
    <row r="187" spans="1:23" ht="15" thickBot="1">
      <c r="A187" s="5">
        <v>186</v>
      </c>
      <c r="B187" s="22" t="s">
        <v>233</v>
      </c>
      <c r="C187" s="22" t="s">
        <v>45</v>
      </c>
      <c r="D187" s="8">
        <v>132</v>
      </c>
      <c r="E187" s="8">
        <v>410</v>
      </c>
      <c r="F187" s="8">
        <v>13</v>
      </c>
      <c r="G187" s="8">
        <v>48</v>
      </c>
      <c r="H187" s="8">
        <v>42</v>
      </c>
      <c r="I187" s="8">
        <v>11</v>
      </c>
      <c r="J187" s="9">
        <v>8.7999999999999995E-2</v>
      </c>
      <c r="K187" s="10">
        <v>0.28299999999999997</v>
      </c>
      <c r="L187" s="8">
        <v>0.158</v>
      </c>
      <c r="M187" s="8">
        <v>0.25800000000000001</v>
      </c>
      <c r="N187" s="11">
        <v>0.20399999999999999</v>
      </c>
      <c r="O187" s="8">
        <v>0.28299999999999997</v>
      </c>
      <c r="P187" s="8">
        <v>0.36199999999999999</v>
      </c>
      <c r="Q187" s="8">
        <v>0.28399999999999997</v>
      </c>
      <c r="R187" s="8">
        <v>0.29299999999999998</v>
      </c>
      <c r="S187" s="8">
        <v>75</v>
      </c>
      <c r="T187" s="11">
        <v>0.9</v>
      </c>
      <c r="U187" s="11">
        <v>-11.8</v>
      </c>
      <c r="V187" s="8">
        <v>8.8000000000000007</v>
      </c>
      <c r="W187" s="8">
        <v>1.1000000000000001</v>
      </c>
    </row>
    <row r="188" spans="1:23" ht="15" thickBot="1">
      <c r="A188" s="5">
        <v>187</v>
      </c>
      <c r="B188" s="22" t="s">
        <v>229</v>
      </c>
      <c r="C188" s="22" t="s">
        <v>89</v>
      </c>
      <c r="D188" s="8">
        <v>145</v>
      </c>
      <c r="E188" s="8">
        <v>611</v>
      </c>
      <c r="F188" s="8">
        <v>20</v>
      </c>
      <c r="G188" s="8">
        <v>74</v>
      </c>
      <c r="H188" s="8">
        <v>97</v>
      </c>
      <c r="I188" s="8">
        <v>4</v>
      </c>
      <c r="J188" s="9">
        <v>6.9000000000000006E-2</v>
      </c>
      <c r="K188" s="10">
        <v>0.154</v>
      </c>
      <c r="L188" s="8">
        <v>0.16300000000000001</v>
      </c>
      <c r="M188" s="8">
        <v>0.29599999999999999</v>
      </c>
      <c r="N188" s="11">
        <v>0.27400000000000002</v>
      </c>
      <c r="O188" s="8">
        <v>0.32700000000000001</v>
      </c>
      <c r="P188" s="8">
        <v>0.437</v>
      </c>
      <c r="Q188" s="8">
        <v>0.32900000000000001</v>
      </c>
      <c r="R188" s="8">
        <v>0.34200000000000003</v>
      </c>
      <c r="S188" s="8">
        <v>105</v>
      </c>
      <c r="T188" s="11">
        <v>-7.2</v>
      </c>
      <c r="U188" s="11">
        <v>-3.1</v>
      </c>
      <c r="V188" s="8">
        <v>-6.8</v>
      </c>
      <c r="W188" s="8">
        <v>1.1000000000000001</v>
      </c>
    </row>
    <row r="189" spans="1:23" ht="15" thickBot="1">
      <c r="A189" s="5">
        <v>188</v>
      </c>
      <c r="B189" s="22" t="s">
        <v>259</v>
      </c>
      <c r="C189" s="22" t="s">
        <v>29</v>
      </c>
      <c r="D189" s="8">
        <v>84</v>
      </c>
      <c r="E189" s="8">
        <v>329</v>
      </c>
      <c r="F189" s="8">
        <v>9</v>
      </c>
      <c r="G189" s="8">
        <v>38</v>
      </c>
      <c r="H189" s="8">
        <v>34</v>
      </c>
      <c r="I189" s="8">
        <v>5</v>
      </c>
      <c r="J189" s="9">
        <v>6.0999999999999999E-2</v>
      </c>
      <c r="K189" s="10">
        <v>0.23400000000000001</v>
      </c>
      <c r="L189" s="8">
        <v>0.152</v>
      </c>
      <c r="M189" s="8">
        <v>0.27200000000000002</v>
      </c>
      <c r="N189" s="11">
        <v>0.22500000000000001</v>
      </c>
      <c r="O189" s="8">
        <v>0.308</v>
      </c>
      <c r="P189" s="8">
        <v>0.377</v>
      </c>
      <c r="Q189" s="8">
        <v>0.30199999999999999</v>
      </c>
      <c r="R189" s="8">
        <v>0.314</v>
      </c>
      <c r="S189" s="8">
        <v>89</v>
      </c>
      <c r="T189" s="11">
        <v>-0.4</v>
      </c>
      <c r="U189" s="11">
        <v>-4.9000000000000004</v>
      </c>
      <c r="V189" s="8">
        <v>4.5</v>
      </c>
      <c r="W189" s="8">
        <v>1.1000000000000001</v>
      </c>
    </row>
    <row r="190" spans="1:23" ht="15" thickBot="1">
      <c r="A190" s="5">
        <v>189</v>
      </c>
      <c r="B190" s="22" t="s">
        <v>240</v>
      </c>
      <c r="C190" s="22" t="s">
        <v>54</v>
      </c>
      <c r="D190" s="8">
        <v>136</v>
      </c>
      <c r="E190" s="8">
        <v>562</v>
      </c>
      <c r="F190" s="8">
        <v>15</v>
      </c>
      <c r="G190" s="8">
        <v>55</v>
      </c>
      <c r="H190" s="8">
        <v>44</v>
      </c>
      <c r="I190" s="8">
        <v>2</v>
      </c>
      <c r="J190" s="9">
        <v>0.107</v>
      </c>
      <c r="K190" s="10">
        <v>0.222</v>
      </c>
      <c r="L190" s="8">
        <v>0.14699999999999999</v>
      </c>
      <c r="M190" s="8">
        <v>0.29499999999999998</v>
      </c>
      <c r="N190" s="11">
        <v>0.24299999999999999</v>
      </c>
      <c r="O190" s="8">
        <v>0.32700000000000001</v>
      </c>
      <c r="P190" s="8">
        <v>0.39</v>
      </c>
      <c r="Q190" s="8">
        <v>0.315</v>
      </c>
      <c r="R190" s="8">
        <v>0.32</v>
      </c>
      <c r="S190" s="8">
        <v>101</v>
      </c>
      <c r="T190" s="11">
        <v>-7</v>
      </c>
      <c r="U190" s="11">
        <v>-6.3</v>
      </c>
      <c r="V190" s="8">
        <v>-2.2000000000000002</v>
      </c>
      <c r="W190" s="8">
        <v>1.1000000000000001</v>
      </c>
    </row>
    <row r="191" spans="1:23" ht="15" thickBot="1">
      <c r="A191" s="5">
        <v>190</v>
      </c>
      <c r="B191" s="22" t="s">
        <v>236</v>
      </c>
      <c r="C191" s="6" t="s">
        <v>103</v>
      </c>
      <c r="D191" s="8">
        <v>98</v>
      </c>
      <c r="E191" s="8">
        <v>344</v>
      </c>
      <c r="F191" s="8">
        <v>7</v>
      </c>
      <c r="G191" s="8">
        <v>44</v>
      </c>
      <c r="H191" s="8">
        <v>40</v>
      </c>
      <c r="I191" s="8">
        <v>20</v>
      </c>
      <c r="J191" s="9">
        <v>4.9000000000000002E-2</v>
      </c>
      <c r="K191" s="10">
        <v>0.17199999999999999</v>
      </c>
      <c r="L191" s="8">
        <v>0.11600000000000001</v>
      </c>
      <c r="M191" s="8">
        <v>0.26100000000000001</v>
      </c>
      <c r="N191" s="11">
        <v>0.23200000000000001</v>
      </c>
      <c r="O191" s="8">
        <v>0.27400000000000002</v>
      </c>
      <c r="P191" s="8">
        <v>0.34799999999999998</v>
      </c>
      <c r="Q191" s="8">
        <v>0.27100000000000002</v>
      </c>
      <c r="R191" s="8">
        <v>0.29399999999999998</v>
      </c>
      <c r="S191" s="8">
        <v>70</v>
      </c>
      <c r="T191" s="11">
        <v>4.4000000000000004</v>
      </c>
      <c r="U191" s="11">
        <v>-8.1</v>
      </c>
      <c r="V191" s="8">
        <v>6.9</v>
      </c>
      <c r="W191" s="8">
        <v>1</v>
      </c>
    </row>
    <row r="192" spans="1:23" ht="15" thickBot="1">
      <c r="A192" s="5">
        <v>191</v>
      </c>
      <c r="B192" s="22" t="s">
        <v>238</v>
      </c>
      <c r="C192" s="22" t="s">
        <v>41</v>
      </c>
      <c r="D192" s="8">
        <v>127</v>
      </c>
      <c r="E192" s="8">
        <v>522</v>
      </c>
      <c r="F192" s="8">
        <v>10</v>
      </c>
      <c r="G192" s="8">
        <v>54</v>
      </c>
      <c r="H192" s="8">
        <v>48</v>
      </c>
      <c r="I192" s="8">
        <v>6</v>
      </c>
      <c r="J192" s="9">
        <v>8.7999999999999995E-2</v>
      </c>
      <c r="K192" s="10">
        <v>0.186</v>
      </c>
      <c r="L192" s="8">
        <v>0.14799999999999999</v>
      </c>
      <c r="M192" s="8">
        <v>0.26700000000000002</v>
      </c>
      <c r="N192" s="11">
        <v>0.22900000000000001</v>
      </c>
      <c r="O192" s="8">
        <v>0.312</v>
      </c>
      <c r="P192" s="8">
        <v>0.378</v>
      </c>
      <c r="Q192" s="8">
        <v>0.30099999999999999</v>
      </c>
      <c r="R192" s="8">
        <v>0.30399999999999999</v>
      </c>
      <c r="S192" s="8">
        <v>92</v>
      </c>
      <c r="T192" s="11">
        <v>3.2</v>
      </c>
      <c r="U192" s="11">
        <v>-1.9</v>
      </c>
      <c r="V192" s="8">
        <v>-5.4</v>
      </c>
      <c r="W192" s="8">
        <v>1</v>
      </c>
    </row>
    <row r="193" spans="1:23" ht="15" thickBot="1">
      <c r="A193" s="5">
        <v>192</v>
      </c>
      <c r="B193" s="22" t="s">
        <v>225</v>
      </c>
      <c r="C193" s="6" t="s">
        <v>103</v>
      </c>
      <c r="D193" s="8">
        <v>93</v>
      </c>
      <c r="E193" s="8">
        <v>312</v>
      </c>
      <c r="F193" s="8">
        <v>8</v>
      </c>
      <c r="G193" s="8">
        <v>44</v>
      </c>
      <c r="H193" s="8">
        <v>36</v>
      </c>
      <c r="I193" s="8">
        <v>6</v>
      </c>
      <c r="J193" s="9">
        <v>0.13500000000000001</v>
      </c>
      <c r="K193" s="10">
        <v>0.221</v>
      </c>
      <c r="L193" s="8">
        <v>0.13</v>
      </c>
      <c r="M193" s="8">
        <v>0.311</v>
      </c>
      <c r="N193" s="11">
        <v>0.253</v>
      </c>
      <c r="O193" s="8">
        <v>0.35299999999999998</v>
      </c>
      <c r="P193" s="8">
        <v>0.38300000000000001</v>
      </c>
      <c r="Q193" s="8">
        <v>0.32600000000000001</v>
      </c>
      <c r="R193" s="8">
        <v>0.28399999999999997</v>
      </c>
      <c r="S193" s="8">
        <v>109</v>
      </c>
      <c r="T193" s="11">
        <v>3.2</v>
      </c>
      <c r="U193" s="11">
        <v>6.7</v>
      </c>
      <c r="V193" s="8">
        <v>-6.9</v>
      </c>
      <c r="W193" s="8">
        <v>1</v>
      </c>
    </row>
    <row r="194" spans="1:23" ht="15" thickBot="1">
      <c r="A194" s="5">
        <v>193</v>
      </c>
      <c r="B194" s="22" t="s">
        <v>257</v>
      </c>
      <c r="C194" s="22" t="s">
        <v>97</v>
      </c>
      <c r="D194" s="8">
        <v>111</v>
      </c>
      <c r="E194" s="8">
        <v>338</v>
      </c>
      <c r="F194" s="8">
        <v>9</v>
      </c>
      <c r="G194" s="8">
        <v>54</v>
      </c>
      <c r="H194" s="8">
        <v>40</v>
      </c>
      <c r="I194" s="8">
        <v>5</v>
      </c>
      <c r="J194" s="9">
        <v>0.11799999999999999</v>
      </c>
      <c r="K194" s="10">
        <v>0.26</v>
      </c>
      <c r="L194" s="8">
        <v>0.13500000000000001</v>
      </c>
      <c r="M194" s="8">
        <v>0.30399999999999999</v>
      </c>
      <c r="N194" s="11">
        <v>0.23499999999999999</v>
      </c>
      <c r="O194" s="8">
        <v>0.34</v>
      </c>
      <c r="P194" s="8">
        <v>0.37</v>
      </c>
      <c r="Q194" s="8">
        <v>0.318</v>
      </c>
      <c r="R194" s="8">
        <v>0.318</v>
      </c>
      <c r="S194" s="8">
        <v>103</v>
      </c>
      <c r="T194" s="11">
        <v>2.2000000000000002</v>
      </c>
      <c r="U194" s="11">
        <v>3.3</v>
      </c>
      <c r="V194" s="8">
        <v>-4.4000000000000004</v>
      </c>
      <c r="W194" s="8">
        <v>1</v>
      </c>
    </row>
    <row r="195" spans="1:23" ht="15" thickBot="1">
      <c r="A195" s="5">
        <v>194</v>
      </c>
      <c r="B195" s="22" t="s">
        <v>241</v>
      </c>
      <c r="C195" s="22" t="s">
        <v>97</v>
      </c>
      <c r="D195" s="8">
        <v>156</v>
      </c>
      <c r="E195" s="8">
        <v>682</v>
      </c>
      <c r="F195" s="8">
        <v>26</v>
      </c>
      <c r="G195" s="8">
        <v>78</v>
      </c>
      <c r="H195" s="8">
        <v>94</v>
      </c>
      <c r="I195" s="8">
        <v>5</v>
      </c>
      <c r="J195" s="9">
        <v>9.8000000000000004E-2</v>
      </c>
      <c r="K195" s="10">
        <v>0.14699999999999999</v>
      </c>
      <c r="L195" s="8">
        <v>0.17899999999999999</v>
      </c>
      <c r="M195" s="8">
        <v>0.27700000000000002</v>
      </c>
      <c r="N195" s="11">
        <v>0.26400000000000001</v>
      </c>
      <c r="O195" s="8">
        <v>0.34499999999999997</v>
      </c>
      <c r="P195" s="8">
        <v>0.44400000000000001</v>
      </c>
      <c r="Q195" s="8">
        <v>0.34</v>
      </c>
      <c r="R195" s="8">
        <v>0.374</v>
      </c>
      <c r="S195" s="8">
        <v>118</v>
      </c>
      <c r="T195" s="11">
        <v>-7.1</v>
      </c>
      <c r="U195" s="11">
        <v>7.5</v>
      </c>
      <c r="V195" s="8">
        <v>-20.8</v>
      </c>
      <c r="W195" s="8">
        <v>1</v>
      </c>
    </row>
    <row r="196" spans="1:23" ht="15" thickBot="1">
      <c r="A196" s="5">
        <v>195</v>
      </c>
      <c r="B196" s="22" t="s">
        <v>248</v>
      </c>
      <c r="C196" s="6" t="s">
        <v>103</v>
      </c>
      <c r="D196" s="8">
        <v>105</v>
      </c>
      <c r="E196" s="8">
        <v>404</v>
      </c>
      <c r="F196" s="8">
        <v>9</v>
      </c>
      <c r="G196" s="8">
        <v>46</v>
      </c>
      <c r="H196" s="8">
        <v>35</v>
      </c>
      <c r="I196" s="8">
        <v>12</v>
      </c>
      <c r="J196" s="9">
        <v>8.2000000000000003E-2</v>
      </c>
      <c r="K196" s="10">
        <v>0.28199999999999997</v>
      </c>
      <c r="L196" s="8">
        <v>0.14699999999999999</v>
      </c>
      <c r="M196" s="8">
        <v>0.30099999999999999</v>
      </c>
      <c r="N196" s="11">
        <v>0.224</v>
      </c>
      <c r="O196" s="8">
        <v>0.30399999999999999</v>
      </c>
      <c r="P196" s="8">
        <v>0.371</v>
      </c>
      <c r="Q196" s="8">
        <v>0.29799999999999999</v>
      </c>
      <c r="R196" s="8">
        <v>0.30599999999999999</v>
      </c>
      <c r="S196" s="8">
        <v>91</v>
      </c>
      <c r="T196" s="11">
        <v>-1</v>
      </c>
      <c r="U196" s="11">
        <v>-5.3</v>
      </c>
      <c r="V196" s="8">
        <v>1.4</v>
      </c>
      <c r="W196" s="8">
        <v>1</v>
      </c>
    </row>
    <row r="197" spans="1:23" ht="15" thickBot="1">
      <c r="A197" s="5">
        <v>196</v>
      </c>
      <c r="B197" s="22" t="s">
        <v>262</v>
      </c>
      <c r="C197" s="22" t="s">
        <v>153</v>
      </c>
      <c r="D197" s="8">
        <v>112</v>
      </c>
      <c r="E197" s="8">
        <v>357</v>
      </c>
      <c r="F197" s="8">
        <v>11</v>
      </c>
      <c r="G197" s="8">
        <v>40</v>
      </c>
      <c r="H197" s="8">
        <v>34</v>
      </c>
      <c r="I197" s="8">
        <v>14</v>
      </c>
      <c r="J197" s="9">
        <v>0.11799999999999999</v>
      </c>
      <c r="K197" s="10">
        <v>0.249</v>
      </c>
      <c r="L197" s="8">
        <v>0.154</v>
      </c>
      <c r="M197" s="8">
        <v>0.26800000000000002</v>
      </c>
      <c r="N197" s="11">
        <v>0.218</v>
      </c>
      <c r="O197" s="8">
        <v>0.31</v>
      </c>
      <c r="P197" s="8">
        <v>0.372</v>
      </c>
      <c r="Q197" s="8">
        <v>0.29899999999999999</v>
      </c>
      <c r="R197" s="8">
        <v>0.30099999999999999</v>
      </c>
      <c r="S197" s="8">
        <v>88</v>
      </c>
      <c r="T197" s="11">
        <v>2.9</v>
      </c>
      <c r="U197" s="11">
        <v>-2.2000000000000002</v>
      </c>
      <c r="V197" s="8">
        <v>-0.1</v>
      </c>
      <c r="W197" s="8">
        <v>1</v>
      </c>
    </row>
    <row r="198" spans="1:23" ht="15" thickBot="1">
      <c r="A198" s="5">
        <v>197</v>
      </c>
      <c r="B198" s="22" t="s">
        <v>237</v>
      </c>
      <c r="C198" s="22" t="s">
        <v>64</v>
      </c>
      <c r="D198" s="8">
        <v>99</v>
      </c>
      <c r="E198" s="8">
        <v>349</v>
      </c>
      <c r="F198" s="8">
        <v>8</v>
      </c>
      <c r="G198" s="8">
        <v>50</v>
      </c>
      <c r="H198" s="8">
        <v>36</v>
      </c>
      <c r="I198" s="8">
        <v>22</v>
      </c>
      <c r="J198" s="9">
        <v>0.126</v>
      </c>
      <c r="K198" s="10">
        <v>0.26400000000000001</v>
      </c>
      <c r="L198" s="8">
        <v>0.13200000000000001</v>
      </c>
      <c r="M198" s="8">
        <v>0.26100000000000001</v>
      </c>
      <c r="N198" s="11">
        <v>0.20100000000000001</v>
      </c>
      <c r="O198" s="8">
        <v>0.30499999999999999</v>
      </c>
      <c r="P198" s="8">
        <v>0.33300000000000002</v>
      </c>
      <c r="Q198" s="8">
        <v>0.28699999999999998</v>
      </c>
      <c r="R198" s="8">
        <v>0.27800000000000002</v>
      </c>
      <c r="S198" s="8">
        <v>85</v>
      </c>
      <c r="T198" s="11">
        <v>6.5</v>
      </c>
      <c r="U198" s="11">
        <v>0.1</v>
      </c>
      <c r="V198" s="8">
        <v>-2.2000000000000002</v>
      </c>
      <c r="W198" s="8">
        <v>1</v>
      </c>
    </row>
    <row r="199" spans="1:23" ht="15" thickBot="1">
      <c r="A199" s="5">
        <v>198</v>
      </c>
      <c r="B199" s="22" t="s">
        <v>239</v>
      </c>
      <c r="C199" s="22" t="s">
        <v>89</v>
      </c>
      <c r="D199" s="8">
        <v>157</v>
      </c>
      <c r="E199" s="8">
        <v>671</v>
      </c>
      <c r="F199" s="8">
        <v>29</v>
      </c>
      <c r="G199" s="8">
        <v>79</v>
      </c>
      <c r="H199" s="8">
        <v>106</v>
      </c>
      <c r="I199" s="8">
        <v>11</v>
      </c>
      <c r="J199" s="9">
        <v>5.3999999999999999E-2</v>
      </c>
      <c r="K199" s="10">
        <v>0.27600000000000002</v>
      </c>
      <c r="L199" s="8">
        <v>0.20399999999999999</v>
      </c>
      <c r="M199" s="8">
        <v>0.33700000000000002</v>
      </c>
      <c r="N199" s="11">
        <v>0.27200000000000002</v>
      </c>
      <c r="O199" s="8">
        <v>0.311</v>
      </c>
      <c r="P199" s="8">
        <v>0.47599999999999998</v>
      </c>
      <c r="Q199" s="8">
        <v>0.33500000000000002</v>
      </c>
      <c r="R199" s="8">
        <v>0.32300000000000001</v>
      </c>
      <c r="S199" s="8">
        <v>109</v>
      </c>
      <c r="T199" s="11">
        <v>-4.7</v>
      </c>
      <c r="U199" s="11">
        <v>2.7</v>
      </c>
      <c r="V199" s="8">
        <v>-15.9</v>
      </c>
      <c r="W199" s="8">
        <v>1</v>
      </c>
    </row>
    <row r="200" spans="1:23" ht="15" thickBot="1">
      <c r="A200" s="5">
        <v>199</v>
      </c>
      <c r="B200" s="22" t="s">
        <v>251</v>
      </c>
      <c r="C200" s="22" t="s">
        <v>144</v>
      </c>
      <c r="D200" s="8">
        <v>102</v>
      </c>
      <c r="E200" s="8">
        <v>355</v>
      </c>
      <c r="F200" s="8">
        <v>6</v>
      </c>
      <c r="G200" s="8">
        <v>34</v>
      </c>
      <c r="H200" s="8">
        <v>32</v>
      </c>
      <c r="I200" s="8">
        <v>1</v>
      </c>
      <c r="J200" s="9">
        <v>7.0000000000000007E-2</v>
      </c>
      <c r="K200" s="10">
        <v>0.23100000000000001</v>
      </c>
      <c r="L200" s="8">
        <v>9.5000000000000001E-2</v>
      </c>
      <c r="M200" s="8">
        <v>0.27900000000000003</v>
      </c>
      <c r="N200" s="11">
        <v>0.223</v>
      </c>
      <c r="O200" s="8">
        <v>0.28000000000000003</v>
      </c>
      <c r="P200" s="8">
        <v>0.318</v>
      </c>
      <c r="Q200" s="8">
        <v>0.26400000000000001</v>
      </c>
      <c r="R200" s="8">
        <v>0.26500000000000001</v>
      </c>
      <c r="S200" s="8">
        <v>65</v>
      </c>
      <c r="T200" s="11">
        <v>-4.4000000000000004</v>
      </c>
      <c r="U200" s="11">
        <v>-19.100000000000001</v>
      </c>
      <c r="V200" s="8">
        <v>16.600000000000001</v>
      </c>
      <c r="W200" s="8">
        <v>1</v>
      </c>
    </row>
    <row r="201" spans="1:23" ht="15" thickBot="1">
      <c r="A201" s="5">
        <v>200</v>
      </c>
      <c r="B201" s="22" t="s">
        <v>245</v>
      </c>
      <c r="C201" s="22" t="s">
        <v>32</v>
      </c>
      <c r="D201" s="8">
        <v>122</v>
      </c>
      <c r="E201" s="8">
        <v>439</v>
      </c>
      <c r="F201" s="8">
        <v>14</v>
      </c>
      <c r="G201" s="8">
        <v>55</v>
      </c>
      <c r="H201" s="8">
        <v>46</v>
      </c>
      <c r="I201" s="8">
        <v>8</v>
      </c>
      <c r="J201" s="9">
        <v>5.1999999999999998E-2</v>
      </c>
      <c r="K201" s="10">
        <v>0.27300000000000002</v>
      </c>
      <c r="L201" s="8">
        <v>0.16700000000000001</v>
      </c>
      <c r="M201" s="8">
        <v>0.35799999999999998</v>
      </c>
      <c r="N201" s="11">
        <v>0.27600000000000002</v>
      </c>
      <c r="O201" s="8">
        <v>0.32400000000000001</v>
      </c>
      <c r="P201" s="8">
        <v>0.443</v>
      </c>
      <c r="Q201" s="8">
        <v>0.33</v>
      </c>
      <c r="R201" s="8">
        <v>0.318</v>
      </c>
      <c r="S201" s="8">
        <v>107</v>
      </c>
      <c r="T201" s="11">
        <v>-3.8</v>
      </c>
      <c r="U201" s="11">
        <v>0.1</v>
      </c>
      <c r="V201" s="8">
        <v>-5.7</v>
      </c>
      <c r="W201" s="8">
        <v>0.9</v>
      </c>
    </row>
    <row r="202" spans="1:23" ht="15" thickBot="1">
      <c r="A202" s="5">
        <v>201</v>
      </c>
      <c r="B202" s="22" t="s">
        <v>246</v>
      </c>
      <c r="C202" s="22" t="s">
        <v>45</v>
      </c>
      <c r="D202" s="8">
        <v>90</v>
      </c>
      <c r="E202" s="8">
        <v>314</v>
      </c>
      <c r="F202" s="8">
        <v>5</v>
      </c>
      <c r="G202" s="8">
        <v>29</v>
      </c>
      <c r="H202" s="8">
        <v>27</v>
      </c>
      <c r="I202" s="8">
        <v>13</v>
      </c>
      <c r="J202" s="9">
        <v>5.3999999999999999E-2</v>
      </c>
      <c r="K202" s="10">
        <v>0.19400000000000001</v>
      </c>
      <c r="L202" s="8">
        <v>0.11</v>
      </c>
      <c r="M202" s="8">
        <v>0.31</v>
      </c>
      <c r="N202" s="11">
        <v>0.26100000000000001</v>
      </c>
      <c r="O202" s="8">
        <v>0.30299999999999999</v>
      </c>
      <c r="P202" s="8">
        <v>0.371</v>
      </c>
      <c r="Q202" s="8">
        <v>0.29199999999999998</v>
      </c>
      <c r="R202" s="8">
        <v>0.28699999999999998</v>
      </c>
      <c r="S202" s="8">
        <v>81</v>
      </c>
      <c r="T202" s="11">
        <v>1.8</v>
      </c>
      <c r="U202" s="11">
        <v>-5.7</v>
      </c>
      <c r="V202" s="8">
        <v>4.3</v>
      </c>
      <c r="W202" s="8">
        <v>0.9</v>
      </c>
    </row>
    <row r="203" spans="1:23" ht="15" thickBot="1">
      <c r="A203" s="5">
        <v>202</v>
      </c>
      <c r="B203" s="22" t="s">
        <v>253</v>
      </c>
      <c r="C203" s="22" t="s">
        <v>56</v>
      </c>
      <c r="D203" s="8">
        <v>116</v>
      </c>
      <c r="E203" s="8">
        <v>419</v>
      </c>
      <c r="F203" s="8">
        <v>10</v>
      </c>
      <c r="G203" s="8">
        <v>44</v>
      </c>
      <c r="H203" s="8">
        <v>63</v>
      </c>
      <c r="I203" s="8">
        <v>1</v>
      </c>
      <c r="J203" s="9">
        <v>0.05</v>
      </c>
      <c r="K203" s="10">
        <v>0.193</v>
      </c>
      <c r="L203" s="8">
        <v>0.14099999999999999</v>
      </c>
      <c r="M203" s="8">
        <v>0.309</v>
      </c>
      <c r="N203" s="11">
        <v>0.26700000000000002</v>
      </c>
      <c r="O203" s="8">
        <v>0.315</v>
      </c>
      <c r="P203" s="8">
        <v>0.40799999999999997</v>
      </c>
      <c r="Q203" s="8">
        <v>0.312</v>
      </c>
      <c r="R203" s="8">
        <v>0.317</v>
      </c>
      <c r="S203" s="8">
        <v>95</v>
      </c>
      <c r="T203" s="11">
        <v>-1.7</v>
      </c>
      <c r="U203" s="11">
        <v>-4.2</v>
      </c>
      <c r="V203" s="8">
        <v>-0.8</v>
      </c>
      <c r="W203" s="8">
        <v>0.9</v>
      </c>
    </row>
    <row r="204" spans="1:23" ht="15" thickBot="1">
      <c r="A204" s="5">
        <v>203</v>
      </c>
      <c r="B204" s="22" t="s">
        <v>1662</v>
      </c>
      <c r="C204" s="22" t="s">
        <v>89</v>
      </c>
      <c r="D204" s="8">
        <v>104</v>
      </c>
      <c r="E204" s="8">
        <v>300</v>
      </c>
      <c r="F204" s="8">
        <v>10</v>
      </c>
      <c r="G204" s="8">
        <v>34</v>
      </c>
      <c r="H204" s="8">
        <v>30</v>
      </c>
      <c r="I204" s="8">
        <v>4</v>
      </c>
      <c r="J204" s="9">
        <v>2.7E-2</v>
      </c>
      <c r="K204" s="10">
        <v>0.247</v>
      </c>
      <c r="L204" s="8">
        <v>0.17599999999999999</v>
      </c>
      <c r="M204" s="8">
        <v>0.30599999999999999</v>
      </c>
      <c r="N204" s="11">
        <v>0.251</v>
      </c>
      <c r="O204" s="8">
        <v>0.29299999999999998</v>
      </c>
      <c r="P204" s="8">
        <v>0.42699999999999999</v>
      </c>
      <c r="Q204" s="8">
        <v>0.309</v>
      </c>
      <c r="R204" s="8">
        <v>0.29799999999999999</v>
      </c>
      <c r="S204" s="8">
        <v>92</v>
      </c>
      <c r="T204" s="11">
        <v>0</v>
      </c>
      <c r="U204" s="11">
        <v>-3</v>
      </c>
      <c r="V204" s="8">
        <v>1.7</v>
      </c>
      <c r="W204" s="8">
        <v>0.9</v>
      </c>
    </row>
    <row r="205" spans="1:23" ht="15" thickBot="1">
      <c r="A205" s="5">
        <v>204</v>
      </c>
      <c r="B205" s="22" t="s">
        <v>247</v>
      </c>
      <c r="C205" s="22" t="s">
        <v>54</v>
      </c>
      <c r="D205" s="8">
        <v>99</v>
      </c>
      <c r="E205" s="8">
        <v>421</v>
      </c>
      <c r="F205" s="8">
        <v>12</v>
      </c>
      <c r="G205" s="8">
        <v>45</v>
      </c>
      <c r="H205" s="8">
        <v>41</v>
      </c>
      <c r="I205" s="8">
        <v>0</v>
      </c>
      <c r="J205" s="9">
        <v>8.3000000000000004E-2</v>
      </c>
      <c r="K205" s="10">
        <v>0.23</v>
      </c>
      <c r="L205" s="8">
        <v>0.13400000000000001</v>
      </c>
      <c r="M205" s="8">
        <v>0.29799999999999999</v>
      </c>
      <c r="N205" s="11">
        <v>0.24399999999999999</v>
      </c>
      <c r="O205" s="8">
        <v>0.32800000000000001</v>
      </c>
      <c r="P205" s="8">
        <v>0.378</v>
      </c>
      <c r="Q205" s="8">
        <v>0.312</v>
      </c>
      <c r="R205" s="8">
        <v>0.31900000000000001</v>
      </c>
      <c r="S205" s="8">
        <v>100</v>
      </c>
      <c r="T205" s="11">
        <v>-3.6</v>
      </c>
      <c r="U205" s="11">
        <v>-3.8</v>
      </c>
      <c r="V205" s="8">
        <v>-1.6</v>
      </c>
      <c r="W205" s="8">
        <v>0.9</v>
      </c>
    </row>
    <row r="206" spans="1:23" ht="15" thickBot="1">
      <c r="A206" s="5">
        <v>205</v>
      </c>
      <c r="B206" s="22" t="s">
        <v>271</v>
      </c>
      <c r="C206" s="22" t="s">
        <v>109</v>
      </c>
      <c r="D206" s="8">
        <v>126</v>
      </c>
      <c r="E206" s="8">
        <v>431</v>
      </c>
      <c r="F206" s="8">
        <v>10</v>
      </c>
      <c r="G206" s="8">
        <v>48</v>
      </c>
      <c r="H206" s="8">
        <v>48</v>
      </c>
      <c r="I206" s="8">
        <v>22</v>
      </c>
      <c r="J206" s="9">
        <v>5.0999999999999997E-2</v>
      </c>
      <c r="K206" s="10">
        <v>0.35</v>
      </c>
      <c r="L206" s="8">
        <v>0.14000000000000001</v>
      </c>
      <c r="M206" s="8">
        <v>0.29499999999999998</v>
      </c>
      <c r="N206" s="11">
        <v>0.20300000000000001</v>
      </c>
      <c r="O206" s="8">
        <v>0.25</v>
      </c>
      <c r="P206" s="8">
        <v>0.34300000000000003</v>
      </c>
      <c r="Q206" s="8">
        <v>0.25700000000000001</v>
      </c>
      <c r="R206" s="8">
        <v>0.26400000000000001</v>
      </c>
      <c r="S206" s="8">
        <v>43</v>
      </c>
      <c r="T206" s="11">
        <v>3</v>
      </c>
      <c r="U206" s="11">
        <v>-27.6</v>
      </c>
      <c r="V206" s="8">
        <v>21.6</v>
      </c>
      <c r="W206" s="8">
        <v>0.9</v>
      </c>
    </row>
    <row r="207" spans="1:23" ht="15" thickBot="1">
      <c r="A207" s="5">
        <v>206</v>
      </c>
      <c r="B207" s="22" t="s">
        <v>261</v>
      </c>
      <c r="C207" s="22" t="s">
        <v>109</v>
      </c>
      <c r="D207" s="8">
        <v>96</v>
      </c>
      <c r="E207" s="8">
        <v>413</v>
      </c>
      <c r="F207" s="8">
        <v>8</v>
      </c>
      <c r="G207" s="8">
        <v>57</v>
      </c>
      <c r="H207" s="8">
        <v>40</v>
      </c>
      <c r="I207" s="8">
        <v>4</v>
      </c>
      <c r="J207" s="9">
        <v>9.4E-2</v>
      </c>
      <c r="K207" s="10">
        <v>0.13300000000000001</v>
      </c>
      <c r="L207" s="8">
        <v>0.16200000000000001</v>
      </c>
      <c r="M207" s="8">
        <v>0.307</v>
      </c>
      <c r="N207" s="11">
        <v>0.27900000000000003</v>
      </c>
      <c r="O207" s="8">
        <v>0.36299999999999999</v>
      </c>
      <c r="P207" s="8">
        <v>0.44</v>
      </c>
      <c r="Q207" s="8">
        <v>0.35</v>
      </c>
      <c r="R207" s="8">
        <v>0.33900000000000002</v>
      </c>
      <c r="S207" s="8">
        <v>105</v>
      </c>
      <c r="T207" s="11">
        <v>-1.8</v>
      </c>
      <c r="U207" s="11">
        <v>0.6</v>
      </c>
      <c r="V207" s="8">
        <v>-6.3</v>
      </c>
      <c r="W207" s="8">
        <v>0.8</v>
      </c>
    </row>
    <row r="208" spans="1:23" ht="15" thickBot="1">
      <c r="A208" s="5">
        <v>207</v>
      </c>
      <c r="B208" s="22" t="s">
        <v>244</v>
      </c>
      <c r="C208" s="22" t="s">
        <v>58</v>
      </c>
      <c r="D208" s="8">
        <v>116</v>
      </c>
      <c r="E208" s="8">
        <v>396</v>
      </c>
      <c r="F208" s="8">
        <v>4</v>
      </c>
      <c r="G208" s="8">
        <v>45</v>
      </c>
      <c r="H208" s="8">
        <v>42</v>
      </c>
      <c r="I208" s="8">
        <v>3</v>
      </c>
      <c r="J208" s="9">
        <v>6.8000000000000005E-2</v>
      </c>
      <c r="K208" s="10">
        <v>0.255</v>
      </c>
      <c r="L208" s="8">
        <v>0.111</v>
      </c>
      <c r="M208" s="8">
        <v>0.35499999999999998</v>
      </c>
      <c r="N208" s="11">
        <v>0.26400000000000001</v>
      </c>
      <c r="O208" s="8">
        <v>0.32800000000000001</v>
      </c>
      <c r="P208" s="8">
        <v>0.375</v>
      </c>
      <c r="Q208" s="8">
        <v>0.31</v>
      </c>
      <c r="R208" s="8">
        <v>0.28100000000000003</v>
      </c>
      <c r="S208" s="8">
        <v>99</v>
      </c>
      <c r="T208" s="11">
        <v>0.7</v>
      </c>
      <c r="U208" s="11">
        <v>0</v>
      </c>
      <c r="V208" s="8">
        <v>-5.0999999999999996</v>
      </c>
      <c r="W208" s="8">
        <v>0.8</v>
      </c>
    </row>
    <row r="209" spans="1:23" ht="15" thickBot="1">
      <c r="A209" s="5">
        <v>208</v>
      </c>
      <c r="B209" s="22" t="s">
        <v>252</v>
      </c>
      <c r="C209" s="22" t="s">
        <v>39</v>
      </c>
      <c r="D209" s="8">
        <v>98</v>
      </c>
      <c r="E209" s="8">
        <v>337</v>
      </c>
      <c r="F209" s="8">
        <v>8</v>
      </c>
      <c r="G209" s="8">
        <v>40</v>
      </c>
      <c r="H209" s="8">
        <v>32</v>
      </c>
      <c r="I209" s="8">
        <v>16</v>
      </c>
      <c r="J209" s="9">
        <v>0.08</v>
      </c>
      <c r="K209" s="10">
        <v>0.318</v>
      </c>
      <c r="L209" s="8">
        <v>0.14899999999999999</v>
      </c>
      <c r="M209" s="8">
        <v>0.32100000000000001</v>
      </c>
      <c r="N209" s="11">
        <v>0.22800000000000001</v>
      </c>
      <c r="O209" s="8">
        <v>0.3</v>
      </c>
      <c r="P209" s="8">
        <v>0.377</v>
      </c>
      <c r="Q209" s="8">
        <v>0.29599999999999999</v>
      </c>
      <c r="R209" s="8">
        <v>0.316</v>
      </c>
      <c r="S209" s="8">
        <v>82</v>
      </c>
      <c r="T209" s="11">
        <v>1.8</v>
      </c>
      <c r="U209" s="11">
        <v>-5.5</v>
      </c>
      <c r="V209" s="8">
        <v>2.2000000000000002</v>
      </c>
      <c r="W209" s="8">
        <v>0.8</v>
      </c>
    </row>
    <row r="210" spans="1:23" ht="15" thickBot="1">
      <c r="A210" s="5">
        <v>209</v>
      </c>
      <c r="B210" s="22" t="s">
        <v>260</v>
      </c>
      <c r="C210" s="22" t="s">
        <v>153</v>
      </c>
      <c r="D210" s="8">
        <v>136</v>
      </c>
      <c r="E210" s="8">
        <v>547</v>
      </c>
      <c r="F210" s="8">
        <v>9</v>
      </c>
      <c r="G210" s="8">
        <v>58</v>
      </c>
      <c r="H210" s="8">
        <v>59</v>
      </c>
      <c r="I210" s="8">
        <v>12</v>
      </c>
      <c r="J210" s="9">
        <v>4.3999999999999997E-2</v>
      </c>
      <c r="K210" s="10">
        <v>0.22900000000000001</v>
      </c>
      <c r="L210" s="8">
        <v>0.104</v>
      </c>
      <c r="M210" s="8">
        <v>0.27400000000000002</v>
      </c>
      <c r="N210" s="11">
        <v>0.222</v>
      </c>
      <c r="O210" s="8">
        <v>0.26700000000000002</v>
      </c>
      <c r="P210" s="8">
        <v>0.32500000000000001</v>
      </c>
      <c r="Q210" s="8">
        <v>0.26100000000000001</v>
      </c>
      <c r="R210" s="8">
        <v>0.28399999999999997</v>
      </c>
      <c r="S210" s="8">
        <v>61</v>
      </c>
      <c r="T210" s="11">
        <v>2.2999999999999998</v>
      </c>
      <c r="U210" s="11">
        <v>-23</v>
      </c>
      <c r="V210" s="8">
        <v>12.5</v>
      </c>
      <c r="W210" s="8">
        <v>0.8</v>
      </c>
    </row>
    <row r="211" spans="1:23" ht="15" thickBot="1">
      <c r="A211" s="5">
        <v>210</v>
      </c>
      <c r="B211" s="22" t="s">
        <v>255</v>
      </c>
      <c r="C211" s="22" t="s">
        <v>144</v>
      </c>
      <c r="D211" s="8">
        <v>88</v>
      </c>
      <c r="E211" s="8">
        <v>319</v>
      </c>
      <c r="F211" s="8">
        <v>11</v>
      </c>
      <c r="G211" s="8">
        <v>35</v>
      </c>
      <c r="H211" s="8">
        <v>41</v>
      </c>
      <c r="I211" s="8">
        <v>1</v>
      </c>
      <c r="J211" s="9">
        <v>8.7999999999999995E-2</v>
      </c>
      <c r="K211" s="10">
        <v>0.251</v>
      </c>
      <c r="L211" s="8">
        <v>0.17399999999999999</v>
      </c>
      <c r="M211" s="8">
        <v>0.33700000000000002</v>
      </c>
      <c r="N211" s="11">
        <v>0.27</v>
      </c>
      <c r="O211" s="8">
        <v>0.34799999999999998</v>
      </c>
      <c r="P211" s="8">
        <v>0.44500000000000001</v>
      </c>
      <c r="Q211" s="8">
        <v>0.34300000000000003</v>
      </c>
      <c r="R211" s="8">
        <v>0.33300000000000002</v>
      </c>
      <c r="S211" s="8">
        <v>120</v>
      </c>
      <c r="T211" s="11">
        <v>0.8</v>
      </c>
      <c r="U211" s="11">
        <v>8.4</v>
      </c>
      <c r="V211" s="8">
        <v>-11.2</v>
      </c>
      <c r="W211" s="8">
        <v>0.8</v>
      </c>
    </row>
    <row r="212" spans="1:23" ht="15" thickBot="1">
      <c r="A212" s="5">
        <v>211</v>
      </c>
      <c r="B212" s="22" t="s">
        <v>1663</v>
      </c>
      <c r="C212" s="22" t="s">
        <v>56</v>
      </c>
      <c r="D212" s="8">
        <v>97</v>
      </c>
      <c r="E212" s="8">
        <v>302</v>
      </c>
      <c r="F212" s="8">
        <v>23</v>
      </c>
      <c r="G212" s="8">
        <v>43</v>
      </c>
      <c r="H212" s="8">
        <v>46</v>
      </c>
      <c r="I212" s="8">
        <v>4</v>
      </c>
      <c r="J212" s="9">
        <v>9.9000000000000005E-2</v>
      </c>
      <c r="K212" s="10">
        <v>0.36799999999999999</v>
      </c>
      <c r="L212" s="8">
        <v>0.29499999999999998</v>
      </c>
      <c r="M212" s="8">
        <v>0.23699999999999999</v>
      </c>
      <c r="N212" s="11">
        <v>0.20499999999999999</v>
      </c>
      <c r="O212" s="8">
        <v>0.28899999999999998</v>
      </c>
      <c r="P212" s="8">
        <v>0.5</v>
      </c>
      <c r="Q212" s="8">
        <v>0.33300000000000002</v>
      </c>
      <c r="R212" s="8">
        <v>0.33900000000000002</v>
      </c>
      <c r="S212" s="8">
        <v>109</v>
      </c>
      <c r="T212" s="11">
        <v>0.3</v>
      </c>
      <c r="U212" s="11">
        <v>3.8</v>
      </c>
      <c r="V212" s="8">
        <v>-6.7</v>
      </c>
      <c r="W212" s="8">
        <v>0.7</v>
      </c>
    </row>
    <row r="213" spans="1:23" ht="15" thickBot="1">
      <c r="A213" s="5">
        <v>212</v>
      </c>
      <c r="B213" s="22" t="s">
        <v>267</v>
      </c>
      <c r="C213" s="22" t="s">
        <v>48</v>
      </c>
      <c r="D213" s="8">
        <v>138</v>
      </c>
      <c r="E213" s="8">
        <v>455</v>
      </c>
      <c r="F213" s="8">
        <v>5</v>
      </c>
      <c r="G213" s="8">
        <v>41</v>
      </c>
      <c r="H213" s="8">
        <v>41</v>
      </c>
      <c r="I213" s="8">
        <v>13</v>
      </c>
      <c r="J213" s="9">
        <v>3.5000000000000003E-2</v>
      </c>
      <c r="K213" s="10">
        <v>0.125</v>
      </c>
      <c r="L213" s="8">
        <v>0.09</v>
      </c>
      <c r="M213" s="8">
        <v>0.29599999999999999</v>
      </c>
      <c r="N213" s="11">
        <v>0.26600000000000001</v>
      </c>
      <c r="O213" s="8">
        <v>0.29899999999999999</v>
      </c>
      <c r="P213" s="8">
        <v>0.35599999999999998</v>
      </c>
      <c r="Q213" s="8">
        <v>0.28499999999999998</v>
      </c>
      <c r="R213" s="8">
        <v>0.30099999999999999</v>
      </c>
      <c r="S213" s="8">
        <v>81</v>
      </c>
      <c r="T213" s="11">
        <v>1.1000000000000001</v>
      </c>
      <c r="U213" s="11">
        <v>-9.4</v>
      </c>
      <c r="V213" s="8">
        <v>1.3</v>
      </c>
      <c r="W213" s="8">
        <v>0.7</v>
      </c>
    </row>
    <row r="214" spans="1:23" ht="15" thickBot="1">
      <c r="A214" s="5">
        <v>213</v>
      </c>
      <c r="B214" s="22" t="s">
        <v>264</v>
      </c>
      <c r="C214" s="22" t="s">
        <v>144</v>
      </c>
      <c r="D214" s="8">
        <v>111</v>
      </c>
      <c r="E214" s="8">
        <v>332</v>
      </c>
      <c r="F214" s="8">
        <v>21</v>
      </c>
      <c r="G214" s="8">
        <v>39</v>
      </c>
      <c r="H214" s="8">
        <v>40</v>
      </c>
      <c r="I214" s="8">
        <v>1</v>
      </c>
      <c r="J214" s="9">
        <v>0.14499999999999999</v>
      </c>
      <c r="K214" s="10">
        <v>0.42799999999999999</v>
      </c>
      <c r="L214" s="8">
        <v>0.26200000000000001</v>
      </c>
      <c r="M214" s="8">
        <v>0.24399999999999999</v>
      </c>
      <c r="N214" s="11">
        <v>0.17699999999999999</v>
      </c>
      <c r="O214" s="8">
        <v>0.30099999999999999</v>
      </c>
      <c r="P214" s="8">
        <v>0.44</v>
      </c>
      <c r="Q214" s="8">
        <v>0.32</v>
      </c>
      <c r="R214" s="8">
        <v>0.30199999999999999</v>
      </c>
      <c r="S214" s="8">
        <v>104</v>
      </c>
      <c r="T214" s="11">
        <v>1</v>
      </c>
      <c r="U214" s="11">
        <v>2.5</v>
      </c>
      <c r="V214" s="8">
        <v>-6.5</v>
      </c>
      <c r="W214" s="8">
        <v>0.7</v>
      </c>
    </row>
    <row r="215" spans="1:23" ht="15" thickBot="1">
      <c r="A215" s="5">
        <v>214</v>
      </c>
      <c r="B215" s="22" t="s">
        <v>270</v>
      </c>
      <c r="C215" s="22" t="s">
        <v>169</v>
      </c>
      <c r="D215" s="8">
        <v>135</v>
      </c>
      <c r="E215" s="8">
        <v>490</v>
      </c>
      <c r="F215" s="8">
        <v>22</v>
      </c>
      <c r="G215" s="8">
        <v>52</v>
      </c>
      <c r="H215" s="8">
        <v>63</v>
      </c>
      <c r="I215" s="8">
        <v>3</v>
      </c>
      <c r="J215" s="9">
        <v>6.9000000000000006E-2</v>
      </c>
      <c r="K215" s="10">
        <v>0.29199999999999998</v>
      </c>
      <c r="L215" s="8">
        <v>0.20799999999999999</v>
      </c>
      <c r="M215" s="8">
        <v>0.246</v>
      </c>
      <c r="N215" s="11">
        <v>0.20499999999999999</v>
      </c>
      <c r="O215" s="8">
        <v>0.26800000000000002</v>
      </c>
      <c r="P215" s="8">
        <v>0.41299999999999998</v>
      </c>
      <c r="Q215" s="8">
        <v>0.28999999999999998</v>
      </c>
      <c r="R215" s="8">
        <v>0.30299999999999999</v>
      </c>
      <c r="S215" s="8">
        <v>87</v>
      </c>
      <c r="T215" s="11">
        <v>-2.2999999999999998</v>
      </c>
      <c r="U215" s="11">
        <v>-10</v>
      </c>
      <c r="V215" s="8">
        <v>0.6</v>
      </c>
      <c r="W215" s="8">
        <v>0.7</v>
      </c>
    </row>
    <row r="216" spans="1:23" ht="15" thickBot="1">
      <c r="A216" s="5">
        <v>215</v>
      </c>
      <c r="B216" s="22" t="s">
        <v>265</v>
      </c>
      <c r="C216" s="22" t="s">
        <v>144</v>
      </c>
      <c r="D216" s="8">
        <v>85</v>
      </c>
      <c r="E216" s="8">
        <v>347</v>
      </c>
      <c r="F216" s="8">
        <v>17</v>
      </c>
      <c r="G216" s="8">
        <v>49</v>
      </c>
      <c r="H216" s="8">
        <v>42</v>
      </c>
      <c r="I216" s="8">
        <v>9</v>
      </c>
      <c r="J216" s="9">
        <v>0.10100000000000001</v>
      </c>
      <c r="K216" s="10">
        <v>0.314</v>
      </c>
      <c r="L216" s="8">
        <v>0.23</v>
      </c>
      <c r="M216" s="8">
        <v>0.253</v>
      </c>
      <c r="N216" s="11">
        <v>0.20699999999999999</v>
      </c>
      <c r="O216" s="8">
        <v>0.29399999999999998</v>
      </c>
      <c r="P216" s="8">
        <v>0.438</v>
      </c>
      <c r="Q216" s="8">
        <v>0.311</v>
      </c>
      <c r="R216" s="8">
        <v>0.32</v>
      </c>
      <c r="S216" s="8">
        <v>98</v>
      </c>
      <c r="T216" s="11">
        <v>4.8</v>
      </c>
      <c r="U216" s="11">
        <v>4</v>
      </c>
      <c r="V216" s="8">
        <v>-8.6</v>
      </c>
      <c r="W216" s="8">
        <v>0.7</v>
      </c>
    </row>
    <row r="217" spans="1:23" ht="15" thickBot="1">
      <c r="A217" s="5">
        <v>216</v>
      </c>
      <c r="B217" s="22" t="s">
        <v>256</v>
      </c>
      <c r="C217" s="22" t="s">
        <v>86</v>
      </c>
      <c r="D217" s="8">
        <v>110</v>
      </c>
      <c r="E217" s="8">
        <v>344</v>
      </c>
      <c r="F217" s="8">
        <v>13</v>
      </c>
      <c r="G217" s="8">
        <v>36</v>
      </c>
      <c r="H217" s="8">
        <v>44</v>
      </c>
      <c r="I217" s="8">
        <v>4</v>
      </c>
      <c r="J217" s="9">
        <v>7.0000000000000007E-2</v>
      </c>
      <c r="K217" s="10">
        <v>0.34</v>
      </c>
      <c r="L217" s="8">
        <v>0.158</v>
      </c>
      <c r="M217" s="8">
        <v>0.33</v>
      </c>
      <c r="N217" s="11">
        <v>0.23499999999999999</v>
      </c>
      <c r="O217" s="8">
        <v>0.30099999999999999</v>
      </c>
      <c r="P217" s="8">
        <v>0.39400000000000002</v>
      </c>
      <c r="Q217" s="8">
        <v>0.30299999999999999</v>
      </c>
      <c r="R217" s="8">
        <v>0.28199999999999997</v>
      </c>
      <c r="S217" s="8">
        <v>92</v>
      </c>
      <c r="T217" s="11">
        <v>1.1000000000000001</v>
      </c>
      <c r="U217" s="11">
        <v>-2.2000000000000002</v>
      </c>
      <c r="V217" s="8">
        <v>-2.5</v>
      </c>
      <c r="W217" s="8">
        <v>0.7</v>
      </c>
    </row>
    <row r="218" spans="1:23" ht="15" thickBot="1">
      <c r="A218" s="5">
        <v>217</v>
      </c>
      <c r="B218" s="22" t="s">
        <v>249</v>
      </c>
      <c r="C218" s="6" t="s">
        <v>103</v>
      </c>
      <c r="D218" s="8">
        <v>118</v>
      </c>
      <c r="E218" s="8">
        <v>471</v>
      </c>
      <c r="F218" s="8">
        <v>16</v>
      </c>
      <c r="G218" s="8">
        <v>65</v>
      </c>
      <c r="H218" s="8">
        <v>44</v>
      </c>
      <c r="I218" s="8">
        <v>2</v>
      </c>
      <c r="J218" s="9">
        <v>6.2E-2</v>
      </c>
      <c r="K218" s="10">
        <v>0.20399999999999999</v>
      </c>
      <c r="L218" s="8">
        <v>0.191</v>
      </c>
      <c r="M218" s="8">
        <v>0.309</v>
      </c>
      <c r="N218" s="11">
        <v>0.26700000000000002</v>
      </c>
      <c r="O218" s="8">
        <v>0.32100000000000001</v>
      </c>
      <c r="P218" s="8">
        <v>0.45900000000000002</v>
      </c>
      <c r="Q218" s="8">
        <v>0.33300000000000002</v>
      </c>
      <c r="R218" s="8">
        <v>0.32100000000000001</v>
      </c>
      <c r="S218" s="8">
        <v>100</v>
      </c>
      <c r="T218" s="11">
        <v>-2.9</v>
      </c>
      <c r="U218" s="11">
        <v>-2.6</v>
      </c>
      <c r="V218" s="8">
        <v>-6.9</v>
      </c>
      <c r="W218" s="8">
        <v>0.7</v>
      </c>
    </row>
    <row r="219" spans="1:23" ht="15" thickBot="1">
      <c r="A219" s="5">
        <v>218</v>
      </c>
      <c r="B219" s="22" t="s">
        <v>258</v>
      </c>
      <c r="C219" s="22" t="s">
        <v>86</v>
      </c>
      <c r="D219" s="8">
        <v>121</v>
      </c>
      <c r="E219" s="8">
        <v>425</v>
      </c>
      <c r="F219" s="8">
        <v>15</v>
      </c>
      <c r="G219" s="8">
        <v>59</v>
      </c>
      <c r="H219" s="8">
        <v>51</v>
      </c>
      <c r="I219" s="8">
        <v>0</v>
      </c>
      <c r="J219" s="9">
        <v>0.13400000000000001</v>
      </c>
      <c r="K219" s="10">
        <v>0.20899999999999999</v>
      </c>
      <c r="L219" s="8">
        <v>0.182</v>
      </c>
      <c r="M219" s="8">
        <v>0.26800000000000002</v>
      </c>
      <c r="N219" s="11">
        <v>0.23499999999999999</v>
      </c>
      <c r="O219" s="8">
        <v>0.34799999999999998</v>
      </c>
      <c r="P219" s="8">
        <v>0.41599999999999998</v>
      </c>
      <c r="Q219" s="8">
        <v>0.33100000000000002</v>
      </c>
      <c r="R219" s="8">
        <v>0.36799999999999999</v>
      </c>
      <c r="S219" s="8">
        <v>111</v>
      </c>
      <c r="T219" s="11">
        <v>-1.2</v>
      </c>
      <c r="U219" s="11">
        <v>4.4000000000000004</v>
      </c>
      <c r="V219" s="8">
        <v>-12.6</v>
      </c>
      <c r="W219" s="8">
        <v>0.6</v>
      </c>
    </row>
    <row r="220" spans="1:23" ht="15" thickBot="1">
      <c r="A220" s="5">
        <v>219</v>
      </c>
      <c r="B220" s="22" t="s">
        <v>272</v>
      </c>
      <c r="C220" s="6" t="s">
        <v>103</v>
      </c>
      <c r="D220" s="8">
        <v>140</v>
      </c>
      <c r="E220" s="8">
        <v>548</v>
      </c>
      <c r="F220" s="8">
        <v>20</v>
      </c>
      <c r="G220" s="8">
        <v>60</v>
      </c>
      <c r="H220" s="8">
        <v>60</v>
      </c>
      <c r="I220" s="8">
        <v>0</v>
      </c>
      <c r="J220" s="9">
        <v>0.08</v>
      </c>
      <c r="K220" s="10">
        <v>0.22800000000000001</v>
      </c>
      <c r="L220" s="8">
        <v>0.183</v>
      </c>
      <c r="M220" s="8">
        <v>0.27</v>
      </c>
      <c r="N220" s="11">
        <v>0.23300000000000001</v>
      </c>
      <c r="O220" s="8">
        <v>0.29699999999999999</v>
      </c>
      <c r="P220" s="8">
        <v>0.41599999999999998</v>
      </c>
      <c r="Q220" s="8">
        <v>0.308</v>
      </c>
      <c r="R220" s="8">
        <v>0.28899999999999998</v>
      </c>
      <c r="S220" s="8">
        <v>92</v>
      </c>
      <c r="T220" s="11">
        <v>-1.5</v>
      </c>
      <c r="U220" s="11">
        <v>-6.6</v>
      </c>
      <c r="V220" s="8">
        <v>-6</v>
      </c>
      <c r="W220" s="8">
        <v>0.6</v>
      </c>
    </row>
    <row r="221" spans="1:23" ht="15" thickBot="1">
      <c r="A221" s="5">
        <v>220</v>
      </c>
      <c r="B221" s="22" t="s">
        <v>273</v>
      </c>
      <c r="C221" s="22" t="s">
        <v>64</v>
      </c>
      <c r="D221" s="8">
        <v>104</v>
      </c>
      <c r="E221" s="8">
        <v>332</v>
      </c>
      <c r="F221" s="8">
        <v>11</v>
      </c>
      <c r="G221" s="8">
        <v>49</v>
      </c>
      <c r="H221" s="8">
        <v>33</v>
      </c>
      <c r="I221" s="8">
        <v>1</v>
      </c>
      <c r="J221" s="9">
        <v>3.9E-2</v>
      </c>
      <c r="K221" s="10">
        <v>0.27400000000000002</v>
      </c>
      <c r="L221" s="8">
        <v>0.156</v>
      </c>
      <c r="M221" s="8">
        <v>0.27800000000000002</v>
      </c>
      <c r="N221" s="11">
        <v>0.22500000000000001</v>
      </c>
      <c r="O221" s="8">
        <v>0.254</v>
      </c>
      <c r="P221" s="8">
        <v>0.38100000000000001</v>
      </c>
      <c r="Q221" s="8">
        <v>0.27100000000000002</v>
      </c>
      <c r="R221" s="8">
        <v>0.26600000000000001</v>
      </c>
      <c r="S221" s="8">
        <v>74</v>
      </c>
      <c r="T221" s="11">
        <v>-0.9</v>
      </c>
      <c r="U221" s="11">
        <v>-11.4</v>
      </c>
      <c r="V221" s="8">
        <v>6.1</v>
      </c>
      <c r="W221" s="8">
        <v>0.6</v>
      </c>
    </row>
    <row r="222" spans="1:23" ht="15" thickBot="1">
      <c r="A222" s="5">
        <v>221</v>
      </c>
      <c r="B222" s="22" t="s">
        <v>284</v>
      </c>
      <c r="C222" s="22" t="s">
        <v>24</v>
      </c>
      <c r="D222" s="8">
        <v>125</v>
      </c>
      <c r="E222" s="8">
        <v>423</v>
      </c>
      <c r="F222" s="8">
        <v>5</v>
      </c>
      <c r="G222" s="8">
        <v>49</v>
      </c>
      <c r="H222" s="8">
        <v>31</v>
      </c>
      <c r="I222" s="8">
        <v>8</v>
      </c>
      <c r="J222" s="9">
        <v>6.0999999999999999E-2</v>
      </c>
      <c r="K222" s="10">
        <v>0.113</v>
      </c>
      <c r="L222" s="8">
        <v>8.5999999999999993E-2</v>
      </c>
      <c r="M222" s="8">
        <v>0.255</v>
      </c>
      <c r="N222" s="11">
        <v>0.23599999999999999</v>
      </c>
      <c r="O222" s="8">
        <v>0.28999999999999998</v>
      </c>
      <c r="P222" s="8">
        <v>0.32200000000000001</v>
      </c>
      <c r="Q222" s="8">
        <v>0.27100000000000002</v>
      </c>
      <c r="R222" s="8">
        <v>0.29099999999999998</v>
      </c>
      <c r="S222" s="8">
        <v>69</v>
      </c>
      <c r="T222" s="11">
        <v>-1.9</v>
      </c>
      <c r="U222" s="11">
        <v>-18.100000000000001</v>
      </c>
      <c r="V222" s="8">
        <v>9.4</v>
      </c>
      <c r="W222" s="8">
        <v>0.6</v>
      </c>
    </row>
    <row r="223" spans="1:23" ht="15" thickBot="1">
      <c r="A223" s="5">
        <v>222</v>
      </c>
      <c r="B223" s="22" t="s">
        <v>277</v>
      </c>
      <c r="C223" s="22" t="s">
        <v>116</v>
      </c>
      <c r="D223" s="8">
        <v>140</v>
      </c>
      <c r="E223" s="8">
        <v>580</v>
      </c>
      <c r="F223" s="8">
        <v>15</v>
      </c>
      <c r="G223" s="8">
        <v>71</v>
      </c>
      <c r="H223" s="8">
        <v>72</v>
      </c>
      <c r="I223" s="8">
        <v>8</v>
      </c>
      <c r="J223" s="9">
        <v>5.8999999999999997E-2</v>
      </c>
      <c r="K223" s="10">
        <v>0.14000000000000001</v>
      </c>
      <c r="L223" s="8">
        <v>0.156</v>
      </c>
      <c r="M223" s="8">
        <v>0.316</v>
      </c>
      <c r="N223" s="11">
        <v>0.28899999999999998</v>
      </c>
      <c r="O223" s="8">
        <v>0.33800000000000002</v>
      </c>
      <c r="P223" s="8">
        <v>0.44500000000000001</v>
      </c>
      <c r="Q223" s="8">
        <v>0.33900000000000002</v>
      </c>
      <c r="R223" s="8">
        <v>0.32400000000000001</v>
      </c>
      <c r="S223" s="8">
        <v>109</v>
      </c>
      <c r="T223" s="11">
        <v>-5</v>
      </c>
      <c r="U223" s="11">
        <v>1.6</v>
      </c>
      <c r="V223" s="8">
        <v>-15.7</v>
      </c>
      <c r="W223" s="8">
        <v>0.6</v>
      </c>
    </row>
    <row r="224" spans="1:23" ht="15" thickBot="1">
      <c r="A224" s="5">
        <v>223</v>
      </c>
      <c r="B224" s="22" t="s">
        <v>282</v>
      </c>
      <c r="C224" s="22" t="s">
        <v>35</v>
      </c>
      <c r="D224" s="8">
        <v>158</v>
      </c>
      <c r="E224" s="8">
        <v>665</v>
      </c>
      <c r="F224" s="8">
        <v>12</v>
      </c>
      <c r="G224" s="8">
        <v>79</v>
      </c>
      <c r="H224" s="8">
        <v>58</v>
      </c>
      <c r="I224" s="8">
        <v>1</v>
      </c>
      <c r="J224" s="9">
        <v>6.5000000000000002E-2</v>
      </c>
      <c r="K224" s="10">
        <v>0.17599999999999999</v>
      </c>
      <c r="L224" s="8">
        <v>0.11600000000000001</v>
      </c>
      <c r="M224" s="8">
        <v>0.29399999999999998</v>
      </c>
      <c r="N224" s="11">
        <v>0.25</v>
      </c>
      <c r="O224" s="8">
        <v>0.33700000000000002</v>
      </c>
      <c r="P224" s="8">
        <v>0.36599999999999999</v>
      </c>
      <c r="Q224" s="8">
        <v>0.315</v>
      </c>
      <c r="R224" s="8">
        <v>0.33900000000000002</v>
      </c>
      <c r="S224" s="8">
        <v>104</v>
      </c>
      <c r="T224" s="11">
        <v>-9.8000000000000007</v>
      </c>
      <c r="U224" s="11">
        <v>-7</v>
      </c>
      <c r="V224" s="8">
        <v>-10.199999999999999</v>
      </c>
      <c r="W224" s="8">
        <v>0.5</v>
      </c>
    </row>
    <row r="225" spans="1:23" ht="15" thickBot="1">
      <c r="A225" s="5">
        <v>224</v>
      </c>
      <c r="B225" s="22" t="s">
        <v>280</v>
      </c>
      <c r="C225" s="22" t="s">
        <v>39</v>
      </c>
      <c r="D225" s="8">
        <v>129</v>
      </c>
      <c r="E225" s="8">
        <v>461</v>
      </c>
      <c r="F225" s="8">
        <v>15</v>
      </c>
      <c r="G225" s="8">
        <v>42</v>
      </c>
      <c r="H225" s="8">
        <v>55</v>
      </c>
      <c r="I225" s="8">
        <v>6</v>
      </c>
      <c r="J225" s="9">
        <v>5.1999999999999998E-2</v>
      </c>
      <c r="K225" s="10">
        <v>0.215</v>
      </c>
      <c r="L225" s="8">
        <v>0.152</v>
      </c>
      <c r="M225" s="8">
        <v>0.26100000000000001</v>
      </c>
      <c r="N225" s="11">
        <v>0.22900000000000001</v>
      </c>
      <c r="O225" s="8">
        <v>0.27400000000000002</v>
      </c>
      <c r="P225" s="8">
        <v>0.38100000000000001</v>
      </c>
      <c r="Q225" s="8">
        <v>0.28299999999999997</v>
      </c>
      <c r="R225" s="8">
        <v>0.32</v>
      </c>
      <c r="S225" s="8">
        <v>73</v>
      </c>
      <c r="T225" s="11">
        <v>2.1</v>
      </c>
      <c r="U225" s="11">
        <v>-12.8</v>
      </c>
      <c r="V225" s="8">
        <v>2.4</v>
      </c>
      <c r="W225" s="8">
        <v>0.5</v>
      </c>
    </row>
    <row r="226" spans="1:23" ht="15" thickBot="1">
      <c r="A226" s="5">
        <v>225</v>
      </c>
      <c r="B226" s="22" t="s">
        <v>263</v>
      </c>
      <c r="C226" s="22" t="s">
        <v>37</v>
      </c>
      <c r="D226" s="8">
        <v>125</v>
      </c>
      <c r="E226" s="8">
        <v>402</v>
      </c>
      <c r="F226" s="8">
        <v>9</v>
      </c>
      <c r="G226" s="8">
        <v>51</v>
      </c>
      <c r="H226" s="8">
        <v>39</v>
      </c>
      <c r="I226" s="8">
        <v>9</v>
      </c>
      <c r="J226" s="9">
        <v>4.7E-2</v>
      </c>
      <c r="K226" s="10">
        <v>0.214</v>
      </c>
      <c r="L226" s="8">
        <v>0.14399999999999999</v>
      </c>
      <c r="M226" s="8">
        <v>0.27300000000000002</v>
      </c>
      <c r="N226" s="11">
        <v>0.23</v>
      </c>
      <c r="O226" s="8">
        <v>0.27300000000000002</v>
      </c>
      <c r="P226" s="8">
        <v>0.374</v>
      </c>
      <c r="Q226" s="8">
        <v>0.27800000000000002</v>
      </c>
      <c r="R226" s="8">
        <v>0.28999999999999998</v>
      </c>
      <c r="S226" s="8">
        <v>71</v>
      </c>
      <c r="T226" s="11">
        <v>3.7</v>
      </c>
      <c r="U226" s="11">
        <v>-10.6</v>
      </c>
      <c r="V226" s="8">
        <v>1.9</v>
      </c>
      <c r="W226" s="8">
        <v>0.5</v>
      </c>
    </row>
    <row r="227" spans="1:23" ht="15" thickBot="1">
      <c r="A227" s="5">
        <v>226</v>
      </c>
      <c r="B227" s="22" t="s">
        <v>283</v>
      </c>
      <c r="C227" s="22" t="s">
        <v>45</v>
      </c>
      <c r="D227" s="8">
        <v>96</v>
      </c>
      <c r="E227" s="8">
        <v>361</v>
      </c>
      <c r="F227" s="8">
        <v>9</v>
      </c>
      <c r="G227" s="8">
        <v>38</v>
      </c>
      <c r="H227" s="8">
        <v>40</v>
      </c>
      <c r="I227" s="8">
        <v>1</v>
      </c>
      <c r="J227" s="9">
        <v>0.1</v>
      </c>
      <c r="K227" s="10">
        <v>0.29899999999999999</v>
      </c>
      <c r="L227" s="8">
        <v>0.14199999999999999</v>
      </c>
      <c r="M227" s="8">
        <v>0.309</v>
      </c>
      <c r="N227" s="11">
        <v>0.22600000000000001</v>
      </c>
      <c r="O227" s="8">
        <v>0.31</v>
      </c>
      <c r="P227" s="8">
        <v>0.36799999999999999</v>
      </c>
      <c r="Q227" s="8">
        <v>0.29899999999999999</v>
      </c>
      <c r="R227" s="8">
        <v>0.315</v>
      </c>
      <c r="S227" s="8">
        <v>85</v>
      </c>
      <c r="T227" s="11">
        <v>-2.8</v>
      </c>
      <c r="U227" s="11">
        <v>-9.4</v>
      </c>
      <c r="V227" s="8">
        <v>2</v>
      </c>
      <c r="W227" s="8">
        <v>0.5</v>
      </c>
    </row>
    <row r="228" spans="1:23" ht="15" thickBot="1">
      <c r="A228" s="5">
        <v>227</v>
      </c>
      <c r="B228" s="22" t="s">
        <v>269</v>
      </c>
      <c r="C228" s="22" t="s">
        <v>116</v>
      </c>
      <c r="D228" s="8">
        <v>126</v>
      </c>
      <c r="E228" s="8">
        <v>403</v>
      </c>
      <c r="F228" s="8">
        <v>9</v>
      </c>
      <c r="G228" s="8">
        <v>55</v>
      </c>
      <c r="H228" s="8">
        <v>36</v>
      </c>
      <c r="I228" s="8">
        <v>8</v>
      </c>
      <c r="J228" s="9">
        <v>5.5E-2</v>
      </c>
      <c r="K228" s="10">
        <v>0.33300000000000002</v>
      </c>
      <c r="L228" s="8">
        <v>0.151</v>
      </c>
      <c r="M228" s="8">
        <v>0.34100000000000003</v>
      </c>
      <c r="N228" s="11">
        <v>0.23499999999999999</v>
      </c>
      <c r="O228" s="8">
        <v>0.28799999999999998</v>
      </c>
      <c r="P228" s="8">
        <v>0.38500000000000001</v>
      </c>
      <c r="Q228" s="8">
        <v>0.29199999999999998</v>
      </c>
      <c r="R228" s="8">
        <v>0.27400000000000002</v>
      </c>
      <c r="S228" s="8">
        <v>78</v>
      </c>
      <c r="T228" s="11">
        <v>1.1000000000000001</v>
      </c>
      <c r="U228" s="11">
        <v>-9.6999999999999993</v>
      </c>
      <c r="V228" s="8">
        <v>0.8</v>
      </c>
      <c r="W228" s="8">
        <v>0.5</v>
      </c>
    </row>
    <row r="229" spans="1:23" ht="15" thickBot="1">
      <c r="A229" s="5">
        <v>228</v>
      </c>
      <c r="B229" s="22" t="s">
        <v>279</v>
      </c>
      <c r="C229" s="22" t="s">
        <v>58</v>
      </c>
      <c r="D229" s="8">
        <v>116</v>
      </c>
      <c r="E229" s="8">
        <v>350</v>
      </c>
      <c r="F229" s="8">
        <v>7</v>
      </c>
      <c r="G229" s="8">
        <v>58</v>
      </c>
      <c r="H229" s="8">
        <v>34</v>
      </c>
      <c r="I229" s="8">
        <v>32</v>
      </c>
      <c r="J229" s="9">
        <v>6.3E-2</v>
      </c>
      <c r="K229" s="10">
        <v>0.23400000000000001</v>
      </c>
      <c r="L229" s="8">
        <v>0.123</v>
      </c>
      <c r="M229" s="8">
        <v>0.26700000000000002</v>
      </c>
      <c r="N229" s="11">
        <v>0.217</v>
      </c>
      <c r="O229" s="8">
        <v>0.26700000000000002</v>
      </c>
      <c r="P229" s="8">
        <v>0.34</v>
      </c>
      <c r="Q229" s="8">
        <v>0.26500000000000001</v>
      </c>
      <c r="R229" s="8">
        <v>0.29199999999999998</v>
      </c>
      <c r="S229" s="8">
        <v>67</v>
      </c>
      <c r="T229" s="11">
        <v>4.3</v>
      </c>
      <c r="U229" s="11">
        <v>-9.5</v>
      </c>
      <c r="V229" s="8">
        <v>2.2000000000000002</v>
      </c>
      <c r="W229" s="8">
        <v>0.5</v>
      </c>
    </row>
    <row r="230" spans="1:23" ht="15" thickBot="1">
      <c r="A230" s="5">
        <v>229</v>
      </c>
      <c r="B230" s="22" t="s">
        <v>278</v>
      </c>
      <c r="C230" s="22" t="s">
        <v>32</v>
      </c>
      <c r="D230" s="8">
        <v>115</v>
      </c>
      <c r="E230" s="8">
        <v>420</v>
      </c>
      <c r="F230" s="8">
        <v>10</v>
      </c>
      <c r="G230" s="8">
        <v>56</v>
      </c>
      <c r="H230" s="8">
        <v>49</v>
      </c>
      <c r="I230" s="8">
        <v>1</v>
      </c>
      <c r="J230" s="9">
        <v>0.13600000000000001</v>
      </c>
      <c r="K230" s="10">
        <v>0.23300000000000001</v>
      </c>
      <c r="L230" s="8">
        <v>0.156</v>
      </c>
      <c r="M230" s="8">
        <v>0.29199999999999998</v>
      </c>
      <c r="N230" s="11">
        <v>0.23799999999999999</v>
      </c>
      <c r="O230" s="8">
        <v>0.34</v>
      </c>
      <c r="P230" s="8">
        <v>0.39400000000000002</v>
      </c>
      <c r="Q230" s="8">
        <v>0.32300000000000001</v>
      </c>
      <c r="R230" s="8">
        <v>0.30599999999999999</v>
      </c>
      <c r="S230" s="8">
        <v>102</v>
      </c>
      <c r="T230" s="11">
        <v>1.3</v>
      </c>
      <c r="U230" s="11">
        <v>2.4</v>
      </c>
      <c r="V230" s="8">
        <v>-12.2</v>
      </c>
      <c r="W230" s="8">
        <v>0.4</v>
      </c>
    </row>
    <row r="231" spans="1:23" ht="15" thickBot="1">
      <c r="A231" s="5">
        <v>230</v>
      </c>
      <c r="B231" s="22" t="s">
        <v>274</v>
      </c>
      <c r="C231" s="22" t="s">
        <v>86</v>
      </c>
      <c r="D231" s="8">
        <v>94</v>
      </c>
      <c r="E231" s="8">
        <v>320</v>
      </c>
      <c r="F231" s="8">
        <v>7</v>
      </c>
      <c r="G231" s="8">
        <v>31</v>
      </c>
      <c r="H231" s="8">
        <v>38</v>
      </c>
      <c r="I231" s="8">
        <v>3</v>
      </c>
      <c r="J231" s="9">
        <v>8.7999999999999995E-2</v>
      </c>
      <c r="K231" s="10">
        <v>0.253</v>
      </c>
      <c r="L231" s="8">
        <v>0.12</v>
      </c>
      <c r="M231" s="8">
        <v>0.24099999999999999</v>
      </c>
      <c r="N231" s="11">
        <v>0.19400000000000001</v>
      </c>
      <c r="O231" s="8">
        <v>0.27300000000000002</v>
      </c>
      <c r="P231" s="8">
        <v>0.314</v>
      </c>
      <c r="Q231" s="8">
        <v>0.26</v>
      </c>
      <c r="R231" s="8">
        <v>0.29299999999999998</v>
      </c>
      <c r="S231" s="8">
        <v>63</v>
      </c>
      <c r="T231" s="11">
        <v>0.9</v>
      </c>
      <c r="U231" s="11">
        <v>-13.7</v>
      </c>
      <c r="V231" s="8">
        <v>7.1</v>
      </c>
      <c r="W231" s="8">
        <v>0.4</v>
      </c>
    </row>
    <row r="232" spans="1:23" ht="15" thickBot="1">
      <c r="A232" s="5">
        <v>231</v>
      </c>
      <c r="B232" s="22" t="s">
        <v>268</v>
      </c>
      <c r="C232" s="22" t="s">
        <v>64</v>
      </c>
      <c r="D232" s="8">
        <v>99</v>
      </c>
      <c r="E232" s="8">
        <v>336</v>
      </c>
      <c r="F232" s="8">
        <v>4</v>
      </c>
      <c r="G232" s="8">
        <v>39</v>
      </c>
      <c r="H232" s="8">
        <v>38</v>
      </c>
      <c r="I232" s="8">
        <v>9</v>
      </c>
      <c r="J232" s="9">
        <v>5.3999999999999999E-2</v>
      </c>
      <c r="K232" s="10">
        <v>0.16400000000000001</v>
      </c>
      <c r="L232" s="8">
        <v>0.113</v>
      </c>
      <c r="M232" s="8">
        <v>0.30599999999999999</v>
      </c>
      <c r="N232" s="11">
        <v>0.26400000000000001</v>
      </c>
      <c r="O232" s="8">
        <v>0.31</v>
      </c>
      <c r="P232" s="8">
        <v>0.376</v>
      </c>
      <c r="Q232" s="8">
        <v>0.29899999999999999</v>
      </c>
      <c r="R232" s="8">
        <v>0.30399999999999999</v>
      </c>
      <c r="S232" s="8">
        <v>93</v>
      </c>
      <c r="T232" s="11">
        <v>-1.7</v>
      </c>
      <c r="U232" s="11">
        <v>-4.5</v>
      </c>
      <c r="V232" s="8">
        <v>-2.7</v>
      </c>
      <c r="W232" s="8">
        <v>0.4</v>
      </c>
    </row>
    <row r="233" spans="1:23" ht="15" thickBot="1">
      <c r="A233" s="5">
        <v>232</v>
      </c>
      <c r="B233" s="22" t="s">
        <v>276</v>
      </c>
      <c r="C233" s="22" t="s">
        <v>50</v>
      </c>
      <c r="D233" s="8">
        <v>120</v>
      </c>
      <c r="E233" s="8">
        <v>489</v>
      </c>
      <c r="F233" s="8">
        <v>18</v>
      </c>
      <c r="G233" s="8">
        <v>50</v>
      </c>
      <c r="H233" s="8">
        <v>64</v>
      </c>
      <c r="I233" s="8">
        <v>0</v>
      </c>
      <c r="J233" s="9">
        <v>6.0999999999999999E-2</v>
      </c>
      <c r="K233" s="10">
        <v>0.19</v>
      </c>
      <c r="L233" s="8">
        <v>0.16900000000000001</v>
      </c>
      <c r="M233" s="8">
        <v>0.30499999999999999</v>
      </c>
      <c r="N233" s="11">
        <v>0.27200000000000002</v>
      </c>
      <c r="O233" s="8">
        <v>0.317</v>
      </c>
      <c r="P233" s="8">
        <v>0.441</v>
      </c>
      <c r="Q233" s="8">
        <v>0.32500000000000001</v>
      </c>
      <c r="R233" s="8">
        <v>0.313</v>
      </c>
      <c r="S233" s="8">
        <v>105</v>
      </c>
      <c r="T233" s="11">
        <v>-2.7</v>
      </c>
      <c r="U233" s="11">
        <v>0.3</v>
      </c>
      <c r="V233" s="8">
        <v>-12.7</v>
      </c>
      <c r="W233" s="8">
        <v>0.4</v>
      </c>
    </row>
    <row r="234" spans="1:23" ht="15" thickBot="1">
      <c r="A234" s="5">
        <v>233</v>
      </c>
      <c r="B234" s="22" t="s">
        <v>298</v>
      </c>
      <c r="C234" s="22" t="s">
        <v>39</v>
      </c>
      <c r="D234" s="8">
        <v>107</v>
      </c>
      <c r="E234" s="8">
        <v>385</v>
      </c>
      <c r="F234" s="8">
        <v>12</v>
      </c>
      <c r="G234" s="8">
        <v>47</v>
      </c>
      <c r="H234" s="8">
        <v>36</v>
      </c>
      <c r="I234" s="8">
        <v>11</v>
      </c>
      <c r="J234" s="9">
        <v>5.7000000000000002E-2</v>
      </c>
      <c r="K234" s="10">
        <v>0.16600000000000001</v>
      </c>
      <c r="L234" s="8">
        <v>0.189</v>
      </c>
      <c r="M234" s="8">
        <v>0.28899999999999998</v>
      </c>
      <c r="N234" s="11">
        <v>0.26300000000000001</v>
      </c>
      <c r="O234" s="8">
        <v>0.317</v>
      </c>
      <c r="P234" s="8">
        <v>0.45200000000000001</v>
      </c>
      <c r="Q234" s="8">
        <v>0.32900000000000001</v>
      </c>
      <c r="R234" s="8">
        <v>0.34</v>
      </c>
      <c r="S234" s="8">
        <v>105</v>
      </c>
      <c r="T234" s="11">
        <v>-0.6</v>
      </c>
      <c r="U234" s="11">
        <v>1.6</v>
      </c>
      <c r="V234" s="8">
        <v>-10.6</v>
      </c>
      <c r="W234" s="8">
        <v>0.4</v>
      </c>
    </row>
    <row r="235" spans="1:23" ht="15" thickBot="1">
      <c r="A235" s="5">
        <v>234</v>
      </c>
      <c r="B235" s="22" t="s">
        <v>275</v>
      </c>
      <c r="C235" s="22" t="s">
        <v>45</v>
      </c>
      <c r="D235" s="8">
        <v>92</v>
      </c>
      <c r="E235" s="8">
        <v>315</v>
      </c>
      <c r="F235" s="8">
        <v>3</v>
      </c>
      <c r="G235" s="8">
        <v>38</v>
      </c>
      <c r="H235" s="8">
        <v>27</v>
      </c>
      <c r="I235" s="8">
        <v>7</v>
      </c>
      <c r="J235" s="9">
        <v>8.8999999999999996E-2</v>
      </c>
      <c r="K235" s="10">
        <v>0.21</v>
      </c>
      <c r="L235" s="8">
        <v>8.8999999999999996E-2</v>
      </c>
      <c r="M235" s="8">
        <v>0.32600000000000001</v>
      </c>
      <c r="N235" s="11">
        <v>0.25900000000000001</v>
      </c>
      <c r="O235" s="8">
        <v>0.33</v>
      </c>
      <c r="P235" s="8">
        <v>0.34799999999999998</v>
      </c>
      <c r="Q235" s="8">
        <v>0.30199999999999999</v>
      </c>
      <c r="R235" s="8">
        <v>0.307</v>
      </c>
      <c r="S235" s="8">
        <v>88</v>
      </c>
      <c r="T235" s="11">
        <v>-3.2</v>
      </c>
      <c r="U235" s="11">
        <v>-8.1</v>
      </c>
      <c r="V235" s="8">
        <v>1.2</v>
      </c>
      <c r="W235" s="8">
        <v>0.4</v>
      </c>
    </row>
    <row r="236" spans="1:23" ht="15" thickBot="1">
      <c r="A236" s="5">
        <v>235</v>
      </c>
      <c r="B236" s="22" t="s">
        <v>281</v>
      </c>
      <c r="C236" s="6" t="s">
        <v>103</v>
      </c>
      <c r="D236" s="8">
        <v>150</v>
      </c>
      <c r="E236" s="8">
        <v>617</v>
      </c>
      <c r="F236" s="8">
        <v>22</v>
      </c>
      <c r="G236" s="8">
        <v>52</v>
      </c>
      <c r="H236" s="8">
        <v>74</v>
      </c>
      <c r="I236" s="8">
        <v>0</v>
      </c>
      <c r="J236" s="9">
        <v>0.10199999999999999</v>
      </c>
      <c r="K236" s="10">
        <v>0.217</v>
      </c>
      <c r="L236" s="8">
        <v>0.17199999999999999</v>
      </c>
      <c r="M236" s="8">
        <v>0.28699999999999998</v>
      </c>
      <c r="N236" s="11">
        <v>0.247</v>
      </c>
      <c r="O236" s="8">
        <v>0.32500000000000001</v>
      </c>
      <c r="P236" s="8">
        <v>0.41899999999999998</v>
      </c>
      <c r="Q236" s="8">
        <v>0.32300000000000001</v>
      </c>
      <c r="R236" s="8">
        <v>0.34799999999999998</v>
      </c>
      <c r="S236" s="8">
        <v>105</v>
      </c>
      <c r="T236" s="11">
        <v>-5</v>
      </c>
      <c r="U236" s="11">
        <v>-1.4</v>
      </c>
      <c r="V236" s="8">
        <v>-15.8</v>
      </c>
      <c r="W236" s="8">
        <v>0.4</v>
      </c>
    </row>
    <row r="237" spans="1:23" ht="15" thickBot="1">
      <c r="A237" s="5">
        <v>236</v>
      </c>
      <c r="B237" s="22" t="s">
        <v>286</v>
      </c>
      <c r="C237" s="22" t="s">
        <v>48</v>
      </c>
      <c r="D237" s="8">
        <v>122</v>
      </c>
      <c r="E237" s="8">
        <v>345</v>
      </c>
      <c r="F237" s="8">
        <v>10</v>
      </c>
      <c r="G237" s="8">
        <v>36</v>
      </c>
      <c r="H237" s="8">
        <v>26</v>
      </c>
      <c r="I237" s="8">
        <v>3</v>
      </c>
      <c r="J237" s="9">
        <v>8.1000000000000003E-2</v>
      </c>
      <c r="K237" s="10">
        <v>0.32800000000000001</v>
      </c>
      <c r="L237" s="8">
        <v>0.14299999999999999</v>
      </c>
      <c r="M237" s="8">
        <v>0.28999999999999998</v>
      </c>
      <c r="N237" s="11">
        <v>0.21</v>
      </c>
      <c r="O237" s="8">
        <v>0.27500000000000002</v>
      </c>
      <c r="P237" s="8">
        <v>0.35199999999999998</v>
      </c>
      <c r="Q237" s="8">
        <v>0.27600000000000002</v>
      </c>
      <c r="R237" s="8">
        <v>0.30299999999999999</v>
      </c>
      <c r="S237" s="8">
        <v>74</v>
      </c>
      <c r="T237" s="11">
        <v>-1.7</v>
      </c>
      <c r="U237" s="11">
        <v>-12.4</v>
      </c>
      <c r="V237" s="8">
        <v>4.5</v>
      </c>
      <c r="W237" s="8">
        <v>0.4</v>
      </c>
    </row>
    <row r="238" spans="1:23" ht="15" thickBot="1">
      <c r="A238" s="5">
        <v>237</v>
      </c>
      <c r="B238" s="22" t="s">
        <v>297</v>
      </c>
      <c r="C238" s="6" t="s">
        <v>103</v>
      </c>
      <c r="D238" s="8">
        <v>134</v>
      </c>
      <c r="E238" s="8">
        <v>430</v>
      </c>
      <c r="F238" s="8">
        <v>6</v>
      </c>
      <c r="G238" s="8">
        <v>35</v>
      </c>
      <c r="H238" s="8">
        <v>37</v>
      </c>
      <c r="I238" s="8">
        <v>15</v>
      </c>
      <c r="J238" s="9">
        <v>0.109</v>
      </c>
      <c r="K238" s="10">
        <v>0.23499999999999999</v>
      </c>
      <c r="L238" s="8">
        <v>9.6000000000000002E-2</v>
      </c>
      <c r="M238" s="8">
        <v>0.27</v>
      </c>
      <c r="N238" s="11">
        <v>0.21099999999999999</v>
      </c>
      <c r="O238" s="8">
        <v>0.30399999999999999</v>
      </c>
      <c r="P238" s="8">
        <v>0.307</v>
      </c>
      <c r="Q238" s="8">
        <v>0.27500000000000002</v>
      </c>
      <c r="R238" s="8">
        <v>0.28499999999999998</v>
      </c>
      <c r="S238" s="8">
        <v>74</v>
      </c>
      <c r="T238" s="11">
        <v>1.8</v>
      </c>
      <c r="U238" s="11">
        <v>-11.6</v>
      </c>
      <c r="V238" s="8">
        <v>0.7</v>
      </c>
      <c r="W238" s="8">
        <v>0.4</v>
      </c>
    </row>
    <row r="239" spans="1:23" ht="15" thickBot="1">
      <c r="A239" s="5">
        <v>238</v>
      </c>
      <c r="B239" s="22" t="s">
        <v>288</v>
      </c>
      <c r="C239" s="22" t="s">
        <v>129</v>
      </c>
      <c r="D239" s="8">
        <v>128</v>
      </c>
      <c r="E239" s="8">
        <v>439</v>
      </c>
      <c r="F239" s="8">
        <v>8</v>
      </c>
      <c r="G239" s="8">
        <v>43</v>
      </c>
      <c r="H239" s="8">
        <v>38</v>
      </c>
      <c r="I239" s="8">
        <v>9</v>
      </c>
      <c r="J239" s="9">
        <v>0.121</v>
      </c>
      <c r="K239" s="10">
        <v>0.17799999999999999</v>
      </c>
      <c r="L239" s="8">
        <v>0.107</v>
      </c>
      <c r="M239" s="8">
        <v>0.23</v>
      </c>
      <c r="N239" s="11">
        <v>0.2</v>
      </c>
      <c r="O239" s="8">
        <v>0.307</v>
      </c>
      <c r="P239" s="8">
        <v>0.307</v>
      </c>
      <c r="Q239" s="8">
        <v>0.28000000000000003</v>
      </c>
      <c r="R239" s="8">
        <v>0.29799999999999999</v>
      </c>
      <c r="S239" s="8">
        <v>73</v>
      </c>
      <c r="T239" s="11">
        <v>0.3</v>
      </c>
      <c r="U239" s="11">
        <v>-14.7</v>
      </c>
      <c r="V239" s="8">
        <v>3.5</v>
      </c>
      <c r="W239" s="8">
        <v>0.4</v>
      </c>
    </row>
    <row r="240" spans="1:23" ht="15" thickBot="1">
      <c r="A240" s="5">
        <v>239</v>
      </c>
      <c r="B240" s="22" t="s">
        <v>302</v>
      </c>
      <c r="C240" s="22" t="s">
        <v>48</v>
      </c>
      <c r="D240" s="8">
        <v>147</v>
      </c>
      <c r="E240" s="8">
        <v>518</v>
      </c>
      <c r="F240" s="8">
        <v>1</v>
      </c>
      <c r="G240" s="8">
        <v>52</v>
      </c>
      <c r="H240" s="8">
        <v>29</v>
      </c>
      <c r="I240" s="8">
        <v>20</v>
      </c>
      <c r="J240" s="9">
        <v>8.1000000000000003E-2</v>
      </c>
      <c r="K240" s="10">
        <v>0.187</v>
      </c>
      <c r="L240" s="8">
        <v>5.8000000000000003E-2</v>
      </c>
      <c r="M240" s="8">
        <v>0.29499999999999998</v>
      </c>
      <c r="N240" s="11">
        <v>0.23799999999999999</v>
      </c>
      <c r="O240" s="8">
        <v>0.30099999999999999</v>
      </c>
      <c r="P240" s="8">
        <v>0.29699999999999999</v>
      </c>
      <c r="Q240" s="8">
        <v>0.26800000000000002</v>
      </c>
      <c r="R240" s="8">
        <v>0.27500000000000002</v>
      </c>
      <c r="S240" s="8">
        <v>69</v>
      </c>
      <c r="T240" s="11">
        <v>4.2</v>
      </c>
      <c r="U240" s="11">
        <v>-15</v>
      </c>
      <c r="V240" s="8">
        <v>0.9</v>
      </c>
      <c r="W240" s="8">
        <v>0.4</v>
      </c>
    </row>
    <row r="241" spans="1:23" ht="15" thickBot="1">
      <c r="A241" s="5">
        <v>240</v>
      </c>
      <c r="B241" s="22" t="s">
        <v>287</v>
      </c>
      <c r="C241" s="6" t="s">
        <v>103</v>
      </c>
      <c r="D241" s="8">
        <v>123</v>
      </c>
      <c r="E241" s="8">
        <v>457</v>
      </c>
      <c r="F241" s="8">
        <v>17</v>
      </c>
      <c r="G241" s="8">
        <v>42</v>
      </c>
      <c r="H241" s="8">
        <v>61</v>
      </c>
      <c r="I241" s="8">
        <v>0</v>
      </c>
      <c r="J241" s="9">
        <v>6.8000000000000005E-2</v>
      </c>
      <c r="K241" s="10">
        <v>0.28899999999999998</v>
      </c>
      <c r="L241" s="8">
        <v>0.16800000000000001</v>
      </c>
      <c r="M241" s="8">
        <v>0.32400000000000001</v>
      </c>
      <c r="N241" s="11">
        <v>0.251</v>
      </c>
      <c r="O241" s="8">
        <v>0.30399999999999999</v>
      </c>
      <c r="P241" s="8">
        <v>0.41899999999999998</v>
      </c>
      <c r="Q241" s="8">
        <v>0.313</v>
      </c>
      <c r="R241" s="8">
        <v>0.318</v>
      </c>
      <c r="S241" s="8">
        <v>96</v>
      </c>
      <c r="T241" s="11">
        <v>-4.0999999999999996</v>
      </c>
      <c r="U241" s="11">
        <v>-6.4</v>
      </c>
      <c r="V241" s="8">
        <v>-5.7</v>
      </c>
      <c r="W241" s="8">
        <v>0.3</v>
      </c>
    </row>
    <row r="242" spans="1:23" ht="15" thickBot="1">
      <c r="A242" s="5">
        <v>241</v>
      </c>
      <c r="B242" s="22" t="s">
        <v>293</v>
      </c>
      <c r="C242" s="22" t="s">
        <v>29</v>
      </c>
      <c r="D242" s="8">
        <v>95</v>
      </c>
      <c r="E242" s="8">
        <v>307</v>
      </c>
      <c r="F242" s="8">
        <v>9</v>
      </c>
      <c r="G242" s="8">
        <v>32</v>
      </c>
      <c r="H242" s="8">
        <v>31</v>
      </c>
      <c r="I242" s="8">
        <v>2</v>
      </c>
      <c r="J242" s="9">
        <v>0.11700000000000001</v>
      </c>
      <c r="K242" s="10">
        <v>0.27</v>
      </c>
      <c r="L242" s="8">
        <v>0.126</v>
      </c>
      <c r="M242" s="8">
        <v>0.27200000000000002</v>
      </c>
      <c r="N242" s="11">
        <v>0.214</v>
      </c>
      <c r="O242" s="8">
        <v>0.31900000000000001</v>
      </c>
      <c r="P242" s="8">
        <v>0.34</v>
      </c>
      <c r="Q242" s="8">
        <v>0.29499999999999998</v>
      </c>
      <c r="R242" s="8">
        <v>0.32900000000000001</v>
      </c>
      <c r="S242" s="8">
        <v>84</v>
      </c>
      <c r="T242" s="11">
        <v>-1.2</v>
      </c>
      <c r="U242" s="11">
        <v>-7.2</v>
      </c>
      <c r="V242" s="8">
        <v>-0.2</v>
      </c>
      <c r="W242" s="8">
        <v>0.3</v>
      </c>
    </row>
    <row r="243" spans="1:23" ht="15" thickBot="1">
      <c r="A243" s="5">
        <v>242</v>
      </c>
      <c r="B243" s="22" t="s">
        <v>291</v>
      </c>
      <c r="C243" s="6" t="s">
        <v>292</v>
      </c>
      <c r="D243" s="8">
        <v>112</v>
      </c>
      <c r="E243" s="8">
        <v>400</v>
      </c>
      <c r="F243" s="8">
        <v>14</v>
      </c>
      <c r="G243" s="8">
        <v>41</v>
      </c>
      <c r="H243" s="8">
        <v>38</v>
      </c>
      <c r="I243" s="8">
        <v>4</v>
      </c>
      <c r="J243" s="9">
        <v>5.2999999999999999E-2</v>
      </c>
      <c r="K243" s="10">
        <v>0.30299999999999999</v>
      </c>
      <c r="L243" s="8">
        <v>0.14799999999999999</v>
      </c>
      <c r="M243" s="8">
        <v>0.26400000000000001</v>
      </c>
      <c r="N243" s="11">
        <v>0.20699999999999999</v>
      </c>
      <c r="O243" s="8">
        <v>0.25800000000000001</v>
      </c>
      <c r="P243" s="8">
        <v>0.35499999999999998</v>
      </c>
      <c r="Q243" s="8">
        <v>0.26600000000000001</v>
      </c>
      <c r="R243" s="8">
        <v>0.27800000000000002</v>
      </c>
      <c r="S243" s="8">
        <v>66</v>
      </c>
      <c r="T243" s="11">
        <v>-3.8</v>
      </c>
      <c r="U243" s="11">
        <v>-20.399999999999999</v>
      </c>
      <c r="V243" s="8">
        <v>9.8000000000000007</v>
      </c>
      <c r="W243" s="8">
        <v>0.3</v>
      </c>
    </row>
    <row r="244" spans="1:23" ht="15" thickBot="1">
      <c r="A244" s="5">
        <v>243</v>
      </c>
      <c r="B244" s="22" t="s">
        <v>299</v>
      </c>
      <c r="C244" s="22" t="s">
        <v>58</v>
      </c>
      <c r="D244" s="8">
        <v>141</v>
      </c>
      <c r="E244" s="8">
        <v>455</v>
      </c>
      <c r="F244" s="8">
        <v>13</v>
      </c>
      <c r="G244" s="8">
        <v>59</v>
      </c>
      <c r="H244" s="8">
        <v>60</v>
      </c>
      <c r="I244" s="8">
        <v>11</v>
      </c>
      <c r="J244" s="9">
        <v>7.0000000000000007E-2</v>
      </c>
      <c r="K244" s="10">
        <v>0.14899999999999999</v>
      </c>
      <c r="L244" s="8">
        <v>0.155</v>
      </c>
      <c r="M244" s="8">
        <v>0.25800000000000001</v>
      </c>
      <c r="N244" s="11">
        <v>0.24</v>
      </c>
      <c r="O244" s="8">
        <v>0.3</v>
      </c>
      <c r="P244" s="8">
        <v>0.39600000000000002</v>
      </c>
      <c r="Q244" s="8">
        <v>0.30199999999999999</v>
      </c>
      <c r="R244" s="8">
        <v>0.30099999999999999</v>
      </c>
      <c r="S244" s="8">
        <v>93</v>
      </c>
      <c r="T244" s="11">
        <v>2.1</v>
      </c>
      <c r="U244" s="11">
        <v>-1.7</v>
      </c>
      <c r="V244" s="8">
        <v>-10.9</v>
      </c>
      <c r="W244" s="8">
        <v>0.3</v>
      </c>
    </row>
    <row r="245" spans="1:23" ht="15" thickBot="1">
      <c r="A245" s="5">
        <v>244</v>
      </c>
      <c r="B245" s="22" t="s">
        <v>295</v>
      </c>
      <c r="C245" s="22" t="s">
        <v>52</v>
      </c>
      <c r="D245" s="8">
        <v>93</v>
      </c>
      <c r="E245" s="8">
        <v>323</v>
      </c>
      <c r="F245" s="8">
        <v>6</v>
      </c>
      <c r="G245" s="8">
        <v>35</v>
      </c>
      <c r="H245" s="8">
        <v>33</v>
      </c>
      <c r="I245" s="8">
        <v>15</v>
      </c>
      <c r="J245" s="9">
        <v>6.8000000000000005E-2</v>
      </c>
      <c r="K245" s="10">
        <v>0.23200000000000001</v>
      </c>
      <c r="L245" s="8">
        <v>0.107</v>
      </c>
      <c r="M245" s="8">
        <v>0.30599999999999999</v>
      </c>
      <c r="N245" s="11">
        <v>0.245</v>
      </c>
      <c r="O245" s="8">
        <v>0.29699999999999999</v>
      </c>
      <c r="P245" s="8">
        <v>0.35199999999999998</v>
      </c>
      <c r="Q245" s="8">
        <v>0.28599999999999998</v>
      </c>
      <c r="R245" s="8">
        <v>0.29399999999999998</v>
      </c>
      <c r="S245" s="8">
        <v>80</v>
      </c>
      <c r="T245" s="11">
        <v>0.7</v>
      </c>
      <c r="U245" s="11">
        <v>-7</v>
      </c>
      <c r="V245" s="8">
        <v>-1.4</v>
      </c>
      <c r="W245" s="8">
        <v>0.2</v>
      </c>
    </row>
    <row r="246" spans="1:23" ht="15" thickBot="1">
      <c r="A246" s="5">
        <v>245</v>
      </c>
      <c r="B246" s="22" t="s">
        <v>289</v>
      </c>
      <c r="C246" s="22" t="s">
        <v>95</v>
      </c>
      <c r="D246" s="8">
        <v>117</v>
      </c>
      <c r="E246" s="8">
        <v>465</v>
      </c>
      <c r="F246" s="8">
        <v>16</v>
      </c>
      <c r="G246" s="8">
        <v>51</v>
      </c>
      <c r="H246" s="8">
        <v>51</v>
      </c>
      <c r="I246" s="8">
        <v>7</v>
      </c>
      <c r="J246" s="9">
        <v>0.08</v>
      </c>
      <c r="K246" s="10">
        <v>0.224</v>
      </c>
      <c r="L246" s="8">
        <v>0.16900000000000001</v>
      </c>
      <c r="M246" s="8">
        <v>0.33100000000000002</v>
      </c>
      <c r="N246" s="11">
        <v>0.27600000000000002</v>
      </c>
      <c r="O246" s="8">
        <v>0.34200000000000003</v>
      </c>
      <c r="P246" s="8">
        <v>0.44500000000000001</v>
      </c>
      <c r="Q246" s="8">
        <v>0.34100000000000003</v>
      </c>
      <c r="R246" s="8">
        <v>0.33300000000000002</v>
      </c>
      <c r="S246" s="8">
        <v>116</v>
      </c>
      <c r="T246" s="11">
        <v>-1.2</v>
      </c>
      <c r="U246" s="11">
        <v>8.1</v>
      </c>
      <c r="V246" s="8">
        <v>-21.7</v>
      </c>
      <c r="W246" s="8">
        <v>0.2</v>
      </c>
    </row>
    <row r="247" spans="1:23" ht="15" thickBot="1">
      <c r="A247" s="5">
        <v>246</v>
      </c>
      <c r="B247" s="22" t="s">
        <v>301</v>
      </c>
      <c r="C247" s="22" t="s">
        <v>50</v>
      </c>
      <c r="D247" s="8">
        <v>152</v>
      </c>
      <c r="E247" s="8">
        <v>615</v>
      </c>
      <c r="F247" s="8">
        <v>21</v>
      </c>
      <c r="G247" s="8">
        <v>67</v>
      </c>
      <c r="H247" s="8">
        <v>80</v>
      </c>
      <c r="I247" s="8">
        <v>0</v>
      </c>
      <c r="J247" s="9">
        <v>5.8999999999999997E-2</v>
      </c>
      <c r="K247" s="10">
        <v>0.21</v>
      </c>
      <c r="L247" s="8">
        <v>0.17100000000000001</v>
      </c>
      <c r="M247" s="8">
        <v>0.29899999999999999</v>
      </c>
      <c r="N247" s="11">
        <v>0.25800000000000001</v>
      </c>
      <c r="O247" s="8">
        <v>0.314</v>
      </c>
      <c r="P247" s="8">
        <v>0.42899999999999999</v>
      </c>
      <c r="Q247" s="8">
        <v>0.32100000000000001</v>
      </c>
      <c r="R247" s="8">
        <v>0.317</v>
      </c>
      <c r="S247" s="8">
        <v>103</v>
      </c>
      <c r="T247" s="11">
        <v>-6.1</v>
      </c>
      <c r="U247" s="11">
        <v>-4</v>
      </c>
      <c r="V247" s="8">
        <v>-14.9</v>
      </c>
      <c r="W247" s="8">
        <v>0.2</v>
      </c>
    </row>
    <row r="248" spans="1:23" ht="15" thickBot="1">
      <c r="A248" s="5">
        <v>247</v>
      </c>
      <c r="B248" s="22" t="s">
        <v>300</v>
      </c>
      <c r="C248" s="6" t="s">
        <v>103</v>
      </c>
      <c r="D248" s="8">
        <v>142</v>
      </c>
      <c r="E248" s="8">
        <v>545</v>
      </c>
      <c r="F248" s="8">
        <v>6</v>
      </c>
      <c r="G248" s="8">
        <v>70</v>
      </c>
      <c r="H248" s="8">
        <v>58</v>
      </c>
      <c r="I248" s="8">
        <v>15</v>
      </c>
      <c r="J248" s="9">
        <v>5.2999999999999999E-2</v>
      </c>
      <c r="K248" s="10">
        <v>0.182</v>
      </c>
      <c r="L248" s="8">
        <v>0.11600000000000001</v>
      </c>
      <c r="M248" s="8">
        <v>0.314</v>
      </c>
      <c r="N248" s="11">
        <v>0.26300000000000001</v>
      </c>
      <c r="O248" s="8">
        <v>0.30499999999999999</v>
      </c>
      <c r="P248" s="8">
        <v>0.378</v>
      </c>
      <c r="Q248" s="8">
        <v>0.29699999999999999</v>
      </c>
      <c r="R248" s="8">
        <v>0.30299999999999999</v>
      </c>
      <c r="S248" s="8">
        <v>88</v>
      </c>
      <c r="T248" s="11">
        <v>-2</v>
      </c>
      <c r="U248" s="11">
        <v>-9.6</v>
      </c>
      <c r="V248" s="8">
        <v>-7</v>
      </c>
      <c r="W248" s="8">
        <v>0.2</v>
      </c>
    </row>
    <row r="249" spans="1:23" ht="15" thickBot="1">
      <c r="A249" s="5">
        <v>248</v>
      </c>
      <c r="B249" s="22" t="s">
        <v>296</v>
      </c>
      <c r="C249" s="22" t="s">
        <v>100</v>
      </c>
      <c r="D249" s="8">
        <v>108</v>
      </c>
      <c r="E249" s="8">
        <v>323</v>
      </c>
      <c r="F249" s="8">
        <v>6</v>
      </c>
      <c r="G249" s="8">
        <v>33</v>
      </c>
      <c r="H249" s="8">
        <v>26</v>
      </c>
      <c r="I249" s="8">
        <v>4</v>
      </c>
      <c r="J249" s="9">
        <v>5.2999999999999999E-2</v>
      </c>
      <c r="K249" s="10">
        <v>0.183</v>
      </c>
      <c r="L249" s="8">
        <v>9.5000000000000001E-2</v>
      </c>
      <c r="M249" s="8">
        <v>0.23400000000000001</v>
      </c>
      <c r="N249" s="11">
        <v>0.20399999999999999</v>
      </c>
      <c r="O249" s="8">
        <v>0.26300000000000001</v>
      </c>
      <c r="P249" s="8">
        <v>0.29899999999999999</v>
      </c>
      <c r="Q249" s="8">
        <v>0.251</v>
      </c>
      <c r="R249" s="8">
        <v>0.27300000000000002</v>
      </c>
      <c r="S249" s="8">
        <v>53</v>
      </c>
      <c r="T249" s="11">
        <v>-1.5</v>
      </c>
      <c r="U249" s="11">
        <v>-20.399999999999999</v>
      </c>
      <c r="V249" s="8">
        <v>11.3</v>
      </c>
      <c r="W249" s="8">
        <v>0.2</v>
      </c>
    </row>
    <row r="250" spans="1:23" ht="15" thickBot="1">
      <c r="A250" s="5">
        <v>249</v>
      </c>
      <c r="B250" s="22" t="s">
        <v>285</v>
      </c>
      <c r="C250" s="22" t="s">
        <v>45</v>
      </c>
      <c r="D250" s="8">
        <v>137</v>
      </c>
      <c r="E250" s="8">
        <v>448</v>
      </c>
      <c r="F250" s="8">
        <v>6</v>
      </c>
      <c r="G250" s="8">
        <v>46</v>
      </c>
      <c r="H250" s="8">
        <v>34</v>
      </c>
      <c r="I250" s="8">
        <v>26</v>
      </c>
      <c r="J250" s="9">
        <v>8.5000000000000006E-2</v>
      </c>
      <c r="K250" s="10">
        <v>0.21</v>
      </c>
      <c r="L250" s="8">
        <v>8.2000000000000003E-2</v>
      </c>
      <c r="M250" s="8">
        <v>0.26800000000000002</v>
      </c>
      <c r="N250" s="11">
        <v>0.218</v>
      </c>
      <c r="O250" s="8">
        <v>0.28499999999999998</v>
      </c>
      <c r="P250" s="8">
        <v>0.3</v>
      </c>
      <c r="Q250" s="8">
        <v>0.26200000000000001</v>
      </c>
      <c r="R250" s="8">
        <v>0.27500000000000002</v>
      </c>
      <c r="S250" s="8">
        <v>60</v>
      </c>
      <c r="T250" s="11">
        <v>3.9</v>
      </c>
      <c r="U250" s="11">
        <v>-18.100000000000001</v>
      </c>
      <c r="V250" s="8">
        <v>4.7</v>
      </c>
      <c r="W250" s="8">
        <v>0.2</v>
      </c>
    </row>
    <row r="251" spans="1:23" ht="15" thickBot="1">
      <c r="A251" s="5">
        <v>250</v>
      </c>
      <c r="B251" s="22" t="s">
        <v>290</v>
      </c>
      <c r="C251" s="22" t="s">
        <v>100</v>
      </c>
      <c r="D251" s="8">
        <v>153</v>
      </c>
      <c r="E251" s="8">
        <v>626</v>
      </c>
      <c r="F251" s="8">
        <v>19</v>
      </c>
      <c r="G251" s="8">
        <v>60</v>
      </c>
      <c r="H251" s="8">
        <v>78</v>
      </c>
      <c r="I251" s="8">
        <v>4</v>
      </c>
      <c r="J251" s="9">
        <v>6.4000000000000001E-2</v>
      </c>
      <c r="K251" s="10">
        <v>0.22700000000000001</v>
      </c>
      <c r="L251" s="8">
        <v>0.154</v>
      </c>
      <c r="M251" s="8">
        <v>0.307</v>
      </c>
      <c r="N251" s="11">
        <v>0.25700000000000001</v>
      </c>
      <c r="O251" s="8">
        <v>0.30399999999999999</v>
      </c>
      <c r="P251" s="8">
        <v>0.41099999999999998</v>
      </c>
      <c r="Q251" s="8">
        <v>0.309</v>
      </c>
      <c r="R251" s="8">
        <v>0.32900000000000001</v>
      </c>
      <c r="S251" s="8">
        <v>92</v>
      </c>
      <c r="T251" s="11">
        <v>-2.7</v>
      </c>
      <c r="U251" s="11">
        <v>-9.1999999999999993</v>
      </c>
      <c r="V251" s="8">
        <v>-10.6</v>
      </c>
      <c r="W251" s="8">
        <v>0.2</v>
      </c>
    </row>
    <row r="252" spans="1:23" ht="15" thickBot="1">
      <c r="A252" s="5">
        <v>251</v>
      </c>
      <c r="B252" s="22" t="s">
        <v>305</v>
      </c>
      <c r="C252" s="22" t="s">
        <v>54</v>
      </c>
      <c r="D252" s="8">
        <v>115</v>
      </c>
      <c r="E252" s="8">
        <v>361</v>
      </c>
      <c r="F252" s="8">
        <v>6</v>
      </c>
      <c r="G252" s="8">
        <v>39</v>
      </c>
      <c r="H252" s="8">
        <v>37</v>
      </c>
      <c r="I252" s="8">
        <v>14</v>
      </c>
      <c r="J252" s="9">
        <v>7.8E-2</v>
      </c>
      <c r="K252" s="10">
        <v>0.19400000000000001</v>
      </c>
      <c r="L252" s="8">
        <v>9.8000000000000004E-2</v>
      </c>
      <c r="M252" s="8">
        <v>0.28899999999999998</v>
      </c>
      <c r="N252" s="11">
        <v>0.24199999999999999</v>
      </c>
      <c r="O252" s="8">
        <v>0.30599999999999999</v>
      </c>
      <c r="P252" s="8">
        <v>0.34</v>
      </c>
      <c r="Q252" s="8">
        <v>0.28599999999999998</v>
      </c>
      <c r="R252" s="8">
        <v>0.29199999999999998</v>
      </c>
      <c r="S252" s="8">
        <v>82</v>
      </c>
      <c r="T252" s="11">
        <v>-2.6</v>
      </c>
      <c r="U252" s="11">
        <v>-10.5</v>
      </c>
      <c r="V252" s="8">
        <v>-0.2</v>
      </c>
      <c r="W252" s="8">
        <v>0.2</v>
      </c>
    </row>
    <row r="253" spans="1:23" ht="15" thickBot="1">
      <c r="A253" s="5">
        <v>252</v>
      </c>
      <c r="B253" s="22" t="s">
        <v>304</v>
      </c>
      <c r="C253" s="22" t="s">
        <v>43</v>
      </c>
      <c r="D253" s="8">
        <v>104</v>
      </c>
      <c r="E253" s="8">
        <v>319</v>
      </c>
      <c r="F253" s="8">
        <v>13</v>
      </c>
      <c r="G253" s="8">
        <v>33</v>
      </c>
      <c r="H253" s="8">
        <v>48</v>
      </c>
      <c r="I253" s="8">
        <v>0</v>
      </c>
      <c r="J253" s="9">
        <v>0.13200000000000001</v>
      </c>
      <c r="K253" s="10">
        <v>0.254</v>
      </c>
      <c r="L253" s="8">
        <v>0.17100000000000001</v>
      </c>
      <c r="M253" s="8">
        <v>0.28199999999999997</v>
      </c>
      <c r="N253" s="11">
        <v>0.23300000000000001</v>
      </c>
      <c r="O253" s="8">
        <v>0.33900000000000002</v>
      </c>
      <c r="P253" s="8">
        <v>0.40400000000000003</v>
      </c>
      <c r="Q253" s="8">
        <v>0.32700000000000001</v>
      </c>
      <c r="R253" s="8">
        <v>0.32300000000000001</v>
      </c>
      <c r="S253" s="8">
        <v>109</v>
      </c>
      <c r="T253" s="11">
        <v>-3.7</v>
      </c>
      <c r="U253" s="11">
        <v>-0.2</v>
      </c>
      <c r="V253" s="8">
        <v>-9.1999999999999993</v>
      </c>
      <c r="W253" s="8">
        <v>0.1</v>
      </c>
    </row>
    <row r="254" spans="1:23" ht="15" thickBot="1">
      <c r="A254" s="5">
        <v>253</v>
      </c>
      <c r="B254" s="22" t="s">
        <v>307</v>
      </c>
      <c r="C254" s="22" t="s">
        <v>24</v>
      </c>
      <c r="D254" s="8">
        <v>81</v>
      </c>
      <c r="E254" s="8">
        <v>304</v>
      </c>
      <c r="F254" s="8">
        <v>7</v>
      </c>
      <c r="G254" s="8">
        <v>36</v>
      </c>
      <c r="H254" s="8">
        <v>32</v>
      </c>
      <c r="I254" s="8">
        <v>3</v>
      </c>
      <c r="J254" s="9">
        <v>0.125</v>
      </c>
      <c r="K254" s="10">
        <v>0.20100000000000001</v>
      </c>
      <c r="L254" s="8">
        <v>0.17199999999999999</v>
      </c>
      <c r="M254" s="8">
        <v>0.224</v>
      </c>
      <c r="N254" s="11">
        <v>0.19500000000000001</v>
      </c>
      <c r="O254" s="8">
        <v>0.30499999999999999</v>
      </c>
      <c r="P254" s="8">
        <v>0.36699999999999999</v>
      </c>
      <c r="Q254" s="8">
        <v>0.29499999999999998</v>
      </c>
      <c r="R254" s="8">
        <v>0.30499999999999999</v>
      </c>
      <c r="S254" s="8">
        <v>85</v>
      </c>
      <c r="T254" s="11">
        <v>0.5</v>
      </c>
      <c r="U254" s="11">
        <v>-5.0999999999999996</v>
      </c>
      <c r="V254" s="8">
        <v>-3.8</v>
      </c>
      <c r="W254" s="8">
        <v>0.1</v>
      </c>
    </row>
    <row r="255" spans="1:23" ht="15" thickBot="1">
      <c r="A255" s="5">
        <v>254</v>
      </c>
      <c r="B255" s="22" t="s">
        <v>303</v>
      </c>
      <c r="C255" s="22" t="s">
        <v>129</v>
      </c>
      <c r="D255" s="8">
        <v>122</v>
      </c>
      <c r="E255" s="8">
        <v>482</v>
      </c>
      <c r="F255" s="8">
        <v>9</v>
      </c>
      <c r="G255" s="8">
        <v>61</v>
      </c>
      <c r="H255" s="8">
        <v>50</v>
      </c>
      <c r="I255" s="8">
        <v>9</v>
      </c>
      <c r="J255" s="9">
        <v>5.6000000000000001E-2</v>
      </c>
      <c r="K255" s="10">
        <v>0.124</v>
      </c>
      <c r="L255" s="8">
        <v>0.11899999999999999</v>
      </c>
      <c r="M255" s="8">
        <v>0.28599999999999998</v>
      </c>
      <c r="N255" s="11">
        <v>0.26600000000000001</v>
      </c>
      <c r="O255" s="8">
        <v>0.30399999999999999</v>
      </c>
      <c r="P255" s="8">
        <v>0.38500000000000001</v>
      </c>
      <c r="Q255" s="8">
        <v>0.29699999999999999</v>
      </c>
      <c r="R255" s="8">
        <v>0.309</v>
      </c>
      <c r="S255" s="8">
        <v>84</v>
      </c>
      <c r="T255" s="11">
        <v>-2.6</v>
      </c>
      <c r="U255" s="11">
        <v>-12.3</v>
      </c>
      <c r="V255" s="8">
        <v>-2.7</v>
      </c>
      <c r="W255" s="8">
        <v>0.1</v>
      </c>
    </row>
    <row r="256" spans="1:23" ht="15" thickBot="1">
      <c r="A256" s="5">
        <v>255</v>
      </c>
      <c r="B256" s="22" t="s">
        <v>294</v>
      </c>
      <c r="C256" s="22" t="s">
        <v>37</v>
      </c>
      <c r="D256" s="8">
        <v>99</v>
      </c>
      <c r="E256" s="8">
        <v>312</v>
      </c>
      <c r="F256" s="8">
        <v>2</v>
      </c>
      <c r="G256" s="8">
        <v>37</v>
      </c>
      <c r="H256" s="8">
        <v>16</v>
      </c>
      <c r="I256" s="8">
        <v>26</v>
      </c>
      <c r="J256" s="9">
        <v>8.3000000000000004E-2</v>
      </c>
      <c r="K256" s="10">
        <v>0.19900000000000001</v>
      </c>
      <c r="L256" s="8">
        <v>8.3000000000000004E-2</v>
      </c>
      <c r="M256" s="8">
        <v>0.30499999999999999</v>
      </c>
      <c r="N256" s="11">
        <v>0.24299999999999999</v>
      </c>
      <c r="O256" s="8">
        <v>0.318</v>
      </c>
      <c r="P256" s="8">
        <v>0.32600000000000001</v>
      </c>
      <c r="Q256" s="8">
        <v>0.28899999999999998</v>
      </c>
      <c r="R256" s="8">
        <v>0.29299999999999998</v>
      </c>
      <c r="S256" s="8">
        <v>79</v>
      </c>
      <c r="T256" s="11">
        <v>4.0999999999999996</v>
      </c>
      <c r="U256" s="11">
        <v>-4.2</v>
      </c>
      <c r="V256" s="8">
        <v>-5.0999999999999996</v>
      </c>
      <c r="W256" s="8">
        <v>0.1</v>
      </c>
    </row>
    <row r="257" spans="1:23" ht="15" thickBot="1">
      <c r="A257" s="5">
        <v>256</v>
      </c>
      <c r="B257" s="22" t="s">
        <v>1664</v>
      </c>
      <c r="C257" s="22" t="s">
        <v>169</v>
      </c>
      <c r="D257" s="8">
        <v>82</v>
      </c>
      <c r="E257" s="8">
        <v>303</v>
      </c>
      <c r="F257" s="8">
        <v>10</v>
      </c>
      <c r="G257" s="8">
        <v>35</v>
      </c>
      <c r="H257" s="8">
        <v>27</v>
      </c>
      <c r="I257" s="8">
        <v>5</v>
      </c>
      <c r="J257" s="9">
        <v>0.13900000000000001</v>
      </c>
      <c r="K257" s="10">
        <v>0.23799999999999999</v>
      </c>
      <c r="L257" s="8">
        <v>0.16</v>
      </c>
      <c r="M257" s="8">
        <v>0.22600000000000001</v>
      </c>
      <c r="N257" s="11">
        <v>0.19500000000000001</v>
      </c>
      <c r="O257" s="8">
        <v>0.31</v>
      </c>
      <c r="P257" s="8">
        <v>0.35499999999999998</v>
      </c>
      <c r="Q257" s="8">
        <v>0.29699999999999999</v>
      </c>
      <c r="R257" s="8">
        <v>0.30099999999999999</v>
      </c>
      <c r="S257" s="8">
        <v>92</v>
      </c>
      <c r="T257" s="11">
        <v>1</v>
      </c>
      <c r="U257" s="11">
        <v>-2.1</v>
      </c>
      <c r="V257" s="8">
        <v>-6.9</v>
      </c>
      <c r="W257" s="8">
        <v>0.1</v>
      </c>
    </row>
    <row r="258" spans="1:23" ht="15" thickBot="1">
      <c r="A258" s="5">
        <v>257</v>
      </c>
      <c r="B258" s="22" t="s">
        <v>315</v>
      </c>
      <c r="C258" s="22" t="s">
        <v>129</v>
      </c>
      <c r="D258" s="8">
        <v>153</v>
      </c>
      <c r="E258" s="8">
        <v>586</v>
      </c>
      <c r="F258" s="8">
        <v>12</v>
      </c>
      <c r="G258" s="8">
        <v>57</v>
      </c>
      <c r="H258" s="8">
        <v>46</v>
      </c>
      <c r="I258" s="8">
        <v>1</v>
      </c>
      <c r="J258" s="9">
        <v>0.08</v>
      </c>
      <c r="K258" s="10">
        <v>0.155</v>
      </c>
      <c r="L258" s="8">
        <v>0.112</v>
      </c>
      <c r="M258" s="8">
        <v>0.28599999999999998</v>
      </c>
      <c r="N258" s="11">
        <v>0.254</v>
      </c>
      <c r="O258" s="8">
        <v>0.32600000000000001</v>
      </c>
      <c r="P258" s="8">
        <v>0.36599999999999999</v>
      </c>
      <c r="Q258" s="8">
        <v>0.30599999999999999</v>
      </c>
      <c r="R258" s="8">
        <v>0.32200000000000001</v>
      </c>
      <c r="S258" s="8">
        <v>90</v>
      </c>
      <c r="T258" s="11">
        <v>-3.9</v>
      </c>
      <c r="U258" s="11">
        <v>-11.1</v>
      </c>
      <c r="V258" s="8">
        <v>-7.7</v>
      </c>
      <c r="W258" s="8">
        <v>0.1</v>
      </c>
    </row>
    <row r="259" spans="1:23" ht="15" thickBot="1">
      <c r="A259" s="5">
        <v>258</v>
      </c>
      <c r="B259" s="22" t="s">
        <v>306</v>
      </c>
      <c r="C259" s="22" t="s">
        <v>169</v>
      </c>
      <c r="D259" s="8">
        <v>124</v>
      </c>
      <c r="E259" s="8">
        <v>419</v>
      </c>
      <c r="F259" s="8">
        <v>5</v>
      </c>
      <c r="G259" s="8">
        <v>42</v>
      </c>
      <c r="H259" s="8">
        <v>27</v>
      </c>
      <c r="I259" s="8">
        <v>15</v>
      </c>
      <c r="J259" s="9">
        <v>0.105</v>
      </c>
      <c r="K259" s="10">
        <v>9.5000000000000001E-2</v>
      </c>
      <c r="L259" s="8">
        <v>9.5000000000000001E-2</v>
      </c>
      <c r="M259" s="8">
        <v>0.221</v>
      </c>
      <c r="N259" s="11">
        <v>0.20899999999999999</v>
      </c>
      <c r="O259" s="8">
        <v>0.30299999999999999</v>
      </c>
      <c r="P259" s="8">
        <v>0.30399999999999999</v>
      </c>
      <c r="Q259" s="8">
        <v>0.27600000000000002</v>
      </c>
      <c r="R259" s="8">
        <v>0.29699999999999999</v>
      </c>
      <c r="S259" s="8">
        <v>77</v>
      </c>
      <c r="T259" s="11">
        <v>-1.1000000000000001</v>
      </c>
      <c r="U259" s="11">
        <v>-12.8</v>
      </c>
      <c r="V259" s="8">
        <v>-0.4</v>
      </c>
      <c r="W259" s="8">
        <v>0.1</v>
      </c>
    </row>
    <row r="260" spans="1:23" ht="15" thickBot="1">
      <c r="A260" s="5">
        <v>259</v>
      </c>
      <c r="B260" s="22" t="s">
        <v>314</v>
      </c>
      <c r="C260" s="22" t="s">
        <v>24</v>
      </c>
      <c r="D260" s="8">
        <v>133</v>
      </c>
      <c r="E260" s="8">
        <v>422</v>
      </c>
      <c r="F260" s="8">
        <v>7</v>
      </c>
      <c r="G260" s="8">
        <v>47</v>
      </c>
      <c r="H260" s="8">
        <v>55</v>
      </c>
      <c r="I260" s="8">
        <v>4</v>
      </c>
      <c r="J260" s="9">
        <v>4.7E-2</v>
      </c>
      <c r="K260" s="10">
        <v>0.17100000000000001</v>
      </c>
      <c r="L260" s="8">
        <v>0.122</v>
      </c>
      <c r="M260" s="8">
        <v>0.29599999999999999</v>
      </c>
      <c r="N260" s="11">
        <v>0.25900000000000001</v>
      </c>
      <c r="O260" s="8">
        <v>0.29399999999999998</v>
      </c>
      <c r="P260" s="8">
        <v>0.38100000000000001</v>
      </c>
      <c r="Q260" s="8">
        <v>0.28999999999999998</v>
      </c>
      <c r="R260" s="8">
        <v>0.31</v>
      </c>
      <c r="S260" s="8">
        <v>82</v>
      </c>
      <c r="T260" s="11">
        <v>-4.0999999999999996</v>
      </c>
      <c r="U260" s="11">
        <v>-13.4</v>
      </c>
      <c r="V260" s="8">
        <v>0</v>
      </c>
      <c r="W260" s="8">
        <v>0.1</v>
      </c>
    </row>
    <row r="261" spans="1:23" ht="15" thickBot="1">
      <c r="A261" s="5">
        <v>260</v>
      </c>
      <c r="B261" s="22" t="s">
        <v>311</v>
      </c>
      <c r="C261" s="22" t="s">
        <v>109</v>
      </c>
      <c r="D261" s="8">
        <v>141</v>
      </c>
      <c r="E261" s="8">
        <v>526</v>
      </c>
      <c r="F261" s="8">
        <v>14</v>
      </c>
      <c r="G261" s="8">
        <v>48</v>
      </c>
      <c r="H261" s="8">
        <v>72</v>
      </c>
      <c r="I261" s="8">
        <v>1</v>
      </c>
      <c r="J261" s="9">
        <v>6.5000000000000002E-2</v>
      </c>
      <c r="K261" s="10">
        <v>0.224</v>
      </c>
      <c r="L261" s="8">
        <v>0.14199999999999999</v>
      </c>
      <c r="M261" s="8">
        <v>0.32400000000000001</v>
      </c>
      <c r="N261" s="11">
        <v>0.26700000000000002</v>
      </c>
      <c r="O261" s="8">
        <v>0.316</v>
      </c>
      <c r="P261" s="8">
        <v>0.40899999999999997</v>
      </c>
      <c r="Q261" s="8">
        <v>0.314</v>
      </c>
      <c r="R261" s="8">
        <v>0.29499999999999998</v>
      </c>
      <c r="S261" s="8">
        <v>81</v>
      </c>
      <c r="T261" s="11">
        <v>-0.5</v>
      </c>
      <c r="U261" s="11">
        <v>-13</v>
      </c>
      <c r="V261" s="8">
        <v>-4.8</v>
      </c>
      <c r="W261" s="8">
        <v>0</v>
      </c>
    </row>
    <row r="262" spans="1:23" ht="15" thickBot="1">
      <c r="A262" s="5">
        <v>261</v>
      </c>
      <c r="B262" s="22" t="s">
        <v>319</v>
      </c>
      <c r="C262" s="22" t="s">
        <v>39</v>
      </c>
      <c r="D262" s="8">
        <v>148</v>
      </c>
      <c r="E262" s="8">
        <v>602</v>
      </c>
      <c r="F262" s="8">
        <v>16</v>
      </c>
      <c r="G262" s="8">
        <v>65</v>
      </c>
      <c r="H262" s="8">
        <v>56</v>
      </c>
      <c r="I262" s="8">
        <v>6</v>
      </c>
      <c r="J262" s="9">
        <v>0.10299999999999999</v>
      </c>
      <c r="K262" s="10">
        <v>0.28199999999999997</v>
      </c>
      <c r="L262" s="8">
        <v>0.16300000000000001</v>
      </c>
      <c r="M262" s="8">
        <v>0.311</v>
      </c>
      <c r="N262" s="11">
        <v>0.23499999999999999</v>
      </c>
      <c r="O262" s="8">
        <v>0.316</v>
      </c>
      <c r="P262" s="8">
        <v>0.39800000000000002</v>
      </c>
      <c r="Q262" s="8">
        <v>0.31</v>
      </c>
      <c r="R262" s="8">
        <v>0.32500000000000001</v>
      </c>
      <c r="S262" s="8">
        <v>92</v>
      </c>
      <c r="T262" s="11">
        <v>-0.9</v>
      </c>
      <c r="U262" s="11">
        <v>-6.7</v>
      </c>
      <c r="V262" s="8">
        <v>-13.6</v>
      </c>
      <c r="W262" s="8">
        <v>0</v>
      </c>
    </row>
    <row r="263" spans="1:23" ht="15" thickBot="1">
      <c r="A263" s="5">
        <v>262</v>
      </c>
      <c r="B263" s="22" t="s">
        <v>308</v>
      </c>
      <c r="C263" s="22" t="s">
        <v>169</v>
      </c>
      <c r="D263" s="8">
        <v>112</v>
      </c>
      <c r="E263" s="8">
        <v>378</v>
      </c>
      <c r="F263" s="8">
        <v>14</v>
      </c>
      <c r="G263" s="8">
        <v>33</v>
      </c>
      <c r="H263" s="8">
        <v>52</v>
      </c>
      <c r="I263" s="8">
        <v>3</v>
      </c>
      <c r="J263" s="9">
        <v>7.9000000000000001E-2</v>
      </c>
      <c r="K263" s="10">
        <v>0.26700000000000002</v>
      </c>
      <c r="L263" s="8">
        <v>0.184</v>
      </c>
      <c r="M263" s="8">
        <v>0.27</v>
      </c>
      <c r="N263" s="11">
        <v>0.222</v>
      </c>
      <c r="O263" s="8">
        <v>0.28599999999999998</v>
      </c>
      <c r="P263" s="8">
        <v>0.40500000000000003</v>
      </c>
      <c r="Q263" s="8">
        <v>0.29799999999999999</v>
      </c>
      <c r="R263" s="8">
        <v>0.32300000000000001</v>
      </c>
      <c r="S263" s="8">
        <v>92</v>
      </c>
      <c r="T263" s="11">
        <v>-1.8</v>
      </c>
      <c r="U263" s="11">
        <v>-5.4</v>
      </c>
      <c r="V263" s="8">
        <v>-7.7</v>
      </c>
      <c r="W263" s="8">
        <v>0</v>
      </c>
    </row>
    <row r="264" spans="1:23" ht="15" thickBot="1">
      <c r="A264" s="5">
        <v>263</v>
      </c>
      <c r="B264" s="22" t="s">
        <v>323</v>
      </c>
      <c r="C264" s="22" t="s">
        <v>129</v>
      </c>
      <c r="D264" s="8">
        <v>136</v>
      </c>
      <c r="E264" s="8">
        <v>562</v>
      </c>
      <c r="F264" s="8">
        <v>18</v>
      </c>
      <c r="G264" s="8">
        <v>55</v>
      </c>
      <c r="H264" s="8">
        <v>67</v>
      </c>
      <c r="I264" s="8">
        <v>1</v>
      </c>
      <c r="J264" s="9">
        <v>5.5E-2</v>
      </c>
      <c r="K264" s="10">
        <v>0.10299999999999999</v>
      </c>
      <c r="L264" s="8">
        <v>0.14899999999999999</v>
      </c>
      <c r="M264" s="8">
        <v>0.26300000000000001</v>
      </c>
      <c r="N264" s="11">
        <v>0.26</v>
      </c>
      <c r="O264" s="8">
        <v>0.308</v>
      </c>
      <c r="P264" s="8">
        <v>0.40899999999999997</v>
      </c>
      <c r="Q264" s="8">
        <v>0.31</v>
      </c>
      <c r="R264" s="8">
        <v>0.32200000000000001</v>
      </c>
      <c r="S264" s="8">
        <v>93</v>
      </c>
      <c r="T264" s="11">
        <v>-7.4</v>
      </c>
      <c r="U264" s="11">
        <v>-12.4</v>
      </c>
      <c r="V264" s="8">
        <v>-7.2</v>
      </c>
      <c r="W264" s="8">
        <v>0</v>
      </c>
    </row>
    <row r="265" spans="1:23" ht="15" thickBot="1">
      <c r="A265" s="5">
        <v>264</v>
      </c>
      <c r="B265" s="22" t="s">
        <v>310</v>
      </c>
      <c r="C265" s="22" t="s">
        <v>50</v>
      </c>
      <c r="D265" s="8">
        <v>151</v>
      </c>
      <c r="E265" s="8">
        <v>621</v>
      </c>
      <c r="F265" s="8">
        <v>5</v>
      </c>
      <c r="G265" s="8">
        <v>72</v>
      </c>
      <c r="H265" s="8">
        <v>45</v>
      </c>
      <c r="I265" s="8">
        <v>13</v>
      </c>
      <c r="J265" s="9">
        <v>8.4000000000000005E-2</v>
      </c>
      <c r="K265" s="10">
        <v>0.14299999999999999</v>
      </c>
      <c r="L265" s="8">
        <v>9.4E-2</v>
      </c>
      <c r="M265" s="8">
        <v>0.30099999999999999</v>
      </c>
      <c r="N265" s="11">
        <v>0.26200000000000001</v>
      </c>
      <c r="O265" s="8">
        <v>0.32600000000000001</v>
      </c>
      <c r="P265" s="8">
        <v>0.35599999999999998</v>
      </c>
      <c r="Q265" s="8">
        <v>0.29899999999999999</v>
      </c>
      <c r="R265" s="8">
        <v>0.309</v>
      </c>
      <c r="S265" s="8">
        <v>87</v>
      </c>
      <c r="T265" s="11">
        <v>2.2999999999999998</v>
      </c>
      <c r="U265" s="11">
        <v>-7.2</v>
      </c>
      <c r="V265" s="8">
        <v>-14.4</v>
      </c>
      <c r="W265" s="8">
        <v>0</v>
      </c>
    </row>
    <row r="266" spans="1:23" ht="15" thickBot="1">
      <c r="A266" s="5">
        <v>265</v>
      </c>
      <c r="B266" s="22" t="s">
        <v>309</v>
      </c>
      <c r="C266" s="22" t="s">
        <v>50</v>
      </c>
      <c r="D266" s="8">
        <v>118</v>
      </c>
      <c r="E266" s="8">
        <v>405</v>
      </c>
      <c r="F266" s="8">
        <v>8</v>
      </c>
      <c r="G266" s="8">
        <v>33</v>
      </c>
      <c r="H266" s="8">
        <v>33</v>
      </c>
      <c r="I266" s="8">
        <v>0</v>
      </c>
      <c r="J266" s="9">
        <v>8.8999999999999996E-2</v>
      </c>
      <c r="K266" s="10">
        <v>0.21199999999999999</v>
      </c>
      <c r="L266" s="8">
        <v>0.105</v>
      </c>
      <c r="M266" s="8">
        <v>0.28399999999999997</v>
      </c>
      <c r="N266" s="11">
        <v>0.23400000000000001</v>
      </c>
      <c r="O266" s="8">
        <v>0.309</v>
      </c>
      <c r="P266" s="8">
        <v>0.33900000000000002</v>
      </c>
      <c r="Q266" s="8">
        <v>0.28799999999999998</v>
      </c>
      <c r="R266" s="8">
        <v>0.27800000000000002</v>
      </c>
      <c r="S266" s="8">
        <v>80</v>
      </c>
      <c r="T266" s="11">
        <v>-6.1</v>
      </c>
      <c r="U266" s="11">
        <v>-16</v>
      </c>
      <c r="V266" s="8">
        <v>1.7</v>
      </c>
      <c r="W266" s="8">
        <v>-0.1</v>
      </c>
    </row>
    <row r="267" spans="1:23" ht="15" thickBot="1">
      <c r="A267" s="5">
        <v>266</v>
      </c>
      <c r="B267" s="22" t="s">
        <v>324</v>
      </c>
      <c r="C267" s="22" t="s">
        <v>169</v>
      </c>
      <c r="D267" s="8">
        <v>106</v>
      </c>
      <c r="E267" s="8">
        <v>329</v>
      </c>
      <c r="F267" s="8">
        <v>4</v>
      </c>
      <c r="G267" s="8">
        <v>29</v>
      </c>
      <c r="H267" s="8">
        <v>20</v>
      </c>
      <c r="I267" s="8">
        <v>5</v>
      </c>
      <c r="J267" s="9">
        <v>5.1999999999999998E-2</v>
      </c>
      <c r="K267" s="10">
        <v>0.158</v>
      </c>
      <c r="L267" s="8">
        <v>6.6000000000000003E-2</v>
      </c>
      <c r="M267" s="8">
        <v>0.253</v>
      </c>
      <c r="N267" s="11">
        <v>0.221</v>
      </c>
      <c r="O267" s="8">
        <v>0.26300000000000001</v>
      </c>
      <c r="P267" s="8">
        <v>0.28699999999999998</v>
      </c>
      <c r="Q267" s="8">
        <v>0.245</v>
      </c>
      <c r="R267" s="8">
        <v>0.247</v>
      </c>
      <c r="S267" s="8">
        <v>55</v>
      </c>
      <c r="T267" s="11">
        <v>-0.2</v>
      </c>
      <c r="U267" s="11">
        <v>-17.899999999999999</v>
      </c>
      <c r="V267" s="8">
        <v>5.5</v>
      </c>
      <c r="W267" s="8">
        <v>-0.1</v>
      </c>
    </row>
    <row r="268" spans="1:23" ht="15" thickBot="1">
      <c r="A268" s="5">
        <v>267</v>
      </c>
      <c r="B268" s="22" t="s">
        <v>313</v>
      </c>
      <c r="C268" s="22" t="s">
        <v>129</v>
      </c>
      <c r="D268" s="8">
        <v>154</v>
      </c>
      <c r="E268" s="8">
        <v>657</v>
      </c>
      <c r="F268" s="8">
        <v>13</v>
      </c>
      <c r="G268" s="8">
        <v>71</v>
      </c>
      <c r="H268" s="8">
        <v>89</v>
      </c>
      <c r="I268" s="8">
        <v>0</v>
      </c>
      <c r="J268" s="9">
        <v>5.8000000000000003E-2</v>
      </c>
      <c r="K268" s="10">
        <v>0.19800000000000001</v>
      </c>
      <c r="L268" s="8">
        <v>0.126</v>
      </c>
      <c r="M268" s="8">
        <v>0.32900000000000001</v>
      </c>
      <c r="N268" s="11">
        <v>0.27500000000000002</v>
      </c>
      <c r="O268" s="8">
        <v>0.32100000000000001</v>
      </c>
      <c r="P268" s="8">
        <v>0.40100000000000002</v>
      </c>
      <c r="Q268" s="8">
        <v>0.314</v>
      </c>
      <c r="R268" s="8">
        <v>0.28499999999999998</v>
      </c>
      <c r="S268" s="8">
        <v>96</v>
      </c>
      <c r="T268" s="11">
        <v>-4.2</v>
      </c>
      <c r="U268" s="11">
        <v>-7.8</v>
      </c>
      <c r="V268" s="8">
        <v>-16.899999999999999</v>
      </c>
      <c r="W268" s="8">
        <v>-0.2</v>
      </c>
    </row>
    <row r="269" spans="1:23" ht="15" thickBot="1">
      <c r="A269" s="5">
        <v>268</v>
      </c>
      <c r="B269" s="22" t="s">
        <v>317</v>
      </c>
      <c r="C269" s="22" t="s">
        <v>39</v>
      </c>
      <c r="D269" s="8">
        <v>140</v>
      </c>
      <c r="E269" s="8">
        <v>580</v>
      </c>
      <c r="F269" s="8">
        <v>23</v>
      </c>
      <c r="G269" s="8">
        <v>59</v>
      </c>
      <c r="H269" s="8">
        <v>80</v>
      </c>
      <c r="I269" s="8">
        <v>0</v>
      </c>
      <c r="J269" s="9">
        <v>3.3000000000000002E-2</v>
      </c>
      <c r="K269" s="10">
        <v>0.23300000000000001</v>
      </c>
      <c r="L269" s="8">
        <v>0.16700000000000001</v>
      </c>
      <c r="M269" s="8">
        <v>0.29399999999999998</v>
      </c>
      <c r="N269" s="11">
        <v>0.255</v>
      </c>
      <c r="O269" s="8">
        <v>0.29199999999999998</v>
      </c>
      <c r="P269" s="8">
        <v>0.42199999999999999</v>
      </c>
      <c r="Q269" s="8">
        <v>0.30199999999999999</v>
      </c>
      <c r="R269" s="8">
        <v>0.32600000000000001</v>
      </c>
      <c r="S269" s="8">
        <v>86</v>
      </c>
      <c r="T269" s="11">
        <v>-3.5</v>
      </c>
      <c r="U269" s="11">
        <v>-13.1</v>
      </c>
      <c r="V269" s="8">
        <v>-9.1999999999999993</v>
      </c>
      <c r="W269" s="8">
        <v>-0.3</v>
      </c>
    </row>
    <row r="270" spans="1:23" ht="15" thickBot="1">
      <c r="A270" s="5">
        <v>269</v>
      </c>
      <c r="B270" s="22" t="s">
        <v>312</v>
      </c>
      <c r="C270" s="22" t="s">
        <v>111</v>
      </c>
      <c r="D270" s="8">
        <v>111</v>
      </c>
      <c r="E270" s="8">
        <v>371</v>
      </c>
      <c r="F270" s="8">
        <v>2</v>
      </c>
      <c r="G270" s="8">
        <v>54</v>
      </c>
      <c r="H270" s="8">
        <v>32</v>
      </c>
      <c r="I270" s="8">
        <v>24</v>
      </c>
      <c r="J270" s="9">
        <v>8.1000000000000003E-2</v>
      </c>
      <c r="K270" s="10">
        <v>0.248</v>
      </c>
      <c r="L270" s="8">
        <v>8.1000000000000003E-2</v>
      </c>
      <c r="M270" s="8">
        <v>0.31</v>
      </c>
      <c r="N270" s="11">
        <v>0.23100000000000001</v>
      </c>
      <c r="O270" s="8">
        <v>0.29599999999999999</v>
      </c>
      <c r="P270" s="8">
        <v>0.311</v>
      </c>
      <c r="Q270" s="8">
        <v>0.27200000000000002</v>
      </c>
      <c r="R270" s="8">
        <v>0.26600000000000001</v>
      </c>
      <c r="S270" s="8">
        <v>66</v>
      </c>
      <c r="T270" s="11">
        <v>2.9</v>
      </c>
      <c r="U270" s="11">
        <v>-12.7</v>
      </c>
      <c r="V270" s="8">
        <v>-2.7</v>
      </c>
      <c r="W270" s="8">
        <v>-0.3</v>
      </c>
    </row>
    <row r="271" spans="1:23" ht="15" thickBot="1">
      <c r="A271" s="5">
        <v>270</v>
      </c>
      <c r="B271" s="22" t="s">
        <v>320</v>
      </c>
      <c r="C271" s="22" t="s">
        <v>43</v>
      </c>
      <c r="D271" s="8">
        <v>86</v>
      </c>
      <c r="E271" s="8">
        <v>341</v>
      </c>
      <c r="F271" s="8">
        <v>5</v>
      </c>
      <c r="G271" s="8">
        <v>38</v>
      </c>
      <c r="H271" s="8">
        <v>28</v>
      </c>
      <c r="I271" s="8">
        <v>24</v>
      </c>
      <c r="J271" s="9">
        <v>4.7E-2</v>
      </c>
      <c r="K271" s="10">
        <v>0.20200000000000001</v>
      </c>
      <c r="L271" s="8">
        <v>7.5999999999999998E-2</v>
      </c>
      <c r="M271" s="8">
        <v>0.30299999999999999</v>
      </c>
      <c r="N271" s="11">
        <v>0.248</v>
      </c>
      <c r="O271" s="8">
        <v>0.30099999999999999</v>
      </c>
      <c r="P271" s="8">
        <v>0.32400000000000001</v>
      </c>
      <c r="Q271" s="8">
        <v>0.27800000000000002</v>
      </c>
      <c r="R271" s="8">
        <v>0.315</v>
      </c>
      <c r="S271" s="8">
        <v>76</v>
      </c>
      <c r="T271" s="11">
        <v>4.0999999999999996</v>
      </c>
      <c r="U271" s="11">
        <v>-6</v>
      </c>
      <c r="V271" s="8">
        <v>-8.9</v>
      </c>
      <c r="W271" s="8">
        <v>-0.3</v>
      </c>
    </row>
    <row r="272" spans="1:23" ht="15" thickBot="1">
      <c r="A272" s="5">
        <v>271</v>
      </c>
      <c r="B272" s="22" t="s">
        <v>322</v>
      </c>
      <c r="C272" s="22" t="s">
        <v>74</v>
      </c>
      <c r="D272" s="8">
        <v>104</v>
      </c>
      <c r="E272" s="8">
        <v>330</v>
      </c>
      <c r="F272" s="8">
        <v>13</v>
      </c>
      <c r="G272" s="8">
        <v>49</v>
      </c>
      <c r="H272" s="8">
        <v>42</v>
      </c>
      <c r="I272" s="8">
        <v>6</v>
      </c>
      <c r="J272" s="9">
        <v>7.9000000000000001E-2</v>
      </c>
      <c r="K272" s="10">
        <v>0.224</v>
      </c>
      <c r="L272" s="8">
        <v>0.16300000000000001</v>
      </c>
      <c r="M272" s="8">
        <v>0.26900000000000002</v>
      </c>
      <c r="N272" s="11">
        <v>0.23599999999999999</v>
      </c>
      <c r="O272" s="8">
        <v>0.29699999999999999</v>
      </c>
      <c r="P272" s="8">
        <v>0.39900000000000002</v>
      </c>
      <c r="Q272" s="8">
        <v>0.30199999999999999</v>
      </c>
      <c r="R272" s="8">
        <v>0.29699999999999999</v>
      </c>
      <c r="S272" s="8">
        <v>83</v>
      </c>
      <c r="T272" s="11">
        <v>1.4</v>
      </c>
      <c r="U272" s="11">
        <v>-5.8</v>
      </c>
      <c r="V272" s="8">
        <v>-9.1</v>
      </c>
      <c r="W272" s="8">
        <v>-0.4</v>
      </c>
    </row>
    <row r="273" spans="1:23" ht="15" thickBot="1">
      <c r="A273" s="5">
        <v>272</v>
      </c>
      <c r="B273" s="22" t="s">
        <v>316</v>
      </c>
      <c r="C273" s="6" t="s">
        <v>103</v>
      </c>
      <c r="D273" s="8">
        <v>112</v>
      </c>
      <c r="E273" s="8">
        <v>386</v>
      </c>
      <c r="F273" s="8">
        <v>12</v>
      </c>
      <c r="G273" s="8">
        <v>43</v>
      </c>
      <c r="H273" s="8">
        <v>48</v>
      </c>
      <c r="I273" s="8">
        <v>0</v>
      </c>
      <c r="J273" s="9">
        <v>0.06</v>
      </c>
      <c r="K273" s="10">
        <v>0.246</v>
      </c>
      <c r="L273" s="8">
        <v>0.14499999999999999</v>
      </c>
      <c r="M273" s="8">
        <v>0.29599999999999999</v>
      </c>
      <c r="N273" s="11">
        <v>0.247</v>
      </c>
      <c r="O273" s="8">
        <v>0.29299999999999998</v>
      </c>
      <c r="P273" s="8">
        <v>0.39200000000000002</v>
      </c>
      <c r="Q273" s="8">
        <v>0.29399999999999998</v>
      </c>
      <c r="R273" s="8">
        <v>0.26800000000000002</v>
      </c>
      <c r="S273" s="8">
        <v>77</v>
      </c>
      <c r="T273" s="11">
        <v>-1.3</v>
      </c>
      <c r="U273" s="11">
        <v>-11.9</v>
      </c>
      <c r="V273" s="8">
        <v>-5.3</v>
      </c>
      <c r="W273" s="8">
        <v>-0.4</v>
      </c>
    </row>
    <row r="274" spans="1:23" ht="15" thickBot="1">
      <c r="A274" s="5">
        <v>273</v>
      </c>
      <c r="B274" s="22" t="s">
        <v>326</v>
      </c>
      <c r="C274" s="22" t="s">
        <v>169</v>
      </c>
      <c r="D274" s="8">
        <v>109</v>
      </c>
      <c r="E274" s="8">
        <v>344</v>
      </c>
      <c r="F274" s="8">
        <v>4</v>
      </c>
      <c r="G274" s="8">
        <v>25</v>
      </c>
      <c r="H274" s="8">
        <v>24</v>
      </c>
      <c r="I274" s="8">
        <v>1</v>
      </c>
      <c r="J274" s="9">
        <v>4.9000000000000002E-2</v>
      </c>
      <c r="K274" s="10">
        <v>0.192</v>
      </c>
      <c r="L274" s="8">
        <v>0.108</v>
      </c>
      <c r="M274" s="8">
        <v>0.27300000000000002</v>
      </c>
      <c r="N274" s="11">
        <v>0.22900000000000001</v>
      </c>
      <c r="O274" s="8">
        <v>0.28000000000000003</v>
      </c>
      <c r="P274" s="8">
        <v>0.33700000000000002</v>
      </c>
      <c r="Q274" s="8">
        <v>0.26800000000000002</v>
      </c>
      <c r="R274" s="8">
        <v>0.27300000000000002</v>
      </c>
      <c r="S274" s="8">
        <v>72</v>
      </c>
      <c r="T274" s="11">
        <v>-3.1</v>
      </c>
      <c r="U274" s="11">
        <v>-14.8</v>
      </c>
      <c r="V274" s="8">
        <v>-0.9</v>
      </c>
      <c r="W274" s="8">
        <v>-0.4</v>
      </c>
    </row>
    <row r="275" spans="1:23" ht="15" thickBot="1">
      <c r="A275" s="5">
        <v>274</v>
      </c>
      <c r="B275" s="22" t="s">
        <v>318</v>
      </c>
      <c r="C275" s="22" t="s">
        <v>100</v>
      </c>
      <c r="D275" s="8">
        <v>108</v>
      </c>
      <c r="E275" s="8">
        <v>329</v>
      </c>
      <c r="F275" s="8">
        <v>4</v>
      </c>
      <c r="G275" s="8">
        <v>32</v>
      </c>
      <c r="H275" s="8">
        <v>27</v>
      </c>
      <c r="I275" s="8">
        <v>4</v>
      </c>
      <c r="J275" s="9">
        <v>7.9000000000000001E-2</v>
      </c>
      <c r="K275" s="10">
        <v>0.13400000000000001</v>
      </c>
      <c r="L275" s="8">
        <v>0.114</v>
      </c>
      <c r="M275" s="8">
        <v>0.27200000000000002</v>
      </c>
      <c r="N275" s="11">
        <v>0.245</v>
      </c>
      <c r="O275" s="8">
        <v>0.30399999999999999</v>
      </c>
      <c r="P275" s="8">
        <v>0.35899999999999999</v>
      </c>
      <c r="Q275" s="8">
        <v>0.28699999999999998</v>
      </c>
      <c r="R275" s="8">
        <v>0.27200000000000002</v>
      </c>
      <c r="S275" s="8">
        <v>77</v>
      </c>
      <c r="T275" s="11">
        <v>-0.4</v>
      </c>
      <c r="U275" s="11">
        <v>-9.8000000000000007</v>
      </c>
      <c r="V275" s="8">
        <v>-6.3</v>
      </c>
      <c r="W275" s="8">
        <v>-0.5</v>
      </c>
    </row>
    <row r="276" spans="1:23" ht="15" thickBot="1">
      <c r="A276" s="5">
        <v>275</v>
      </c>
      <c r="B276" s="22" t="s">
        <v>328</v>
      </c>
      <c r="C276" s="22" t="s">
        <v>50</v>
      </c>
      <c r="D276" s="8">
        <v>123</v>
      </c>
      <c r="E276" s="8">
        <v>524</v>
      </c>
      <c r="F276" s="8">
        <v>1</v>
      </c>
      <c r="G276" s="8">
        <v>52</v>
      </c>
      <c r="H276" s="8">
        <v>25</v>
      </c>
      <c r="I276" s="8">
        <v>13</v>
      </c>
      <c r="J276" s="9">
        <v>0.05</v>
      </c>
      <c r="K276" s="10">
        <v>0.23300000000000001</v>
      </c>
      <c r="L276" s="8">
        <v>5.0999999999999997E-2</v>
      </c>
      <c r="M276" s="8">
        <v>0.32300000000000001</v>
      </c>
      <c r="N276" s="11">
        <v>0.245</v>
      </c>
      <c r="O276" s="8">
        <v>0.28599999999999998</v>
      </c>
      <c r="P276" s="8">
        <v>0.29599999999999999</v>
      </c>
      <c r="Q276" s="8">
        <v>0.26</v>
      </c>
      <c r="R276" s="8">
        <v>0.27900000000000003</v>
      </c>
      <c r="S276" s="8">
        <v>60</v>
      </c>
      <c r="T276" s="11">
        <v>-1</v>
      </c>
      <c r="U276" s="11">
        <v>-26.1</v>
      </c>
      <c r="V276" s="8">
        <v>3.4</v>
      </c>
      <c r="W276" s="8">
        <v>-0.5</v>
      </c>
    </row>
    <row r="277" spans="1:23" ht="15" thickBot="1">
      <c r="A277" s="5">
        <v>276</v>
      </c>
      <c r="B277" s="22" t="s">
        <v>321</v>
      </c>
      <c r="C277" s="22" t="s">
        <v>43</v>
      </c>
      <c r="D277" s="8">
        <v>108</v>
      </c>
      <c r="E277" s="8">
        <v>389</v>
      </c>
      <c r="F277" s="8">
        <v>9</v>
      </c>
      <c r="G277" s="8">
        <v>41</v>
      </c>
      <c r="H277" s="8">
        <v>34</v>
      </c>
      <c r="I277" s="8">
        <v>2</v>
      </c>
      <c r="J277" s="9">
        <v>7.4999999999999997E-2</v>
      </c>
      <c r="K277" s="10">
        <v>0.28000000000000003</v>
      </c>
      <c r="L277" s="8">
        <v>0.11</v>
      </c>
      <c r="M277" s="8">
        <v>0.28000000000000003</v>
      </c>
      <c r="N277" s="11">
        <v>0.21199999999999999</v>
      </c>
      <c r="O277" s="8">
        <v>0.27500000000000002</v>
      </c>
      <c r="P277" s="8">
        <v>0.32300000000000001</v>
      </c>
      <c r="Q277" s="8">
        <v>0.26600000000000001</v>
      </c>
      <c r="R277" s="8">
        <v>0.3</v>
      </c>
      <c r="S277" s="8">
        <v>68</v>
      </c>
      <c r="T277" s="11">
        <v>-0.7</v>
      </c>
      <c r="U277" s="11">
        <v>-16.2</v>
      </c>
      <c r="V277" s="8">
        <v>-2.2999999999999998</v>
      </c>
      <c r="W277" s="8">
        <v>-0.5</v>
      </c>
    </row>
    <row r="278" spans="1:23" ht="15" thickBot="1">
      <c r="A278" s="5">
        <v>277</v>
      </c>
      <c r="B278" s="22" t="s">
        <v>327</v>
      </c>
      <c r="C278" s="22" t="s">
        <v>39</v>
      </c>
      <c r="D278" s="8">
        <v>95</v>
      </c>
      <c r="E278" s="8">
        <v>345</v>
      </c>
      <c r="F278" s="8">
        <v>7</v>
      </c>
      <c r="G278" s="8">
        <v>33</v>
      </c>
      <c r="H278" s="8">
        <v>35</v>
      </c>
      <c r="I278" s="8">
        <v>1</v>
      </c>
      <c r="J278" s="9">
        <v>8.4000000000000005E-2</v>
      </c>
      <c r="K278" s="10">
        <v>0.4</v>
      </c>
      <c r="L278" s="8">
        <v>0.121</v>
      </c>
      <c r="M278" s="8">
        <v>0.38800000000000001</v>
      </c>
      <c r="N278" s="11">
        <v>0.23200000000000001</v>
      </c>
      <c r="O278" s="8">
        <v>0.307</v>
      </c>
      <c r="P278" s="8">
        <v>0.35299999999999998</v>
      </c>
      <c r="Q278" s="8">
        <v>0.29199999999999998</v>
      </c>
      <c r="R278" s="8">
        <v>0.27700000000000002</v>
      </c>
      <c r="S278" s="8">
        <v>79</v>
      </c>
      <c r="T278" s="11">
        <v>-0.5</v>
      </c>
      <c r="U278" s="11">
        <v>-9</v>
      </c>
      <c r="V278" s="8">
        <v>-8.5</v>
      </c>
      <c r="W278" s="8">
        <v>-0.6</v>
      </c>
    </row>
    <row r="279" spans="1:23" ht="15" thickBot="1">
      <c r="A279" s="5">
        <v>278</v>
      </c>
      <c r="B279" s="22" t="s">
        <v>334</v>
      </c>
      <c r="C279" s="22" t="s">
        <v>52</v>
      </c>
      <c r="D279" s="8">
        <v>141</v>
      </c>
      <c r="E279" s="8">
        <v>594</v>
      </c>
      <c r="F279" s="8">
        <v>18</v>
      </c>
      <c r="G279" s="8">
        <v>62</v>
      </c>
      <c r="H279" s="8">
        <v>90</v>
      </c>
      <c r="I279" s="8">
        <v>0</v>
      </c>
      <c r="J279" s="9">
        <v>7.0999999999999994E-2</v>
      </c>
      <c r="K279" s="10">
        <v>0.219</v>
      </c>
      <c r="L279" s="8">
        <v>0.14599999999999999</v>
      </c>
      <c r="M279" s="8">
        <v>0.27600000000000002</v>
      </c>
      <c r="N279" s="11">
        <v>0.23699999999999999</v>
      </c>
      <c r="O279" s="8">
        <v>0.29599999999999999</v>
      </c>
      <c r="P279" s="8">
        <v>0.38300000000000001</v>
      </c>
      <c r="Q279" s="8">
        <v>0.29499999999999998</v>
      </c>
      <c r="R279" s="8">
        <v>0.31</v>
      </c>
      <c r="S279" s="8">
        <v>86</v>
      </c>
      <c r="T279" s="11">
        <v>-4.0999999999999996</v>
      </c>
      <c r="U279" s="11">
        <v>-13.8</v>
      </c>
      <c r="V279" s="8">
        <v>-12.9</v>
      </c>
      <c r="W279" s="8">
        <v>-0.6</v>
      </c>
    </row>
    <row r="280" spans="1:23" ht="15" thickBot="1">
      <c r="A280" s="5">
        <v>279</v>
      </c>
      <c r="B280" s="22" t="s">
        <v>325</v>
      </c>
      <c r="C280" s="22" t="s">
        <v>54</v>
      </c>
      <c r="D280" s="8">
        <v>115</v>
      </c>
      <c r="E280" s="8">
        <v>330</v>
      </c>
      <c r="F280" s="8">
        <v>5</v>
      </c>
      <c r="G280" s="8">
        <v>35</v>
      </c>
      <c r="H280" s="8">
        <v>29</v>
      </c>
      <c r="I280" s="8">
        <v>8</v>
      </c>
      <c r="J280" s="9">
        <v>7.5999999999999998E-2</v>
      </c>
      <c r="K280" s="10">
        <v>0.218</v>
      </c>
      <c r="L280" s="8">
        <v>8.6999999999999994E-2</v>
      </c>
      <c r="M280" s="8">
        <v>0.26</v>
      </c>
      <c r="N280" s="11">
        <v>0.21099999999999999</v>
      </c>
      <c r="O280" s="8">
        <v>0.27500000000000002</v>
      </c>
      <c r="P280" s="8">
        <v>0.29899999999999999</v>
      </c>
      <c r="Q280" s="8">
        <v>0.25600000000000001</v>
      </c>
      <c r="R280" s="8">
        <v>0.25700000000000001</v>
      </c>
      <c r="S280" s="8">
        <v>60</v>
      </c>
      <c r="T280" s="11">
        <v>1.4</v>
      </c>
      <c r="U280" s="11">
        <v>-14.3</v>
      </c>
      <c r="V280" s="8">
        <v>-3.4</v>
      </c>
      <c r="W280" s="8">
        <v>-0.6</v>
      </c>
    </row>
    <row r="281" spans="1:23" ht="15" thickBot="1">
      <c r="A281" s="5">
        <v>280</v>
      </c>
      <c r="B281" s="22" t="s">
        <v>329</v>
      </c>
      <c r="C281" s="22" t="s">
        <v>74</v>
      </c>
      <c r="D281" s="8">
        <v>142</v>
      </c>
      <c r="E281" s="8">
        <v>517</v>
      </c>
      <c r="F281" s="8">
        <v>13</v>
      </c>
      <c r="G281" s="8">
        <v>59</v>
      </c>
      <c r="H281" s="8">
        <v>56</v>
      </c>
      <c r="I281" s="8">
        <v>0</v>
      </c>
      <c r="J281" s="9">
        <v>9.0999999999999998E-2</v>
      </c>
      <c r="K281" s="10">
        <v>0.26100000000000001</v>
      </c>
      <c r="L281" s="8">
        <v>0.13500000000000001</v>
      </c>
      <c r="M281" s="8">
        <v>0.314</v>
      </c>
      <c r="N281" s="11">
        <v>0.24299999999999999</v>
      </c>
      <c r="O281" s="8">
        <v>0.317</v>
      </c>
      <c r="P281" s="8">
        <v>0.378</v>
      </c>
      <c r="Q281" s="8">
        <v>0.30499999999999999</v>
      </c>
      <c r="R281" s="8">
        <v>0.313</v>
      </c>
      <c r="S281" s="8">
        <v>85</v>
      </c>
      <c r="T281" s="11">
        <v>-5.7</v>
      </c>
      <c r="U281" s="11">
        <v>-15.6</v>
      </c>
      <c r="V281" s="8">
        <v>-9.1</v>
      </c>
      <c r="W281" s="8">
        <v>-0.7</v>
      </c>
    </row>
    <row r="282" spans="1:23" ht="15" thickBot="1">
      <c r="A282" s="5">
        <v>281</v>
      </c>
      <c r="B282" s="22" t="s">
        <v>338</v>
      </c>
      <c r="C282" s="22" t="s">
        <v>153</v>
      </c>
      <c r="D282" s="8">
        <v>98</v>
      </c>
      <c r="E282" s="8">
        <v>370</v>
      </c>
      <c r="F282" s="8">
        <v>4</v>
      </c>
      <c r="G282" s="8">
        <v>21</v>
      </c>
      <c r="H282" s="8">
        <v>34</v>
      </c>
      <c r="I282" s="8">
        <v>0</v>
      </c>
      <c r="J282" s="9">
        <v>8.4000000000000005E-2</v>
      </c>
      <c r="K282" s="10">
        <v>0.2</v>
      </c>
      <c r="L282" s="8">
        <v>9.6000000000000002E-2</v>
      </c>
      <c r="M282" s="8">
        <v>0.317</v>
      </c>
      <c r="N282" s="11">
        <v>0.25700000000000001</v>
      </c>
      <c r="O282" s="8">
        <v>0.32200000000000001</v>
      </c>
      <c r="P282" s="8">
        <v>0.35299999999999998</v>
      </c>
      <c r="Q282" s="8">
        <v>0.29899999999999999</v>
      </c>
      <c r="R282" s="8">
        <v>0.29599999999999999</v>
      </c>
      <c r="S282" s="8">
        <v>88</v>
      </c>
      <c r="T282" s="11">
        <v>-4.9000000000000004</v>
      </c>
      <c r="U282" s="11">
        <v>-10.199999999999999</v>
      </c>
      <c r="V282" s="8">
        <v>-10.199999999999999</v>
      </c>
      <c r="W282" s="8">
        <v>-0.8</v>
      </c>
    </row>
    <row r="283" spans="1:23" ht="15" thickBot="1">
      <c r="A283" s="5">
        <v>282</v>
      </c>
      <c r="B283" s="22" t="s">
        <v>330</v>
      </c>
      <c r="C283" s="22" t="s">
        <v>100</v>
      </c>
      <c r="D283" s="8">
        <v>112</v>
      </c>
      <c r="E283" s="8">
        <v>318</v>
      </c>
      <c r="F283" s="8">
        <v>2</v>
      </c>
      <c r="G283" s="8">
        <v>33</v>
      </c>
      <c r="H283" s="8">
        <v>20</v>
      </c>
      <c r="I283" s="8">
        <v>7</v>
      </c>
      <c r="J283" s="9">
        <v>4.1000000000000002E-2</v>
      </c>
      <c r="K283" s="10">
        <v>0.21099999999999999</v>
      </c>
      <c r="L283" s="8">
        <v>9.4E-2</v>
      </c>
      <c r="M283" s="8">
        <v>0.26400000000000001</v>
      </c>
      <c r="N283" s="11">
        <v>0.21199999999999999</v>
      </c>
      <c r="O283" s="8">
        <v>0.248</v>
      </c>
      <c r="P283" s="8">
        <v>0.30599999999999999</v>
      </c>
      <c r="Q283" s="8">
        <v>0.24199999999999999</v>
      </c>
      <c r="R283" s="8">
        <v>0.26300000000000001</v>
      </c>
      <c r="S283" s="8">
        <v>47</v>
      </c>
      <c r="T283" s="11">
        <v>0.2</v>
      </c>
      <c r="U283" s="11">
        <v>-20.7</v>
      </c>
      <c r="V283" s="8">
        <v>1.6</v>
      </c>
      <c r="W283" s="8">
        <v>-0.8</v>
      </c>
    </row>
    <row r="284" spans="1:23" ht="15" thickBot="1">
      <c r="A284" s="5">
        <v>283</v>
      </c>
      <c r="B284" s="22" t="s">
        <v>331</v>
      </c>
      <c r="C284" s="22" t="s">
        <v>54</v>
      </c>
      <c r="D284" s="8">
        <v>101</v>
      </c>
      <c r="E284" s="8">
        <v>415</v>
      </c>
      <c r="F284" s="8">
        <v>24</v>
      </c>
      <c r="G284" s="8">
        <v>43</v>
      </c>
      <c r="H284" s="8">
        <v>60</v>
      </c>
      <c r="I284" s="8">
        <v>0</v>
      </c>
      <c r="J284" s="9">
        <v>9.9000000000000005E-2</v>
      </c>
      <c r="K284" s="10">
        <v>0.29899999999999999</v>
      </c>
      <c r="L284" s="8">
        <v>0.22900000000000001</v>
      </c>
      <c r="M284" s="8">
        <v>0.21</v>
      </c>
      <c r="N284" s="11">
        <v>0.191</v>
      </c>
      <c r="O284" s="8">
        <v>0.27500000000000002</v>
      </c>
      <c r="P284" s="8">
        <v>0.42</v>
      </c>
      <c r="Q284" s="8">
        <v>0.29699999999999999</v>
      </c>
      <c r="R284" s="8">
        <v>0.32900000000000001</v>
      </c>
      <c r="S284" s="8">
        <v>89</v>
      </c>
      <c r="T284" s="11">
        <v>-5.2</v>
      </c>
      <c r="U284" s="11">
        <v>-10.8</v>
      </c>
      <c r="V284" s="8">
        <v>-11.7</v>
      </c>
      <c r="W284" s="8">
        <v>-0.8</v>
      </c>
    </row>
    <row r="285" spans="1:23" ht="15" thickBot="1">
      <c r="A285" s="5">
        <v>284</v>
      </c>
      <c r="B285" s="22" t="s">
        <v>1665</v>
      </c>
      <c r="C285" s="22" t="s">
        <v>109</v>
      </c>
      <c r="D285" s="8">
        <v>85</v>
      </c>
      <c r="E285" s="8">
        <v>307</v>
      </c>
      <c r="F285" s="8">
        <v>11</v>
      </c>
      <c r="G285" s="8">
        <v>40</v>
      </c>
      <c r="H285" s="8">
        <v>39</v>
      </c>
      <c r="I285" s="8">
        <v>0</v>
      </c>
      <c r="J285" s="9">
        <v>4.9000000000000002E-2</v>
      </c>
      <c r="K285" s="10">
        <v>0.36199999999999999</v>
      </c>
      <c r="L285" s="8">
        <v>0.183</v>
      </c>
      <c r="M285" s="8">
        <v>0.35199999999999998</v>
      </c>
      <c r="N285" s="11">
        <v>0.24299999999999999</v>
      </c>
      <c r="O285" s="8">
        <v>0.28999999999999998</v>
      </c>
      <c r="P285" s="8">
        <v>0.42599999999999999</v>
      </c>
      <c r="Q285" s="8">
        <v>0.30599999999999999</v>
      </c>
      <c r="R285" s="8">
        <v>0.253</v>
      </c>
      <c r="S285" s="8">
        <v>76</v>
      </c>
      <c r="T285" s="11">
        <v>-0.3</v>
      </c>
      <c r="U285" s="11">
        <v>-9.5</v>
      </c>
      <c r="V285" s="8">
        <v>-9.6</v>
      </c>
      <c r="W285" s="8">
        <v>-0.9</v>
      </c>
    </row>
    <row r="286" spans="1:23" ht="15" thickBot="1">
      <c r="A286" s="5">
        <v>285</v>
      </c>
      <c r="B286" s="22" t="s">
        <v>333</v>
      </c>
      <c r="C286" s="6" t="s">
        <v>103</v>
      </c>
      <c r="D286" s="8">
        <v>100</v>
      </c>
      <c r="E286" s="8">
        <v>309</v>
      </c>
      <c r="F286" s="8">
        <v>6</v>
      </c>
      <c r="G286" s="8">
        <v>32</v>
      </c>
      <c r="H286" s="8">
        <v>31</v>
      </c>
      <c r="I286" s="8">
        <v>2</v>
      </c>
      <c r="J286" s="9">
        <v>5.8000000000000003E-2</v>
      </c>
      <c r="K286" s="10">
        <v>0.252</v>
      </c>
      <c r="L286" s="8">
        <v>0.11799999999999999</v>
      </c>
      <c r="M286" s="8">
        <v>0.28599999999999998</v>
      </c>
      <c r="N286" s="11">
        <v>0.22600000000000001</v>
      </c>
      <c r="O286" s="8">
        <v>0.26900000000000002</v>
      </c>
      <c r="P286" s="8">
        <v>0.34399999999999997</v>
      </c>
      <c r="Q286" s="8">
        <v>0.26700000000000002</v>
      </c>
      <c r="R286" s="8">
        <v>0.24299999999999999</v>
      </c>
      <c r="S286" s="8">
        <v>66</v>
      </c>
      <c r="T286" s="11">
        <v>-1.2</v>
      </c>
      <c r="U286" s="11">
        <v>-14</v>
      </c>
      <c r="V286" s="8">
        <v>-5.5</v>
      </c>
      <c r="W286" s="8">
        <v>-0.9</v>
      </c>
    </row>
    <row r="287" spans="1:23" ht="15" thickBot="1">
      <c r="A287" s="5">
        <v>286</v>
      </c>
      <c r="B287" s="22" t="s">
        <v>332</v>
      </c>
      <c r="C287" s="22" t="s">
        <v>95</v>
      </c>
      <c r="D287" s="8">
        <v>107</v>
      </c>
      <c r="E287" s="8">
        <v>347</v>
      </c>
      <c r="F287" s="8">
        <v>8</v>
      </c>
      <c r="G287" s="8">
        <v>34</v>
      </c>
      <c r="H287" s="8">
        <v>36</v>
      </c>
      <c r="I287" s="8">
        <v>3</v>
      </c>
      <c r="J287" s="9">
        <v>6.6000000000000003E-2</v>
      </c>
      <c r="K287" s="10">
        <v>0.13</v>
      </c>
      <c r="L287" s="8">
        <v>0.14599999999999999</v>
      </c>
      <c r="M287" s="8">
        <v>0.26100000000000001</v>
      </c>
      <c r="N287" s="11">
        <v>0.24399999999999999</v>
      </c>
      <c r="O287" s="8">
        <v>0.3</v>
      </c>
      <c r="P287" s="8">
        <v>0.39</v>
      </c>
      <c r="Q287" s="8">
        <v>0.3</v>
      </c>
      <c r="R287" s="8">
        <v>0.32900000000000001</v>
      </c>
      <c r="S287" s="8">
        <v>89</v>
      </c>
      <c r="T287" s="11">
        <v>-4.7</v>
      </c>
      <c r="U287" s="11">
        <v>-9.5</v>
      </c>
      <c r="V287" s="8">
        <v>-11.4</v>
      </c>
      <c r="W287" s="8">
        <v>-0.9</v>
      </c>
    </row>
    <row r="288" spans="1:23" ht="15" thickBot="1">
      <c r="A288" s="5">
        <v>287</v>
      </c>
      <c r="B288" s="22" t="s">
        <v>336</v>
      </c>
      <c r="C288" s="22" t="s">
        <v>45</v>
      </c>
      <c r="D288" s="8">
        <v>106</v>
      </c>
      <c r="E288" s="8">
        <v>351</v>
      </c>
      <c r="F288" s="8">
        <v>13</v>
      </c>
      <c r="G288" s="8">
        <v>26</v>
      </c>
      <c r="H288" s="8">
        <v>47</v>
      </c>
      <c r="I288" s="8">
        <v>0</v>
      </c>
      <c r="J288" s="9">
        <v>0.1</v>
      </c>
      <c r="K288" s="10">
        <v>0.245</v>
      </c>
      <c r="L288" s="8">
        <v>0.161</v>
      </c>
      <c r="M288" s="8">
        <v>0.249</v>
      </c>
      <c r="N288" s="11">
        <v>0.215</v>
      </c>
      <c r="O288" s="8">
        <v>0.29099999999999998</v>
      </c>
      <c r="P288" s="8">
        <v>0.376</v>
      </c>
      <c r="Q288" s="8">
        <v>0.28799999999999998</v>
      </c>
      <c r="R288" s="8">
        <v>0.30299999999999999</v>
      </c>
      <c r="S288" s="8">
        <v>78</v>
      </c>
      <c r="T288" s="11">
        <v>-4</v>
      </c>
      <c r="U288" s="11">
        <v>-13.5</v>
      </c>
      <c r="V288" s="8">
        <v>-7.7</v>
      </c>
      <c r="W288" s="8">
        <v>-0.9</v>
      </c>
    </row>
    <row r="289" spans="1:23" ht="15" thickBot="1">
      <c r="A289" s="5">
        <v>288</v>
      </c>
      <c r="B289" s="22" t="s">
        <v>335</v>
      </c>
      <c r="C289" s="22" t="s">
        <v>109</v>
      </c>
      <c r="D289" s="8">
        <v>80</v>
      </c>
      <c r="E289" s="8">
        <v>335</v>
      </c>
      <c r="F289" s="8">
        <v>10</v>
      </c>
      <c r="G289" s="8">
        <v>36</v>
      </c>
      <c r="H289" s="8">
        <v>31</v>
      </c>
      <c r="I289" s="8">
        <v>0</v>
      </c>
      <c r="J289" s="9">
        <v>8.6999999999999994E-2</v>
      </c>
      <c r="K289" s="10">
        <v>0.20300000000000001</v>
      </c>
      <c r="L289" s="8">
        <v>0.13300000000000001</v>
      </c>
      <c r="M289" s="8">
        <v>0.27</v>
      </c>
      <c r="N289" s="11">
        <v>0.23300000000000001</v>
      </c>
      <c r="O289" s="8">
        <v>0.313</v>
      </c>
      <c r="P289" s="8">
        <v>0.36699999999999999</v>
      </c>
      <c r="Q289" s="8">
        <v>0.30199999999999999</v>
      </c>
      <c r="R289" s="8">
        <v>0.32300000000000001</v>
      </c>
      <c r="S289" s="8">
        <v>73</v>
      </c>
      <c r="T289" s="11">
        <v>-2.2000000000000002</v>
      </c>
      <c r="U289" s="11">
        <v>-13.5</v>
      </c>
      <c r="V289" s="8">
        <v>-10</v>
      </c>
      <c r="W289" s="8">
        <v>-1.2</v>
      </c>
    </row>
    <row r="290" spans="1:23" ht="15" thickBot="1">
      <c r="A290" s="5">
        <v>289</v>
      </c>
      <c r="B290" s="22" t="s">
        <v>337</v>
      </c>
      <c r="C290" s="22" t="s">
        <v>52</v>
      </c>
      <c r="D290" s="8">
        <v>117</v>
      </c>
      <c r="E290" s="8">
        <v>407</v>
      </c>
      <c r="F290" s="8">
        <v>15</v>
      </c>
      <c r="G290" s="8">
        <v>33</v>
      </c>
      <c r="H290" s="8">
        <v>36</v>
      </c>
      <c r="I290" s="8">
        <v>0</v>
      </c>
      <c r="J290" s="9">
        <v>7.3999999999999996E-2</v>
      </c>
      <c r="K290" s="10">
        <v>0.34200000000000003</v>
      </c>
      <c r="L290" s="8">
        <v>0.157</v>
      </c>
      <c r="M290" s="8">
        <v>0.26</v>
      </c>
      <c r="N290" s="11">
        <v>0.191</v>
      </c>
      <c r="O290" s="8">
        <v>0.25800000000000001</v>
      </c>
      <c r="P290" s="8">
        <v>0.34799999999999998</v>
      </c>
      <c r="Q290" s="8">
        <v>0.26600000000000001</v>
      </c>
      <c r="R290" s="8">
        <v>0.26900000000000002</v>
      </c>
      <c r="S290" s="8">
        <v>66</v>
      </c>
      <c r="T290" s="11">
        <v>-2.6</v>
      </c>
      <c r="U290" s="11">
        <v>-19</v>
      </c>
      <c r="V290" s="8">
        <v>-7.3</v>
      </c>
      <c r="W290" s="8">
        <v>-1.2</v>
      </c>
    </row>
    <row r="291" spans="1:23" ht="15" thickBot="1">
      <c r="A291" s="5">
        <v>290</v>
      </c>
      <c r="B291" s="22" t="s">
        <v>340</v>
      </c>
      <c r="C291" s="22" t="s">
        <v>100</v>
      </c>
      <c r="D291" s="8">
        <v>85</v>
      </c>
      <c r="E291" s="8">
        <v>326</v>
      </c>
      <c r="F291" s="8">
        <v>3</v>
      </c>
      <c r="G291" s="8">
        <v>25</v>
      </c>
      <c r="H291" s="8">
        <v>21</v>
      </c>
      <c r="I291" s="8">
        <v>6</v>
      </c>
      <c r="J291" s="9">
        <v>6.7000000000000004E-2</v>
      </c>
      <c r="K291" s="10">
        <v>0.14399999999999999</v>
      </c>
      <c r="L291" s="8">
        <v>0.06</v>
      </c>
      <c r="M291" s="8">
        <v>0.251</v>
      </c>
      <c r="N291" s="11">
        <v>0.219</v>
      </c>
      <c r="O291" s="8">
        <v>0.27700000000000002</v>
      </c>
      <c r="P291" s="8">
        <v>0.27900000000000003</v>
      </c>
      <c r="Q291" s="8">
        <v>0.25</v>
      </c>
      <c r="R291" s="8">
        <v>0.28000000000000003</v>
      </c>
      <c r="S291" s="8">
        <v>52</v>
      </c>
      <c r="T291" s="11">
        <v>-2.2000000000000002</v>
      </c>
      <c r="U291" s="11">
        <v>-21.5</v>
      </c>
      <c r="V291" s="8">
        <v>-2.2000000000000002</v>
      </c>
      <c r="W291" s="8">
        <v>-1.3</v>
      </c>
    </row>
    <row r="292" spans="1:23" ht="15" thickBot="1">
      <c r="A292" s="5">
        <v>291</v>
      </c>
      <c r="B292" s="22" t="s">
        <v>341</v>
      </c>
      <c r="C292" s="6" t="s">
        <v>103</v>
      </c>
      <c r="D292" s="8">
        <v>140</v>
      </c>
      <c r="E292" s="8">
        <v>508</v>
      </c>
      <c r="F292" s="8">
        <v>11</v>
      </c>
      <c r="G292" s="8">
        <v>57</v>
      </c>
      <c r="H292" s="8">
        <v>61</v>
      </c>
      <c r="I292" s="8">
        <v>4</v>
      </c>
      <c r="J292" s="9">
        <v>6.7000000000000004E-2</v>
      </c>
      <c r="K292" s="10">
        <v>0.191</v>
      </c>
      <c r="L292" s="8">
        <v>0.12</v>
      </c>
      <c r="M292" s="8">
        <v>0.27300000000000002</v>
      </c>
      <c r="N292" s="11">
        <v>0.23699999999999999</v>
      </c>
      <c r="O292" s="8">
        <v>0.28899999999999998</v>
      </c>
      <c r="P292" s="8">
        <v>0.35699999999999998</v>
      </c>
      <c r="Q292" s="8">
        <v>0.28199999999999997</v>
      </c>
      <c r="R292" s="8">
        <v>0.27100000000000002</v>
      </c>
      <c r="S292" s="8">
        <v>72</v>
      </c>
      <c r="T292" s="11">
        <v>-3.1</v>
      </c>
      <c r="U292" s="11">
        <v>-20</v>
      </c>
      <c r="V292" s="8">
        <v>-10</v>
      </c>
      <c r="W292" s="8">
        <v>-1.3</v>
      </c>
    </row>
    <row r="293" spans="1:23" ht="15" thickBot="1">
      <c r="A293" s="5">
        <v>292</v>
      </c>
      <c r="B293" s="22" t="s">
        <v>339</v>
      </c>
      <c r="C293" s="22" t="s">
        <v>50</v>
      </c>
      <c r="D293" s="8">
        <v>118</v>
      </c>
      <c r="E293" s="8">
        <v>344</v>
      </c>
      <c r="F293" s="8">
        <v>10</v>
      </c>
      <c r="G293" s="8">
        <v>24</v>
      </c>
      <c r="H293" s="8">
        <v>43</v>
      </c>
      <c r="I293" s="8">
        <v>1</v>
      </c>
      <c r="J293" s="9">
        <v>8.1000000000000003E-2</v>
      </c>
      <c r="K293" s="10">
        <v>0.192</v>
      </c>
      <c r="L293" s="8">
        <v>0.129</v>
      </c>
      <c r="M293" s="8">
        <v>0.222</v>
      </c>
      <c r="N293" s="11">
        <v>0.20300000000000001</v>
      </c>
      <c r="O293" s="8">
        <v>0.26700000000000002</v>
      </c>
      <c r="P293" s="8">
        <v>0.33100000000000002</v>
      </c>
      <c r="Q293" s="8">
        <v>0.26100000000000001</v>
      </c>
      <c r="R293" s="8">
        <v>0.26500000000000001</v>
      </c>
      <c r="S293" s="8">
        <v>61</v>
      </c>
      <c r="T293" s="11">
        <v>-0.3</v>
      </c>
      <c r="U293" s="11">
        <v>-16.399999999999999</v>
      </c>
      <c r="V293" s="8">
        <v>-9.1999999999999993</v>
      </c>
      <c r="W293" s="8">
        <v>-1.4</v>
      </c>
    </row>
    <row r="294" spans="1:23" ht="15" thickBot="1">
      <c r="A294" s="12">
        <v>293</v>
      </c>
      <c r="B294" s="22" t="s">
        <v>342</v>
      </c>
      <c r="C294" s="13" t="s">
        <v>103</v>
      </c>
      <c r="D294" s="14">
        <v>125</v>
      </c>
      <c r="E294" s="14">
        <v>521</v>
      </c>
      <c r="F294" s="14">
        <v>9</v>
      </c>
      <c r="G294" s="14">
        <v>55</v>
      </c>
      <c r="H294" s="14">
        <v>46</v>
      </c>
      <c r="I294" s="14">
        <v>1</v>
      </c>
      <c r="J294" s="15">
        <v>9.6000000000000002E-2</v>
      </c>
      <c r="K294" s="16">
        <v>0.17299999999999999</v>
      </c>
      <c r="L294" s="14">
        <v>0.126</v>
      </c>
      <c r="M294" s="14">
        <v>0.27900000000000003</v>
      </c>
      <c r="N294" s="17">
        <v>0.24199999999999999</v>
      </c>
      <c r="O294" s="14">
        <v>0.32100000000000001</v>
      </c>
      <c r="P294" s="14">
        <v>0.36799999999999999</v>
      </c>
      <c r="Q294" s="14">
        <v>0.30399999999999999</v>
      </c>
      <c r="R294" s="14">
        <v>0.30499999999999999</v>
      </c>
      <c r="S294" s="14">
        <v>76</v>
      </c>
      <c r="T294" s="17">
        <v>-3</v>
      </c>
      <c r="U294" s="17">
        <v>-18.399999999999999</v>
      </c>
      <c r="V294" s="14">
        <v>-19.100000000000001</v>
      </c>
      <c r="W294" s="14">
        <v>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7EC0E-C28E-4767-BD76-5AC6CDAB4971}">
  <dimension ref="A1:N578"/>
  <sheetViews>
    <sheetView workbookViewId="0">
      <selection activeCell="B196" sqref="B196"/>
    </sheetView>
  </sheetViews>
  <sheetFormatPr defaultRowHeight="14.4"/>
  <cols>
    <col min="2" max="2" width="13.33203125" customWidth="1"/>
  </cols>
  <sheetData>
    <row r="1" spans="1:14" ht="15" thickBot="1">
      <c r="A1" s="27" t="s">
        <v>0</v>
      </c>
      <c r="B1" s="2" t="s">
        <v>1</v>
      </c>
      <c r="C1" s="2" t="s">
        <v>2</v>
      </c>
      <c r="D1" s="3" t="s">
        <v>4</v>
      </c>
      <c r="E1" s="3" t="s">
        <v>359</v>
      </c>
      <c r="F1" s="3" t="s">
        <v>360</v>
      </c>
      <c r="G1" s="3" t="s">
        <v>361</v>
      </c>
      <c r="H1" s="3" t="s">
        <v>362</v>
      </c>
      <c r="I1" s="3" t="s">
        <v>363</v>
      </c>
      <c r="J1" s="3" t="s">
        <v>364</v>
      </c>
      <c r="K1" s="28" t="s">
        <v>365</v>
      </c>
      <c r="L1" s="3" t="s">
        <v>366</v>
      </c>
      <c r="M1" s="3" t="s">
        <v>367</v>
      </c>
      <c r="N1" s="3" t="s">
        <v>1666</v>
      </c>
    </row>
    <row r="2" spans="1:14" ht="15" thickBot="1">
      <c r="A2" s="29">
        <v>1</v>
      </c>
      <c r="B2" s="22" t="s">
        <v>327</v>
      </c>
      <c r="C2" s="22" t="s">
        <v>39</v>
      </c>
      <c r="D2" s="8">
        <v>345</v>
      </c>
      <c r="E2" s="10">
        <v>0.26700000000000002</v>
      </c>
      <c r="F2" s="10">
        <v>0.36599999999999999</v>
      </c>
      <c r="G2" s="10">
        <v>0.36599999999999999</v>
      </c>
      <c r="H2" s="8">
        <v>2</v>
      </c>
      <c r="I2" s="10">
        <v>0.30099999999999999</v>
      </c>
      <c r="J2" s="10">
        <v>0.66800000000000004</v>
      </c>
      <c r="K2" s="16">
        <v>0.36299999999999999</v>
      </c>
      <c r="L2" s="10">
        <v>0.22</v>
      </c>
      <c r="M2" s="10">
        <v>0.14299999999999999</v>
      </c>
      <c r="N2" s="8">
        <v>306</v>
      </c>
    </row>
    <row r="3" spans="1:14" ht="15" thickBot="1">
      <c r="A3" s="29">
        <v>2</v>
      </c>
      <c r="B3" s="22" t="s">
        <v>1665</v>
      </c>
      <c r="C3" s="22" t="s">
        <v>109</v>
      </c>
      <c r="D3" s="8">
        <v>307</v>
      </c>
      <c r="E3" s="10">
        <v>0.17599999999999999</v>
      </c>
      <c r="F3" s="10">
        <v>0.44900000000000001</v>
      </c>
      <c r="G3" s="10">
        <v>0.375</v>
      </c>
      <c r="H3" s="8">
        <v>3.5</v>
      </c>
      <c r="I3" s="10">
        <v>0.45500000000000002</v>
      </c>
      <c r="J3" s="10">
        <v>0.628</v>
      </c>
      <c r="K3" s="16">
        <v>0.35399999999999998</v>
      </c>
      <c r="L3" s="10">
        <v>0.158</v>
      </c>
      <c r="M3" s="10">
        <v>0.19700000000000001</v>
      </c>
      <c r="N3" s="8">
        <v>284</v>
      </c>
    </row>
    <row r="4" spans="1:14" ht="15" thickBot="1">
      <c r="A4" s="29">
        <v>3</v>
      </c>
      <c r="B4" s="22" t="s">
        <v>131</v>
      </c>
      <c r="C4" s="22" t="s">
        <v>64</v>
      </c>
      <c r="D4" s="8">
        <v>364</v>
      </c>
      <c r="E4" s="10">
        <v>0.158</v>
      </c>
      <c r="F4" s="10">
        <v>0.39200000000000002</v>
      </c>
      <c r="G4" s="10">
        <v>0.45</v>
      </c>
      <c r="H4" s="8">
        <v>7.3</v>
      </c>
      <c r="I4" s="10">
        <v>0.39600000000000002</v>
      </c>
      <c r="J4" s="10">
        <v>0.61599999999999999</v>
      </c>
      <c r="K4" s="16">
        <v>0.35299999999999998</v>
      </c>
      <c r="L4" s="10">
        <v>0.152</v>
      </c>
      <c r="M4" s="10">
        <v>0.20200000000000001</v>
      </c>
      <c r="N4" s="8">
        <v>338</v>
      </c>
    </row>
    <row r="5" spans="1:14" ht="15" thickBot="1">
      <c r="A5" s="29">
        <v>4</v>
      </c>
      <c r="B5" s="22" t="s">
        <v>192</v>
      </c>
      <c r="C5" s="22" t="s">
        <v>169</v>
      </c>
      <c r="D5" s="8">
        <v>526</v>
      </c>
      <c r="E5" s="10">
        <v>0.193</v>
      </c>
      <c r="F5" s="10">
        <v>0.33600000000000002</v>
      </c>
      <c r="G5" s="10">
        <v>0.47099999999999997</v>
      </c>
      <c r="H5" s="8">
        <v>3.3</v>
      </c>
      <c r="I5" s="10">
        <v>0.32</v>
      </c>
      <c r="J5" s="10">
        <v>0.64900000000000002</v>
      </c>
      <c r="K5" s="16">
        <v>0.32900000000000001</v>
      </c>
      <c r="L5" s="10">
        <v>0.16600000000000001</v>
      </c>
      <c r="M5" s="10">
        <v>0.16200000000000001</v>
      </c>
      <c r="N5" s="8">
        <v>463</v>
      </c>
    </row>
    <row r="6" spans="1:14" ht="15" thickBot="1">
      <c r="A6" s="29">
        <v>5</v>
      </c>
      <c r="B6" s="22" t="s">
        <v>113</v>
      </c>
      <c r="C6" s="22" t="s">
        <v>74</v>
      </c>
      <c r="D6" s="8">
        <v>403</v>
      </c>
      <c r="E6" s="10">
        <v>0.24199999999999999</v>
      </c>
      <c r="F6" s="10">
        <v>0.38700000000000001</v>
      </c>
      <c r="G6" s="10">
        <v>0.371</v>
      </c>
      <c r="H6" s="8">
        <v>6.9</v>
      </c>
      <c r="I6" s="10">
        <v>0.28399999999999997</v>
      </c>
      <c r="J6" s="10">
        <v>0.748</v>
      </c>
      <c r="K6" s="16">
        <v>0.32600000000000001</v>
      </c>
      <c r="L6" s="10">
        <v>0.221</v>
      </c>
      <c r="M6" s="10">
        <v>0.105</v>
      </c>
      <c r="N6" s="8">
        <v>365</v>
      </c>
    </row>
    <row r="7" spans="1:14" ht="15" thickBot="1">
      <c r="A7" s="29">
        <v>6</v>
      </c>
      <c r="B7" s="22" t="s">
        <v>331</v>
      </c>
      <c r="C7" s="22" t="s">
        <v>54</v>
      </c>
      <c r="D7" s="8">
        <v>415</v>
      </c>
      <c r="E7" s="10">
        <v>0.125</v>
      </c>
      <c r="F7" s="10">
        <v>0.43099999999999999</v>
      </c>
      <c r="G7" s="10">
        <v>0.44400000000000001</v>
      </c>
      <c r="H7" s="8">
        <v>0.9</v>
      </c>
      <c r="I7" s="10">
        <v>0.29399999999999998</v>
      </c>
      <c r="J7" s="10">
        <v>0.67700000000000005</v>
      </c>
      <c r="K7" s="16">
        <v>0.32500000000000001</v>
      </c>
      <c r="L7" s="10">
        <v>0.188</v>
      </c>
      <c r="M7" s="10">
        <v>0.13700000000000001</v>
      </c>
      <c r="N7" s="8">
        <v>371</v>
      </c>
    </row>
    <row r="8" spans="1:14" ht="15" thickBot="1">
      <c r="A8" s="29">
        <v>7</v>
      </c>
      <c r="B8" s="22" t="s">
        <v>200</v>
      </c>
      <c r="C8" s="22" t="s">
        <v>100</v>
      </c>
      <c r="D8" s="8">
        <v>383</v>
      </c>
      <c r="E8" s="10">
        <v>0.16700000000000001</v>
      </c>
      <c r="F8" s="10">
        <v>0.47799999999999998</v>
      </c>
      <c r="G8" s="10">
        <v>0.35499999999999998</v>
      </c>
      <c r="H8" s="8">
        <v>6.7</v>
      </c>
      <c r="I8" s="10">
        <v>0.28499999999999998</v>
      </c>
      <c r="J8" s="10">
        <v>0.65500000000000003</v>
      </c>
      <c r="K8" s="16">
        <v>0.32400000000000001</v>
      </c>
      <c r="L8" s="10">
        <v>0.17199999999999999</v>
      </c>
      <c r="M8" s="10">
        <v>0.152</v>
      </c>
      <c r="N8" s="8">
        <v>352</v>
      </c>
    </row>
    <row r="9" spans="1:14" ht="15" thickBot="1">
      <c r="A9" s="29">
        <v>8</v>
      </c>
      <c r="B9" s="22" t="s">
        <v>176</v>
      </c>
      <c r="C9" s="22" t="s">
        <v>153</v>
      </c>
      <c r="D9" s="8">
        <v>365</v>
      </c>
      <c r="E9" s="10">
        <v>0.214</v>
      </c>
      <c r="F9" s="10">
        <v>0.36699999999999999</v>
      </c>
      <c r="G9" s="10">
        <v>0.41899999999999998</v>
      </c>
      <c r="H9" s="8">
        <v>2.2999999999999998</v>
      </c>
      <c r="I9" s="10">
        <v>0.26500000000000001</v>
      </c>
      <c r="J9" s="10">
        <v>0.69599999999999995</v>
      </c>
      <c r="K9" s="16">
        <v>0.32300000000000001</v>
      </c>
      <c r="L9" s="10">
        <v>0.185</v>
      </c>
      <c r="M9" s="10">
        <v>0.13800000000000001</v>
      </c>
      <c r="N9" s="8">
        <v>331</v>
      </c>
    </row>
    <row r="10" spans="1:14" ht="15" thickBot="1">
      <c r="A10" s="29">
        <v>9</v>
      </c>
      <c r="B10" s="22" t="s">
        <v>337</v>
      </c>
      <c r="C10" s="22" t="s">
        <v>52</v>
      </c>
      <c r="D10" s="8">
        <v>407</v>
      </c>
      <c r="E10" s="10">
        <v>0.215</v>
      </c>
      <c r="F10" s="10">
        <v>0.35199999999999998</v>
      </c>
      <c r="G10" s="10">
        <v>0.434</v>
      </c>
      <c r="H10" s="8">
        <v>0.9</v>
      </c>
      <c r="I10" s="10">
        <v>0.35599999999999998</v>
      </c>
      <c r="J10" s="10">
        <v>0.67800000000000005</v>
      </c>
      <c r="K10" s="16">
        <v>0.32300000000000001</v>
      </c>
      <c r="L10" s="10">
        <v>0.16500000000000001</v>
      </c>
      <c r="M10" s="10">
        <v>0.158</v>
      </c>
      <c r="N10" s="8">
        <v>362</v>
      </c>
    </row>
    <row r="11" spans="1:14" ht="15" thickBot="1">
      <c r="A11" s="29">
        <v>10</v>
      </c>
      <c r="B11" s="22" t="s">
        <v>264</v>
      </c>
      <c r="C11" s="22" t="s">
        <v>144</v>
      </c>
      <c r="D11" s="8">
        <v>332</v>
      </c>
      <c r="E11" s="10">
        <v>0.122</v>
      </c>
      <c r="F11" s="10">
        <v>0.29499999999999998</v>
      </c>
      <c r="G11" s="10">
        <v>0.58299999999999996</v>
      </c>
      <c r="H11" s="8">
        <v>3</v>
      </c>
      <c r="I11" s="10">
        <v>0.29099999999999998</v>
      </c>
      <c r="J11" s="10">
        <v>0.58899999999999997</v>
      </c>
      <c r="K11" s="16">
        <v>0.32</v>
      </c>
      <c r="L11" s="10">
        <v>0.127</v>
      </c>
      <c r="M11" s="10">
        <v>0.193</v>
      </c>
      <c r="N11" s="8">
        <v>282</v>
      </c>
    </row>
    <row r="12" spans="1:14" ht="15" thickBot="1">
      <c r="A12" s="29">
        <v>11</v>
      </c>
      <c r="B12" s="22" t="s">
        <v>108</v>
      </c>
      <c r="C12" s="22" t="s">
        <v>109</v>
      </c>
      <c r="D12" s="8">
        <v>424</v>
      </c>
      <c r="E12" s="10">
        <v>0.2</v>
      </c>
      <c r="F12" s="10">
        <v>0.42499999999999999</v>
      </c>
      <c r="G12" s="10">
        <v>0.375</v>
      </c>
      <c r="H12" s="8">
        <v>6.6</v>
      </c>
      <c r="I12" s="10">
        <v>0.28699999999999998</v>
      </c>
      <c r="J12" s="10">
        <v>0.70699999999999996</v>
      </c>
      <c r="K12" s="16">
        <v>0.32</v>
      </c>
      <c r="L12" s="10">
        <v>0.19900000000000001</v>
      </c>
      <c r="M12" s="10">
        <v>0.121</v>
      </c>
      <c r="N12" s="8">
        <v>367</v>
      </c>
    </row>
    <row r="13" spans="1:14" ht="15" thickBot="1">
      <c r="A13" s="29">
        <v>12</v>
      </c>
      <c r="B13" s="22" t="s">
        <v>181</v>
      </c>
      <c r="C13" s="22" t="s">
        <v>116</v>
      </c>
      <c r="D13" s="8">
        <v>353</v>
      </c>
      <c r="E13" s="10">
        <v>0.22800000000000001</v>
      </c>
      <c r="F13" s="10">
        <v>0.20499999999999999</v>
      </c>
      <c r="G13" s="10">
        <v>0.56699999999999995</v>
      </c>
      <c r="H13" s="8">
        <v>5.3</v>
      </c>
      <c r="I13" s="10">
        <v>0.378</v>
      </c>
      <c r="J13" s="10">
        <v>0.71599999999999997</v>
      </c>
      <c r="K13" s="16">
        <v>0.32</v>
      </c>
      <c r="L13" s="10">
        <v>0.183</v>
      </c>
      <c r="M13" s="10">
        <v>0.13700000000000001</v>
      </c>
      <c r="N13" s="8">
        <v>320</v>
      </c>
    </row>
    <row r="14" spans="1:14" ht="15" thickBot="1">
      <c r="A14" s="29">
        <v>13</v>
      </c>
      <c r="B14" s="22" t="s">
        <v>233</v>
      </c>
      <c r="C14" s="22" t="s">
        <v>45</v>
      </c>
      <c r="D14" s="8">
        <v>410</v>
      </c>
      <c r="E14" s="10">
        <v>0.13800000000000001</v>
      </c>
      <c r="F14" s="10">
        <v>0.46600000000000003</v>
      </c>
      <c r="G14" s="10">
        <v>0.39500000000000002</v>
      </c>
      <c r="H14" s="8">
        <v>4.5</v>
      </c>
      <c r="I14" s="10">
        <v>0.33800000000000002</v>
      </c>
      <c r="J14" s="10">
        <v>0.68100000000000005</v>
      </c>
      <c r="K14" s="16">
        <v>0.32</v>
      </c>
      <c r="L14" s="10">
        <v>0.17</v>
      </c>
      <c r="M14" s="10">
        <v>0.15</v>
      </c>
      <c r="N14" s="8">
        <v>367</v>
      </c>
    </row>
    <row r="15" spans="1:14" ht="15" thickBot="1">
      <c r="A15" s="29">
        <v>14</v>
      </c>
      <c r="B15" s="22" t="s">
        <v>291</v>
      </c>
      <c r="C15" s="6" t="s">
        <v>292</v>
      </c>
      <c r="D15" s="8">
        <v>400</v>
      </c>
      <c r="E15" s="10">
        <v>0.19400000000000001</v>
      </c>
      <c r="F15" s="10">
        <v>0.39500000000000002</v>
      </c>
      <c r="G15" s="10">
        <v>0.41099999999999998</v>
      </c>
      <c r="H15" s="8">
        <v>3</v>
      </c>
      <c r="I15" s="10">
        <v>0.375</v>
      </c>
      <c r="J15" s="10">
        <v>0.67200000000000004</v>
      </c>
      <c r="K15" s="16">
        <v>0.32</v>
      </c>
      <c r="L15" s="10">
        <v>0.14499999999999999</v>
      </c>
      <c r="M15" s="10">
        <v>0.17399999999999999</v>
      </c>
      <c r="N15" s="8">
        <v>372</v>
      </c>
    </row>
    <row r="16" spans="1:14" ht="15" thickBot="1">
      <c r="A16" s="29">
        <v>15</v>
      </c>
      <c r="B16" s="22" t="s">
        <v>216</v>
      </c>
      <c r="C16" s="22" t="s">
        <v>29</v>
      </c>
      <c r="D16" s="8">
        <v>323</v>
      </c>
      <c r="E16" s="10">
        <v>0.24099999999999999</v>
      </c>
      <c r="F16" s="10">
        <v>0.313</v>
      </c>
      <c r="G16" s="10">
        <v>0.44600000000000001</v>
      </c>
      <c r="H16" s="8">
        <v>4.9000000000000004</v>
      </c>
      <c r="I16" s="10">
        <v>0.48799999999999999</v>
      </c>
      <c r="J16" s="10">
        <v>0.64300000000000002</v>
      </c>
      <c r="K16" s="16">
        <v>0.31900000000000001</v>
      </c>
      <c r="L16" s="10">
        <v>0.10100000000000001</v>
      </c>
      <c r="M16" s="10">
        <v>0.219</v>
      </c>
      <c r="N16" s="8">
        <v>311</v>
      </c>
    </row>
    <row r="17" spans="1:14" ht="15" thickBot="1">
      <c r="A17" s="29">
        <v>16</v>
      </c>
      <c r="B17" s="22" t="s">
        <v>175</v>
      </c>
      <c r="C17" s="22" t="s">
        <v>35</v>
      </c>
      <c r="D17" s="8">
        <v>678</v>
      </c>
      <c r="E17" s="10">
        <v>0.19500000000000001</v>
      </c>
      <c r="F17" s="10">
        <v>0.432</v>
      </c>
      <c r="G17" s="10">
        <v>0.373</v>
      </c>
      <c r="H17" s="8">
        <v>3.7</v>
      </c>
      <c r="I17" s="10">
        <v>0.38500000000000001</v>
      </c>
      <c r="J17" s="10">
        <v>0.66900000000000004</v>
      </c>
      <c r="K17" s="16">
        <v>0.318</v>
      </c>
      <c r="L17" s="10">
        <v>0.14099999999999999</v>
      </c>
      <c r="M17" s="10">
        <v>0.17799999999999999</v>
      </c>
      <c r="N17" s="8">
        <v>625</v>
      </c>
    </row>
    <row r="18" spans="1:14" ht="15" thickBot="1">
      <c r="A18" s="29">
        <v>17</v>
      </c>
      <c r="B18" s="22" t="s">
        <v>168</v>
      </c>
      <c r="C18" s="22" t="s">
        <v>169</v>
      </c>
      <c r="D18" s="8">
        <v>495</v>
      </c>
      <c r="E18" s="10">
        <v>0.23</v>
      </c>
      <c r="F18" s="10">
        <v>0.374</v>
      </c>
      <c r="G18" s="10">
        <v>0.39600000000000002</v>
      </c>
      <c r="H18" s="8">
        <v>3.5</v>
      </c>
      <c r="I18" s="10">
        <v>0.223</v>
      </c>
      <c r="J18" s="10">
        <v>0.64900000000000002</v>
      </c>
      <c r="K18" s="16">
        <v>0.318</v>
      </c>
      <c r="L18" s="10">
        <v>0.16800000000000001</v>
      </c>
      <c r="M18" s="10">
        <v>0.15</v>
      </c>
      <c r="N18" s="8">
        <v>406</v>
      </c>
    </row>
    <row r="19" spans="1:14" ht="15" thickBot="1">
      <c r="A19" s="29">
        <v>18</v>
      </c>
      <c r="B19" s="22" t="s">
        <v>223</v>
      </c>
      <c r="C19" s="22" t="s">
        <v>89</v>
      </c>
      <c r="D19" s="8">
        <v>720</v>
      </c>
      <c r="E19" s="10">
        <v>0.161</v>
      </c>
      <c r="F19" s="10">
        <v>0.34399999999999997</v>
      </c>
      <c r="G19" s="10">
        <v>0.495</v>
      </c>
      <c r="H19" s="8">
        <v>2.2000000000000002</v>
      </c>
      <c r="I19" s="10">
        <v>0.24099999999999999</v>
      </c>
      <c r="J19" s="10">
        <v>0.70199999999999996</v>
      </c>
      <c r="K19" s="16">
        <v>0.314</v>
      </c>
      <c r="L19" s="10">
        <v>0.20300000000000001</v>
      </c>
      <c r="M19" s="10">
        <v>0.112</v>
      </c>
      <c r="N19" s="8">
        <v>585</v>
      </c>
    </row>
    <row r="20" spans="1:14" ht="15" thickBot="1">
      <c r="A20" s="29">
        <v>19</v>
      </c>
      <c r="B20" s="22" t="s">
        <v>304</v>
      </c>
      <c r="C20" s="22" t="s">
        <v>43</v>
      </c>
      <c r="D20" s="8">
        <v>319</v>
      </c>
      <c r="E20" s="10">
        <v>0.18</v>
      </c>
      <c r="F20" s="10">
        <v>0.433</v>
      </c>
      <c r="G20" s="10">
        <v>0.38700000000000001</v>
      </c>
      <c r="H20" s="8">
        <v>0.9</v>
      </c>
      <c r="I20" s="10">
        <v>0.24099999999999999</v>
      </c>
      <c r="J20" s="10">
        <v>0.80200000000000005</v>
      </c>
      <c r="K20" s="16">
        <v>0.313</v>
      </c>
      <c r="L20" s="10">
        <v>0.24199999999999999</v>
      </c>
      <c r="M20" s="10">
        <v>7.0999999999999994E-2</v>
      </c>
      <c r="N20" s="8">
        <v>275</v>
      </c>
    </row>
    <row r="21" spans="1:14" ht="15" thickBot="1">
      <c r="A21" s="29">
        <v>20</v>
      </c>
      <c r="B21" s="22" t="s">
        <v>256</v>
      </c>
      <c r="C21" s="22" t="s">
        <v>86</v>
      </c>
      <c r="D21" s="8">
        <v>344</v>
      </c>
      <c r="E21" s="10">
        <v>0.191</v>
      </c>
      <c r="F21" s="10">
        <v>0.42599999999999999</v>
      </c>
      <c r="G21" s="10">
        <v>0.38300000000000001</v>
      </c>
      <c r="H21" s="8">
        <v>3</v>
      </c>
      <c r="I21" s="10">
        <v>0.317</v>
      </c>
      <c r="J21" s="10">
        <v>0.66</v>
      </c>
      <c r="K21" s="16">
        <v>0.311</v>
      </c>
      <c r="L21" s="10">
        <v>0.13800000000000001</v>
      </c>
      <c r="M21" s="10">
        <v>0.17299999999999999</v>
      </c>
      <c r="N21" s="8">
        <v>310</v>
      </c>
    </row>
    <row r="22" spans="1:14" ht="15" thickBot="1">
      <c r="A22" s="29">
        <v>21</v>
      </c>
      <c r="B22" s="22" t="s">
        <v>286</v>
      </c>
      <c r="C22" s="22" t="s">
        <v>48</v>
      </c>
      <c r="D22" s="8">
        <v>345</v>
      </c>
      <c r="E22" s="10">
        <v>0.18099999999999999</v>
      </c>
      <c r="F22" s="10">
        <v>0.52300000000000002</v>
      </c>
      <c r="G22" s="10">
        <v>0.29599999999999999</v>
      </c>
      <c r="H22" s="8">
        <v>2.6</v>
      </c>
      <c r="I22" s="10">
        <v>0.379</v>
      </c>
      <c r="J22" s="10">
        <v>0.64500000000000002</v>
      </c>
      <c r="K22" s="16">
        <v>0.311</v>
      </c>
      <c r="L22" s="10">
        <v>0.11600000000000001</v>
      </c>
      <c r="M22" s="10">
        <v>0.19500000000000001</v>
      </c>
      <c r="N22" s="8">
        <v>315</v>
      </c>
    </row>
    <row r="23" spans="1:14" ht="15" thickBot="1">
      <c r="A23" s="29">
        <v>22</v>
      </c>
      <c r="B23" s="22" t="s">
        <v>82</v>
      </c>
      <c r="C23" s="22" t="s">
        <v>24</v>
      </c>
      <c r="D23" s="8">
        <v>567</v>
      </c>
      <c r="E23" s="10">
        <v>0.214</v>
      </c>
      <c r="F23" s="10">
        <v>0.375</v>
      </c>
      <c r="G23" s="10">
        <v>0.41099999999999998</v>
      </c>
      <c r="H23" s="8">
        <v>6.2</v>
      </c>
      <c r="I23" s="10">
        <v>0.28100000000000003</v>
      </c>
      <c r="J23" s="10">
        <v>0.66600000000000004</v>
      </c>
      <c r="K23" s="16">
        <v>0.311</v>
      </c>
      <c r="L23" s="10">
        <v>0.158</v>
      </c>
      <c r="M23" s="10">
        <v>0.153</v>
      </c>
      <c r="N23" s="8">
        <v>483</v>
      </c>
    </row>
    <row r="24" spans="1:14" ht="15" thickBot="1">
      <c r="A24" s="29">
        <v>23</v>
      </c>
      <c r="B24" s="22" t="s">
        <v>240</v>
      </c>
      <c r="C24" s="22" t="s">
        <v>54</v>
      </c>
      <c r="D24" s="8">
        <v>562</v>
      </c>
      <c r="E24" s="10">
        <v>0.19</v>
      </c>
      <c r="F24" s="10">
        <v>0.55000000000000004</v>
      </c>
      <c r="G24" s="10">
        <v>0.26</v>
      </c>
      <c r="H24" s="8">
        <v>3</v>
      </c>
      <c r="I24" s="10">
        <v>0.25900000000000001</v>
      </c>
      <c r="J24" s="10">
        <v>0.82599999999999996</v>
      </c>
      <c r="K24" s="16">
        <v>0.31</v>
      </c>
      <c r="L24" s="10">
        <v>0.24199999999999999</v>
      </c>
      <c r="M24" s="10">
        <v>6.8000000000000005E-2</v>
      </c>
      <c r="N24" s="8">
        <v>497</v>
      </c>
    </row>
    <row r="25" spans="1:14" ht="15" thickBot="1">
      <c r="A25" s="29">
        <v>24</v>
      </c>
      <c r="B25" s="22" t="s">
        <v>321</v>
      </c>
      <c r="C25" s="22" t="s">
        <v>43</v>
      </c>
      <c r="D25" s="8">
        <v>389</v>
      </c>
      <c r="E25" s="10">
        <v>0.224</v>
      </c>
      <c r="F25" s="10">
        <v>0.502</v>
      </c>
      <c r="G25" s="10">
        <v>0.27300000000000002</v>
      </c>
      <c r="H25" s="8">
        <v>3.1</v>
      </c>
      <c r="I25" s="10">
        <v>0.29799999999999999</v>
      </c>
      <c r="J25" s="10">
        <v>0.71099999999999997</v>
      </c>
      <c r="K25" s="16">
        <v>0.31</v>
      </c>
      <c r="L25" s="10">
        <v>0.17699999999999999</v>
      </c>
      <c r="M25" s="10">
        <v>0.13200000000000001</v>
      </c>
      <c r="N25" s="8">
        <v>353</v>
      </c>
    </row>
    <row r="26" spans="1:14" ht="15" thickBot="1">
      <c r="A26" s="29">
        <v>25</v>
      </c>
      <c r="B26" s="22" t="s">
        <v>336</v>
      </c>
      <c r="C26" s="22" t="s">
        <v>45</v>
      </c>
      <c r="D26" s="8">
        <v>351</v>
      </c>
      <c r="E26" s="10">
        <v>0.19600000000000001</v>
      </c>
      <c r="F26" s="10">
        <v>0.374</v>
      </c>
      <c r="G26" s="10">
        <v>0.43</v>
      </c>
      <c r="H26" s="8">
        <v>1.2</v>
      </c>
      <c r="I26" s="10">
        <v>0.27100000000000002</v>
      </c>
      <c r="J26" s="10">
        <v>0.80100000000000005</v>
      </c>
      <c r="K26" s="16">
        <v>0.309</v>
      </c>
      <c r="L26" s="10">
        <v>0.23300000000000001</v>
      </c>
      <c r="M26" s="10">
        <v>7.5999999999999998E-2</v>
      </c>
      <c r="N26" s="8">
        <v>311</v>
      </c>
    </row>
    <row r="27" spans="1:14" ht="15" thickBot="1">
      <c r="A27" s="29">
        <v>26</v>
      </c>
      <c r="B27" s="22" t="s">
        <v>271</v>
      </c>
      <c r="C27" s="22" t="s">
        <v>109</v>
      </c>
      <c r="D27" s="8">
        <v>431</v>
      </c>
      <c r="E27" s="10">
        <v>0.184</v>
      </c>
      <c r="F27" s="10">
        <v>0.46899999999999997</v>
      </c>
      <c r="G27" s="10">
        <v>0.34699999999999998</v>
      </c>
      <c r="H27" s="8">
        <v>8.1</v>
      </c>
      <c r="I27" s="10">
        <v>0.35199999999999998</v>
      </c>
      <c r="J27" s="10">
        <v>0.66400000000000003</v>
      </c>
      <c r="K27" s="16">
        <v>0.309</v>
      </c>
      <c r="L27" s="10">
        <v>0.13400000000000001</v>
      </c>
      <c r="M27" s="10">
        <v>0.17499999999999999</v>
      </c>
      <c r="N27" s="8">
        <v>399</v>
      </c>
    </row>
    <row r="28" spans="1:14" ht="15" thickBot="1">
      <c r="A28" s="29">
        <v>27</v>
      </c>
      <c r="B28" s="22" t="s">
        <v>118</v>
      </c>
      <c r="C28" s="22" t="s">
        <v>24</v>
      </c>
      <c r="D28" s="8">
        <v>579</v>
      </c>
      <c r="E28" s="10">
        <v>0.17299999999999999</v>
      </c>
      <c r="F28" s="10">
        <v>0.33400000000000002</v>
      </c>
      <c r="G28" s="10">
        <v>0.49299999999999999</v>
      </c>
      <c r="H28" s="8">
        <v>2.9</v>
      </c>
      <c r="I28" s="10">
        <v>0.26</v>
      </c>
      <c r="J28" s="10">
        <v>0.71899999999999997</v>
      </c>
      <c r="K28" s="16">
        <v>0.308</v>
      </c>
      <c r="L28" s="10">
        <v>0.19800000000000001</v>
      </c>
      <c r="M28" s="10">
        <v>0.11</v>
      </c>
      <c r="N28" s="8">
        <v>482</v>
      </c>
    </row>
    <row r="29" spans="1:14" ht="15" thickBot="1">
      <c r="A29" s="29">
        <v>28</v>
      </c>
      <c r="B29" s="22" t="s">
        <v>242</v>
      </c>
      <c r="C29" s="22" t="s">
        <v>56</v>
      </c>
      <c r="D29" s="8">
        <v>429</v>
      </c>
      <c r="E29" s="10">
        <v>0.16700000000000001</v>
      </c>
      <c r="F29" s="10">
        <v>0.42399999999999999</v>
      </c>
      <c r="G29" s="10">
        <v>0.40899999999999997</v>
      </c>
      <c r="H29" s="8">
        <v>5.5</v>
      </c>
      <c r="I29" s="10">
        <v>0.32400000000000001</v>
      </c>
      <c r="J29" s="10">
        <v>0.65600000000000003</v>
      </c>
      <c r="K29" s="16">
        <v>0.308</v>
      </c>
      <c r="L29" s="10">
        <v>0.13700000000000001</v>
      </c>
      <c r="M29" s="10">
        <v>0.17100000000000001</v>
      </c>
      <c r="N29" s="8">
        <v>388</v>
      </c>
    </row>
    <row r="30" spans="1:14" ht="15" thickBot="1">
      <c r="A30" s="29">
        <v>29</v>
      </c>
      <c r="B30" s="22" t="s">
        <v>137</v>
      </c>
      <c r="C30" s="22" t="s">
        <v>64</v>
      </c>
      <c r="D30" s="8">
        <v>406</v>
      </c>
      <c r="E30" s="10">
        <v>0.13300000000000001</v>
      </c>
      <c r="F30" s="10">
        <v>0.42</v>
      </c>
      <c r="G30" s="10">
        <v>0.44700000000000001</v>
      </c>
      <c r="H30" s="8">
        <v>6.9</v>
      </c>
      <c r="I30" s="10">
        <v>0.35299999999999998</v>
      </c>
      <c r="J30" s="10">
        <v>0.63600000000000001</v>
      </c>
      <c r="K30" s="16">
        <v>0.307</v>
      </c>
      <c r="L30" s="10">
        <v>0.12</v>
      </c>
      <c r="M30" s="10">
        <v>0.188</v>
      </c>
      <c r="N30" s="8">
        <v>357</v>
      </c>
    </row>
    <row r="31" spans="1:14" ht="15" thickBot="1">
      <c r="A31" s="29">
        <v>30</v>
      </c>
      <c r="B31" s="22" t="s">
        <v>319</v>
      </c>
      <c r="C31" s="22" t="s">
        <v>39</v>
      </c>
      <c r="D31" s="8">
        <v>602</v>
      </c>
      <c r="E31" s="10">
        <v>0.20399999999999999</v>
      </c>
      <c r="F31" s="10">
        <v>0.36</v>
      </c>
      <c r="G31" s="10">
        <v>0.436</v>
      </c>
      <c r="H31" s="8">
        <v>4.5</v>
      </c>
      <c r="I31" s="10">
        <v>0.29799999999999999</v>
      </c>
      <c r="J31" s="10">
        <v>0.68700000000000006</v>
      </c>
      <c r="K31" s="16">
        <v>0.30599999999999999</v>
      </c>
      <c r="L31" s="10">
        <v>0.157</v>
      </c>
      <c r="M31" s="10">
        <v>0.15</v>
      </c>
      <c r="N31" s="8">
        <v>533</v>
      </c>
    </row>
    <row r="32" spans="1:14" ht="15" thickBot="1">
      <c r="A32" s="29">
        <v>31</v>
      </c>
      <c r="B32" s="22" t="s">
        <v>269</v>
      </c>
      <c r="C32" s="22" t="s">
        <v>116</v>
      </c>
      <c r="D32" s="8">
        <v>403</v>
      </c>
      <c r="E32" s="10">
        <v>0.221</v>
      </c>
      <c r="F32" s="10">
        <v>0.42599999999999999</v>
      </c>
      <c r="G32" s="10">
        <v>0.35299999999999998</v>
      </c>
      <c r="H32" s="8">
        <v>6.2</v>
      </c>
      <c r="I32" s="10">
        <v>0.39300000000000002</v>
      </c>
      <c r="J32" s="10">
        <v>0.69899999999999995</v>
      </c>
      <c r="K32" s="16">
        <v>0.30599999999999999</v>
      </c>
      <c r="L32" s="10">
        <v>0.14899999999999999</v>
      </c>
      <c r="M32" s="10">
        <v>0.157</v>
      </c>
      <c r="N32" s="8">
        <v>371</v>
      </c>
    </row>
    <row r="33" spans="1:14" ht="15" thickBot="1">
      <c r="A33" s="29">
        <v>32</v>
      </c>
      <c r="B33" s="22" t="s">
        <v>148</v>
      </c>
      <c r="C33" s="22" t="s">
        <v>144</v>
      </c>
      <c r="D33" s="8">
        <v>408</v>
      </c>
      <c r="E33" s="10">
        <v>0.25800000000000001</v>
      </c>
      <c r="F33" s="10">
        <v>0.502</v>
      </c>
      <c r="G33" s="10">
        <v>0.23899999999999999</v>
      </c>
      <c r="H33" s="8">
        <v>3.9</v>
      </c>
      <c r="I33" s="10">
        <v>0.17199999999999999</v>
      </c>
      <c r="J33" s="10">
        <v>0.73499999999999999</v>
      </c>
      <c r="K33" s="16">
        <v>0.30599999999999999</v>
      </c>
      <c r="L33" s="10">
        <v>0.20599999999999999</v>
      </c>
      <c r="M33" s="10">
        <v>0.1</v>
      </c>
      <c r="N33" s="8">
        <v>338</v>
      </c>
    </row>
    <row r="34" spans="1:14" ht="15" thickBot="1">
      <c r="A34" s="29">
        <v>33</v>
      </c>
      <c r="B34" s="22" t="s">
        <v>330</v>
      </c>
      <c r="C34" s="22" t="s">
        <v>100</v>
      </c>
      <c r="D34" s="8">
        <v>318</v>
      </c>
      <c r="E34" s="10">
        <v>0.19</v>
      </c>
      <c r="F34" s="10">
        <v>0.54500000000000004</v>
      </c>
      <c r="G34" s="10">
        <v>0.26400000000000001</v>
      </c>
      <c r="H34" s="8">
        <v>6.8</v>
      </c>
      <c r="I34" s="10">
        <v>0.36699999999999999</v>
      </c>
      <c r="J34" s="10">
        <v>0.77700000000000002</v>
      </c>
      <c r="K34" s="16">
        <v>0.30499999999999999</v>
      </c>
      <c r="L34" s="10">
        <v>0.20100000000000001</v>
      </c>
      <c r="M34" s="10">
        <v>0.105</v>
      </c>
      <c r="N34" s="8">
        <v>297</v>
      </c>
    </row>
    <row r="35" spans="1:14" ht="15" thickBot="1">
      <c r="A35" s="29">
        <v>34</v>
      </c>
      <c r="B35" s="22" t="s">
        <v>105</v>
      </c>
      <c r="C35" s="22" t="s">
        <v>64</v>
      </c>
      <c r="D35" s="8">
        <v>654</v>
      </c>
      <c r="E35" s="10">
        <v>0.18099999999999999</v>
      </c>
      <c r="F35" s="10">
        <v>0.43</v>
      </c>
      <c r="G35" s="10">
        <v>0.38900000000000001</v>
      </c>
      <c r="H35" s="8">
        <v>5.6</v>
      </c>
      <c r="I35" s="10">
        <v>0.3</v>
      </c>
      <c r="J35" s="10">
        <v>0.72399999999999998</v>
      </c>
      <c r="K35" s="16">
        <v>0.30499999999999999</v>
      </c>
      <c r="L35" s="10">
        <v>0.186</v>
      </c>
      <c r="M35" s="10">
        <v>0.11899999999999999</v>
      </c>
      <c r="N35" s="8">
        <v>551</v>
      </c>
    </row>
    <row r="36" spans="1:14" ht="15" thickBot="1">
      <c r="A36" s="29">
        <v>35</v>
      </c>
      <c r="B36" s="22" t="s">
        <v>166</v>
      </c>
      <c r="C36" s="22" t="s">
        <v>58</v>
      </c>
      <c r="D36" s="8">
        <v>566</v>
      </c>
      <c r="E36" s="10">
        <v>0.16900000000000001</v>
      </c>
      <c r="F36" s="10">
        <v>0.45100000000000001</v>
      </c>
      <c r="G36" s="10">
        <v>0.38</v>
      </c>
      <c r="H36" s="8">
        <v>4.3</v>
      </c>
      <c r="I36" s="10">
        <v>0.33600000000000002</v>
      </c>
      <c r="J36" s="10">
        <v>0.73499999999999999</v>
      </c>
      <c r="K36" s="16">
        <v>0.30499999999999999</v>
      </c>
      <c r="L36" s="10">
        <v>0.182</v>
      </c>
      <c r="M36" s="10">
        <v>0.123</v>
      </c>
      <c r="N36" s="8">
        <v>520</v>
      </c>
    </row>
    <row r="37" spans="1:14" ht="15" thickBot="1">
      <c r="A37" s="29">
        <v>36</v>
      </c>
      <c r="B37" s="22" t="s">
        <v>208</v>
      </c>
      <c r="C37" s="22" t="s">
        <v>144</v>
      </c>
      <c r="D37" s="8">
        <v>388</v>
      </c>
      <c r="E37" s="10">
        <v>0.17899999999999999</v>
      </c>
      <c r="F37" s="10">
        <v>0.42199999999999999</v>
      </c>
      <c r="G37" s="10">
        <v>0.39900000000000002</v>
      </c>
      <c r="H37" s="8">
        <v>5.8</v>
      </c>
      <c r="I37" s="10">
        <v>0.34100000000000003</v>
      </c>
      <c r="J37" s="10">
        <v>0.68200000000000005</v>
      </c>
      <c r="K37" s="16">
        <v>0.30399999999999999</v>
      </c>
      <c r="L37" s="10">
        <v>0.151</v>
      </c>
      <c r="M37" s="10">
        <v>0.153</v>
      </c>
      <c r="N37" s="8">
        <v>355</v>
      </c>
    </row>
    <row r="38" spans="1:14" ht="15" thickBot="1">
      <c r="A38" s="29">
        <v>37</v>
      </c>
      <c r="B38" s="22" t="s">
        <v>134</v>
      </c>
      <c r="C38" s="22" t="s">
        <v>111</v>
      </c>
      <c r="D38" s="8">
        <v>534</v>
      </c>
      <c r="E38" s="10">
        <v>0.186</v>
      </c>
      <c r="F38" s="10">
        <v>0.27900000000000003</v>
      </c>
      <c r="G38" s="10">
        <v>0.53600000000000003</v>
      </c>
      <c r="H38" s="8">
        <v>5.0999999999999996</v>
      </c>
      <c r="I38" s="10">
        <v>0.22</v>
      </c>
      <c r="J38" s="10">
        <v>0.72</v>
      </c>
      <c r="K38" s="16">
        <v>0.30399999999999999</v>
      </c>
      <c r="L38" s="10">
        <v>0.19500000000000001</v>
      </c>
      <c r="M38" s="10">
        <v>0.109</v>
      </c>
      <c r="N38" s="8">
        <v>447</v>
      </c>
    </row>
    <row r="39" spans="1:14" ht="15" thickBot="1">
      <c r="A39" s="29">
        <v>38</v>
      </c>
      <c r="B39" s="22" t="s">
        <v>214</v>
      </c>
      <c r="C39" s="22" t="s">
        <v>74</v>
      </c>
      <c r="D39" s="8">
        <v>427</v>
      </c>
      <c r="E39" s="10">
        <v>0.24299999999999999</v>
      </c>
      <c r="F39" s="10">
        <v>0.53900000000000003</v>
      </c>
      <c r="G39" s="10">
        <v>0.218</v>
      </c>
      <c r="H39" s="8">
        <v>9.1999999999999993</v>
      </c>
      <c r="I39" s="10">
        <v>0.35299999999999998</v>
      </c>
      <c r="J39" s="10">
        <v>0.72799999999999998</v>
      </c>
      <c r="K39" s="16">
        <v>0.30399999999999999</v>
      </c>
      <c r="L39" s="10">
        <v>0.18099999999999999</v>
      </c>
      <c r="M39" s="10">
        <v>0.123</v>
      </c>
      <c r="N39" s="8">
        <v>388</v>
      </c>
    </row>
    <row r="40" spans="1:14" ht="15" thickBot="1">
      <c r="A40" s="29">
        <v>39</v>
      </c>
      <c r="B40" s="22" t="s">
        <v>1661</v>
      </c>
      <c r="C40" s="22" t="s">
        <v>169</v>
      </c>
      <c r="D40" s="8">
        <v>300</v>
      </c>
      <c r="E40" s="10">
        <v>0.255</v>
      </c>
      <c r="F40" s="10">
        <v>0.41</v>
      </c>
      <c r="G40" s="10">
        <v>0.33500000000000002</v>
      </c>
      <c r="H40" s="8">
        <v>5.8</v>
      </c>
      <c r="I40" s="10">
        <v>0.32500000000000001</v>
      </c>
      <c r="J40" s="10">
        <v>0.67900000000000005</v>
      </c>
      <c r="K40" s="16">
        <v>0.30299999999999999</v>
      </c>
      <c r="L40" s="10">
        <v>0.14199999999999999</v>
      </c>
      <c r="M40" s="10">
        <v>0.161</v>
      </c>
      <c r="N40" s="8">
        <v>270</v>
      </c>
    </row>
    <row r="41" spans="1:14" ht="15" thickBot="1">
      <c r="A41" s="29">
        <v>40</v>
      </c>
      <c r="B41" s="22" t="s">
        <v>164</v>
      </c>
      <c r="C41" s="22" t="s">
        <v>24</v>
      </c>
      <c r="D41" s="8">
        <v>479</v>
      </c>
      <c r="E41" s="10">
        <v>0.223</v>
      </c>
      <c r="F41" s="10">
        <v>0.36</v>
      </c>
      <c r="G41" s="10">
        <v>0.41799999999999998</v>
      </c>
      <c r="H41" s="8">
        <v>3.1</v>
      </c>
      <c r="I41" s="10">
        <v>0.36899999999999999</v>
      </c>
      <c r="J41" s="10">
        <v>0.67400000000000004</v>
      </c>
      <c r="K41" s="16">
        <v>0.30299999999999999</v>
      </c>
      <c r="L41" s="10">
        <v>0.13100000000000001</v>
      </c>
      <c r="M41" s="10">
        <v>0.17199999999999999</v>
      </c>
      <c r="N41" s="8">
        <v>432</v>
      </c>
    </row>
    <row r="42" spans="1:14" ht="15" thickBot="1">
      <c r="A42" s="29">
        <v>41</v>
      </c>
      <c r="B42" s="22" t="s">
        <v>270</v>
      </c>
      <c r="C42" s="22" t="s">
        <v>169</v>
      </c>
      <c r="D42" s="8">
        <v>490</v>
      </c>
      <c r="E42" s="10">
        <v>0.14699999999999999</v>
      </c>
      <c r="F42" s="10">
        <v>0.36499999999999999</v>
      </c>
      <c r="G42" s="10">
        <v>0.48899999999999999</v>
      </c>
      <c r="H42" s="8">
        <v>4.4000000000000004</v>
      </c>
      <c r="I42" s="10">
        <v>0.35799999999999998</v>
      </c>
      <c r="J42" s="10">
        <v>0.68799999999999994</v>
      </c>
      <c r="K42" s="16">
        <v>0.30299999999999999</v>
      </c>
      <c r="L42" s="10">
        <v>0.14599999999999999</v>
      </c>
      <c r="M42" s="10">
        <v>0.157</v>
      </c>
      <c r="N42" s="8">
        <v>448</v>
      </c>
    </row>
    <row r="43" spans="1:14" ht="15" thickBot="1">
      <c r="A43" s="29">
        <v>42</v>
      </c>
      <c r="B43" s="22" t="s">
        <v>283</v>
      </c>
      <c r="C43" s="22" t="s">
        <v>45</v>
      </c>
      <c r="D43" s="8">
        <v>361</v>
      </c>
      <c r="E43" s="10">
        <v>0.192</v>
      </c>
      <c r="F43" s="10">
        <v>0.47399999999999998</v>
      </c>
      <c r="G43" s="10">
        <v>0.33300000000000002</v>
      </c>
      <c r="H43" s="8">
        <v>3.7</v>
      </c>
      <c r="I43" s="10">
        <v>0.32100000000000001</v>
      </c>
      <c r="J43" s="10">
        <v>0.69899999999999995</v>
      </c>
      <c r="K43" s="16">
        <v>0.30199999999999999</v>
      </c>
      <c r="L43" s="10">
        <v>0.155</v>
      </c>
      <c r="M43" s="10">
        <v>0.14699999999999999</v>
      </c>
      <c r="N43" s="8">
        <v>318</v>
      </c>
    </row>
    <row r="44" spans="1:14" ht="15" thickBot="1">
      <c r="A44" s="29">
        <v>43</v>
      </c>
      <c r="B44" s="22" t="s">
        <v>179</v>
      </c>
      <c r="C44" s="22" t="s">
        <v>24</v>
      </c>
      <c r="D44" s="8">
        <v>384</v>
      </c>
      <c r="E44" s="10">
        <v>0.249</v>
      </c>
      <c r="F44" s="10">
        <v>0.30499999999999999</v>
      </c>
      <c r="G44" s="10">
        <v>0.44600000000000001</v>
      </c>
      <c r="H44" s="8">
        <v>5.7</v>
      </c>
      <c r="I44" s="10">
        <v>0.27100000000000002</v>
      </c>
      <c r="J44" s="10">
        <v>0.66900000000000004</v>
      </c>
      <c r="K44" s="16">
        <v>0.30199999999999999</v>
      </c>
      <c r="L44" s="10">
        <v>0.14499999999999999</v>
      </c>
      <c r="M44" s="10">
        <v>0.157</v>
      </c>
      <c r="N44" s="8">
        <v>338</v>
      </c>
    </row>
    <row r="45" spans="1:14" ht="15" thickBot="1">
      <c r="A45" s="29">
        <v>44</v>
      </c>
      <c r="B45" s="22" t="s">
        <v>260</v>
      </c>
      <c r="C45" s="22" t="s">
        <v>153</v>
      </c>
      <c r="D45" s="8">
        <v>547</v>
      </c>
      <c r="E45" s="10">
        <v>0.18099999999999999</v>
      </c>
      <c r="F45" s="10">
        <v>0.499</v>
      </c>
      <c r="G45" s="10">
        <v>0.32</v>
      </c>
      <c r="H45" s="8">
        <v>6.5</v>
      </c>
      <c r="I45" s="10">
        <v>0.46</v>
      </c>
      <c r="J45" s="10">
        <v>0.69499999999999995</v>
      </c>
      <c r="K45" s="16">
        <v>0.30099999999999999</v>
      </c>
      <c r="L45" s="10">
        <v>0.13400000000000001</v>
      </c>
      <c r="M45" s="10">
        <v>0.16700000000000001</v>
      </c>
      <c r="N45" s="8">
        <v>510</v>
      </c>
    </row>
    <row r="46" spans="1:14" ht="15" thickBot="1">
      <c r="A46" s="29">
        <v>45</v>
      </c>
      <c r="B46" s="22" t="s">
        <v>127</v>
      </c>
      <c r="C46" s="6" t="s">
        <v>103</v>
      </c>
      <c r="D46" s="8">
        <v>540</v>
      </c>
      <c r="E46" s="10">
        <v>0.184</v>
      </c>
      <c r="F46" s="10">
        <v>0.42899999999999999</v>
      </c>
      <c r="G46" s="10">
        <v>0.38600000000000001</v>
      </c>
      <c r="H46" s="8">
        <v>2.5</v>
      </c>
      <c r="I46" s="10">
        <v>0.41299999999999998</v>
      </c>
      <c r="J46" s="10">
        <v>0.68300000000000005</v>
      </c>
      <c r="K46" s="16">
        <v>0.30099999999999999</v>
      </c>
      <c r="L46" s="10">
        <v>0.13</v>
      </c>
      <c r="M46" s="10">
        <v>0.17100000000000001</v>
      </c>
      <c r="N46" s="8">
        <v>492</v>
      </c>
    </row>
    <row r="47" spans="1:14" ht="15" thickBot="1">
      <c r="A47" s="29">
        <v>46</v>
      </c>
      <c r="B47" s="22" t="s">
        <v>239</v>
      </c>
      <c r="C47" s="22" t="s">
        <v>89</v>
      </c>
      <c r="D47" s="8">
        <v>671</v>
      </c>
      <c r="E47" s="10">
        <v>0.219</v>
      </c>
      <c r="F47" s="10">
        <v>0.41199999999999998</v>
      </c>
      <c r="G47" s="10">
        <v>0.36899999999999999</v>
      </c>
      <c r="H47" s="8">
        <v>4.4000000000000004</v>
      </c>
      <c r="I47" s="10">
        <v>0.42799999999999999</v>
      </c>
      <c r="J47" s="10">
        <v>0.66600000000000004</v>
      </c>
      <c r="K47" s="16">
        <v>0.30099999999999999</v>
      </c>
      <c r="L47" s="10">
        <v>0.113</v>
      </c>
      <c r="M47" s="10">
        <v>0.187</v>
      </c>
      <c r="N47" s="8">
        <v>626</v>
      </c>
    </row>
    <row r="48" spans="1:14" ht="15" thickBot="1">
      <c r="A48" s="29">
        <v>47</v>
      </c>
      <c r="B48" s="22" t="s">
        <v>297</v>
      </c>
      <c r="C48" s="6" t="s">
        <v>103</v>
      </c>
      <c r="D48" s="8">
        <v>430</v>
      </c>
      <c r="E48" s="10">
        <v>0.19900000000000001</v>
      </c>
      <c r="F48" s="10">
        <v>0.41499999999999998</v>
      </c>
      <c r="G48" s="10">
        <v>0.38600000000000001</v>
      </c>
      <c r="H48" s="8">
        <v>6</v>
      </c>
      <c r="I48" s="10">
        <v>0.253</v>
      </c>
      <c r="J48" s="10">
        <v>0.76800000000000002</v>
      </c>
      <c r="K48" s="16">
        <v>0.3</v>
      </c>
      <c r="L48" s="10">
        <v>0.20499999999999999</v>
      </c>
      <c r="M48" s="10">
        <v>9.6000000000000002E-2</v>
      </c>
      <c r="N48" s="8">
        <v>374</v>
      </c>
    </row>
    <row r="49" spans="1:14" ht="15" thickBot="1">
      <c r="A49" s="29">
        <v>48</v>
      </c>
      <c r="B49" s="22" t="s">
        <v>329</v>
      </c>
      <c r="C49" s="22" t="s">
        <v>74</v>
      </c>
      <c r="D49" s="8">
        <v>517</v>
      </c>
      <c r="E49" s="10">
        <v>0.22700000000000001</v>
      </c>
      <c r="F49" s="10">
        <v>0.48599999999999999</v>
      </c>
      <c r="G49" s="10">
        <v>0.28699999999999998</v>
      </c>
      <c r="H49" s="8">
        <v>2.7</v>
      </c>
      <c r="I49" s="10">
        <v>0.27500000000000002</v>
      </c>
      <c r="J49" s="10">
        <v>0.74299999999999999</v>
      </c>
      <c r="K49" s="16">
        <v>0.3</v>
      </c>
      <c r="L49" s="10">
        <v>0.191</v>
      </c>
      <c r="M49" s="10">
        <v>0.109</v>
      </c>
      <c r="N49" s="8">
        <v>465</v>
      </c>
    </row>
    <row r="50" spans="1:14" ht="15" thickBot="1">
      <c r="A50" s="29">
        <v>49</v>
      </c>
      <c r="B50" s="22" t="s">
        <v>257</v>
      </c>
      <c r="C50" s="22" t="s">
        <v>97</v>
      </c>
      <c r="D50" s="8">
        <v>338</v>
      </c>
      <c r="E50" s="10">
        <v>0.20499999999999999</v>
      </c>
      <c r="F50" s="10">
        <v>0.38</v>
      </c>
      <c r="G50" s="10">
        <v>0.41499999999999998</v>
      </c>
      <c r="H50" s="8">
        <v>4.3</v>
      </c>
      <c r="I50" s="10">
        <v>0.191</v>
      </c>
      <c r="J50" s="10">
        <v>0.78300000000000003</v>
      </c>
      <c r="K50" s="16">
        <v>0.3</v>
      </c>
      <c r="L50" s="10">
        <v>0.214</v>
      </c>
      <c r="M50" s="10">
        <v>8.5999999999999993E-2</v>
      </c>
      <c r="N50" s="8">
        <v>289</v>
      </c>
    </row>
    <row r="51" spans="1:14" ht="15" thickBot="1">
      <c r="A51" s="29">
        <v>50</v>
      </c>
      <c r="B51" s="22" t="s">
        <v>273</v>
      </c>
      <c r="C51" s="22" t="s">
        <v>64</v>
      </c>
      <c r="D51" s="8">
        <v>332</v>
      </c>
      <c r="E51" s="10">
        <v>0.13800000000000001</v>
      </c>
      <c r="F51" s="10">
        <v>0.48699999999999999</v>
      </c>
      <c r="G51" s="10">
        <v>0.375</v>
      </c>
      <c r="H51" s="8">
        <v>3.7</v>
      </c>
      <c r="I51" s="10">
        <v>0.47599999999999998</v>
      </c>
      <c r="J51" s="10">
        <v>0.66</v>
      </c>
      <c r="K51" s="16">
        <v>0.3</v>
      </c>
      <c r="L51" s="10">
        <v>9.9000000000000005E-2</v>
      </c>
      <c r="M51" s="10">
        <v>0.20100000000000001</v>
      </c>
      <c r="N51" s="8">
        <v>315</v>
      </c>
    </row>
    <row r="52" spans="1:14" ht="15" thickBot="1">
      <c r="A52" s="29">
        <v>51</v>
      </c>
      <c r="B52" s="22" t="s">
        <v>143</v>
      </c>
      <c r="C52" s="22" t="s">
        <v>144</v>
      </c>
      <c r="D52" s="8">
        <v>335</v>
      </c>
      <c r="E52" s="10">
        <v>0.18099999999999999</v>
      </c>
      <c r="F52" s="10">
        <v>0.39400000000000002</v>
      </c>
      <c r="G52" s="10">
        <v>0.42499999999999999</v>
      </c>
      <c r="H52" s="8">
        <v>4.4000000000000004</v>
      </c>
      <c r="I52" s="10">
        <v>0.32100000000000001</v>
      </c>
      <c r="J52" s="10">
        <v>0.73799999999999999</v>
      </c>
      <c r="K52" s="16">
        <v>0.29899999999999999</v>
      </c>
      <c r="L52" s="10">
        <v>0.18099999999999999</v>
      </c>
      <c r="M52" s="10">
        <v>0.11799999999999999</v>
      </c>
      <c r="N52" s="8">
        <v>286</v>
      </c>
    </row>
    <row r="53" spans="1:14" ht="15" thickBot="1">
      <c r="A53" s="29">
        <v>52</v>
      </c>
      <c r="B53" s="22" t="s">
        <v>287</v>
      </c>
      <c r="C53" s="6" t="s">
        <v>103</v>
      </c>
      <c r="D53" s="8">
        <v>457</v>
      </c>
      <c r="E53" s="10">
        <v>0.24</v>
      </c>
      <c r="F53" s="10">
        <v>0.435</v>
      </c>
      <c r="G53" s="10">
        <v>0.32500000000000001</v>
      </c>
      <c r="H53" s="8">
        <v>1.3</v>
      </c>
      <c r="I53" s="10">
        <v>0.41699999999999998</v>
      </c>
      <c r="J53" s="10">
        <v>0.71699999999999997</v>
      </c>
      <c r="K53" s="16">
        <v>0.29899999999999999</v>
      </c>
      <c r="L53" s="10">
        <v>0.151</v>
      </c>
      <c r="M53" s="10">
        <v>0.14799999999999999</v>
      </c>
      <c r="N53" s="8">
        <v>422</v>
      </c>
    </row>
    <row r="54" spans="1:14" ht="15" thickBot="1">
      <c r="A54" s="29">
        <v>53</v>
      </c>
      <c r="B54" s="22" t="s">
        <v>254</v>
      </c>
      <c r="C54" s="22" t="s">
        <v>50</v>
      </c>
      <c r="D54" s="8">
        <v>357</v>
      </c>
      <c r="E54" s="10">
        <v>0.26300000000000001</v>
      </c>
      <c r="F54" s="10">
        <v>0.42099999999999999</v>
      </c>
      <c r="G54" s="10">
        <v>0.316</v>
      </c>
      <c r="H54" s="8">
        <v>3.1</v>
      </c>
      <c r="I54" s="10">
        <v>0.32300000000000001</v>
      </c>
      <c r="J54" s="10">
        <v>0.72199999999999998</v>
      </c>
      <c r="K54" s="16">
        <v>0.29799999999999999</v>
      </c>
      <c r="L54" s="10">
        <v>0.16800000000000001</v>
      </c>
      <c r="M54" s="10">
        <v>0.13</v>
      </c>
      <c r="N54" s="8">
        <v>334</v>
      </c>
    </row>
    <row r="55" spans="1:14" ht="15" thickBot="1">
      <c r="A55" s="29">
        <v>54</v>
      </c>
      <c r="B55" s="22" t="s">
        <v>139</v>
      </c>
      <c r="C55" s="22" t="s">
        <v>43</v>
      </c>
      <c r="D55" s="8">
        <v>423</v>
      </c>
      <c r="E55" s="10">
        <v>0.13200000000000001</v>
      </c>
      <c r="F55" s="10">
        <v>0.44</v>
      </c>
      <c r="G55" s="10">
        <v>0.42899999999999999</v>
      </c>
      <c r="H55" s="8">
        <v>2.7</v>
      </c>
      <c r="I55" s="10">
        <v>0.28999999999999998</v>
      </c>
      <c r="J55" s="10">
        <v>0.71099999999999997</v>
      </c>
      <c r="K55" s="16">
        <v>0.29799999999999999</v>
      </c>
      <c r="L55" s="10">
        <v>0.16800000000000001</v>
      </c>
      <c r="M55" s="10">
        <v>0.13</v>
      </c>
      <c r="N55" s="8">
        <v>382</v>
      </c>
    </row>
    <row r="56" spans="1:14" ht="15" thickBot="1">
      <c r="A56" s="29">
        <v>55</v>
      </c>
      <c r="B56" s="22" t="s">
        <v>44</v>
      </c>
      <c r="C56" s="22" t="s">
        <v>45</v>
      </c>
      <c r="D56" s="8">
        <v>611</v>
      </c>
      <c r="E56" s="10">
        <v>0.161</v>
      </c>
      <c r="F56" s="10">
        <v>0.55000000000000004</v>
      </c>
      <c r="G56" s="10">
        <v>0.28799999999999998</v>
      </c>
      <c r="H56" s="8">
        <v>3.9</v>
      </c>
      <c r="I56" s="10">
        <v>0.27900000000000003</v>
      </c>
      <c r="J56" s="10">
        <v>0.74199999999999999</v>
      </c>
      <c r="K56" s="16">
        <v>0.29799999999999999</v>
      </c>
      <c r="L56" s="10">
        <v>0.187</v>
      </c>
      <c r="M56" s="10">
        <v>0.111</v>
      </c>
      <c r="N56" s="8">
        <v>540</v>
      </c>
    </row>
    <row r="57" spans="1:14" ht="15" thickBot="1">
      <c r="A57" s="29">
        <v>56</v>
      </c>
      <c r="B57" s="22" t="s">
        <v>53</v>
      </c>
      <c r="C57" s="22" t="s">
        <v>54</v>
      </c>
      <c r="D57" s="8">
        <v>458</v>
      </c>
      <c r="E57" s="10">
        <v>0.19600000000000001</v>
      </c>
      <c r="F57" s="10">
        <v>0.30399999999999999</v>
      </c>
      <c r="G57" s="10">
        <v>0.5</v>
      </c>
      <c r="H57" s="8">
        <v>2.6</v>
      </c>
      <c r="I57" s="10">
        <v>0.22500000000000001</v>
      </c>
      <c r="J57" s="10">
        <v>0.66500000000000004</v>
      </c>
      <c r="K57" s="16">
        <v>0.29799999999999999</v>
      </c>
      <c r="L57" s="10">
        <v>0.16</v>
      </c>
      <c r="M57" s="10">
        <v>0.13800000000000001</v>
      </c>
      <c r="N57" s="8">
        <v>367</v>
      </c>
    </row>
    <row r="58" spans="1:14" ht="15" thickBot="1">
      <c r="A58" s="29">
        <v>57</v>
      </c>
      <c r="B58" s="22" t="s">
        <v>160</v>
      </c>
      <c r="C58" s="22" t="s">
        <v>29</v>
      </c>
      <c r="D58" s="8">
        <v>523</v>
      </c>
      <c r="E58" s="10">
        <v>0.192</v>
      </c>
      <c r="F58" s="10">
        <v>0.42399999999999999</v>
      </c>
      <c r="G58" s="10">
        <v>0.38400000000000001</v>
      </c>
      <c r="H58" s="8">
        <v>2.9</v>
      </c>
      <c r="I58" s="10">
        <v>0.38300000000000001</v>
      </c>
      <c r="J58" s="10">
        <v>0.72</v>
      </c>
      <c r="K58" s="16">
        <v>0.29799999999999999</v>
      </c>
      <c r="L58" s="10">
        <v>0.153</v>
      </c>
      <c r="M58" s="10">
        <v>0.14499999999999999</v>
      </c>
      <c r="N58" s="8">
        <v>485</v>
      </c>
    </row>
    <row r="59" spans="1:14" ht="15" thickBot="1">
      <c r="A59" s="29">
        <v>58</v>
      </c>
      <c r="B59" s="22" t="s">
        <v>69</v>
      </c>
      <c r="C59" s="22" t="s">
        <v>41</v>
      </c>
      <c r="D59" s="8">
        <v>665</v>
      </c>
      <c r="E59" s="10">
        <v>0.16700000000000001</v>
      </c>
      <c r="F59" s="10">
        <v>0.504</v>
      </c>
      <c r="G59" s="10">
        <v>0.32900000000000001</v>
      </c>
      <c r="H59" s="8">
        <v>5.2</v>
      </c>
      <c r="I59" s="10">
        <v>0.28599999999999998</v>
      </c>
      <c r="J59" s="10">
        <v>0.80900000000000005</v>
      </c>
      <c r="K59" s="16">
        <v>0.29799999999999999</v>
      </c>
      <c r="L59" s="10">
        <v>0.217</v>
      </c>
      <c r="M59" s="10">
        <v>8.1000000000000003E-2</v>
      </c>
      <c r="N59" s="8">
        <v>596</v>
      </c>
    </row>
    <row r="60" spans="1:14" ht="15" thickBot="1">
      <c r="A60" s="29">
        <v>59</v>
      </c>
      <c r="B60" s="22" t="s">
        <v>123</v>
      </c>
      <c r="C60" s="22" t="s">
        <v>35</v>
      </c>
      <c r="D60" s="8">
        <v>694</v>
      </c>
      <c r="E60" s="10">
        <v>0.22800000000000001</v>
      </c>
      <c r="F60" s="10">
        <v>0.33900000000000002</v>
      </c>
      <c r="G60" s="10">
        <v>0.433</v>
      </c>
      <c r="H60" s="8">
        <v>1.9</v>
      </c>
      <c r="I60" s="10">
        <v>0.26400000000000001</v>
      </c>
      <c r="J60" s="10">
        <v>0.70399999999999996</v>
      </c>
      <c r="K60" s="16">
        <v>0.29799999999999999</v>
      </c>
      <c r="L60" s="10">
        <v>0.16600000000000001</v>
      </c>
      <c r="M60" s="10">
        <v>0.13200000000000001</v>
      </c>
      <c r="N60" s="8">
        <v>598</v>
      </c>
    </row>
    <row r="61" spans="1:14" ht="15" thickBot="1">
      <c r="A61" s="29">
        <v>60</v>
      </c>
      <c r="B61" s="22" t="s">
        <v>125</v>
      </c>
      <c r="C61" s="22" t="s">
        <v>86</v>
      </c>
      <c r="D61" s="8">
        <v>353</v>
      </c>
      <c r="E61" s="10">
        <v>0.22500000000000001</v>
      </c>
      <c r="F61" s="10">
        <v>0.432</v>
      </c>
      <c r="G61" s="10">
        <v>0.34399999999999997</v>
      </c>
      <c r="H61" s="8">
        <v>2.8</v>
      </c>
      <c r="I61" s="10">
        <v>0.29899999999999999</v>
      </c>
      <c r="J61" s="10">
        <v>0.76400000000000001</v>
      </c>
      <c r="K61" s="16">
        <v>0.29699999999999999</v>
      </c>
      <c r="L61" s="10">
        <v>0.188</v>
      </c>
      <c r="M61" s="10">
        <v>0.11</v>
      </c>
      <c r="N61" s="8">
        <v>326</v>
      </c>
    </row>
    <row r="62" spans="1:14" ht="15" thickBot="1">
      <c r="A62" s="29">
        <v>61</v>
      </c>
      <c r="B62" s="22" t="s">
        <v>219</v>
      </c>
      <c r="C62" s="22" t="s">
        <v>111</v>
      </c>
      <c r="D62" s="8">
        <v>472</v>
      </c>
      <c r="E62" s="10">
        <v>0.22800000000000001</v>
      </c>
      <c r="F62" s="10">
        <v>0.36099999999999999</v>
      </c>
      <c r="G62" s="10">
        <v>0.41099999999999998</v>
      </c>
      <c r="H62" s="8">
        <v>4.4000000000000004</v>
      </c>
      <c r="I62" s="10">
        <v>0.23799999999999999</v>
      </c>
      <c r="J62" s="10">
        <v>0.78300000000000003</v>
      </c>
      <c r="K62" s="16">
        <v>0.29699999999999999</v>
      </c>
      <c r="L62" s="10">
        <v>0.21199999999999999</v>
      </c>
      <c r="M62" s="10">
        <v>8.5999999999999993E-2</v>
      </c>
      <c r="N62" s="8">
        <v>413</v>
      </c>
    </row>
    <row r="63" spans="1:14" ht="15" thickBot="1">
      <c r="A63" s="29">
        <v>62</v>
      </c>
      <c r="B63" s="22" t="s">
        <v>217</v>
      </c>
      <c r="C63" s="22" t="s">
        <v>109</v>
      </c>
      <c r="D63" s="8">
        <v>627</v>
      </c>
      <c r="E63" s="10">
        <v>0.23200000000000001</v>
      </c>
      <c r="F63" s="10">
        <v>0.433</v>
      </c>
      <c r="G63" s="10">
        <v>0.33500000000000002</v>
      </c>
      <c r="H63" s="8">
        <v>3.9</v>
      </c>
      <c r="I63" s="10">
        <v>0.30099999999999999</v>
      </c>
      <c r="J63" s="10">
        <v>0.7</v>
      </c>
      <c r="K63" s="16">
        <v>0.29699999999999999</v>
      </c>
      <c r="L63" s="10">
        <v>0.155</v>
      </c>
      <c r="M63" s="10">
        <v>0.14199999999999999</v>
      </c>
      <c r="N63" s="8">
        <v>555</v>
      </c>
    </row>
    <row r="64" spans="1:14" ht="15" thickBot="1">
      <c r="A64" s="29">
        <v>63</v>
      </c>
      <c r="B64" s="22" t="s">
        <v>279</v>
      </c>
      <c r="C64" s="22" t="s">
        <v>58</v>
      </c>
      <c r="D64" s="8">
        <v>350</v>
      </c>
      <c r="E64" s="10">
        <v>0.18099999999999999</v>
      </c>
      <c r="F64" s="10">
        <v>0.443</v>
      </c>
      <c r="G64" s="10">
        <v>0.376</v>
      </c>
      <c r="H64" s="8">
        <v>8.4</v>
      </c>
      <c r="I64" s="10">
        <v>0.36099999999999999</v>
      </c>
      <c r="J64" s="10">
        <v>0.73899999999999999</v>
      </c>
      <c r="K64" s="16">
        <v>0.29599999999999999</v>
      </c>
      <c r="L64" s="10">
        <v>0.16700000000000001</v>
      </c>
      <c r="M64" s="10">
        <v>0.129</v>
      </c>
      <c r="N64" s="8">
        <v>318</v>
      </c>
    </row>
    <row r="65" spans="1:14" ht="15" thickBot="1">
      <c r="A65" s="29">
        <v>64</v>
      </c>
      <c r="B65" s="22" t="s">
        <v>186</v>
      </c>
      <c r="C65" s="22" t="s">
        <v>54</v>
      </c>
      <c r="D65" s="8">
        <v>601</v>
      </c>
      <c r="E65" s="10">
        <v>0.218</v>
      </c>
      <c r="F65" s="10">
        <v>0.41099999999999998</v>
      </c>
      <c r="G65" s="10">
        <v>0.371</v>
      </c>
      <c r="H65" s="8">
        <v>6.2</v>
      </c>
      <c r="I65" s="10">
        <v>0.32</v>
      </c>
      <c r="J65" s="10">
        <v>0.73799999999999999</v>
      </c>
      <c r="K65" s="16">
        <v>0.29599999999999999</v>
      </c>
      <c r="L65" s="10">
        <v>0.17100000000000001</v>
      </c>
      <c r="M65" s="10">
        <v>0.125</v>
      </c>
      <c r="N65" s="8">
        <v>541</v>
      </c>
    </row>
    <row r="66" spans="1:14" ht="15" thickBot="1">
      <c r="A66" s="29">
        <v>65</v>
      </c>
      <c r="B66" s="22" t="s">
        <v>250</v>
      </c>
      <c r="C66" s="22" t="s">
        <v>74</v>
      </c>
      <c r="D66" s="8">
        <v>529</v>
      </c>
      <c r="E66" s="10">
        <v>0.216</v>
      </c>
      <c r="F66" s="10">
        <v>0.38900000000000001</v>
      </c>
      <c r="G66" s="10">
        <v>0.39500000000000002</v>
      </c>
      <c r="H66" s="8">
        <v>5</v>
      </c>
      <c r="I66" s="10">
        <v>0.222</v>
      </c>
      <c r="J66" s="10">
        <v>0.79700000000000004</v>
      </c>
      <c r="K66" s="16">
        <v>0.29499999999999998</v>
      </c>
      <c r="L66" s="10">
        <v>0.217</v>
      </c>
      <c r="M66" s="10">
        <v>7.8E-2</v>
      </c>
      <c r="N66" s="8">
        <v>454</v>
      </c>
    </row>
    <row r="67" spans="1:14" ht="15" thickBot="1">
      <c r="A67" s="29">
        <v>66</v>
      </c>
      <c r="B67" s="22" t="s">
        <v>235</v>
      </c>
      <c r="C67" s="6" t="s">
        <v>103</v>
      </c>
      <c r="D67" s="8">
        <v>350</v>
      </c>
      <c r="E67" s="10">
        <v>0.23100000000000001</v>
      </c>
      <c r="F67" s="10">
        <v>0.40200000000000002</v>
      </c>
      <c r="G67" s="10">
        <v>0.36799999999999999</v>
      </c>
      <c r="H67" s="8">
        <v>5.7</v>
      </c>
      <c r="I67" s="10">
        <v>0.29099999999999998</v>
      </c>
      <c r="J67" s="10">
        <v>0.78200000000000003</v>
      </c>
      <c r="K67" s="16">
        <v>0.29499999999999998</v>
      </c>
      <c r="L67" s="10">
        <v>0.2</v>
      </c>
      <c r="M67" s="10">
        <v>9.5000000000000001E-2</v>
      </c>
      <c r="N67" s="8">
        <v>314</v>
      </c>
    </row>
    <row r="68" spans="1:14" ht="15" thickBot="1">
      <c r="A68" s="29">
        <v>67</v>
      </c>
      <c r="B68" s="22" t="s">
        <v>112</v>
      </c>
      <c r="C68" s="22" t="s">
        <v>95</v>
      </c>
      <c r="D68" s="8">
        <v>503</v>
      </c>
      <c r="E68" s="10">
        <v>0.189</v>
      </c>
      <c r="F68" s="10">
        <v>0.497</v>
      </c>
      <c r="G68" s="10">
        <v>0.314</v>
      </c>
      <c r="H68" s="8">
        <v>4.9000000000000004</v>
      </c>
      <c r="I68" s="10">
        <v>0.20399999999999999</v>
      </c>
      <c r="J68" s="10">
        <v>0.83599999999999997</v>
      </c>
      <c r="K68" s="16">
        <v>0.29499999999999998</v>
      </c>
      <c r="L68" s="10">
        <v>0.23699999999999999</v>
      </c>
      <c r="M68" s="10">
        <v>5.8000000000000003E-2</v>
      </c>
      <c r="N68" s="8">
        <v>426</v>
      </c>
    </row>
    <row r="69" spans="1:14" ht="15" thickBot="1">
      <c r="A69" s="29">
        <v>68</v>
      </c>
      <c r="B69" s="22" t="s">
        <v>198</v>
      </c>
      <c r="C69" s="22" t="s">
        <v>37</v>
      </c>
      <c r="D69" s="8">
        <v>380</v>
      </c>
      <c r="E69" s="10">
        <v>0.23400000000000001</v>
      </c>
      <c r="F69" s="10">
        <v>0.54600000000000004</v>
      </c>
      <c r="G69" s="10">
        <v>0.22</v>
      </c>
      <c r="H69" s="8">
        <v>3.7</v>
      </c>
      <c r="I69" s="10">
        <v>0.29899999999999999</v>
      </c>
      <c r="J69" s="10">
        <v>0.81699999999999995</v>
      </c>
      <c r="K69" s="16">
        <v>0.29499999999999998</v>
      </c>
      <c r="L69" s="10">
        <v>0.217</v>
      </c>
      <c r="M69" s="10">
        <v>7.8E-2</v>
      </c>
      <c r="N69" s="8">
        <v>341</v>
      </c>
    </row>
    <row r="70" spans="1:14" ht="15" thickBot="1">
      <c r="A70" s="29">
        <v>69</v>
      </c>
      <c r="B70" s="22" t="s">
        <v>94</v>
      </c>
      <c r="C70" s="22" t="s">
        <v>95</v>
      </c>
      <c r="D70" s="8">
        <v>687</v>
      </c>
      <c r="E70" s="10">
        <v>0.216</v>
      </c>
      <c r="F70" s="10">
        <v>0.41099999999999998</v>
      </c>
      <c r="G70" s="10">
        <v>0.372</v>
      </c>
      <c r="H70" s="8">
        <v>3.6</v>
      </c>
      <c r="I70" s="10">
        <v>0.29099999999999998</v>
      </c>
      <c r="J70" s="10">
        <v>0.754</v>
      </c>
      <c r="K70" s="16">
        <v>0.29399999999999998</v>
      </c>
      <c r="L70" s="10">
        <v>0.186</v>
      </c>
      <c r="M70" s="10">
        <v>0.108</v>
      </c>
      <c r="N70" s="8">
        <v>593</v>
      </c>
    </row>
    <row r="71" spans="1:14" ht="15" thickBot="1">
      <c r="A71" s="29">
        <v>70</v>
      </c>
      <c r="B71" s="22" t="s">
        <v>104</v>
      </c>
      <c r="C71" s="22" t="s">
        <v>97</v>
      </c>
      <c r="D71" s="8">
        <v>581</v>
      </c>
      <c r="E71" s="10">
        <v>0.156</v>
      </c>
      <c r="F71" s="10">
        <v>0.35</v>
      </c>
      <c r="G71" s="10">
        <v>0.49399999999999999</v>
      </c>
      <c r="H71" s="8">
        <v>3.7</v>
      </c>
      <c r="I71" s="10">
        <v>0.22500000000000001</v>
      </c>
      <c r="J71" s="10">
        <v>0.73</v>
      </c>
      <c r="K71" s="16">
        <v>0.29399999999999998</v>
      </c>
      <c r="L71" s="10">
        <v>0.17699999999999999</v>
      </c>
      <c r="M71" s="10">
        <v>0.11700000000000001</v>
      </c>
      <c r="N71" s="8">
        <v>509</v>
      </c>
    </row>
    <row r="72" spans="1:14" ht="15" thickBot="1">
      <c r="A72" s="29">
        <v>71</v>
      </c>
      <c r="B72" s="22" t="s">
        <v>119</v>
      </c>
      <c r="C72" s="22" t="s">
        <v>89</v>
      </c>
      <c r="D72" s="8">
        <v>472</v>
      </c>
      <c r="E72" s="10">
        <v>0.21099999999999999</v>
      </c>
      <c r="F72" s="10">
        <v>0.44800000000000001</v>
      </c>
      <c r="G72" s="10">
        <v>0.34100000000000003</v>
      </c>
      <c r="H72" s="8">
        <v>6.3</v>
      </c>
      <c r="I72" s="10">
        <v>0.28199999999999997</v>
      </c>
      <c r="J72" s="10">
        <v>0.754</v>
      </c>
      <c r="K72" s="16">
        <v>0.29399999999999998</v>
      </c>
      <c r="L72" s="10">
        <v>0.191</v>
      </c>
      <c r="M72" s="10">
        <v>0.104</v>
      </c>
      <c r="N72" s="8">
        <v>404</v>
      </c>
    </row>
    <row r="73" spans="1:14" ht="15" thickBot="1">
      <c r="A73" s="29">
        <v>72</v>
      </c>
      <c r="B73" s="22" t="s">
        <v>218</v>
      </c>
      <c r="C73" s="22" t="s">
        <v>35</v>
      </c>
      <c r="D73" s="8">
        <v>416</v>
      </c>
      <c r="E73" s="10">
        <v>0.28899999999999998</v>
      </c>
      <c r="F73" s="10">
        <v>0.43</v>
      </c>
      <c r="G73" s="10">
        <v>0.28100000000000003</v>
      </c>
      <c r="H73" s="8">
        <v>5.0999999999999996</v>
      </c>
      <c r="I73" s="10">
        <v>0.317</v>
      </c>
      <c r="J73" s="10">
        <v>0.69699999999999995</v>
      </c>
      <c r="K73" s="16">
        <v>0.29399999999999998</v>
      </c>
      <c r="L73" s="10">
        <v>0.153</v>
      </c>
      <c r="M73" s="10">
        <v>0.14099999999999999</v>
      </c>
      <c r="N73" s="8">
        <v>372</v>
      </c>
    </row>
    <row r="74" spans="1:14" ht="15" thickBot="1">
      <c r="A74" s="29">
        <v>73</v>
      </c>
      <c r="B74" s="22" t="s">
        <v>75</v>
      </c>
      <c r="C74" s="22" t="s">
        <v>41</v>
      </c>
      <c r="D74" s="8">
        <v>626</v>
      </c>
      <c r="E74" s="10">
        <v>0.20599999999999999</v>
      </c>
      <c r="F74" s="10">
        <v>0.40500000000000003</v>
      </c>
      <c r="G74" s="10">
        <v>0.38800000000000001</v>
      </c>
      <c r="H74" s="8">
        <v>5.0999999999999996</v>
      </c>
      <c r="I74" s="10">
        <v>0.23</v>
      </c>
      <c r="J74" s="10">
        <v>0.84299999999999997</v>
      </c>
      <c r="K74" s="16">
        <v>0.29299999999999998</v>
      </c>
      <c r="L74" s="10">
        <v>0.23300000000000001</v>
      </c>
      <c r="M74" s="10">
        <v>0.06</v>
      </c>
      <c r="N74" s="8">
        <v>538</v>
      </c>
    </row>
    <row r="75" spans="1:14" ht="15" thickBot="1">
      <c r="A75" s="29">
        <v>74</v>
      </c>
      <c r="B75" s="22" t="s">
        <v>248</v>
      </c>
      <c r="C75" s="6" t="s">
        <v>103</v>
      </c>
      <c r="D75" s="8">
        <v>404</v>
      </c>
      <c r="E75" s="10">
        <v>0.19400000000000001</v>
      </c>
      <c r="F75" s="10">
        <v>0.44500000000000001</v>
      </c>
      <c r="G75" s="10">
        <v>0.36</v>
      </c>
      <c r="H75" s="8">
        <v>6.9</v>
      </c>
      <c r="I75" s="10">
        <v>0.31</v>
      </c>
      <c r="J75" s="10">
        <v>0.72899999999999998</v>
      </c>
      <c r="K75" s="16">
        <v>0.29299999999999998</v>
      </c>
      <c r="L75" s="10">
        <v>0.16600000000000001</v>
      </c>
      <c r="M75" s="10">
        <v>0.126</v>
      </c>
      <c r="N75" s="8">
        <v>361</v>
      </c>
    </row>
    <row r="76" spans="1:14" ht="15" thickBot="1">
      <c r="A76" s="29">
        <v>75</v>
      </c>
      <c r="B76" s="22" t="s">
        <v>191</v>
      </c>
      <c r="C76" s="6" t="s">
        <v>103</v>
      </c>
      <c r="D76" s="8">
        <v>481</v>
      </c>
      <c r="E76" s="10">
        <v>0.221</v>
      </c>
      <c r="F76" s="10">
        <v>0.48799999999999999</v>
      </c>
      <c r="G76" s="10">
        <v>0.29099999999999998</v>
      </c>
      <c r="H76" s="8">
        <v>6.1</v>
      </c>
      <c r="I76" s="10">
        <v>0.23300000000000001</v>
      </c>
      <c r="J76" s="10">
        <v>0.77700000000000002</v>
      </c>
      <c r="K76" s="16">
        <v>0.29299999999999998</v>
      </c>
      <c r="L76" s="10">
        <v>0.20200000000000001</v>
      </c>
      <c r="M76" s="10">
        <v>0.09</v>
      </c>
      <c r="N76" s="8">
        <v>426</v>
      </c>
    </row>
    <row r="77" spans="1:14" ht="15" thickBot="1">
      <c r="A77" s="29">
        <v>76</v>
      </c>
      <c r="B77" s="22" t="s">
        <v>295</v>
      </c>
      <c r="C77" s="22" t="s">
        <v>52</v>
      </c>
      <c r="D77" s="8">
        <v>323</v>
      </c>
      <c r="E77" s="10">
        <v>0.253</v>
      </c>
      <c r="F77" s="10">
        <v>0.36</v>
      </c>
      <c r="G77" s="10">
        <v>0.38700000000000001</v>
      </c>
      <c r="H77" s="8">
        <v>5</v>
      </c>
      <c r="I77" s="10">
        <v>0.31900000000000001</v>
      </c>
      <c r="J77" s="10">
        <v>0.76600000000000001</v>
      </c>
      <c r="K77" s="16">
        <v>0.29199999999999998</v>
      </c>
      <c r="L77" s="10">
        <v>0.185</v>
      </c>
      <c r="M77" s="10">
        <v>0.107</v>
      </c>
      <c r="N77" s="8">
        <v>298</v>
      </c>
    </row>
    <row r="78" spans="1:14" ht="15" thickBot="1">
      <c r="A78" s="29">
        <v>77</v>
      </c>
      <c r="B78" s="22" t="s">
        <v>255</v>
      </c>
      <c r="C78" s="22" t="s">
        <v>144</v>
      </c>
      <c r="D78" s="8">
        <v>319</v>
      </c>
      <c r="E78" s="10">
        <v>0.309</v>
      </c>
      <c r="F78" s="10">
        <v>0.39700000000000002</v>
      </c>
      <c r="G78" s="10">
        <v>0.29399999999999998</v>
      </c>
      <c r="H78" s="8">
        <v>2.9</v>
      </c>
      <c r="I78" s="10">
        <v>0.35</v>
      </c>
      <c r="J78" s="10">
        <v>0.75</v>
      </c>
      <c r="K78" s="16">
        <v>0.29199999999999998</v>
      </c>
      <c r="L78" s="10">
        <v>0.17399999999999999</v>
      </c>
      <c r="M78" s="10">
        <v>0.11799999999999999</v>
      </c>
      <c r="N78" s="8">
        <v>281</v>
      </c>
    </row>
    <row r="79" spans="1:14" ht="15" thickBot="1">
      <c r="A79" s="29">
        <v>78</v>
      </c>
      <c r="B79" s="22" t="s">
        <v>290</v>
      </c>
      <c r="C79" s="22" t="s">
        <v>100</v>
      </c>
      <c r="D79" s="8">
        <v>626</v>
      </c>
      <c r="E79" s="10">
        <v>0.23300000000000001</v>
      </c>
      <c r="F79" s="10">
        <v>0.41</v>
      </c>
      <c r="G79" s="10">
        <v>0.35699999999999998</v>
      </c>
      <c r="H79" s="8">
        <v>2.5</v>
      </c>
      <c r="I79" s="10">
        <v>0.35799999999999998</v>
      </c>
      <c r="J79" s="10">
        <v>0.73199999999999998</v>
      </c>
      <c r="K79" s="16">
        <v>0.29199999999999998</v>
      </c>
      <c r="L79" s="10">
        <v>0.158</v>
      </c>
      <c r="M79" s="10">
        <v>0.13400000000000001</v>
      </c>
      <c r="N79" s="8">
        <v>579</v>
      </c>
    </row>
    <row r="80" spans="1:14" ht="15" thickBot="1">
      <c r="A80" s="29">
        <v>79</v>
      </c>
      <c r="B80" s="22" t="s">
        <v>213</v>
      </c>
      <c r="C80" s="22" t="s">
        <v>41</v>
      </c>
      <c r="D80" s="8">
        <v>555</v>
      </c>
      <c r="E80" s="10">
        <v>0.219</v>
      </c>
      <c r="F80" s="10">
        <v>0.35299999999999998</v>
      </c>
      <c r="G80" s="10">
        <v>0.42799999999999999</v>
      </c>
      <c r="H80" s="8">
        <v>5</v>
      </c>
      <c r="I80" s="10">
        <v>0.24299999999999999</v>
      </c>
      <c r="J80" s="10">
        <v>0.751</v>
      </c>
      <c r="K80" s="16">
        <v>0.29199999999999998</v>
      </c>
      <c r="L80" s="10">
        <v>0.19</v>
      </c>
      <c r="M80" s="10">
        <v>0.10199999999999999</v>
      </c>
      <c r="N80" s="8">
        <v>469</v>
      </c>
    </row>
    <row r="81" spans="1:14" ht="15" thickBot="1">
      <c r="A81" s="29">
        <v>80</v>
      </c>
      <c r="B81" s="22" t="s">
        <v>263</v>
      </c>
      <c r="C81" s="22" t="s">
        <v>37</v>
      </c>
      <c r="D81" s="8">
        <v>402</v>
      </c>
      <c r="E81" s="10">
        <v>0.19</v>
      </c>
      <c r="F81" s="10">
        <v>0.55500000000000005</v>
      </c>
      <c r="G81" s="10">
        <v>0.255</v>
      </c>
      <c r="H81" s="8">
        <v>7.2</v>
      </c>
      <c r="I81" s="10">
        <v>0.35899999999999999</v>
      </c>
      <c r="J81" s="10">
        <v>0.76700000000000002</v>
      </c>
      <c r="K81" s="16">
        <v>0.29199999999999998</v>
      </c>
      <c r="L81" s="10">
        <v>0.17799999999999999</v>
      </c>
      <c r="M81" s="10">
        <v>0.114</v>
      </c>
      <c r="N81" s="8">
        <v>374</v>
      </c>
    </row>
    <row r="82" spans="1:14" ht="15" thickBot="1">
      <c r="A82" s="29">
        <v>81</v>
      </c>
      <c r="B82" s="22" t="s">
        <v>232</v>
      </c>
      <c r="C82" s="22" t="s">
        <v>144</v>
      </c>
      <c r="D82" s="8">
        <v>580</v>
      </c>
      <c r="E82" s="10">
        <v>0.20200000000000001</v>
      </c>
      <c r="F82" s="10">
        <v>0.45900000000000002</v>
      </c>
      <c r="G82" s="10">
        <v>0.33900000000000002</v>
      </c>
      <c r="H82" s="8">
        <v>1.9</v>
      </c>
      <c r="I82" s="10">
        <v>0.30099999999999999</v>
      </c>
      <c r="J82" s="10">
        <v>0.77400000000000002</v>
      </c>
      <c r="K82" s="16">
        <v>0.29199999999999998</v>
      </c>
      <c r="L82" s="10">
        <v>0.193</v>
      </c>
      <c r="M82" s="10">
        <v>9.9000000000000005E-2</v>
      </c>
      <c r="N82" s="8">
        <v>514</v>
      </c>
    </row>
    <row r="83" spans="1:14" ht="15" thickBot="1">
      <c r="A83" s="29">
        <v>82</v>
      </c>
      <c r="B83" s="22" t="s">
        <v>178</v>
      </c>
      <c r="C83" s="22" t="s">
        <v>97</v>
      </c>
      <c r="D83" s="8">
        <v>404</v>
      </c>
      <c r="E83" s="10">
        <v>0.215</v>
      </c>
      <c r="F83" s="10">
        <v>0.30299999999999999</v>
      </c>
      <c r="G83" s="10">
        <v>0.48199999999999998</v>
      </c>
      <c r="H83" s="8">
        <v>1.2</v>
      </c>
      <c r="I83" s="10">
        <v>0.219</v>
      </c>
      <c r="J83" s="10">
        <v>0.71099999999999997</v>
      </c>
      <c r="K83" s="16">
        <v>0.29199999999999998</v>
      </c>
      <c r="L83" s="10">
        <v>0.17399999999999999</v>
      </c>
      <c r="M83" s="10">
        <v>0.11799999999999999</v>
      </c>
      <c r="N83" s="8">
        <v>339</v>
      </c>
    </row>
    <row r="84" spans="1:14" ht="15" thickBot="1">
      <c r="A84" s="29">
        <v>83</v>
      </c>
      <c r="B84" s="22" t="s">
        <v>333</v>
      </c>
      <c r="C84" s="6" t="s">
        <v>103</v>
      </c>
      <c r="D84" s="8">
        <v>309</v>
      </c>
      <c r="E84" s="10">
        <v>0.19800000000000001</v>
      </c>
      <c r="F84" s="10">
        <v>0.434</v>
      </c>
      <c r="G84" s="10">
        <v>0.36799999999999999</v>
      </c>
      <c r="H84" s="8">
        <v>5.4</v>
      </c>
      <c r="I84" s="10">
        <v>0.38100000000000001</v>
      </c>
      <c r="J84" s="10">
        <v>0.73399999999999999</v>
      </c>
      <c r="K84" s="16">
        <v>0.29099999999999998</v>
      </c>
      <c r="L84" s="10">
        <v>0.157</v>
      </c>
      <c r="M84" s="10">
        <v>0.13400000000000001</v>
      </c>
      <c r="N84" s="8">
        <v>288</v>
      </c>
    </row>
    <row r="85" spans="1:14" ht="15" thickBot="1">
      <c r="A85" s="29">
        <v>84</v>
      </c>
      <c r="B85" s="22" t="s">
        <v>201</v>
      </c>
      <c r="C85" s="6" t="s">
        <v>103</v>
      </c>
      <c r="D85" s="8">
        <v>507</v>
      </c>
      <c r="E85" s="10">
        <v>0.157</v>
      </c>
      <c r="F85" s="10">
        <v>0.44500000000000001</v>
      </c>
      <c r="G85" s="10">
        <v>0.39800000000000002</v>
      </c>
      <c r="H85" s="8">
        <v>4.4000000000000004</v>
      </c>
      <c r="I85" s="10">
        <v>0.26700000000000002</v>
      </c>
      <c r="J85" s="10">
        <v>0.82899999999999996</v>
      </c>
      <c r="K85" s="16">
        <v>0.29099999999999998</v>
      </c>
      <c r="L85" s="10">
        <v>0.22</v>
      </c>
      <c r="M85" s="10">
        <v>7.0999999999999994E-2</v>
      </c>
      <c r="N85" s="8">
        <v>435</v>
      </c>
    </row>
    <row r="86" spans="1:14" ht="15" thickBot="1">
      <c r="A86" s="29">
        <v>85</v>
      </c>
      <c r="B86" s="22" t="s">
        <v>334</v>
      </c>
      <c r="C86" s="22" t="s">
        <v>52</v>
      </c>
      <c r="D86" s="8">
        <v>594</v>
      </c>
      <c r="E86" s="10">
        <v>0.188</v>
      </c>
      <c r="F86" s="10">
        <v>0.45</v>
      </c>
      <c r="G86" s="10">
        <v>0.36299999999999999</v>
      </c>
      <c r="H86" s="8">
        <v>2</v>
      </c>
      <c r="I86" s="10">
        <v>0.38900000000000001</v>
      </c>
      <c r="J86" s="10">
        <v>0.75800000000000001</v>
      </c>
      <c r="K86" s="16">
        <v>0.29099999999999998</v>
      </c>
      <c r="L86" s="10">
        <v>0.17</v>
      </c>
      <c r="M86" s="10">
        <v>0.121</v>
      </c>
      <c r="N86" s="8">
        <v>540</v>
      </c>
    </row>
    <row r="87" spans="1:14" ht="15" thickBot="1">
      <c r="A87" s="29">
        <v>86</v>
      </c>
      <c r="B87" s="22" t="s">
        <v>211</v>
      </c>
      <c r="C87" s="22" t="s">
        <v>74</v>
      </c>
      <c r="D87" s="8">
        <v>329</v>
      </c>
      <c r="E87" s="10">
        <v>0.23200000000000001</v>
      </c>
      <c r="F87" s="10">
        <v>0.373</v>
      </c>
      <c r="G87" s="10">
        <v>0.39500000000000002</v>
      </c>
      <c r="H87" s="8">
        <v>8</v>
      </c>
      <c r="I87" s="10">
        <v>0.23200000000000001</v>
      </c>
      <c r="J87" s="10">
        <v>0.70499999999999996</v>
      </c>
      <c r="K87" s="16">
        <v>0.29099999999999998</v>
      </c>
      <c r="L87" s="10">
        <v>0.16500000000000001</v>
      </c>
      <c r="M87" s="10">
        <v>0.126</v>
      </c>
      <c r="N87" s="8">
        <v>287</v>
      </c>
    </row>
    <row r="88" spans="1:14" ht="15" thickBot="1">
      <c r="A88" s="29">
        <v>87</v>
      </c>
      <c r="B88" s="22" t="s">
        <v>49</v>
      </c>
      <c r="C88" s="22" t="s">
        <v>50</v>
      </c>
      <c r="D88" s="8">
        <v>595</v>
      </c>
      <c r="E88" s="10">
        <v>0.19700000000000001</v>
      </c>
      <c r="F88" s="10">
        <v>0.36399999999999999</v>
      </c>
      <c r="G88" s="10">
        <v>0.439</v>
      </c>
      <c r="H88" s="8">
        <v>5.7</v>
      </c>
      <c r="I88" s="10">
        <v>0.433</v>
      </c>
      <c r="J88" s="10">
        <v>0.68500000000000005</v>
      </c>
      <c r="K88" s="16">
        <v>0.29099999999999998</v>
      </c>
      <c r="L88" s="10">
        <v>0.108</v>
      </c>
      <c r="M88" s="10">
        <v>0.183</v>
      </c>
      <c r="N88" s="8">
        <v>546</v>
      </c>
    </row>
    <row r="89" spans="1:14" ht="15" thickBot="1">
      <c r="A89" s="29">
        <v>88</v>
      </c>
      <c r="B89" s="22" t="s">
        <v>259</v>
      </c>
      <c r="C89" s="22" t="s">
        <v>29</v>
      </c>
      <c r="D89" s="8">
        <v>329</v>
      </c>
      <c r="E89" s="10">
        <v>0.20599999999999999</v>
      </c>
      <c r="F89" s="10">
        <v>0.379</v>
      </c>
      <c r="G89" s="10">
        <v>0.41599999999999998</v>
      </c>
      <c r="H89" s="8">
        <v>4.3</v>
      </c>
      <c r="I89" s="10">
        <v>0.29899999999999999</v>
      </c>
      <c r="J89" s="10">
        <v>0.72799999999999998</v>
      </c>
      <c r="K89" s="16">
        <v>0.28999999999999998</v>
      </c>
      <c r="L89" s="10">
        <v>0.161</v>
      </c>
      <c r="M89" s="10">
        <v>0.129</v>
      </c>
      <c r="N89" s="8">
        <v>289</v>
      </c>
    </row>
    <row r="90" spans="1:14" ht="15" thickBot="1">
      <c r="A90" s="29">
        <v>89</v>
      </c>
      <c r="B90" s="22" t="s">
        <v>128</v>
      </c>
      <c r="C90" s="22" t="s">
        <v>129</v>
      </c>
      <c r="D90" s="8">
        <v>682</v>
      </c>
      <c r="E90" s="10">
        <v>0.187</v>
      </c>
      <c r="F90" s="10">
        <v>0.44</v>
      </c>
      <c r="G90" s="10">
        <v>0.373</v>
      </c>
      <c r="H90" s="8">
        <v>6</v>
      </c>
      <c r="I90" s="10">
        <v>0.30599999999999999</v>
      </c>
      <c r="J90" s="10">
        <v>0.79300000000000004</v>
      </c>
      <c r="K90" s="16">
        <v>0.28999999999999998</v>
      </c>
      <c r="L90" s="10">
        <v>0.2</v>
      </c>
      <c r="M90" s="10">
        <v>0.09</v>
      </c>
      <c r="N90" s="8">
        <v>628</v>
      </c>
    </row>
    <row r="91" spans="1:14" ht="15" thickBot="1">
      <c r="A91" s="29">
        <v>90</v>
      </c>
      <c r="B91" s="22" t="s">
        <v>140</v>
      </c>
      <c r="C91" s="22" t="s">
        <v>95</v>
      </c>
      <c r="D91" s="8">
        <v>464</v>
      </c>
      <c r="E91" s="10">
        <v>0.23100000000000001</v>
      </c>
      <c r="F91" s="10">
        <v>0.28799999999999998</v>
      </c>
      <c r="G91" s="10">
        <v>0.48099999999999998</v>
      </c>
      <c r="H91" s="8">
        <v>3.3</v>
      </c>
      <c r="I91" s="10">
        <v>0.30099999999999999</v>
      </c>
      <c r="J91" s="10">
        <v>0.67500000000000004</v>
      </c>
      <c r="K91" s="16">
        <v>0.28899999999999998</v>
      </c>
      <c r="L91" s="10">
        <v>0.13100000000000001</v>
      </c>
      <c r="M91" s="10">
        <v>0.159</v>
      </c>
      <c r="N91" s="8">
        <v>406</v>
      </c>
    </row>
    <row r="92" spans="1:14" ht="15" thickBot="1">
      <c r="A92" s="29">
        <v>91</v>
      </c>
      <c r="B92" s="22" t="s">
        <v>247</v>
      </c>
      <c r="C92" s="22" t="s">
        <v>54</v>
      </c>
      <c r="D92" s="8">
        <v>421</v>
      </c>
      <c r="E92" s="10">
        <v>0.25700000000000001</v>
      </c>
      <c r="F92" s="10">
        <v>0.33300000000000002</v>
      </c>
      <c r="G92" s="10">
        <v>0.40899999999999997</v>
      </c>
      <c r="H92" s="8">
        <v>1.8</v>
      </c>
      <c r="I92" s="10">
        <v>0.35799999999999998</v>
      </c>
      <c r="J92" s="10">
        <v>0.77</v>
      </c>
      <c r="K92" s="16">
        <v>0.28899999999999998</v>
      </c>
      <c r="L92" s="10">
        <v>0.17799999999999999</v>
      </c>
      <c r="M92" s="10">
        <v>0.111</v>
      </c>
      <c r="N92" s="8">
        <v>373</v>
      </c>
    </row>
    <row r="93" spans="1:14" ht="15" thickBot="1">
      <c r="A93" s="29">
        <v>92</v>
      </c>
      <c r="B93" s="22" t="s">
        <v>244</v>
      </c>
      <c r="C93" s="22" t="s">
        <v>58</v>
      </c>
      <c r="D93" s="8">
        <v>396</v>
      </c>
      <c r="E93" s="10">
        <v>0.185</v>
      </c>
      <c r="F93" s="10">
        <v>0.53100000000000003</v>
      </c>
      <c r="G93" s="10">
        <v>0.28499999999999998</v>
      </c>
      <c r="H93" s="8">
        <v>4.7</v>
      </c>
      <c r="I93" s="10">
        <v>0.32300000000000001</v>
      </c>
      <c r="J93" s="10">
        <v>0.74399999999999999</v>
      </c>
      <c r="K93" s="16">
        <v>0.28899999999999998</v>
      </c>
      <c r="L93" s="10">
        <v>0.16300000000000001</v>
      </c>
      <c r="M93" s="10">
        <v>0.126</v>
      </c>
      <c r="N93" s="8">
        <v>360</v>
      </c>
    </row>
    <row r="94" spans="1:14" ht="15" thickBot="1">
      <c r="A94" s="29">
        <v>93</v>
      </c>
      <c r="B94" s="22" t="s">
        <v>110</v>
      </c>
      <c r="C94" s="22" t="s">
        <v>111</v>
      </c>
      <c r="D94" s="8">
        <v>525</v>
      </c>
      <c r="E94" s="10">
        <v>0.191</v>
      </c>
      <c r="F94" s="10">
        <v>0.41799999999999998</v>
      </c>
      <c r="G94" s="10">
        <v>0.39</v>
      </c>
      <c r="H94" s="8">
        <v>5.7</v>
      </c>
      <c r="I94" s="10">
        <v>0.33300000000000002</v>
      </c>
      <c r="J94" s="10">
        <v>0.81</v>
      </c>
      <c r="K94" s="16">
        <v>0.28899999999999998</v>
      </c>
      <c r="L94" s="10">
        <v>0.20200000000000001</v>
      </c>
      <c r="M94" s="10">
        <v>8.5999999999999993E-2</v>
      </c>
      <c r="N94" s="8">
        <v>494</v>
      </c>
    </row>
    <row r="95" spans="1:14" ht="15" thickBot="1">
      <c r="A95" s="29">
        <v>94</v>
      </c>
      <c r="B95" s="22" t="s">
        <v>1663</v>
      </c>
      <c r="C95" s="22" t="s">
        <v>56</v>
      </c>
      <c r="D95" s="8">
        <v>302</v>
      </c>
      <c r="E95" s="10">
        <v>0.16600000000000001</v>
      </c>
      <c r="F95" s="10">
        <v>0.30599999999999999</v>
      </c>
      <c r="G95" s="10">
        <v>0.52900000000000003</v>
      </c>
      <c r="H95" s="8">
        <v>4.5</v>
      </c>
      <c r="I95" s="10">
        <v>0.27800000000000002</v>
      </c>
      <c r="J95" s="10">
        <v>0.69499999999999995</v>
      </c>
      <c r="K95" s="16">
        <v>0.28799999999999998</v>
      </c>
      <c r="L95" s="10">
        <v>0.14599999999999999</v>
      </c>
      <c r="M95" s="10">
        <v>0.14299999999999999</v>
      </c>
      <c r="N95" s="8">
        <v>268</v>
      </c>
    </row>
    <row r="96" spans="1:14" ht="15" thickBot="1">
      <c r="A96" s="29">
        <v>95</v>
      </c>
      <c r="B96" s="22" t="s">
        <v>309</v>
      </c>
      <c r="C96" s="22" t="s">
        <v>50</v>
      </c>
      <c r="D96" s="8">
        <v>405</v>
      </c>
      <c r="E96" s="10">
        <v>0.183</v>
      </c>
      <c r="F96" s="10">
        <v>0.45200000000000001</v>
      </c>
      <c r="G96" s="10">
        <v>0.36599999999999999</v>
      </c>
      <c r="H96" s="8">
        <v>0.9</v>
      </c>
      <c r="I96" s="10">
        <v>0.30399999999999999</v>
      </c>
      <c r="J96" s="10">
        <v>0.77800000000000002</v>
      </c>
      <c r="K96" s="16">
        <v>0.28799999999999998</v>
      </c>
      <c r="L96" s="10">
        <v>0.189</v>
      </c>
      <c r="M96" s="10">
        <v>9.9000000000000005E-2</v>
      </c>
      <c r="N96" s="8">
        <v>363</v>
      </c>
    </row>
    <row r="97" spans="1:14" ht="15" thickBot="1">
      <c r="A97" s="29">
        <v>96</v>
      </c>
      <c r="B97" s="22" t="s">
        <v>252</v>
      </c>
      <c r="C97" s="22" t="s">
        <v>39</v>
      </c>
      <c r="D97" s="8">
        <v>337</v>
      </c>
      <c r="E97" s="10">
        <v>0.23200000000000001</v>
      </c>
      <c r="F97" s="10">
        <v>0.36399999999999999</v>
      </c>
      <c r="G97" s="10">
        <v>0.40400000000000003</v>
      </c>
      <c r="H97" s="8">
        <v>7.6</v>
      </c>
      <c r="I97" s="10">
        <v>0.34300000000000003</v>
      </c>
      <c r="J97" s="10">
        <v>0.70399999999999996</v>
      </c>
      <c r="K97" s="16">
        <v>0.28699999999999998</v>
      </c>
      <c r="L97" s="10">
        <v>0.13600000000000001</v>
      </c>
      <c r="M97" s="10">
        <v>0.151</v>
      </c>
      <c r="N97" s="8">
        <v>302</v>
      </c>
    </row>
    <row r="98" spans="1:14" ht="15" thickBot="1">
      <c r="A98" s="29">
        <v>97</v>
      </c>
      <c r="B98" s="22" t="s">
        <v>135</v>
      </c>
      <c r="C98" s="22" t="s">
        <v>32</v>
      </c>
      <c r="D98" s="8">
        <v>515</v>
      </c>
      <c r="E98" s="10">
        <v>0.24299999999999999</v>
      </c>
      <c r="F98" s="10">
        <v>0.36499999999999999</v>
      </c>
      <c r="G98" s="10">
        <v>0.39200000000000002</v>
      </c>
      <c r="H98" s="8">
        <v>3</v>
      </c>
      <c r="I98" s="10">
        <v>0.36099999999999999</v>
      </c>
      <c r="J98" s="10">
        <v>0.73599999999999999</v>
      </c>
      <c r="K98" s="16">
        <v>0.28699999999999998</v>
      </c>
      <c r="L98" s="10">
        <v>0.15</v>
      </c>
      <c r="M98" s="10">
        <v>0.13700000000000001</v>
      </c>
      <c r="N98" s="8">
        <v>478</v>
      </c>
    </row>
    <row r="99" spans="1:14" ht="15" thickBot="1">
      <c r="A99" s="29">
        <v>98</v>
      </c>
      <c r="B99" s="22" t="s">
        <v>266</v>
      </c>
      <c r="C99" s="22" t="s">
        <v>153</v>
      </c>
      <c r="D99" s="8">
        <v>530</v>
      </c>
      <c r="E99" s="10">
        <v>0.20699999999999999</v>
      </c>
      <c r="F99" s="10">
        <v>0.48499999999999999</v>
      </c>
      <c r="G99" s="10">
        <v>0.308</v>
      </c>
      <c r="H99" s="8">
        <v>4.7</v>
      </c>
      <c r="I99" s="10">
        <v>0.30599999999999999</v>
      </c>
      <c r="J99" s="10">
        <v>0.83599999999999997</v>
      </c>
      <c r="K99" s="16">
        <v>0.28699999999999998</v>
      </c>
      <c r="L99" s="10">
        <v>0.214</v>
      </c>
      <c r="M99" s="10">
        <v>7.1999999999999995E-2</v>
      </c>
      <c r="N99" s="8">
        <v>479</v>
      </c>
    </row>
    <row r="100" spans="1:14" ht="15" thickBot="1">
      <c r="A100" s="29">
        <v>99</v>
      </c>
      <c r="B100" s="22" t="s">
        <v>228</v>
      </c>
      <c r="C100" s="22" t="s">
        <v>144</v>
      </c>
      <c r="D100" s="8">
        <v>450</v>
      </c>
      <c r="E100" s="10">
        <v>0.26800000000000002</v>
      </c>
      <c r="F100" s="10">
        <v>0.40699999999999997</v>
      </c>
      <c r="G100" s="10">
        <v>0.32500000000000001</v>
      </c>
      <c r="H100" s="8">
        <v>1.6</v>
      </c>
      <c r="I100" s="10">
        <v>0.33600000000000002</v>
      </c>
      <c r="J100" s="10">
        <v>0.77500000000000002</v>
      </c>
      <c r="K100" s="16">
        <v>0.28599999999999998</v>
      </c>
      <c r="L100" s="10">
        <v>0.17899999999999999</v>
      </c>
      <c r="M100" s="10">
        <v>0.107</v>
      </c>
      <c r="N100" s="8">
        <v>394</v>
      </c>
    </row>
    <row r="101" spans="1:14" ht="15" thickBot="1">
      <c r="A101" s="29">
        <v>100</v>
      </c>
      <c r="B101" s="22" t="s">
        <v>275</v>
      </c>
      <c r="C101" s="22" t="s">
        <v>45</v>
      </c>
      <c r="D101" s="8">
        <v>315</v>
      </c>
      <c r="E101" s="10">
        <v>0.25800000000000001</v>
      </c>
      <c r="F101" s="10">
        <v>0.32700000000000001</v>
      </c>
      <c r="G101" s="10">
        <v>0.41499999999999998</v>
      </c>
      <c r="H101" s="8">
        <v>4.9000000000000004</v>
      </c>
      <c r="I101" s="10">
        <v>0.25900000000000001</v>
      </c>
      <c r="J101" s="10">
        <v>0.79400000000000004</v>
      </c>
      <c r="K101" s="16">
        <v>0.28499999999999998</v>
      </c>
      <c r="L101" s="10">
        <v>0.19900000000000001</v>
      </c>
      <c r="M101" s="10">
        <v>8.5999999999999993E-2</v>
      </c>
      <c r="N101" s="8">
        <v>282</v>
      </c>
    </row>
    <row r="102" spans="1:14" ht="15" thickBot="1">
      <c r="A102" s="29">
        <v>101</v>
      </c>
      <c r="B102" s="22" t="s">
        <v>308</v>
      </c>
      <c r="C102" s="22" t="s">
        <v>169</v>
      </c>
      <c r="D102" s="8">
        <v>378</v>
      </c>
      <c r="E102" s="10">
        <v>0.16</v>
      </c>
      <c r="F102" s="10">
        <v>0.36499999999999999</v>
      </c>
      <c r="G102" s="10">
        <v>0.47499999999999998</v>
      </c>
      <c r="H102" s="8">
        <v>3.2</v>
      </c>
      <c r="I102" s="10">
        <v>0.34499999999999997</v>
      </c>
      <c r="J102" s="10">
        <v>0.70399999999999996</v>
      </c>
      <c r="K102" s="16">
        <v>0.28499999999999998</v>
      </c>
      <c r="L102" s="10">
        <v>0.13700000000000001</v>
      </c>
      <c r="M102" s="10">
        <v>0.14799999999999999</v>
      </c>
      <c r="N102" s="8">
        <v>343</v>
      </c>
    </row>
    <row r="103" spans="1:14" ht="15" thickBot="1">
      <c r="A103" s="29">
        <v>102</v>
      </c>
      <c r="B103" s="22" t="s">
        <v>277</v>
      </c>
      <c r="C103" s="22" t="s">
        <v>116</v>
      </c>
      <c r="D103" s="8">
        <v>580</v>
      </c>
      <c r="E103" s="10">
        <v>0.186</v>
      </c>
      <c r="F103" s="10">
        <v>0.54600000000000004</v>
      </c>
      <c r="G103" s="10">
        <v>0.26900000000000002</v>
      </c>
      <c r="H103" s="8">
        <v>4.9000000000000004</v>
      </c>
      <c r="I103" s="10">
        <v>0.29299999999999998</v>
      </c>
      <c r="J103" s="10">
        <v>0.83099999999999996</v>
      </c>
      <c r="K103" s="16">
        <v>0.28499999999999998</v>
      </c>
      <c r="L103" s="10">
        <v>0.21199999999999999</v>
      </c>
      <c r="M103" s="10">
        <v>7.2999999999999995E-2</v>
      </c>
      <c r="N103" s="8">
        <v>537</v>
      </c>
    </row>
    <row r="104" spans="1:14" ht="15" thickBot="1">
      <c r="A104" s="29">
        <v>103</v>
      </c>
      <c r="B104" s="22" t="s">
        <v>251</v>
      </c>
      <c r="C104" s="22" t="s">
        <v>144</v>
      </c>
      <c r="D104" s="8">
        <v>355</v>
      </c>
      <c r="E104" s="10">
        <v>0.23300000000000001</v>
      </c>
      <c r="F104" s="10">
        <v>0.42899999999999999</v>
      </c>
      <c r="G104" s="10">
        <v>0.33900000000000002</v>
      </c>
      <c r="H104" s="8">
        <v>2.4</v>
      </c>
      <c r="I104" s="10">
        <v>0.377</v>
      </c>
      <c r="J104" s="10">
        <v>0.75900000000000001</v>
      </c>
      <c r="K104" s="16">
        <v>0.28499999999999998</v>
      </c>
      <c r="L104" s="10">
        <v>0.16800000000000001</v>
      </c>
      <c r="M104" s="10">
        <v>0.11700000000000001</v>
      </c>
      <c r="N104" s="8">
        <v>327</v>
      </c>
    </row>
    <row r="105" spans="1:14" ht="15" thickBot="1">
      <c r="A105" s="29">
        <v>104</v>
      </c>
      <c r="B105" s="22" t="s">
        <v>236</v>
      </c>
      <c r="C105" s="6" t="s">
        <v>103</v>
      </c>
      <c r="D105" s="8">
        <v>344</v>
      </c>
      <c r="E105" s="10">
        <v>0.16700000000000001</v>
      </c>
      <c r="F105" s="10">
        <v>0.36499999999999999</v>
      </c>
      <c r="G105" s="10">
        <v>0.46800000000000003</v>
      </c>
      <c r="H105" s="8">
        <v>7.2</v>
      </c>
      <c r="I105" s="10">
        <v>0.373</v>
      </c>
      <c r="J105" s="10">
        <v>0.76700000000000002</v>
      </c>
      <c r="K105" s="16">
        <v>0.28499999999999998</v>
      </c>
      <c r="L105" s="10">
        <v>0.17199999999999999</v>
      </c>
      <c r="M105" s="10">
        <v>0.113</v>
      </c>
      <c r="N105" s="8">
        <v>319</v>
      </c>
    </row>
    <row r="106" spans="1:14" ht="15" thickBot="1">
      <c r="A106" s="29">
        <v>105</v>
      </c>
      <c r="B106" s="22" t="s">
        <v>61</v>
      </c>
      <c r="C106" s="22" t="s">
        <v>32</v>
      </c>
      <c r="D106" s="8">
        <v>632</v>
      </c>
      <c r="E106" s="10">
        <v>0.16300000000000001</v>
      </c>
      <c r="F106" s="10">
        <v>0.36799999999999999</v>
      </c>
      <c r="G106" s="10">
        <v>0.46899999999999997</v>
      </c>
      <c r="H106" s="8">
        <v>4.5</v>
      </c>
      <c r="I106" s="10">
        <v>0.33</v>
      </c>
      <c r="J106" s="10">
        <v>0.70299999999999996</v>
      </c>
      <c r="K106" s="16">
        <v>0.28499999999999998</v>
      </c>
      <c r="L106" s="10">
        <v>0.14099999999999999</v>
      </c>
      <c r="M106" s="10">
        <v>0.14399999999999999</v>
      </c>
      <c r="N106" s="8">
        <v>555</v>
      </c>
    </row>
    <row r="107" spans="1:14" ht="15" thickBot="1">
      <c r="A107" s="29">
        <v>106</v>
      </c>
      <c r="B107" s="22" t="s">
        <v>225</v>
      </c>
      <c r="C107" s="6" t="s">
        <v>103</v>
      </c>
      <c r="D107" s="8">
        <v>312</v>
      </c>
      <c r="E107" s="10">
        <v>0.14599999999999999</v>
      </c>
      <c r="F107" s="10">
        <v>0.46200000000000002</v>
      </c>
      <c r="G107" s="10">
        <v>0.39200000000000002</v>
      </c>
      <c r="H107" s="8">
        <v>5.2</v>
      </c>
      <c r="I107" s="10">
        <v>0.249</v>
      </c>
      <c r="J107" s="10">
        <v>0.77900000000000003</v>
      </c>
      <c r="K107" s="16">
        <v>0.28399999999999997</v>
      </c>
      <c r="L107" s="10">
        <v>0.19600000000000001</v>
      </c>
      <c r="M107" s="10">
        <v>8.7999999999999995E-2</v>
      </c>
      <c r="N107" s="8">
        <v>269</v>
      </c>
    </row>
    <row r="108" spans="1:14" ht="15" thickBot="1">
      <c r="A108" s="29">
        <v>107</v>
      </c>
      <c r="B108" s="22" t="s">
        <v>196</v>
      </c>
      <c r="C108" s="22" t="s">
        <v>144</v>
      </c>
      <c r="D108" s="8">
        <v>369</v>
      </c>
      <c r="E108" s="10">
        <v>0.21</v>
      </c>
      <c r="F108" s="10">
        <v>0.42499999999999999</v>
      </c>
      <c r="G108" s="10">
        <v>0.36499999999999999</v>
      </c>
      <c r="H108" s="8">
        <v>4</v>
      </c>
      <c r="I108" s="10">
        <v>0.35899999999999999</v>
      </c>
      <c r="J108" s="10">
        <v>0.80300000000000005</v>
      </c>
      <c r="K108" s="16">
        <v>0.28399999999999997</v>
      </c>
      <c r="L108" s="10">
        <v>0.191</v>
      </c>
      <c r="M108" s="10">
        <v>9.4E-2</v>
      </c>
      <c r="N108" s="8">
        <v>336</v>
      </c>
    </row>
    <row r="109" spans="1:14" ht="15" thickBot="1">
      <c r="A109" s="29">
        <v>108</v>
      </c>
      <c r="B109" s="22" t="s">
        <v>188</v>
      </c>
      <c r="C109" s="22" t="s">
        <v>86</v>
      </c>
      <c r="D109" s="8">
        <v>381</v>
      </c>
      <c r="E109" s="10">
        <v>0.218</v>
      </c>
      <c r="F109" s="10">
        <v>0.32300000000000001</v>
      </c>
      <c r="G109" s="10">
        <v>0.45900000000000002</v>
      </c>
      <c r="H109" s="8">
        <v>3.5</v>
      </c>
      <c r="I109" s="10">
        <v>0.23599999999999999</v>
      </c>
      <c r="J109" s="10">
        <v>0.78600000000000003</v>
      </c>
      <c r="K109" s="16">
        <v>0.28399999999999997</v>
      </c>
      <c r="L109" s="10">
        <v>0.19700000000000001</v>
      </c>
      <c r="M109" s="10">
        <v>8.7999999999999995E-2</v>
      </c>
      <c r="N109" s="8">
        <v>330</v>
      </c>
    </row>
    <row r="110" spans="1:14" ht="15" thickBot="1">
      <c r="A110" s="29">
        <v>109</v>
      </c>
      <c r="B110" s="22" t="s">
        <v>289</v>
      </c>
      <c r="C110" s="22" t="s">
        <v>95</v>
      </c>
      <c r="D110" s="8">
        <v>465</v>
      </c>
      <c r="E110" s="10">
        <v>0.17899999999999999</v>
      </c>
      <c r="F110" s="10">
        <v>0.46899999999999997</v>
      </c>
      <c r="G110" s="10">
        <v>0.35199999999999998</v>
      </c>
      <c r="H110" s="8">
        <v>3.9</v>
      </c>
      <c r="I110" s="10">
        <v>0.36699999999999999</v>
      </c>
      <c r="J110" s="10">
        <v>0.72</v>
      </c>
      <c r="K110" s="16">
        <v>0.28399999999999997</v>
      </c>
      <c r="L110" s="10">
        <v>0.14000000000000001</v>
      </c>
      <c r="M110" s="10">
        <v>0.14499999999999999</v>
      </c>
      <c r="N110" s="8">
        <v>420</v>
      </c>
    </row>
    <row r="111" spans="1:14" ht="15" thickBot="1">
      <c r="A111" s="29">
        <v>110</v>
      </c>
      <c r="B111" s="22" t="s">
        <v>136</v>
      </c>
      <c r="C111" s="22" t="s">
        <v>43</v>
      </c>
      <c r="D111" s="8">
        <v>658</v>
      </c>
      <c r="E111" s="10">
        <v>0.157</v>
      </c>
      <c r="F111" s="10">
        <v>0.36599999999999999</v>
      </c>
      <c r="G111" s="10">
        <v>0.47699999999999998</v>
      </c>
      <c r="H111" s="8">
        <v>3.8</v>
      </c>
      <c r="I111" s="10">
        <v>0.30199999999999999</v>
      </c>
      <c r="J111" s="10">
        <v>0.76400000000000001</v>
      </c>
      <c r="K111" s="16">
        <v>0.28399999999999997</v>
      </c>
      <c r="L111" s="10">
        <v>0.18099999999999999</v>
      </c>
      <c r="M111" s="10">
        <v>0.10299999999999999</v>
      </c>
      <c r="N111" s="8">
        <v>568</v>
      </c>
    </row>
    <row r="112" spans="1:14" ht="15" thickBot="1">
      <c r="A112" s="29">
        <v>111</v>
      </c>
      <c r="B112" s="22" t="s">
        <v>157</v>
      </c>
      <c r="C112" s="22" t="s">
        <v>153</v>
      </c>
      <c r="D112" s="8">
        <v>416</v>
      </c>
      <c r="E112" s="10">
        <v>0.26300000000000001</v>
      </c>
      <c r="F112" s="10">
        <v>0.48899999999999999</v>
      </c>
      <c r="G112" s="10">
        <v>0.248</v>
      </c>
      <c r="H112" s="8">
        <v>6</v>
      </c>
      <c r="I112" s="10">
        <v>0.28999999999999998</v>
      </c>
      <c r="J112" s="10">
        <v>0.74099999999999999</v>
      </c>
      <c r="K112" s="16">
        <v>0.28399999999999997</v>
      </c>
      <c r="L112" s="10">
        <v>0.16300000000000001</v>
      </c>
      <c r="M112" s="10">
        <v>0.121</v>
      </c>
      <c r="N112" s="8">
        <v>378</v>
      </c>
    </row>
    <row r="113" spans="1:14" ht="15" thickBot="1">
      <c r="A113" s="29">
        <v>112</v>
      </c>
      <c r="B113" s="22" t="s">
        <v>313</v>
      </c>
      <c r="C113" s="22" t="s">
        <v>129</v>
      </c>
      <c r="D113" s="8">
        <v>657</v>
      </c>
      <c r="E113" s="10">
        <v>0.20200000000000001</v>
      </c>
      <c r="F113" s="10">
        <v>0.48599999999999999</v>
      </c>
      <c r="G113" s="10">
        <v>0.312</v>
      </c>
      <c r="H113" s="8">
        <v>1.6</v>
      </c>
      <c r="I113" s="10">
        <v>0.34300000000000003</v>
      </c>
      <c r="J113" s="10">
        <v>0.78600000000000003</v>
      </c>
      <c r="K113" s="16">
        <v>0.28299999999999997</v>
      </c>
      <c r="L113" s="10">
        <v>0.18099999999999999</v>
      </c>
      <c r="M113" s="10">
        <v>0.10199999999999999</v>
      </c>
      <c r="N113" s="8">
        <v>611</v>
      </c>
    </row>
    <row r="114" spans="1:14" ht="15" thickBot="1">
      <c r="A114" s="29">
        <v>113</v>
      </c>
      <c r="B114" s="22" t="s">
        <v>117</v>
      </c>
      <c r="C114" s="22" t="s">
        <v>56</v>
      </c>
      <c r="D114" s="8">
        <v>583</v>
      </c>
      <c r="E114" s="10">
        <v>0.224</v>
      </c>
      <c r="F114" s="10">
        <v>0.43099999999999999</v>
      </c>
      <c r="G114" s="10">
        <v>0.34399999999999997</v>
      </c>
      <c r="H114" s="8">
        <v>4.5</v>
      </c>
      <c r="I114" s="10">
        <v>0.23499999999999999</v>
      </c>
      <c r="J114" s="10">
        <v>0.80800000000000005</v>
      </c>
      <c r="K114" s="16">
        <v>0.28299999999999997</v>
      </c>
      <c r="L114" s="10">
        <v>0.20399999999999999</v>
      </c>
      <c r="M114" s="10">
        <v>7.9000000000000001E-2</v>
      </c>
      <c r="N114" s="8">
        <v>515</v>
      </c>
    </row>
    <row r="115" spans="1:14" ht="15" thickBot="1">
      <c r="A115" s="29">
        <v>114</v>
      </c>
      <c r="B115" s="22" t="s">
        <v>165</v>
      </c>
      <c r="C115" s="22" t="s">
        <v>97</v>
      </c>
      <c r="D115" s="8">
        <v>408</v>
      </c>
      <c r="E115" s="10">
        <v>0.192</v>
      </c>
      <c r="F115" s="10">
        <v>0.55600000000000005</v>
      </c>
      <c r="G115" s="10">
        <v>0.252</v>
      </c>
      <c r="H115" s="8">
        <v>7.8</v>
      </c>
      <c r="I115" s="10">
        <v>0.316</v>
      </c>
      <c r="J115" s="10">
        <v>0.72199999999999998</v>
      </c>
      <c r="K115" s="16">
        <v>0.28199999999999997</v>
      </c>
      <c r="L115" s="10">
        <v>0.14499999999999999</v>
      </c>
      <c r="M115" s="10">
        <v>0.13700000000000001</v>
      </c>
      <c r="N115" s="8">
        <v>370</v>
      </c>
    </row>
    <row r="116" spans="1:14" ht="15" thickBot="1">
      <c r="A116" s="29">
        <v>115</v>
      </c>
      <c r="B116" s="22" t="s">
        <v>230</v>
      </c>
      <c r="C116" s="22" t="s">
        <v>111</v>
      </c>
      <c r="D116" s="8">
        <v>473</v>
      </c>
      <c r="E116" s="10">
        <v>0.218</v>
      </c>
      <c r="F116" s="10">
        <v>0.42499999999999999</v>
      </c>
      <c r="G116" s="10">
        <v>0.35699999999999998</v>
      </c>
      <c r="H116" s="8">
        <v>3.6</v>
      </c>
      <c r="I116" s="10">
        <v>0.21299999999999999</v>
      </c>
      <c r="J116" s="10">
        <v>0.746</v>
      </c>
      <c r="K116" s="16">
        <v>0.28199999999999997</v>
      </c>
      <c r="L116" s="10">
        <v>0.17699999999999999</v>
      </c>
      <c r="M116" s="10">
        <v>0.105</v>
      </c>
      <c r="N116" s="8">
        <v>390</v>
      </c>
    </row>
    <row r="117" spans="1:14" ht="15" thickBot="1">
      <c r="A117" s="29">
        <v>116</v>
      </c>
      <c r="B117" s="22" t="s">
        <v>72</v>
      </c>
      <c r="C117" s="22" t="s">
        <v>43</v>
      </c>
      <c r="D117" s="8">
        <v>682</v>
      </c>
      <c r="E117" s="10">
        <v>0.19800000000000001</v>
      </c>
      <c r="F117" s="10">
        <v>0.41</v>
      </c>
      <c r="G117" s="10">
        <v>0.39200000000000002</v>
      </c>
      <c r="H117" s="8">
        <v>4</v>
      </c>
      <c r="I117" s="10">
        <v>0.24</v>
      </c>
      <c r="J117" s="10">
        <v>0.80800000000000005</v>
      </c>
      <c r="K117" s="16">
        <v>0.28199999999999997</v>
      </c>
      <c r="L117" s="10">
        <v>0.20100000000000001</v>
      </c>
      <c r="M117" s="10">
        <v>8.1000000000000003E-2</v>
      </c>
      <c r="N117" s="8">
        <v>592</v>
      </c>
    </row>
    <row r="118" spans="1:14" ht="15" thickBot="1">
      <c r="A118" s="29">
        <v>117</v>
      </c>
      <c r="B118" s="22" t="s">
        <v>203</v>
      </c>
      <c r="C118" s="22" t="s">
        <v>26</v>
      </c>
      <c r="D118" s="8">
        <v>516</v>
      </c>
      <c r="E118" s="10">
        <v>0.221</v>
      </c>
      <c r="F118" s="10">
        <v>0.40100000000000002</v>
      </c>
      <c r="G118" s="10">
        <v>0.378</v>
      </c>
      <c r="H118" s="8">
        <v>3.7</v>
      </c>
      <c r="I118" s="10">
        <v>0.45900000000000002</v>
      </c>
      <c r="J118" s="10">
        <v>0.72399999999999998</v>
      </c>
      <c r="K118" s="16">
        <v>0.28199999999999997</v>
      </c>
      <c r="L118" s="10">
        <v>0.125</v>
      </c>
      <c r="M118" s="10">
        <v>0.157</v>
      </c>
      <c r="N118" s="8">
        <v>478</v>
      </c>
    </row>
    <row r="119" spans="1:14" ht="15" thickBot="1">
      <c r="A119" s="29">
        <v>118</v>
      </c>
      <c r="B119" s="22" t="s">
        <v>170</v>
      </c>
      <c r="C119" s="22" t="s">
        <v>144</v>
      </c>
      <c r="D119" s="8">
        <v>409</v>
      </c>
      <c r="E119" s="10">
        <v>0.19400000000000001</v>
      </c>
      <c r="F119" s="10">
        <v>0.39100000000000001</v>
      </c>
      <c r="G119" s="10">
        <v>0.41499999999999998</v>
      </c>
      <c r="H119" s="8">
        <v>8.6999999999999993</v>
      </c>
      <c r="I119" s="10">
        <v>0.372</v>
      </c>
      <c r="J119" s="10">
        <v>0.747</v>
      </c>
      <c r="K119" s="16">
        <v>0.28199999999999997</v>
      </c>
      <c r="L119" s="10">
        <v>0.152</v>
      </c>
      <c r="M119" s="10">
        <v>0.13</v>
      </c>
      <c r="N119" s="8">
        <v>358</v>
      </c>
    </row>
    <row r="120" spans="1:14" ht="15" thickBot="1">
      <c r="A120" s="29">
        <v>119</v>
      </c>
      <c r="B120" s="22" t="s">
        <v>190</v>
      </c>
      <c r="C120" s="22" t="s">
        <v>74</v>
      </c>
      <c r="D120" s="8">
        <v>665</v>
      </c>
      <c r="E120" s="10">
        <v>0.19500000000000001</v>
      </c>
      <c r="F120" s="10">
        <v>0.376</v>
      </c>
      <c r="G120" s="10">
        <v>0.43</v>
      </c>
      <c r="H120" s="8">
        <v>4.7</v>
      </c>
      <c r="I120" s="10">
        <v>0.27700000000000002</v>
      </c>
      <c r="J120" s="10">
        <v>0.78300000000000003</v>
      </c>
      <c r="K120" s="16">
        <v>0.28199999999999997</v>
      </c>
      <c r="L120" s="10">
        <v>0.187</v>
      </c>
      <c r="M120" s="10">
        <v>9.5000000000000001E-2</v>
      </c>
      <c r="N120" s="8">
        <v>582</v>
      </c>
    </row>
    <row r="121" spans="1:14" ht="15" thickBot="1">
      <c r="A121" s="29">
        <v>120</v>
      </c>
      <c r="B121" s="22" t="s">
        <v>57</v>
      </c>
      <c r="C121" s="22" t="s">
        <v>58</v>
      </c>
      <c r="D121" s="8">
        <v>622</v>
      </c>
      <c r="E121" s="10">
        <v>0.191</v>
      </c>
      <c r="F121" s="10">
        <v>0.45</v>
      </c>
      <c r="G121" s="10">
        <v>0.35899999999999999</v>
      </c>
      <c r="H121" s="8">
        <v>6.9</v>
      </c>
      <c r="I121" s="10">
        <v>0.28999999999999998</v>
      </c>
      <c r="J121" s="10">
        <v>0.75600000000000001</v>
      </c>
      <c r="K121" s="16">
        <v>0.28100000000000003</v>
      </c>
      <c r="L121" s="10">
        <v>0.16800000000000001</v>
      </c>
      <c r="M121" s="10">
        <v>0.114</v>
      </c>
      <c r="N121" s="8">
        <v>560</v>
      </c>
    </row>
    <row r="122" spans="1:14" ht="15" thickBot="1">
      <c r="A122" s="29">
        <v>121</v>
      </c>
      <c r="B122" s="22" t="s">
        <v>305</v>
      </c>
      <c r="C122" s="22" t="s">
        <v>54</v>
      </c>
      <c r="D122" s="8">
        <v>361</v>
      </c>
      <c r="E122" s="10">
        <v>0.247</v>
      </c>
      <c r="F122" s="10">
        <v>0.49399999999999999</v>
      </c>
      <c r="G122" s="10">
        <v>0.25900000000000001</v>
      </c>
      <c r="H122" s="8">
        <v>5.2</v>
      </c>
      <c r="I122" s="10">
        <v>0.30199999999999999</v>
      </c>
      <c r="J122" s="10">
        <v>0.82</v>
      </c>
      <c r="K122" s="16">
        <v>0.28100000000000003</v>
      </c>
      <c r="L122" s="10">
        <v>0.20100000000000001</v>
      </c>
      <c r="M122" s="10">
        <v>0.08</v>
      </c>
      <c r="N122" s="8">
        <v>326</v>
      </c>
    </row>
    <row r="123" spans="1:14" ht="15" thickBot="1">
      <c r="A123" s="29">
        <v>122</v>
      </c>
      <c r="B123" s="22" t="s">
        <v>174</v>
      </c>
      <c r="C123" s="22" t="s">
        <v>39</v>
      </c>
      <c r="D123" s="8">
        <v>515</v>
      </c>
      <c r="E123" s="10">
        <v>0.246</v>
      </c>
      <c r="F123" s="10">
        <v>0.48</v>
      </c>
      <c r="G123" s="10">
        <v>0.27400000000000002</v>
      </c>
      <c r="H123" s="8">
        <v>6.3</v>
      </c>
      <c r="I123" s="10">
        <v>0.24399999999999999</v>
      </c>
      <c r="J123" s="10">
        <v>0.82</v>
      </c>
      <c r="K123" s="16">
        <v>0.28100000000000003</v>
      </c>
      <c r="L123" s="10">
        <v>0.20399999999999999</v>
      </c>
      <c r="M123" s="10">
        <v>7.6999999999999999E-2</v>
      </c>
      <c r="N123" s="8">
        <v>464</v>
      </c>
    </row>
    <row r="124" spans="1:14" ht="15" thickBot="1">
      <c r="A124" s="29">
        <v>123</v>
      </c>
      <c r="B124" s="22" t="s">
        <v>88</v>
      </c>
      <c r="C124" s="22" t="s">
        <v>89</v>
      </c>
      <c r="D124" s="8">
        <v>640</v>
      </c>
      <c r="E124" s="10">
        <v>0.20899999999999999</v>
      </c>
      <c r="F124" s="10">
        <v>0.46400000000000002</v>
      </c>
      <c r="G124" s="10">
        <v>0.32700000000000001</v>
      </c>
      <c r="H124" s="8">
        <v>6</v>
      </c>
      <c r="I124" s="10">
        <v>0.32300000000000001</v>
      </c>
      <c r="J124" s="10">
        <v>0.86599999999999999</v>
      </c>
      <c r="K124" s="16">
        <v>0.28100000000000003</v>
      </c>
      <c r="L124" s="10">
        <v>0.221</v>
      </c>
      <c r="M124" s="10">
        <v>0.06</v>
      </c>
      <c r="N124" s="8">
        <v>585</v>
      </c>
    </row>
    <row r="125" spans="1:14" ht="15" thickBot="1">
      <c r="A125" s="29">
        <v>124</v>
      </c>
      <c r="B125" s="22" t="s">
        <v>189</v>
      </c>
      <c r="C125" s="22" t="s">
        <v>109</v>
      </c>
      <c r="D125" s="8">
        <v>615</v>
      </c>
      <c r="E125" s="10">
        <v>0.23499999999999999</v>
      </c>
      <c r="F125" s="10">
        <v>0.42699999999999999</v>
      </c>
      <c r="G125" s="10">
        <v>0.33800000000000002</v>
      </c>
      <c r="H125" s="8">
        <v>5.5</v>
      </c>
      <c r="I125" s="10">
        <v>0.45400000000000001</v>
      </c>
      <c r="J125" s="10">
        <v>0.71199999999999997</v>
      </c>
      <c r="K125" s="16">
        <v>0.28100000000000003</v>
      </c>
      <c r="L125" s="10">
        <v>0.11</v>
      </c>
      <c r="M125" s="10">
        <v>0.17100000000000001</v>
      </c>
      <c r="N125" s="8">
        <v>581</v>
      </c>
    </row>
    <row r="126" spans="1:14" ht="15" thickBot="1">
      <c r="A126" s="29">
        <v>125</v>
      </c>
      <c r="B126" s="22" t="s">
        <v>301</v>
      </c>
      <c r="C126" s="22" t="s">
        <v>50</v>
      </c>
      <c r="D126" s="8">
        <v>615</v>
      </c>
      <c r="E126" s="10">
        <v>0.19600000000000001</v>
      </c>
      <c r="F126" s="10">
        <v>0.44400000000000001</v>
      </c>
      <c r="G126" s="10">
        <v>0.36</v>
      </c>
      <c r="H126" s="8">
        <v>2.1</v>
      </c>
      <c r="I126" s="10">
        <v>0.34899999999999998</v>
      </c>
      <c r="J126" s="10">
        <v>0.78100000000000003</v>
      </c>
      <c r="K126" s="16">
        <v>0.28000000000000003</v>
      </c>
      <c r="L126" s="10">
        <v>0.17599999999999999</v>
      </c>
      <c r="M126" s="10">
        <v>0.104</v>
      </c>
      <c r="N126" s="8">
        <v>566</v>
      </c>
    </row>
    <row r="127" spans="1:14" ht="15" thickBot="1">
      <c r="A127" s="29">
        <v>126</v>
      </c>
      <c r="B127" s="22" t="s">
        <v>278</v>
      </c>
      <c r="C127" s="22" t="s">
        <v>32</v>
      </c>
      <c r="D127" s="8">
        <v>420</v>
      </c>
      <c r="E127" s="10">
        <v>0.21299999999999999</v>
      </c>
      <c r="F127" s="10">
        <v>0.31900000000000001</v>
      </c>
      <c r="G127" s="10">
        <v>0.46800000000000003</v>
      </c>
      <c r="H127" s="8">
        <v>3.3</v>
      </c>
      <c r="I127" s="10">
        <v>0.187</v>
      </c>
      <c r="J127" s="10">
        <v>0.81499999999999995</v>
      </c>
      <c r="K127" s="16">
        <v>0.28000000000000003</v>
      </c>
      <c r="L127" s="10">
        <v>0.21</v>
      </c>
      <c r="M127" s="10">
        <v>7.0000000000000007E-2</v>
      </c>
      <c r="N127" s="8">
        <v>353</v>
      </c>
    </row>
    <row r="128" spans="1:14" ht="15" thickBot="1">
      <c r="A128" s="29">
        <v>127</v>
      </c>
      <c r="B128" s="22" t="s">
        <v>145</v>
      </c>
      <c r="C128" s="22" t="s">
        <v>26</v>
      </c>
      <c r="D128" s="8">
        <v>533</v>
      </c>
      <c r="E128" s="10">
        <v>0.16700000000000001</v>
      </c>
      <c r="F128" s="10">
        <v>0.53700000000000003</v>
      </c>
      <c r="G128" s="10">
        <v>0.29599999999999999</v>
      </c>
      <c r="H128" s="8">
        <v>2.2999999999999998</v>
      </c>
      <c r="I128" s="10">
        <v>0.28699999999999998</v>
      </c>
      <c r="J128" s="10">
        <v>0.77300000000000002</v>
      </c>
      <c r="K128" s="16">
        <v>0.28000000000000003</v>
      </c>
      <c r="L128" s="10">
        <v>0.17599999999999999</v>
      </c>
      <c r="M128" s="10">
        <v>0.104</v>
      </c>
      <c r="N128" s="8">
        <v>488</v>
      </c>
    </row>
    <row r="129" spans="1:14" ht="15" thickBot="1">
      <c r="A129" s="29">
        <v>128</v>
      </c>
      <c r="B129" s="22" t="s">
        <v>249</v>
      </c>
      <c r="C129" s="6" t="s">
        <v>103</v>
      </c>
      <c r="D129" s="8">
        <v>471</v>
      </c>
      <c r="E129" s="10">
        <v>0.20599999999999999</v>
      </c>
      <c r="F129" s="10">
        <v>0.40899999999999997</v>
      </c>
      <c r="G129" s="10">
        <v>0.38500000000000001</v>
      </c>
      <c r="H129" s="8">
        <v>3.8</v>
      </c>
      <c r="I129" s="10">
        <v>0.373</v>
      </c>
      <c r="J129" s="10">
        <v>0.746</v>
      </c>
      <c r="K129" s="16">
        <v>0.28000000000000003</v>
      </c>
      <c r="L129" s="10">
        <v>0.153</v>
      </c>
      <c r="M129" s="10">
        <v>0.127</v>
      </c>
      <c r="N129" s="8">
        <v>434</v>
      </c>
    </row>
    <row r="130" spans="1:14" ht="15" thickBot="1">
      <c r="A130" s="29">
        <v>129</v>
      </c>
      <c r="B130" s="22" t="s">
        <v>341</v>
      </c>
      <c r="C130" s="6" t="s">
        <v>103</v>
      </c>
      <c r="D130" s="8">
        <v>508</v>
      </c>
      <c r="E130" s="10">
        <v>0.19</v>
      </c>
      <c r="F130" s="10">
        <v>0.374</v>
      </c>
      <c r="G130" s="10">
        <v>0.436</v>
      </c>
      <c r="H130" s="8">
        <v>3.3</v>
      </c>
      <c r="I130" s="10">
        <v>0.307</v>
      </c>
      <c r="J130" s="10">
        <v>0.78100000000000003</v>
      </c>
      <c r="K130" s="16">
        <v>0.28000000000000003</v>
      </c>
      <c r="L130" s="10">
        <v>0.17699999999999999</v>
      </c>
      <c r="M130" s="10">
        <v>0.10199999999999999</v>
      </c>
      <c r="N130" s="8">
        <v>465</v>
      </c>
    </row>
    <row r="131" spans="1:14" ht="15" thickBot="1">
      <c r="A131" s="29">
        <v>130</v>
      </c>
      <c r="B131" s="22" t="s">
        <v>83</v>
      </c>
      <c r="C131" s="22" t="s">
        <v>52</v>
      </c>
      <c r="D131" s="8">
        <v>457</v>
      </c>
      <c r="E131" s="10">
        <v>0.21099999999999999</v>
      </c>
      <c r="F131" s="10">
        <v>0.40799999999999997</v>
      </c>
      <c r="G131" s="10">
        <v>0.38</v>
      </c>
      <c r="H131" s="8">
        <v>5.4</v>
      </c>
      <c r="I131" s="10">
        <v>0.33</v>
      </c>
      <c r="J131" s="10">
        <v>0.73</v>
      </c>
      <c r="K131" s="16">
        <v>0.27900000000000003</v>
      </c>
      <c r="L131" s="10">
        <v>0.14799999999999999</v>
      </c>
      <c r="M131" s="10">
        <v>0.13100000000000001</v>
      </c>
      <c r="N131" s="8">
        <v>403</v>
      </c>
    </row>
    <row r="132" spans="1:14" ht="15" thickBot="1">
      <c r="A132" s="29">
        <v>131</v>
      </c>
      <c r="B132" s="22" t="s">
        <v>210</v>
      </c>
      <c r="C132" s="22" t="s">
        <v>64</v>
      </c>
      <c r="D132" s="8">
        <v>434</v>
      </c>
      <c r="E132" s="10">
        <v>0.16500000000000001</v>
      </c>
      <c r="F132" s="10">
        <v>0.54700000000000004</v>
      </c>
      <c r="G132" s="10">
        <v>0.28699999999999998</v>
      </c>
      <c r="H132" s="8">
        <v>4.2</v>
      </c>
      <c r="I132" s="10">
        <v>0.47599999999999998</v>
      </c>
      <c r="J132" s="10">
        <v>0.73199999999999998</v>
      </c>
      <c r="K132" s="16">
        <v>0.27900000000000003</v>
      </c>
      <c r="L132" s="10">
        <v>0.127</v>
      </c>
      <c r="M132" s="10">
        <v>0.151</v>
      </c>
      <c r="N132" s="8">
        <v>400</v>
      </c>
    </row>
    <row r="133" spans="1:14" ht="15" thickBot="1">
      <c r="A133" s="29">
        <v>132</v>
      </c>
      <c r="B133" s="22" t="s">
        <v>220</v>
      </c>
      <c r="C133" s="22" t="s">
        <v>100</v>
      </c>
      <c r="D133" s="8">
        <v>402</v>
      </c>
      <c r="E133" s="10">
        <v>0.24099999999999999</v>
      </c>
      <c r="F133" s="10">
        <v>0.49399999999999999</v>
      </c>
      <c r="G133" s="10">
        <v>0.26500000000000001</v>
      </c>
      <c r="H133" s="8">
        <v>4.0999999999999996</v>
      </c>
      <c r="I133" s="10">
        <v>0.34100000000000003</v>
      </c>
      <c r="J133" s="10">
        <v>0.73</v>
      </c>
      <c r="K133" s="16">
        <v>0.27900000000000003</v>
      </c>
      <c r="L133" s="10">
        <v>0.14699999999999999</v>
      </c>
      <c r="M133" s="10">
        <v>0.13200000000000001</v>
      </c>
      <c r="N133" s="8">
        <v>360</v>
      </c>
    </row>
    <row r="134" spans="1:14" ht="15" thickBot="1">
      <c r="A134" s="29">
        <v>133</v>
      </c>
      <c r="B134" s="22" t="s">
        <v>237</v>
      </c>
      <c r="C134" s="22" t="s">
        <v>64</v>
      </c>
      <c r="D134" s="8">
        <v>349</v>
      </c>
      <c r="E134" s="10">
        <v>0.186</v>
      </c>
      <c r="F134" s="10">
        <v>0.35199999999999998</v>
      </c>
      <c r="G134" s="10">
        <v>0.46200000000000002</v>
      </c>
      <c r="H134" s="8">
        <v>7.6</v>
      </c>
      <c r="I134" s="10">
        <v>0.21299999999999999</v>
      </c>
      <c r="J134" s="10">
        <v>0.76300000000000001</v>
      </c>
      <c r="K134" s="16">
        <v>0.27900000000000003</v>
      </c>
      <c r="L134" s="10">
        <v>0.17699999999999999</v>
      </c>
      <c r="M134" s="10">
        <v>0.10100000000000001</v>
      </c>
      <c r="N134" s="8">
        <v>303</v>
      </c>
    </row>
    <row r="135" spans="1:14" ht="15" thickBot="1">
      <c r="A135" s="29">
        <v>134</v>
      </c>
      <c r="B135" s="22" t="s">
        <v>114</v>
      </c>
      <c r="C135" s="22" t="s">
        <v>45</v>
      </c>
      <c r="D135" s="8">
        <v>638</v>
      </c>
      <c r="E135" s="10">
        <v>0.193</v>
      </c>
      <c r="F135" s="10">
        <v>0.36</v>
      </c>
      <c r="G135" s="10">
        <v>0.44700000000000001</v>
      </c>
      <c r="H135" s="8">
        <v>3.5</v>
      </c>
      <c r="I135" s="10">
        <v>0.35599999999999998</v>
      </c>
      <c r="J135" s="10">
        <v>0.71499999999999997</v>
      </c>
      <c r="K135" s="16">
        <v>0.27800000000000002</v>
      </c>
      <c r="L135" s="10">
        <v>0.13700000000000001</v>
      </c>
      <c r="M135" s="10">
        <v>0.14199999999999999</v>
      </c>
      <c r="N135" s="8">
        <v>553</v>
      </c>
    </row>
    <row r="136" spans="1:14" ht="15" thickBot="1">
      <c r="A136" s="29">
        <v>135</v>
      </c>
      <c r="B136" s="22" t="s">
        <v>197</v>
      </c>
      <c r="C136" s="22" t="s">
        <v>52</v>
      </c>
      <c r="D136" s="8">
        <v>341</v>
      </c>
      <c r="E136" s="10">
        <v>0.17299999999999999</v>
      </c>
      <c r="F136" s="10">
        <v>0.42299999999999999</v>
      </c>
      <c r="G136" s="10">
        <v>0.40500000000000003</v>
      </c>
      <c r="H136" s="8">
        <v>4.5999999999999996</v>
      </c>
      <c r="I136" s="10">
        <v>0.30199999999999999</v>
      </c>
      <c r="J136" s="10">
        <v>0.74299999999999999</v>
      </c>
      <c r="K136" s="16">
        <v>0.27800000000000002</v>
      </c>
      <c r="L136" s="10">
        <v>0.155</v>
      </c>
      <c r="M136" s="10">
        <v>0.123</v>
      </c>
      <c r="N136" s="8">
        <v>309</v>
      </c>
    </row>
    <row r="137" spans="1:14" ht="15" thickBot="1">
      <c r="A137" s="29">
        <v>136</v>
      </c>
      <c r="B137" s="22" t="s">
        <v>85</v>
      </c>
      <c r="C137" s="22" t="s">
        <v>86</v>
      </c>
      <c r="D137" s="8">
        <v>530</v>
      </c>
      <c r="E137" s="10">
        <v>0.21099999999999999</v>
      </c>
      <c r="F137" s="10">
        <v>0.441</v>
      </c>
      <c r="G137" s="10">
        <v>0.34899999999999998</v>
      </c>
      <c r="H137" s="8">
        <v>5.7</v>
      </c>
      <c r="I137" s="10">
        <v>0.4</v>
      </c>
      <c r="J137" s="10">
        <v>0.79600000000000004</v>
      </c>
      <c r="K137" s="16">
        <v>0.27800000000000002</v>
      </c>
      <c r="L137" s="10">
        <v>0.17399999999999999</v>
      </c>
      <c r="M137" s="10">
        <v>0.104</v>
      </c>
      <c r="N137" s="8">
        <v>495</v>
      </c>
    </row>
    <row r="138" spans="1:14" ht="15" thickBot="1">
      <c r="A138" s="29">
        <v>137</v>
      </c>
      <c r="B138" s="22" t="s">
        <v>316</v>
      </c>
      <c r="C138" s="6" t="s">
        <v>103</v>
      </c>
      <c r="D138" s="8">
        <v>386</v>
      </c>
      <c r="E138" s="10">
        <v>0.21099999999999999</v>
      </c>
      <c r="F138" s="10">
        <v>0.34</v>
      </c>
      <c r="G138" s="10">
        <v>0.44900000000000001</v>
      </c>
      <c r="H138" s="8">
        <v>1.5</v>
      </c>
      <c r="I138" s="10">
        <v>0.376</v>
      </c>
      <c r="J138" s="10">
        <v>0.74299999999999999</v>
      </c>
      <c r="K138" s="16">
        <v>0.27800000000000002</v>
      </c>
      <c r="L138" s="10">
        <v>0.14199999999999999</v>
      </c>
      <c r="M138" s="10">
        <v>0.13600000000000001</v>
      </c>
      <c r="N138" s="8">
        <v>352</v>
      </c>
    </row>
    <row r="139" spans="1:14" ht="15" thickBot="1">
      <c r="A139" s="29">
        <v>138</v>
      </c>
      <c r="B139" s="22" t="s">
        <v>320</v>
      </c>
      <c r="C139" s="22" t="s">
        <v>43</v>
      </c>
      <c r="D139" s="8">
        <v>341</v>
      </c>
      <c r="E139" s="10">
        <v>0.18099999999999999</v>
      </c>
      <c r="F139" s="10">
        <v>0.52300000000000002</v>
      </c>
      <c r="G139" s="10">
        <v>0.29599999999999999</v>
      </c>
      <c r="H139" s="8">
        <v>6.6</v>
      </c>
      <c r="I139" s="10">
        <v>0.39200000000000002</v>
      </c>
      <c r="J139" s="10">
        <v>0.753</v>
      </c>
      <c r="K139" s="16">
        <v>0.27700000000000002</v>
      </c>
      <c r="L139" s="10">
        <v>0.14599999999999999</v>
      </c>
      <c r="M139" s="10">
        <v>0.13100000000000001</v>
      </c>
      <c r="N139" s="8">
        <v>315</v>
      </c>
    </row>
    <row r="140" spans="1:14" ht="15" thickBot="1">
      <c r="A140" s="29">
        <v>139</v>
      </c>
      <c r="B140" s="22" t="s">
        <v>1662</v>
      </c>
      <c r="C140" s="22" t="s">
        <v>89</v>
      </c>
      <c r="D140" s="8">
        <v>300</v>
      </c>
      <c r="E140" s="10">
        <v>0.20399999999999999</v>
      </c>
      <c r="F140" s="10">
        <v>0.42199999999999999</v>
      </c>
      <c r="G140" s="10">
        <v>0.374</v>
      </c>
      <c r="H140" s="8">
        <v>5</v>
      </c>
      <c r="I140" s="10">
        <v>0.44800000000000001</v>
      </c>
      <c r="J140" s="10">
        <v>0.74399999999999999</v>
      </c>
      <c r="K140" s="16">
        <v>0.27700000000000002</v>
      </c>
      <c r="L140" s="10">
        <v>0.126</v>
      </c>
      <c r="M140" s="10">
        <v>0.151</v>
      </c>
      <c r="N140" s="8">
        <v>279</v>
      </c>
    </row>
    <row r="141" spans="1:14" ht="15" thickBot="1">
      <c r="A141" s="29">
        <v>140</v>
      </c>
      <c r="B141" s="22" t="s">
        <v>243</v>
      </c>
      <c r="C141" s="22" t="s">
        <v>39</v>
      </c>
      <c r="D141" s="8">
        <v>313</v>
      </c>
      <c r="E141" s="10">
        <v>0.16500000000000001</v>
      </c>
      <c r="F141" s="10">
        <v>0.40400000000000003</v>
      </c>
      <c r="G141" s="10">
        <v>0.43</v>
      </c>
      <c r="H141" s="8">
        <v>6.7</v>
      </c>
      <c r="I141" s="10">
        <v>0.317</v>
      </c>
      <c r="J141" s="10">
        <v>0.81599999999999995</v>
      </c>
      <c r="K141" s="16">
        <v>0.27700000000000002</v>
      </c>
      <c r="L141" s="10">
        <v>0.192</v>
      </c>
      <c r="M141" s="10">
        <v>8.5000000000000006E-2</v>
      </c>
      <c r="N141" s="8">
        <v>292</v>
      </c>
    </row>
    <row r="142" spans="1:14" ht="15" thickBot="1">
      <c r="A142" s="29">
        <v>141</v>
      </c>
      <c r="B142" s="22" t="s">
        <v>276</v>
      </c>
      <c r="C142" s="22" t="s">
        <v>50</v>
      </c>
      <c r="D142" s="8">
        <v>489</v>
      </c>
      <c r="E142" s="10">
        <v>0.159</v>
      </c>
      <c r="F142" s="10">
        <v>0.53200000000000003</v>
      </c>
      <c r="G142" s="10">
        <v>0.31</v>
      </c>
      <c r="H142" s="8">
        <v>1</v>
      </c>
      <c r="I142" s="10">
        <v>0.39500000000000002</v>
      </c>
      <c r="J142" s="10">
        <v>0.72199999999999998</v>
      </c>
      <c r="K142" s="16">
        <v>0.27600000000000002</v>
      </c>
      <c r="L142" s="10">
        <v>0.13200000000000001</v>
      </c>
      <c r="M142" s="10">
        <v>0.14399999999999999</v>
      </c>
      <c r="N142" s="8">
        <v>456</v>
      </c>
    </row>
    <row r="143" spans="1:14" ht="15" thickBot="1">
      <c r="A143" s="29">
        <v>142</v>
      </c>
      <c r="B143" s="22" t="s">
        <v>226</v>
      </c>
      <c r="C143" s="22" t="s">
        <v>50</v>
      </c>
      <c r="D143" s="8">
        <v>406</v>
      </c>
      <c r="E143" s="10">
        <v>0.16800000000000001</v>
      </c>
      <c r="F143" s="10">
        <v>0.55100000000000005</v>
      </c>
      <c r="G143" s="10">
        <v>0.28100000000000003</v>
      </c>
      <c r="H143" s="8">
        <v>4.5999999999999996</v>
      </c>
      <c r="I143" s="10">
        <v>0.316</v>
      </c>
      <c r="J143" s="10">
        <v>0.81799999999999995</v>
      </c>
      <c r="K143" s="16">
        <v>0.27600000000000002</v>
      </c>
      <c r="L143" s="10">
        <v>0.19500000000000001</v>
      </c>
      <c r="M143" s="10">
        <v>8.2000000000000003E-2</v>
      </c>
      <c r="N143" s="8">
        <v>374</v>
      </c>
    </row>
    <row r="144" spans="1:14" ht="15" thickBot="1">
      <c r="A144" s="29">
        <v>143</v>
      </c>
      <c r="B144" s="22" t="s">
        <v>265</v>
      </c>
      <c r="C144" s="22" t="s">
        <v>144</v>
      </c>
      <c r="D144" s="8">
        <v>347</v>
      </c>
      <c r="E144" s="10">
        <v>0.14099999999999999</v>
      </c>
      <c r="F144" s="10">
        <v>0.317</v>
      </c>
      <c r="G144" s="10">
        <v>0.54300000000000004</v>
      </c>
      <c r="H144" s="8">
        <v>6.1</v>
      </c>
      <c r="I144" s="10">
        <v>0.313</v>
      </c>
      <c r="J144" s="10">
        <v>0.71799999999999997</v>
      </c>
      <c r="K144" s="16">
        <v>0.27600000000000002</v>
      </c>
      <c r="L144" s="10">
        <v>0.13500000000000001</v>
      </c>
      <c r="M144" s="10">
        <v>0.14099999999999999</v>
      </c>
      <c r="N144" s="8">
        <v>304</v>
      </c>
    </row>
    <row r="145" spans="1:14" ht="15" thickBot="1">
      <c r="A145" s="29">
        <v>144</v>
      </c>
      <c r="B145" s="22" t="s">
        <v>245</v>
      </c>
      <c r="C145" s="22" t="s">
        <v>32</v>
      </c>
      <c r="D145" s="8">
        <v>439</v>
      </c>
      <c r="E145" s="10">
        <v>0.22</v>
      </c>
      <c r="F145" s="10">
        <v>0.39500000000000002</v>
      </c>
      <c r="G145" s="10">
        <v>0.38500000000000001</v>
      </c>
      <c r="H145" s="8">
        <v>4.7</v>
      </c>
      <c r="I145" s="10">
        <v>0.40899999999999997</v>
      </c>
      <c r="J145" s="10">
        <v>0.74</v>
      </c>
      <c r="K145" s="16">
        <v>0.27600000000000002</v>
      </c>
      <c r="L145" s="10">
        <v>0.13600000000000001</v>
      </c>
      <c r="M145" s="10">
        <v>0.14000000000000001</v>
      </c>
      <c r="N145" s="8">
        <v>406</v>
      </c>
    </row>
    <row r="146" spans="1:14" ht="15" thickBot="1">
      <c r="A146" s="29">
        <v>145</v>
      </c>
      <c r="B146" s="22" t="s">
        <v>293</v>
      </c>
      <c r="C146" s="22" t="s">
        <v>29</v>
      </c>
      <c r="D146" s="8">
        <v>307</v>
      </c>
      <c r="E146" s="10">
        <v>0.21</v>
      </c>
      <c r="F146" s="10">
        <v>0.42499999999999999</v>
      </c>
      <c r="G146" s="10">
        <v>0.36499999999999999</v>
      </c>
      <c r="H146" s="8">
        <v>2.8</v>
      </c>
      <c r="I146" s="10">
        <v>0.23699999999999999</v>
      </c>
      <c r="J146" s="10">
        <v>0.69799999999999995</v>
      </c>
      <c r="K146" s="16">
        <v>0.27500000000000002</v>
      </c>
      <c r="L146" s="10">
        <v>0.13700000000000001</v>
      </c>
      <c r="M146" s="10">
        <v>0.13900000000000001</v>
      </c>
      <c r="N146" s="8">
        <v>262</v>
      </c>
    </row>
    <row r="147" spans="1:14" ht="15" thickBot="1">
      <c r="A147" s="29">
        <v>146</v>
      </c>
      <c r="B147" s="22" t="s">
        <v>147</v>
      </c>
      <c r="C147" s="22" t="s">
        <v>95</v>
      </c>
      <c r="D147" s="8">
        <v>495</v>
      </c>
      <c r="E147" s="10">
        <v>0.21</v>
      </c>
      <c r="F147" s="10">
        <v>0.46100000000000002</v>
      </c>
      <c r="G147" s="10">
        <v>0.32900000000000001</v>
      </c>
      <c r="H147" s="8">
        <v>2.8</v>
      </c>
      <c r="I147" s="10">
        <v>0.34499999999999997</v>
      </c>
      <c r="J147" s="10">
        <v>0.73</v>
      </c>
      <c r="K147" s="16">
        <v>0.27500000000000002</v>
      </c>
      <c r="L147" s="10">
        <v>0.14499999999999999</v>
      </c>
      <c r="M147" s="10">
        <v>0.13</v>
      </c>
      <c r="N147" s="8">
        <v>428</v>
      </c>
    </row>
    <row r="148" spans="1:14" ht="15" thickBot="1">
      <c r="A148" s="29">
        <v>147</v>
      </c>
      <c r="B148" s="22" t="s">
        <v>149</v>
      </c>
      <c r="C148" s="22" t="s">
        <v>32</v>
      </c>
      <c r="D148" s="8">
        <v>344</v>
      </c>
      <c r="E148" s="10">
        <v>0.215</v>
      </c>
      <c r="F148" s="10">
        <v>0.30399999999999999</v>
      </c>
      <c r="G148" s="10">
        <v>0.48099999999999998</v>
      </c>
      <c r="H148" s="8">
        <v>1.1000000000000001</v>
      </c>
      <c r="I148" s="10">
        <v>0.21</v>
      </c>
      <c r="J148" s="10">
        <v>0.79600000000000004</v>
      </c>
      <c r="K148" s="16">
        <v>0.27500000000000002</v>
      </c>
      <c r="L148" s="10">
        <v>0.19500000000000001</v>
      </c>
      <c r="M148" s="10">
        <v>0.08</v>
      </c>
      <c r="N148" s="8">
        <v>296</v>
      </c>
    </row>
    <row r="149" spans="1:14" ht="15" thickBot="1">
      <c r="A149" s="29">
        <v>148</v>
      </c>
      <c r="B149" s="22" t="s">
        <v>55</v>
      </c>
      <c r="C149" s="22" t="s">
        <v>56</v>
      </c>
      <c r="D149" s="8">
        <v>638</v>
      </c>
      <c r="E149" s="10">
        <v>0.20300000000000001</v>
      </c>
      <c r="F149" s="10">
        <v>0.44600000000000001</v>
      </c>
      <c r="G149" s="10">
        <v>0.35099999999999998</v>
      </c>
      <c r="H149" s="8">
        <v>4.8</v>
      </c>
      <c r="I149" s="10">
        <v>0.28399999999999997</v>
      </c>
      <c r="J149" s="10">
        <v>0.73099999999999998</v>
      </c>
      <c r="K149" s="16">
        <v>0.27500000000000002</v>
      </c>
      <c r="L149" s="10">
        <v>0.14799999999999999</v>
      </c>
      <c r="M149" s="10">
        <v>0.127</v>
      </c>
      <c r="N149" s="8">
        <v>565</v>
      </c>
    </row>
    <row r="150" spans="1:14" ht="15" thickBot="1">
      <c r="A150" s="29">
        <v>149</v>
      </c>
      <c r="B150" s="22" t="s">
        <v>93</v>
      </c>
      <c r="C150" s="22" t="s">
        <v>89</v>
      </c>
      <c r="D150" s="8">
        <v>691</v>
      </c>
      <c r="E150" s="10">
        <v>0.21</v>
      </c>
      <c r="F150" s="10">
        <v>0.39600000000000002</v>
      </c>
      <c r="G150" s="10">
        <v>0.39400000000000002</v>
      </c>
      <c r="H150" s="8">
        <v>7.4</v>
      </c>
      <c r="I150" s="10">
        <v>0.38300000000000001</v>
      </c>
      <c r="J150" s="10">
        <v>0.71899999999999997</v>
      </c>
      <c r="K150" s="16">
        <v>0.27400000000000002</v>
      </c>
      <c r="L150" s="10">
        <v>0.125</v>
      </c>
      <c r="M150" s="10">
        <v>0.14899999999999999</v>
      </c>
      <c r="N150" s="8">
        <v>639</v>
      </c>
    </row>
    <row r="151" spans="1:14" ht="15" thickBot="1">
      <c r="A151" s="29">
        <v>150</v>
      </c>
      <c r="B151" s="22" t="s">
        <v>91</v>
      </c>
      <c r="C151" s="22" t="s">
        <v>26</v>
      </c>
      <c r="D151" s="8">
        <v>539</v>
      </c>
      <c r="E151" s="10">
        <v>0.222</v>
      </c>
      <c r="F151" s="10">
        <v>0.47199999999999998</v>
      </c>
      <c r="G151" s="10">
        <v>0.30599999999999999</v>
      </c>
      <c r="H151" s="8">
        <v>6.1</v>
      </c>
      <c r="I151" s="10">
        <v>0.41599999999999998</v>
      </c>
      <c r="J151" s="10">
        <v>0.78</v>
      </c>
      <c r="K151" s="16">
        <v>0.27400000000000002</v>
      </c>
      <c r="L151" s="10">
        <v>0.158</v>
      </c>
      <c r="M151" s="10">
        <v>0.11600000000000001</v>
      </c>
      <c r="N151" s="8">
        <v>505</v>
      </c>
    </row>
    <row r="152" spans="1:14" ht="15" thickBot="1">
      <c r="A152" s="29">
        <v>151</v>
      </c>
      <c r="B152" s="22" t="s">
        <v>46</v>
      </c>
      <c r="C152" s="22" t="s">
        <v>26</v>
      </c>
      <c r="D152" s="8">
        <v>715</v>
      </c>
      <c r="E152" s="10">
        <v>0.185</v>
      </c>
      <c r="F152" s="10">
        <v>0.41299999999999998</v>
      </c>
      <c r="G152" s="10">
        <v>0.40200000000000002</v>
      </c>
      <c r="H152" s="8">
        <v>4.0999999999999996</v>
      </c>
      <c r="I152" s="10">
        <v>0.31</v>
      </c>
      <c r="J152" s="10">
        <v>0.74299999999999999</v>
      </c>
      <c r="K152" s="16">
        <v>0.27400000000000002</v>
      </c>
      <c r="L152" s="10">
        <v>0.15</v>
      </c>
      <c r="M152" s="10">
        <v>0.124</v>
      </c>
      <c r="N152" s="8">
        <v>636</v>
      </c>
    </row>
    <row r="153" spans="1:14" ht="15" thickBot="1">
      <c r="A153" s="29">
        <v>152</v>
      </c>
      <c r="B153" s="22" t="s">
        <v>222</v>
      </c>
      <c r="C153" s="22" t="s">
        <v>169</v>
      </c>
      <c r="D153" s="8">
        <v>497</v>
      </c>
      <c r="E153" s="10">
        <v>0.221</v>
      </c>
      <c r="F153" s="10">
        <v>0.48099999999999998</v>
      </c>
      <c r="G153" s="10">
        <v>0.29799999999999999</v>
      </c>
      <c r="H153" s="8">
        <v>6.5</v>
      </c>
      <c r="I153" s="10">
        <v>0.35899999999999999</v>
      </c>
      <c r="J153" s="10">
        <v>0.76300000000000001</v>
      </c>
      <c r="K153" s="16">
        <v>0.27400000000000002</v>
      </c>
      <c r="L153" s="10">
        <v>0.156</v>
      </c>
      <c r="M153" s="10">
        <v>0.11799999999999999</v>
      </c>
      <c r="N153" s="8">
        <v>449</v>
      </c>
    </row>
    <row r="154" spans="1:14" ht="15" thickBot="1">
      <c r="A154" s="29">
        <v>153</v>
      </c>
      <c r="B154" s="22" t="s">
        <v>338</v>
      </c>
      <c r="C154" s="22" t="s">
        <v>153</v>
      </c>
      <c r="D154" s="8">
        <v>370</v>
      </c>
      <c r="E154" s="10">
        <v>0.21299999999999999</v>
      </c>
      <c r="F154" s="10">
        <v>0.502</v>
      </c>
      <c r="G154" s="10">
        <v>0.28499999999999998</v>
      </c>
      <c r="H154" s="8">
        <v>0.5</v>
      </c>
      <c r="I154" s="10">
        <v>0.32</v>
      </c>
      <c r="J154" s="10">
        <v>0.76500000000000001</v>
      </c>
      <c r="K154" s="16">
        <v>0.27300000000000002</v>
      </c>
      <c r="L154" s="10">
        <v>0.16</v>
      </c>
      <c r="M154" s="10">
        <v>0.113</v>
      </c>
      <c r="N154" s="8">
        <v>334</v>
      </c>
    </row>
    <row r="155" spans="1:14" ht="15" thickBot="1">
      <c r="A155" s="29">
        <v>154</v>
      </c>
      <c r="B155" s="22" t="s">
        <v>184</v>
      </c>
      <c r="C155" s="22" t="s">
        <v>100</v>
      </c>
      <c r="D155" s="8">
        <v>580</v>
      </c>
      <c r="E155" s="10">
        <v>0.18</v>
      </c>
      <c r="F155" s="10">
        <v>0.35699999999999998</v>
      </c>
      <c r="G155" s="10">
        <v>0.46300000000000002</v>
      </c>
      <c r="H155" s="8">
        <v>1.8</v>
      </c>
      <c r="I155" s="10">
        <v>0.29199999999999998</v>
      </c>
      <c r="J155" s="10">
        <v>0.75</v>
      </c>
      <c r="K155" s="16">
        <v>0.27300000000000002</v>
      </c>
      <c r="L155" s="10">
        <v>0.16300000000000001</v>
      </c>
      <c r="M155" s="10">
        <v>0.11</v>
      </c>
      <c r="N155" s="8">
        <v>504</v>
      </c>
    </row>
    <row r="156" spans="1:14" ht="15" thickBot="1">
      <c r="A156" s="29">
        <v>155</v>
      </c>
      <c r="B156" s="22" t="s">
        <v>274</v>
      </c>
      <c r="C156" s="22" t="s">
        <v>86</v>
      </c>
      <c r="D156" s="8">
        <v>320</v>
      </c>
      <c r="E156" s="10">
        <v>0.18</v>
      </c>
      <c r="F156" s="10">
        <v>0.42</v>
      </c>
      <c r="G156" s="10">
        <v>0.4</v>
      </c>
      <c r="H156" s="8">
        <v>4.3</v>
      </c>
      <c r="I156" s="10">
        <v>0.34599999999999997</v>
      </c>
      <c r="J156" s="10">
        <v>0.71599999999999997</v>
      </c>
      <c r="K156" s="16">
        <v>0.27300000000000002</v>
      </c>
      <c r="L156" s="10">
        <v>0.125</v>
      </c>
      <c r="M156" s="10">
        <v>0.14799999999999999</v>
      </c>
      <c r="N156" s="8">
        <v>283</v>
      </c>
    </row>
    <row r="157" spans="1:14" ht="15" thickBot="1">
      <c r="A157" s="29">
        <v>156</v>
      </c>
      <c r="B157" s="22" t="s">
        <v>107</v>
      </c>
      <c r="C157" s="22" t="s">
        <v>64</v>
      </c>
      <c r="D157" s="8">
        <v>501</v>
      </c>
      <c r="E157" s="10">
        <v>0.21299999999999999</v>
      </c>
      <c r="F157" s="10">
        <v>0.39700000000000002</v>
      </c>
      <c r="G157" s="10">
        <v>0.39100000000000001</v>
      </c>
      <c r="H157" s="8">
        <v>6.8</v>
      </c>
      <c r="I157" s="10">
        <v>0.39</v>
      </c>
      <c r="J157" s="10">
        <v>0.72299999999999998</v>
      </c>
      <c r="K157" s="16">
        <v>0.27300000000000002</v>
      </c>
      <c r="L157" s="10">
        <v>0.125</v>
      </c>
      <c r="M157" s="10">
        <v>0.14799999999999999</v>
      </c>
      <c r="N157" s="8">
        <v>466</v>
      </c>
    </row>
    <row r="158" spans="1:14" ht="15" thickBot="1">
      <c r="A158" s="29">
        <v>157</v>
      </c>
      <c r="B158" s="22" t="s">
        <v>162</v>
      </c>
      <c r="C158" s="22" t="s">
        <v>116</v>
      </c>
      <c r="D158" s="8">
        <v>602</v>
      </c>
      <c r="E158" s="10">
        <v>0.21</v>
      </c>
      <c r="F158" s="10">
        <v>0.45200000000000001</v>
      </c>
      <c r="G158" s="10">
        <v>0.33800000000000002</v>
      </c>
      <c r="H158" s="8">
        <v>4.8</v>
      </c>
      <c r="I158" s="10">
        <v>0.252</v>
      </c>
      <c r="J158" s="10">
        <v>0.86299999999999999</v>
      </c>
      <c r="K158" s="16">
        <v>0.27200000000000002</v>
      </c>
      <c r="L158" s="10">
        <v>0.217</v>
      </c>
      <c r="M158" s="10">
        <v>5.6000000000000001E-2</v>
      </c>
      <c r="N158" s="8">
        <v>546</v>
      </c>
    </row>
    <row r="159" spans="1:14" ht="15" thickBot="1">
      <c r="A159" s="29">
        <v>158</v>
      </c>
      <c r="B159" s="22" t="s">
        <v>34</v>
      </c>
      <c r="C159" s="22" t="s">
        <v>35</v>
      </c>
      <c r="D159" s="8">
        <v>714</v>
      </c>
      <c r="E159" s="10">
        <v>0.185</v>
      </c>
      <c r="F159" s="10">
        <v>0.47599999999999998</v>
      </c>
      <c r="G159" s="10">
        <v>0.33900000000000002</v>
      </c>
      <c r="H159" s="8">
        <v>6</v>
      </c>
      <c r="I159" s="10">
        <v>0.41</v>
      </c>
      <c r="J159" s="10">
        <v>0.73199999999999998</v>
      </c>
      <c r="K159" s="16">
        <v>0.27200000000000002</v>
      </c>
      <c r="L159" s="10">
        <v>0.128</v>
      </c>
      <c r="M159" s="10">
        <v>0.14399999999999999</v>
      </c>
      <c r="N159" s="8">
        <v>654</v>
      </c>
    </row>
    <row r="160" spans="1:14" ht="15" thickBot="1">
      <c r="A160" s="29">
        <v>159</v>
      </c>
      <c r="B160" s="22" t="s">
        <v>73</v>
      </c>
      <c r="C160" s="22" t="s">
        <v>74</v>
      </c>
      <c r="D160" s="8">
        <v>556</v>
      </c>
      <c r="E160" s="10">
        <v>0.19600000000000001</v>
      </c>
      <c r="F160" s="10">
        <v>0.38500000000000001</v>
      </c>
      <c r="G160" s="10">
        <v>0.41899999999999998</v>
      </c>
      <c r="H160" s="8">
        <v>7.2</v>
      </c>
      <c r="I160" s="10">
        <v>0.27700000000000002</v>
      </c>
      <c r="J160" s="10">
        <v>0.83399999999999996</v>
      </c>
      <c r="K160" s="16">
        <v>0.27200000000000002</v>
      </c>
      <c r="L160" s="10">
        <v>0.20300000000000001</v>
      </c>
      <c r="M160" s="10">
        <v>6.8000000000000005E-2</v>
      </c>
      <c r="N160" s="8">
        <v>488</v>
      </c>
    </row>
    <row r="161" spans="1:14" ht="15" thickBot="1">
      <c r="A161" s="29">
        <v>160</v>
      </c>
      <c r="B161" s="22" t="s">
        <v>60</v>
      </c>
      <c r="C161" s="22" t="s">
        <v>35</v>
      </c>
      <c r="D161" s="8">
        <v>569</v>
      </c>
      <c r="E161" s="10">
        <v>0.19900000000000001</v>
      </c>
      <c r="F161" s="10">
        <v>0.315</v>
      </c>
      <c r="G161" s="10">
        <v>0.48599999999999999</v>
      </c>
      <c r="H161" s="8">
        <v>2.1</v>
      </c>
      <c r="I161" s="10">
        <v>0.34499999999999997</v>
      </c>
      <c r="J161" s="10">
        <v>0.71899999999999997</v>
      </c>
      <c r="K161" s="16">
        <v>0.27100000000000002</v>
      </c>
      <c r="L161" s="10">
        <v>0.13200000000000001</v>
      </c>
      <c r="M161" s="10">
        <v>0.14000000000000001</v>
      </c>
      <c r="N161" s="8">
        <v>513</v>
      </c>
    </row>
    <row r="162" spans="1:14" ht="15" thickBot="1">
      <c r="A162" s="29">
        <v>161</v>
      </c>
      <c r="B162" s="22" t="s">
        <v>253</v>
      </c>
      <c r="C162" s="22" t="s">
        <v>56</v>
      </c>
      <c r="D162" s="8">
        <v>419</v>
      </c>
      <c r="E162" s="10">
        <v>0.224</v>
      </c>
      <c r="F162" s="10">
        <v>0.373</v>
      </c>
      <c r="G162" s="10">
        <v>0.40300000000000002</v>
      </c>
      <c r="H162" s="8">
        <v>3.3</v>
      </c>
      <c r="I162" s="10">
        <v>0.39300000000000002</v>
      </c>
      <c r="J162" s="10">
        <v>0.77800000000000002</v>
      </c>
      <c r="K162" s="16">
        <v>0.27100000000000002</v>
      </c>
      <c r="L162" s="10">
        <v>0.155</v>
      </c>
      <c r="M162" s="10">
        <v>0.11600000000000001</v>
      </c>
      <c r="N162" s="8">
        <v>382</v>
      </c>
    </row>
    <row r="163" spans="1:14" ht="15" thickBot="1">
      <c r="A163" s="29">
        <v>162</v>
      </c>
      <c r="B163" s="22" t="s">
        <v>163</v>
      </c>
      <c r="C163" s="22" t="s">
        <v>86</v>
      </c>
      <c r="D163" s="8">
        <v>546</v>
      </c>
      <c r="E163" s="10">
        <v>0.19800000000000001</v>
      </c>
      <c r="F163" s="10">
        <v>0.52700000000000002</v>
      </c>
      <c r="G163" s="10">
        <v>0.27500000000000002</v>
      </c>
      <c r="H163" s="8">
        <v>2.5</v>
      </c>
      <c r="I163" s="10">
        <v>0.30299999999999999</v>
      </c>
      <c r="J163" s="10">
        <v>0.68700000000000006</v>
      </c>
      <c r="K163" s="16">
        <v>0.27100000000000002</v>
      </c>
      <c r="L163" s="10">
        <v>0.106</v>
      </c>
      <c r="M163" s="10">
        <v>0.16500000000000001</v>
      </c>
      <c r="N163" s="8">
        <v>480</v>
      </c>
    </row>
    <row r="164" spans="1:14" ht="15" thickBot="1">
      <c r="A164" s="29">
        <v>163</v>
      </c>
      <c r="B164" s="22" t="s">
        <v>288</v>
      </c>
      <c r="C164" s="22" t="s">
        <v>129</v>
      </c>
      <c r="D164" s="8">
        <v>439</v>
      </c>
      <c r="E164" s="10">
        <v>0.151</v>
      </c>
      <c r="F164" s="10">
        <v>0.378</v>
      </c>
      <c r="G164" s="10">
        <v>0.47099999999999997</v>
      </c>
      <c r="H164" s="8">
        <v>3.7</v>
      </c>
      <c r="I164" s="10">
        <v>0.22600000000000001</v>
      </c>
      <c r="J164" s="10">
        <v>0.82899999999999996</v>
      </c>
      <c r="K164" s="16">
        <v>0.27100000000000002</v>
      </c>
      <c r="L164" s="10">
        <v>0.20300000000000001</v>
      </c>
      <c r="M164" s="10">
        <v>6.8000000000000005E-2</v>
      </c>
      <c r="N164" s="8">
        <v>375</v>
      </c>
    </row>
    <row r="165" spans="1:14" ht="15" thickBot="1">
      <c r="A165" s="29">
        <v>164</v>
      </c>
      <c r="B165" s="22" t="s">
        <v>272</v>
      </c>
      <c r="C165" s="6" t="s">
        <v>103</v>
      </c>
      <c r="D165" s="8">
        <v>548</v>
      </c>
      <c r="E165" s="10">
        <v>0.17299999999999999</v>
      </c>
      <c r="F165" s="10">
        <v>0.42599999999999999</v>
      </c>
      <c r="G165" s="10">
        <v>0.40200000000000002</v>
      </c>
      <c r="H165" s="8">
        <v>1.3</v>
      </c>
      <c r="I165" s="10">
        <v>0.36399999999999999</v>
      </c>
      <c r="J165" s="10">
        <v>0.75800000000000001</v>
      </c>
      <c r="K165" s="16">
        <v>0.27</v>
      </c>
      <c r="L165" s="10">
        <v>0.14699999999999999</v>
      </c>
      <c r="M165" s="10">
        <v>0.123</v>
      </c>
      <c r="N165" s="8">
        <v>498</v>
      </c>
    </row>
    <row r="166" spans="1:14" ht="15" thickBot="1">
      <c r="A166" s="29">
        <v>165</v>
      </c>
      <c r="B166" s="22" t="s">
        <v>312</v>
      </c>
      <c r="C166" s="22" t="s">
        <v>111</v>
      </c>
      <c r="D166" s="8">
        <v>371</v>
      </c>
      <c r="E166" s="10">
        <v>0.185</v>
      </c>
      <c r="F166" s="10">
        <v>0.59699999999999998</v>
      </c>
      <c r="G166" s="10">
        <v>0.219</v>
      </c>
      <c r="H166" s="8">
        <v>7.4</v>
      </c>
      <c r="I166" s="10">
        <v>0.30599999999999999</v>
      </c>
      <c r="J166" s="10">
        <v>0.77600000000000002</v>
      </c>
      <c r="K166" s="16">
        <v>0.26900000000000002</v>
      </c>
      <c r="L166" s="10">
        <v>0.16600000000000001</v>
      </c>
      <c r="M166" s="10">
        <v>0.10299999999999999</v>
      </c>
      <c r="N166" s="8">
        <v>334</v>
      </c>
    </row>
    <row r="167" spans="1:14" ht="15" thickBot="1">
      <c r="A167" s="29">
        <v>166</v>
      </c>
      <c r="B167" s="22" t="s">
        <v>227</v>
      </c>
      <c r="C167" s="22" t="s">
        <v>153</v>
      </c>
      <c r="D167" s="8">
        <v>684</v>
      </c>
      <c r="E167" s="10">
        <v>0.186</v>
      </c>
      <c r="F167" s="10">
        <v>0.34499999999999997</v>
      </c>
      <c r="G167" s="10">
        <v>0.46800000000000003</v>
      </c>
      <c r="H167" s="8">
        <v>3.3</v>
      </c>
      <c r="I167" s="10">
        <v>0.27700000000000002</v>
      </c>
      <c r="J167" s="10">
        <v>0.77600000000000002</v>
      </c>
      <c r="K167" s="16">
        <v>0.26900000000000002</v>
      </c>
      <c r="L167" s="10">
        <v>0.16600000000000001</v>
      </c>
      <c r="M167" s="10">
        <v>0.10299999999999999</v>
      </c>
      <c r="N167" s="8">
        <v>606</v>
      </c>
    </row>
    <row r="168" spans="1:14" ht="15" thickBot="1">
      <c r="A168" s="29">
        <v>167</v>
      </c>
      <c r="B168" s="22" t="s">
        <v>155</v>
      </c>
      <c r="C168" s="22" t="s">
        <v>86</v>
      </c>
      <c r="D168" s="8">
        <v>454</v>
      </c>
      <c r="E168" s="10">
        <v>0.214</v>
      </c>
      <c r="F168" s="10">
        <v>0.31900000000000001</v>
      </c>
      <c r="G168" s="10">
        <v>0.46700000000000003</v>
      </c>
      <c r="H168" s="8">
        <v>0.8</v>
      </c>
      <c r="I168" s="10">
        <v>0.317</v>
      </c>
      <c r="J168" s="10">
        <v>0.84799999999999998</v>
      </c>
      <c r="K168" s="16">
        <v>0.26900000000000002</v>
      </c>
      <c r="L168" s="10">
        <v>0.20100000000000001</v>
      </c>
      <c r="M168" s="10">
        <v>6.8000000000000005E-2</v>
      </c>
      <c r="N168" s="8">
        <v>405</v>
      </c>
    </row>
    <row r="169" spans="1:14" ht="15" thickBot="1">
      <c r="A169" s="29">
        <v>168</v>
      </c>
      <c r="B169" s="22" t="s">
        <v>215</v>
      </c>
      <c r="C169" s="22" t="s">
        <v>89</v>
      </c>
      <c r="D169" s="8">
        <v>540</v>
      </c>
      <c r="E169" s="10">
        <v>0.19900000000000001</v>
      </c>
      <c r="F169" s="10">
        <v>0.376</v>
      </c>
      <c r="G169" s="10">
        <v>0.42399999999999999</v>
      </c>
      <c r="H169" s="8">
        <v>6.4</v>
      </c>
      <c r="I169" s="10">
        <v>0.34100000000000003</v>
      </c>
      <c r="J169" s="10">
        <v>0.75800000000000001</v>
      </c>
      <c r="K169" s="16">
        <v>0.26900000000000002</v>
      </c>
      <c r="L169" s="10">
        <v>0.14699999999999999</v>
      </c>
      <c r="M169" s="10">
        <v>0.122</v>
      </c>
      <c r="N169" s="8">
        <v>489</v>
      </c>
    </row>
    <row r="170" spans="1:14" ht="15" thickBot="1">
      <c r="A170" s="29">
        <v>169</v>
      </c>
      <c r="B170" s="22" t="s">
        <v>126</v>
      </c>
      <c r="C170" s="22" t="s">
        <v>64</v>
      </c>
      <c r="D170" s="8">
        <v>436</v>
      </c>
      <c r="E170" s="10">
        <v>0.14599999999999999</v>
      </c>
      <c r="F170" s="10">
        <v>0.40600000000000003</v>
      </c>
      <c r="G170" s="10">
        <v>0.44800000000000001</v>
      </c>
      <c r="H170" s="8">
        <v>4.9000000000000004</v>
      </c>
      <c r="I170" s="10">
        <v>0.33900000000000002</v>
      </c>
      <c r="J170" s="10">
        <v>0.70699999999999996</v>
      </c>
      <c r="K170" s="16">
        <v>0.26900000000000002</v>
      </c>
      <c r="L170" s="10">
        <v>0.11799999999999999</v>
      </c>
      <c r="M170" s="10">
        <v>0.151</v>
      </c>
      <c r="N170" s="8">
        <v>377</v>
      </c>
    </row>
    <row r="171" spans="1:14" ht="15" thickBot="1">
      <c r="A171" s="29">
        <v>170</v>
      </c>
      <c r="B171" s="22" t="s">
        <v>246</v>
      </c>
      <c r="C171" s="22" t="s">
        <v>45</v>
      </c>
      <c r="D171" s="8">
        <v>314</v>
      </c>
      <c r="E171" s="10">
        <v>0.20499999999999999</v>
      </c>
      <c r="F171" s="10">
        <v>0.41899999999999998</v>
      </c>
      <c r="G171" s="10">
        <v>0.376</v>
      </c>
      <c r="H171" s="8">
        <v>4.5999999999999996</v>
      </c>
      <c r="I171" s="10">
        <v>0.35199999999999998</v>
      </c>
      <c r="J171" s="10">
        <v>0.83</v>
      </c>
      <c r="K171" s="16">
        <v>0.26800000000000002</v>
      </c>
      <c r="L171" s="10">
        <v>0.187</v>
      </c>
      <c r="M171" s="10">
        <v>8.2000000000000003E-2</v>
      </c>
      <c r="N171" s="8">
        <v>291</v>
      </c>
    </row>
    <row r="172" spans="1:14" ht="15" thickBot="1">
      <c r="A172" s="29">
        <v>171</v>
      </c>
      <c r="B172" s="22" t="s">
        <v>268</v>
      </c>
      <c r="C172" s="22" t="s">
        <v>64</v>
      </c>
      <c r="D172" s="8">
        <v>336</v>
      </c>
      <c r="E172" s="10">
        <v>0.19500000000000001</v>
      </c>
      <c r="F172" s="10">
        <v>0.45700000000000002</v>
      </c>
      <c r="G172" s="10">
        <v>0.34799999999999998</v>
      </c>
      <c r="H172" s="8">
        <v>5.2</v>
      </c>
      <c r="I172" s="10">
        <v>0.32900000000000001</v>
      </c>
      <c r="J172" s="10">
        <v>0.77700000000000002</v>
      </c>
      <c r="K172" s="16">
        <v>0.26800000000000002</v>
      </c>
      <c r="L172" s="10">
        <v>0.158</v>
      </c>
      <c r="M172" s="10">
        <v>0.11</v>
      </c>
      <c r="N172" s="8">
        <v>311</v>
      </c>
    </row>
    <row r="173" spans="1:14" ht="15" thickBot="1">
      <c r="A173" s="29">
        <v>172</v>
      </c>
      <c r="B173" s="22" t="s">
        <v>340</v>
      </c>
      <c r="C173" s="22" t="s">
        <v>100</v>
      </c>
      <c r="D173" s="8">
        <v>326</v>
      </c>
      <c r="E173" s="10">
        <v>0.151</v>
      </c>
      <c r="F173" s="10">
        <v>0.58599999999999997</v>
      </c>
      <c r="G173" s="10">
        <v>0.26300000000000001</v>
      </c>
      <c r="H173" s="8">
        <v>4.5999999999999996</v>
      </c>
      <c r="I173" s="10">
        <v>0.40200000000000002</v>
      </c>
      <c r="J173" s="10">
        <v>0.81899999999999995</v>
      </c>
      <c r="K173" s="16">
        <v>0.26800000000000002</v>
      </c>
      <c r="L173" s="10">
        <v>0.17599999999999999</v>
      </c>
      <c r="M173" s="10">
        <v>9.0999999999999998E-2</v>
      </c>
      <c r="N173" s="8">
        <v>301</v>
      </c>
    </row>
    <row r="174" spans="1:14" ht="15" thickBot="1">
      <c r="A174" s="29">
        <v>173</v>
      </c>
      <c r="B174" s="22" t="s">
        <v>317</v>
      </c>
      <c r="C174" s="22" t="s">
        <v>39</v>
      </c>
      <c r="D174" s="8">
        <v>580</v>
      </c>
      <c r="E174" s="10">
        <v>0.22900000000000001</v>
      </c>
      <c r="F174" s="10">
        <v>0.36299999999999999</v>
      </c>
      <c r="G174" s="10">
        <v>0.40899999999999997</v>
      </c>
      <c r="H174" s="8">
        <v>1.2</v>
      </c>
      <c r="I174" s="10">
        <v>0.495</v>
      </c>
      <c r="J174" s="10">
        <v>0.71699999999999997</v>
      </c>
      <c r="K174" s="16">
        <v>0.26700000000000002</v>
      </c>
      <c r="L174" s="10">
        <v>9.8000000000000004E-2</v>
      </c>
      <c r="M174" s="10">
        <v>0.17</v>
      </c>
      <c r="N174" s="8">
        <v>538</v>
      </c>
    </row>
    <row r="175" spans="1:14" ht="15" thickBot="1">
      <c r="A175" s="29">
        <v>174</v>
      </c>
      <c r="B175" s="22" t="s">
        <v>204</v>
      </c>
      <c r="C175" s="22" t="s">
        <v>144</v>
      </c>
      <c r="D175" s="8">
        <v>343</v>
      </c>
      <c r="E175" s="10">
        <v>0.245</v>
      </c>
      <c r="F175" s="10">
        <v>0.28699999999999998</v>
      </c>
      <c r="G175" s="10">
        <v>0.46800000000000003</v>
      </c>
      <c r="H175" s="8">
        <v>3.3</v>
      </c>
      <c r="I175" s="10">
        <v>0.315</v>
      </c>
      <c r="J175" s="10">
        <v>0.77200000000000002</v>
      </c>
      <c r="K175" s="16">
        <v>0.26700000000000002</v>
      </c>
      <c r="L175" s="10">
        <v>0.16200000000000001</v>
      </c>
      <c r="M175" s="10">
        <v>0.105</v>
      </c>
      <c r="N175" s="8">
        <v>302</v>
      </c>
    </row>
    <row r="176" spans="1:14" ht="15" thickBot="1">
      <c r="A176" s="29">
        <v>175</v>
      </c>
      <c r="B176" s="22" t="s">
        <v>207</v>
      </c>
      <c r="C176" s="22" t="s">
        <v>58</v>
      </c>
      <c r="D176" s="8">
        <v>470</v>
      </c>
      <c r="E176" s="10">
        <v>0.19500000000000001</v>
      </c>
      <c r="F176" s="10">
        <v>0.437</v>
      </c>
      <c r="G176" s="10">
        <v>0.36799999999999999</v>
      </c>
      <c r="H176" s="8">
        <v>3.5</v>
      </c>
      <c r="I176" s="10">
        <v>0.41199999999999998</v>
      </c>
      <c r="J176" s="10">
        <v>0.75</v>
      </c>
      <c r="K176" s="16">
        <v>0.26700000000000002</v>
      </c>
      <c r="L176" s="10">
        <v>0.13</v>
      </c>
      <c r="M176" s="10">
        <v>0.13700000000000001</v>
      </c>
      <c r="N176" s="8">
        <v>423</v>
      </c>
    </row>
    <row r="177" spans="1:14" ht="15" thickBot="1">
      <c r="A177" s="29">
        <v>176</v>
      </c>
      <c r="B177" s="22" t="s">
        <v>121</v>
      </c>
      <c r="C177" s="22" t="s">
        <v>37</v>
      </c>
      <c r="D177" s="8">
        <v>495</v>
      </c>
      <c r="E177" s="10">
        <v>0.187</v>
      </c>
      <c r="F177" s="10">
        <v>0.38300000000000001</v>
      </c>
      <c r="G177" s="10">
        <v>0.43</v>
      </c>
      <c r="H177" s="8">
        <v>6.4</v>
      </c>
      <c r="I177" s="10">
        <v>0.21099999999999999</v>
      </c>
      <c r="J177" s="10">
        <v>0.86099999999999999</v>
      </c>
      <c r="K177" s="16">
        <v>0.26700000000000002</v>
      </c>
      <c r="L177" s="10">
        <v>0.214</v>
      </c>
      <c r="M177" s="10">
        <v>5.2999999999999999E-2</v>
      </c>
      <c r="N177" s="8">
        <v>407</v>
      </c>
    </row>
    <row r="178" spans="1:14" ht="15" thickBot="1">
      <c r="A178" s="29">
        <v>177</v>
      </c>
      <c r="B178" s="22" t="s">
        <v>138</v>
      </c>
      <c r="C178" s="22" t="s">
        <v>26</v>
      </c>
      <c r="D178" s="8">
        <v>592</v>
      </c>
      <c r="E178" s="10">
        <v>0.19600000000000001</v>
      </c>
      <c r="F178" s="10">
        <v>0.39700000000000002</v>
      </c>
      <c r="G178" s="10">
        <v>0.40699999999999997</v>
      </c>
      <c r="H178" s="8">
        <v>1.7</v>
      </c>
      <c r="I178" s="10">
        <v>0.32500000000000001</v>
      </c>
      <c r="J178" s="10">
        <v>0.749</v>
      </c>
      <c r="K178" s="16">
        <v>0.26600000000000001</v>
      </c>
      <c r="L178" s="10">
        <v>0.14399999999999999</v>
      </c>
      <c r="M178" s="10">
        <v>0.122</v>
      </c>
      <c r="N178" s="8">
        <v>530</v>
      </c>
    </row>
    <row r="179" spans="1:14" ht="15" thickBot="1">
      <c r="A179" s="29">
        <v>178</v>
      </c>
      <c r="B179" s="22" t="s">
        <v>209</v>
      </c>
      <c r="C179" s="22" t="s">
        <v>97</v>
      </c>
      <c r="D179" s="8">
        <v>422</v>
      </c>
      <c r="E179" s="10">
        <v>0.19800000000000001</v>
      </c>
      <c r="F179" s="10">
        <v>0.502</v>
      </c>
      <c r="G179" s="10">
        <v>0.30099999999999999</v>
      </c>
      <c r="H179" s="8">
        <v>0.8</v>
      </c>
      <c r="I179" s="10">
        <v>0.28499999999999998</v>
      </c>
      <c r="J179" s="10">
        <v>0.88400000000000001</v>
      </c>
      <c r="K179" s="16">
        <v>0.26600000000000001</v>
      </c>
      <c r="L179" s="10">
        <v>0.218</v>
      </c>
      <c r="M179" s="10">
        <v>4.8000000000000001E-2</v>
      </c>
      <c r="N179" s="8">
        <v>372</v>
      </c>
    </row>
    <row r="180" spans="1:14" ht="15" thickBot="1">
      <c r="A180" s="29">
        <v>179</v>
      </c>
      <c r="B180" s="22" t="s">
        <v>231</v>
      </c>
      <c r="C180" s="22" t="s">
        <v>86</v>
      </c>
      <c r="D180" s="8">
        <v>470</v>
      </c>
      <c r="E180" s="10">
        <v>0.16400000000000001</v>
      </c>
      <c r="F180" s="10">
        <v>0.45400000000000001</v>
      </c>
      <c r="G180" s="10">
        <v>0.38200000000000001</v>
      </c>
      <c r="H180" s="8">
        <v>3.4</v>
      </c>
      <c r="I180" s="10">
        <v>0.28599999999999998</v>
      </c>
      <c r="J180" s="10">
        <v>0.77100000000000002</v>
      </c>
      <c r="K180" s="16">
        <v>0.26600000000000001</v>
      </c>
      <c r="L180" s="10">
        <v>0.16200000000000001</v>
      </c>
      <c r="M180" s="10">
        <v>0.104</v>
      </c>
      <c r="N180" s="8">
        <v>406</v>
      </c>
    </row>
    <row r="181" spans="1:14" ht="15" thickBot="1">
      <c r="A181" s="29">
        <v>180</v>
      </c>
      <c r="B181" s="22" t="s">
        <v>193</v>
      </c>
      <c r="C181" s="22" t="s">
        <v>116</v>
      </c>
      <c r="D181" s="8">
        <v>502</v>
      </c>
      <c r="E181" s="10">
        <v>0.21</v>
      </c>
      <c r="F181" s="10">
        <v>0.36699999999999999</v>
      </c>
      <c r="G181" s="10">
        <v>0.42299999999999999</v>
      </c>
      <c r="H181" s="8">
        <v>2.2000000000000002</v>
      </c>
      <c r="I181" s="10">
        <v>0.26</v>
      </c>
      <c r="J181" s="10">
        <v>0.748</v>
      </c>
      <c r="K181" s="16">
        <v>0.26500000000000001</v>
      </c>
      <c r="L181" s="10">
        <v>0.155</v>
      </c>
      <c r="M181" s="10">
        <v>0.11</v>
      </c>
      <c r="N181" s="8">
        <v>429</v>
      </c>
    </row>
    <row r="182" spans="1:14" ht="15" thickBot="1">
      <c r="A182" s="29">
        <v>181</v>
      </c>
      <c r="B182" s="22" t="s">
        <v>167</v>
      </c>
      <c r="C182" s="22" t="s">
        <v>86</v>
      </c>
      <c r="D182" s="8">
        <v>519</v>
      </c>
      <c r="E182" s="10">
        <v>0.20699999999999999</v>
      </c>
      <c r="F182" s="10">
        <v>0.38</v>
      </c>
      <c r="G182" s="10">
        <v>0.41299999999999998</v>
      </c>
      <c r="H182" s="8">
        <v>3.4</v>
      </c>
      <c r="I182" s="10">
        <v>0.20699999999999999</v>
      </c>
      <c r="J182" s="10">
        <v>0.80400000000000005</v>
      </c>
      <c r="K182" s="16">
        <v>0.26500000000000001</v>
      </c>
      <c r="L182" s="10">
        <v>0.189</v>
      </c>
      <c r="M182" s="10">
        <v>7.6999999999999999E-2</v>
      </c>
      <c r="N182" s="8">
        <v>429</v>
      </c>
    </row>
    <row r="183" spans="1:14" ht="15" thickBot="1">
      <c r="A183" s="29">
        <v>182</v>
      </c>
      <c r="B183" s="22" t="s">
        <v>195</v>
      </c>
      <c r="C183" s="22" t="s">
        <v>56</v>
      </c>
      <c r="D183" s="8">
        <v>401</v>
      </c>
      <c r="E183" s="10">
        <v>0.23599999999999999</v>
      </c>
      <c r="F183" s="10">
        <v>0.47199999999999998</v>
      </c>
      <c r="G183" s="10">
        <v>0.29099999999999998</v>
      </c>
      <c r="H183" s="8">
        <v>4.5</v>
      </c>
      <c r="I183" s="10">
        <v>0.23100000000000001</v>
      </c>
      <c r="J183" s="10">
        <v>0.78700000000000003</v>
      </c>
      <c r="K183" s="16">
        <v>0.26500000000000001</v>
      </c>
      <c r="L183" s="10">
        <v>0.17599999999999999</v>
      </c>
      <c r="M183" s="10">
        <v>8.8999999999999996E-2</v>
      </c>
      <c r="N183" s="8">
        <v>337</v>
      </c>
    </row>
    <row r="184" spans="1:14" ht="15" thickBot="1">
      <c r="A184" s="29">
        <v>183</v>
      </c>
      <c r="B184" s="22" t="s">
        <v>152</v>
      </c>
      <c r="C184" s="22" t="s">
        <v>153</v>
      </c>
      <c r="D184" s="8">
        <v>459</v>
      </c>
      <c r="E184" s="10">
        <v>0.19700000000000001</v>
      </c>
      <c r="F184" s="10">
        <v>0.44700000000000001</v>
      </c>
      <c r="G184" s="10">
        <v>0.35499999999999998</v>
      </c>
      <c r="H184" s="8">
        <v>4.7</v>
      </c>
      <c r="I184" s="10">
        <v>0.372</v>
      </c>
      <c r="J184" s="10">
        <v>0.76200000000000001</v>
      </c>
      <c r="K184" s="16">
        <v>0.26500000000000001</v>
      </c>
      <c r="L184" s="10">
        <v>0.14099999999999999</v>
      </c>
      <c r="M184" s="10">
        <v>0.124</v>
      </c>
      <c r="N184" s="8">
        <v>418</v>
      </c>
    </row>
    <row r="185" spans="1:14" ht="15" thickBot="1">
      <c r="A185" s="29">
        <v>184</v>
      </c>
      <c r="B185" s="22" t="s">
        <v>302</v>
      </c>
      <c r="C185" s="22" t="s">
        <v>48</v>
      </c>
      <c r="D185" s="8">
        <v>518</v>
      </c>
      <c r="E185" s="10">
        <v>0.221</v>
      </c>
      <c r="F185" s="10">
        <v>0.47299999999999998</v>
      </c>
      <c r="G185" s="10">
        <v>0.30599999999999999</v>
      </c>
      <c r="H185" s="8">
        <v>5.9</v>
      </c>
      <c r="I185" s="10">
        <v>0.27100000000000002</v>
      </c>
      <c r="J185" s="10">
        <v>0.88400000000000001</v>
      </c>
      <c r="K185" s="16">
        <v>0.26500000000000001</v>
      </c>
      <c r="L185" s="10">
        <v>0.214</v>
      </c>
      <c r="M185" s="10">
        <v>5.0999999999999997E-2</v>
      </c>
      <c r="N185" s="8">
        <v>462</v>
      </c>
    </row>
    <row r="186" spans="1:14" ht="15" thickBot="1">
      <c r="A186" s="29">
        <v>185</v>
      </c>
      <c r="B186" s="22" t="s">
        <v>28</v>
      </c>
      <c r="C186" s="22" t="s">
        <v>29</v>
      </c>
      <c r="D186" s="8">
        <v>599</v>
      </c>
      <c r="E186" s="10">
        <v>0.182</v>
      </c>
      <c r="F186" s="10">
        <v>0.42299999999999999</v>
      </c>
      <c r="G186" s="10">
        <v>0.39500000000000002</v>
      </c>
      <c r="H186" s="8">
        <v>6.6</v>
      </c>
      <c r="I186" s="10">
        <v>0.33300000000000002</v>
      </c>
      <c r="J186" s="10">
        <v>0.70899999999999996</v>
      </c>
      <c r="K186" s="16">
        <v>0.26500000000000001</v>
      </c>
      <c r="L186" s="10">
        <v>0.125</v>
      </c>
      <c r="M186" s="10">
        <v>0.13900000000000001</v>
      </c>
      <c r="N186" s="8">
        <v>497</v>
      </c>
    </row>
    <row r="187" spans="1:14" ht="15" thickBot="1">
      <c r="A187" s="29">
        <v>186</v>
      </c>
      <c r="B187" s="22" t="s">
        <v>87</v>
      </c>
      <c r="C187" s="22" t="s">
        <v>45</v>
      </c>
      <c r="D187" s="8">
        <v>632</v>
      </c>
      <c r="E187" s="10">
        <v>0.19800000000000001</v>
      </c>
      <c r="F187" s="10">
        <v>0.57299999999999995</v>
      </c>
      <c r="G187" s="10">
        <v>0.22900000000000001</v>
      </c>
      <c r="H187" s="8">
        <v>6</v>
      </c>
      <c r="I187" s="10">
        <v>0.28000000000000003</v>
      </c>
      <c r="J187" s="10">
        <v>0.75800000000000001</v>
      </c>
      <c r="K187" s="16">
        <v>0.26400000000000001</v>
      </c>
      <c r="L187" s="10">
        <v>0.155</v>
      </c>
      <c r="M187" s="10">
        <v>0.109</v>
      </c>
      <c r="N187" s="8">
        <v>550</v>
      </c>
    </row>
    <row r="188" spans="1:14" ht="15" thickBot="1">
      <c r="A188" s="29">
        <v>187</v>
      </c>
      <c r="B188" s="22" t="s">
        <v>130</v>
      </c>
      <c r="C188" s="22" t="s">
        <v>58</v>
      </c>
      <c r="D188" s="8">
        <v>656</v>
      </c>
      <c r="E188" s="10">
        <v>0.153</v>
      </c>
      <c r="F188" s="10">
        <v>0.35</v>
      </c>
      <c r="G188" s="10">
        <v>0.497</v>
      </c>
      <c r="H188" s="8">
        <v>3.5</v>
      </c>
      <c r="I188" s="10">
        <v>0.377</v>
      </c>
      <c r="J188" s="10">
        <v>0.78700000000000003</v>
      </c>
      <c r="K188" s="16">
        <v>0.26400000000000001</v>
      </c>
      <c r="L188" s="10">
        <v>0.159</v>
      </c>
      <c r="M188" s="10">
        <v>0.104</v>
      </c>
      <c r="N188" s="8">
        <v>591</v>
      </c>
    </row>
    <row r="189" spans="1:14" ht="15" thickBot="1">
      <c r="A189" s="29">
        <v>188</v>
      </c>
      <c r="B189" s="22" t="s">
        <v>299</v>
      </c>
      <c r="C189" s="22" t="s">
        <v>58</v>
      </c>
      <c r="D189" s="8">
        <v>455</v>
      </c>
      <c r="E189" s="10">
        <v>0.26700000000000002</v>
      </c>
      <c r="F189" s="10">
        <v>0.36499999999999999</v>
      </c>
      <c r="G189" s="10">
        <v>0.36799999999999999</v>
      </c>
      <c r="H189" s="8">
        <v>5.5</v>
      </c>
      <c r="I189" s="10">
        <v>0.32200000000000001</v>
      </c>
      <c r="J189" s="10">
        <v>0.82</v>
      </c>
      <c r="K189" s="16">
        <v>0.26400000000000001</v>
      </c>
      <c r="L189" s="10">
        <v>0.17799999999999999</v>
      </c>
      <c r="M189" s="10">
        <v>8.5999999999999993E-2</v>
      </c>
      <c r="N189" s="8">
        <v>412</v>
      </c>
    </row>
    <row r="190" spans="1:14" ht="15" thickBot="1">
      <c r="A190" s="29">
        <v>189</v>
      </c>
      <c r="B190" s="22" t="s">
        <v>182</v>
      </c>
      <c r="C190" s="22" t="s">
        <v>58</v>
      </c>
      <c r="D190" s="8">
        <v>455</v>
      </c>
      <c r="E190" s="10">
        <v>0.156</v>
      </c>
      <c r="F190" s="10">
        <v>0.35399999999999998</v>
      </c>
      <c r="G190" s="10">
        <v>0.49</v>
      </c>
      <c r="H190" s="8">
        <v>6.1</v>
      </c>
      <c r="I190" s="10">
        <v>0.30099999999999999</v>
      </c>
      <c r="J190" s="10">
        <v>0.78</v>
      </c>
      <c r="K190" s="16">
        <v>0.26400000000000001</v>
      </c>
      <c r="L190" s="10">
        <v>0.156</v>
      </c>
      <c r="M190" s="10">
        <v>0.108</v>
      </c>
      <c r="N190" s="8">
        <v>404</v>
      </c>
    </row>
    <row r="191" spans="1:14" ht="15" thickBot="1">
      <c r="A191" s="29">
        <v>190</v>
      </c>
      <c r="B191" s="22" t="s">
        <v>71</v>
      </c>
      <c r="C191" s="22" t="s">
        <v>26</v>
      </c>
      <c r="D191" s="8">
        <v>438</v>
      </c>
      <c r="E191" s="10">
        <v>0.20499999999999999</v>
      </c>
      <c r="F191" s="10">
        <v>0.41</v>
      </c>
      <c r="G191" s="10">
        <v>0.38500000000000001</v>
      </c>
      <c r="H191" s="8">
        <v>1.8</v>
      </c>
      <c r="I191" s="10">
        <v>0.27500000000000002</v>
      </c>
      <c r="J191" s="10">
        <v>0.76400000000000001</v>
      </c>
      <c r="K191" s="16">
        <v>0.26300000000000001</v>
      </c>
      <c r="L191" s="10">
        <v>0.155</v>
      </c>
      <c r="M191" s="10">
        <v>0.108</v>
      </c>
      <c r="N191" s="8">
        <v>370</v>
      </c>
    </row>
    <row r="192" spans="1:14" ht="15" thickBot="1">
      <c r="A192" s="29">
        <v>191</v>
      </c>
      <c r="B192" s="22" t="s">
        <v>133</v>
      </c>
      <c r="C192" s="22" t="s">
        <v>52</v>
      </c>
      <c r="D192" s="8">
        <v>634</v>
      </c>
      <c r="E192" s="10">
        <v>0.191</v>
      </c>
      <c r="F192" s="10">
        <v>0.54300000000000004</v>
      </c>
      <c r="G192" s="10">
        <v>0.26600000000000001</v>
      </c>
      <c r="H192" s="8">
        <v>4.9000000000000004</v>
      </c>
      <c r="I192" s="10">
        <v>0.38100000000000001</v>
      </c>
      <c r="J192" s="10">
        <v>0.73799999999999999</v>
      </c>
      <c r="K192" s="16">
        <v>0.26300000000000001</v>
      </c>
      <c r="L192" s="10">
        <v>0.125</v>
      </c>
      <c r="M192" s="10">
        <v>0.13900000000000001</v>
      </c>
      <c r="N192" s="8">
        <v>577</v>
      </c>
    </row>
    <row r="193" spans="1:14" ht="15" thickBot="1">
      <c r="A193" s="29">
        <v>192</v>
      </c>
      <c r="B193" s="22" t="s">
        <v>300</v>
      </c>
      <c r="C193" s="6" t="s">
        <v>103</v>
      </c>
      <c r="D193" s="8">
        <v>545</v>
      </c>
      <c r="E193" s="10">
        <v>0.20799999999999999</v>
      </c>
      <c r="F193" s="10">
        <v>0.47799999999999998</v>
      </c>
      <c r="G193" s="10">
        <v>0.314</v>
      </c>
      <c r="H193" s="8">
        <v>7.3</v>
      </c>
      <c r="I193" s="10">
        <v>0.42899999999999999</v>
      </c>
      <c r="J193" s="10">
        <v>0.78500000000000003</v>
      </c>
      <c r="K193" s="16">
        <v>0.26300000000000001</v>
      </c>
      <c r="L193" s="10">
        <v>0.14899999999999999</v>
      </c>
      <c r="M193" s="10">
        <v>0.114</v>
      </c>
      <c r="N193" s="8">
        <v>510</v>
      </c>
    </row>
    <row r="194" spans="1:14" ht="15" thickBot="1">
      <c r="A194" s="29">
        <v>193</v>
      </c>
      <c r="B194" s="22" t="s">
        <v>328</v>
      </c>
      <c r="C194" s="22" t="s">
        <v>50</v>
      </c>
      <c r="D194" s="8">
        <v>524</v>
      </c>
      <c r="E194" s="10">
        <v>0.22</v>
      </c>
      <c r="F194" s="10">
        <v>0.61099999999999999</v>
      </c>
      <c r="G194" s="10">
        <v>0.16900000000000001</v>
      </c>
      <c r="H194" s="8">
        <v>5.2</v>
      </c>
      <c r="I194" s="10">
        <v>0.38600000000000001</v>
      </c>
      <c r="J194" s="10">
        <v>0.76900000000000002</v>
      </c>
      <c r="K194" s="16">
        <v>0.26300000000000001</v>
      </c>
      <c r="L194" s="10">
        <v>0.14000000000000001</v>
      </c>
      <c r="M194" s="10">
        <v>0.123</v>
      </c>
      <c r="N194" s="8">
        <v>493</v>
      </c>
    </row>
    <row r="195" spans="1:14" ht="15" thickBot="1">
      <c r="A195" s="29">
        <v>194</v>
      </c>
      <c r="B195" s="22" t="s">
        <v>150</v>
      </c>
      <c r="C195" s="22" t="s">
        <v>32</v>
      </c>
      <c r="D195" s="8">
        <v>554</v>
      </c>
      <c r="E195" s="10">
        <v>0.221</v>
      </c>
      <c r="F195" s="10">
        <v>0.442</v>
      </c>
      <c r="G195" s="10">
        <v>0.33700000000000002</v>
      </c>
      <c r="H195" s="8">
        <v>5.3</v>
      </c>
      <c r="I195" s="10">
        <v>0.32300000000000001</v>
      </c>
      <c r="J195" s="10">
        <v>0.77500000000000002</v>
      </c>
      <c r="K195" s="16">
        <v>0.26300000000000001</v>
      </c>
      <c r="L195" s="10">
        <v>0.153</v>
      </c>
      <c r="M195" s="10">
        <v>0.11</v>
      </c>
      <c r="N195" s="8">
        <v>511</v>
      </c>
    </row>
    <row r="196" spans="1:14" ht="15" thickBot="1">
      <c r="A196" s="29">
        <v>195</v>
      </c>
      <c r="B196" s="22" t="s">
        <v>23</v>
      </c>
      <c r="C196" s="22" t="s">
        <v>24</v>
      </c>
      <c r="D196" s="8">
        <v>693</v>
      </c>
      <c r="E196" s="10">
        <v>0.23699999999999999</v>
      </c>
      <c r="F196" s="10">
        <v>0.27800000000000002</v>
      </c>
      <c r="G196" s="10">
        <v>0.48499999999999999</v>
      </c>
      <c r="H196" s="8">
        <v>4.7</v>
      </c>
      <c r="I196" s="10">
        <v>0.2</v>
      </c>
      <c r="J196" s="10">
        <v>0.84899999999999998</v>
      </c>
      <c r="K196" s="16">
        <v>0.26200000000000001</v>
      </c>
      <c r="L196" s="10">
        <v>0.20499999999999999</v>
      </c>
      <c r="M196" s="10">
        <v>5.8000000000000003E-2</v>
      </c>
      <c r="N196" s="8">
        <v>584</v>
      </c>
    </row>
    <row r="197" spans="1:14" ht="15" thickBot="1">
      <c r="A197" s="29">
        <v>196</v>
      </c>
      <c r="B197" s="22" t="s">
        <v>146</v>
      </c>
      <c r="C197" s="22" t="s">
        <v>111</v>
      </c>
      <c r="D197" s="8">
        <v>640</v>
      </c>
      <c r="E197" s="10">
        <v>0.24</v>
      </c>
      <c r="F197" s="10">
        <v>0.43</v>
      </c>
      <c r="G197" s="10">
        <v>0.33</v>
      </c>
      <c r="H197" s="8">
        <v>5.8</v>
      </c>
      <c r="I197" s="10">
        <v>0.30199999999999999</v>
      </c>
      <c r="J197" s="10">
        <v>0.73699999999999999</v>
      </c>
      <c r="K197" s="16">
        <v>0.26200000000000001</v>
      </c>
      <c r="L197" s="10">
        <v>0.13700000000000001</v>
      </c>
      <c r="M197" s="10">
        <v>0.125</v>
      </c>
      <c r="N197" s="8">
        <v>574</v>
      </c>
    </row>
    <row r="198" spans="1:14" ht="15" thickBot="1">
      <c r="A198" s="29">
        <v>197</v>
      </c>
      <c r="B198" s="22" t="s">
        <v>1664</v>
      </c>
      <c r="C198" s="22" t="s">
        <v>169</v>
      </c>
      <c r="D198" s="8">
        <v>303</v>
      </c>
      <c r="E198" s="10">
        <v>0.13600000000000001</v>
      </c>
      <c r="F198" s="10">
        <v>0.435</v>
      </c>
      <c r="G198" s="10">
        <v>0.42899999999999999</v>
      </c>
      <c r="H198" s="8">
        <v>3.7</v>
      </c>
      <c r="I198" s="10">
        <v>0.24</v>
      </c>
      <c r="J198" s="10">
        <v>0.753</v>
      </c>
      <c r="K198" s="16">
        <v>0.26200000000000001</v>
      </c>
      <c r="L198" s="10">
        <v>0.155</v>
      </c>
      <c r="M198" s="10">
        <v>0.107</v>
      </c>
      <c r="N198" s="8">
        <v>256</v>
      </c>
    </row>
    <row r="199" spans="1:14" ht="15" thickBot="1">
      <c r="A199" s="29">
        <v>198</v>
      </c>
      <c r="B199" s="22" t="s">
        <v>318</v>
      </c>
      <c r="C199" s="22" t="s">
        <v>100</v>
      </c>
      <c r="D199" s="8">
        <v>329</v>
      </c>
      <c r="E199" s="10">
        <v>0.16700000000000001</v>
      </c>
      <c r="F199" s="10">
        <v>0.40699999999999997</v>
      </c>
      <c r="G199" s="10">
        <v>0.42599999999999999</v>
      </c>
      <c r="H199" s="8">
        <v>5.0999999999999996</v>
      </c>
      <c r="I199" s="10">
        <v>0.33300000000000002</v>
      </c>
      <c r="J199" s="10">
        <v>0.85399999999999998</v>
      </c>
      <c r="K199" s="16">
        <v>0.26200000000000001</v>
      </c>
      <c r="L199" s="10">
        <v>0.19400000000000001</v>
      </c>
      <c r="M199" s="10">
        <v>6.8000000000000005E-2</v>
      </c>
      <c r="N199" s="8">
        <v>298</v>
      </c>
    </row>
    <row r="200" spans="1:14" ht="15" thickBot="1">
      <c r="A200" s="29">
        <v>199</v>
      </c>
      <c r="B200" s="22" t="s">
        <v>40</v>
      </c>
      <c r="C200" s="22" t="s">
        <v>41</v>
      </c>
      <c r="D200" s="8">
        <v>708</v>
      </c>
      <c r="E200" s="10">
        <v>0.16600000000000001</v>
      </c>
      <c r="F200" s="10">
        <v>0.51</v>
      </c>
      <c r="G200" s="10">
        <v>0.32400000000000001</v>
      </c>
      <c r="H200" s="8">
        <v>3.5</v>
      </c>
      <c r="I200" s="10">
        <v>0.2</v>
      </c>
      <c r="J200" s="10">
        <v>0.82299999999999995</v>
      </c>
      <c r="K200" s="16">
        <v>0.26100000000000001</v>
      </c>
      <c r="L200" s="10">
        <v>0.19800000000000001</v>
      </c>
      <c r="M200" s="10">
        <v>6.3E-2</v>
      </c>
      <c r="N200" s="8">
        <v>568</v>
      </c>
    </row>
    <row r="201" spans="1:14" ht="15" thickBot="1">
      <c r="A201" s="29">
        <v>200</v>
      </c>
      <c r="B201" s="22" t="s">
        <v>202</v>
      </c>
      <c r="C201" s="22" t="s">
        <v>100</v>
      </c>
      <c r="D201" s="8">
        <v>424</v>
      </c>
      <c r="E201" s="10">
        <v>0.20100000000000001</v>
      </c>
      <c r="F201" s="10">
        <v>0.53800000000000003</v>
      </c>
      <c r="G201" s="10">
        <v>0.26100000000000001</v>
      </c>
      <c r="H201" s="8">
        <v>5.6</v>
      </c>
      <c r="I201" s="10">
        <v>0.25800000000000001</v>
      </c>
      <c r="J201" s="10">
        <v>0.82499999999999996</v>
      </c>
      <c r="K201" s="16">
        <v>0.26100000000000001</v>
      </c>
      <c r="L201" s="10">
        <v>0.182</v>
      </c>
      <c r="M201" s="10">
        <v>7.9000000000000001E-2</v>
      </c>
      <c r="N201" s="8">
        <v>388</v>
      </c>
    </row>
    <row r="202" spans="1:14" ht="15" thickBot="1">
      <c r="A202" s="29">
        <v>201</v>
      </c>
      <c r="B202" s="22" t="s">
        <v>326</v>
      </c>
      <c r="C202" s="22" t="s">
        <v>169</v>
      </c>
      <c r="D202" s="8">
        <v>344</v>
      </c>
      <c r="E202" s="10">
        <v>0.187</v>
      </c>
      <c r="F202" s="10">
        <v>0.47199999999999998</v>
      </c>
      <c r="G202" s="10">
        <v>0.34100000000000003</v>
      </c>
      <c r="H202" s="8">
        <v>2.8</v>
      </c>
      <c r="I202" s="10">
        <v>0.374</v>
      </c>
      <c r="J202" s="10">
        <v>0.79700000000000004</v>
      </c>
      <c r="K202" s="16">
        <v>0.26100000000000001</v>
      </c>
      <c r="L202" s="10">
        <v>0.154</v>
      </c>
      <c r="M202" s="10">
        <v>0.107</v>
      </c>
      <c r="N202" s="8">
        <v>315</v>
      </c>
    </row>
    <row r="203" spans="1:14" ht="15" thickBot="1">
      <c r="A203" s="29">
        <v>202</v>
      </c>
      <c r="B203" s="22" t="s">
        <v>68</v>
      </c>
      <c r="C203" s="22" t="s">
        <v>35</v>
      </c>
      <c r="D203" s="8">
        <v>638</v>
      </c>
      <c r="E203" s="10">
        <v>0.23200000000000001</v>
      </c>
      <c r="F203" s="10">
        <v>0.39100000000000001</v>
      </c>
      <c r="G203" s="10">
        <v>0.377</v>
      </c>
      <c r="H203" s="8">
        <v>2.7</v>
      </c>
      <c r="I203" s="10">
        <v>0.219</v>
      </c>
      <c r="J203" s="10">
        <v>0.83699999999999997</v>
      </c>
      <c r="K203" s="16">
        <v>0.26</v>
      </c>
      <c r="L203" s="10">
        <v>0.19800000000000001</v>
      </c>
      <c r="M203" s="10">
        <v>6.3E-2</v>
      </c>
      <c r="N203" s="8">
        <v>534</v>
      </c>
    </row>
    <row r="204" spans="1:14" ht="15" thickBot="1">
      <c r="A204" s="29">
        <v>203</v>
      </c>
      <c r="B204" s="22" t="s">
        <v>187</v>
      </c>
      <c r="C204" s="22" t="s">
        <v>95</v>
      </c>
      <c r="D204" s="8">
        <v>528</v>
      </c>
      <c r="E204" s="10">
        <v>0.16800000000000001</v>
      </c>
      <c r="F204" s="10">
        <v>0.51</v>
      </c>
      <c r="G204" s="10">
        <v>0.32200000000000001</v>
      </c>
      <c r="H204" s="8">
        <v>7.2</v>
      </c>
      <c r="I204" s="10">
        <v>0.311</v>
      </c>
      <c r="J204" s="10">
        <v>0.85599999999999998</v>
      </c>
      <c r="K204" s="16">
        <v>0.26</v>
      </c>
      <c r="L204" s="10">
        <v>0.19400000000000001</v>
      </c>
      <c r="M204" s="10">
        <v>6.6000000000000003E-2</v>
      </c>
      <c r="N204" s="8">
        <v>479</v>
      </c>
    </row>
    <row r="205" spans="1:14" ht="15" thickBot="1">
      <c r="A205" s="29">
        <v>204</v>
      </c>
      <c r="B205" s="22" t="s">
        <v>102</v>
      </c>
      <c r="C205" s="6" t="s">
        <v>103</v>
      </c>
      <c r="D205" s="8">
        <v>576</v>
      </c>
      <c r="E205" s="10">
        <v>0.19400000000000001</v>
      </c>
      <c r="F205" s="10">
        <v>0.40100000000000002</v>
      </c>
      <c r="G205" s="10">
        <v>0.40600000000000003</v>
      </c>
      <c r="H205" s="8">
        <v>5.3</v>
      </c>
      <c r="I205" s="10">
        <v>0.32</v>
      </c>
      <c r="J205" s="10">
        <v>0.78400000000000003</v>
      </c>
      <c r="K205" s="16">
        <v>0.25900000000000001</v>
      </c>
      <c r="L205" s="10">
        <v>0.158</v>
      </c>
      <c r="M205" s="10">
        <v>0.10199999999999999</v>
      </c>
      <c r="N205" s="8">
        <v>505</v>
      </c>
    </row>
    <row r="206" spans="1:14" ht="15" thickBot="1">
      <c r="A206" s="29">
        <v>205</v>
      </c>
      <c r="B206" s="22" t="s">
        <v>322</v>
      </c>
      <c r="C206" s="22" t="s">
        <v>74</v>
      </c>
      <c r="D206" s="8">
        <v>330</v>
      </c>
      <c r="E206" s="10">
        <v>0.193</v>
      </c>
      <c r="F206" s="10">
        <v>0.42099999999999999</v>
      </c>
      <c r="G206" s="10">
        <v>0.38600000000000001</v>
      </c>
      <c r="H206" s="8">
        <v>4.5</v>
      </c>
      <c r="I206" s="10">
        <v>0.318</v>
      </c>
      <c r="J206" s="10">
        <v>0.79900000000000004</v>
      </c>
      <c r="K206" s="16">
        <v>0.25900000000000001</v>
      </c>
      <c r="L206" s="10">
        <v>0.161</v>
      </c>
      <c r="M206" s="10">
        <v>9.8000000000000004E-2</v>
      </c>
      <c r="N206" s="8">
        <v>301</v>
      </c>
    </row>
    <row r="207" spans="1:14" ht="15" thickBot="1">
      <c r="A207" s="29">
        <v>206</v>
      </c>
      <c r="B207" s="22" t="s">
        <v>221</v>
      </c>
      <c r="C207" s="22" t="s">
        <v>153</v>
      </c>
      <c r="D207" s="8">
        <v>383</v>
      </c>
      <c r="E207" s="10">
        <v>0.16</v>
      </c>
      <c r="F207" s="10">
        <v>0.438</v>
      </c>
      <c r="G207" s="10">
        <v>0.40300000000000002</v>
      </c>
      <c r="H207" s="8">
        <v>3.2</v>
      </c>
      <c r="I207" s="10">
        <v>0.376</v>
      </c>
      <c r="J207" s="10">
        <v>0.79</v>
      </c>
      <c r="K207" s="16">
        <v>0.25900000000000001</v>
      </c>
      <c r="L207" s="10">
        <v>0.15</v>
      </c>
      <c r="M207" s="10">
        <v>0.109</v>
      </c>
      <c r="N207" s="8">
        <v>356</v>
      </c>
    </row>
    <row r="208" spans="1:14" ht="15" thickBot="1">
      <c r="A208" s="29">
        <v>207</v>
      </c>
      <c r="B208" s="22" t="s">
        <v>335</v>
      </c>
      <c r="C208" s="22" t="s">
        <v>109</v>
      </c>
      <c r="D208" s="8">
        <v>335</v>
      </c>
      <c r="E208" s="10">
        <v>0.22800000000000001</v>
      </c>
      <c r="F208" s="10">
        <v>0.38400000000000001</v>
      </c>
      <c r="G208" s="10">
        <v>0.38800000000000001</v>
      </c>
      <c r="H208" s="8">
        <v>1.3</v>
      </c>
      <c r="I208" s="10">
        <v>0.28999999999999998</v>
      </c>
      <c r="J208" s="10">
        <v>0.76900000000000002</v>
      </c>
      <c r="K208" s="16">
        <v>0.25900000000000001</v>
      </c>
      <c r="L208" s="10">
        <v>0.153</v>
      </c>
      <c r="M208" s="10">
        <v>0.106</v>
      </c>
      <c r="N208" s="8">
        <v>300</v>
      </c>
    </row>
    <row r="209" spans="1:14" ht="15" thickBot="1">
      <c r="A209" s="29">
        <v>208</v>
      </c>
      <c r="B209" s="22" t="s">
        <v>124</v>
      </c>
      <c r="C209" s="22" t="s">
        <v>48</v>
      </c>
      <c r="D209" s="8">
        <v>718</v>
      </c>
      <c r="E209" s="10">
        <v>0.253</v>
      </c>
      <c r="F209" s="10">
        <v>0.45</v>
      </c>
      <c r="G209" s="10">
        <v>0.29699999999999999</v>
      </c>
      <c r="H209" s="8">
        <v>6.3</v>
      </c>
      <c r="I209" s="10">
        <v>0.248</v>
      </c>
      <c r="J209" s="10">
        <v>0.90400000000000003</v>
      </c>
      <c r="K209" s="16">
        <v>0.25900000000000001</v>
      </c>
      <c r="L209" s="10">
        <v>0.22</v>
      </c>
      <c r="M209" s="10">
        <v>3.9E-2</v>
      </c>
      <c r="N209" s="8">
        <v>638</v>
      </c>
    </row>
    <row r="210" spans="1:14" ht="15" thickBot="1">
      <c r="A210" s="29">
        <v>209</v>
      </c>
      <c r="B210" s="22" t="s">
        <v>90</v>
      </c>
      <c r="C210" s="22" t="s">
        <v>48</v>
      </c>
      <c r="D210" s="8">
        <v>616</v>
      </c>
      <c r="E210" s="10">
        <v>0.17399999999999999</v>
      </c>
      <c r="F210" s="10">
        <v>0.45300000000000001</v>
      </c>
      <c r="G210" s="10">
        <v>0.373</v>
      </c>
      <c r="H210" s="8">
        <v>7</v>
      </c>
      <c r="I210" s="10">
        <v>0.42699999999999999</v>
      </c>
      <c r="J210" s="10">
        <v>0.77100000000000002</v>
      </c>
      <c r="K210" s="16">
        <v>0.25900000000000001</v>
      </c>
      <c r="L210" s="10">
        <v>0.13500000000000001</v>
      </c>
      <c r="M210" s="10">
        <v>0.124</v>
      </c>
      <c r="N210" s="8">
        <v>557</v>
      </c>
    </row>
    <row r="211" spans="1:14" ht="15" thickBot="1">
      <c r="A211" s="29">
        <v>210</v>
      </c>
      <c r="B211" s="22" t="s">
        <v>77</v>
      </c>
      <c r="C211" s="22" t="s">
        <v>56</v>
      </c>
      <c r="D211" s="8">
        <v>556</v>
      </c>
      <c r="E211" s="10">
        <v>0.20799999999999999</v>
      </c>
      <c r="F211" s="10">
        <v>0.35799999999999998</v>
      </c>
      <c r="G211" s="10">
        <v>0.434</v>
      </c>
      <c r="H211" s="8">
        <v>5.5</v>
      </c>
      <c r="I211" s="10">
        <v>0.35299999999999998</v>
      </c>
      <c r="J211" s="10">
        <v>0.81200000000000006</v>
      </c>
      <c r="K211" s="16">
        <v>0.25900000000000001</v>
      </c>
      <c r="L211" s="10">
        <v>0.16500000000000001</v>
      </c>
      <c r="M211" s="10">
        <v>9.4E-2</v>
      </c>
      <c r="N211" s="8">
        <v>499</v>
      </c>
    </row>
    <row r="212" spans="1:14" ht="15" thickBot="1">
      <c r="A212" s="29">
        <v>211</v>
      </c>
      <c r="B212" s="22" t="s">
        <v>132</v>
      </c>
      <c r="C212" s="22" t="s">
        <v>95</v>
      </c>
      <c r="D212" s="8">
        <v>612</v>
      </c>
      <c r="E212" s="10">
        <v>0.20799999999999999</v>
      </c>
      <c r="F212" s="10">
        <v>0.38800000000000001</v>
      </c>
      <c r="G212" s="10">
        <v>0.40500000000000003</v>
      </c>
      <c r="H212" s="8">
        <v>2.9</v>
      </c>
      <c r="I212" s="10">
        <v>0.36799999999999999</v>
      </c>
      <c r="J212" s="10">
        <v>0.81200000000000006</v>
      </c>
      <c r="K212" s="16">
        <v>0.25800000000000001</v>
      </c>
      <c r="L212" s="10">
        <v>0.16700000000000001</v>
      </c>
      <c r="M212" s="10">
        <v>9.0999999999999998E-2</v>
      </c>
      <c r="N212" s="8">
        <v>560</v>
      </c>
    </row>
    <row r="213" spans="1:14" ht="15" thickBot="1">
      <c r="A213" s="29">
        <v>212</v>
      </c>
      <c r="B213" s="22" t="s">
        <v>298</v>
      </c>
      <c r="C213" s="22" t="s">
        <v>39</v>
      </c>
      <c r="D213" s="8">
        <v>385</v>
      </c>
      <c r="E213" s="10">
        <v>0.17499999999999999</v>
      </c>
      <c r="F213" s="10">
        <v>0.42799999999999999</v>
      </c>
      <c r="G213" s="10">
        <v>0.39700000000000002</v>
      </c>
      <c r="H213" s="8">
        <v>6</v>
      </c>
      <c r="I213" s="10">
        <v>0.34399999999999997</v>
      </c>
      <c r="J213" s="10">
        <v>0.79</v>
      </c>
      <c r="K213" s="16">
        <v>0.25800000000000001</v>
      </c>
      <c r="L213" s="10">
        <v>0.152</v>
      </c>
      <c r="M213" s="10">
        <v>0.106</v>
      </c>
      <c r="N213" s="8">
        <v>354</v>
      </c>
    </row>
    <row r="214" spans="1:14" ht="15" thickBot="1">
      <c r="A214" s="29">
        <v>213</v>
      </c>
      <c r="B214" s="22" t="s">
        <v>78</v>
      </c>
      <c r="C214" s="22" t="s">
        <v>37</v>
      </c>
      <c r="D214" s="8">
        <v>661</v>
      </c>
      <c r="E214" s="10">
        <v>0.16800000000000001</v>
      </c>
      <c r="F214" s="10">
        <v>0.38200000000000001</v>
      </c>
      <c r="G214" s="10">
        <v>0.44900000000000001</v>
      </c>
      <c r="H214" s="8">
        <v>4.8</v>
      </c>
      <c r="I214" s="10">
        <v>0.30399999999999999</v>
      </c>
      <c r="J214" s="10">
        <v>0.755</v>
      </c>
      <c r="K214" s="16">
        <v>0.25800000000000001</v>
      </c>
      <c r="L214" s="10">
        <v>0.13900000000000001</v>
      </c>
      <c r="M214" s="10">
        <v>0.11899999999999999</v>
      </c>
      <c r="N214" s="8">
        <v>582</v>
      </c>
    </row>
    <row r="215" spans="1:14" ht="15" thickBot="1">
      <c r="A215" s="29">
        <v>214</v>
      </c>
      <c r="B215" s="22" t="s">
        <v>258</v>
      </c>
      <c r="C215" s="22" t="s">
        <v>86</v>
      </c>
      <c r="D215" s="8">
        <v>425</v>
      </c>
      <c r="E215" s="10">
        <v>0.188</v>
      </c>
      <c r="F215" s="10">
        <v>0.39500000000000002</v>
      </c>
      <c r="G215" s="10">
        <v>0.41699999999999998</v>
      </c>
      <c r="H215" s="8">
        <v>3.2</v>
      </c>
      <c r="I215" s="10">
        <v>0.308</v>
      </c>
      <c r="J215" s="10">
        <v>0.77400000000000002</v>
      </c>
      <c r="K215" s="16">
        <v>0.25700000000000001</v>
      </c>
      <c r="L215" s="10">
        <v>0.156</v>
      </c>
      <c r="M215" s="10">
        <v>0.10100000000000001</v>
      </c>
      <c r="N215" s="8">
        <v>358</v>
      </c>
    </row>
    <row r="216" spans="1:14" ht="15" thickBot="1">
      <c r="A216" s="29">
        <v>215</v>
      </c>
      <c r="B216" s="22" t="s">
        <v>62</v>
      </c>
      <c r="C216" s="22" t="s">
        <v>58</v>
      </c>
      <c r="D216" s="8">
        <v>687</v>
      </c>
      <c r="E216" s="10">
        <v>0.23200000000000001</v>
      </c>
      <c r="F216" s="10">
        <v>0.42299999999999999</v>
      </c>
      <c r="G216" s="10">
        <v>0.34599999999999997</v>
      </c>
      <c r="H216" s="8">
        <v>1.8</v>
      </c>
      <c r="I216" s="10">
        <v>0.27</v>
      </c>
      <c r="J216" s="10">
        <v>0.86299999999999999</v>
      </c>
      <c r="K216" s="16">
        <v>0.25700000000000001</v>
      </c>
      <c r="L216" s="10">
        <v>0.20100000000000001</v>
      </c>
      <c r="M216" s="10">
        <v>5.6000000000000001E-2</v>
      </c>
      <c r="N216" s="8">
        <v>588</v>
      </c>
    </row>
    <row r="217" spans="1:14" ht="15" thickBot="1">
      <c r="A217" s="29">
        <v>216</v>
      </c>
      <c r="B217" s="22" t="s">
        <v>142</v>
      </c>
      <c r="C217" s="22" t="s">
        <v>24</v>
      </c>
      <c r="D217" s="8">
        <v>377</v>
      </c>
      <c r="E217" s="10">
        <v>0.15</v>
      </c>
      <c r="F217" s="10">
        <v>0.41399999999999998</v>
      </c>
      <c r="G217" s="10">
        <v>0.436</v>
      </c>
      <c r="H217" s="8">
        <v>2.8</v>
      </c>
      <c r="I217" s="10">
        <v>0.31900000000000001</v>
      </c>
      <c r="J217" s="10">
        <v>0.81299999999999994</v>
      </c>
      <c r="K217" s="16">
        <v>0.25700000000000001</v>
      </c>
      <c r="L217" s="10">
        <v>0.17</v>
      </c>
      <c r="M217" s="10">
        <v>8.6999999999999994E-2</v>
      </c>
      <c r="N217" s="8">
        <v>334</v>
      </c>
    </row>
    <row r="218" spans="1:14" ht="15" thickBot="1">
      <c r="A218" s="29">
        <v>217</v>
      </c>
      <c r="B218" s="22" t="s">
        <v>98</v>
      </c>
      <c r="C218" s="22" t="s">
        <v>41</v>
      </c>
      <c r="D218" s="8">
        <v>601</v>
      </c>
      <c r="E218" s="10">
        <v>0.152</v>
      </c>
      <c r="F218" s="10">
        <v>0.40200000000000002</v>
      </c>
      <c r="G218" s="10">
        <v>0.44500000000000001</v>
      </c>
      <c r="H218" s="8">
        <v>2.2999999999999998</v>
      </c>
      <c r="I218" s="10">
        <v>0.32</v>
      </c>
      <c r="J218" s="10">
        <v>0.77600000000000002</v>
      </c>
      <c r="K218" s="16">
        <v>0.25700000000000001</v>
      </c>
      <c r="L218" s="10">
        <v>0.14699999999999999</v>
      </c>
      <c r="M218" s="10">
        <v>0.11</v>
      </c>
      <c r="N218" s="8">
        <v>543</v>
      </c>
    </row>
    <row r="219" spans="1:14" ht="15" thickBot="1">
      <c r="A219" s="29">
        <v>218</v>
      </c>
      <c r="B219" s="22" t="s">
        <v>177</v>
      </c>
      <c r="C219" s="22" t="s">
        <v>97</v>
      </c>
      <c r="D219" s="8">
        <v>581</v>
      </c>
      <c r="E219" s="10">
        <v>0.20300000000000001</v>
      </c>
      <c r="F219" s="10">
        <v>0.32500000000000001</v>
      </c>
      <c r="G219" s="10">
        <v>0.47199999999999998</v>
      </c>
      <c r="H219" s="8">
        <v>5.4</v>
      </c>
      <c r="I219" s="10">
        <v>0.32400000000000001</v>
      </c>
      <c r="J219" s="10">
        <v>0.78600000000000003</v>
      </c>
      <c r="K219" s="16">
        <v>0.25700000000000001</v>
      </c>
      <c r="L219" s="10">
        <v>0.151</v>
      </c>
      <c r="M219" s="10">
        <v>0.105</v>
      </c>
      <c r="N219" s="8">
        <v>527</v>
      </c>
    </row>
    <row r="220" spans="1:14" ht="15" thickBot="1">
      <c r="A220" s="29">
        <v>219</v>
      </c>
      <c r="B220" s="22" t="s">
        <v>173</v>
      </c>
      <c r="C220" s="22" t="s">
        <v>52</v>
      </c>
      <c r="D220" s="8">
        <v>377</v>
      </c>
      <c r="E220" s="10">
        <v>0.20200000000000001</v>
      </c>
      <c r="F220" s="10">
        <v>0.432</v>
      </c>
      <c r="G220" s="10">
        <v>0.36599999999999999</v>
      </c>
      <c r="H220" s="8">
        <v>1.5</v>
      </c>
      <c r="I220" s="10">
        <v>0.46400000000000002</v>
      </c>
      <c r="J220" s="10">
        <v>0.749</v>
      </c>
      <c r="K220" s="16">
        <v>0.25700000000000001</v>
      </c>
      <c r="L220" s="10">
        <v>0.109</v>
      </c>
      <c r="M220" s="10">
        <v>0.14699999999999999</v>
      </c>
      <c r="N220" s="8">
        <v>355</v>
      </c>
    </row>
    <row r="221" spans="1:14" ht="15" thickBot="1">
      <c r="A221" s="29">
        <v>220</v>
      </c>
      <c r="B221" s="22" t="s">
        <v>36</v>
      </c>
      <c r="C221" s="22" t="s">
        <v>37</v>
      </c>
      <c r="D221" s="8">
        <v>645</v>
      </c>
      <c r="E221" s="10">
        <v>0.19</v>
      </c>
      <c r="F221" s="10">
        <v>0.439</v>
      </c>
      <c r="G221" s="10">
        <v>0.371</v>
      </c>
      <c r="H221" s="8">
        <v>9.3000000000000007</v>
      </c>
      <c r="I221" s="10">
        <v>0.30499999999999999</v>
      </c>
      <c r="J221" s="10">
        <v>0.80500000000000005</v>
      </c>
      <c r="K221" s="16">
        <v>0.25700000000000001</v>
      </c>
      <c r="L221" s="10">
        <v>0.16800000000000001</v>
      </c>
      <c r="M221" s="10">
        <v>8.8999999999999996E-2</v>
      </c>
      <c r="N221" s="8">
        <v>565</v>
      </c>
    </row>
    <row r="222" spans="1:14" ht="15" thickBot="1">
      <c r="A222" s="29">
        <v>221</v>
      </c>
      <c r="B222" s="22" t="s">
        <v>80</v>
      </c>
      <c r="C222" s="22" t="s">
        <v>52</v>
      </c>
      <c r="D222" s="8">
        <v>410</v>
      </c>
      <c r="E222" s="10">
        <v>0.19</v>
      </c>
      <c r="F222" s="10">
        <v>0.48199999999999998</v>
      </c>
      <c r="G222" s="10">
        <v>0.32700000000000001</v>
      </c>
      <c r="H222" s="8">
        <v>6.2</v>
      </c>
      <c r="I222" s="10">
        <v>0.34799999999999998</v>
      </c>
      <c r="J222" s="10">
        <v>0.82899999999999996</v>
      </c>
      <c r="K222" s="16">
        <v>0.25600000000000001</v>
      </c>
      <c r="L222" s="10">
        <v>0.18</v>
      </c>
      <c r="M222" s="10">
        <v>7.5999999999999998E-2</v>
      </c>
      <c r="N222" s="8">
        <v>360</v>
      </c>
    </row>
    <row r="223" spans="1:14" ht="15" thickBot="1">
      <c r="A223" s="29">
        <v>222</v>
      </c>
      <c r="B223" s="22" t="s">
        <v>154</v>
      </c>
      <c r="C223" s="22" t="s">
        <v>116</v>
      </c>
      <c r="D223" s="8">
        <v>362</v>
      </c>
      <c r="E223" s="10">
        <v>0.25600000000000001</v>
      </c>
      <c r="F223" s="10">
        <v>0.41299999999999998</v>
      </c>
      <c r="G223" s="10">
        <v>0.33100000000000002</v>
      </c>
      <c r="H223" s="8">
        <v>7</v>
      </c>
      <c r="I223" s="10">
        <v>0.34499999999999997</v>
      </c>
      <c r="J223" s="10">
        <v>0.78600000000000003</v>
      </c>
      <c r="K223" s="16">
        <v>0.25600000000000001</v>
      </c>
      <c r="L223" s="10">
        <v>0.14699999999999999</v>
      </c>
      <c r="M223" s="10">
        <v>0.109</v>
      </c>
      <c r="N223" s="8">
        <v>332</v>
      </c>
    </row>
    <row r="224" spans="1:14" ht="15" thickBot="1">
      <c r="A224" s="29">
        <v>223</v>
      </c>
      <c r="B224" s="22" t="s">
        <v>324</v>
      </c>
      <c r="C224" s="22" t="s">
        <v>169</v>
      </c>
      <c r="D224" s="8">
        <v>329</v>
      </c>
      <c r="E224" s="10">
        <v>0.13900000000000001</v>
      </c>
      <c r="F224" s="10">
        <v>0.52700000000000002</v>
      </c>
      <c r="G224" s="10">
        <v>0.33500000000000002</v>
      </c>
      <c r="H224" s="8">
        <v>5</v>
      </c>
      <c r="I224" s="10">
        <v>0.32100000000000001</v>
      </c>
      <c r="J224" s="10">
        <v>0.82899999999999996</v>
      </c>
      <c r="K224" s="16">
        <v>0.25600000000000001</v>
      </c>
      <c r="L224" s="10">
        <v>0.17299999999999999</v>
      </c>
      <c r="M224" s="10">
        <v>8.3000000000000004E-2</v>
      </c>
      <c r="N224" s="8">
        <v>303</v>
      </c>
    </row>
    <row r="225" spans="1:14" ht="15" thickBot="1">
      <c r="A225" s="29">
        <v>224</v>
      </c>
      <c r="B225" s="22" t="s">
        <v>101</v>
      </c>
      <c r="C225" s="22" t="s">
        <v>56</v>
      </c>
      <c r="D225" s="8">
        <v>691</v>
      </c>
      <c r="E225" s="10">
        <v>0.21299999999999999</v>
      </c>
      <c r="F225" s="10">
        <v>0.41699999999999998</v>
      </c>
      <c r="G225" s="10">
        <v>0.37</v>
      </c>
      <c r="H225" s="8">
        <v>5</v>
      </c>
      <c r="I225" s="10">
        <v>0.26800000000000002</v>
      </c>
      <c r="J225" s="10">
        <v>0.77100000000000002</v>
      </c>
      <c r="K225" s="16">
        <v>0.25600000000000001</v>
      </c>
      <c r="L225" s="10">
        <v>0.154</v>
      </c>
      <c r="M225" s="10">
        <v>0.10199999999999999</v>
      </c>
      <c r="N225" s="8">
        <v>580</v>
      </c>
    </row>
    <row r="226" spans="1:14" ht="15" thickBot="1">
      <c r="A226" s="29">
        <v>225</v>
      </c>
      <c r="B226" s="22" t="s">
        <v>38</v>
      </c>
      <c r="C226" s="22" t="s">
        <v>39</v>
      </c>
      <c r="D226" s="8">
        <v>694</v>
      </c>
      <c r="E226" s="10">
        <v>0.184</v>
      </c>
      <c r="F226" s="10">
        <v>0.38</v>
      </c>
      <c r="G226" s="10">
        <v>0.435</v>
      </c>
      <c r="H226" s="8">
        <v>8.1</v>
      </c>
      <c r="I226" s="10">
        <v>0.34399999999999997</v>
      </c>
      <c r="J226" s="10">
        <v>0.79100000000000004</v>
      </c>
      <c r="K226" s="16">
        <v>0.255</v>
      </c>
      <c r="L226" s="10">
        <v>0.15</v>
      </c>
      <c r="M226" s="10">
        <v>0.105</v>
      </c>
      <c r="N226" s="8">
        <v>641</v>
      </c>
    </row>
    <row r="227" spans="1:14" ht="15" thickBot="1">
      <c r="A227" s="29">
        <v>226</v>
      </c>
      <c r="B227" s="22" t="s">
        <v>285</v>
      </c>
      <c r="C227" s="22" t="s">
        <v>45</v>
      </c>
      <c r="D227" s="8">
        <v>448</v>
      </c>
      <c r="E227" s="10">
        <v>0.189</v>
      </c>
      <c r="F227" s="10">
        <v>0.41699999999999998</v>
      </c>
      <c r="G227" s="10">
        <v>0.39400000000000002</v>
      </c>
      <c r="H227" s="8">
        <v>6.6</v>
      </c>
      <c r="I227" s="10">
        <v>0.30299999999999999</v>
      </c>
      <c r="J227" s="10">
        <v>0.82599999999999996</v>
      </c>
      <c r="K227" s="16">
        <v>0.254</v>
      </c>
      <c r="L227" s="10">
        <v>0.17299999999999999</v>
      </c>
      <c r="M227" s="10">
        <v>8.2000000000000003E-2</v>
      </c>
      <c r="N227" s="8">
        <v>404</v>
      </c>
    </row>
    <row r="228" spans="1:14" ht="15" thickBot="1">
      <c r="A228" s="29">
        <v>227</v>
      </c>
      <c r="B228" s="22" t="s">
        <v>296</v>
      </c>
      <c r="C228" s="22" t="s">
        <v>100</v>
      </c>
      <c r="D228" s="8">
        <v>323</v>
      </c>
      <c r="E228" s="10">
        <v>0.13100000000000001</v>
      </c>
      <c r="F228" s="10">
        <v>0.45800000000000002</v>
      </c>
      <c r="G228" s="10">
        <v>0.41099999999999998</v>
      </c>
      <c r="H228" s="8">
        <v>3.7</v>
      </c>
      <c r="I228" s="10">
        <v>0.28499999999999998</v>
      </c>
      <c r="J228" s="10">
        <v>0.84799999999999998</v>
      </c>
      <c r="K228" s="16">
        <v>0.254</v>
      </c>
      <c r="L228" s="10">
        <v>0.186</v>
      </c>
      <c r="M228" s="10">
        <v>6.8000000000000005E-2</v>
      </c>
      <c r="N228" s="8">
        <v>294</v>
      </c>
    </row>
    <row r="229" spans="1:14" ht="15" thickBot="1">
      <c r="A229" s="29">
        <v>228</v>
      </c>
      <c r="B229" s="22" t="s">
        <v>262</v>
      </c>
      <c r="C229" s="22" t="s">
        <v>153</v>
      </c>
      <c r="D229" s="8">
        <v>357</v>
      </c>
      <c r="E229" s="10">
        <v>0.157</v>
      </c>
      <c r="F229" s="10">
        <v>0.46200000000000002</v>
      </c>
      <c r="G229" s="10">
        <v>0.38100000000000001</v>
      </c>
      <c r="H229" s="8">
        <v>5.3</v>
      </c>
      <c r="I229" s="10">
        <v>0.29199999999999998</v>
      </c>
      <c r="J229" s="10">
        <v>0.77600000000000002</v>
      </c>
      <c r="K229" s="16">
        <v>0.253</v>
      </c>
      <c r="L229" s="10">
        <v>0.14899999999999999</v>
      </c>
      <c r="M229" s="10">
        <v>0.104</v>
      </c>
      <c r="N229" s="8">
        <v>312</v>
      </c>
    </row>
    <row r="230" spans="1:14" ht="15" thickBot="1">
      <c r="A230" s="29">
        <v>229</v>
      </c>
      <c r="B230" s="22" t="s">
        <v>59</v>
      </c>
      <c r="C230" s="22" t="s">
        <v>56</v>
      </c>
      <c r="D230" s="8">
        <v>688</v>
      </c>
      <c r="E230" s="10">
        <v>0.191</v>
      </c>
      <c r="F230" s="10">
        <v>0.46899999999999997</v>
      </c>
      <c r="G230" s="10">
        <v>0.34100000000000003</v>
      </c>
      <c r="H230" s="8">
        <v>6.8</v>
      </c>
      <c r="I230" s="10">
        <v>0.33500000000000002</v>
      </c>
      <c r="J230" s="10">
        <v>0.88800000000000001</v>
      </c>
      <c r="K230" s="16">
        <v>0.252</v>
      </c>
      <c r="L230" s="10">
        <v>0.20100000000000001</v>
      </c>
      <c r="M230" s="10">
        <v>5.0999999999999997E-2</v>
      </c>
      <c r="N230" s="8">
        <v>619</v>
      </c>
    </row>
    <row r="231" spans="1:14" ht="15" thickBot="1">
      <c r="A231" s="29">
        <v>230</v>
      </c>
      <c r="B231" s="22" t="s">
        <v>224</v>
      </c>
      <c r="C231" s="22" t="s">
        <v>116</v>
      </c>
      <c r="D231" s="8">
        <v>626</v>
      </c>
      <c r="E231" s="10">
        <v>0.22900000000000001</v>
      </c>
      <c r="F231" s="10">
        <v>0.35699999999999998</v>
      </c>
      <c r="G231" s="10">
        <v>0.41399999999999998</v>
      </c>
      <c r="H231" s="8">
        <v>3.1</v>
      </c>
      <c r="I231" s="10">
        <v>0.29599999999999999</v>
      </c>
      <c r="J231" s="10">
        <v>0.84399999999999997</v>
      </c>
      <c r="K231" s="16">
        <v>0.252</v>
      </c>
      <c r="L231" s="10">
        <v>0.182</v>
      </c>
      <c r="M231" s="10">
        <v>7.0000000000000007E-2</v>
      </c>
      <c r="N231" s="8">
        <v>558</v>
      </c>
    </row>
    <row r="232" spans="1:14" ht="15" thickBot="1">
      <c r="A232" s="29">
        <v>231</v>
      </c>
      <c r="B232" s="22" t="s">
        <v>307</v>
      </c>
      <c r="C232" s="22" t="s">
        <v>24</v>
      </c>
      <c r="D232" s="8">
        <v>304</v>
      </c>
      <c r="E232" s="10">
        <v>0.161</v>
      </c>
      <c r="F232" s="10">
        <v>0.372</v>
      </c>
      <c r="G232" s="10">
        <v>0.46700000000000003</v>
      </c>
      <c r="H232" s="8">
        <v>5.5</v>
      </c>
      <c r="I232" s="10">
        <v>0.24299999999999999</v>
      </c>
      <c r="J232" s="10">
        <v>0.80600000000000005</v>
      </c>
      <c r="K232" s="16">
        <v>0.252</v>
      </c>
      <c r="L232" s="10">
        <v>0.16600000000000001</v>
      </c>
      <c r="M232" s="10">
        <v>8.5000000000000006E-2</v>
      </c>
      <c r="N232" s="8">
        <v>256</v>
      </c>
    </row>
    <row r="233" spans="1:14" ht="15" thickBot="1">
      <c r="A233" s="29">
        <v>232</v>
      </c>
      <c r="B233" s="22" t="s">
        <v>122</v>
      </c>
      <c r="C233" s="22" t="s">
        <v>29</v>
      </c>
      <c r="D233" s="8">
        <v>362</v>
      </c>
      <c r="E233" s="10">
        <v>0.24299999999999999</v>
      </c>
      <c r="F233" s="10">
        <v>0.33</v>
      </c>
      <c r="G233" s="10">
        <v>0.42699999999999999</v>
      </c>
      <c r="H233" s="8">
        <v>3.8</v>
      </c>
      <c r="I233" s="10">
        <v>0.23</v>
      </c>
      <c r="J233" s="10">
        <v>0.755</v>
      </c>
      <c r="K233" s="16">
        <v>0.252</v>
      </c>
      <c r="L233" s="10">
        <v>0.14299999999999999</v>
      </c>
      <c r="M233" s="10">
        <v>0.109</v>
      </c>
      <c r="N233" s="8">
        <v>308</v>
      </c>
    </row>
    <row r="234" spans="1:14" ht="15" thickBot="1">
      <c r="A234" s="29">
        <v>233</v>
      </c>
      <c r="B234" s="22" t="s">
        <v>65</v>
      </c>
      <c r="C234" s="22" t="s">
        <v>64</v>
      </c>
      <c r="D234" s="8">
        <v>600</v>
      </c>
      <c r="E234" s="10">
        <v>0.19400000000000001</v>
      </c>
      <c r="F234" s="10">
        <v>0.52</v>
      </c>
      <c r="G234" s="10">
        <v>0.28599999999999998</v>
      </c>
      <c r="H234" s="8">
        <v>1.8</v>
      </c>
      <c r="I234" s="10">
        <v>0.22800000000000001</v>
      </c>
      <c r="J234" s="10">
        <v>0.83499999999999996</v>
      </c>
      <c r="K234" s="16">
        <v>0.251</v>
      </c>
      <c r="L234" s="10">
        <v>0.18099999999999999</v>
      </c>
      <c r="M234" s="10">
        <v>7.0000000000000007E-2</v>
      </c>
      <c r="N234" s="8">
        <v>525</v>
      </c>
    </row>
    <row r="235" spans="1:14" ht="15" thickBot="1">
      <c r="A235" s="29">
        <v>234</v>
      </c>
      <c r="B235" s="22" t="s">
        <v>120</v>
      </c>
      <c r="C235" s="22" t="s">
        <v>89</v>
      </c>
      <c r="D235" s="8">
        <v>546</v>
      </c>
      <c r="E235" s="10">
        <v>0.249</v>
      </c>
      <c r="F235" s="10">
        <v>0.44700000000000001</v>
      </c>
      <c r="G235" s="10">
        <v>0.30499999999999999</v>
      </c>
      <c r="H235" s="8">
        <v>4.3</v>
      </c>
      <c r="I235" s="10">
        <v>0.36599999999999999</v>
      </c>
      <c r="J235" s="10">
        <v>0.68799999999999994</v>
      </c>
      <c r="K235" s="16">
        <v>0.251</v>
      </c>
      <c r="L235" s="10">
        <v>9.1999999999999998E-2</v>
      </c>
      <c r="M235" s="10">
        <v>0.16</v>
      </c>
      <c r="N235" s="8">
        <v>457</v>
      </c>
    </row>
    <row r="236" spans="1:14" ht="15" thickBot="1">
      <c r="A236" s="29">
        <v>235</v>
      </c>
      <c r="B236" s="22" t="s">
        <v>325</v>
      </c>
      <c r="C236" s="22" t="s">
        <v>54</v>
      </c>
      <c r="D236" s="8">
        <v>330</v>
      </c>
      <c r="E236" s="10">
        <v>0.155</v>
      </c>
      <c r="F236" s="10">
        <v>0.45</v>
      </c>
      <c r="G236" s="10">
        <v>0.39500000000000002</v>
      </c>
      <c r="H236" s="8">
        <v>4.9000000000000004</v>
      </c>
      <c r="I236" s="10">
        <v>0.312</v>
      </c>
      <c r="J236" s="10">
        <v>0.79100000000000004</v>
      </c>
      <c r="K236" s="16">
        <v>0.251</v>
      </c>
      <c r="L236" s="10">
        <v>0.14599999999999999</v>
      </c>
      <c r="M236" s="10">
        <v>0.105</v>
      </c>
      <c r="N236" s="8">
        <v>298</v>
      </c>
    </row>
    <row r="237" spans="1:14" ht="15" thickBot="1">
      <c r="A237" s="29">
        <v>236</v>
      </c>
      <c r="B237" s="22" t="s">
        <v>67</v>
      </c>
      <c r="C237" s="22" t="s">
        <v>52</v>
      </c>
      <c r="D237" s="8">
        <v>496</v>
      </c>
      <c r="E237" s="10">
        <v>0.193</v>
      </c>
      <c r="F237" s="10">
        <v>0.35199999999999998</v>
      </c>
      <c r="G237" s="10">
        <v>0.45500000000000002</v>
      </c>
      <c r="H237" s="8">
        <v>1.8</v>
      </c>
      <c r="I237" s="10">
        <v>0.29899999999999999</v>
      </c>
      <c r="J237" s="10">
        <v>0.79700000000000004</v>
      </c>
      <c r="K237" s="16">
        <v>0.251</v>
      </c>
      <c r="L237" s="10">
        <v>0.16300000000000001</v>
      </c>
      <c r="M237" s="10">
        <v>8.7999999999999995E-2</v>
      </c>
      <c r="N237" s="8">
        <v>410</v>
      </c>
    </row>
    <row r="238" spans="1:14" ht="15" thickBot="1">
      <c r="A238" s="29">
        <v>237</v>
      </c>
      <c r="B238" s="22" t="s">
        <v>234</v>
      </c>
      <c r="C238" s="22" t="s">
        <v>153</v>
      </c>
      <c r="D238" s="8">
        <v>518</v>
      </c>
      <c r="E238" s="10">
        <v>0.218</v>
      </c>
      <c r="F238" s="10">
        <v>0.35099999999999998</v>
      </c>
      <c r="G238" s="10">
        <v>0.43099999999999999</v>
      </c>
      <c r="H238" s="8">
        <v>6</v>
      </c>
      <c r="I238" s="10">
        <v>0.30599999999999999</v>
      </c>
      <c r="J238" s="10">
        <v>0.82</v>
      </c>
      <c r="K238" s="16">
        <v>0.25</v>
      </c>
      <c r="L238" s="10">
        <v>0.16500000000000001</v>
      </c>
      <c r="M238" s="10">
        <v>8.5000000000000006E-2</v>
      </c>
      <c r="N238" s="8">
        <v>464</v>
      </c>
    </row>
    <row r="239" spans="1:14" ht="15" thickBot="1">
      <c r="A239" s="29">
        <v>238</v>
      </c>
      <c r="B239" s="22" t="s">
        <v>185</v>
      </c>
      <c r="C239" s="22" t="s">
        <v>97</v>
      </c>
      <c r="D239" s="8">
        <v>592</v>
      </c>
      <c r="E239" s="10">
        <v>0.222</v>
      </c>
      <c r="F239" s="10">
        <v>0.40400000000000003</v>
      </c>
      <c r="G239" s="10">
        <v>0.375</v>
      </c>
      <c r="H239" s="8">
        <v>4.5</v>
      </c>
      <c r="I239" s="10">
        <v>0.36399999999999999</v>
      </c>
      <c r="J239" s="10">
        <v>0.82099999999999995</v>
      </c>
      <c r="K239" s="16">
        <v>0.25</v>
      </c>
      <c r="L239" s="10">
        <v>0.159</v>
      </c>
      <c r="M239" s="10">
        <v>9.0999999999999998E-2</v>
      </c>
      <c r="N239" s="8">
        <v>547</v>
      </c>
    </row>
    <row r="240" spans="1:14" ht="15" thickBot="1">
      <c r="A240" s="29">
        <v>239</v>
      </c>
      <c r="B240" s="22" t="s">
        <v>76</v>
      </c>
      <c r="C240" s="22" t="s">
        <v>64</v>
      </c>
      <c r="D240" s="8">
        <v>571</v>
      </c>
      <c r="E240" s="10">
        <v>0.21099999999999999</v>
      </c>
      <c r="F240" s="10">
        <v>0.31900000000000001</v>
      </c>
      <c r="G240" s="10">
        <v>0.47</v>
      </c>
      <c r="H240" s="8">
        <v>1.9</v>
      </c>
      <c r="I240" s="10">
        <v>0.32</v>
      </c>
      <c r="J240" s="10">
        <v>0.82799999999999996</v>
      </c>
      <c r="K240" s="16">
        <v>0.25</v>
      </c>
      <c r="L240" s="10">
        <v>0.17100000000000001</v>
      </c>
      <c r="M240" s="10">
        <v>7.9000000000000001E-2</v>
      </c>
      <c r="N240" s="8">
        <v>492</v>
      </c>
    </row>
    <row r="241" spans="1:14" ht="15" thickBot="1">
      <c r="A241" s="29">
        <v>240</v>
      </c>
      <c r="B241" s="22" t="s">
        <v>30</v>
      </c>
      <c r="C241" s="22" t="s">
        <v>26</v>
      </c>
      <c r="D241" s="8">
        <v>720</v>
      </c>
      <c r="E241" s="10">
        <v>0.17799999999999999</v>
      </c>
      <c r="F241" s="10">
        <v>0.38700000000000001</v>
      </c>
      <c r="G241" s="10">
        <v>0.436</v>
      </c>
      <c r="H241" s="8">
        <v>3.1</v>
      </c>
      <c r="I241" s="10">
        <v>0.29499999999999998</v>
      </c>
      <c r="J241" s="10">
        <v>0.746</v>
      </c>
      <c r="K241" s="16">
        <v>0.249</v>
      </c>
      <c r="L241" s="10">
        <v>0.13100000000000001</v>
      </c>
      <c r="M241" s="10">
        <v>0.11899999999999999</v>
      </c>
      <c r="N241" s="8">
        <v>608</v>
      </c>
    </row>
    <row r="242" spans="1:14" ht="15" thickBot="1">
      <c r="A242" s="29">
        <v>241</v>
      </c>
      <c r="B242" s="22" t="s">
        <v>171</v>
      </c>
      <c r="C242" s="22" t="s">
        <v>37</v>
      </c>
      <c r="D242" s="8">
        <v>592</v>
      </c>
      <c r="E242" s="10">
        <v>0.21299999999999999</v>
      </c>
      <c r="F242" s="10">
        <v>0.43099999999999999</v>
      </c>
      <c r="G242" s="10">
        <v>0.35599999999999998</v>
      </c>
      <c r="H242" s="8">
        <v>3.9</v>
      </c>
      <c r="I242" s="10">
        <v>0.33400000000000002</v>
      </c>
      <c r="J242" s="10">
        <v>0.83499999999999996</v>
      </c>
      <c r="K242" s="16">
        <v>0.249</v>
      </c>
      <c r="L242" s="10">
        <v>0.16900000000000001</v>
      </c>
      <c r="M242" s="10">
        <v>8.1000000000000003E-2</v>
      </c>
      <c r="N242" s="8">
        <v>551</v>
      </c>
    </row>
    <row r="243" spans="1:14" ht="15" thickBot="1">
      <c r="A243" s="29">
        <v>242</v>
      </c>
      <c r="B243" s="22" t="s">
        <v>311</v>
      </c>
      <c r="C243" s="22" t="s">
        <v>109</v>
      </c>
      <c r="D243" s="8">
        <v>526</v>
      </c>
      <c r="E243" s="10">
        <v>0.17199999999999999</v>
      </c>
      <c r="F243" s="10">
        <v>0.46800000000000003</v>
      </c>
      <c r="G243" s="10">
        <v>0.36</v>
      </c>
      <c r="H243" s="8">
        <v>2.2000000000000002</v>
      </c>
      <c r="I243" s="10">
        <v>0.39800000000000002</v>
      </c>
      <c r="J243" s="10">
        <v>0.74399999999999999</v>
      </c>
      <c r="K243" s="16">
        <v>0.248</v>
      </c>
      <c r="L243" s="10">
        <v>0.108</v>
      </c>
      <c r="M243" s="10">
        <v>0.14000000000000001</v>
      </c>
      <c r="N243" s="8">
        <v>486</v>
      </c>
    </row>
    <row r="244" spans="1:14" ht="15" thickBot="1">
      <c r="A244" s="29">
        <v>243</v>
      </c>
      <c r="B244" s="22" t="s">
        <v>261</v>
      </c>
      <c r="C244" s="22" t="s">
        <v>109</v>
      </c>
      <c r="D244" s="8">
        <v>413</v>
      </c>
      <c r="E244" s="10">
        <v>0.23400000000000001</v>
      </c>
      <c r="F244" s="10">
        <v>0.36399999999999999</v>
      </c>
      <c r="G244" s="10">
        <v>0.40300000000000002</v>
      </c>
      <c r="H244" s="8">
        <v>5.6</v>
      </c>
      <c r="I244" s="10">
        <v>0.315</v>
      </c>
      <c r="J244" s="10">
        <v>0.83</v>
      </c>
      <c r="K244" s="16">
        <v>0.248</v>
      </c>
      <c r="L244" s="10">
        <v>0.16800000000000001</v>
      </c>
      <c r="M244" s="10">
        <v>0.08</v>
      </c>
      <c r="N244" s="8">
        <v>359</v>
      </c>
    </row>
    <row r="245" spans="1:14" ht="15" thickBot="1">
      <c r="A245" s="29">
        <v>244</v>
      </c>
      <c r="B245" s="22" t="s">
        <v>172</v>
      </c>
      <c r="C245" s="22" t="s">
        <v>95</v>
      </c>
      <c r="D245" s="8">
        <v>371</v>
      </c>
      <c r="E245" s="10">
        <v>0.23200000000000001</v>
      </c>
      <c r="F245" s="10">
        <v>0.46500000000000002</v>
      </c>
      <c r="G245" s="10">
        <v>0.30299999999999999</v>
      </c>
      <c r="H245" s="8">
        <v>4.0999999999999996</v>
      </c>
      <c r="I245" s="10">
        <v>0.27</v>
      </c>
      <c r="J245" s="10">
        <v>0.875</v>
      </c>
      <c r="K245" s="16">
        <v>0.248</v>
      </c>
      <c r="L245" s="10">
        <v>0.19500000000000001</v>
      </c>
      <c r="M245" s="10">
        <v>5.2999999999999999E-2</v>
      </c>
      <c r="N245" s="8">
        <v>327</v>
      </c>
    </row>
    <row r="246" spans="1:14" ht="15" thickBot="1">
      <c r="A246" s="29">
        <v>245</v>
      </c>
      <c r="B246" s="22" t="s">
        <v>315</v>
      </c>
      <c r="C246" s="22" t="s">
        <v>129</v>
      </c>
      <c r="D246" s="8">
        <v>586</v>
      </c>
      <c r="E246" s="10">
        <v>0.20100000000000001</v>
      </c>
      <c r="F246" s="10">
        <v>0.42499999999999999</v>
      </c>
      <c r="G246" s="10">
        <v>0.374</v>
      </c>
      <c r="H246" s="8">
        <v>2.2000000000000002</v>
      </c>
      <c r="I246" s="10">
        <v>0.33900000000000002</v>
      </c>
      <c r="J246" s="10">
        <v>0.81699999999999995</v>
      </c>
      <c r="K246" s="16">
        <v>0.248</v>
      </c>
      <c r="L246" s="10">
        <v>0.158</v>
      </c>
      <c r="M246" s="10">
        <v>0.09</v>
      </c>
      <c r="N246" s="8">
        <v>527</v>
      </c>
    </row>
    <row r="247" spans="1:14" ht="15" thickBot="1">
      <c r="A247" s="29">
        <v>246</v>
      </c>
      <c r="B247" s="22" t="s">
        <v>42</v>
      </c>
      <c r="C247" s="22" t="s">
        <v>43</v>
      </c>
      <c r="D247" s="8">
        <v>687</v>
      </c>
      <c r="E247" s="10">
        <v>0.20100000000000001</v>
      </c>
      <c r="F247" s="10">
        <v>0.34100000000000003</v>
      </c>
      <c r="G247" s="10">
        <v>0.45800000000000002</v>
      </c>
      <c r="H247" s="8">
        <v>6.4</v>
      </c>
      <c r="I247" s="10">
        <v>0.30499999999999999</v>
      </c>
      <c r="J247" s="10">
        <v>0.79400000000000004</v>
      </c>
      <c r="K247" s="16">
        <v>0.248</v>
      </c>
      <c r="L247" s="10">
        <v>0.14899999999999999</v>
      </c>
      <c r="M247" s="10">
        <v>9.9000000000000005E-2</v>
      </c>
      <c r="N247" s="8">
        <v>602</v>
      </c>
    </row>
    <row r="248" spans="1:14" ht="15" thickBot="1">
      <c r="A248" s="29">
        <v>247</v>
      </c>
      <c r="B248" s="22" t="s">
        <v>199</v>
      </c>
      <c r="C248" s="22" t="s">
        <v>58</v>
      </c>
      <c r="D248" s="8">
        <v>368</v>
      </c>
      <c r="E248" s="10">
        <v>0.20200000000000001</v>
      </c>
      <c r="F248" s="10">
        <v>0.434</v>
      </c>
      <c r="G248" s="10">
        <v>0.36299999999999999</v>
      </c>
      <c r="H248" s="8">
        <v>4.5</v>
      </c>
      <c r="I248" s="10">
        <v>0.34300000000000003</v>
      </c>
      <c r="J248" s="10">
        <v>0.79700000000000004</v>
      </c>
      <c r="K248" s="16">
        <v>0.247</v>
      </c>
      <c r="L248" s="10">
        <v>0.14499999999999999</v>
      </c>
      <c r="M248" s="10">
        <v>0.10299999999999999</v>
      </c>
      <c r="N248" s="8">
        <v>346</v>
      </c>
    </row>
    <row r="249" spans="1:14" ht="15" thickBot="1">
      <c r="A249" s="29">
        <v>248</v>
      </c>
      <c r="B249" s="22" t="s">
        <v>66</v>
      </c>
      <c r="C249" s="22" t="s">
        <v>41</v>
      </c>
      <c r="D249" s="8">
        <v>635</v>
      </c>
      <c r="E249" s="10">
        <v>0.192</v>
      </c>
      <c r="F249" s="10">
        <v>0.47099999999999997</v>
      </c>
      <c r="G249" s="10">
        <v>0.33600000000000002</v>
      </c>
      <c r="H249" s="8">
        <v>5.9</v>
      </c>
      <c r="I249" s="10">
        <v>0.35699999999999998</v>
      </c>
      <c r="J249" s="10">
        <v>0.71599999999999997</v>
      </c>
      <c r="K249" s="16">
        <v>0.247</v>
      </c>
      <c r="L249" s="10">
        <v>9.2999999999999999E-2</v>
      </c>
      <c r="M249" s="10">
        <v>0.153</v>
      </c>
      <c r="N249" s="8">
        <v>575</v>
      </c>
    </row>
    <row r="250" spans="1:14" ht="15" thickBot="1">
      <c r="A250" s="29">
        <v>249</v>
      </c>
      <c r="B250" s="22" t="s">
        <v>106</v>
      </c>
      <c r="C250" s="22" t="s">
        <v>54</v>
      </c>
      <c r="D250" s="8">
        <v>672</v>
      </c>
      <c r="E250" s="10">
        <v>0.21099999999999999</v>
      </c>
      <c r="F250" s="10">
        <v>0.39200000000000002</v>
      </c>
      <c r="G250" s="10">
        <v>0.39600000000000002</v>
      </c>
      <c r="H250" s="8">
        <v>4.3</v>
      </c>
      <c r="I250" s="10">
        <v>0.29499999999999998</v>
      </c>
      <c r="J250" s="10">
        <v>0.80800000000000005</v>
      </c>
      <c r="K250" s="16">
        <v>0.246</v>
      </c>
      <c r="L250" s="10">
        <v>0.156</v>
      </c>
      <c r="M250" s="10">
        <v>0.09</v>
      </c>
      <c r="N250" s="8">
        <v>596</v>
      </c>
    </row>
    <row r="251" spans="1:14" ht="15" thickBot="1">
      <c r="A251" s="29">
        <v>250</v>
      </c>
      <c r="B251" s="22" t="s">
        <v>281</v>
      </c>
      <c r="C251" s="6" t="s">
        <v>103</v>
      </c>
      <c r="D251" s="8">
        <v>617</v>
      </c>
      <c r="E251" s="10">
        <v>0.17499999999999999</v>
      </c>
      <c r="F251" s="10">
        <v>0.48299999999999998</v>
      </c>
      <c r="G251" s="10">
        <v>0.34100000000000003</v>
      </c>
      <c r="H251" s="8">
        <v>0.7</v>
      </c>
      <c r="I251" s="10">
        <v>0.311</v>
      </c>
      <c r="J251" s="10">
        <v>0.77100000000000002</v>
      </c>
      <c r="K251" s="16">
        <v>0.246</v>
      </c>
      <c r="L251" s="10">
        <v>0.13700000000000001</v>
      </c>
      <c r="M251" s="10">
        <v>0.109</v>
      </c>
      <c r="N251" s="8">
        <v>547</v>
      </c>
    </row>
    <row r="252" spans="1:14" ht="15" thickBot="1">
      <c r="A252" s="29">
        <v>251</v>
      </c>
      <c r="B252" s="22" t="s">
        <v>314</v>
      </c>
      <c r="C252" s="22" t="s">
        <v>24</v>
      </c>
      <c r="D252" s="8">
        <v>422</v>
      </c>
      <c r="E252" s="10">
        <v>0.217</v>
      </c>
      <c r="F252" s="10">
        <v>0.48299999999999998</v>
      </c>
      <c r="G252" s="10">
        <v>0.3</v>
      </c>
      <c r="H252" s="8">
        <v>4</v>
      </c>
      <c r="I252" s="10">
        <v>0.372</v>
      </c>
      <c r="J252" s="10">
        <v>0.79300000000000004</v>
      </c>
      <c r="K252" s="16">
        <v>0.245</v>
      </c>
      <c r="L252" s="10">
        <v>0.13200000000000001</v>
      </c>
      <c r="M252" s="10">
        <v>0.113</v>
      </c>
      <c r="N252" s="8">
        <v>394</v>
      </c>
    </row>
    <row r="253" spans="1:14" ht="15" thickBot="1">
      <c r="A253" s="29">
        <v>252</v>
      </c>
      <c r="B253" s="22" t="s">
        <v>183</v>
      </c>
      <c r="C253" s="22" t="s">
        <v>29</v>
      </c>
      <c r="D253" s="8">
        <v>445</v>
      </c>
      <c r="E253" s="10">
        <v>0.16800000000000001</v>
      </c>
      <c r="F253" s="10">
        <v>0.46800000000000003</v>
      </c>
      <c r="G253" s="10">
        <v>0.36399999999999999</v>
      </c>
      <c r="H253" s="8">
        <v>4.8</v>
      </c>
      <c r="I253" s="10">
        <v>0.32200000000000001</v>
      </c>
      <c r="J253" s="10">
        <v>0.76700000000000002</v>
      </c>
      <c r="K253" s="16">
        <v>0.24399999999999999</v>
      </c>
      <c r="L253" s="10">
        <v>0.128</v>
      </c>
      <c r="M253" s="10">
        <v>0.11600000000000001</v>
      </c>
      <c r="N253" s="8">
        <v>394</v>
      </c>
    </row>
    <row r="254" spans="1:14" ht="15" thickBot="1">
      <c r="A254" s="29">
        <v>253</v>
      </c>
      <c r="B254" s="22" t="s">
        <v>212</v>
      </c>
      <c r="C254" s="6" t="s">
        <v>103</v>
      </c>
      <c r="D254" s="8">
        <v>619</v>
      </c>
      <c r="E254" s="10">
        <v>0.182</v>
      </c>
      <c r="F254" s="10">
        <v>0.438</v>
      </c>
      <c r="G254" s="10">
        <v>0.38</v>
      </c>
      <c r="H254" s="8">
        <v>4</v>
      </c>
      <c r="I254" s="10">
        <v>0.27400000000000002</v>
      </c>
      <c r="J254" s="10">
        <v>0.79500000000000004</v>
      </c>
      <c r="K254" s="16">
        <v>0.24399999999999999</v>
      </c>
      <c r="L254" s="10">
        <v>0.151</v>
      </c>
      <c r="M254" s="10">
        <v>9.2999999999999999E-2</v>
      </c>
      <c r="N254" s="8">
        <v>550</v>
      </c>
    </row>
    <row r="255" spans="1:14" ht="15" thickBot="1">
      <c r="A255" s="29">
        <v>254</v>
      </c>
      <c r="B255" s="22" t="s">
        <v>284</v>
      </c>
      <c r="C255" s="22" t="s">
        <v>24</v>
      </c>
      <c r="D255" s="8">
        <v>423</v>
      </c>
      <c r="E255" s="10">
        <v>0.19400000000000001</v>
      </c>
      <c r="F255" s="10">
        <v>0.45300000000000001</v>
      </c>
      <c r="G255" s="10">
        <v>0.35299999999999998</v>
      </c>
      <c r="H255" s="8">
        <v>4.7</v>
      </c>
      <c r="I255" s="10">
        <v>0.35899999999999999</v>
      </c>
      <c r="J255" s="10">
        <v>0.84699999999999998</v>
      </c>
      <c r="K255" s="16">
        <v>0.24399999999999999</v>
      </c>
      <c r="L255" s="10">
        <v>0.16900000000000001</v>
      </c>
      <c r="M255" s="10">
        <v>7.4999999999999997E-2</v>
      </c>
      <c r="N255" s="8">
        <v>385</v>
      </c>
    </row>
    <row r="256" spans="1:14" ht="15" thickBot="1">
      <c r="A256" s="29">
        <v>255</v>
      </c>
      <c r="B256" s="22" t="s">
        <v>81</v>
      </c>
      <c r="C256" s="22" t="s">
        <v>52</v>
      </c>
      <c r="D256" s="8">
        <v>724</v>
      </c>
      <c r="E256" s="10">
        <v>0.186</v>
      </c>
      <c r="F256" s="10">
        <v>0.35399999999999998</v>
      </c>
      <c r="G256" s="10">
        <v>0.46</v>
      </c>
      <c r="H256" s="8">
        <v>3.7</v>
      </c>
      <c r="I256" s="10">
        <v>0.223</v>
      </c>
      <c r="J256" s="10">
        <v>0.874</v>
      </c>
      <c r="K256" s="16">
        <v>0.24399999999999999</v>
      </c>
      <c r="L256" s="10">
        <v>0.19500000000000001</v>
      </c>
      <c r="M256" s="10">
        <v>4.9000000000000002E-2</v>
      </c>
      <c r="N256" s="8">
        <v>622</v>
      </c>
    </row>
    <row r="257" spans="1:14" ht="15" thickBot="1">
      <c r="A257" s="29">
        <v>256</v>
      </c>
      <c r="B257" s="22" t="s">
        <v>280</v>
      </c>
      <c r="C257" s="22" t="s">
        <v>39</v>
      </c>
      <c r="D257" s="8">
        <v>461</v>
      </c>
      <c r="E257" s="10">
        <v>0.246</v>
      </c>
      <c r="F257" s="10">
        <v>0.30399999999999999</v>
      </c>
      <c r="G257" s="10">
        <v>0.45</v>
      </c>
      <c r="H257" s="8">
        <v>3.6</v>
      </c>
      <c r="I257" s="10">
        <v>0.35899999999999999</v>
      </c>
      <c r="J257" s="10">
        <v>0.79800000000000004</v>
      </c>
      <c r="K257" s="16">
        <v>0.24299999999999999</v>
      </c>
      <c r="L257" s="10">
        <v>0.13900000000000001</v>
      </c>
      <c r="M257" s="10">
        <v>0.105</v>
      </c>
      <c r="N257" s="8">
        <v>428</v>
      </c>
    </row>
    <row r="258" spans="1:14" ht="15" thickBot="1">
      <c r="A258" s="29">
        <v>257</v>
      </c>
      <c r="B258" s="22" t="s">
        <v>84</v>
      </c>
      <c r="C258" s="22" t="s">
        <v>24</v>
      </c>
      <c r="D258" s="8">
        <v>554</v>
      </c>
      <c r="E258" s="10">
        <v>0.189</v>
      </c>
      <c r="F258" s="10">
        <v>0.372</v>
      </c>
      <c r="G258" s="10">
        <v>0.439</v>
      </c>
      <c r="H258" s="8">
        <v>4</v>
      </c>
      <c r="I258" s="10">
        <v>0.28399999999999997</v>
      </c>
      <c r="J258" s="10">
        <v>0.82799999999999996</v>
      </c>
      <c r="K258" s="16">
        <v>0.24299999999999999</v>
      </c>
      <c r="L258" s="10">
        <v>0.16500000000000001</v>
      </c>
      <c r="M258" s="10">
        <v>7.8E-2</v>
      </c>
      <c r="N258" s="8">
        <v>464</v>
      </c>
    </row>
    <row r="259" spans="1:14" ht="15" thickBot="1">
      <c r="A259" s="29">
        <v>258</v>
      </c>
      <c r="B259" s="22" t="s">
        <v>339</v>
      </c>
      <c r="C259" s="22" t="s">
        <v>50</v>
      </c>
      <c r="D259" s="8">
        <v>344</v>
      </c>
      <c r="E259" s="10">
        <v>0.157</v>
      </c>
      <c r="F259" s="10">
        <v>0.378</v>
      </c>
      <c r="G259" s="10">
        <v>0.46600000000000003</v>
      </c>
      <c r="H259" s="8">
        <v>1.6</v>
      </c>
      <c r="I259" s="10">
        <v>0.33100000000000002</v>
      </c>
      <c r="J259" s="10">
        <v>0.80600000000000005</v>
      </c>
      <c r="K259" s="16">
        <v>0.24299999999999999</v>
      </c>
      <c r="L259" s="10">
        <v>0.151</v>
      </c>
      <c r="M259" s="10">
        <v>9.1999999999999998E-2</v>
      </c>
      <c r="N259" s="8">
        <v>311</v>
      </c>
    </row>
    <row r="260" spans="1:14" ht="15" thickBot="1">
      <c r="A260" s="29">
        <v>259</v>
      </c>
      <c r="B260" s="22" t="s">
        <v>306</v>
      </c>
      <c r="C260" s="22" t="s">
        <v>169</v>
      </c>
      <c r="D260" s="8">
        <v>419</v>
      </c>
      <c r="E260" s="10">
        <v>0.182</v>
      </c>
      <c r="F260" s="10">
        <v>0.47599999999999998</v>
      </c>
      <c r="G260" s="10">
        <v>0.34200000000000003</v>
      </c>
      <c r="H260" s="8">
        <v>5.8</v>
      </c>
      <c r="I260" s="10">
        <v>0.27200000000000002</v>
      </c>
      <c r="J260" s="10">
        <v>0.875</v>
      </c>
      <c r="K260" s="16">
        <v>0.24299999999999999</v>
      </c>
      <c r="L260" s="10">
        <v>0.187</v>
      </c>
      <c r="M260" s="10">
        <v>5.7000000000000002E-2</v>
      </c>
      <c r="N260" s="8">
        <v>359</v>
      </c>
    </row>
    <row r="261" spans="1:14" ht="15" thickBot="1">
      <c r="A261" s="29">
        <v>260</v>
      </c>
      <c r="B261" s="22" t="s">
        <v>158</v>
      </c>
      <c r="C261" s="22" t="s">
        <v>32</v>
      </c>
      <c r="D261" s="8">
        <v>724</v>
      </c>
      <c r="E261" s="10">
        <v>0.223</v>
      </c>
      <c r="F261" s="10">
        <v>0.47699999999999998</v>
      </c>
      <c r="G261" s="10">
        <v>0.29899999999999999</v>
      </c>
      <c r="H261" s="8">
        <v>3</v>
      </c>
      <c r="I261" s="10">
        <v>0.26</v>
      </c>
      <c r="J261" s="10">
        <v>0.82</v>
      </c>
      <c r="K261" s="16">
        <v>0.24299999999999999</v>
      </c>
      <c r="L261" s="10">
        <v>0.16400000000000001</v>
      </c>
      <c r="M261" s="10">
        <v>7.9000000000000001E-2</v>
      </c>
      <c r="N261" s="8">
        <v>623</v>
      </c>
    </row>
    <row r="262" spans="1:14" ht="15" thickBot="1">
      <c r="A262" s="29">
        <v>261</v>
      </c>
      <c r="B262" s="22" t="s">
        <v>161</v>
      </c>
      <c r="C262" s="22" t="s">
        <v>129</v>
      </c>
      <c r="D262" s="8">
        <v>614</v>
      </c>
      <c r="E262" s="10">
        <v>0.182</v>
      </c>
      <c r="F262" s="10">
        <v>0.437</v>
      </c>
      <c r="G262" s="10">
        <v>0.38100000000000001</v>
      </c>
      <c r="H262" s="8">
        <v>8.4</v>
      </c>
      <c r="I262" s="10">
        <v>0.38600000000000001</v>
      </c>
      <c r="J262" s="10">
        <v>0.80500000000000005</v>
      </c>
      <c r="K262" s="16">
        <v>0.24299999999999999</v>
      </c>
      <c r="L262" s="10">
        <v>0.13900000000000001</v>
      </c>
      <c r="M262" s="10">
        <v>0.10299999999999999</v>
      </c>
      <c r="N262" s="8">
        <v>563</v>
      </c>
    </row>
    <row r="263" spans="1:14" ht="15" thickBot="1">
      <c r="A263" s="29">
        <v>262</v>
      </c>
      <c r="B263" s="22" t="s">
        <v>180</v>
      </c>
      <c r="C263" s="22" t="s">
        <v>97</v>
      </c>
      <c r="D263" s="8">
        <v>301</v>
      </c>
      <c r="E263" s="10">
        <v>0.13600000000000001</v>
      </c>
      <c r="F263" s="10">
        <v>0.34</v>
      </c>
      <c r="G263" s="10">
        <v>0.52400000000000002</v>
      </c>
      <c r="H263" s="8">
        <v>1.5</v>
      </c>
      <c r="I263" s="10">
        <v>0.28899999999999998</v>
      </c>
      <c r="J263" s="10">
        <v>0.79600000000000004</v>
      </c>
      <c r="K263" s="16">
        <v>0.24199999999999999</v>
      </c>
      <c r="L263" s="10">
        <v>0.14699999999999999</v>
      </c>
      <c r="M263" s="10">
        <v>9.5000000000000001E-2</v>
      </c>
      <c r="N263" s="8">
        <v>268</v>
      </c>
    </row>
    <row r="264" spans="1:14" ht="15" thickBot="1">
      <c r="A264" s="29">
        <v>263</v>
      </c>
      <c r="B264" s="22" t="s">
        <v>70</v>
      </c>
      <c r="C264" s="22" t="s">
        <v>37</v>
      </c>
      <c r="D264" s="8">
        <v>650</v>
      </c>
      <c r="E264" s="10">
        <v>0.19</v>
      </c>
      <c r="F264" s="10">
        <v>0.44800000000000001</v>
      </c>
      <c r="G264" s="10">
        <v>0.36199999999999999</v>
      </c>
      <c r="H264" s="8">
        <v>5.8</v>
      </c>
      <c r="I264" s="10">
        <v>0.27700000000000002</v>
      </c>
      <c r="J264" s="10">
        <v>0.81200000000000006</v>
      </c>
      <c r="K264" s="16">
        <v>0.24199999999999999</v>
      </c>
      <c r="L264" s="10">
        <v>0.157</v>
      </c>
      <c r="M264" s="10">
        <v>8.5000000000000006E-2</v>
      </c>
      <c r="N264" s="8">
        <v>569</v>
      </c>
    </row>
    <row r="265" spans="1:14" ht="15" thickBot="1">
      <c r="A265" s="29">
        <v>264</v>
      </c>
      <c r="B265" s="22" t="s">
        <v>238</v>
      </c>
      <c r="C265" s="22" t="s">
        <v>41</v>
      </c>
      <c r="D265" s="8">
        <v>522</v>
      </c>
      <c r="E265" s="10">
        <v>0.222</v>
      </c>
      <c r="F265" s="10">
        <v>0.372</v>
      </c>
      <c r="G265" s="10">
        <v>0.40600000000000003</v>
      </c>
      <c r="H265" s="8">
        <v>5.8</v>
      </c>
      <c r="I265" s="10">
        <v>0.31</v>
      </c>
      <c r="J265" s="10">
        <v>0.86599999999999999</v>
      </c>
      <c r="K265" s="16">
        <v>0.24099999999999999</v>
      </c>
      <c r="L265" s="10">
        <v>0.17799999999999999</v>
      </c>
      <c r="M265" s="10">
        <v>6.4000000000000001E-2</v>
      </c>
      <c r="N265" s="8">
        <v>458</v>
      </c>
    </row>
    <row r="266" spans="1:14" ht="15" thickBot="1">
      <c r="A266" s="29">
        <v>265</v>
      </c>
      <c r="B266" s="22" t="s">
        <v>156</v>
      </c>
      <c r="C266" s="22" t="s">
        <v>144</v>
      </c>
      <c r="D266" s="8">
        <v>491</v>
      </c>
      <c r="E266" s="10">
        <v>0.17899999999999999</v>
      </c>
      <c r="F266" s="10">
        <v>0.378</v>
      </c>
      <c r="G266" s="10">
        <v>0.443</v>
      </c>
      <c r="H266" s="8">
        <v>3.3</v>
      </c>
      <c r="I266" s="10">
        <v>0.27700000000000002</v>
      </c>
      <c r="J266" s="10">
        <v>0.81200000000000006</v>
      </c>
      <c r="K266" s="16">
        <v>0.24</v>
      </c>
      <c r="L266" s="10">
        <v>0.151</v>
      </c>
      <c r="M266" s="10">
        <v>8.8999999999999996E-2</v>
      </c>
      <c r="N266" s="8">
        <v>438</v>
      </c>
    </row>
    <row r="267" spans="1:14" ht="15" thickBot="1">
      <c r="A267" s="29">
        <v>266</v>
      </c>
      <c r="B267" s="22" t="s">
        <v>79</v>
      </c>
      <c r="C267" s="22" t="s">
        <v>32</v>
      </c>
      <c r="D267" s="8">
        <v>501</v>
      </c>
      <c r="E267" s="10">
        <v>0.21199999999999999</v>
      </c>
      <c r="F267" s="10">
        <v>0.36299999999999999</v>
      </c>
      <c r="G267" s="10">
        <v>0.42599999999999999</v>
      </c>
      <c r="H267" s="8">
        <v>2.6</v>
      </c>
      <c r="I267" s="10">
        <v>0.34</v>
      </c>
      <c r="J267" s="10">
        <v>0.79500000000000004</v>
      </c>
      <c r="K267" s="16">
        <v>0.24</v>
      </c>
      <c r="L267" s="10">
        <v>0.13400000000000001</v>
      </c>
      <c r="M267" s="10">
        <v>0.106</v>
      </c>
      <c r="N267" s="8">
        <v>457</v>
      </c>
    </row>
    <row r="268" spans="1:14" ht="15" thickBot="1">
      <c r="A268" s="29">
        <v>267</v>
      </c>
      <c r="B268" s="22" t="s">
        <v>294</v>
      </c>
      <c r="C268" s="22" t="s">
        <v>37</v>
      </c>
      <c r="D268" s="8">
        <v>312</v>
      </c>
      <c r="E268" s="10">
        <v>0.216</v>
      </c>
      <c r="F268" s="10">
        <v>0.51</v>
      </c>
      <c r="G268" s="10">
        <v>0.27400000000000002</v>
      </c>
      <c r="H268" s="8">
        <v>8.6</v>
      </c>
      <c r="I268" s="10">
        <v>0.33300000000000002</v>
      </c>
      <c r="J268" s="10">
        <v>0.80800000000000005</v>
      </c>
      <c r="K268" s="16">
        <v>0.24</v>
      </c>
      <c r="L268" s="10">
        <v>0.14499999999999999</v>
      </c>
      <c r="M268" s="10">
        <v>9.5000000000000001E-2</v>
      </c>
      <c r="N268" s="8">
        <v>276</v>
      </c>
    </row>
    <row r="269" spans="1:14" ht="15" thickBot="1">
      <c r="A269" s="29">
        <v>268</v>
      </c>
      <c r="B269" s="22" t="s">
        <v>206</v>
      </c>
      <c r="C269" s="22" t="s">
        <v>29</v>
      </c>
      <c r="D269" s="8">
        <v>409</v>
      </c>
      <c r="E269" s="10">
        <v>0.16400000000000001</v>
      </c>
      <c r="F269" s="10">
        <v>0.40899999999999997</v>
      </c>
      <c r="G269" s="10">
        <v>0.42699999999999999</v>
      </c>
      <c r="H269" s="8">
        <v>3.6</v>
      </c>
      <c r="I269" s="10">
        <v>0.27400000000000002</v>
      </c>
      <c r="J269" s="10">
        <v>0.81799999999999995</v>
      </c>
      <c r="K269" s="16">
        <v>0.24</v>
      </c>
      <c r="L269" s="10">
        <v>0.159</v>
      </c>
      <c r="M269" s="10">
        <v>8.1000000000000003E-2</v>
      </c>
      <c r="N269" s="8">
        <v>356</v>
      </c>
    </row>
    <row r="270" spans="1:14" ht="15" thickBot="1">
      <c r="A270" s="29">
        <v>269</v>
      </c>
      <c r="B270" s="22" t="s">
        <v>205</v>
      </c>
      <c r="C270" s="22" t="s">
        <v>74</v>
      </c>
      <c r="D270" s="8">
        <v>380</v>
      </c>
      <c r="E270" s="10">
        <v>0.22600000000000001</v>
      </c>
      <c r="F270" s="10">
        <v>0.38300000000000001</v>
      </c>
      <c r="G270" s="10">
        <v>0.39100000000000001</v>
      </c>
      <c r="H270" s="8">
        <v>4.5999999999999996</v>
      </c>
      <c r="I270" s="10">
        <v>0.34799999999999998</v>
      </c>
      <c r="J270" s="10">
        <v>0.77200000000000002</v>
      </c>
      <c r="K270" s="16">
        <v>0.23799999999999999</v>
      </c>
      <c r="L270" s="10">
        <v>0.12</v>
      </c>
      <c r="M270" s="10">
        <v>0.11899999999999999</v>
      </c>
      <c r="N270" s="8">
        <v>336</v>
      </c>
    </row>
    <row r="271" spans="1:14" ht="15" thickBot="1">
      <c r="A271" s="29">
        <v>270</v>
      </c>
      <c r="B271" s="22" t="s">
        <v>159</v>
      </c>
      <c r="C271" s="22" t="s">
        <v>97</v>
      </c>
      <c r="D271" s="8">
        <v>683</v>
      </c>
      <c r="E271" s="10">
        <v>0.20399999999999999</v>
      </c>
      <c r="F271" s="10">
        <v>0.442</v>
      </c>
      <c r="G271" s="10">
        <v>0.35399999999999998</v>
      </c>
      <c r="H271" s="8">
        <v>4.5999999999999996</v>
      </c>
      <c r="I271" s="10">
        <v>0.27500000000000002</v>
      </c>
      <c r="J271" s="10">
        <v>0.8</v>
      </c>
      <c r="K271" s="16">
        <v>0.23699999999999999</v>
      </c>
      <c r="L271" s="10">
        <v>0.13900000000000001</v>
      </c>
      <c r="M271" s="10">
        <v>9.8000000000000004E-2</v>
      </c>
      <c r="N271" s="8">
        <v>613</v>
      </c>
    </row>
    <row r="272" spans="1:14" ht="15" thickBot="1">
      <c r="A272" s="29">
        <v>271</v>
      </c>
      <c r="B272" s="22" t="s">
        <v>282</v>
      </c>
      <c r="C272" s="22" t="s">
        <v>35</v>
      </c>
      <c r="D272" s="8">
        <v>665</v>
      </c>
      <c r="E272" s="10">
        <v>0.23400000000000001</v>
      </c>
      <c r="F272" s="10">
        <v>0.41799999999999998</v>
      </c>
      <c r="G272" s="10">
        <v>0.34799999999999998</v>
      </c>
      <c r="H272" s="8">
        <v>2.5</v>
      </c>
      <c r="I272" s="10">
        <v>0.379</v>
      </c>
      <c r="J272" s="10">
        <v>0.79900000000000004</v>
      </c>
      <c r="K272" s="16">
        <v>0.23599999999999999</v>
      </c>
      <c r="L272" s="10">
        <v>0.129</v>
      </c>
      <c r="M272" s="10">
        <v>0.107</v>
      </c>
      <c r="N272" s="8">
        <v>587</v>
      </c>
    </row>
    <row r="273" spans="1:14" ht="15" thickBot="1">
      <c r="A273" s="29">
        <v>272</v>
      </c>
      <c r="B273" s="22" t="s">
        <v>241</v>
      </c>
      <c r="C273" s="22" t="s">
        <v>97</v>
      </c>
      <c r="D273" s="8">
        <v>682</v>
      </c>
      <c r="E273" s="10">
        <v>0.184</v>
      </c>
      <c r="F273" s="10">
        <v>0.46200000000000002</v>
      </c>
      <c r="G273" s="10">
        <v>0.35399999999999998</v>
      </c>
      <c r="H273" s="8">
        <v>2.4</v>
      </c>
      <c r="I273" s="10">
        <v>0.32500000000000001</v>
      </c>
      <c r="J273" s="10">
        <v>0.78700000000000003</v>
      </c>
      <c r="K273" s="16">
        <v>0.23599999999999999</v>
      </c>
      <c r="L273" s="10">
        <v>0.128</v>
      </c>
      <c r="M273" s="10">
        <v>0.108</v>
      </c>
      <c r="N273" s="8">
        <v>602</v>
      </c>
    </row>
    <row r="274" spans="1:14" ht="15" thickBot="1">
      <c r="A274" s="29">
        <v>273</v>
      </c>
      <c r="B274" s="22" t="s">
        <v>342</v>
      </c>
      <c r="C274" s="6" t="s">
        <v>103</v>
      </c>
      <c r="D274" s="8">
        <v>521</v>
      </c>
      <c r="E274" s="10">
        <v>0.22700000000000001</v>
      </c>
      <c r="F274" s="10">
        <v>0.40100000000000002</v>
      </c>
      <c r="G274" s="10">
        <v>0.372</v>
      </c>
      <c r="H274" s="8">
        <v>2.9</v>
      </c>
      <c r="I274" s="10">
        <v>0.27700000000000002</v>
      </c>
      <c r="J274" s="10">
        <v>0.81899999999999995</v>
      </c>
      <c r="K274" s="16">
        <v>0.23599999999999999</v>
      </c>
      <c r="L274" s="10">
        <v>0.151</v>
      </c>
      <c r="M274" s="10">
        <v>8.5000000000000006E-2</v>
      </c>
      <c r="N274" s="8">
        <v>459</v>
      </c>
    </row>
    <row r="275" spans="1:14" ht="15" thickBot="1">
      <c r="A275" s="29">
        <v>274</v>
      </c>
      <c r="B275" s="22" t="s">
        <v>63</v>
      </c>
      <c r="C275" s="22" t="s">
        <v>64</v>
      </c>
      <c r="D275" s="8">
        <v>491</v>
      </c>
      <c r="E275" s="10">
        <v>0.23300000000000001</v>
      </c>
      <c r="F275" s="10">
        <v>0.47199999999999998</v>
      </c>
      <c r="G275" s="10">
        <v>0.29399999999999998</v>
      </c>
      <c r="H275" s="8">
        <v>7</v>
      </c>
      <c r="I275" s="10">
        <v>0.3</v>
      </c>
      <c r="J275" s="10">
        <v>0.87</v>
      </c>
      <c r="K275" s="16">
        <v>0.23499999999999999</v>
      </c>
      <c r="L275" s="10">
        <v>0.17599999999999999</v>
      </c>
      <c r="M275" s="10">
        <v>5.8999999999999997E-2</v>
      </c>
      <c r="N275" s="8">
        <v>442</v>
      </c>
    </row>
    <row r="276" spans="1:14" ht="15" thickBot="1">
      <c r="A276" s="29">
        <v>275</v>
      </c>
      <c r="B276" s="22" t="s">
        <v>310</v>
      </c>
      <c r="C276" s="22" t="s">
        <v>50</v>
      </c>
      <c r="D276" s="8">
        <v>621</v>
      </c>
      <c r="E276" s="10">
        <v>0.26200000000000001</v>
      </c>
      <c r="F276" s="10">
        <v>0.39100000000000001</v>
      </c>
      <c r="G276" s="10">
        <v>0.34699999999999998</v>
      </c>
      <c r="H276" s="8">
        <v>5</v>
      </c>
      <c r="I276" s="10">
        <v>0.318</v>
      </c>
      <c r="J276" s="10">
        <v>0.82799999999999996</v>
      </c>
      <c r="K276" s="16">
        <v>0.23100000000000001</v>
      </c>
      <c r="L276" s="10">
        <v>0.14699999999999999</v>
      </c>
      <c r="M276" s="10">
        <v>8.4000000000000005E-2</v>
      </c>
      <c r="N276" s="8">
        <v>562</v>
      </c>
    </row>
    <row r="277" spans="1:14" ht="15" thickBot="1">
      <c r="A277" s="29">
        <v>276</v>
      </c>
      <c r="B277" s="22" t="s">
        <v>115</v>
      </c>
      <c r="C277" s="22" t="s">
        <v>116</v>
      </c>
      <c r="D277" s="8">
        <v>656</v>
      </c>
      <c r="E277" s="10">
        <v>0.18</v>
      </c>
      <c r="F277" s="10">
        <v>0.42799999999999999</v>
      </c>
      <c r="G277" s="10">
        <v>0.39300000000000002</v>
      </c>
      <c r="H277" s="8">
        <v>3</v>
      </c>
      <c r="I277" s="10">
        <v>0.36099999999999999</v>
      </c>
      <c r="J277" s="10">
        <v>0.76</v>
      </c>
      <c r="K277" s="16">
        <v>0.23</v>
      </c>
      <c r="L277" s="10">
        <v>0.104</v>
      </c>
      <c r="M277" s="10">
        <v>0.126</v>
      </c>
      <c r="N277" s="8">
        <v>580</v>
      </c>
    </row>
    <row r="278" spans="1:14" ht="15" thickBot="1">
      <c r="A278" s="29">
        <v>277</v>
      </c>
      <c r="B278" s="22" t="s">
        <v>229</v>
      </c>
      <c r="C278" s="22" t="s">
        <v>89</v>
      </c>
      <c r="D278" s="8">
        <v>611</v>
      </c>
      <c r="E278" s="10">
        <v>0.23799999999999999</v>
      </c>
      <c r="F278" s="10">
        <v>0.42299999999999999</v>
      </c>
      <c r="G278" s="10">
        <v>0.33800000000000002</v>
      </c>
      <c r="H278" s="8">
        <v>2.9</v>
      </c>
      <c r="I278" s="10">
        <v>0.34300000000000003</v>
      </c>
      <c r="J278" s="10">
        <v>0.84399999999999997</v>
      </c>
      <c r="K278" s="16">
        <v>0.23</v>
      </c>
      <c r="L278" s="10">
        <v>0.152</v>
      </c>
      <c r="M278" s="10">
        <v>7.8E-2</v>
      </c>
      <c r="N278" s="8">
        <v>558</v>
      </c>
    </row>
    <row r="279" spans="1:14" ht="15" thickBot="1">
      <c r="A279" s="29">
        <v>278</v>
      </c>
      <c r="B279" s="22" t="s">
        <v>323</v>
      </c>
      <c r="C279" s="22" t="s">
        <v>129</v>
      </c>
      <c r="D279" s="8">
        <v>562</v>
      </c>
      <c r="E279" s="10">
        <v>0.223</v>
      </c>
      <c r="F279" s="10">
        <v>0.38500000000000001</v>
      </c>
      <c r="G279" s="10">
        <v>0.39200000000000002</v>
      </c>
      <c r="H279" s="8">
        <v>1.6</v>
      </c>
      <c r="I279" s="10">
        <v>0.39500000000000002</v>
      </c>
      <c r="J279" s="10">
        <v>0.87</v>
      </c>
      <c r="K279" s="16">
        <v>0.22900000000000001</v>
      </c>
      <c r="L279" s="10">
        <v>0.16300000000000001</v>
      </c>
      <c r="M279" s="10">
        <v>6.6000000000000003E-2</v>
      </c>
      <c r="N279" s="8">
        <v>523</v>
      </c>
    </row>
    <row r="280" spans="1:14" ht="15" thickBot="1">
      <c r="A280" s="29">
        <v>279</v>
      </c>
      <c r="B280" s="22" t="s">
        <v>267</v>
      </c>
      <c r="C280" s="22" t="s">
        <v>48</v>
      </c>
      <c r="D280" s="8">
        <v>455</v>
      </c>
      <c r="E280" s="10">
        <v>0.247</v>
      </c>
      <c r="F280" s="10">
        <v>0.46200000000000002</v>
      </c>
      <c r="G280" s="10">
        <v>0.29199999999999998</v>
      </c>
      <c r="H280" s="8">
        <v>3.9</v>
      </c>
      <c r="I280" s="10">
        <v>0.42199999999999999</v>
      </c>
      <c r="J280" s="10">
        <v>0.84199999999999997</v>
      </c>
      <c r="K280" s="16">
        <v>0.22500000000000001</v>
      </c>
      <c r="L280" s="10">
        <v>0.13600000000000001</v>
      </c>
      <c r="M280" s="10">
        <v>8.8999999999999996E-2</v>
      </c>
      <c r="N280" s="8">
        <v>432</v>
      </c>
    </row>
    <row r="281" spans="1:14" ht="15" thickBot="1">
      <c r="A281" s="29">
        <v>280</v>
      </c>
      <c r="B281" s="22" t="s">
        <v>33</v>
      </c>
      <c r="C281" s="22" t="s">
        <v>32</v>
      </c>
      <c r="D281" s="8">
        <v>753</v>
      </c>
      <c r="E281" s="10">
        <v>0.19600000000000001</v>
      </c>
      <c r="F281" s="10">
        <v>0.33800000000000002</v>
      </c>
      <c r="G281" s="10">
        <v>0.46500000000000002</v>
      </c>
      <c r="H281" s="8">
        <v>5.5</v>
      </c>
      <c r="I281" s="10">
        <v>0.253</v>
      </c>
      <c r="J281" s="10">
        <v>0.83399999999999996</v>
      </c>
      <c r="K281" s="16">
        <v>0.22500000000000001</v>
      </c>
      <c r="L281" s="10">
        <v>0.14599999999999999</v>
      </c>
      <c r="M281" s="10">
        <v>7.8E-2</v>
      </c>
      <c r="N281" s="8">
        <v>670</v>
      </c>
    </row>
    <row r="282" spans="1:14" ht="15" thickBot="1">
      <c r="A282" s="29">
        <v>281</v>
      </c>
      <c r="B282" s="22" t="s">
        <v>332</v>
      </c>
      <c r="C282" s="22" t="s">
        <v>95</v>
      </c>
      <c r="D282" s="8">
        <v>347</v>
      </c>
      <c r="E282" s="10">
        <v>0.221</v>
      </c>
      <c r="F282" s="10">
        <v>0.41199999999999998</v>
      </c>
      <c r="G282" s="10">
        <v>0.36699999999999999</v>
      </c>
      <c r="H282" s="8">
        <v>3.4</v>
      </c>
      <c r="I282" s="10">
        <v>0.371</v>
      </c>
      <c r="J282" s="10">
        <v>0.84499999999999997</v>
      </c>
      <c r="K282" s="16">
        <v>0.224</v>
      </c>
      <c r="L282" s="10">
        <v>0.14499999999999999</v>
      </c>
      <c r="M282" s="10">
        <v>0.08</v>
      </c>
      <c r="N282" s="8">
        <v>315</v>
      </c>
    </row>
    <row r="283" spans="1:14" ht="15" thickBot="1">
      <c r="A283" s="29">
        <v>282</v>
      </c>
      <c r="B283" s="22" t="s">
        <v>194</v>
      </c>
      <c r="C283" s="22" t="s">
        <v>52</v>
      </c>
      <c r="D283" s="8">
        <v>492</v>
      </c>
      <c r="E283" s="10">
        <v>0.20899999999999999</v>
      </c>
      <c r="F283" s="10">
        <v>0.45200000000000001</v>
      </c>
      <c r="G283" s="10">
        <v>0.33900000000000002</v>
      </c>
      <c r="H283" s="8">
        <v>5.6</v>
      </c>
      <c r="I283" s="10">
        <v>0.44600000000000001</v>
      </c>
      <c r="J283" s="10">
        <v>0.84</v>
      </c>
      <c r="K283" s="16">
        <v>0.22</v>
      </c>
      <c r="L283" s="10">
        <v>0.128</v>
      </c>
      <c r="M283" s="10">
        <v>9.2999999999999999E-2</v>
      </c>
      <c r="N283" s="8">
        <v>467</v>
      </c>
    </row>
    <row r="284" spans="1:14" ht="15" thickBot="1">
      <c r="A284" s="29">
        <v>283</v>
      </c>
      <c r="B284" s="22" t="s">
        <v>303</v>
      </c>
      <c r="C284" s="22" t="s">
        <v>129</v>
      </c>
      <c r="D284" s="8">
        <v>482</v>
      </c>
      <c r="E284" s="10">
        <v>0.185</v>
      </c>
      <c r="F284" s="10">
        <v>0.53300000000000003</v>
      </c>
      <c r="G284" s="10">
        <v>0.28199999999999997</v>
      </c>
      <c r="H284" s="8">
        <v>5.5</v>
      </c>
      <c r="I284" s="10">
        <v>0.34699999999999998</v>
      </c>
      <c r="J284" s="10">
        <v>0.84899999999999998</v>
      </c>
      <c r="K284" s="16">
        <v>0.22</v>
      </c>
      <c r="L284" s="10">
        <v>0.14299999999999999</v>
      </c>
      <c r="M284" s="10">
        <v>7.5999999999999998E-2</v>
      </c>
      <c r="N284" s="8">
        <v>447</v>
      </c>
    </row>
    <row r="285" spans="1:14" ht="15" thickBot="1">
      <c r="A285" s="29">
        <v>284</v>
      </c>
      <c r="B285" s="22" t="s">
        <v>47</v>
      </c>
      <c r="C285" s="22" t="s">
        <v>48</v>
      </c>
      <c r="D285" s="8">
        <v>691</v>
      </c>
      <c r="E285" s="10">
        <v>0.224</v>
      </c>
      <c r="F285" s="10">
        <v>0.34699999999999998</v>
      </c>
      <c r="G285" s="10">
        <v>0.42799999999999999</v>
      </c>
      <c r="H285" s="8">
        <v>5.7</v>
      </c>
      <c r="I285" s="10">
        <v>0.309</v>
      </c>
      <c r="J285" s="10">
        <v>0.85499999999999998</v>
      </c>
      <c r="K285" s="16">
        <v>0.218</v>
      </c>
      <c r="L285" s="10">
        <v>0.15</v>
      </c>
      <c r="M285" s="10">
        <v>6.7000000000000004E-2</v>
      </c>
      <c r="N285" s="8">
        <v>611</v>
      </c>
    </row>
    <row r="286" spans="1:14" ht="15" thickBot="1">
      <c r="A286" s="29">
        <v>285</v>
      </c>
      <c r="B286" s="22" t="s">
        <v>96</v>
      </c>
      <c r="C286" s="22" t="s">
        <v>97</v>
      </c>
      <c r="D286" s="8">
        <v>601</v>
      </c>
      <c r="E286" s="10">
        <v>0.27400000000000002</v>
      </c>
      <c r="F286" s="10">
        <v>0.46100000000000002</v>
      </c>
      <c r="G286" s="10">
        <v>0.26500000000000001</v>
      </c>
      <c r="H286" s="8">
        <v>3.6</v>
      </c>
      <c r="I286" s="10">
        <v>0.40799999999999997</v>
      </c>
      <c r="J286" s="10">
        <v>0.81799999999999995</v>
      </c>
      <c r="K286" s="16">
        <v>0.217</v>
      </c>
      <c r="L286" s="10">
        <v>0.114</v>
      </c>
      <c r="M286" s="10">
        <v>0.10299999999999999</v>
      </c>
      <c r="N286" s="8">
        <v>571</v>
      </c>
    </row>
    <row r="287" spans="1:14" ht="15" thickBot="1">
      <c r="A287" s="29">
        <v>286</v>
      </c>
      <c r="B287" s="22" t="s">
        <v>25</v>
      </c>
      <c r="C287" s="22" t="s">
        <v>26</v>
      </c>
      <c r="D287" s="8">
        <v>735</v>
      </c>
      <c r="E287" s="10">
        <v>0.20100000000000001</v>
      </c>
      <c r="F287" s="10">
        <v>0.495</v>
      </c>
      <c r="G287" s="10">
        <v>0.30399999999999999</v>
      </c>
      <c r="H287" s="8">
        <v>7.3</v>
      </c>
      <c r="I287" s="10">
        <v>0.26800000000000002</v>
      </c>
      <c r="J287" s="10">
        <v>0.83099999999999996</v>
      </c>
      <c r="K287" s="16">
        <v>0.214</v>
      </c>
      <c r="L287" s="10">
        <v>0.13700000000000001</v>
      </c>
      <c r="M287" s="10">
        <v>7.8E-2</v>
      </c>
      <c r="N287" s="8">
        <v>643</v>
      </c>
    </row>
    <row r="288" spans="1:14" ht="15" thickBot="1">
      <c r="A288" s="29">
        <v>287</v>
      </c>
      <c r="B288" s="22" t="s">
        <v>27</v>
      </c>
      <c r="C288" s="22" t="s">
        <v>24</v>
      </c>
      <c r="D288" s="8">
        <v>730</v>
      </c>
      <c r="E288" s="10">
        <v>0.27600000000000002</v>
      </c>
      <c r="F288" s="10">
        <v>0.35299999999999998</v>
      </c>
      <c r="G288" s="10">
        <v>0.37</v>
      </c>
      <c r="H288" s="8">
        <v>6</v>
      </c>
      <c r="I288" s="10">
        <v>0.30099999999999999</v>
      </c>
      <c r="J288" s="10">
        <v>0.81499999999999995</v>
      </c>
      <c r="K288" s="16">
        <v>0.20799999999999999</v>
      </c>
      <c r="L288" s="10">
        <v>0.114</v>
      </c>
      <c r="M288" s="10">
        <v>9.4E-2</v>
      </c>
      <c r="N288" s="8">
        <v>637</v>
      </c>
    </row>
    <row r="289" spans="1:14" ht="15" thickBot="1">
      <c r="A289" s="29">
        <v>288</v>
      </c>
      <c r="B289" s="22" t="s">
        <v>51</v>
      </c>
      <c r="C289" s="22" t="s">
        <v>52</v>
      </c>
      <c r="D289" s="8">
        <v>674</v>
      </c>
      <c r="E289" s="10">
        <v>0.191</v>
      </c>
      <c r="F289" s="10">
        <v>0.38400000000000001</v>
      </c>
      <c r="G289" s="10">
        <v>0.42499999999999999</v>
      </c>
      <c r="H289" s="8">
        <v>6.4</v>
      </c>
      <c r="I289" s="10">
        <v>0.25900000000000001</v>
      </c>
      <c r="J289" s="10">
        <v>0.83899999999999997</v>
      </c>
      <c r="K289" s="16">
        <v>0.20799999999999999</v>
      </c>
      <c r="L289" s="10">
        <v>0.13300000000000001</v>
      </c>
      <c r="M289" s="10">
        <v>7.4999999999999997E-2</v>
      </c>
      <c r="N289" s="8">
        <v>574</v>
      </c>
    </row>
    <row r="290" spans="1:14" ht="15" thickBot="1">
      <c r="A290" s="29">
        <v>289</v>
      </c>
      <c r="B290" s="22" t="s">
        <v>151</v>
      </c>
      <c r="C290" s="22" t="s">
        <v>48</v>
      </c>
      <c r="D290" s="8">
        <v>495</v>
      </c>
      <c r="E290" s="10">
        <v>0.20499999999999999</v>
      </c>
      <c r="F290" s="10">
        <v>0.42699999999999999</v>
      </c>
      <c r="G290" s="10">
        <v>0.36799999999999999</v>
      </c>
      <c r="H290" s="8">
        <v>3.3</v>
      </c>
      <c r="I290" s="10">
        <v>0.42599999999999999</v>
      </c>
      <c r="J290" s="10">
        <v>0.82399999999999995</v>
      </c>
      <c r="K290" s="16">
        <v>0.20100000000000001</v>
      </c>
      <c r="L290" s="10">
        <v>0.10199999999999999</v>
      </c>
      <c r="M290" s="10">
        <v>9.9000000000000005E-2</v>
      </c>
      <c r="N290" s="8">
        <v>452</v>
      </c>
    </row>
    <row r="291" spans="1:14" ht="15" thickBot="1">
      <c r="A291" s="29">
        <v>290</v>
      </c>
      <c r="B291" s="22" t="s">
        <v>31</v>
      </c>
      <c r="C291" s="22" t="s">
        <v>32</v>
      </c>
      <c r="D291" s="8">
        <v>536</v>
      </c>
      <c r="E291" s="10">
        <v>0.20300000000000001</v>
      </c>
      <c r="F291" s="10">
        <v>0.4</v>
      </c>
      <c r="G291" s="10">
        <v>0.39700000000000002</v>
      </c>
      <c r="H291" s="8">
        <v>2.4</v>
      </c>
      <c r="I291" s="10">
        <v>0.33600000000000002</v>
      </c>
      <c r="J291" s="10">
        <v>0.77200000000000002</v>
      </c>
      <c r="K291" s="16">
        <v>0.2</v>
      </c>
      <c r="L291" s="10">
        <v>7.4999999999999997E-2</v>
      </c>
      <c r="M291" s="10">
        <v>0.126</v>
      </c>
      <c r="N291" s="8">
        <v>477</v>
      </c>
    </row>
    <row r="292" spans="1:14" ht="15" thickBot="1">
      <c r="A292" s="29">
        <v>291</v>
      </c>
      <c r="B292" s="22" t="s">
        <v>99</v>
      </c>
      <c r="C292" s="22" t="s">
        <v>100</v>
      </c>
      <c r="D292" s="8">
        <v>617</v>
      </c>
      <c r="E292" s="10">
        <v>0.28499999999999998</v>
      </c>
      <c r="F292" s="10">
        <v>0.42899999999999999</v>
      </c>
      <c r="G292" s="10">
        <v>0.28699999999999998</v>
      </c>
      <c r="H292" s="8">
        <v>2.9</v>
      </c>
      <c r="I292" s="10">
        <v>0.35699999999999998</v>
      </c>
      <c r="J292" s="10">
        <v>0.93799999999999994</v>
      </c>
      <c r="K292" s="16">
        <v>0.2</v>
      </c>
      <c r="L292" s="10">
        <v>0.16900000000000001</v>
      </c>
      <c r="M292" s="10">
        <v>3.1E-2</v>
      </c>
      <c r="N292" s="8">
        <v>574</v>
      </c>
    </row>
    <row r="293" spans="1:14" ht="15" thickBot="1">
      <c r="A293" s="29">
        <v>292</v>
      </c>
      <c r="B293" s="22" t="s">
        <v>92</v>
      </c>
      <c r="C293" s="22" t="s">
        <v>26</v>
      </c>
      <c r="D293" s="8">
        <v>660</v>
      </c>
      <c r="E293" s="10">
        <v>0.19700000000000001</v>
      </c>
      <c r="F293" s="10">
        <v>0.378</v>
      </c>
      <c r="G293" s="10">
        <v>0.42499999999999999</v>
      </c>
      <c r="H293" s="8">
        <v>5.9</v>
      </c>
      <c r="I293" s="10">
        <v>0.38800000000000001</v>
      </c>
      <c r="J293" s="10">
        <v>0.81599999999999995</v>
      </c>
      <c r="K293" s="16">
        <v>0.19900000000000001</v>
      </c>
      <c r="L293" s="10">
        <v>9.9000000000000005E-2</v>
      </c>
      <c r="M293" s="10">
        <v>0.1</v>
      </c>
      <c r="N293" s="8">
        <v>596</v>
      </c>
    </row>
    <row r="294" spans="1:14" ht="15" thickBot="1">
      <c r="A294" s="29">
        <v>293</v>
      </c>
      <c r="B294" s="22" t="s">
        <v>141</v>
      </c>
      <c r="C294" s="22" t="s">
        <v>43</v>
      </c>
      <c r="D294" s="14">
        <v>648</v>
      </c>
      <c r="E294" s="16">
        <v>0.20100000000000001</v>
      </c>
      <c r="F294" s="16">
        <v>0.41699999999999998</v>
      </c>
      <c r="G294" s="16">
        <v>0.38200000000000001</v>
      </c>
      <c r="H294" s="14">
        <v>5.2</v>
      </c>
      <c r="I294" s="16">
        <v>0.33900000000000002</v>
      </c>
      <c r="J294" s="16">
        <v>0.878</v>
      </c>
      <c r="K294" s="16">
        <v>0.186</v>
      </c>
      <c r="L294" s="16">
        <v>0.122</v>
      </c>
      <c r="M294" s="16">
        <v>6.4000000000000001E-2</v>
      </c>
      <c r="N294" s="14">
        <v>585</v>
      </c>
    </row>
    <row r="295" spans="1:14" ht="15" thickBot="1">
      <c r="A295" s="29"/>
      <c r="B295" s="22"/>
      <c r="C295" s="32"/>
      <c r="D295" s="32"/>
      <c r="E295" s="32"/>
      <c r="F295" s="32"/>
      <c r="G295" s="32"/>
      <c r="H295" s="32"/>
      <c r="I295" s="32"/>
      <c r="J295" s="33"/>
      <c r="K295" s="32"/>
      <c r="L295" s="32"/>
    </row>
    <row r="296" spans="1:14" ht="15" thickBot="1">
      <c r="A296" s="29"/>
      <c r="B296" s="22"/>
      <c r="C296" s="32"/>
      <c r="D296" s="32"/>
      <c r="E296" s="32"/>
      <c r="F296" s="32"/>
      <c r="G296" s="32"/>
      <c r="H296" s="32"/>
      <c r="I296" s="32"/>
      <c r="J296" s="33"/>
      <c r="K296" s="32"/>
      <c r="L296" s="32"/>
    </row>
    <row r="297" spans="1:14" ht="15" thickBot="1">
      <c r="A297" s="29"/>
      <c r="B297" s="22"/>
      <c r="C297" s="32"/>
      <c r="D297" s="32"/>
      <c r="E297" s="32"/>
      <c r="F297" s="32"/>
      <c r="G297" s="32"/>
      <c r="H297" s="32"/>
      <c r="I297" s="32"/>
      <c r="J297" s="33"/>
      <c r="K297" s="32"/>
      <c r="L297" s="32"/>
    </row>
    <row r="298" spans="1:14" ht="15" thickBot="1">
      <c r="A298" s="29"/>
      <c r="B298" s="22"/>
      <c r="C298" s="32"/>
      <c r="D298" s="32"/>
      <c r="E298" s="32"/>
      <c r="F298" s="32"/>
      <c r="G298" s="32"/>
      <c r="H298" s="32"/>
      <c r="I298" s="32"/>
      <c r="J298" s="33"/>
      <c r="K298" s="32"/>
      <c r="L298" s="32"/>
    </row>
    <row r="299" spans="1:14" ht="15" thickBot="1">
      <c r="A299" s="29"/>
      <c r="B299" s="22"/>
      <c r="C299" s="32"/>
      <c r="D299" s="32"/>
      <c r="E299" s="32"/>
      <c r="F299" s="32"/>
      <c r="G299" s="32"/>
      <c r="H299" s="32"/>
      <c r="I299" s="32"/>
      <c r="J299" s="33"/>
      <c r="K299" s="32"/>
      <c r="L299" s="32"/>
    </row>
    <row r="300" spans="1:14" ht="15" thickBot="1">
      <c r="A300" s="29"/>
      <c r="B300" s="22"/>
      <c r="C300" s="32"/>
      <c r="D300" s="32"/>
      <c r="E300" s="32"/>
      <c r="F300" s="32"/>
      <c r="G300" s="32"/>
      <c r="H300" s="32"/>
      <c r="I300" s="32"/>
      <c r="J300" s="33"/>
      <c r="K300" s="32"/>
      <c r="L300" s="32"/>
    </row>
    <row r="301" spans="1:14" ht="15" thickBot="1">
      <c r="A301" s="29"/>
      <c r="B301" s="22"/>
      <c r="C301" s="32"/>
      <c r="D301" s="32"/>
      <c r="E301" s="32"/>
      <c r="F301" s="32"/>
      <c r="G301" s="32"/>
      <c r="H301" s="32"/>
      <c r="I301" s="32"/>
      <c r="J301" s="33"/>
      <c r="K301" s="32"/>
      <c r="L301" s="32"/>
    </row>
    <row r="302" spans="1:14" ht="15" thickBot="1">
      <c r="A302" s="29"/>
      <c r="B302" s="22"/>
      <c r="C302" s="32"/>
      <c r="D302" s="32"/>
      <c r="E302" s="32"/>
      <c r="F302" s="32"/>
      <c r="G302" s="32"/>
      <c r="H302" s="32"/>
      <c r="I302" s="32"/>
      <c r="J302" s="33"/>
      <c r="K302" s="32"/>
      <c r="L302" s="32"/>
    </row>
    <row r="303" spans="1:14" ht="15" thickBot="1">
      <c r="A303" s="29"/>
      <c r="B303" s="31"/>
      <c r="C303" s="32"/>
      <c r="D303" s="32"/>
      <c r="E303" s="32"/>
      <c r="F303" s="32"/>
      <c r="G303" s="32"/>
      <c r="H303" s="32"/>
      <c r="I303" s="32"/>
      <c r="J303" s="33"/>
      <c r="K303" s="32"/>
      <c r="L303" s="32"/>
    </row>
    <row r="304" spans="1:14" ht="15" thickBot="1">
      <c r="A304" s="29"/>
      <c r="B304" s="22"/>
      <c r="C304" s="32"/>
      <c r="D304" s="32"/>
      <c r="E304" s="32"/>
      <c r="F304" s="32"/>
      <c r="G304" s="32"/>
      <c r="H304" s="32"/>
      <c r="I304" s="32"/>
      <c r="J304" s="33"/>
      <c r="K304" s="32"/>
      <c r="L304" s="32"/>
    </row>
    <row r="305" spans="1:12" ht="15" thickBot="1">
      <c r="A305" s="29"/>
      <c r="B305" s="22"/>
      <c r="C305" s="32"/>
      <c r="D305" s="32"/>
      <c r="E305" s="32"/>
      <c r="F305" s="32"/>
      <c r="G305" s="32"/>
      <c r="H305" s="32"/>
      <c r="I305" s="32"/>
      <c r="J305" s="33"/>
      <c r="K305" s="32"/>
      <c r="L305" s="32"/>
    </row>
    <row r="306" spans="1:12" ht="15" thickBot="1">
      <c r="A306" s="29"/>
      <c r="B306" s="22"/>
      <c r="C306" s="32"/>
      <c r="D306" s="32"/>
      <c r="E306" s="32"/>
      <c r="F306" s="32"/>
      <c r="G306" s="32"/>
      <c r="H306" s="32"/>
      <c r="I306" s="32"/>
      <c r="J306" s="33"/>
      <c r="K306" s="32"/>
      <c r="L306" s="32"/>
    </row>
    <row r="307" spans="1:12" ht="15" thickBot="1">
      <c r="A307" s="29"/>
      <c r="B307" s="22"/>
      <c r="C307" s="32"/>
      <c r="D307" s="32"/>
      <c r="E307" s="32"/>
      <c r="F307" s="32"/>
      <c r="G307" s="32"/>
      <c r="H307" s="32"/>
      <c r="I307" s="32"/>
      <c r="J307" s="33"/>
      <c r="K307" s="32"/>
      <c r="L307" s="32"/>
    </row>
    <row r="308" spans="1:12" ht="15" thickBot="1">
      <c r="A308" s="29"/>
      <c r="B308" s="22"/>
      <c r="C308" s="32"/>
      <c r="D308" s="32"/>
      <c r="E308" s="32"/>
      <c r="F308" s="32"/>
      <c r="G308" s="32"/>
      <c r="H308" s="32"/>
      <c r="I308" s="32"/>
      <c r="J308" s="33"/>
      <c r="K308" s="32"/>
      <c r="L308" s="32"/>
    </row>
    <row r="309" spans="1:12" ht="15" thickBot="1">
      <c r="A309" s="29"/>
      <c r="B309" s="22"/>
      <c r="C309" s="32"/>
      <c r="D309" s="32"/>
      <c r="E309" s="32"/>
      <c r="F309" s="32"/>
      <c r="G309" s="32"/>
      <c r="H309" s="32"/>
      <c r="I309" s="32"/>
      <c r="J309" s="33"/>
      <c r="K309" s="32"/>
      <c r="L309" s="32"/>
    </row>
    <row r="310" spans="1:12" ht="15" thickBot="1">
      <c r="A310" s="29"/>
      <c r="B310" s="22"/>
      <c r="C310" s="32"/>
      <c r="D310" s="32"/>
      <c r="E310" s="32"/>
      <c r="F310" s="32"/>
      <c r="G310" s="32"/>
      <c r="H310" s="32"/>
      <c r="I310" s="32"/>
      <c r="J310" s="33"/>
      <c r="K310" s="32"/>
      <c r="L310" s="32"/>
    </row>
    <row r="311" spans="1:12" ht="15" thickBot="1">
      <c r="A311" s="29"/>
      <c r="B311" s="22"/>
      <c r="C311" s="32"/>
      <c r="D311" s="32"/>
      <c r="E311" s="32"/>
      <c r="F311" s="32"/>
      <c r="G311" s="32"/>
      <c r="H311" s="32"/>
      <c r="I311" s="32"/>
      <c r="J311" s="33"/>
      <c r="K311" s="32"/>
      <c r="L311" s="32"/>
    </row>
    <row r="312" spans="1:12" ht="15" thickBot="1">
      <c r="A312" s="29"/>
      <c r="B312" s="22"/>
      <c r="C312" s="32"/>
      <c r="D312" s="32"/>
      <c r="E312" s="32"/>
      <c r="F312" s="32"/>
      <c r="G312" s="32"/>
      <c r="H312" s="32"/>
      <c r="I312" s="32"/>
      <c r="J312" s="33"/>
      <c r="K312" s="32"/>
      <c r="L312" s="32"/>
    </row>
    <row r="313" spans="1:12" ht="15" thickBot="1">
      <c r="A313" s="29"/>
      <c r="B313" s="22"/>
      <c r="C313" s="32"/>
      <c r="D313" s="32"/>
      <c r="E313" s="32"/>
      <c r="F313" s="32"/>
      <c r="G313" s="32"/>
      <c r="H313" s="32"/>
      <c r="I313" s="32"/>
      <c r="J313" s="33"/>
      <c r="K313" s="32"/>
      <c r="L313" s="32"/>
    </row>
    <row r="314" spans="1:12" ht="15" thickBot="1">
      <c r="A314" s="29"/>
      <c r="B314" s="22"/>
      <c r="C314" s="32"/>
      <c r="D314" s="32"/>
      <c r="E314" s="32"/>
      <c r="F314" s="32"/>
      <c r="G314" s="32"/>
      <c r="H314" s="32"/>
      <c r="I314" s="32"/>
      <c r="J314" s="33"/>
      <c r="K314" s="32"/>
      <c r="L314" s="32"/>
    </row>
    <row r="315" spans="1:12" ht="15" thickBot="1">
      <c r="A315" s="29"/>
      <c r="B315" s="22"/>
      <c r="C315" s="32"/>
      <c r="D315" s="32"/>
      <c r="E315" s="32"/>
      <c r="F315" s="32"/>
      <c r="G315" s="32"/>
      <c r="H315" s="32"/>
      <c r="I315" s="32"/>
      <c r="J315" s="33"/>
      <c r="K315" s="32"/>
      <c r="L315" s="32"/>
    </row>
    <row r="316" spans="1:12" ht="15" thickBot="1">
      <c r="A316" s="29"/>
      <c r="B316" s="22"/>
      <c r="C316" s="32"/>
      <c r="D316" s="32"/>
      <c r="E316" s="32"/>
      <c r="F316" s="32"/>
      <c r="G316" s="32"/>
      <c r="H316" s="32"/>
      <c r="I316" s="32"/>
      <c r="J316" s="33"/>
      <c r="K316" s="32"/>
      <c r="L316" s="32"/>
    </row>
    <row r="317" spans="1:12" ht="15" thickBot="1">
      <c r="A317" s="29"/>
      <c r="B317" s="22"/>
      <c r="C317" s="32"/>
      <c r="D317" s="32"/>
      <c r="E317" s="32"/>
      <c r="F317" s="32"/>
      <c r="G317" s="32"/>
      <c r="H317" s="32"/>
      <c r="I317" s="32"/>
      <c r="J317" s="33"/>
      <c r="K317" s="32"/>
      <c r="L317" s="32"/>
    </row>
    <row r="318" spans="1:12" ht="15" thickBot="1">
      <c r="A318" s="29"/>
      <c r="B318" s="22"/>
      <c r="C318" s="32"/>
      <c r="D318" s="32"/>
      <c r="E318" s="32"/>
      <c r="F318" s="32"/>
      <c r="G318" s="32"/>
      <c r="H318" s="32"/>
      <c r="I318" s="32"/>
      <c r="J318" s="33"/>
      <c r="K318" s="32"/>
      <c r="L318" s="32"/>
    </row>
    <row r="319" spans="1:12" ht="15" thickBot="1">
      <c r="A319" s="29"/>
      <c r="B319" s="22"/>
      <c r="C319" s="32"/>
      <c r="D319" s="32"/>
      <c r="E319" s="32"/>
      <c r="F319" s="32"/>
      <c r="G319" s="32"/>
      <c r="H319" s="32"/>
      <c r="I319" s="32"/>
      <c r="J319" s="33"/>
      <c r="K319" s="32"/>
      <c r="L319" s="32"/>
    </row>
    <row r="320" spans="1:12" ht="15" thickBot="1">
      <c r="A320" s="29"/>
      <c r="B320" s="22"/>
      <c r="C320" s="32"/>
      <c r="D320" s="32"/>
      <c r="E320" s="32"/>
      <c r="F320" s="32"/>
      <c r="G320" s="32"/>
      <c r="H320" s="32"/>
      <c r="I320" s="32"/>
      <c r="J320" s="33"/>
      <c r="K320" s="32"/>
      <c r="L320" s="32"/>
    </row>
    <row r="321" spans="1:12" ht="15" thickBot="1">
      <c r="A321" s="29"/>
      <c r="B321" s="22"/>
      <c r="C321" s="32"/>
      <c r="D321" s="32"/>
      <c r="E321" s="32"/>
      <c r="F321" s="32"/>
      <c r="G321" s="32"/>
      <c r="H321" s="32"/>
      <c r="I321" s="32"/>
      <c r="J321" s="33"/>
      <c r="K321" s="32"/>
      <c r="L321" s="32"/>
    </row>
    <row r="322" spans="1:12" ht="15" thickBot="1">
      <c r="A322" s="29"/>
      <c r="B322" s="22"/>
      <c r="C322" s="32"/>
      <c r="D322" s="32"/>
      <c r="E322" s="32"/>
      <c r="F322" s="32"/>
      <c r="G322" s="32"/>
      <c r="H322" s="32"/>
      <c r="I322" s="32"/>
      <c r="J322" s="33"/>
      <c r="K322" s="32"/>
      <c r="L322" s="32"/>
    </row>
    <row r="323" spans="1:12" ht="15" thickBot="1">
      <c r="A323" s="29"/>
      <c r="B323" s="22"/>
      <c r="C323" s="32"/>
      <c r="D323" s="32"/>
      <c r="E323" s="32"/>
      <c r="F323" s="32"/>
      <c r="G323" s="32"/>
      <c r="H323" s="32"/>
      <c r="I323" s="32"/>
      <c r="J323" s="33"/>
      <c r="K323" s="32"/>
      <c r="L323" s="32"/>
    </row>
    <row r="324" spans="1:12" ht="15" thickBot="1">
      <c r="A324" s="29"/>
      <c r="B324" s="22"/>
      <c r="C324" s="32"/>
      <c r="D324" s="32"/>
      <c r="E324" s="32"/>
      <c r="F324" s="32"/>
      <c r="G324" s="32"/>
      <c r="H324" s="32"/>
      <c r="I324" s="32"/>
      <c r="J324" s="33"/>
      <c r="K324" s="32"/>
      <c r="L324" s="32"/>
    </row>
    <row r="325" spans="1:12" ht="15" thickBot="1">
      <c r="A325" s="29"/>
      <c r="B325" s="31"/>
      <c r="C325" s="32"/>
      <c r="D325" s="32"/>
      <c r="E325" s="32"/>
      <c r="F325" s="32"/>
      <c r="G325" s="32"/>
      <c r="H325" s="32"/>
      <c r="I325" s="32"/>
      <c r="J325" s="33"/>
      <c r="K325" s="32"/>
      <c r="L325" s="32"/>
    </row>
    <row r="326" spans="1:12" ht="15" thickBot="1">
      <c r="A326" s="29"/>
      <c r="B326" s="22"/>
      <c r="C326" s="32"/>
      <c r="D326" s="32"/>
      <c r="E326" s="32"/>
      <c r="F326" s="32"/>
      <c r="G326" s="32"/>
      <c r="H326" s="32"/>
      <c r="I326" s="32"/>
      <c r="J326" s="33"/>
      <c r="K326" s="32"/>
      <c r="L326" s="32"/>
    </row>
    <row r="327" spans="1:12" ht="15" thickBot="1">
      <c r="A327" s="29"/>
      <c r="B327" s="22"/>
      <c r="C327" s="32"/>
      <c r="D327" s="32"/>
      <c r="E327" s="32"/>
      <c r="F327" s="32"/>
      <c r="G327" s="32"/>
      <c r="H327" s="32"/>
      <c r="I327" s="32"/>
      <c r="J327" s="33"/>
      <c r="K327" s="32"/>
      <c r="L327" s="32"/>
    </row>
    <row r="328" spans="1:12" ht="15" thickBot="1">
      <c r="A328" s="29"/>
      <c r="B328" s="22"/>
      <c r="C328" s="32"/>
      <c r="D328" s="32"/>
      <c r="E328" s="32"/>
      <c r="F328" s="32"/>
      <c r="G328" s="32"/>
      <c r="H328" s="32"/>
      <c r="I328" s="32"/>
      <c r="J328" s="33"/>
      <c r="K328" s="32"/>
      <c r="L328" s="32"/>
    </row>
    <row r="329" spans="1:12" ht="15" thickBot="1">
      <c r="A329" s="29"/>
      <c r="B329" s="22"/>
      <c r="C329" s="32"/>
      <c r="D329" s="32"/>
      <c r="E329" s="32"/>
      <c r="F329" s="32"/>
      <c r="G329" s="32"/>
      <c r="H329" s="32"/>
      <c r="I329" s="32"/>
      <c r="J329" s="33"/>
      <c r="K329" s="32"/>
      <c r="L329" s="32"/>
    </row>
    <row r="330" spans="1:12" ht="15" thickBot="1">
      <c r="A330" s="29"/>
      <c r="B330" s="22"/>
      <c r="C330" s="32"/>
      <c r="D330" s="32"/>
      <c r="E330" s="32"/>
      <c r="F330" s="32"/>
      <c r="G330" s="32"/>
      <c r="H330" s="32"/>
      <c r="I330" s="32"/>
      <c r="J330" s="33"/>
      <c r="K330" s="32"/>
      <c r="L330" s="32"/>
    </row>
    <row r="331" spans="1:12" ht="15" thickBot="1">
      <c r="A331" s="29"/>
      <c r="B331" s="22"/>
      <c r="C331" s="32"/>
      <c r="D331" s="32"/>
      <c r="E331" s="32"/>
      <c r="F331" s="32"/>
      <c r="G331" s="32"/>
      <c r="H331" s="32"/>
      <c r="I331" s="32"/>
      <c r="J331" s="33"/>
      <c r="K331" s="32"/>
      <c r="L331" s="32"/>
    </row>
    <row r="332" spans="1:12" ht="15" thickBot="1">
      <c r="A332" s="29"/>
      <c r="B332" s="22"/>
      <c r="C332" s="32"/>
      <c r="D332" s="32"/>
      <c r="E332" s="32"/>
      <c r="F332" s="32"/>
      <c r="G332" s="32"/>
      <c r="H332" s="32"/>
      <c r="I332" s="32"/>
      <c r="J332" s="33"/>
      <c r="K332" s="32"/>
      <c r="L332" s="32"/>
    </row>
    <row r="333" spans="1:12" ht="15" thickBot="1">
      <c r="A333" s="29"/>
      <c r="B333" s="22"/>
      <c r="C333" s="32"/>
      <c r="D333" s="32"/>
      <c r="E333" s="32"/>
      <c r="F333" s="32"/>
      <c r="G333" s="32"/>
      <c r="H333" s="32"/>
      <c r="I333" s="32"/>
      <c r="J333" s="33"/>
      <c r="K333" s="32"/>
      <c r="L333" s="32"/>
    </row>
    <row r="334" spans="1:12" ht="15" thickBot="1">
      <c r="A334" s="29"/>
      <c r="B334" s="22"/>
      <c r="C334" s="32"/>
      <c r="D334" s="32"/>
      <c r="E334" s="32"/>
      <c r="F334" s="32"/>
      <c r="G334" s="32"/>
      <c r="H334" s="32"/>
      <c r="I334" s="32"/>
      <c r="J334" s="33"/>
      <c r="K334" s="32"/>
      <c r="L334" s="32"/>
    </row>
    <row r="335" spans="1:12" ht="15" thickBot="1">
      <c r="A335" s="29"/>
      <c r="B335" s="22"/>
      <c r="C335" s="32"/>
      <c r="D335" s="32"/>
      <c r="E335" s="32"/>
      <c r="F335" s="32"/>
      <c r="G335" s="32"/>
      <c r="H335" s="32"/>
      <c r="I335" s="32"/>
      <c r="J335" s="33"/>
      <c r="K335" s="32"/>
      <c r="L335" s="32"/>
    </row>
    <row r="336" spans="1:12" ht="15" thickBot="1">
      <c r="A336" s="29"/>
      <c r="B336" s="22"/>
      <c r="C336" s="32"/>
      <c r="D336" s="32"/>
      <c r="E336" s="32"/>
      <c r="F336" s="32"/>
      <c r="G336" s="32"/>
      <c r="H336" s="32"/>
      <c r="I336" s="32"/>
      <c r="J336" s="33"/>
      <c r="K336" s="32"/>
      <c r="L336" s="32"/>
    </row>
    <row r="337" spans="1:12" ht="15" thickBot="1">
      <c r="A337" s="29"/>
      <c r="B337" s="31"/>
      <c r="C337" s="32"/>
      <c r="D337" s="32"/>
      <c r="E337" s="32"/>
      <c r="F337" s="32"/>
      <c r="G337" s="32"/>
      <c r="H337" s="32"/>
      <c r="I337" s="32"/>
      <c r="J337" s="33"/>
      <c r="K337" s="32"/>
      <c r="L337" s="32"/>
    </row>
    <row r="338" spans="1:12" ht="15" thickBot="1">
      <c r="A338" s="29"/>
      <c r="B338" s="22"/>
      <c r="C338" s="32"/>
      <c r="D338" s="32"/>
      <c r="E338" s="32"/>
      <c r="F338" s="32"/>
      <c r="G338" s="32"/>
      <c r="H338" s="32"/>
      <c r="I338" s="32"/>
      <c r="J338" s="33"/>
      <c r="K338" s="32"/>
      <c r="L338" s="32"/>
    </row>
    <row r="339" spans="1:12" ht="15" thickBot="1">
      <c r="A339" s="29"/>
      <c r="B339" s="22"/>
      <c r="C339" s="32"/>
      <c r="D339" s="32"/>
      <c r="E339" s="32"/>
      <c r="F339" s="32"/>
      <c r="G339" s="32"/>
      <c r="H339" s="32"/>
      <c r="I339" s="32"/>
      <c r="J339" s="33"/>
      <c r="K339" s="32"/>
      <c r="L339" s="32"/>
    </row>
    <row r="340" spans="1:12" ht="15" thickBot="1">
      <c r="A340" s="29"/>
      <c r="B340" s="22"/>
      <c r="C340" s="32"/>
      <c r="D340" s="32"/>
      <c r="E340" s="32"/>
      <c r="F340" s="32"/>
      <c r="G340" s="32"/>
      <c r="H340" s="32"/>
      <c r="I340" s="32"/>
      <c r="J340" s="33"/>
      <c r="K340" s="32"/>
      <c r="L340" s="32"/>
    </row>
    <row r="341" spans="1:12" ht="15" thickBot="1">
      <c r="A341" s="29"/>
      <c r="B341" s="22"/>
      <c r="C341" s="32"/>
      <c r="D341" s="32"/>
      <c r="E341" s="32"/>
      <c r="F341" s="32"/>
      <c r="G341" s="32"/>
      <c r="H341" s="32"/>
      <c r="I341" s="32"/>
      <c r="J341" s="33"/>
      <c r="K341" s="32"/>
      <c r="L341" s="32"/>
    </row>
    <row r="342" spans="1:12" ht="15" thickBot="1">
      <c r="A342" s="29"/>
      <c r="B342" s="22"/>
      <c r="C342" s="32"/>
      <c r="D342" s="32"/>
      <c r="E342" s="32"/>
      <c r="F342" s="32"/>
      <c r="G342" s="32"/>
      <c r="H342" s="32"/>
      <c r="I342" s="32"/>
      <c r="J342" s="33"/>
      <c r="K342" s="32"/>
      <c r="L342" s="32"/>
    </row>
    <row r="343" spans="1:12" ht="15" thickBot="1">
      <c r="A343" s="29"/>
      <c r="B343" s="22"/>
      <c r="C343" s="32"/>
      <c r="D343" s="32"/>
      <c r="E343" s="32"/>
      <c r="F343" s="32"/>
      <c r="G343" s="32"/>
      <c r="H343" s="32"/>
      <c r="I343" s="32"/>
      <c r="J343" s="33"/>
      <c r="K343" s="32"/>
      <c r="L343" s="32"/>
    </row>
    <row r="344" spans="1:12" ht="15" thickBot="1">
      <c r="A344" s="29"/>
      <c r="B344" s="22"/>
      <c r="C344" s="32"/>
      <c r="D344" s="32"/>
      <c r="E344" s="32"/>
      <c r="F344" s="32"/>
      <c r="G344" s="32"/>
      <c r="H344" s="32"/>
      <c r="I344" s="32"/>
      <c r="J344" s="33"/>
      <c r="K344" s="32"/>
      <c r="L344" s="32"/>
    </row>
    <row r="345" spans="1:12" ht="15" thickBot="1">
      <c r="A345" s="29"/>
      <c r="B345" s="22"/>
      <c r="C345" s="32"/>
      <c r="D345" s="32"/>
      <c r="E345" s="32"/>
      <c r="F345" s="32"/>
      <c r="G345" s="32"/>
      <c r="H345" s="32"/>
      <c r="I345" s="32"/>
      <c r="J345" s="33"/>
      <c r="K345" s="32"/>
      <c r="L345" s="32"/>
    </row>
    <row r="346" spans="1:12" ht="15" thickBot="1">
      <c r="A346" s="29"/>
      <c r="B346" s="22"/>
      <c r="C346" s="32"/>
      <c r="D346" s="32"/>
      <c r="E346" s="32"/>
      <c r="F346" s="32"/>
      <c r="G346" s="32"/>
      <c r="H346" s="32"/>
      <c r="I346" s="32"/>
      <c r="J346" s="33"/>
      <c r="K346" s="32"/>
      <c r="L346" s="32"/>
    </row>
    <row r="347" spans="1:12" ht="15" thickBot="1">
      <c r="A347" s="29"/>
      <c r="B347" s="31"/>
      <c r="C347" s="32"/>
      <c r="D347" s="32"/>
      <c r="E347" s="32"/>
      <c r="F347" s="32"/>
      <c r="G347" s="32"/>
      <c r="H347" s="32"/>
      <c r="I347" s="32"/>
      <c r="J347" s="33"/>
      <c r="K347" s="32"/>
      <c r="L347" s="32"/>
    </row>
    <row r="348" spans="1:12" ht="15" thickBot="1">
      <c r="A348" s="29"/>
      <c r="B348" s="22"/>
      <c r="C348" s="32"/>
      <c r="D348" s="32"/>
      <c r="E348" s="32"/>
      <c r="F348" s="32"/>
      <c r="G348" s="32"/>
      <c r="H348" s="32"/>
      <c r="I348" s="32"/>
      <c r="J348" s="33"/>
      <c r="K348" s="32"/>
      <c r="L348" s="32"/>
    </row>
    <row r="349" spans="1:12" ht="15" thickBot="1">
      <c r="A349" s="29"/>
      <c r="B349" s="22"/>
      <c r="C349" s="32"/>
      <c r="D349" s="32"/>
      <c r="E349" s="32"/>
      <c r="F349" s="32"/>
      <c r="G349" s="32"/>
      <c r="H349" s="32"/>
      <c r="I349" s="32"/>
      <c r="J349" s="33"/>
      <c r="K349" s="32"/>
      <c r="L349" s="32"/>
    </row>
    <row r="350" spans="1:12" ht="15" thickBot="1">
      <c r="A350" s="29"/>
      <c r="B350" s="22"/>
      <c r="C350" s="32"/>
      <c r="D350" s="32"/>
      <c r="E350" s="32"/>
      <c r="F350" s="32"/>
      <c r="G350" s="32"/>
      <c r="H350" s="32"/>
      <c r="I350" s="32"/>
      <c r="J350" s="33"/>
      <c r="K350" s="32"/>
      <c r="L350" s="32"/>
    </row>
    <row r="351" spans="1:12" ht="15" thickBot="1">
      <c r="A351" s="29"/>
      <c r="B351" s="31"/>
      <c r="C351" s="32"/>
      <c r="D351" s="32"/>
      <c r="E351" s="32"/>
      <c r="F351" s="32"/>
      <c r="G351" s="32"/>
      <c r="H351" s="32"/>
      <c r="I351" s="32"/>
      <c r="J351" s="33"/>
      <c r="K351" s="32"/>
      <c r="L351" s="32"/>
    </row>
    <row r="352" spans="1:12" ht="15" thickBot="1">
      <c r="A352" s="29"/>
      <c r="B352" s="22"/>
      <c r="C352" s="32"/>
      <c r="D352" s="32"/>
      <c r="E352" s="32"/>
      <c r="F352" s="32"/>
      <c r="G352" s="32"/>
      <c r="H352" s="32"/>
      <c r="I352" s="32"/>
      <c r="J352" s="33"/>
      <c r="K352" s="32"/>
      <c r="L352" s="32"/>
    </row>
    <row r="353" spans="1:12" ht="15" thickBot="1">
      <c r="A353" s="29"/>
      <c r="B353" s="22"/>
      <c r="C353" s="32"/>
      <c r="D353" s="32"/>
      <c r="E353" s="32"/>
      <c r="F353" s="32"/>
      <c r="G353" s="32"/>
      <c r="H353" s="32"/>
      <c r="I353" s="32"/>
      <c r="J353" s="33"/>
      <c r="K353" s="32"/>
      <c r="L353" s="32"/>
    </row>
    <row r="354" spans="1:12" ht="15" thickBot="1">
      <c r="A354" s="29"/>
      <c r="B354" s="22"/>
      <c r="C354" s="32"/>
      <c r="D354" s="32"/>
      <c r="E354" s="32"/>
      <c r="F354" s="32"/>
      <c r="G354" s="32"/>
      <c r="H354" s="32"/>
      <c r="I354" s="32"/>
      <c r="J354" s="33"/>
      <c r="K354" s="32"/>
      <c r="L354" s="32"/>
    </row>
    <row r="355" spans="1:12" ht="15" thickBot="1">
      <c r="A355" s="29"/>
      <c r="B355" s="22"/>
      <c r="C355" s="32"/>
      <c r="D355" s="32"/>
      <c r="E355" s="32"/>
      <c r="F355" s="32"/>
      <c r="G355" s="32"/>
      <c r="H355" s="32"/>
      <c r="I355" s="32"/>
      <c r="J355" s="33"/>
      <c r="K355" s="32"/>
      <c r="L355" s="32"/>
    </row>
    <row r="356" spans="1:12" ht="15" thickBot="1">
      <c r="A356" s="29"/>
      <c r="B356" s="22"/>
      <c r="C356" s="32"/>
      <c r="D356" s="32"/>
      <c r="E356" s="32"/>
      <c r="F356" s="32"/>
      <c r="G356" s="32"/>
      <c r="H356" s="32"/>
      <c r="I356" s="32"/>
      <c r="J356" s="33"/>
      <c r="K356" s="32"/>
      <c r="L356" s="32"/>
    </row>
    <row r="357" spans="1:12" ht="15" thickBot="1">
      <c r="A357" s="29"/>
      <c r="B357" s="22"/>
      <c r="C357" s="32"/>
      <c r="D357" s="32"/>
      <c r="E357" s="32"/>
      <c r="F357" s="32"/>
      <c r="G357" s="32"/>
      <c r="H357" s="32"/>
      <c r="I357" s="32"/>
      <c r="J357" s="33"/>
      <c r="K357" s="32"/>
      <c r="L357" s="32"/>
    </row>
    <row r="358" spans="1:12" ht="15" thickBot="1">
      <c r="A358" s="29"/>
      <c r="B358" s="22"/>
      <c r="C358" s="32"/>
      <c r="D358" s="32"/>
      <c r="E358" s="32"/>
      <c r="F358" s="32"/>
      <c r="G358" s="32"/>
      <c r="H358" s="32"/>
      <c r="I358" s="32"/>
      <c r="J358" s="33"/>
      <c r="K358" s="32"/>
      <c r="L358" s="32"/>
    </row>
    <row r="359" spans="1:12" ht="15" thickBot="1">
      <c r="A359" s="29"/>
      <c r="B359" s="22"/>
      <c r="C359" s="32"/>
      <c r="D359" s="32"/>
      <c r="E359" s="32"/>
      <c r="F359" s="32"/>
      <c r="G359" s="32"/>
      <c r="H359" s="32"/>
      <c r="I359" s="32"/>
      <c r="J359" s="33"/>
      <c r="K359" s="32"/>
      <c r="L359" s="32"/>
    </row>
    <row r="360" spans="1:12" ht="15" thickBot="1">
      <c r="A360" s="29"/>
      <c r="B360" s="31"/>
      <c r="C360" s="32"/>
      <c r="D360" s="32"/>
      <c r="E360" s="32"/>
      <c r="F360" s="32"/>
      <c r="G360" s="32"/>
      <c r="H360" s="32"/>
      <c r="I360" s="32"/>
      <c r="J360" s="33"/>
      <c r="K360" s="32"/>
      <c r="L360" s="32"/>
    </row>
    <row r="361" spans="1:12" ht="15" thickBot="1">
      <c r="A361" s="29"/>
      <c r="B361" s="22"/>
      <c r="C361" s="32"/>
      <c r="D361" s="32"/>
      <c r="E361" s="32"/>
      <c r="F361" s="32"/>
      <c r="G361" s="32"/>
      <c r="H361" s="32"/>
      <c r="I361" s="32"/>
      <c r="J361" s="33"/>
      <c r="K361" s="32"/>
      <c r="L361" s="32"/>
    </row>
    <row r="362" spans="1:12" ht="15" thickBot="1">
      <c r="A362" s="29"/>
      <c r="B362" s="22"/>
      <c r="C362" s="32"/>
      <c r="D362" s="32"/>
      <c r="E362" s="32"/>
      <c r="F362" s="32"/>
      <c r="G362" s="32"/>
      <c r="H362" s="32"/>
      <c r="I362" s="32"/>
      <c r="J362" s="33"/>
      <c r="K362" s="32"/>
      <c r="L362" s="32"/>
    </row>
    <row r="363" spans="1:12" ht="15" thickBot="1">
      <c r="A363" s="29"/>
      <c r="B363" s="22"/>
      <c r="C363" s="32"/>
      <c r="D363" s="32"/>
      <c r="E363" s="32"/>
      <c r="F363" s="32"/>
      <c r="G363" s="32"/>
      <c r="H363" s="32"/>
      <c r="I363" s="32"/>
      <c r="J363" s="33"/>
      <c r="K363" s="32"/>
      <c r="L363" s="32"/>
    </row>
    <row r="364" spans="1:12" ht="15" thickBot="1">
      <c r="A364" s="29"/>
      <c r="B364" s="22"/>
      <c r="C364" s="32"/>
      <c r="D364" s="32"/>
      <c r="E364" s="32"/>
      <c r="F364" s="32"/>
      <c r="G364" s="32"/>
      <c r="H364" s="32"/>
      <c r="I364" s="32"/>
      <c r="J364" s="33"/>
      <c r="K364" s="32"/>
      <c r="L364" s="32"/>
    </row>
    <row r="365" spans="1:12" ht="15" thickBot="1">
      <c r="A365" s="29"/>
      <c r="B365" s="22"/>
      <c r="C365" s="32"/>
      <c r="D365" s="32"/>
      <c r="E365" s="32"/>
      <c r="F365" s="32"/>
      <c r="G365" s="32"/>
      <c r="H365" s="32"/>
      <c r="I365" s="32"/>
      <c r="J365" s="33"/>
      <c r="K365" s="32"/>
      <c r="L365" s="32"/>
    </row>
    <row r="366" spans="1:12" ht="15" thickBot="1">
      <c r="A366" s="29"/>
      <c r="B366" s="22"/>
      <c r="C366" s="32"/>
      <c r="D366" s="32"/>
      <c r="E366" s="32"/>
      <c r="F366" s="32"/>
      <c r="G366" s="32"/>
      <c r="H366" s="32"/>
      <c r="I366" s="32"/>
      <c r="J366" s="33"/>
      <c r="K366" s="32"/>
      <c r="L366" s="32"/>
    </row>
    <row r="367" spans="1:12" ht="15" thickBot="1">
      <c r="A367" s="29"/>
      <c r="B367" s="31"/>
      <c r="C367" s="32"/>
      <c r="D367" s="32"/>
      <c r="E367" s="32"/>
      <c r="F367" s="32"/>
      <c r="G367" s="32"/>
      <c r="H367" s="32"/>
      <c r="I367" s="32"/>
      <c r="J367" s="33"/>
      <c r="K367" s="32"/>
      <c r="L367" s="32"/>
    </row>
    <row r="368" spans="1:12" ht="15" thickBot="1">
      <c r="A368" s="29"/>
      <c r="B368" s="22"/>
      <c r="C368" s="32"/>
      <c r="D368" s="32"/>
      <c r="E368" s="32"/>
      <c r="F368" s="32"/>
      <c r="G368" s="32"/>
      <c r="H368" s="32"/>
      <c r="I368" s="32"/>
      <c r="J368" s="33"/>
      <c r="K368" s="32"/>
      <c r="L368" s="32"/>
    </row>
    <row r="369" spans="1:12" ht="15" thickBot="1">
      <c r="A369" s="29"/>
      <c r="B369" s="22"/>
      <c r="C369" s="32"/>
      <c r="D369" s="32"/>
      <c r="E369" s="32"/>
      <c r="F369" s="32"/>
      <c r="G369" s="32"/>
      <c r="H369" s="32"/>
      <c r="I369" s="32"/>
      <c r="J369" s="33"/>
      <c r="K369" s="32"/>
      <c r="L369" s="32"/>
    </row>
    <row r="370" spans="1:12" ht="15" thickBot="1">
      <c r="A370" s="29"/>
      <c r="B370" s="22"/>
      <c r="C370" s="32"/>
      <c r="D370" s="32"/>
      <c r="E370" s="32"/>
      <c r="F370" s="32"/>
      <c r="G370" s="32"/>
      <c r="H370" s="32"/>
      <c r="I370" s="32"/>
      <c r="J370" s="33"/>
      <c r="K370" s="32"/>
      <c r="L370" s="32"/>
    </row>
    <row r="371" spans="1:12" ht="15" thickBot="1">
      <c r="A371" s="29"/>
      <c r="B371" s="22"/>
      <c r="C371" s="32"/>
      <c r="D371" s="32"/>
      <c r="E371" s="32"/>
      <c r="F371" s="32"/>
      <c r="G371" s="32"/>
      <c r="H371" s="32"/>
      <c r="I371" s="32"/>
      <c r="J371" s="33"/>
      <c r="K371" s="32"/>
      <c r="L371" s="32"/>
    </row>
    <row r="372" spans="1:12" ht="15" thickBot="1">
      <c r="A372" s="29"/>
      <c r="B372" s="22"/>
      <c r="C372" s="32"/>
      <c r="D372" s="32"/>
      <c r="E372" s="32"/>
      <c r="F372" s="32"/>
      <c r="G372" s="32"/>
      <c r="H372" s="32"/>
      <c r="I372" s="32"/>
      <c r="J372" s="33"/>
      <c r="K372" s="32"/>
      <c r="L372" s="32"/>
    </row>
    <row r="373" spans="1:12" ht="15" thickBot="1">
      <c r="A373" s="29"/>
      <c r="B373" s="22"/>
      <c r="C373" s="32"/>
      <c r="D373" s="32"/>
      <c r="E373" s="32"/>
      <c r="F373" s="32"/>
      <c r="G373" s="32"/>
      <c r="H373" s="32"/>
      <c r="I373" s="32"/>
      <c r="J373" s="33"/>
      <c r="K373" s="32"/>
      <c r="L373" s="32"/>
    </row>
    <row r="374" spans="1:12" ht="15" thickBot="1">
      <c r="A374" s="29"/>
      <c r="B374" s="22"/>
      <c r="C374" s="32"/>
      <c r="D374" s="32"/>
      <c r="E374" s="32"/>
      <c r="F374" s="32"/>
      <c r="G374" s="32"/>
      <c r="H374" s="32"/>
      <c r="I374" s="32"/>
      <c r="J374" s="33"/>
      <c r="K374" s="32"/>
      <c r="L374" s="32"/>
    </row>
    <row r="375" spans="1:12" ht="15" thickBot="1">
      <c r="A375" s="29"/>
      <c r="B375" s="31"/>
      <c r="C375" s="32"/>
      <c r="D375" s="32"/>
      <c r="E375" s="32"/>
      <c r="F375" s="32"/>
      <c r="G375" s="32"/>
      <c r="H375" s="32"/>
      <c r="I375" s="32"/>
      <c r="J375" s="33"/>
      <c r="K375" s="32"/>
      <c r="L375" s="32"/>
    </row>
    <row r="376" spans="1:12" ht="15" thickBot="1">
      <c r="A376" s="29"/>
      <c r="B376" s="22"/>
      <c r="C376" s="32"/>
      <c r="D376" s="32"/>
      <c r="E376" s="32"/>
      <c r="F376" s="32"/>
      <c r="G376" s="32"/>
      <c r="H376" s="32"/>
      <c r="I376" s="32"/>
      <c r="J376" s="33"/>
      <c r="K376" s="32"/>
      <c r="L376" s="32"/>
    </row>
    <row r="377" spans="1:12" ht="15" thickBot="1">
      <c r="A377" s="29"/>
      <c r="B377" s="22"/>
      <c r="C377" s="32"/>
      <c r="D377" s="32"/>
      <c r="E377" s="32"/>
      <c r="F377" s="32"/>
      <c r="G377" s="32"/>
      <c r="H377" s="32"/>
      <c r="I377" s="32"/>
      <c r="J377" s="33"/>
      <c r="K377" s="32"/>
      <c r="L377" s="32"/>
    </row>
    <row r="378" spans="1:12" ht="15" thickBot="1">
      <c r="A378" s="29"/>
      <c r="B378" s="22"/>
      <c r="C378" s="32"/>
      <c r="D378" s="32"/>
      <c r="E378" s="32"/>
      <c r="F378" s="32"/>
      <c r="G378" s="32"/>
      <c r="H378" s="32"/>
      <c r="I378" s="32"/>
      <c r="J378" s="33"/>
      <c r="K378" s="32"/>
      <c r="L378" s="32"/>
    </row>
    <row r="379" spans="1:12" ht="15" thickBot="1">
      <c r="A379" s="29"/>
      <c r="B379" s="22"/>
      <c r="C379" s="32"/>
      <c r="D379" s="32"/>
      <c r="E379" s="32"/>
      <c r="F379" s="32"/>
      <c r="G379" s="32"/>
      <c r="H379" s="32"/>
      <c r="I379" s="32"/>
      <c r="J379" s="33"/>
      <c r="K379" s="32"/>
      <c r="L379" s="32"/>
    </row>
    <row r="380" spans="1:12" ht="15" thickBot="1">
      <c r="A380" s="29"/>
      <c r="B380" s="31"/>
      <c r="C380" s="32"/>
      <c r="D380" s="32"/>
      <c r="E380" s="32"/>
      <c r="F380" s="32"/>
      <c r="G380" s="32"/>
      <c r="H380" s="32"/>
      <c r="I380" s="32"/>
      <c r="J380" s="33"/>
      <c r="K380" s="32"/>
      <c r="L380" s="32"/>
    </row>
    <row r="381" spans="1:12" ht="15" thickBot="1">
      <c r="A381" s="29"/>
      <c r="B381" s="22"/>
      <c r="C381" s="32"/>
      <c r="D381" s="32"/>
      <c r="E381" s="32"/>
      <c r="F381" s="32"/>
      <c r="G381" s="32"/>
      <c r="H381" s="32"/>
      <c r="I381" s="32"/>
      <c r="J381" s="33"/>
      <c r="K381" s="32"/>
      <c r="L381" s="32"/>
    </row>
    <row r="382" spans="1:12" ht="15" thickBot="1">
      <c r="A382" s="29"/>
      <c r="B382" s="22"/>
      <c r="C382" s="32"/>
      <c r="D382" s="32"/>
      <c r="E382" s="32"/>
      <c r="F382" s="32"/>
      <c r="G382" s="32"/>
      <c r="H382" s="32"/>
      <c r="I382" s="32"/>
      <c r="J382" s="33"/>
      <c r="K382" s="32"/>
      <c r="L382" s="32"/>
    </row>
    <row r="383" spans="1:12" ht="15" thickBot="1">
      <c r="A383" s="29"/>
      <c r="B383" s="22"/>
      <c r="C383" s="32"/>
      <c r="D383" s="32"/>
      <c r="E383" s="32"/>
      <c r="F383" s="32"/>
      <c r="G383" s="32"/>
      <c r="H383" s="32"/>
      <c r="I383" s="32"/>
      <c r="J383" s="33"/>
      <c r="K383" s="32"/>
      <c r="L383" s="32"/>
    </row>
    <row r="384" spans="1:12" ht="15" thickBot="1">
      <c r="A384" s="29"/>
      <c r="B384" s="22"/>
      <c r="C384" s="32"/>
      <c r="D384" s="32"/>
      <c r="E384" s="32"/>
      <c r="F384" s="32"/>
      <c r="G384" s="32"/>
      <c r="H384" s="32"/>
      <c r="I384" s="32"/>
      <c r="J384" s="33"/>
      <c r="K384" s="32"/>
      <c r="L384" s="32"/>
    </row>
    <row r="385" spans="1:12" ht="15" thickBot="1">
      <c r="A385" s="29"/>
      <c r="B385" s="22"/>
      <c r="C385" s="32"/>
      <c r="D385" s="32"/>
      <c r="E385" s="32"/>
      <c r="F385" s="32"/>
      <c r="G385" s="32"/>
      <c r="H385" s="32"/>
      <c r="I385" s="32"/>
      <c r="J385" s="33"/>
      <c r="K385" s="32"/>
      <c r="L385" s="32"/>
    </row>
    <row r="386" spans="1:12" ht="15" thickBot="1">
      <c r="A386" s="29"/>
      <c r="B386" s="22"/>
      <c r="C386" s="32"/>
      <c r="D386" s="32"/>
      <c r="E386" s="32"/>
      <c r="F386" s="32"/>
      <c r="G386" s="32"/>
      <c r="H386" s="32"/>
      <c r="I386" s="32"/>
      <c r="J386" s="33"/>
      <c r="K386" s="32"/>
      <c r="L386" s="32"/>
    </row>
    <row r="387" spans="1:12" ht="15" thickBot="1">
      <c r="A387" s="29"/>
      <c r="B387" s="22"/>
      <c r="C387" s="32"/>
      <c r="D387" s="32"/>
      <c r="E387" s="32"/>
      <c r="F387" s="32"/>
      <c r="G387" s="32"/>
      <c r="H387" s="32"/>
      <c r="I387" s="32"/>
      <c r="J387" s="33"/>
      <c r="K387" s="32"/>
      <c r="L387" s="32"/>
    </row>
    <row r="388" spans="1:12" ht="15" thickBot="1">
      <c r="A388" s="29"/>
      <c r="B388" s="22"/>
      <c r="C388" s="32"/>
      <c r="D388" s="32"/>
      <c r="E388" s="32"/>
      <c r="F388" s="32"/>
      <c r="G388" s="32"/>
      <c r="H388" s="32"/>
      <c r="I388" s="32"/>
      <c r="J388" s="33"/>
      <c r="K388" s="32"/>
      <c r="L388" s="32"/>
    </row>
    <row r="389" spans="1:12" ht="15" thickBot="1">
      <c r="A389" s="29"/>
      <c r="B389" s="22"/>
      <c r="C389" s="32"/>
      <c r="D389" s="32"/>
      <c r="E389" s="32"/>
      <c r="F389" s="32"/>
      <c r="G389" s="32"/>
      <c r="H389" s="32"/>
      <c r="I389" s="32"/>
      <c r="J389" s="33"/>
      <c r="K389" s="32"/>
      <c r="L389" s="32"/>
    </row>
    <row r="390" spans="1:12" ht="15" thickBot="1">
      <c r="A390" s="29"/>
      <c r="B390" s="22"/>
      <c r="C390" s="32"/>
      <c r="D390" s="32"/>
      <c r="E390" s="32"/>
      <c r="F390" s="32"/>
      <c r="G390" s="32"/>
      <c r="H390" s="32"/>
      <c r="I390" s="32"/>
      <c r="J390" s="33"/>
      <c r="K390" s="32"/>
      <c r="L390" s="32"/>
    </row>
    <row r="391" spans="1:12" ht="15" thickBot="1">
      <c r="A391" s="29"/>
      <c r="B391" s="22"/>
      <c r="C391" s="32"/>
      <c r="D391" s="32"/>
      <c r="E391" s="32"/>
      <c r="F391" s="32"/>
      <c r="G391" s="32"/>
      <c r="H391" s="32"/>
      <c r="I391" s="32"/>
      <c r="J391" s="33"/>
      <c r="K391" s="32"/>
      <c r="L391" s="32"/>
    </row>
    <row r="392" spans="1:12" ht="15" thickBot="1">
      <c r="A392" s="29"/>
      <c r="B392" s="22"/>
      <c r="C392" s="32"/>
      <c r="D392" s="32"/>
      <c r="E392" s="32"/>
      <c r="F392" s="32"/>
      <c r="G392" s="32"/>
      <c r="H392" s="32"/>
      <c r="I392" s="32"/>
      <c r="J392" s="33"/>
      <c r="K392" s="32"/>
      <c r="L392" s="32"/>
    </row>
    <row r="393" spans="1:12" ht="15" thickBot="1">
      <c r="A393" s="29"/>
      <c r="B393" s="31"/>
      <c r="C393" s="32"/>
      <c r="D393" s="32"/>
      <c r="E393" s="32"/>
      <c r="F393" s="32"/>
      <c r="G393" s="32"/>
      <c r="H393" s="32"/>
      <c r="I393" s="32"/>
      <c r="J393" s="33"/>
      <c r="K393" s="32"/>
      <c r="L393" s="32"/>
    </row>
    <row r="394" spans="1:12" ht="15" thickBot="1">
      <c r="A394" s="29"/>
      <c r="B394" s="22"/>
      <c r="C394" s="32"/>
      <c r="D394" s="32"/>
      <c r="E394" s="32"/>
      <c r="F394" s="32"/>
      <c r="G394" s="32"/>
      <c r="H394" s="32"/>
      <c r="I394" s="32"/>
      <c r="J394" s="33"/>
      <c r="K394" s="32"/>
      <c r="L394" s="32"/>
    </row>
    <row r="395" spans="1:12" ht="15" thickBot="1">
      <c r="A395" s="29"/>
      <c r="B395" s="22"/>
      <c r="C395" s="32"/>
      <c r="D395" s="32"/>
      <c r="E395" s="32"/>
      <c r="F395" s="32"/>
      <c r="G395" s="32"/>
      <c r="H395" s="32"/>
      <c r="I395" s="32"/>
      <c r="J395" s="33"/>
      <c r="K395" s="32"/>
      <c r="L395" s="32"/>
    </row>
    <row r="396" spans="1:12" ht="15" thickBot="1">
      <c r="A396" s="29"/>
      <c r="B396" s="22"/>
      <c r="C396" s="32"/>
      <c r="D396" s="32"/>
      <c r="E396" s="32"/>
      <c r="F396" s="32"/>
      <c r="G396" s="32"/>
      <c r="H396" s="32"/>
      <c r="I396" s="32"/>
      <c r="J396" s="33"/>
      <c r="K396" s="32"/>
      <c r="L396" s="32"/>
    </row>
    <row r="397" spans="1:12" ht="15" thickBot="1">
      <c r="A397" s="29"/>
      <c r="B397" s="22"/>
      <c r="C397" s="32"/>
      <c r="D397" s="32"/>
      <c r="E397" s="32"/>
      <c r="F397" s="32"/>
      <c r="G397" s="32"/>
      <c r="H397" s="32"/>
      <c r="I397" s="32"/>
      <c r="J397" s="33"/>
      <c r="K397" s="32"/>
      <c r="L397" s="32"/>
    </row>
    <row r="398" spans="1:12" ht="15" thickBot="1">
      <c r="A398" s="29"/>
      <c r="B398" s="22"/>
      <c r="C398" s="32"/>
      <c r="D398" s="32"/>
      <c r="E398" s="32"/>
      <c r="F398" s="32"/>
      <c r="G398" s="32"/>
      <c r="H398" s="32"/>
      <c r="I398" s="32"/>
      <c r="J398" s="33"/>
      <c r="K398" s="32"/>
      <c r="L398" s="32"/>
    </row>
    <row r="399" spans="1:12" ht="15" thickBot="1">
      <c r="A399" s="29"/>
      <c r="B399" s="22"/>
      <c r="C399" s="32"/>
      <c r="D399" s="32"/>
      <c r="E399" s="32"/>
      <c r="F399" s="32"/>
      <c r="G399" s="32"/>
      <c r="H399" s="32"/>
      <c r="I399" s="32"/>
      <c r="J399" s="33"/>
      <c r="K399" s="32"/>
      <c r="L399" s="32"/>
    </row>
    <row r="400" spans="1:12" ht="15" thickBot="1">
      <c r="A400" s="29"/>
      <c r="B400" s="22"/>
      <c r="C400" s="32"/>
      <c r="D400" s="32"/>
      <c r="E400" s="32"/>
      <c r="F400" s="32"/>
      <c r="G400" s="32"/>
      <c r="H400" s="32"/>
      <c r="I400" s="32"/>
      <c r="J400" s="33"/>
      <c r="K400" s="32"/>
      <c r="L400" s="32"/>
    </row>
    <row r="401" spans="1:12" ht="15" thickBot="1">
      <c r="A401" s="29"/>
      <c r="B401" s="22"/>
      <c r="C401" s="32"/>
      <c r="D401" s="32"/>
      <c r="E401" s="32"/>
      <c r="F401" s="32"/>
      <c r="G401" s="32"/>
      <c r="H401" s="32"/>
      <c r="I401" s="32"/>
      <c r="J401" s="33"/>
      <c r="K401" s="32"/>
      <c r="L401" s="32"/>
    </row>
    <row r="402" spans="1:12" ht="15" thickBot="1">
      <c r="A402" s="29"/>
      <c r="B402" s="22"/>
      <c r="C402" s="32"/>
      <c r="D402" s="32"/>
      <c r="E402" s="32"/>
      <c r="F402" s="32"/>
      <c r="G402" s="32"/>
      <c r="H402" s="32"/>
      <c r="I402" s="32"/>
      <c r="J402" s="33"/>
      <c r="K402" s="32"/>
      <c r="L402" s="32"/>
    </row>
    <row r="403" spans="1:12" ht="15" thickBot="1">
      <c r="A403" s="29"/>
      <c r="B403" s="22"/>
      <c r="C403" s="32"/>
      <c r="D403" s="32"/>
      <c r="E403" s="32"/>
      <c r="F403" s="32"/>
      <c r="G403" s="32"/>
      <c r="H403" s="32"/>
      <c r="I403" s="32"/>
      <c r="J403" s="33"/>
      <c r="K403" s="32"/>
      <c r="L403" s="32"/>
    </row>
    <row r="404" spans="1:12" ht="15" thickBot="1">
      <c r="A404" s="29"/>
      <c r="B404" s="22"/>
      <c r="C404" s="32"/>
      <c r="D404" s="32"/>
      <c r="E404" s="32"/>
      <c r="F404" s="32"/>
      <c r="G404" s="32"/>
      <c r="H404" s="32"/>
      <c r="I404" s="32"/>
      <c r="J404" s="33"/>
      <c r="K404" s="32"/>
      <c r="L404" s="32"/>
    </row>
    <row r="405" spans="1:12" ht="15" thickBot="1">
      <c r="A405" s="29"/>
      <c r="B405" s="22"/>
      <c r="C405" s="32"/>
      <c r="D405" s="32"/>
      <c r="E405" s="32"/>
      <c r="F405" s="32"/>
      <c r="G405" s="32"/>
      <c r="H405" s="32"/>
      <c r="I405" s="32"/>
      <c r="J405" s="33"/>
      <c r="K405" s="32"/>
      <c r="L405" s="32"/>
    </row>
    <row r="406" spans="1:12" ht="15" thickBot="1">
      <c r="A406" s="29"/>
      <c r="B406" s="22"/>
      <c r="C406" s="32"/>
      <c r="D406" s="32"/>
      <c r="E406" s="32"/>
      <c r="F406" s="32"/>
      <c r="G406" s="32"/>
      <c r="H406" s="32"/>
      <c r="I406" s="32"/>
      <c r="J406" s="33"/>
      <c r="K406" s="32"/>
      <c r="L406" s="32"/>
    </row>
    <row r="407" spans="1:12" ht="15" thickBot="1">
      <c r="A407" s="29"/>
      <c r="B407" s="22"/>
      <c r="C407" s="32"/>
      <c r="D407" s="32"/>
      <c r="E407" s="32"/>
      <c r="F407" s="32"/>
      <c r="G407" s="32"/>
      <c r="H407" s="32"/>
      <c r="I407" s="32"/>
      <c r="J407" s="33"/>
      <c r="K407" s="32"/>
      <c r="L407" s="32"/>
    </row>
    <row r="408" spans="1:12" ht="15" thickBot="1">
      <c r="A408" s="29"/>
      <c r="B408" s="22"/>
      <c r="C408" s="32"/>
      <c r="D408" s="32"/>
      <c r="E408" s="32"/>
      <c r="F408" s="32"/>
      <c r="G408" s="32"/>
      <c r="H408" s="32"/>
      <c r="I408" s="32"/>
      <c r="J408" s="33"/>
      <c r="K408" s="32"/>
      <c r="L408" s="32"/>
    </row>
    <row r="409" spans="1:12" ht="15" thickBot="1">
      <c r="A409" s="29"/>
      <c r="B409" s="22"/>
      <c r="C409" s="32"/>
      <c r="D409" s="32"/>
      <c r="E409" s="32"/>
      <c r="F409" s="32"/>
      <c r="G409" s="32"/>
      <c r="H409" s="32"/>
      <c r="I409" s="32"/>
      <c r="J409" s="33"/>
      <c r="K409" s="32"/>
      <c r="L409" s="32"/>
    </row>
    <row r="410" spans="1:12" ht="15" thickBot="1">
      <c r="A410" s="29"/>
      <c r="B410" s="22"/>
      <c r="C410" s="32"/>
      <c r="D410" s="32"/>
      <c r="E410" s="32"/>
      <c r="F410" s="32"/>
      <c r="G410" s="32"/>
      <c r="H410" s="32"/>
      <c r="I410" s="32"/>
      <c r="J410" s="33"/>
      <c r="K410" s="32"/>
      <c r="L410" s="32"/>
    </row>
    <row r="411" spans="1:12" ht="15" thickBot="1">
      <c r="A411" s="29"/>
      <c r="B411" s="31"/>
      <c r="C411" s="32"/>
      <c r="D411" s="32"/>
      <c r="E411" s="32"/>
      <c r="F411" s="32"/>
      <c r="G411" s="32"/>
      <c r="H411" s="32"/>
      <c r="I411" s="32"/>
      <c r="J411" s="33"/>
      <c r="K411" s="32"/>
      <c r="L411" s="32"/>
    </row>
    <row r="412" spans="1:12" ht="15" thickBot="1">
      <c r="A412" s="29"/>
      <c r="B412" s="22"/>
      <c r="C412" s="32"/>
      <c r="D412" s="32"/>
      <c r="E412" s="32"/>
      <c r="F412" s="32"/>
      <c r="G412" s="32"/>
      <c r="H412" s="32"/>
      <c r="I412" s="32"/>
      <c r="J412" s="33"/>
      <c r="K412" s="32"/>
      <c r="L412" s="32"/>
    </row>
    <row r="413" spans="1:12" ht="15" thickBot="1">
      <c r="A413" s="29"/>
      <c r="B413" s="22"/>
      <c r="C413" s="32"/>
      <c r="D413" s="32"/>
      <c r="E413" s="32"/>
      <c r="F413" s="32"/>
      <c r="G413" s="32"/>
      <c r="H413" s="32"/>
      <c r="I413" s="32"/>
      <c r="J413" s="33"/>
      <c r="K413" s="32"/>
      <c r="L413" s="32"/>
    </row>
    <row r="414" spans="1:12" ht="15" thickBot="1">
      <c r="A414" s="29"/>
      <c r="B414" s="22"/>
      <c r="C414" s="32"/>
      <c r="D414" s="32"/>
      <c r="E414" s="32"/>
      <c r="F414" s="32"/>
      <c r="G414" s="32"/>
      <c r="H414" s="32"/>
      <c r="I414" s="32"/>
      <c r="J414" s="33"/>
      <c r="K414" s="32"/>
      <c r="L414" s="32"/>
    </row>
    <row r="415" spans="1:12" ht="15" thickBot="1">
      <c r="A415" s="29"/>
      <c r="B415" s="22"/>
      <c r="C415" s="32"/>
      <c r="D415" s="32"/>
      <c r="E415" s="32"/>
      <c r="F415" s="32"/>
      <c r="G415" s="32"/>
      <c r="H415" s="32"/>
      <c r="I415" s="32"/>
      <c r="J415" s="33"/>
      <c r="K415" s="32"/>
      <c r="L415" s="32"/>
    </row>
    <row r="416" spans="1:12" ht="15" thickBot="1">
      <c r="A416" s="29"/>
      <c r="B416" s="22"/>
      <c r="C416" s="32"/>
      <c r="D416" s="32"/>
      <c r="E416" s="32"/>
      <c r="F416" s="32"/>
      <c r="G416" s="32"/>
      <c r="H416" s="32"/>
      <c r="I416" s="32"/>
      <c r="J416" s="33"/>
      <c r="K416" s="32"/>
      <c r="L416" s="32"/>
    </row>
    <row r="417" spans="1:12" ht="15" thickBot="1">
      <c r="A417" s="29"/>
      <c r="B417" s="31"/>
      <c r="C417" s="32"/>
      <c r="D417" s="32"/>
      <c r="E417" s="32"/>
      <c r="F417" s="32"/>
      <c r="G417" s="32"/>
      <c r="H417" s="32"/>
      <c r="I417" s="32"/>
      <c r="J417" s="33"/>
      <c r="K417" s="32"/>
      <c r="L417" s="32"/>
    </row>
    <row r="418" spans="1:12" ht="15" thickBot="1">
      <c r="A418" s="29"/>
      <c r="B418" s="22"/>
      <c r="C418" s="32"/>
      <c r="D418" s="32"/>
      <c r="E418" s="32"/>
      <c r="F418" s="32"/>
      <c r="G418" s="32"/>
      <c r="H418" s="32"/>
      <c r="I418" s="32"/>
      <c r="J418" s="33"/>
      <c r="K418" s="32"/>
      <c r="L418" s="32"/>
    </row>
    <row r="419" spans="1:12" ht="15" thickBot="1">
      <c r="A419" s="29"/>
      <c r="B419" s="22"/>
      <c r="C419" s="32"/>
      <c r="D419" s="32"/>
      <c r="E419" s="32"/>
      <c r="F419" s="32"/>
      <c r="G419" s="32"/>
      <c r="H419" s="32"/>
      <c r="I419" s="32"/>
      <c r="J419" s="33"/>
      <c r="K419" s="32"/>
      <c r="L419" s="32"/>
    </row>
    <row r="420" spans="1:12" ht="15" thickBot="1">
      <c r="A420" s="29"/>
      <c r="B420" s="31"/>
      <c r="C420" s="32"/>
      <c r="D420" s="32"/>
      <c r="E420" s="32"/>
      <c r="F420" s="32"/>
      <c r="G420" s="32"/>
      <c r="H420" s="32"/>
      <c r="I420" s="32"/>
      <c r="J420" s="33"/>
      <c r="K420" s="32"/>
      <c r="L420" s="32"/>
    </row>
    <row r="421" spans="1:12" ht="15" thickBot="1">
      <c r="A421" s="29"/>
      <c r="B421" s="31"/>
      <c r="C421" s="32"/>
      <c r="D421" s="32"/>
      <c r="E421" s="32"/>
      <c r="F421" s="32"/>
      <c r="G421" s="32"/>
      <c r="H421" s="32"/>
      <c r="I421" s="32"/>
      <c r="J421" s="33"/>
      <c r="K421" s="32"/>
      <c r="L421" s="32"/>
    </row>
    <row r="422" spans="1:12" ht="15" thickBot="1">
      <c r="A422" s="29"/>
      <c r="B422" s="22"/>
      <c r="C422" s="32"/>
      <c r="D422" s="32"/>
      <c r="E422" s="32"/>
      <c r="F422" s="32"/>
      <c r="G422" s="32"/>
      <c r="H422" s="32"/>
      <c r="I422" s="32"/>
      <c r="J422" s="33"/>
      <c r="K422" s="32"/>
      <c r="L422" s="32"/>
    </row>
    <row r="423" spans="1:12" ht="15" thickBot="1">
      <c r="A423" s="29"/>
      <c r="B423" s="22"/>
      <c r="C423" s="32"/>
      <c r="D423" s="32"/>
      <c r="E423" s="32"/>
      <c r="F423" s="32"/>
      <c r="G423" s="32"/>
      <c r="H423" s="32"/>
      <c r="I423" s="32"/>
      <c r="J423" s="33"/>
      <c r="K423" s="32"/>
      <c r="L423" s="32"/>
    </row>
    <row r="424" spans="1:12" ht="15" thickBot="1">
      <c r="A424" s="29"/>
      <c r="B424" s="22"/>
      <c r="C424" s="32"/>
      <c r="D424" s="32"/>
      <c r="E424" s="32"/>
      <c r="F424" s="32"/>
      <c r="G424" s="32"/>
      <c r="H424" s="32"/>
      <c r="I424" s="32"/>
      <c r="J424" s="33"/>
      <c r="K424" s="32"/>
      <c r="L424" s="32"/>
    </row>
    <row r="425" spans="1:12" ht="15" thickBot="1">
      <c r="A425" s="29"/>
      <c r="B425" s="22"/>
      <c r="C425" s="32"/>
      <c r="D425" s="32"/>
      <c r="E425" s="32"/>
      <c r="F425" s="32"/>
      <c r="G425" s="32"/>
      <c r="H425" s="32"/>
      <c r="I425" s="32"/>
      <c r="J425" s="33"/>
      <c r="K425" s="32"/>
      <c r="L425" s="32"/>
    </row>
    <row r="426" spans="1:12" ht="15" thickBot="1">
      <c r="A426" s="29"/>
      <c r="B426" s="22"/>
      <c r="C426" s="32"/>
      <c r="D426" s="32"/>
      <c r="E426" s="32"/>
      <c r="F426" s="32"/>
      <c r="G426" s="32"/>
      <c r="H426" s="32"/>
      <c r="I426" s="32"/>
      <c r="J426" s="33"/>
      <c r="K426" s="32"/>
      <c r="L426" s="32"/>
    </row>
    <row r="427" spans="1:12" ht="15" thickBot="1">
      <c r="A427" s="29"/>
      <c r="B427" s="22"/>
      <c r="C427" s="32"/>
      <c r="D427" s="32"/>
      <c r="E427" s="32"/>
      <c r="F427" s="32"/>
      <c r="G427" s="32"/>
      <c r="H427" s="32"/>
      <c r="I427" s="32"/>
      <c r="J427" s="33"/>
      <c r="K427" s="32"/>
      <c r="L427" s="32"/>
    </row>
    <row r="428" spans="1:12" ht="15" thickBot="1">
      <c r="A428" s="29"/>
      <c r="B428" s="22"/>
      <c r="C428" s="32"/>
      <c r="D428" s="32"/>
      <c r="E428" s="32"/>
      <c r="F428" s="32"/>
      <c r="G428" s="32"/>
      <c r="H428" s="32"/>
      <c r="I428" s="32"/>
      <c r="J428" s="33"/>
      <c r="K428" s="32"/>
      <c r="L428" s="32"/>
    </row>
    <row r="429" spans="1:12" ht="15" thickBot="1">
      <c r="A429" s="29"/>
      <c r="B429" s="22"/>
      <c r="C429" s="32"/>
      <c r="D429" s="32"/>
      <c r="E429" s="32"/>
      <c r="F429" s="32"/>
      <c r="G429" s="32"/>
      <c r="H429" s="32"/>
      <c r="I429" s="32"/>
      <c r="J429" s="33"/>
      <c r="K429" s="32"/>
      <c r="L429" s="32"/>
    </row>
    <row r="430" spans="1:12" ht="15" thickBot="1">
      <c r="A430" s="29"/>
      <c r="B430" s="22"/>
      <c r="C430" s="32"/>
      <c r="D430" s="32"/>
      <c r="E430" s="32"/>
      <c r="F430" s="32"/>
      <c r="G430" s="32"/>
      <c r="H430" s="32"/>
      <c r="I430" s="32"/>
      <c r="J430" s="33"/>
      <c r="K430" s="32"/>
      <c r="L430" s="32"/>
    </row>
    <row r="431" spans="1:12" ht="15" thickBot="1">
      <c r="A431" s="29"/>
      <c r="B431" s="22"/>
      <c r="C431" s="32"/>
      <c r="D431" s="32"/>
      <c r="E431" s="32"/>
      <c r="F431" s="32"/>
      <c r="G431" s="32"/>
      <c r="H431" s="32"/>
      <c r="I431" s="32"/>
      <c r="J431" s="33"/>
      <c r="K431" s="32"/>
      <c r="L431" s="32"/>
    </row>
    <row r="432" spans="1:12" ht="15" thickBot="1">
      <c r="A432" s="29"/>
      <c r="B432" s="22"/>
      <c r="C432" s="32"/>
      <c r="D432" s="32"/>
      <c r="E432" s="32"/>
      <c r="F432" s="32"/>
      <c r="G432" s="32"/>
      <c r="H432" s="32"/>
      <c r="I432" s="32"/>
      <c r="J432" s="33"/>
      <c r="K432" s="32"/>
      <c r="L432" s="32"/>
    </row>
    <row r="433" spans="1:12" ht="15" thickBot="1">
      <c r="A433" s="29"/>
      <c r="B433" s="22"/>
      <c r="C433" s="32"/>
      <c r="D433" s="32"/>
      <c r="E433" s="32"/>
      <c r="F433" s="32"/>
      <c r="G433" s="32"/>
      <c r="H433" s="32"/>
      <c r="I433" s="32"/>
      <c r="J433" s="33"/>
      <c r="K433" s="32"/>
      <c r="L433" s="32"/>
    </row>
    <row r="434" spans="1:12" ht="15" thickBot="1">
      <c r="A434" s="29"/>
      <c r="B434" s="22"/>
      <c r="C434" s="32"/>
      <c r="D434" s="32"/>
      <c r="E434" s="32"/>
      <c r="F434" s="32"/>
      <c r="G434" s="32"/>
      <c r="H434" s="32"/>
      <c r="I434" s="32"/>
      <c r="J434" s="33"/>
      <c r="K434" s="32"/>
      <c r="L434" s="32"/>
    </row>
    <row r="435" spans="1:12" ht="15" thickBot="1">
      <c r="A435" s="29"/>
      <c r="B435" s="22"/>
      <c r="C435" s="32"/>
      <c r="D435" s="32"/>
      <c r="E435" s="32"/>
      <c r="F435" s="32"/>
      <c r="G435" s="32"/>
      <c r="H435" s="32"/>
      <c r="I435" s="32"/>
      <c r="J435" s="33"/>
      <c r="K435" s="32"/>
      <c r="L435" s="32"/>
    </row>
    <row r="436" spans="1:12" ht="15" thickBot="1">
      <c r="A436" s="29"/>
      <c r="B436" s="22"/>
      <c r="C436" s="32"/>
      <c r="D436" s="32"/>
      <c r="E436" s="32"/>
      <c r="F436" s="32"/>
      <c r="G436" s="32"/>
      <c r="H436" s="32"/>
      <c r="I436" s="32"/>
      <c r="J436" s="33"/>
      <c r="K436" s="32"/>
      <c r="L436" s="32"/>
    </row>
    <row r="437" spans="1:12" ht="15" thickBot="1">
      <c r="A437" s="29"/>
      <c r="B437" s="22"/>
      <c r="C437" s="32"/>
      <c r="D437" s="32"/>
      <c r="E437" s="32"/>
      <c r="F437" s="32"/>
      <c r="G437" s="32"/>
      <c r="H437" s="32"/>
      <c r="I437" s="32"/>
      <c r="J437" s="33"/>
      <c r="K437" s="32"/>
      <c r="L437" s="32"/>
    </row>
    <row r="438" spans="1:12" ht="15" thickBot="1">
      <c r="A438" s="29"/>
      <c r="B438" s="22"/>
      <c r="C438" s="32"/>
      <c r="D438" s="32"/>
      <c r="E438" s="32"/>
      <c r="F438" s="32"/>
      <c r="G438" s="32"/>
      <c r="H438" s="32"/>
      <c r="I438" s="32"/>
      <c r="J438" s="33"/>
      <c r="K438" s="32"/>
      <c r="L438" s="32"/>
    </row>
    <row r="439" spans="1:12" ht="15" thickBot="1">
      <c r="A439" s="29"/>
      <c r="B439" s="22"/>
      <c r="C439" s="32"/>
      <c r="D439" s="32"/>
      <c r="E439" s="32"/>
      <c r="F439" s="32"/>
      <c r="G439" s="32"/>
      <c r="H439" s="32"/>
      <c r="I439" s="32"/>
      <c r="J439" s="33"/>
      <c r="K439" s="32"/>
      <c r="L439" s="32"/>
    </row>
    <row r="440" spans="1:12" ht="15" thickBot="1">
      <c r="A440" s="29"/>
      <c r="B440" s="22"/>
      <c r="C440" s="32"/>
      <c r="D440" s="32"/>
      <c r="E440" s="32"/>
      <c r="F440" s="32"/>
      <c r="G440" s="32"/>
      <c r="H440" s="32"/>
      <c r="I440" s="32"/>
      <c r="J440" s="33"/>
      <c r="K440" s="32"/>
      <c r="L440" s="32"/>
    </row>
    <row r="441" spans="1:12" ht="15" thickBot="1">
      <c r="A441" s="29"/>
      <c r="B441" s="22"/>
      <c r="C441" s="32"/>
      <c r="D441" s="32"/>
      <c r="E441" s="32"/>
      <c r="F441" s="32"/>
      <c r="G441" s="32"/>
      <c r="H441" s="32"/>
      <c r="I441" s="32"/>
      <c r="J441" s="33"/>
      <c r="K441" s="32"/>
      <c r="L441" s="32"/>
    </row>
    <row r="442" spans="1:12" ht="15" thickBot="1">
      <c r="A442" s="29"/>
      <c r="B442" s="22"/>
      <c r="C442" s="32"/>
      <c r="D442" s="32"/>
      <c r="E442" s="32"/>
      <c r="F442" s="32"/>
      <c r="G442" s="32"/>
      <c r="H442" s="32"/>
      <c r="I442" s="32"/>
      <c r="J442" s="33"/>
      <c r="K442" s="32"/>
      <c r="L442" s="32"/>
    </row>
    <row r="443" spans="1:12" ht="15" thickBot="1">
      <c r="A443" s="29"/>
      <c r="B443" s="22"/>
      <c r="C443" s="32"/>
      <c r="D443" s="32"/>
      <c r="E443" s="32"/>
      <c r="F443" s="32"/>
      <c r="G443" s="32"/>
      <c r="H443" s="32"/>
      <c r="I443" s="32"/>
      <c r="J443" s="33"/>
      <c r="K443" s="32"/>
      <c r="L443" s="32"/>
    </row>
    <row r="444" spans="1:12" ht="15" thickBot="1">
      <c r="A444" s="29"/>
      <c r="B444" s="22"/>
      <c r="C444" s="32"/>
      <c r="D444" s="32"/>
      <c r="E444" s="32"/>
      <c r="F444" s="32"/>
      <c r="G444" s="32"/>
      <c r="H444" s="32"/>
      <c r="I444" s="32"/>
      <c r="J444" s="33"/>
      <c r="K444" s="32"/>
      <c r="L444" s="32"/>
    </row>
    <row r="445" spans="1:12" ht="15" thickBot="1">
      <c r="A445" s="29"/>
      <c r="B445" s="22"/>
      <c r="C445" s="32"/>
      <c r="D445" s="32"/>
      <c r="E445" s="32"/>
      <c r="F445" s="32"/>
      <c r="G445" s="32"/>
      <c r="H445" s="32"/>
      <c r="I445" s="32"/>
      <c r="J445" s="33"/>
      <c r="K445" s="32"/>
      <c r="L445" s="32"/>
    </row>
    <row r="446" spans="1:12" ht="15" thickBot="1">
      <c r="A446" s="29"/>
      <c r="B446" s="22"/>
      <c r="C446" s="32"/>
      <c r="D446" s="32"/>
      <c r="E446" s="32"/>
      <c r="F446" s="32"/>
      <c r="G446" s="32"/>
      <c r="H446" s="32"/>
      <c r="I446" s="32"/>
      <c r="J446" s="33"/>
      <c r="K446" s="32"/>
      <c r="L446" s="32"/>
    </row>
    <row r="447" spans="1:12" ht="15" thickBot="1">
      <c r="A447" s="29"/>
      <c r="B447" s="22"/>
      <c r="C447" s="32"/>
      <c r="D447" s="32"/>
      <c r="E447" s="32"/>
      <c r="F447" s="32"/>
      <c r="G447" s="32"/>
      <c r="H447" s="32"/>
      <c r="I447" s="32"/>
      <c r="J447" s="33"/>
      <c r="K447" s="32"/>
      <c r="L447" s="32"/>
    </row>
    <row r="448" spans="1:12" ht="15" thickBot="1">
      <c r="A448" s="29"/>
      <c r="B448" s="22"/>
      <c r="C448" s="32"/>
      <c r="D448" s="32"/>
      <c r="E448" s="32"/>
      <c r="F448" s="32"/>
      <c r="G448" s="32"/>
      <c r="H448" s="32"/>
      <c r="I448" s="32"/>
      <c r="J448" s="33"/>
      <c r="K448" s="32"/>
      <c r="L448" s="32"/>
    </row>
    <row r="449" spans="1:12" ht="15" thickBot="1">
      <c r="A449" s="29"/>
      <c r="B449" s="22"/>
      <c r="C449" s="32"/>
      <c r="D449" s="32"/>
      <c r="E449" s="32"/>
      <c r="F449" s="32"/>
      <c r="G449" s="32"/>
      <c r="H449" s="32"/>
      <c r="I449" s="32"/>
      <c r="J449" s="33"/>
      <c r="K449" s="32"/>
      <c r="L449" s="32"/>
    </row>
    <row r="450" spans="1:12" ht="15" thickBot="1">
      <c r="A450" s="29"/>
      <c r="B450" s="22"/>
      <c r="C450" s="32"/>
      <c r="D450" s="32"/>
      <c r="E450" s="32"/>
      <c r="F450" s="32"/>
      <c r="G450" s="32"/>
      <c r="H450" s="32"/>
      <c r="I450" s="32"/>
      <c r="J450" s="33"/>
      <c r="K450" s="32"/>
      <c r="L450" s="32"/>
    </row>
    <row r="451" spans="1:12" ht="15" thickBot="1">
      <c r="A451" s="29"/>
      <c r="B451" s="22"/>
      <c r="C451" s="32"/>
      <c r="D451" s="32"/>
      <c r="E451" s="32"/>
      <c r="F451" s="32"/>
      <c r="G451" s="32"/>
      <c r="H451" s="32"/>
      <c r="I451" s="32"/>
      <c r="J451" s="33"/>
      <c r="K451" s="32"/>
      <c r="L451" s="32"/>
    </row>
    <row r="452" spans="1:12" ht="15" thickBot="1">
      <c r="A452" s="29"/>
      <c r="B452" s="22"/>
      <c r="C452" s="32"/>
      <c r="D452" s="32"/>
      <c r="E452" s="32"/>
      <c r="F452" s="32"/>
      <c r="G452" s="32"/>
      <c r="H452" s="32"/>
      <c r="I452" s="32"/>
      <c r="J452" s="33"/>
      <c r="K452" s="32"/>
      <c r="L452" s="32"/>
    </row>
    <row r="453" spans="1:12" ht="15" thickBot="1">
      <c r="A453" s="29"/>
      <c r="B453" s="22"/>
      <c r="C453" s="32"/>
      <c r="D453" s="32"/>
      <c r="E453" s="32"/>
      <c r="F453" s="32"/>
      <c r="G453" s="32"/>
      <c r="H453" s="32"/>
      <c r="I453" s="32"/>
      <c r="J453" s="33"/>
      <c r="K453" s="32"/>
      <c r="L453" s="32"/>
    </row>
    <row r="454" spans="1:12" ht="15" thickBot="1">
      <c r="A454" s="29"/>
      <c r="B454" s="31"/>
      <c r="C454" s="32"/>
      <c r="D454" s="32"/>
      <c r="E454" s="32"/>
      <c r="F454" s="32"/>
      <c r="G454" s="32"/>
      <c r="H454" s="32"/>
      <c r="I454" s="32"/>
      <c r="J454" s="33"/>
      <c r="K454" s="32"/>
      <c r="L454" s="32"/>
    </row>
    <row r="455" spans="1:12" ht="15" thickBot="1">
      <c r="A455" s="29"/>
      <c r="B455" s="22"/>
      <c r="C455" s="32"/>
      <c r="D455" s="32"/>
      <c r="E455" s="32"/>
      <c r="F455" s="32"/>
      <c r="G455" s="32"/>
      <c r="H455" s="32"/>
      <c r="I455" s="32"/>
      <c r="J455" s="33"/>
      <c r="K455" s="32"/>
      <c r="L455" s="32"/>
    </row>
    <row r="456" spans="1:12" ht="15" thickBot="1">
      <c r="A456" s="29"/>
      <c r="B456" s="22"/>
      <c r="C456" s="32"/>
      <c r="D456" s="32"/>
      <c r="E456" s="32"/>
      <c r="F456" s="32"/>
      <c r="G456" s="32"/>
      <c r="H456" s="32"/>
      <c r="I456" s="32"/>
      <c r="J456" s="33"/>
      <c r="K456" s="32"/>
      <c r="L456" s="32"/>
    </row>
    <row r="457" spans="1:12" ht="15" thickBot="1">
      <c r="A457" s="29"/>
      <c r="B457" s="22"/>
      <c r="C457" s="32"/>
      <c r="D457" s="32"/>
      <c r="E457" s="32"/>
      <c r="F457" s="32"/>
      <c r="G457" s="32"/>
      <c r="H457" s="32"/>
      <c r="I457" s="32"/>
      <c r="J457" s="33"/>
      <c r="K457" s="32"/>
      <c r="L457" s="32"/>
    </row>
    <row r="458" spans="1:12" ht="15" thickBot="1">
      <c r="A458" s="29"/>
      <c r="B458" s="22"/>
      <c r="C458" s="32"/>
      <c r="D458" s="32"/>
      <c r="E458" s="32"/>
      <c r="F458" s="32"/>
      <c r="G458" s="32"/>
      <c r="H458" s="32"/>
      <c r="I458" s="32"/>
      <c r="J458" s="33"/>
      <c r="K458" s="32"/>
      <c r="L458" s="32"/>
    </row>
    <row r="459" spans="1:12" ht="15" thickBot="1">
      <c r="A459" s="29"/>
      <c r="B459" s="22"/>
      <c r="C459" s="32"/>
      <c r="D459" s="32"/>
      <c r="E459" s="32"/>
      <c r="F459" s="32"/>
      <c r="G459" s="32"/>
      <c r="H459" s="32"/>
      <c r="I459" s="32"/>
      <c r="J459" s="33"/>
      <c r="K459" s="32"/>
      <c r="L459" s="32"/>
    </row>
    <row r="460" spans="1:12" ht="15" thickBot="1">
      <c r="A460" s="29"/>
      <c r="B460" s="22"/>
      <c r="C460" s="32"/>
      <c r="D460" s="32"/>
      <c r="E460" s="32"/>
      <c r="F460" s="32"/>
      <c r="G460" s="32"/>
      <c r="H460" s="32"/>
      <c r="I460" s="32"/>
      <c r="J460" s="33"/>
      <c r="K460" s="32"/>
      <c r="L460" s="32"/>
    </row>
    <row r="461" spans="1:12" ht="15" thickBot="1">
      <c r="A461" s="29"/>
      <c r="B461" s="22"/>
      <c r="C461" s="32"/>
      <c r="D461" s="32"/>
      <c r="E461" s="32"/>
      <c r="F461" s="32"/>
      <c r="G461" s="32"/>
      <c r="H461" s="32"/>
      <c r="I461" s="32"/>
      <c r="J461" s="33"/>
      <c r="K461" s="32"/>
      <c r="L461" s="32"/>
    </row>
    <row r="462" spans="1:12" ht="15" thickBot="1">
      <c r="A462" s="29"/>
      <c r="B462" s="22"/>
      <c r="C462" s="32"/>
      <c r="D462" s="32"/>
      <c r="E462" s="32"/>
      <c r="F462" s="32"/>
      <c r="G462" s="32"/>
      <c r="H462" s="32"/>
      <c r="I462" s="32"/>
      <c r="J462" s="33"/>
      <c r="K462" s="32"/>
      <c r="L462" s="32"/>
    </row>
    <row r="463" spans="1:12" ht="15" thickBot="1">
      <c r="A463" s="29"/>
      <c r="B463" s="22"/>
      <c r="C463" s="32"/>
      <c r="D463" s="32"/>
      <c r="E463" s="32"/>
      <c r="F463" s="32"/>
      <c r="G463" s="32"/>
      <c r="H463" s="32"/>
      <c r="I463" s="32"/>
      <c r="J463" s="33"/>
      <c r="K463" s="32"/>
      <c r="L463" s="32"/>
    </row>
    <row r="464" spans="1:12" ht="15" thickBot="1">
      <c r="A464" s="29"/>
      <c r="B464" s="22"/>
      <c r="C464" s="32"/>
      <c r="D464" s="32"/>
      <c r="E464" s="32"/>
      <c r="F464" s="32"/>
      <c r="G464" s="32"/>
      <c r="H464" s="32"/>
      <c r="I464" s="32"/>
      <c r="J464" s="33"/>
      <c r="K464" s="32"/>
      <c r="L464" s="32"/>
    </row>
    <row r="465" spans="1:12" ht="15" thickBot="1">
      <c r="A465" s="29"/>
      <c r="B465" s="22"/>
      <c r="C465" s="32"/>
      <c r="D465" s="32"/>
      <c r="E465" s="32"/>
      <c r="F465" s="32"/>
      <c r="G465" s="32"/>
      <c r="H465" s="32"/>
      <c r="I465" s="32"/>
      <c r="J465" s="33"/>
      <c r="K465" s="32"/>
      <c r="L465" s="32"/>
    </row>
    <row r="466" spans="1:12" ht="15" thickBot="1">
      <c r="A466" s="29"/>
      <c r="B466" s="22"/>
      <c r="C466" s="32"/>
      <c r="D466" s="32"/>
      <c r="E466" s="32"/>
      <c r="F466" s="32"/>
      <c r="G466" s="32"/>
      <c r="H466" s="32"/>
      <c r="I466" s="32"/>
      <c r="J466" s="33"/>
      <c r="K466" s="32"/>
      <c r="L466" s="32"/>
    </row>
    <row r="467" spans="1:12" ht="15" thickBot="1">
      <c r="A467" s="29"/>
      <c r="B467" s="22"/>
      <c r="C467" s="32"/>
      <c r="D467" s="32"/>
      <c r="E467" s="32"/>
      <c r="F467" s="32"/>
      <c r="G467" s="32"/>
      <c r="H467" s="32"/>
      <c r="I467" s="32"/>
      <c r="J467" s="33"/>
      <c r="K467" s="32"/>
      <c r="L467" s="32"/>
    </row>
    <row r="468" spans="1:12" ht="15" thickBot="1">
      <c r="A468" s="29"/>
      <c r="B468" s="22"/>
      <c r="C468" s="32"/>
      <c r="D468" s="32"/>
      <c r="E468" s="32"/>
      <c r="F468" s="32"/>
      <c r="G468" s="32"/>
      <c r="H468" s="32"/>
      <c r="I468" s="32"/>
      <c r="J468" s="33"/>
      <c r="K468" s="32"/>
      <c r="L468" s="32"/>
    </row>
    <row r="469" spans="1:12" ht="15" thickBot="1">
      <c r="A469" s="29"/>
      <c r="B469" s="22"/>
      <c r="C469" s="32"/>
      <c r="D469" s="32"/>
      <c r="E469" s="32"/>
      <c r="F469" s="32"/>
      <c r="G469" s="32"/>
      <c r="H469" s="32"/>
      <c r="I469" s="32"/>
      <c r="J469" s="33"/>
      <c r="K469" s="32"/>
      <c r="L469" s="32"/>
    </row>
    <row r="470" spans="1:12" ht="15" thickBot="1">
      <c r="A470" s="29"/>
      <c r="B470" s="22"/>
      <c r="C470" s="32"/>
      <c r="D470" s="32"/>
      <c r="E470" s="32"/>
      <c r="F470" s="32"/>
      <c r="G470" s="32"/>
      <c r="H470" s="32"/>
      <c r="I470" s="32"/>
      <c r="J470" s="33"/>
      <c r="K470" s="32"/>
      <c r="L470" s="32"/>
    </row>
    <row r="471" spans="1:12" ht="15" thickBot="1">
      <c r="A471" s="29"/>
      <c r="B471" s="22"/>
      <c r="C471" s="32"/>
      <c r="D471" s="32"/>
      <c r="E471" s="32"/>
      <c r="F471" s="32"/>
      <c r="G471" s="32"/>
      <c r="H471" s="32"/>
      <c r="I471" s="32"/>
      <c r="J471" s="33"/>
      <c r="K471" s="32"/>
      <c r="L471" s="32"/>
    </row>
    <row r="472" spans="1:12" ht="15" thickBot="1">
      <c r="A472" s="29"/>
      <c r="B472" s="22"/>
      <c r="C472" s="32"/>
      <c r="D472" s="32"/>
      <c r="E472" s="32"/>
      <c r="F472" s="32"/>
      <c r="G472" s="32"/>
      <c r="H472" s="32"/>
      <c r="I472" s="32"/>
      <c r="J472" s="33"/>
      <c r="K472" s="32"/>
      <c r="L472" s="32"/>
    </row>
    <row r="473" spans="1:12" ht="15" thickBot="1">
      <c r="A473" s="29"/>
      <c r="B473" s="22"/>
      <c r="C473" s="32"/>
      <c r="D473" s="32"/>
      <c r="E473" s="32"/>
      <c r="F473" s="32"/>
      <c r="G473" s="32"/>
      <c r="H473" s="32"/>
      <c r="I473" s="32"/>
      <c r="J473" s="33"/>
      <c r="K473" s="32"/>
      <c r="L473" s="32"/>
    </row>
    <row r="474" spans="1:12" ht="15" thickBot="1">
      <c r="A474" s="29"/>
      <c r="B474" s="31"/>
      <c r="C474" s="32"/>
      <c r="D474" s="32"/>
      <c r="E474" s="32"/>
      <c r="F474" s="32"/>
      <c r="G474" s="32"/>
      <c r="H474" s="32"/>
      <c r="I474" s="32"/>
      <c r="J474" s="33"/>
      <c r="K474" s="32"/>
      <c r="L474" s="32"/>
    </row>
    <row r="475" spans="1:12" ht="15" thickBot="1">
      <c r="A475" s="29"/>
      <c r="B475" s="22"/>
      <c r="C475" s="32"/>
      <c r="D475" s="32"/>
      <c r="E475" s="32"/>
      <c r="F475" s="32"/>
      <c r="G475" s="32"/>
      <c r="H475" s="32"/>
      <c r="I475" s="32"/>
      <c r="J475" s="33"/>
      <c r="K475" s="32"/>
      <c r="L475" s="32"/>
    </row>
    <row r="476" spans="1:12" ht="15" thickBot="1">
      <c r="A476" s="29"/>
      <c r="B476" s="22"/>
      <c r="C476" s="32"/>
      <c r="D476" s="32"/>
      <c r="E476" s="32"/>
      <c r="F476" s="32"/>
      <c r="G476" s="32"/>
      <c r="H476" s="32"/>
      <c r="I476" s="32"/>
      <c r="J476" s="33"/>
      <c r="K476" s="32"/>
      <c r="L476" s="32"/>
    </row>
    <row r="477" spans="1:12" ht="15" thickBot="1">
      <c r="A477" s="29"/>
      <c r="B477" s="22"/>
      <c r="C477" s="32"/>
      <c r="D477" s="32"/>
      <c r="E477" s="32"/>
      <c r="F477" s="32"/>
      <c r="G477" s="32"/>
      <c r="H477" s="32"/>
      <c r="I477" s="32"/>
      <c r="J477" s="33"/>
      <c r="K477" s="32"/>
      <c r="L477" s="32"/>
    </row>
    <row r="478" spans="1:12" ht="15" thickBot="1">
      <c r="A478" s="29"/>
      <c r="B478" s="22"/>
      <c r="C478" s="32"/>
      <c r="D478" s="32"/>
      <c r="E478" s="32"/>
      <c r="F478" s="32"/>
      <c r="G478" s="32"/>
      <c r="H478" s="32"/>
      <c r="I478" s="32"/>
      <c r="J478" s="33"/>
      <c r="K478" s="32"/>
      <c r="L478" s="32"/>
    </row>
    <row r="479" spans="1:12" ht="15" thickBot="1">
      <c r="A479" s="29"/>
      <c r="B479" s="22"/>
      <c r="C479" s="32"/>
      <c r="D479" s="32"/>
      <c r="E479" s="32"/>
      <c r="F479" s="32"/>
      <c r="G479" s="32"/>
      <c r="H479" s="32"/>
      <c r="I479" s="32"/>
      <c r="J479" s="33"/>
      <c r="K479" s="32"/>
      <c r="L479" s="32"/>
    </row>
    <row r="480" spans="1:12" ht="15" thickBot="1">
      <c r="A480" s="29"/>
      <c r="B480" s="22"/>
      <c r="C480" s="32"/>
      <c r="D480" s="32"/>
      <c r="E480" s="32"/>
      <c r="F480" s="32"/>
      <c r="G480" s="32"/>
      <c r="H480" s="32"/>
      <c r="I480" s="32"/>
      <c r="J480" s="33"/>
      <c r="K480" s="32"/>
      <c r="L480" s="32"/>
    </row>
    <row r="481" spans="1:12" ht="15" thickBot="1">
      <c r="A481" s="29"/>
      <c r="B481" s="22"/>
      <c r="C481" s="32"/>
      <c r="D481" s="32"/>
      <c r="E481" s="32"/>
      <c r="F481" s="32"/>
      <c r="G481" s="32"/>
      <c r="H481" s="32"/>
      <c r="I481" s="32"/>
      <c r="J481" s="33"/>
      <c r="K481" s="32"/>
      <c r="L481" s="32"/>
    </row>
    <row r="482" spans="1:12" ht="15" thickBot="1">
      <c r="A482" s="29"/>
      <c r="B482" s="22"/>
      <c r="C482" s="32"/>
      <c r="D482" s="32"/>
      <c r="E482" s="32"/>
      <c r="F482" s="32"/>
      <c r="G482" s="32"/>
      <c r="H482" s="32"/>
      <c r="I482" s="32"/>
      <c r="J482" s="33"/>
      <c r="K482" s="32"/>
      <c r="L482" s="32"/>
    </row>
    <row r="483" spans="1:12" ht="15" thickBot="1">
      <c r="A483" s="29"/>
      <c r="B483" s="22"/>
      <c r="C483" s="32"/>
      <c r="D483" s="32"/>
      <c r="E483" s="32"/>
      <c r="F483" s="32"/>
      <c r="G483" s="32"/>
      <c r="H483" s="32"/>
      <c r="I483" s="32"/>
      <c r="J483" s="33"/>
      <c r="K483" s="32"/>
      <c r="L483" s="32"/>
    </row>
    <row r="484" spans="1:12" ht="15" thickBot="1">
      <c r="A484" s="29"/>
      <c r="B484" s="22"/>
      <c r="C484" s="32"/>
      <c r="D484" s="32"/>
      <c r="E484" s="32"/>
      <c r="F484" s="32"/>
      <c r="G484" s="32"/>
      <c r="H484" s="32"/>
      <c r="I484" s="32"/>
      <c r="J484" s="33"/>
      <c r="K484" s="32"/>
      <c r="L484" s="32"/>
    </row>
    <row r="485" spans="1:12" ht="15" thickBot="1">
      <c r="A485" s="29"/>
      <c r="B485" s="22"/>
      <c r="C485" s="32"/>
      <c r="D485" s="32"/>
      <c r="E485" s="32"/>
      <c r="F485" s="32"/>
      <c r="G485" s="32"/>
      <c r="H485" s="32"/>
      <c r="I485" s="32"/>
      <c r="J485" s="33"/>
      <c r="K485" s="32"/>
      <c r="L485" s="32"/>
    </row>
    <row r="486" spans="1:12" ht="15" thickBot="1">
      <c r="A486" s="29"/>
      <c r="B486" s="22"/>
      <c r="C486" s="32"/>
      <c r="D486" s="32"/>
      <c r="E486" s="32"/>
      <c r="F486" s="32"/>
      <c r="G486" s="32"/>
      <c r="H486" s="32"/>
      <c r="I486" s="32"/>
      <c r="J486" s="33"/>
      <c r="K486" s="32"/>
      <c r="L486" s="32"/>
    </row>
    <row r="487" spans="1:12" ht="15" thickBot="1">
      <c r="A487" s="29"/>
      <c r="B487" s="22"/>
      <c r="C487" s="32"/>
      <c r="D487" s="32"/>
      <c r="E487" s="32"/>
      <c r="F487" s="32"/>
      <c r="G487" s="32"/>
      <c r="H487" s="32"/>
      <c r="I487" s="32"/>
      <c r="J487" s="33"/>
      <c r="K487" s="32"/>
      <c r="L487" s="32"/>
    </row>
    <row r="488" spans="1:12" ht="15" thickBot="1">
      <c r="A488" s="29"/>
      <c r="B488" s="22"/>
      <c r="C488" s="32"/>
      <c r="D488" s="32"/>
      <c r="E488" s="32"/>
      <c r="F488" s="32"/>
      <c r="G488" s="32"/>
      <c r="H488" s="32"/>
      <c r="I488" s="32"/>
      <c r="J488" s="33"/>
      <c r="K488" s="32"/>
      <c r="L488" s="32"/>
    </row>
    <row r="489" spans="1:12" ht="15" thickBot="1">
      <c r="A489" s="29"/>
      <c r="B489" s="22"/>
      <c r="C489" s="32"/>
      <c r="D489" s="32"/>
      <c r="E489" s="32"/>
      <c r="F489" s="32"/>
      <c r="G489" s="32"/>
      <c r="H489" s="32"/>
      <c r="I489" s="32"/>
      <c r="J489" s="33"/>
      <c r="K489" s="32"/>
      <c r="L489" s="32"/>
    </row>
    <row r="490" spans="1:12" ht="15" thickBot="1">
      <c r="A490" s="29"/>
      <c r="B490" s="22"/>
      <c r="C490" s="32"/>
      <c r="D490" s="32"/>
      <c r="E490" s="32"/>
      <c r="F490" s="32"/>
      <c r="G490" s="32"/>
      <c r="H490" s="32"/>
      <c r="I490" s="32"/>
      <c r="J490" s="33"/>
      <c r="K490" s="32"/>
      <c r="L490" s="32"/>
    </row>
    <row r="491" spans="1:12" ht="15" thickBot="1">
      <c r="A491" s="29"/>
      <c r="B491" s="22"/>
      <c r="C491" s="32"/>
      <c r="D491" s="32"/>
      <c r="E491" s="32"/>
      <c r="F491" s="32"/>
      <c r="G491" s="32"/>
      <c r="H491" s="32"/>
      <c r="I491" s="32"/>
      <c r="J491" s="33"/>
      <c r="K491" s="32"/>
      <c r="L491" s="32"/>
    </row>
    <row r="492" spans="1:12" ht="15" thickBot="1">
      <c r="A492" s="29"/>
      <c r="B492" s="22"/>
      <c r="C492" s="32"/>
      <c r="D492" s="32"/>
      <c r="E492" s="32"/>
      <c r="F492" s="32"/>
      <c r="G492" s="32"/>
      <c r="H492" s="32"/>
      <c r="I492" s="32"/>
      <c r="J492" s="33"/>
      <c r="K492" s="32"/>
      <c r="L492" s="32"/>
    </row>
    <row r="493" spans="1:12" ht="15" thickBot="1">
      <c r="A493" s="29"/>
      <c r="B493" s="22"/>
      <c r="C493" s="32"/>
      <c r="D493" s="32"/>
      <c r="E493" s="32"/>
      <c r="F493" s="32"/>
      <c r="G493" s="32"/>
      <c r="H493" s="32"/>
      <c r="I493" s="32"/>
      <c r="J493" s="33"/>
      <c r="K493" s="32"/>
      <c r="L493" s="32"/>
    </row>
    <row r="494" spans="1:12" ht="15" thickBot="1">
      <c r="A494" s="29"/>
      <c r="B494" s="22"/>
      <c r="C494" s="32"/>
      <c r="D494" s="32"/>
      <c r="E494" s="32"/>
      <c r="F494" s="32"/>
      <c r="G494" s="32"/>
      <c r="H494" s="32"/>
      <c r="I494" s="32"/>
      <c r="J494" s="33"/>
      <c r="K494" s="32"/>
      <c r="L494" s="32"/>
    </row>
    <row r="495" spans="1:12" ht="15" thickBot="1">
      <c r="A495" s="29"/>
      <c r="B495" s="22"/>
      <c r="C495" s="32"/>
      <c r="D495" s="32"/>
      <c r="E495" s="32"/>
      <c r="F495" s="32"/>
      <c r="G495" s="32"/>
      <c r="H495" s="32"/>
      <c r="I495" s="32"/>
      <c r="J495" s="33"/>
      <c r="K495" s="32"/>
      <c r="L495" s="32"/>
    </row>
    <row r="496" spans="1:12" ht="15" thickBot="1">
      <c r="A496" s="29"/>
      <c r="B496" s="22"/>
      <c r="C496" s="32"/>
      <c r="D496" s="32"/>
      <c r="E496" s="32"/>
      <c r="F496" s="32"/>
      <c r="G496" s="32"/>
      <c r="H496" s="32"/>
      <c r="I496" s="32"/>
      <c r="J496" s="33"/>
      <c r="K496" s="32"/>
      <c r="L496" s="32"/>
    </row>
    <row r="497" spans="1:12" ht="15" thickBot="1">
      <c r="A497" s="29"/>
      <c r="B497" s="22"/>
      <c r="C497" s="32"/>
      <c r="D497" s="32"/>
      <c r="E497" s="32"/>
      <c r="F497" s="32"/>
      <c r="G497" s="32"/>
      <c r="H497" s="32"/>
      <c r="I497" s="32"/>
      <c r="J497" s="33"/>
      <c r="K497" s="32"/>
      <c r="L497" s="32"/>
    </row>
    <row r="498" spans="1:12" ht="15" thickBot="1">
      <c r="A498" s="29"/>
      <c r="B498" s="22"/>
      <c r="C498" s="32"/>
      <c r="D498" s="32"/>
      <c r="E498" s="32"/>
      <c r="F498" s="32"/>
      <c r="G498" s="32"/>
      <c r="H498" s="32"/>
      <c r="I498" s="32"/>
      <c r="J498" s="33"/>
      <c r="K498" s="32"/>
      <c r="L498" s="32"/>
    </row>
    <row r="499" spans="1:12" ht="15" thickBot="1">
      <c r="A499" s="29"/>
      <c r="B499" s="22"/>
      <c r="C499" s="32"/>
      <c r="D499" s="32"/>
      <c r="E499" s="32"/>
      <c r="F499" s="32"/>
      <c r="G499" s="32"/>
      <c r="H499" s="32"/>
      <c r="I499" s="32"/>
      <c r="J499" s="33"/>
      <c r="K499" s="32"/>
      <c r="L499" s="32"/>
    </row>
    <row r="500" spans="1:12" ht="15" thickBot="1">
      <c r="A500" s="29"/>
      <c r="B500" s="22"/>
      <c r="C500" s="32"/>
      <c r="D500" s="32"/>
      <c r="E500" s="32"/>
      <c r="F500" s="32"/>
      <c r="G500" s="32"/>
      <c r="H500" s="32"/>
      <c r="I500" s="32"/>
      <c r="J500" s="33"/>
      <c r="K500" s="32"/>
      <c r="L500" s="32"/>
    </row>
    <row r="501" spans="1:12" ht="15" thickBot="1">
      <c r="A501" s="29"/>
      <c r="B501" s="22"/>
      <c r="C501" s="32"/>
      <c r="D501" s="32"/>
      <c r="E501" s="32"/>
      <c r="F501" s="32"/>
      <c r="G501" s="32"/>
      <c r="H501" s="32"/>
      <c r="I501" s="32"/>
      <c r="J501" s="33"/>
      <c r="K501" s="32"/>
      <c r="L501" s="32"/>
    </row>
    <row r="502" spans="1:12" ht="15" thickBot="1">
      <c r="A502" s="29"/>
      <c r="B502" s="31"/>
      <c r="C502" s="32"/>
      <c r="D502" s="32"/>
      <c r="E502" s="32"/>
      <c r="F502" s="32"/>
      <c r="G502" s="32"/>
      <c r="H502" s="32"/>
      <c r="I502" s="32"/>
      <c r="J502" s="33"/>
      <c r="K502" s="32"/>
      <c r="L502" s="32"/>
    </row>
    <row r="503" spans="1:12" ht="15" thickBot="1">
      <c r="A503" s="29"/>
      <c r="B503" s="22"/>
      <c r="C503" s="32"/>
      <c r="D503" s="32"/>
      <c r="E503" s="32"/>
      <c r="F503" s="32"/>
      <c r="G503" s="32"/>
      <c r="H503" s="32"/>
      <c r="I503" s="32"/>
      <c r="J503" s="33"/>
      <c r="K503" s="32"/>
      <c r="L503" s="32"/>
    </row>
    <row r="504" spans="1:12" ht="15" thickBot="1">
      <c r="A504" s="29"/>
      <c r="B504" s="22"/>
      <c r="C504" s="32"/>
      <c r="D504" s="32"/>
      <c r="E504" s="32"/>
      <c r="F504" s="32"/>
      <c r="G504" s="32"/>
      <c r="H504" s="32"/>
      <c r="I504" s="32"/>
      <c r="J504" s="33"/>
      <c r="K504" s="32"/>
      <c r="L504" s="32"/>
    </row>
    <row r="505" spans="1:12" ht="15" thickBot="1">
      <c r="A505" s="29"/>
      <c r="B505" s="22"/>
      <c r="C505" s="32"/>
      <c r="D505" s="32"/>
      <c r="E505" s="32"/>
      <c r="F505" s="32"/>
      <c r="G505" s="32"/>
      <c r="H505" s="32"/>
      <c r="I505" s="32"/>
      <c r="J505" s="33"/>
      <c r="K505" s="32"/>
      <c r="L505" s="32"/>
    </row>
    <row r="506" spans="1:12" ht="15" thickBot="1">
      <c r="A506" s="29"/>
      <c r="B506" s="22"/>
      <c r="C506" s="32"/>
      <c r="D506" s="32"/>
      <c r="E506" s="32"/>
      <c r="F506" s="32"/>
      <c r="G506" s="32"/>
      <c r="H506" s="32"/>
      <c r="I506" s="32"/>
      <c r="J506" s="33"/>
      <c r="K506" s="32"/>
      <c r="L506" s="32"/>
    </row>
    <row r="507" spans="1:12" ht="15" thickBot="1">
      <c r="A507" s="29"/>
      <c r="B507" s="22"/>
      <c r="C507" s="32"/>
      <c r="D507" s="32"/>
      <c r="E507" s="32"/>
      <c r="F507" s="32"/>
      <c r="G507" s="32"/>
      <c r="H507" s="32"/>
      <c r="I507" s="32"/>
      <c r="J507" s="33"/>
      <c r="K507" s="32"/>
      <c r="L507" s="32"/>
    </row>
    <row r="508" spans="1:12" ht="15" thickBot="1">
      <c r="A508" s="29"/>
      <c r="B508" s="22"/>
      <c r="C508" s="32"/>
      <c r="D508" s="32"/>
      <c r="E508" s="32"/>
      <c r="F508" s="32"/>
      <c r="G508" s="32"/>
      <c r="H508" s="32"/>
      <c r="I508" s="32"/>
      <c r="J508" s="33"/>
      <c r="K508" s="32"/>
      <c r="L508" s="32"/>
    </row>
    <row r="509" spans="1:12" ht="15" thickBot="1">
      <c r="A509" s="29"/>
      <c r="B509" s="22"/>
      <c r="C509" s="32"/>
      <c r="D509" s="32"/>
      <c r="E509" s="32"/>
      <c r="F509" s="32"/>
      <c r="G509" s="32"/>
      <c r="H509" s="32"/>
      <c r="I509" s="32"/>
      <c r="J509" s="33"/>
      <c r="K509" s="32"/>
      <c r="L509" s="32"/>
    </row>
    <row r="510" spans="1:12" ht="15" thickBot="1">
      <c r="A510" s="29"/>
      <c r="B510" s="22"/>
      <c r="C510" s="32"/>
      <c r="D510" s="32"/>
      <c r="E510" s="32"/>
      <c r="F510" s="32"/>
      <c r="G510" s="32"/>
      <c r="H510" s="32"/>
      <c r="I510" s="32"/>
      <c r="J510" s="33"/>
      <c r="K510" s="32"/>
      <c r="L510" s="32"/>
    </row>
    <row r="511" spans="1:12" ht="15" thickBot="1">
      <c r="A511" s="29"/>
      <c r="B511" s="22"/>
      <c r="C511" s="32"/>
      <c r="D511" s="32"/>
      <c r="E511" s="32"/>
      <c r="F511" s="32"/>
      <c r="G511" s="32"/>
      <c r="H511" s="32"/>
      <c r="I511" s="32"/>
      <c r="J511" s="33"/>
      <c r="K511" s="32"/>
      <c r="L511" s="32"/>
    </row>
    <row r="512" spans="1:12" ht="15" thickBot="1">
      <c r="A512" s="29"/>
      <c r="B512" s="22"/>
      <c r="C512" s="32"/>
      <c r="D512" s="32"/>
      <c r="E512" s="32"/>
      <c r="F512" s="32"/>
      <c r="G512" s="32"/>
      <c r="H512" s="32"/>
      <c r="I512" s="32"/>
      <c r="J512" s="33"/>
      <c r="K512" s="32"/>
      <c r="L512" s="32"/>
    </row>
    <row r="513" spans="1:12" ht="15" thickBot="1">
      <c r="A513" s="29"/>
      <c r="B513" s="22"/>
      <c r="C513" s="32"/>
      <c r="D513" s="32"/>
      <c r="E513" s="32"/>
      <c r="F513" s="32"/>
      <c r="G513" s="32"/>
      <c r="H513" s="32"/>
      <c r="I513" s="32"/>
      <c r="J513" s="33"/>
      <c r="K513" s="32"/>
      <c r="L513" s="32"/>
    </row>
    <row r="514" spans="1:12" ht="15" thickBot="1">
      <c r="A514" s="29"/>
      <c r="B514" s="22"/>
      <c r="C514" s="32"/>
      <c r="D514" s="32"/>
      <c r="E514" s="32"/>
      <c r="F514" s="32"/>
      <c r="G514" s="32"/>
      <c r="H514" s="32"/>
      <c r="I514" s="32"/>
      <c r="J514" s="33"/>
      <c r="K514" s="32"/>
      <c r="L514" s="32"/>
    </row>
    <row r="515" spans="1:12" ht="15" thickBot="1">
      <c r="A515" s="29"/>
      <c r="B515" s="22"/>
      <c r="C515" s="32"/>
      <c r="D515" s="32"/>
      <c r="E515" s="32"/>
      <c r="F515" s="32"/>
      <c r="G515" s="32"/>
      <c r="H515" s="32"/>
      <c r="I515" s="32"/>
      <c r="J515" s="33"/>
      <c r="K515" s="32"/>
      <c r="L515" s="32"/>
    </row>
    <row r="516" spans="1:12" ht="15" thickBot="1">
      <c r="A516" s="29"/>
      <c r="B516" s="22"/>
      <c r="C516" s="32"/>
      <c r="D516" s="32"/>
      <c r="E516" s="32"/>
      <c r="F516" s="32"/>
      <c r="G516" s="32"/>
      <c r="H516" s="32"/>
      <c r="I516" s="32"/>
      <c r="J516" s="33"/>
      <c r="K516" s="32"/>
      <c r="L516" s="32"/>
    </row>
    <row r="517" spans="1:12" ht="15" thickBot="1">
      <c r="A517" s="29"/>
      <c r="B517" s="22"/>
      <c r="C517" s="32"/>
      <c r="D517" s="32"/>
      <c r="E517" s="32"/>
      <c r="F517" s="32"/>
      <c r="G517" s="32"/>
      <c r="H517" s="32"/>
      <c r="I517" s="32"/>
      <c r="J517" s="33"/>
      <c r="K517" s="32"/>
      <c r="L517" s="32"/>
    </row>
    <row r="518" spans="1:12" ht="15" thickBot="1">
      <c r="A518" s="29"/>
      <c r="B518" s="22"/>
      <c r="C518" s="32"/>
      <c r="D518" s="32"/>
      <c r="E518" s="32"/>
      <c r="F518" s="32"/>
      <c r="G518" s="32"/>
      <c r="H518" s="32"/>
      <c r="I518" s="32"/>
      <c r="J518" s="33"/>
      <c r="K518" s="32"/>
      <c r="L518" s="32"/>
    </row>
    <row r="519" spans="1:12" ht="15" thickBot="1">
      <c r="A519" s="29"/>
      <c r="B519" s="22"/>
      <c r="C519" s="32"/>
      <c r="D519" s="32"/>
      <c r="E519" s="32"/>
      <c r="F519" s="32"/>
      <c r="G519" s="32"/>
      <c r="H519" s="32"/>
      <c r="I519" s="32"/>
      <c r="J519" s="33"/>
      <c r="K519" s="32"/>
      <c r="L519" s="32"/>
    </row>
    <row r="520" spans="1:12" ht="15" thickBot="1">
      <c r="A520" s="29"/>
      <c r="B520" s="22"/>
      <c r="C520" s="32"/>
      <c r="D520" s="32"/>
      <c r="E520" s="32"/>
      <c r="F520" s="32"/>
      <c r="G520" s="32"/>
      <c r="H520" s="32"/>
      <c r="I520" s="32"/>
      <c r="J520" s="33"/>
      <c r="K520" s="32"/>
      <c r="L520" s="32"/>
    </row>
    <row r="521" spans="1:12" ht="15" thickBot="1">
      <c r="A521" s="29"/>
      <c r="B521" s="22"/>
      <c r="C521" s="32"/>
      <c r="D521" s="32"/>
      <c r="E521" s="32"/>
      <c r="F521" s="32"/>
      <c r="G521" s="32"/>
      <c r="H521" s="32"/>
      <c r="I521" s="32"/>
      <c r="J521" s="33"/>
      <c r="K521" s="32"/>
      <c r="L521" s="32"/>
    </row>
    <row r="522" spans="1:12" ht="15" thickBot="1">
      <c r="A522" s="29"/>
      <c r="B522" s="22"/>
      <c r="C522" s="32"/>
      <c r="D522" s="32"/>
      <c r="E522" s="32"/>
      <c r="F522" s="32"/>
      <c r="G522" s="32"/>
      <c r="H522" s="32"/>
      <c r="I522" s="32"/>
      <c r="J522" s="33"/>
      <c r="K522" s="32"/>
      <c r="L522" s="32"/>
    </row>
    <row r="523" spans="1:12" ht="15" thickBot="1">
      <c r="A523" s="29"/>
      <c r="B523" s="22"/>
      <c r="C523" s="32"/>
      <c r="D523" s="32"/>
      <c r="E523" s="32"/>
      <c r="F523" s="32"/>
      <c r="G523" s="32"/>
      <c r="H523" s="32"/>
      <c r="I523" s="32"/>
      <c r="J523" s="33"/>
      <c r="K523" s="32"/>
      <c r="L523" s="32"/>
    </row>
    <row r="524" spans="1:12" ht="15" thickBot="1">
      <c r="A524" s="29"/>
      <c r="B524" s="22"/>
      <c r="C524" s="32"/>
      <c r="D524" s="32"/>
      <c r="E524" s="32"/>
      <c r="F524" s="32"/>
      <c r="G524" s="32"/>
      <c r="H524" s="32"/>
      <c r="I524" s="32"/>
      <c r="J524" s="33"/>
      <c r="K524" s="32"/>
      <c r="L524" s="32"/>
    </row>
    <row r="525" spans="1:12" ht="15" thickBot="1">
      <c r="A525" s="29"/>
      <c r="B525" s="22"/>
      <c r="C525" s="32"/>
      <c r="D525" s="32"/>
      <c r="E525" s="32"/>
      <c r="F525" s="32"/>
      <c r="G525" s="32"/>
      <c r="H525" s="32"/>
      <c r="I525" s="32"/>
      <c r="J525" s="33"/>
      <c r="K525" s="32"/>
      <c r="L525" s="32"/>
    </row>
    <row r="526" spans="1:12" ht="15" thickBot="1">
      <c r="A526" s="29"/>
      <c r="B526" s="22"/>
      <c r="C526" s="32"/>
      <c r="D526" s="32"/>
      <c r="E526" s="32"/>
      <c r="F526" s="32"/>
      <c r="G526" s="32"/>
      <c r="H526" s="32"/>
      <c r="I526" s="32"/>
      <c r="J526" s="33"/>
      <c r="K526" s="32"/>
      <c r="L526" s="32"/>
    </row>
    <row r="527" spans="1:12" ht="15" thickBot="1">
      <c r="A527" s="29"/>
      <c r="B527" s="22"/>
      <c r="C527" s="32"/>
      <c r="D527" s="32"/>
      <c r="E527" s="32"/>
      <c r="F527" s="32"/>
      <c r="G527" s="32"/>
      <c r="H527" s="32"/>
      <c r="I527" s="32"/>
      <c r="J527" s="33"/>
      <c r="K527" s="32"/>
      <c r="L527" s="32"/>
    </row>
    <row r="528" spans="1:12" ht="15" thickBot="1">
      <c r="A528" s="29"/>
      <c r="B528" s="22"/>
      <c r="C528" s="32"/>
      <c r="D528" s="32"/>
      <c r="E528" s="32"/>
      <c r="F528" s="32"/>
      <c r="G528" s="32"/>
      <c r="H528" s="32"/>
      <c r="I528" s="32"/>
      <c r="J528" s="33"/>
      <c r="K528" s="32"/>
      <c r="L528" s="32"/>
    </row>
    <row r="529" spans="1:12" ht="15" thickBot="1">
      <c r="A529" s="29"/>
      <c r="B529" s="22"/>
      <c r="C529" s="32"/>
      <c r="D529" s="32"/>
      <c r="E529" s="32"/>
      <c r="F529" s="32"/>
      <c r="G529" s="32"/>
      <c r="H529" s="32"/>
      <c r="I529" s="32"/>
      <c r="J529" s="33"/>
      <c r="K529" s="32"/>
      <c r="L529" s="32"/>
    </row>
    <row r="530" spans="1:12" ht="15" thickBot="1">
      <c r="A530" s="29"/>
      <c r="B530" s="22"/>
      <c r="C530" s="32"/>
      <c r="D530" s="32"/>
      <c r="E530" s="32"/>
      <c r="F530" s="32"/>
      <c r="G530" s="32"/>
      <c r="H530" s="32"/>
      <c r="I530" s="32"/>
      <c r="J530" s="33"/>
      <c r="K530" s="32"/>
      <c r="L530" s="32"/>
    </row>
    <row r="531" spans="1:12" ht="15" thickBot="1">
      <c r="A531" s="29"/>
      <c r="B531" s="22"/>
      <c r="C531" s="32"/>
      <c r="D531" s="32"/>
      <c r="E531" s="32"/>
      <c r="F531" s="32"/>
      <c r="G531" s="32"/>
      <c r="H531" s="32"/>
      <c r="I531" s="32"/>
      <c r="J531" s="33"/>
      <c r="K531" s="32"/>
      <c r="L531" s="32"/>
    </row>
    <row r="532" spans="1:12" ht="15" thickBot="1">
      <c r="A532" s="29"/>
      <c r="B532" s="22"/>
      <c r="C532" s="32"/>
      <c r="D532" s="32"/>
      <c r="E532" s="32"/>
      <c r="F532" s="32"/>
      <c r="G532" s="32"/>
      <c r="H532" s="32"/>
      <c r="I532" s="32"/>
      <c r="J532" s="33"/>
      <c r="K532" s="32"/>
      <c r="L532" s="32"/>
    </row>
    <row r="533" spans="1:12" ht="15" thickBot="1">
      <c r="A533" s="29"/>
      <c r="B533" s="22"/>
      <c r="C533" s="32"/>
      <c r="D533" s="32"/>
      <c r="E533" s="32"/>
      <c r="F533" s="32"/>
      <c r="G533" s="32"/>
      <c r="H533" s="32"/>
      <c r="I533" s="32"/>
      <c r="J533" s="33"/>
      <c r="K533" s="32"/>
      <c r="L533" s="32"/>
    </row>
    <row r="534" spans="1:12" ht="15" thickBot="1">
      <c r="A534" s="29"/>
      <c r="B534" s="22"/>
      <c r="C534" s="32"/>
      <c r="D534" s="32"/>
      <c r="E534" s="32"/>
      <c r="F534" s="32"/>
      <c r="G534" s="32"/>
      <c r="H534" s="32"/>
      <c r="I534" s="32"/>
      <c r="J534" s="33"/>
      <c r="K534" s="32"/>
      <c r="L534" s="32"/>
    </row>
    <row r="535" spans="1:12" ht="15" thickBot="1">
      <c r="A535" s="29"/>
      <c r="B535" s="22"/>
      <c r="C535" s="32"/>
      <c r="D535" s="32"/>
      <c r="E535" s="32"/>
      <c r="F535" s="32"/>
      <c r="G535" s="32"/>
      <c r="H535" s="32"/>
      <c r="I535" s="32"/>
      <c r="J535" s="33"/>
      <c r="K535" s="32"/>
      <c r="L535" s="32"/>
    </row>
    <row r="536" spans="1:12" ht="15" thickBot="1">
      <c r="A536" s="29"/>
      <c r="B536" s="31"/>
      <c r="C536" s="32"/>
      <c r="D536" s="32"/>
      <c r="E536" s="32"/>
      <c r="F536" s="32"/>
      <c r="G536" s="32"/>
      <c r="H536" s="32"/>
      <c r="I536" s="32"/>
      <c r="J536" s="33"/>
      <c r="K536" s="32"/>
      <c r="L536" s="32"/>
    </row>
    <row r="537" spans="1:12" ht="15" thickBot="1">
      <c r="A537" s="29"/>
      <c r="B537" s="22"/>
      <c r="C537" s="32"/>
      <c r="D537" s="32"/>
      <c r="E537" s="32"/>
      <c r="F537" s="32"/>
      <c r="G537" s="32"/>
      <c r="H537" s="32"/>
      <c r="I537" s="32"/>
      <c r="J537" s="33"/>
      <c r="K537" s="32"/>
      <c r="L537" s="32"/>
    </row>
    <row r="538" spans="1:12" ht="15" thickBot="1">
      <c r="A538" s="29"/>
      <c r="B538" s="31"/>
      <c r="C538" s="32"/>
      <c r="D538" s="32"/>
      <c r="E538" s="32"/>
      <c r="F538" s="32"/>
      <c r="G538" s="32"/>
      <c r="H538" s="32"/>
      <c r="I538" s="32"/>
      <c r="J538" s="33"/>
      <c r="K538" s="32"/>
      <c r="L538" s="32"/>
    </row>
    <row r="539" spans="1:12" ht="15" thickBot="1">
      <c r="A539" s="29"/>
      <c r="B539" s="22"/>
      <c r="C539" s="32"/>
      <c r="D539" s="32"/>
      <c r="E539" s="32"/>
      <c r="F539" s="32"/>
      <c r="G539" s="32"/>
      <c r="H539" s="32"/>
      <c r="I539" s="32"/>
      <c r="J539" s="33"/>
      <c r="K539" s="32"/>
      <c r="L539" s="32"/>
    </row>
    <row r="540" spans="1:12" ht="15" thickBot="1">
      <c r="A540" s="29"/>
      <c r="B540" s="22"/>
      <c r="C540" s="32"/>
      <c r="D540" s="32"/>
      <c r="E540" s="32"/>
      <c r="F540" s="32"/>
      <c r="G540" s="32"/>
      <c r="H540" s="32"/>
      <c r="I540" s="32"/>
      <c r="J540" s="33"/>
      <c r="K540" s="32"/>
      <c r="L540" s="32"/>
    </row>
    <row r="541" spans="1:12" ht="15" thickBot="1">
      <c r="A541" s="29"/>
      <c r="B541" s="22"/>
      <c r="C541" s="32"/>
      <c r="D541" s="32"/>
      <c r="E541" s="32"/>
      <c r="F541" s="32"/>
      <c r="G541" s="32"/>
      <c r="H541" s="32"/>
      <c r="I541" s="32"/>
      <c r="J541" s="33"/>
      <c r="K541" s="32"/>
      <c r="L541" s="32"/>
    </row>
    <row r="542" spans="1:12" ht="15" thickBot="1">
      <c r="A542" s="29"/>
      <c r="B542" s="22"/>
      <c r="C542" s="32"/>
      <c r="D542" s="32"/>
      <c r="E542" s="32"/>
      <c r="F542" s="32"/>
      <c r="G542" s="32"/>
      <c r="H542" s="32"/>
      <c r="I542" s="32"/>
      <c r="J542" s="33"/>
      <c r="K542" s="32"/>
      <c r="L542" s="32"/>
    </row>
    <row r="543" spans="1:12" ht="15" thickBot="1">
      <c r="A543" s="29"/>
      <c r="B543" s="22"/>
      <c r="C543" s="32"/>
      <c r="D543" s="32"/>
      <c r="E543" s="32"/>
      <c r="F543" s="32"/>
      <c r="G543" s="32"/>
      <c r="H543" s="32"/>
      <c r="I543" s="32"/>
      <c r="J543" s="33"/>
      <c r="K543" s="32"/>
      <c r="L543" s="32"/>
    </row>
    <row r="544" spans="1:12" ht="15" thickBot="1">
      <c r="A544" s="29"/>
      <c r="B544" s="22"/>
      <c r="C544" s="32"/>
      <c r="D544" s="32"/>
      <c r="E544" s="32"/>
      <c r="F544" s="32"/>
      <c r="G544" s="32"/>
      <c r="H544" s="32"/>
      <c r="I544" s="32"/>
      <c r="J544" s="33"/>
      <c r="K544" s="32"/>
      <c r="L544" s="32"/>
    </row>
    <row r="545" spans="1:12" ht="15" thickBot="1">
      <c r="A545" s="29"/>
      <c r="B545" s="22"/>
      <c r="C545" s="32"/>
      <c r="D545" s="32"/>
      <c r="E545" s="32"/>
      <c r="F545" s="32"/>
      <c r="G545" s="32"/>
      <c r="H545" s="32"/>
      <c r="I545" s="32"/>
      <c r="J545" s="33"/>
      <c r="K545" s="32"/>
      <c r="L545" s="32"/>
    </row>
    <row r="546" spans="1:12" ht="15" thickBot="1">
      <c r="A546" s="29"/>
      <c r="B546" s="22"/>
      <c r="C546" s="32"/>
      <c r="D546" s="32"/>
      <c r="E546" s="32"/>
      <c r="F546" s="32"/>
      <c r="G546" s="32"/>
      <c r="H546" s="32"/>
      <c r="I546" s="32"/>
      <c r="J546" s="33"/>
      <c r="K546" s="32"/>
      <c r="L546" s="32"/>
    </row>
    <row r="547" spans="1:12" ht="15" thickBot="1">
      <c r="A547" s="29"/>
      <c r="B547" s="22"/>
      <c r="C547" s="32"/>
      <c r="D547" s="32"/>
      <c r="E547" s="32"/>
      <c r="F547" s="32"/>
      <c r="G547" s="32"/>
      <c r="H547" s="32"/>
      <c r="I547" s="32"/>
      <c r="J547" s="33"/>
      <c r="K547" s="32"/>
      <c r="L547" s="32"/>
    </row>
    <row r="548" spans="1:12" ht="15" thickBot="1">
      <c r="A548" s="29"/>
      <c r="B548" s="22"/>
      <c r="C548" s="32"/>
      <c r="D548" s="32"/>
      <c r="E548" s="32"/>
      <c r="F548" s="32"/>
      <c r="G548" s="32"/>
      <c r="H548" s="32"/>
      <c r="I548" s="32"/>
      <c r="J548" s="33"/>
      <c r="K548" s="32"/>
      <c r="L548" s="32"/>
    </row>
    <row r="549" spans="1:12" ht="15" thickBot="1">
      <c r="A549" s="29"/>
      <c r="B549" s="22"/>
      <c r="C549" s="32"/>
      <c r="D549" s="32"/>
      <c r="E549" s="32"/>
      <c r="F549" s="32"/>
      <c r="G549" s="32"/>
      <c r="H549" s="32"/>
      <c r="I549" s="32"/>
      <c r="J549" s="33"/>
      <c r="K549" s="32"/>
      <c r="L549" s="32"/>
    </row>
    <row r="550" spans="1:12" ht="15" thickBot="1">
      <c r="A550" s="29"/>
      <c r="B550" s="22"/>
      <c r="C550" s="32"/>
      <c r="D550" s="32"/>
      <c r="E550" s="32"/>
      <c r="F550" s="32"/>
      <c r="G550" s="32"/>
      <c r="H550" s="32"/>
      <c r="I550" s="32"/>
      <c r="J550" s="33"/>
      <c r="K550" s="32"/>
      <c r="L550" s="32"/>
    </row>
    <row r="551" spans="1:12" ht="15" thickBot="1">
      <c r="A551" s="29"/>
      <c r="B551" s="22"/>
      <c r="C551" s="32"/>
      <c r="D551" s="32"/>
      <c r="E551" s="32"/>
      <c r="F551" s="32"/>
      <c r="G551" s="32"/>
      <c r="H551" s="32"/>
      <c r="I551" s="32"/>
      <c r="J551" s="33"/>
      <c r="K551" s="32"/>
      <c r="L551" s="32"/>
    </row>
    <row r="552" spans="1:12" ht="15" thickBot="1">
      <c r="A552" s="29"/>
      <c r="B552" s="22"/>
      <c r="C552" s="32"/>
      <c r="D552" s="32"/>
      <c r="E552" s="32"/>
      <c r="F552" s="32"/>
      <c r="G552" s="32"/>
      <c r="H552" s="32"/>
      <c r="I552" s="32"/>
      <c r="J552" s="33"/>
      <c r="K552" s="32"/>
      <c r="L552" s="32"/>
    </row>
    <row r="553" spans="1:12" ht="15" thickBot="1">
      <c r="A553" s="29"/>
      <c r="B553" s="22"/>
      <c r="C553" s="32"/>
      <c r="D553" s="32"/>
      <c r="E553" s="32"/>
      <c r="F553" s="32"/>
      <c r="G553" s="32"/>
      <c r="H553" s="32"/>
      <c r="I553" s="32"/>
      <c r="J553" s="33"/>
      <c r="K553" s="32"/>
      <c r="L553" s="32"/>
    </row>
    <row r="554" spans="1:12" ht="15" thickBot="1">
      <c r="A554" s="29"/>
      <c r="B554" s="22"/>
      <c r="C554" s="32"/>
      <c r="D554" s="32"/>
      <c r="E554" s="32"/>
      <c r="F554" s="32"/>
      <c r="G554" s="32"/>
      <c r="H554" s="32"/>
      <c r="I554" s="32"/>
      <c r="J554" s="33"/>
      <c r="K554" s="32"/>
      <c r="L554" s="32"/>
    </row>
    <row r="555" spans="1:12" ht="15" thickBot="1">
      <c r="A555" s="29"/>
      <c r="B555" s="22"/>
      <c r="C555" s="32"/>
      <c r="D555" s="32"/>
      <c r="E555" s="32"/>
      <c r="F555" s="32"/>
      <c r="G555" s="32"/>
      <c r="H555" s="32"/>
      <c r="I555" s="32"/>
      <c r="J555" s="33"/>
      <c r="K555" s="32"/>
      <c r="L555" s="32"/>
    </row>
    <row r="556" spans="1:12" ht="15" thickBot="1">
      <c r="A556" s="29"/>
      <c r="B556" s="31"/>
      <c r="C556" s="32"/>
      <c r="D556" s="32"/>
      <c r="E556" s="32"/>
      <c r="F556" s="32"/>
      <c r="G556" s="32"/>
      <c r="H556" s="32"/>
      <c r="I556" s="32"/>
      <c r="J556" s="33"/>
      <c r="K556" s="32"/>
      <c r="L556" s="32"/>
    </row>
    <row r="557" spans="1:12" ht="15" thickBot="1">
      <c r="A557" s="29"/>
      <c r="B557" s="22"/>
      <c r="C557" s="32"/>
      <c r="D557" s="32"/>
      <c r="E557" s="32"/>
      <c r="F557" s="32"/>
      <c r="G557" s="32"/>
      <c r="H557" s="32"/>
      <c r="I557" s="32"/>
      <c r="J557" s="33"/>
      <c r="K557" s="32"/>
      <c r="L557" s="32"/>
    </row>
    <row r="558" spans="1:12" ht="15" thickBot="1">
      <c r="A558" s="29"/>
      <c r="B558" s="22"/>
      <c r="C558" s="32"/>
      <c r="D558" s="32"/>
      <c r="E558" s="32"/>
      <c r="F558" s="32"/>
      <c r="G558" s="32"/>
      <c r="H558" s="32"/>
      <c r="I558" s="32"/>
      <c r="J558" s="33"/>
      <c r="K558" s="32"/>
      <c r="L558" s="32"/>
    </row>
    <row r="559" spans="1:12" ht="15" thickBot="1">
      <c r="A559" s="29"/>
      <c r="B559" s="22"/>
      <c r="C559" s="32"/>
      <c r="D559" s="32"/>
      <c r="E559" s="32"/>
      <c r="F559" s="32"/>
      <c r="G559" s="32"/>
      <c r="H559" s="32"/>
      <c r="I559" s="32"/>
      <c r="J559" s="33"/>
      <c r="K559" s="32"/>
      <c r="L559" s="32"/>
    </row>
    <row r="560" spans="1:12" ht="15" thickBot="1">
      <c r="A560" s="29"/>
      <c r="B560" s="22"/>
      <c r="C560" s="32"/>
      <c r="D560" s="32"/>
      <c r="E560" s="32"/>
      <c r="F560" s="32"/>
      <c r="G560" s="32"/>
      <c r="H560" s="32"/>
      <c r="I560" s="32"/>
      <c r="J560" s="33"/>
      <c r="K560" s="32"/>
      <c r="L560" s="32"/>
    </row>
    <row r="561" spans="1:12" ht="15" thickBot="1">
      <c r="A561" s="29"/>
      <c r="B561" s="22"/>
      <c r="C561" s="32"/>
      <c r="D561" s="32"/>
      <c r="E561" s="32"/>
      <c r="F561" s="32"/>
      <c r="G561" s="32"/>
      <c r="H561" s="32"/>
      <c r="I561" s="32"/>
      <c r="J561" s="33"/>
      <c r="K561" s="32"/>
      <c r="L561" s="32"/>
    </row>
    <row r="562" spans="1:12" ht="15" thickBot="1">
      <c r="A562" s="29"/>
      <c r="B562" s="22"/>
      <c r="C562" s="32"/>
      <c r="D562" s="32"/>
      <c r="E562" s="32"/>
      <c r="F562" s="32"/>
      <c r="G562" s="32"/>
      <c r="H562" s="32"/>
      <c r="I562" s="32"/>
      <c r="J562" s="33"/>
      <c r="K562" s="32"/>
      <c r="L562" s="32"/>
    </row>
    <row r="563" spans="1:12" ht="15" thickBot="1">
      <c r="A563" s="29"/>
      <c r="B563" s="22"/>
      <c r="C563" s="32"/>
      <c r="D563" s="32"/>
      <c r="E563" s="32"/>
      <c r="F563" s="32"/>
      <c r="G563" s="32"/>
      <c r="H563" s="32"/>
      <c r="I563" s="32"/>
      <c r="J563" s="33"/>
      <c r="K563" s="32"/>
      <c r="L563" s="32"/>
    </row>
    <row r="564" spans="1:12" ht="15" thickBot="1">
      <c r="A564" s="29"/>
      <c r="B564" s="22"/>
      <c r="C564" s="32"/>
      <c r="D564" s="32"/>
      <c r="E564" s="32"/>
      <c r="F564" s="32"/>
      <c r="G564" s="32"/>
      <c r="H564" s="32"/>
      <c r="I564" s="32"/>
      <c r="J564" s="33"/>
      <c r="K564" s="32"/>
      <c r="L564" s="32"/>
    </row>
    <row r="565" spans="1:12" ht="15" thickBot="1">
      <c r="A565" s="29"/>
      <c r="B565" s="22"/>
      <c r="C565" s="32"/>
      <c r="D565" s="32"/>
      <c r="E565" s="32"/>
      <c r="F565" s="32"/>
      <c r="G565" s="32"/>
      <c r="H565" s="32"/>
      <c r="I565" s="32"/>
      <c r="J565" s="33"/>
      <c r="K565" s="32"/>
      <c r="L565" s="32"/>
    </row>
    <row r="566" spans="1:12" ht="15" thickBot="1">
      <c r="A566" s="29"/>
      <c r="B566" s="22"/>
      <c r="C566" s="32"/>
      <c r="D566" s="32"/>
      <c r="E566" s="32"/>
      <c r="F566" s="32"/>
      <c r="G566" s="32"/>
      <c r="H566" s="32"/>
      <c r="I566" s="32"/>
      <c r="J566" s="33"/>
      <c r="K566" s="32"/>
      <c r="L566" s="32"/>
    </row>
    <row r="567" spans="1:12" ht="15" thickBot="1">
      <c r="A567" s="29"/>
      <c r="B567" s="22"/>
      <c r="C567" s="32"/>
      <c r="D567" s="32"/>
      <c r="E567" s="32"/>
      <c r="F567" s="32"/>
      <c r="G567" s="32"/>
      <c r="H567" s="32"/>
      <c r="I567" s="32"/>
      <c r="J567" s="33"/>
      <c r="K567" s="32"/>
      <c r="L567" s="32"/>
    </row>
    <row r="568" spans="1:12" ht="15" thickBot="1">
      <c r="A568" s="29"/>
      <c r="B568" s="22"/>
      <c r="C568" s="32"/>
      <c r="D568" s="32"/>
      <c r="E568" s="32"/>
      <c r="F568" s="32"/>
      <c r="G568" s="32"/>
      <c r="H568" s="32"/>
      <c r="I568" s="32"/>
      <c r="J568" s="33"/>
      <c r="K568" s="32"/>
      <c r="L568" s="32"/>
    </row>
    <row r="569" spans="1:12" ht="15" thickBot="1">
      <c r="A569" s="29"/>
      <c r="B569" s="22"/>
      <c r="C569" s="32"/>
      <c r="D569" s="32"/>
      <c r="E569" s="32"/>
      <c r="F569" s="32"/>
      <c r="G569" s="32"/>
      <c r="H569" s="32"/>
      <c r="I569" s="32"/>
      <c r="J569" s="33"/>
      <c r="K569" s="32"/>
      <c r="L569" s="32"/>
    </row>
    <row r="570" spans="1:12" ht="15" thickBot="1">
      <c r="A570" s="29"/>
      <c r="B570" s="22"/>
      <c r="C570" s="32"/>
      <c r="D570" s="32"/>
      <c r="E570" s="32"/>
      <c r="F570" s="32"/>
      <c r="G570" s="32"/>
      <c r="H570" s="32"/>
      <c r="I570" s="32"/>
      <c r="J570" s="33"/>
      <c r="K570" s="32"/>
      <c r="L570" s="32"/>
    </row>
    <row r="571" spans="1:12" ht="15" thickBot="1">
      <c r="A571" s="29"/>
      <c r="B571" s="22"/>
      <c r="C571" s="32"/>
      <c r="D571" s="32"/>
      <c r="E571" s="32"/>
      <c r="F571" s="32"/>
      <c r="G571" s="32"/>
      <c r="H571" s="32"/>
      <c r="I571" s="32"/>
      <c r="J571" s="33"/>
      <c r="K571" s="32"/>
      <c r="L571" s="32"/>
    </row>
    <row r="572" spans="1:12" ht="15" thickBot="1">
      <c r="A572" s="29"/>
      <c r="B572" s="22"/>
      <c r="C572" s="32"/>
      <c r="D572" s="32"/>
      <c r="E572" s="32"/>
      <c r="F572" s="32"/>
      <c r="G572" s="32"/>
      <c r="H572" s="32"/>
      <c r="I572" s="32"/>
      <c r="J572" s="33"/>
      <c r="K572" s="32"/>
      <c r="L572" s="32"/>
    </row>
    <row r="573" spans="1:12" ht="15" thickBot="1">
      <c r="A573" s="29"/>
      <c r="B573" s="22"/>
      <c r="C573" s="32"/>
      <c r="D573" s="32"/>
      <c r="E573" s="32"/>
      <c r="F573" s="32"/>
      <c r="G573" s="32"/>
      <c r="H573" s="32"/>
      <c r="I573" s="32"/>
      <c r="J573" s="33"/>
      <c r="K573" s="32"/>
      <c r="L573" s="32"/>
    </row>
    <row r="574" spans="1:12" ht="15" thickBot="1">
      <c r="A574" s="29"/>
      <c r="B574" s="22"/>
      <c r="C574" s="32"/>
      <c r="D574" s="32"/>
      <c r="E574" s="32"/>
      <c r="F574" s="32"/>
      <c r="G574" s="32"/>
      <c r="H574" s="32"/>
      <c r="I574" s="32"/>
      <c r="J574" s="33"/>
      <c r="K574" s="32"/>
      <c r="L574" s="32"/>
    </row>
    <row r="575" spans="1:12" ht="15" thickBot="1">
      <c r="A575" s="29"/>
      <c r="B575" s="22"/>
      <c r="C575" s="32"/>
      <c r="D575" s="32"/>
      <c r="E575" s="32"/>
      <c r="F575" s="32"/>
      <c r="G575" s="32"/>
      <c r="H575" s="32"/>
      <c r="I575" s="32"/>
      <c r="J575" s="33"/>
      <c r="K575" s="32"/>
      <c r="L575" s="32"/>
    </row>
    <row r="576" spans="1:12" ht="15" thickBot="1">
      <c r="A576" s="29"/>
      <c r="B576" s="22"/>
      <c r="C576" s="32"/>
      <c r="D576" s="32"/>
      <c r="E576" s="32"/>
      <c r="F576" s="32"/>
      <c r="G576" s="32"/>
      <c r="H576" s="32"/>
      <c r="I576" s="32"/>
      <c r="J576" s="33"/>
      <c r="K576" s="32"/>
      <c r="L576" s="32"/>
    </row>
    <row r="577" spans="1:12" ht="15" thickBot="1">
      <c r="A577" s="29"/>
      <c r="B577" s="22"/>
      <c r="C577" s="32"/>
      <c r="D577" s="32"/>
      <c r="E577" s="32"/>
      <c r="F577" s="32"/>
      <c r="G577" s="32"/>
      <c r="H577" s="32"/>
      <c r="I577" s="32"/>
      <c r="J577" s="33"/>
      <c r="K577" s="32"/>
      <c r="L577" s="32"/>
    </row>
    <row r="578" spans="1:12" ht="15" thickBot="1">
      <c r="A578" s="30"/>
    </row>
  </sheetData>
  <pageMargins left="0.7" right="0.7" top="0.75" bottom="0.75" header="0.3" footer="0.3"/>
  <pageSetup orientation="portrait" horizontalDpi="90" verticalDpi="9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CC22F-4F08-493B-A39D-0198DD58F44E}">
  <dimension ref="A1:V29"/>
  <sheetViews>
    <sheetView workbookViewId="0">
      <selection activeCell="C17" sqref="C17"/>
    </sheetView>
  </sheetViews>
  <sheetFormatPr defaultRowHeight="14.4"/>
  <sheetData>
    <row r="1" spans="1:22">
      <c r="A1" s="18"/>
      <c r="B1" s="18" t="s">
        <v>354</v>
      </c>
      <c r="C1" s="18" t="s">
        <v>355</v>
      </c>
      <c r="D1" s="18" t="s">
        <v>356</v>
      </c>
      <c r="E1" s="18" t="s">
        <v>357</v>
      </c>
      <c r="F1" s="18" t="s">
        <v>14</v>
      </c>
      <c r="G1" s="18" t="s">
        <v>15</v>
      </c>
      <c r="H1" s="18" t="s">
        <v>9</v>
      </c>
      <c r="I1" s="18" t="s">
        <v>10</v>
      </c>
      <c r="J1" s="18" t="s">
        <v>349</v>
      </c>
      <c r="K1" s="18" t="s">
        <v>358</v>
      </c>
      <c r="L1" s="18" t="s">
        <v>345</v>
      </c>
      <c r="M1" s="18" t="s">
        <v>347</v>
      </c>
      <c r="N1" s="18" t="s">
        <v>359</v>
      </c>
      <c r="O1" s="18" t="s">
        <v>360</v>
      </c>
      <c r="P1" s="18" t="s">
        <v>361</v>
      </c>
      <c r="Q1" s="18" t="s">
        <v>1750</v>
      </c>
      <c r="R1" s="18" t="s">
        <v>363</v>
      </c>
      <c r="S1" s="18" t="s">
        <v>368</v>
      </c>
      <c r="T1" s="18" t="s">
        <v>365</v>
      </c>
      <c r="U1" s="18" t="s">
        <v>366</v>
      </c>
      <c r="V1" s="18" t="s">
        <v>367</v>
      </c>
    </row>
    <row r="2" spans="1:22">
      <c r="A2" s="18" t="s">
        <v>354</v>
      </c>
      <c r="B2" s="18">
        <v>1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</row>
    <row r="3" spans="1:22">
      <c r="A3" s="18" t="s">
        <v>355</v>
      </c>
      <c r="B3" s="18">
        <v>0.47115021372266647</v>
      </c>
      <c r="C3" s="18">
        <v>1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</row>
    <row r="4" spans="1:22">
      <c r="A4" s="18" t="s">
        <v>356</v>
      </c>
      <c r="B4" s="18">
        <v>0.77167339618120845</v>
      </c>
      <c r="C4" s="18">
        <v>0.3446695102030603</v>
      </c>
      <c r="D4" s="18">
        <v>1</v>
      </c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</row>
    <row r="5" spans="1:22">
      <c r="A5" s="18" t="s">
        <v>357</v>
      </c>
      <c r="B5" s="18">
        <v>-0.22447489108807411</v>
      </c>
      <c r="C5" s="18">
        <v>0.2506530665833559</v>
      </c>
      <c r="D5" s="18">
        <v>-0.2074771805712558</v>
      </c>
      <c r="E5" s="18">
        <v>1</v>
      </c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</row>
    <row r="6" spans="1:22">
      <c r="A6" s="18" t="s">
        <v>14</v>
      </c>
      <c r="B6" s="18">
        <v>0.30747776601414822</v>
      </c>
      <c r="C6" s="18">
        <v>0.53921149444614358</v>
      </c>
      <c r="D6" s="18">
        <v>0.30262087501067109</v>
      </c>
      <c r="E6" s="18">
        <v>-1.4132430454080689E-2</v>
      </c>
      <c r="F6" s="18">
        <v>1</v>
      </c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</row>
    <row r="7" spans="1:22">
      <c r="A7" s="18" t="s">
        <v>15</v>
      </c>
      <c r="B7" s="18">
        <v>0.82490843587658691</v>
      </c>
      <c r="C7" s="18">
        <v>0.63427151984641228</v>
      </c>
      <c r="D7" s="18">
        <v>0.7270324616939754</v>
      </c>
      <c r="E7" s="18">
        <v>-8.5124189595452135E-2</v>
      </c>
      <c r="F7" s="18">
        <v>0.64878251949007082</v>
      </c>
      <c r="G7" s="18">
        <v>1</v>
      </c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</row>
    <row r="8" spans="1:22">
      <c r="A8" s="18" t="s">
        <v>9</v>
      </c>
      <c r="B8" s="18">
        <v>0.31017330021871986</v>
      </c>
      <c r="C8" s="18">
        <v>0.31907923883080219</v>
      </c>
      <c r="D8" s="18">
        <v>0.1470127656252215</v>
      </c>
      <c r="E8" s="18">
        <v>-0.13826759792979368</v>
      </c>
      <c r="F8" s="18">
        <v>0.63097448438783499</v>
      </c>
      <c r="G8" s="18">
        <v>0.26255816799527154</v>
      </c>
      <c r="H8" s="18">
        <v>1</v>
      </c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>
      <c r="A9" s="18" t="s">
        <v>10</v>
      </c>
      <c r="B9" s="18">
        <v>0.34562350525932556</v>
      </c>
      <c r="C9" s="18">
        <v>2.78493978446434E-4</v>
      </c>
      <c r="D9" s="18">
        <v>0.13294149996210569</v>
      </c>
      <c r="E9" s="18">
        <v>-7.8837115617197459E-2</v>
      </c>
      <c r="F9" s="18">
        <v>-0.2367115939939978</v>
      </c>
      <c r="G9" s="18">
        <v>6.5555742965249894E-2</v>
      </c>
      <c r="H9" s="18">
        <v>0.12871766807980714</v>
      </c>
      <c r="I9" s="18">
        <v>1</v>
      </c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</row>
    <row r="10" spans="1:22">
      <c r="A10" s="18" t="s">
        <v>349</v>
      </c>
      <c r="B10" s="18">
        <v>0.8428049382044196</v>
      </c>
      <c r="C10" s="18">
        <v>0.3718599217148616</v>
      </c>
      <c r="D10" s="18">
        <v>0.60411773155147663</v>
      </c>
      <c r="E10" s="18">
        <v>-0.2338011121079068</v>
      </c>
      <c r="F10" s="18">
        <v>0.3064957330004297</v>
      </c>
      <c r="G10" s="18">
        <v>0.69935670778276116</v>
      </c>
      <c r="H10" s="18">
        <v>0.39000585466111104</v>
      </c>
      <c r="I10" s="18">
        <v>0.55115343668830752</v>
      </c>
      <c r="J10" s="18">
        <v>1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</row>
    <row r="11" spans="1:22">
      <c r="A11" s="18" t="s">
        <v>358</v>
      </c>
      <c r="B11" s="18">
        <v>0.59235601998186116</v>
      </c>
      <c r="C11" s="18">
        <v>0.29227148850213452</v>
      </c>
      <c r="D11" s="18">
        <v>0.47841766661308494</v>
      </c>
      <c r="E11" s="18">
        <v>-0.2645991614784271</v>
      </c>
      <c r="F11" s="18">
        <v>0.30558852137646342</v>
      </c>
      <c r="G11" s="18">
        <v>0.57671461689856729</v>
      </c>
      <c r="H11" s="18">
        <v>0.27593326224949843</v>
      </c>
      <c r="I11" s="18">
        <v>0.35312964200589353</v>
      </c>
      <c r="J11" s="18">
        <v>0.76102513191736643</v>
      </c>
      <c r="K11" s="18">
        <v>1</v>
      </c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</row>
    <row r="12" spans="1:22">
      <c r="A12" s="18" t="s">
        <v>345</v>
      </c>
      <c r="B12" s="18">
        <v>0.59058196789872264</v>
      </c>
      <c r="C12" s="18">
        <v>0.33898106696990049</v>
      </c>
      <c r="D12" s="18">
        <v>0.4756686674451997</v>
      </c>
      <c r="E12" s="18">
        <v>-0.25387876254316266</v>
      </c>
      <c r="F12" s="18">
        <v>0.35614188673577774</v>
      </c>
      <c r="G12" s="18">
        <v>0.59265464573116655</v>
      </c>
      <c r="H12" s="18">
        <v>0.33943410203967866</v>
      </c>
      <c r="I12" s="18">
        <v>0.2883475593714358</v>
      </c>
      <c r="J12" s="18">
        <v>0.75221938836697821</v>
      </c>
      <c r="K12" s="18">
        <v>0.93204925940590155</v>
      </c>
      <c r="L12" s="18">
        <v>1</v>
      </c>
      <c r="M12" s="18"/>
      <c r="N12" s="18"/>
      <c r="O12" s="18"/>
      <c r="P12" s="18"/>
      <c r="Q12" s="18"/>
      <c r="R12" s="18"/>
      <c r="S12" s="18"/>
      <c r="T12" s="18"/>
      <c r="U12" s="18"/>
      <c r="V12" s="18"/>
    </row>
    <row r="13" spans="1:22">
      <c r="A13" s="18" t="s">
        <v>347</v>
      </c>
      <c r="B13" s="18">
        <v>0.4531298589568743</v>
      </c>
      <c r="C13" s="18">
        <v>0.11991819038983641</v>
      </c>
      <c r="D13" s="18">
        <v>0.35598827461700655</v>
      </c>
      <c r="E13" s="18">
        <v>-0.17955332738013496</v>
      </c>
      <c r="F13" s="18">
        <v>3.7536916122768264E-2</v>
      </c>
      <c r="G13" s="18">
        <v>0.25961916914515037</v>
      </c>
      <c r="H13" s="18">
        <v>0.25183685478165474</v>
      </c>
      <c r="I13" s="18">
        <v>0.2376511219686343</v>
      </c>
      <c r="J13" s="18">
        <v>0.34774877210381283</v>
      </c>
      <c r="K13" s="18">
        <v>-1.2444755979377636E-2</v>
      </c>
      <c r="L13" s="18">
        <v>2.9060980194870988E-2</v>
      </c>
      <c r="M13" s="18">
        <v>1</v>
      </c>
      <c r="N13" s="18"/>
      <c r="O13" s="18"/>
      <c r="P13" s="18"/>
      <c r="Q13" s="18"/>
      <c r="R13" s="18"/>
      <c r="S13" s="18"/>
      <c r="T13" s="18"/>
      <c r="U13" s="18"/>
      <c r="V13" s="18"/>
    </row>
    <row r="14" spans="1:22">
      <c r="A14" s="18" t="s">
        <v>359</v>
      </c>
      <c r="B14" s="18">
        <v>-0.20629238667002892</v>
      </c>
      <c r="C14" s="18">
        <v>-3.9572559639034943E-2</v>
      </c>
      <c r="D14" s="18">
        <v>-9.0376086007620871E-2</v>
      </c>
      <c r="E14" s="18">
        <v>2.8920430579530199E-2</v>
      </c>
      <c r="F14" s="18">
        <v>0.23359938264947583</v>
      </c>
      <c r="G14" s="18">
        <v>3.0796314412523132E-2</v>
      </c>
      <c r="H14" s="18">
        <v>-3.4573773541562942E-2</v>
      </c>
      <c r="I14" s="18">
        <v>-6.2117540418303568E-3</v>
      </c>
      <c r="J14" s="18">
        <v>-0.11043368425293819</v>
      </c>
      <c r="K14" s="18">
        <v>-8.6329175297833474E-2</v>
      </c>
      <c r="L14" s="18">
        <v>-8.4614120436707033E-2</v>
      </c>
      <c r="M14" s="18">
        <v>-2.2705076403377107E-2</v>
      </c>
      <c r="N14" s="18">
        <v>1</v>
      </c>
      <c r="O14" s="18"/>
      <c r="P14" s="18"/>
      <c r="Q14" s="18"/>
      <c r="R14" s="18"/>
      <c r="S14" s="18"/>
      <c r="T14" s="18"/>
      <c r="U14" s="18"/>
      <c r="V14" s="18"/>
    </row>
    <row r="15" spans="1:22">
      <c r="A15" s="18" t="s">
        <v>360</v>
      </c>
      <c r="B15" s="18">
        <v>-0.46188994297142794</v>
      </c>
      <c r="C15" s="18">
        <v>-0.14798032698362454</v>
      </c>
      <c r="D15" s="18">
        <v>-0.37185681606710896</v>
      </c>
      <c r="E15" s="18">
        <v>0.18031067661471262</v>
      </c>
      <c r="F15" s="18">
        <v>-9.782962280252934E-2</v>
      </c>
      <c r="G15" s="18">
        <v>-0.3144843704708849</v>
      </c>
      <c r="H15" s="18">
        <v>-0.26076768346845453</v>
      </c>
      <c r="I15" s="18">
        <v>-0.2375437313857193</v>
      </c>
      <c r="J15" s="18">
        <v>-0.38707271922043424</v>
      </c>
      <c r="K15" s="18">
        <v>-4.5420119630221217E-2</v>
      </c>
      <c r="L15" s="18">
        <v>-8.8240723082060393E-2</v>
      </c>
      <c r="M15" s="18">
        <v>-0.95301217900255242</v>
      </c>
      <c r="N15" s="18">
        <v>-0.15397695464777719</v>
      </c>
      <c r="O15" s="18">
        <v>1</v>
      </c>
      <c r="P15" s="18"/>
      <c r="Q15" s="18"/>
      <c r="R15" s="18"/>
      <c r="S15" s="18"/>
      <c r="T15" s="18"/>
      <c r="U15" s="18"/>
      <c r="V15" s="18"/>
    </row>
    <row r="16" spans="1:22">
      <c r="A16" s="18" t="s">
        <v>361</v>
      </c>
      <c r="B16" s="18">
        <v>0.53873884754817669</v>
      </c>
      <c r="C16" s="18">
        <v>0.15916412056858964</v>
      </c>
      <c r="D16" s="18">
        <v>0.39880435373949019</v>
      </c>
      <c r="E16" s="18">
        <v>-0.18690290077929123</v>
      </c>
      <c r="F16" s="18">
        <v>-1.5811544942588931E-2</v>
      </c>
      <c r="G16" s="18">
        <v>0.2865746831405081</v>
      </c>
      <c r="H16" s="18">
        <v>0.26558285839510015</v>
      </c>
      <c r="I16" s="18">
        <v>0.23046787653239129</v>
      </c>
      <c r="J16" s="18">
        <v>0.42212781066572302</v>
      </c>
      <c r="K16" s="18">
        <v>8.2829611258206481E-2</v>
      </c>
      <c r="L16" s="18">
        <v>0.12324691823643534</v>
      </c>
      <c r="M16" s="18">
        <v>0.92480978425821891</v>
      </c>
      <c r="N16" s="18">
        <v>-0.31854009061414396</v>
      </c>
      <c r="O16" s="18">
        <v>-0.88752821976949392</v>
      </c>
      <c r="P16" s="18">
        <v>1</v>
      </c>
      <c r="Q16" s="18"/>
      <c r="R16" s="18"/>
      <c r="S16" s="18"/>
      <c r="T16" s="18"/>
      <c r="U16" s="18"/>
      <c r="V16" s="18"/>
    </row>
    <row r="17" spans="1:22">
      <c r="A17" s="18" t="s">
        <v>1750</v>
      </c>
      <c r="B17" s="18">
        <v>1.1207014659067168E-2</v>
      </c>
      <c r="C17" s="18">
        <v>0.398780926356058</v>
      </c>
      <c r="D17" s="18">
        <v>-4.0394587840690985E-2</v>
      </c>
      <c r="E17" s="18">
        <v>0.69281709902122712</v>
      </c>
      <c r="F17" s="18">
        <v>3.5863140324831608E-2</v>
      </c>
      <c r="G17" s="18">
        <v>6.6265509217313154E-2</v>
      </c>
      <c r="H17" s="18">
        <v>2.9328833110565042E-2</v>
      </c>
      <c r="I17" s="18">
        <v>8.8984722812536471E-2</v>
      </c>
      <c r="J17" s="18">
        <v>-2.1569355444182026E-2</v>
      </c>
      <c r="K17" s="18">
        <v>-0.16290502889677946</v>
      </c>
      <c r="L17" s="18">
        <v>-0.1332870137116646</v>
      </c>
      <c r="M17" s="18">
        <v>0.1425048547583935</v>
      </c>
      <c r="N17" s="18">
        <v>-4.7470316382162078E-2</v>
      </c>
      <c r="O17" s="18">
        <v>-0.12477313130121076</v>
      </c>
      <c r="P17" s="18">
        <v>0.14153147169571392</v>
      </c>
      <c r="Q17" s="18">
        <v>1</v>
      </c>
      <c r="R17" s="18"/>
      <c r="S17" s="18"/>
      <c r="T17" s="18"/>
      <c r="U17" s="18"/>
      <c r="V17" s="18"/>
    </row>
    <row r="18" spans="1:22">
      <c r="A18" s="18" t="s">
        <v>363</v>
      </c>
      <c r="B18" s="18">
        <v>-3.0314729798638484E-2</v>
      </c>
      <c r="C18" s="18">
        <v>-0.19912547192413732</v>
      </c>
      <c r="D18" s="18">
        <v>8.6072250643971879E-2</v>
      </c>
      <c r="E18" s="18">
        <v>3.8174174103395651E-2</v>
      </c>
      <c r="F18" s="18">
        <v>-0.44040622573287636</v>
      </c>
      <c r="G18" s="18">
        <v>-1.987801472751554E-2</v>
      </c>
      <c r="H18" s="18">
        <v>-0.75897349034729711</v>
      </c>
      <c r="I18" s="18">
        <v>-2.8150837243005634E-3</v>
      </c>
      <c r="J18" s="18">
        <v>-9.2480187570628425E-2</v>
      </c>
      <c r="K18" s="18">
        <v>-7.1015520862087539E-2</v>
      </c>
      <c r="L18" s="18">
        <v>-0.13960460004054004</v>
      </c>
      <c r="M18" s="18">
        <v>-0.12775419287165579</v>
      </c>
      <c r="N18" s="18">
        <v>-4.6385733010784278E-3</v>
      </c>
      <c r="O18" s="18">
        <v>0.15812190031529735</v>
      </c>
      <c r="P18" s="18">
        <v>-0.14870567811576824</v>
      </c>
      <c r="Q18" s="18">
        <v>-6.3943326288437602E-2</v>
      </c>
      <c r="R18" s="18">
        <v>1</v>
      </c>
      <c r="S18" s="18"/>
      <c r="T18" s="18"/>
      <c r="U18" s="18"/>
      <c r="V18" s="18"/>
    </row>
    <row r="19" spans="1:22">
      <c r="A19" s="18" t="s">
        <v>368</v>
      </c>
      <c r="B19" s="18">
        <v>0.41860201714861384</v>
      </c>
      <c r="C19" s="18">
        <v>2.5329151113042261E-2</v>
      </c>
      <c r="D19" s="18">
        <v>0.23825332928696874</v>
      </c>
      <c r="E19" s="18">
        <v>-8.262035327433509E-2</v>
      </c>
      <c r="F19" s="18">
        <v>-0.23765560437456887</v>
      </c>
      <c r="G19" s="18">
        <v>0.15158726720336121</v>
      </c>
      <c r="H19" s="18">
        <v>1.9368892287146503E-2</v>
      </c>
      <c r="I19" s="18">
        <v>0.86893219683139056</v>
      </c>
      <c r="J19" s="18">
        <v>0.60012131886047826</v>
      </c>
      <c r="K19" s="18">
        <v>0.40896430707945014</v>
      </c>
      <c r="L19" s="18">
        <v>0.33378083979113399</v>
      </c>
      <c r="M19" s="18">
        <v>0.1619918819372401</v>
      </c>
      <c r="N19" s="18">
        <v>-0.12714786952590945</v>
      </c>
      <c r="O19" s="18">
        <v>-0.14015984961964789</v>
      </c>
      <c r="P19" s="18">
        <v>0.19358903410800915</v>
      </c>
      <c r="Q19" s="18">
        <v>3.2830169837825635E-2</v>
      </c>
      <c r="R19" s="18">
        <v>0.2326240538206269</v>
      </c>
      <c r="S19" s="18">
        <v>1</v>
      </c>
      <c r="T19" s="18"/>
      <c r="U19" s="18"/>
      <c r="V19" s="18"/>
    </row>
    <row r="20" spans="1:22">
      <c r="A20" s="18" t="s">
        <v>365</v>
      </c>
      <c r="B20" s="18">
        <v>0.13080660239856415</v>
      </c>
      <c r="C20" s="18">
        <v>-0.11223847476785026</v>
      </c>
      <c r="D20" s="18">
        <v>-3.5526692472319342E-2</v>
      </c>
      <c r="E20" s="18">
        <v>-6.1968190010793456E-2</v>
      </c>
      <c r="F20" s="18">
        <v>-0.27478502471236765</v>
      </c>
      <c r="G20" s="18">
        <v>-0.10672828696694299</v>
      </c>
      <c r="H20" s="18">
        <v>4.9747846329409963E-2</v>
      </c>
      <c r="I20" s="18">
        <v>0.76360121045920604</v>
      </c>
      <c r="J20" s="18">
        <v>0.28978187472386707</v>
      </c>
      <c r="K20" s="18">
        <v>0.1848215682389964</v>
      </c>
      <c r="L20" s="18">
        <v>0.13192170649408752</v>
      </c>
      <c r="M20" s="18">
        <v>5.0183204742622084E-2</v>
      </c>
      <c r="N20" s="18">
        <v>-7.5234123657154081E-2</v>
      </c>
      <c r="O20" s="18">
        <v>-4.349408000739656E-2</v>
      </c>
      <c r="P20" s="18">
        <v>7.66155532765119E-2</v>
      </c>
      <c r="Q20" s="18">
        <v>-2.7939053493628587E-3</v>
      </c>
      <c r="R20" s="18">
        <v>-7.2274720942358414E-2</v>
      </c>
      <c r="S20" s="18">
        <v>0.67528192965883049</v>
      </c>
      <c r="T20" s="18">
        <v>1</v>
      </c>
      <c r="U20" s="18"/>
      <c r="V20" s="18"/>
    </row>
    <row r="21" spans="1:22">
      <c r="A21" s="18" t="s">
        <v>366</v>
      </c>
      <c r="B21" s="18">
        <v>-0.26836506243575181</v>
      </c>
      <c r="C21" s="18">
        <v>-7.6119910503394506E-2</v>
      </c>
      <c r="D21" s="18">
        <v>-0.28906493022346053</v>
      </c>
      <c r="E21" s="18">
        <v>5.2726868489416656E-3</v>
      </c>
      <c r="F21" s="18">
        <v>0.12096026168429312</v>
      </c>
      <c r="G21" s="18">
        <v>-0.24188055393750302</v>
      </c>
      <c r="H21" s="18">
        <v>0.29074603974411356</v>
      </c>
      <c r="I21" s="18">
        <v>-0.11656146244678738</v>
      </c>
      <c r="J21" s="18">
        <v>-0.2719363591999322</v>
      </c>
      <c r="K21" s="18">
        <v>-0.19279839208554198</v>
      </c>
      <c r="L21" s="18">
        <v>-0.15028984923350694</v>
      </c>
      <c r="M21" s="18">
        <v>-7.346362438997113E-2</v>
      </c>
      <c r="N21" s="18">
        <v>5.3519045111496785E-2</v>
      </c>
      <c r="O21" s="18">
        <v>4.6965490131765368E-2</v>
      </c>
      <c r="P21" s="18">
        <v>-7.0248537927672605E-2</v>
      </c>
      <c r="Q21" s="18">
        <v>-2.2450835535642331E-2</v>
      </c>
      <c r="R21" s="18">
        <v>-0.61659470816579698</v>
      </c>
      <c r="S21" s="18">
        <v>-0.41290687199364062</v>
      </c>
      <c r="T21" s="18">
        <v>0.35165813095008119</v>
      </c>
      <c r="U21" s="18">
        <v>1</v>
      </c>
      <c r="V21" s="18"/>
    </row>
    <row r="22" spans="1:22">
      <c r="A22" s="18" t="s">
        <v>367</v>
      </c>
      <c r="B22" s="18">
        <v>0.35610754693387353</v>
      </c>
      <c r="C22" s="18">
        <v>-2.3154323202944509E-2</v>
      </c>
      <c r="D22" s="18">
        <v>0.23649020675777407</v>
      </c>
      <c r="E22" s="18">
        <v>-5.7311365711516356E-2</v>
      </c>
      <c r="F22" s="18">
        <v>-0.33905270096509621</v>
      </c>
      <c r="G22" s="18">
        <v>0.13418165582152738</v>
      </c>
      <c r="H22" s="18">
        <v>-0.22510648930282157</v>
      </c>
      <c r="I22" s="18">
        <v>0.74310187092173319</v>
      </c>
      <c r="J22" s="18">
        <v>0.49207045719598563</v>
      </c>
      <c r="K22" s="18">
        <v>0.33138860787410207</v>
      </c>
      <c r="L22" s="18">
        <v>0.24840242977088958</v>
      </c>
      <c r="M22" s="18">
        <v>0.10975503366731494</v>
      </c>
      <c r="N22" s="18">
        <v>-0.1106208551364652</v>
      </c>
      <c r="O22" s="18">
        <v>-8.0378107358878126E-2</v>
      </c>
      <c r="P22" s="18">
        <v>0.12876607532991327</v>
      </c>
      <c r="Q22" s="18">
        <v>1.8135567344318631E-2</v>
      </c>
      <c r="R22" s="18">
        <v>0.50641773461905715</v>
      </c>
      <c r="S22" s="18">
        <v>0.94173059647224633</v>
      </c>
      <c r="T22" s="18">
        <v>0.50852041228754874</v>
      </c>
      <c r="U22" s="18">
        <v>-0.62712017472910164</v>
      </c>
      <c r="V22" s="18">
        <v>1</v>
      </c>
    </row>
    <row r="23" spans="1:22">
      <c r="B23">
        <f>SUM(B3:B7)</f>
        <v>2.1507349207065363</v>
      </c>
      <c r="C23">
        <f>SUM(C4:C7)+B3</f>
        <v>2.2399558048016384</v>
      </c>
      <c r="D23">
        <f>SUM(D5:D7)+SUM(B4:C4)</f>
        <v>1.9385190625176594</v>
      </c>
      <c r="E23">
        <f>SUM(E6:E7)+SUM(B5:D5)</f>
        <v>-0.28055562512550686</v>
      </c>
      <c r="F23">
        <f>SUM(F7)+SUM(B6:E6)</f>
        <v>1.783960224506953</v>
      </c>
      <c r="G23">
        <f>SUM(B7:F7)</f>
        <v>2.7498707473115931</v>
      </c>
    </row>
    <row r="25" spans="1:22">
      <c r="B25" s="37" t="s">
        <v>349</v>
      </c>
      <c r="C25" s="38" t="s">
        <v>362</v>
      </c>
      <c r="D25" s="37" t="s">
        <v>349</v>
      </c>
      <c r="E25" s="38" t="s">
        <v>362</v>
      </c>
      <c r="F25" s="39" t="s">
        <v>9</v>
      </c>
      <c r="G25" s="37" t="s">
        <v>349</v>
      </c>
    </row>
    <row r="26" spans="1:22">
      <c r="B26" s="40" t="s">
        <v>345</v>
      </c>
      <c r="C26" s="37" t="s">
        <v>349</v>
      </c>
      <c r="D26" s="41" t="s">
        <v>358</v>
      </c>
      <c r="F26" s="39" t="s">
        <v>370</v>
      </c>
      <c r="G26" s="40" t="s">
        <v>345</v>
      </c>
    </row>
    <row r="27" spans="1:22">
      <c r="B27" s="40" t="s">
        <v>358</v>
      </c>
      <c r="D27" s="41" t="s">
        <v>345</v>
      </c>
      <c r="G27" s="40" t="s">
        <v>358</v>
      </c>
    </row>
    <row r="28" spans="1:22">
      <c r="B28" t="s">
        <v>361</v>
      </c>
    </row>
    <row r="29" spans="1:22">
      <c r="B29" t="s">
        <v>369</v>
      </c>
    </row>
  </sheetData>
  <conditionalFormatting sqref="A1:V22">
    <cfRule type="cellIs" dxfId="23" priority="1" operator="lessThan">
      <formula>-0.75</formula>
    </cfRule>
    <cfRule type="cellIs" dxfId="22" priority="2" operator="greaterThan">
      <formula>0.75</formula>
    </cfRule>
    <cfRule type="cellIs" dxfId="21" priority="3" operator="between">
      <formula>-0.5</formula>
      <formula>-0.75</formula>
    </cfRule>
    <cfRule type="cellIs" dxfId="20" priority="4" operator="between">
      <formula>-0.5</formula>
      <formula>0</formula>
    </cfRule>
    <cfRule type="cellIs" dxfId="19" priority="5" operator="between">
      <formula>0</formula>
      <formula>0.5</formula>
    </cfRule>
    <cfRule type="cellIs" dxfId="18" priority="6" operator="between">
      <formula>0.5</formula>
      <formula>0.75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1CDFB-D5BC-45CE-8D98-9B25277E5C30}">
  <dimension ref="A1:R21"/>
  <sheetViews>
    <sheetView workbookViewId="0">
      <selection activeCell="B2" sqref="B2:R18"/>
    </sheetView>
  </sheetViews>
  <sheetFormatPr defaultRowHeight="14.4"/>
  <sheetData>
    <row r="1" spans="1:18">
      <c r="A1" s="20"/>
      <c r="B1" s="20" t="s">
        <v>9</v>
      </c>
      <c r="C1" s="20" t="s">
        <v>10</v>
      </c>
      <c r="D1" s="20" t="s">
        <v>349</v>
      </c>
      <c r="E1" s="20" t="s">
        <v>358</v>
      </c>
      <c r="F1" s="20" t="s">
        <v>345</v>
      </c>
      <c r="G1" s="20" t="s">
        <v>347</v>
      </c>
      <c r="H1" s="20" t="s">
        <v>359</v>
      </c>
      <c r="I1" s="20" t="s">
        <v>360</v>
      </c>
      <c r="J1" s="20" t="s">
        <v>361</v>
      </c>
      <c r="K1" s="20" t="s">
        <v>1750</v>
      </c>
      <c r="L1" s="20" t="s">
        <v>363</v>
      </c>
      <c r="M1" s="20" t="s">
        <v>368</v>
      </c>
      <c r="N1" s="20" t="s">
        <v>365</v>
      </c>
      <c r="O1" s="20" t="s">
        <v>366</v>
      </c>
      <c r="P1" s="20" t="s">
        <v>367</v>
      </c>
      <c r="Q1" s="20" t="s">
        <v>364</v>
      </c>
      <c r="R1" s="20" t="s">
        <v>1667</v>
      </c>
    </row>
    <row r="2" spans="1:18">
      <c r="A2" s="18" t="s">
        <v>9</v>
      </c>
      <c r="B2" s="18">
        <v>1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</row>
    <row r="3" spans="1:18">
      <c r="A3" s="18" t="s">
        <v>10</v>
      </c>
      <c r="B3" s="18">
        <v>0.12871766807980714</v>
      </c>
      <c r="C3" s="18">
        <v>1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</row>
    <row r="4" spans="1:18">
      <c r="A4" s="18" t="s">
        <v>349</v>
      </c>
      <c r="B4" s="18">
        <v>0.39000585466111104</v>
      </c>
      <c r="C4" s="18">
        <v>0.55115343668830752</v>
      </c>
      <c r="D4" s="18">
        <v>1</v>
      </c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</row>
    <row r="5" spans="1:18">
      <c r="A5" s="18" t="s">
        <v>358</v>
      </c>
      <c r="B5" s="18">
        <v>0.27593326224949843</v>
      </c>
      <c r="C5" s="18">
        <v>0.35312964200589353</v>
      </c>
      <c r="D5" s="18">
        <v>0.76102513191736643</v>
      </c>
      <c r="E5" s="18">
        <v>1</v>
      </c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</row>
    <row r="6" spans="1:18">
      <c r="A6" s="18" t="s">
        <v>345</v>
      </c>
      <c r="B6" s="18">
        <v>0.33943410203967866</v>
      </c>
      <c r="C6" s="18">
        <v>0.2883475593714358</v>
      </c>
      <c r="D6" s="18">
        <v>0.75221938836697821</v>
      </c>
      <c r="E6" s="18">
        <v>0.93204925940590155</v>
      </c>
      <c r="F6" s="18">
        <v>1</v>
      </c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</row>
    <row r="7" spans="1:18">
      <c r="A7" s="18" t="s">
        <v>347</v>
      </c>
      <c r="B7" s="18">
        <v>0.25183685478165474</v>
      </c>
      <c r="C7" s="18">
        <v>0.2376511219686343</v>
      </c>
      <c r="D7" s="18">
        <v>0.34774877210381283</v>
      </c>
      <c r="E7" s="18">
        <v>-1.2444755979377636E-2</v>
      </c>
      <c r="F7" s="18">
        <v>2.9060980194870988E-2</v>
      </c>
      <c r="G7" s="18">
        <v>1</v>
      </c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</row>
    <row r="8" spans="1:18">
      <c r="A8" s="18" t="s">
        <v>359</v>
      </c>
      <c r="B8" s="18">
        <v>-3.4573773541562942E-2</v>
      </c>
      <c r="C8" s="18">
        <v>-6.2117540418303568E-3</v>
      </c>
      <c r="D8" s="18">
        <v>-0.11043368425293819</v>
      </c>
      <c r="E8" s="18">
        <v>-8.6329175297833474E-2</v>
      </c>
      <c r="F8" s="18">
        <v>-8.4614120436707033E-2</v>
      </c>
      <c r="G8" s="18">
        <v>-2.2705076403377107E-2</v>
      </c>
      <c r="H8" s="18">
        <v>1</v>
      </c>
      <c r="I8" s="18"/>
      <c r="J8" s="18"/>
      <c r="K8" s="18"/>
      <c r="L8" s="18"/>
      <c r="M8" s="18"/>
      <c r="N8" s="18"/>
      <c r="O8" s="18"/>
      <c r="P8" s="18"/>
      <c r="Q8" s="18"/>
      <c r="R8" s="18"/>
    </row>
    <row r="9" spans="1:18">
      <c r="A9" s="18" t="s">
        <v>360</v>
      </c>
      <c r="B9" s="18">
        <v>-0.26076768346845453</v>
      </c>
      <c r="C9" s="18">
        <v>-0.2375437313857193</v>
      </c>
      <c r="D9" s="18">
        <v>-0.38707271922043424</v>
      </c>
      <c r="E9" s="18">
        <v>-4.5420119630221217E-2</v>
      </c>
      <c r="F9" s="18">
        <v>-8.8240723082060393E-2</v>
      </c>
      <c r="G9" s="18">
        <v>-0.95301217900255242</v>
      </c>
      <c r="H9" s="18">
        <v>-0.15397695464777719</v>
      </c>
      <c r="I9" s="18">
        <v>1</v>
      </c>
      <c r="J9" s="18"/>
      <c r="K9" s="18"/>
      <c r="L9" s="18"/>
      <c r="M9" s="18"/>
      <c r="N9" s="18"/>
      <c r="O9" s="18"/>
      <c r="P9" s="18"/>
      <c r="Q9" s="18"/>
      <c r="R9" s="18"/>
    </row>
    <row r="10" spans="1:18">
      <c r="A10" s="18" t="s">
        <v>361</v>
      </c>
      <c r="B10" s="18">
        <v>0.26558285839510015</v>
      </c>
      <c r="C10" s="18">
        <v>0.23046787653239129</v>
      </c>
      <c r="D10" s="18">
        <v>0.42212781066572302</v>
      </c>
      <c r="E10" s="18">
        <v>8.2829611258206481E-2</v>
      </c>
      <c r="F10" s="18">
        <v>0.12324691823643534</v>
      </c>
      <c r="G10" s="18">
        <v>0.92480978425821891</v>
      </c>
      <c r="H10" s="18">
        <v>-0.31854009061414396</v>
      </c>
      <c r="I10" s="18">
        <v>-0.88752821976949392</v>
      </c>
      <c r="J10" s="18">
        <v>1</v>
      </c>
      <c r="K10" s="18"/>
      <c r="L10" s="18"/>
      <c r="M10" s="18"/>
      <c r="N10" s="18"/>
      <c r="O10" s="18"/>
      <c r="P10" s="18"/>
      <c r="Q10" s="18"/>
      <c r="R10" s="18"/>
    </row>
    <row r="11" spans="1:18">
      <c r="A11" s="18" t="s">
        <v>1750</v>
      </c>
      <c r="B11" s="18">
        <v>2.9328833110565042E-2</v>
      </c>
      <c r="C11" s="18">
        <v>8.8984722812536471E-2</v>
      </c>
      <c r="D11" s="18">
        <v>-2.1569355444182026E-2</v>
      </c>
      <c r="E11" s="18">
        <v>-0.16290502889677946</v>
      </c>
      <c r="F11" s="18">
        <v>-0.1332870137116646</v>
      </c>
      <c r="G11" s="18">
        <v>0.1425048547583935</v>
      </c>
      <c r="H11" s="18">
        <v>-4.7470316382162078E-2</v>
      </c>
      <c r="I11" s="18">
        <v>-0.12477313130121076</v>
      </c>
      <c r="J11" s="18">
        <v>0.14153147169571392</v>
      </c>
      <c r="K11" s="18">
        <v>1</v>
      </c>
      <c r="L11" s="18"/>
      <c r="M11" s="18"/>
      <c r="N11" s="18"/>
      <c r="O11" s="18"/>
      <c r="P11" s="18"/>
      <c r="Q11" s="18"/>
      <c r="R11" s="18"/>
    </row>
    <row r="12" spans="1:18">
      <c r="A12" s="18" t="s">
        <v>363</v>
      </c>
      <c r="B12" s="18">
        <v>-0.75897349034729711</v>
      </c>
      <c r="C12" s="18">
        <v>-2.8150837243005634E-3</v>
      </c>
      <c r="D12" s="18">
        <v>-9.2480187570628425E-2</v>
      </c>
      <c r="E12" s="18">
        <v>-7.1015520862087539E-2</v>
      </c>
      <c r="F12" s="18">
        <v>-0.13960460004054004</v>
      </c>
      <c r="G12" s="18">
        <v>-0.12775419287165579</v>
      </c>
      <c r="H12" s="18">
        <v>-4.6385733010784278E-3</v>
      </c>
      <c r="I12" s="18">
        <v>0.15812190031529735</v>
      </c>
      <c r="J12" s="18">
        <v>-0.14870567811576824</v>
      </c>
      <c r="K12" s="18">
        <v>-6.3943326288437602E-2</v>
      </c>
      <c r="L12" s="18">
        <v>1</v>
      </c>
      <c r="M12" s="18"/>
      <c r="N12" s="18"/>
      <c r="O12" s="18"/>
      <c r="P12" s="18"/>
      <c r="Q12" s="18"/>
      <c r="R12" s="18"/>
    </row>
    <row r="13" spans="1:18">
      <c r="A13" s="18" t="s">
        <v>368</v>
      </c>
      <c r="B13" s="18">
        <v>1.9368892287146503E-2</v>
      </c>
      <c r="C13" s="18">
        <v>0.86893219683139056</v>
      </c>
      <c r="D13" s="18">
        <v>0.60012131886047826</v>
      </c>
      <c r="E13" s="18">
        <v>0.40896430707945014</v>
      </c>
      <c r="F13" s="18">
        <v>0.33378083979113399</v>
      </c>
      <c r="G13" s="18">
        <v>0.1619918819372401</v>
      </c>
      <c r="H13" s="18">
        <v>-0.12714786952590945</v>
      </c>
      <c r="I13" s="18">
        <v>-0.14015984961964789</v>
      </c>
      <c r="J13" s="18">
        <v>0.19358903410800915</v>
      </c>
      <c r="K13" s="18">
        <v>3.2830169837825635E-2</v>
      </c>
      <c r="L13" s="18">
        <v>0.2326240538206269</v>
      </c>
      <c r="M13" s="18">
        <v>1</v>
      </c>
      <c r="N13" s="18"/>
      <c r="O13" s="18"/>
      <c r="P13" s="18"/>
      <c r="Q13" s="18"/>
      <c r="R13" s="18"/>
    </row>
    <row r="14" spans="1:18">
      <c r="A14" s="18" t="s">
        <v>365</v>
      </c>
      <c r="B14" s="18">
        <v>4.9747846329409963E-2</v>
      </c>
      <c r="C14" s="18">
        <v>0.76360121045920604</v>
      </c>
      <c r="D14" s="18">
        <v>0.28978187472386707</v>
      </c>
      <c r="E14" s="18">
        <v>0.1848215682389964</v>
      </c>
      <c r="F14" s="18">
        <v>0.13192170649408752</v>
      </c>
      <c r="G14" s="18">
        <v>5.0183204742622084E-2</v>
      </c>
      <c r="H14" s="18">
        <v>-7.5234123657154081E-2</v>
      </c>
      <c r="I14" s="18">
        <v>-4.349408000739656E-2</v>
      </c>
      <c r="J14" s="18">
        <v>7.66155532765119E-2</v>
      </c>
      <c r="K14" s="18">
        <v>-2.7939053493628587E-3</v>
      </c>
      <c r="L14" s="18">
        <v>-7.2274720942358414E-2</v>
      </c>
      <c r="M14" s="18">
        <v>0.67528192965883049</v>
      </c>
      <c r="N14" s="18">
        <v>1</v>
      </c>
      <c r="O14" s="18"/>
      <c r="P14" s="18"/>
      <c r="Q14" s="18"/>
      <c r="R14" s="18"/>
    </row>
    <row r="15" spans="1:18">
      <c r="A15" s="18" t="s">
        <v>366</v>
      </c>
      <c r="B15" s="18">
        <v>0.29074603974411356</v>
      </c>
      <c r="C15" s="18">
        <v>-0.11656146244678738</v>
      </c>
      <c r="D15" s="18">
        <v>-0.2719363591999322</v>
      </c>
      <c r="E15" s="18">
        <v>-0.19279839208554198</v>
      </c>
      <c r="F15" s="18">
        <v>-0.15028984923350694</v>
      </c>
      <c r="G15" s="18">
        <v>-7.346362438997113E-2</v>
      </c>
      <c r="H15" s="18">
        <v>5.3519045111496785E-2</v>
      </c>
      <c r="I15" s="18">
        <v>4.6965490131765368E-2</v>
      </c>
      <c r="J15" s="18">
        <v>-7.0248537927672605E-2</v>
      </c>
      <c r="K15" s="18">
        <v>-2.2450835535642331E-2</v>
      </c>
      <c r="L15" s="18">
        <v>-0.61659470816579698</v>
      </c>
      <c r="M15" s="18">
        <v>-0.41290687199364062</v>
      </c>
      <c r="N15" s="18">
        <v>0.35165813095008119</v>
      </c>
      <c r="O15" s="18">
        <v>1</v>
      </c>
      <c r="P15" s="18"/>
      <c r="Q15" s="18"/>
      <c r="R15" s="18"/>
    </row>
    <row r="16" spans="1:18">
      <c r="A16" s="18" t="s">
        <v>367</v>
      </c>
      <c r="B16" s="18">
        <v>-0.22510648930282157</v>
      </c>
      <c r="C16" s="18">
        <v>0.74310187092173319</v>
      </c>
      <c r="D16" s="18">
        <v>0.49207045719598563</v>
      </c>
      <c r="E16" s="18">
        <v>0.33138860787410207</v>
      </c>
      <c r="F16" s="18">
        <v>0.24840242977088958</v>
      </c>
      <c r="G16" s="18">
        <v>0.10975503366731494</v>
      </c>
      <c r="H16" s="18">
        <v>-0.1106208551364652</v>
      </c>
      <c r="I16" s="18">
        <v>-8.0378107358878126E-2</v>
      </c>
      <c r="J16" s="18">
        <v>0.12876607532991327</v>
      </c>
      <c r="K16" s="18">
        <v>1.8135567344318631E-2</v>
      </c>
      <c r="L16" s="18">
        <v>0.50641773461905715</v>
      </c>
      <c r="M16" s="18">
        <v>0.94173059647224633</v>
      </c>
      <c r="N16" s="18">
        <v>0.50852041228754874</v>
      </c>
      <c r="O16" s="18">
        <v>-0.62712017472910164</v>
      </c>
      <c r="P16" s="18">
        <v>1</v>
      </c>
      <c r="Q16" s="18"/>
      <c r="R16" s="18"/>
    </row>
    <row r="17" spans="1:18">
      <c r="A17" s="18" t="s">
        <v>364</v>
      </c>
      <c r="B17" s="18">
        <v>-1.9368892287146472E-2</v>
      </c>
      <c r="C17" s="18">
        <v>-0.86893219683138934</v>
      </c>
      <c r="D17" s="18">
        <v>-0.60012131886047704</v>
      </c>
      <c r="E17" s="18">
        <v>-0.4089643070794497</v>
      </c>
      <c r="F17" s="18">
        <v>-0.33378083979113327</v>
      </c>
      <c r="G17" s="18">
        <v>-0.16199188193724004</v>
      </c>
      <c r="H17" s="18">
        <v>0.12714786952590931</v>
      </c>
      <c r="I17" s="18">
        <v>0.14015984961964767</v>
      </c>
      <c r="J17" s="18">
        <v>-0.19358903410800848</v>
      </c>
      <c r="K17" s="18">
        <v>-3.2830169837825586E-2</v>
      </c>
      <c r="L17" s="18">
        <v>-0.23262405382062637</v>
      </c>
      <c r="M17" s="18">
        <v>-1.0000000000000004</v>
      </c>
      <c r="N17" s="18">
        <v>-0.67528192965882949</v>
      </c>
      <c r="O17" s="18">
        <v>0.41290687199364023</v>
      </c>
      <c r="P17" s="18">
        <v>-0.94173059647224644</v>
      </c>
      <c r="Q17" s="18">
        <v>1</v>
      </c>
      <c r="R17" s="18"/>
    </row>
    <row r="18" spans="1:18" ht="15" thickBot="1">
      <c r="A18" s="19" t="s">
        <v>1667</v>
      </c>
      <c r="B18" s="18">
        <v>0.36927768601525107</v>
      </c>
      <c r="C18" s="18">
        <v>-0.12233214899725962</v>
      </c>
      <c r="D18" s="18">
        <v>0.5278926031555794</v>
      </c>
      <c r="E18" s="18">
        <v>0.46947702548631193</v>
      </c>
      <c r="F18" s="18">
        <v>0.51213379782512203</v>
      </c>
      <c r="G18" s="18">
        <v>0.1635472153985027</v>
      </c>
      <c r="H18" s="18">
        <v>-1.2800428111696841E-3</v>
      </c>
      <c r="I18" s="18">
        <v>-0.20981356615406443</v>
      </c>
      <c r="J18" s="18">
        <v>0.20097505990044848</v>
      </c>
      <c r="K18" s="18">
        <v>0.23132536430051789</v>
      </c>
      <c r="L18" s="18">
        <v>-0.14537056936661066</v>
      </c>
      <c r="M18" s="18">
        <v>-2.5333531209636544E-2</v>
      </c>
      <c r="N18" s="18">
        <v>-0.24350459246422468</v>
      </c>
      <c r="O18" s="18">
        <v>-0.16359548632405352</v>
      </c>
      <c r="P18" s="18">
        <v>-5.1953637328403086E-2</v>
      </c>
      <c r="Q18" s="18">
        <v>2.5333531209636457E-2</v>
      </c>
      <c r="R18" s="18">
        <v>1</v>
      </c>
    </row>
    <row r="21" spans="1:18">
      <c r="A21" t="s">
        <v>1667</v>
      </c>
      <c r="B21" s="18">
        <v>0.3326677155797757</v>
      </c>
      <c r="C21" s="18">
        <v>-8.0443547576849905E-2</v>
      </c>
      <c r="D21" s="18">
        <v>0.51952194077056935</v>
      </c>
      <c r="E21" s="18">
        <v>0.46578674511411455</v>
      </c>
      <c r="F21" s="18">
        <v>0.48529889000076354</v>
      </c>
      <c r="G21" s="18">
        <v>0.16327126259399027</v>
      </c>
      <c r="H21" s="18">
        <v>1.7296014532067749E-3</v>
      </c>
      <c r="I21" s="18">
        <v>-0.20914965699335686</v>
      </c>
      <c r="J21" s="18">
        <v>0.1970421956443984</v>
      </c>
      <c r="K21" s="18">
        <v>0.14972028983759933</v>
      </c>
      <c r="L21" s="18">
        <v>-0.13547456285240056</v>
      </c>
      <c r="M21" s="18">
        <v>6.2023015806035309E-3</v>
      </c>
      <c r="N21" s="18">
        <v>-0.17884872743932578</v>
      </c>
      <c r="O21" s="18">
        <v>-0.13286659714100857</v>
      </c>
      <c r="P21" s="18">
        <v>-1.6686660316924451E-2</v>
      </c>
    </row>
  </sheetData>
  <conditionalFormatting sqref="B2:R18">
    <cfRule type="cellIs" dxfId="17" priority="7" operator="lessThan">
      <formula>-0.75</formula>
    </cfRule>
    <cfRule type="cellIs" dxfId="16" priority="8" operator="greaterThan">
      <formula>0.75</formula>
    </cfRule>
    <cfRule type="cellIs" dxfId="15" priority="9" operator="between">
      <formula>-0.5</formula>
      <formula>-0.75</formula>
    </cfRule>
    <cfRule type="cellIs" dxfId="14" priority="10" operator="between">
      <formula>-0.5</formula>
      <formula>0</formula>
    </cfRule>
    <cfRule type="cellIs" dxfId="13" priority="11" operator="between">
      <formula>0</formula>
      <formula>0.5</formula>
    </cfRule>
    <cfRule type="cellIs" dxfId="12" priority="12" operator="between">
      <formula>0.5</formula>
      <formula>0.75</formula>
    </cfRule>
  </conditionalFormatting>
  <conditionalFormatting sqref="B21:P21">
    <cfRule type="cellIs" dxfId="11" priority="1" operator="lessThan">
      <formula>-0.75</formula>
    </cfRule>
    <cfRule type="cellIs" dxfId="10" priority="2" operator="greaterThan">
      <formula>0.75</formula>
    </cfRule>
    <cfRule type="cellIs" dxfId="9" priority="3" operator="between">
      <formula>-0.5</formula>
      <formula>-0.75</formula>
    </cfRule>
    <cfRule type="cellIs" dxfId="8" priority="4" operator="between">
      <formula>-0.5</formula>
      <formula>0</formula>
    </cfRule>
    <cfRule type="cellIs" dxfId="7" priority="5" operator="between">
      <formula>0</formula>
      <formula>0.5</formula>
    </cfRule>
    <cfRule type="cellIs" dxfId="6" priority="6" operator="between">
      <formula>0.5</formula>
      <formula>0.75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7293E-56E0-43BE-A1F0-EFB19F395D8D}">
  <dimension ref="A1:Z26"/>
  <sheetViews>
    <sheetView tabSelected="1" workbookViewId="0">
      <selection activeCell="Q36" sqref="Q36"/>
    </sheetView>
  </sheetViews>
  <sheetFormatPr defaultRowHeight="14.4"/>
  <sheetData>
    <row r="1" spans="1:26">
      <c r="A1" s="20"/>
      <c r="B1" s="20" t="s">
        <v>5</v>
      </c>
      <c r="C1" s="20" t="s">
        <v>6</v>
      </c>
      <c r="D1" s="20" t="s">
        <v>7</v>
      </c>
      <c r="E1" s="20" t="s">
        <v>8</v>
      </c>
      <c r="F1" s="20" t="s">
        <v>354</v>
      </c>
      <c r="G1" s="20" t="s">
        <v>355</v>
      </c>
      <c r="H1" s="20" t="s">
        <v>356</v>
      </c>
      <c r="I1" s="20" t="s">
        <v>357</v>
      </c>
      <c r="J1" s="20" t="s">
        <v>14</v>
      </c>
      <c r="K1" s="20" t="s">
        <v>15</v>
      </c>
      <c r="L1" s="20" t="s">
        <v>9</v>
      </c>
      <c r="M1" s="20" t="s">
        <v>10</v>
      </c>
      <c r="N1" s="20" t="s">
        <v>349</v>
      </c>
      <c r="O1" s="20" t="s">
        <v>358</v>
      </c>
      <c r="P1" s="20" t="s">
        <v>345</v>
      </c>
      <c r="Q1" s="20" t="s">
        <v>347</v>
      </c>
      <c r="R1" s="20" t="s">
        <v>359</v>
      </c>
      <c r="S1" s="20" t="s">
        <v>360</v>
      </c>
      <c r="T1" s="20" t="s">
        <v>361</v>
      </c>
      <c r="U1" s="20" t="s">
        <v>1750</v>
      </c>
      <c r="V1" s="20" t="s">
        <v>363</v>
      </c>
      <c r="W1" s="20" t="s">
        <v>368</v>
      </c>
      <c r="X1" s="20" t="s">
        <v>365</v>
      </c>
      <c r="Y1" s="20" t="s">
        <v>366</v>
      </c>
      <c r="Z1" s="20" t="s">
        <v>367</v>
      </c>
    </row>
    <row r="2" spans="1:26">
      <c r="A2" s="18" t="s">
        <v>5</v>
      </c>
      <c r="B2" s="18">
        <v>1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>
      <c r="A3" s="18" t="s">
        <v>6</v>
      </c>
      <c r="B3" s="18">
        <v>0.72391516626719432</v>
      </c>
      <c r="C3" s="18">
        <v>1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>
      <c r="A4" s="18" t="s">
        <v>7</v>
      </c>
      <c r="B4" s="18">
        <v>0.86318437514688384</v>
      </c>
      <c r="C4" s="18">
        <v>0.78626317749021457</v>
      </c>
      <c r="D4" s="18">
        <v>1</v>
      </c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>
      <c r="A5" s="18" t="s">
        <v>8</v>
      </c>
      <c r="B5" s="18">
        <v>1.0964335285786369E-2</v>
      </c>
      <c r="C5" s="18">
        <v>0.34979910822084626</v>
      </c>
      <c r="D5" s="18">
        <v>7.668118967686012E-2</v>
      </c>
      <c r="E5" s="18">
        <v>1</v>
      </c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>
      <c r="A6" s="18" t="s">
        <v>354</v>
      </c>
      <c r="B6" s="18">
        <v>0.88074528015567721</v>
      </c>
      <c r="C6" s="18">
        <v>0.40796078571240535</v>
      </c>
      <c r="D6" s="18">
        <v>0.62410762804069975</v>
      </c>
      <c r="E6" s="18">
        <v>-0.13666791820526264</v>
      </c>
      <c r="F6" s="18">
        <v>1</v>
      </c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>
      <c r="A7" s="18" t="s">
        <v>355</v>
      </c>
      <c r="B7" s="18">
        <v>0.51884272539047993</v>
      </c>
      <c r="C7" s="18">
        <v>0.72175334798324853</v>
      </c>
      <c r="D7" s="18">
        <v>0.41907332425348059</v>
      </c>
      <c r="E7" s="18">
        <v>0.31541681428062407</v>
      </c>
      <c r="F7" s="18">
        <v>0.47115021372266647</v>
      </c>
      <c r="G7" s="18">
        <v>1</v>
      </c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>
      <c r="A8" s="18" t="s">
        <v>356</v>
      </c>
      <c r="B8" s="18">
        <v>0.71273575371600006</v>
      </c>
      <c r="C8" s="18">
        <v>0.35041146454637762</v>
      </c>
      <c r="D8" s="18">
        <v>0.76679513400993893</v>
      </c>
      <c r="E8" s="18">
        <v>-0.1292754190358433</v>
      </c>
      <c r="F8" s="18">
        <v>0.77167339618120845</v>
      </c>
      <c r="G8" s="18">
        <v>0.3446695102030603</v>
      </c>
      <c r="H8" s="18">
        <v>1</v>
      </c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>
      <c r="A9" s="18" t="s">
        <v>357</v>
      </c>
      <c r="B9" s="18">
        <v>-0.15462926546975905</v>
      </c>
      <c r="C9" s="18">
        <v>0.13683867534836203</v>
      </c>
      <c r="D9" s="18">
        <v>-0.11655772427793434</v>
      </c>
      <c r="E9" s="18">
        <v>0.94077580887341838</v>
      </c>
      <c r="F9" s="18">
        <v>-0.22447489108807411</v>
      </c>
      <c r="G9" s="18">
        <v>0.2506530665833559</v>
      </c>
      <c r="H9" s="18">
        <v>-0.2074771805712558</v>
      </c>
      <c r="I9" s="18">
        <v>1</v>
      </c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>
      <c r="A10" s="18" t="s">
        <v>14</v>
      </c>
      <c r="B10" s="18">
        <v>0.41697006477092469</v>
      </c>
      <c r="C10" s="18">
        <v>0.56473847328860816</v>
      </c>
      <c r="D10" s="18">
        <v>0.44033549105929848</v>
      </c>
      <c r="E10" s="18">
        <v>9.3947479380130275E-2</v>
      </c>
      <c r="F10" s="18">
        <v>0.30747776601414822</v>
      </c>
      <c r="G10" s="18">
        <v>0.53921149444614358</v>
      </c>
      <c r="H10" s="18">
        <v>0.30262087501067109</v>
      </c>
      <c r="I10" s="18">
        <v>-1.4132430454080689E-2</v>
      </c>
      <c r="J10" s="18">
        <v>1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>
      <c r="A11" s="18" t="s">
        <v>15</v>
      </c>
      <c r="B11" s="18">
        <v>0.8156984114024427</v>
      </c>
      <c r="C11" s="18">
        <v>0.60580215767959389</v>
      </c>
      <c r="D11" s="18">
        <v>0.69723402285166314</v>
      </c>
      <c r="E11" s="18">
        <v>3.529795816935561E-2</v>
      </c>
      <c r="F11" s="18">
        <v>0.82490843587658691</v>
      </c>
      <c r="G11" s="18">
        <v>0.63427151984641228</v>
      </c>
      <c r="H11" s="18">
        <v>0.7270324616939754</v>
      </c>
      <c r="I11" s="18">
        <v>-8.5124189595452135E-2</v>
      </c>
      <c r="J11" s="18">
        <v>0.64878251949007082</v>
      </c>
      <c r="K11" s="18">
        <v>1</v>
      </c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>
      <c r="A12" s="18" t="s">
        <v>9</v>
      </c>
      <c r="B12" s="18">
        <v>0.32682822131102435</v>
      </c>
      <c r="C12" s="18">
        <v>0.28667599552834194</v>
      </c>
      <c r="D12" s="18">
        <v>0.20485447917811175</v>
      </c>
      <c r="E12" s="18">
        <v>-9.8618210100510015E-2</v>
      </c>
      <c r="F12" s="18">
        <v>0.31017330021871986</v>
      </c>
      <c r="G12" s="18">
        <v>0.31907923883080219</v>
      </c>
      <c r="H12" s="18">
        <v>0.1470127656252215</v>
      </c>
      <c r="I12" s="18">
        <v>-0.13826759792979368</v>
      </c>
      <c r="J12" s="18">
        <v>0.63097448438783499</v>
      </c>
      <c r="K12" s="18">
        <v>0.26255816799527154</v>
      </c>
      <c r="L12" s="18">
        <v>1</v>
      </c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>
      <c r="A13" s="18" t="s">
        <v>10</v>
      </c>
      <c r="B13" s="18">
        <v>0.1233698335999952</v>
      </c>
      <c r="C13" s="18">
        <v>-0.22032828479497388</v>
      </c>
      <c r="D13" s="18">
        <v>-0.11170276095203424</v>
      </c>
      <c r="E13" s="18">
        <v>-0.16003005732582898</v>
      </c>
      <c r="F13" s="18">
        <v>0.34562350525932556</v>
      </c>
      <c r="G13" s="18">
        <v>2.78493978446434E-4</v>
      </c>
      <c r="H13" s="18">
        <v>0.13294149996210569</v>
      </c>
      <c r="I13" s="18">
        <v>-7.8837115617197459E-2</v>
      </c>
      <c r="J13" s="18">
        <v>-0.2367115939939978</v>
      </c>
      <c r="K13" s="18">
        <v>6.5555742965249894E-2</v>
      </c>
      <c r="L13" s="18">
        <v>0.12871766807980714</v>
      </c>
      <c r="M13" s="18">
        <v>1</v>
      </c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>
      <c r="A14" s="18" t="s">
        <v>349</v>
      </c>
      <c r="B14" s="18">
        <v>0.72843960367330729</v>
      </c>
      <c r="C14" s="18">
        <v>0.3059141197042633</v>
      </c>
      <c r="D14" s="18">
        <v>0.47545901588411904</v>
      </c>
      <c r="E14" s="18">
        <v>-0.16529942761438665</v>
      </c>
      <c r="F14" s="18">
        <v>0.8428049382044196</v>
      </c>
      <c r="G14" s="18">
        <v>0.3718599217148616</v>
      </c>
      <c r="H14" s="18">
        <v>0.60411773155147663</v>
      </c>
      <c r="I14" s="18">
        <v>-0.2338011121079068</v>
      </c>
      <c r="J14" s="18">
        <v>0.3064957330004297</v>
      </c>
      <c r="K14" s="18">
        <v>0.69935670778276116</v>
      </c>
      <c r="L14" s="18">
        <v>0.39000585466111104</v>
      </c>
      <c r="M14" s="18">
        <v>0.55115343668830752</v>
      </c>
      <c r="N14" s="18">
        <v>1</v>
      </c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>
      <c r="A15" s="18" t="s">
        <v>358</v>
      </c>
      <c r="B15" s="18">
        <v>0.58222908806127938</v>
      </c>
      <c r="C15" s="18">
        <v>0.32400593782932013</v>
      </c>
      <c r="D15" s="18">
        <v>0.4545882527063384</v>
      </c>
      <c r="E15" s="18">
        <v>-0.17891221776660873</v>
      </c>
      <c r="F15" s="18">
        <v>0.59235601998186116</v>
      </c>
      <c r="G15" s="18">
        <v>0.29227148850213452</v>
      </c>
      <c r="H15" s="18">
        <v>0.47841766661308494</v>
      </c>
      <c r="I15" s="18">
        <v>-0.2645991614784271</v>
      </c>
      <c r="J15" s="18">
        <v>0.30558852137646342</v>
      </c>
      <c r="K15" s="18">
        <v>0.57671461689856729</v>
      </c>
      <c r="L15" s="18">
        <v>0.27593326224949843</v>
      </c>
      <c r="M15" s="18">
        <v>0.35312964200589353</v>
      </c>
      <c r="N15" s="18">
        <v>0.76102513191736643</v>
      </c>
      <c r="O15" s="18">
        <v>1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>
      <c r="A16" s="18" t="s">
        <v>345</v>
      </c>
      <c r="B16" s="18">
        <v>0.5966775447641588</v>
      </c>
      <c r="C16" s="18">
        <v>0.37713421454286455</v>
      </c>
      <c r="D16" s="18">
        <v>0.47526235767655989</v>
      </c>
      <c r="E16" s="18">
        <v>-0.15717660757548613</v>
      </c>
      <c r="F16" s="18">
        <v>0.59058196789872264</v>
      </c>
      <c r="G16" s="18">
        <v>0.33898106696990049</v>
      </c>
      <c r="H16" s="18">
        <v>0.4756686674451997</v>
      </c>
      <c r="I16" s="18">
        <v>-0.25387876254316266</v>
      </c>
      <c r="J16" s="18">
        <v>0.35614188673577774</v>
      </c>
      <c r="K16" s="18">
        <v>0.59265464573116655</v>
      </c>
      <c r="L16" s="18">
        <v>0.33943410203967866</v>
      </c>
      <c r="M16" s="18">
        <v>0.2883475593714358</v>
      </c>
      <c r="N16" s="18">
        <v>0.75221938836697821</v>
      </c>
      <c r="O16" s="18">
        <v>0.93204925940590155</v>
      </c>
      <c r="P16" s="18">
        <v>1</v>
      </c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>
      <c r="A17" s="18" t="s">
        <v>347</v>
      </c>
      <c r="B17" s="18">
        <v>0.33559930420079936</v>
      </c>
      <c r="C17" s="18">
        <v>5.2605673419545293E-2</v>
      </c>
      <c r="D17" s="18">
        <v>0.20489903035830748</v>
      </c>
      <c r="E17" s="18">
        <v>-0.16199847021927524</v>
      </c>
      <c r="F17" s="18">
        <v>0.4531298589568743</v>
      </c>
      <c r="G17" s="18">
        <v>0.11991819038983641</v>
      </c>
      <c r="H17" s="18">
        <v>0.35598827461700655</v>
      </c>
      <c r="I17" s="18">
        <v>-0.17955332738013496</v>
      </c>
      <c r="J17" s="18">
        <v>3.7536916122768264E-2</v>
      </c>
      <c r="K17" s="18">
        <v>0.25961916914515037</v>
      </c>
      <c r="L17" s="18">
        <v>0.25183685478165474</v>
      </c>
      <c r="M17" s="18">
        <v>0.2376511219686343</v>
      </c>
      <c r="N17" s="18">
        <v>0.34774877210381283</v>
      </c>
      <c r="O17" s="18">
        <v>-1.2444755979377636E-2</v>
      </c>
      <c r="P17" s="18">
        <v>2.9060980194870988E-2</v>
      </c>
      <c r="Q17" s="18">
        <v>1</v>
      </c>
      <c r="R17" s="18"/>
      <c r="S17" s="18"/>
      <c r="T17" s="18"/>
      <c r="U17" s="18"/>
      <c r="V17" s="18"/>
      <c r="W17" s="18"/>
      <c r="X17" s="18"/>
      <c r="Y17" s="18"/>
      <c r="Z17" s="18"/>
    </row>
    <row r="18" spans="1:26">
      <c r="A18" s="18" t="s">
        <v>359</v>
      </c>
      <c r="B18" s="18">
        <v>-0.15930001690093473</v>
      </c>
      <c r="C18" s="18">
        <v>8.9015213332404326E-3</v>
      </c>
      <c r="D18" s="18">
        <v>-4.3703069400133542E-2</v>
      </c>
      <c r="E18" s="18">
        <v>3.2833969183940249E-2</v>
      </c>
      <c r="F18" s="18">
        <v>-0.20629238667002892</v>
      </c>
      <c r="G18" s="18">
        <v>-3.9572559639034943E-2</v>
      </c>
      <c r="H18" s="18">
        <v>-9.0376086007620871E-2</v>
      </c>
      <c r="I18" s="18">
        <v>2.8920430579530199E-2</v>
      </c>
      <c r="J18" s="18">
        <v>0.23359938264947583</v>
      </c>
      <c r="K18" s="18">
        <v>3.0796314412523132E-2</v>
      </c>
      <c r="L18" s="18">
        <v>-3.4573773541562942E-2</v>
      </c>
      <c r="M18" s="18">
        <v>-6.2117540418303568E-3</v>
      </c>
      <c r="N18" s="18">
        <v>-0.11043368425293819</v>
      </c>
      <c r="O18" s="18">
        <v>-8.6329175297833474E-2</v>
      </c>
      <c r="P18" s="18">
        <v>-8.4614120436707033E-2</v>
      </c>
      <c r="Q18" s="18">
        <v>-2.2705076403377107E-2</v>
      </c>
      <c r="R18" s="18">
        <v>1</v>
      </c>
      <c r="S18" s="18"/>
      <c r="T18" s="18"/>
      <c r="U18" s="18"/>
      <c r="V18" s="18"/>
      <c r="W18" s="18"/>
      <c r="X18" s="18"/>
      <c r="Y18" s="18"/>
      <c r="Z18" s="18"/>
    </row>
    <row r="19" spans="1:26">
      <c r="A19" s="18" t="s">
        <v>360</v>
      </c>
      <c r="B19" s="18">
        <v>-0.3574257188409366</v>
      </c>
      <c r="C19" s="18">
        <v>-9.2147168100617835E-2</v>
      </c>
      <c r="D19" s="18">
        <v>-0.23431502410113872</v>
      </c>
      <c r="E19" s="18">
        <v>0.15638588052258343</v>
      </c>
      <c r="F19" s="18">
        <v>-0.46188994297142794</v>
      </c>
      <c r="G19" s="18">
        <v>-0.14798032698362454</v>
      </c>
      <c r="H19" s="18">
        <v>-0.37185681606710896</v>
      </c>
      <c r="I19" s="18">
        <v>0.18031067661471262</v>
      </c>
      <c r="J19" s="18">
        <v>-9.782962280252934E-2</v>
      </c>
      <c r="K19" s="18">
        <v>-0.3144843704708849</v>
      </c>
      <c r="L19" s="18">
        <v>-0.26076768346845453</v>
      </c>
      <c r="M19" s="18">
        <v>-0.2375437313857193</v>
      </c>
      <c r="N19" s="18">
        <v>-0.38707271922043424</v>
      </c>
      <c r="O19" s="18">
        <v>-4.5420119630221217E-2</v>
      </c>
      <c r="P19" s="18">
        <v>-8.8240723082060393E-2</v>
      </c>
      <c r="Q19" s="18">
        <v>-0.95301217900255242</v>
      </c>
      <c r="R19" s="18">
        <v>-0.15397695464777719</v>
      </c>
      <c r="S19" s="18">
        <v>1</v>
      </c>
      <c r="T19" s="18"/>
      <c r="U19" s="18"/>
      <c r="V19" s="18"/>
      <c r="W19" s="18"/>
      <c r="X19" s="18"/>
      <c r="Y19" s="18"/>
      <c r="Z19" s="18"/>
    </row>
    <row r="20" spans="1:26">
      <c r="A20" s="18" t="s">
        <v>361</v>
      </c>
      <c r="B20" s="18">
        <v>0.41646037876508507</v>
      </c>
      <c r="C20" s="18">
        <v>8.3219774428716087E-2</v>
      </c>
      <c r="D20" s="18">
        <v>0.24476425481956798</v>
      </c>
      <c r="E20" s="18">
        <v>-0.16593410549523535</v>
      </c>
      <c r="F20" s="18">
        <v>0.53873884754817669</v>
      </c>
      <c r="G20" s="18">
        <v>0.15916412056858964</v>
      </c>
      <c r="H20" s="18">
        <v>0.39880435373949019</v>
      </c>
      <c r="I20" s="18">
        <v>-0.18690290077929123</v>
      </c>
      <c r="J20" s="18">
        <v>-1.5811544942588931E-2</v>
      </c>
      <c r="K20" s="18">
        <v>0.2865746831405081</v>
      </c>
      <c r="L20" s="18">
        <v>0.26558285839510015</v>
      </c>
      <c r="M20" s="18">
        <v>0.23046787653239129</v>
      </c>
      <c r="N20" s="18">
        <v>0.42212781066572302</v>
      </c>
      <c r="O20" s="18">
        <v>8.2829611258206481E-2</v>
      </c>
      <c r="P20" s="18">
        <v>0.12324691823643534</v>
      </c>
      <c r="Q20" s="18">
        <v>0.92480978425821891</v>
      </c>
      <c r="R20" s="18">
        <v>-0.31854009061414396</v>
      </c>
      <c r="S20" s="18">
        <v>-0.88752821976949392</v>
      </c>
      <c r="T20" s="18">
        <v>1</v>
      </c>
      <c r="U20" s="18"/>
      <c r="V20" s="18"/>
      <c r="W20" s="18"/>
      <c r="X20" s="18"/>
      <c r="Y20" s="18"/>
      <c r="Z20" s="18"/>
    </row>
    <row r="21" spans="1:26">
      <c r="A21" s="18" t="s">
        <v>1750</v>
      </c>
      <c r="B21" s="18">
        <v>3.4929062027726103E-2</v>
      </c>
      <c r="C21" s="18">
        <v>0.24210001256036157</v>
      </c>
      <c r="D21" s="18">
        <v>-1.9466897510861008E-3</v>
      </c>
      <c r="E21" s="18">
        <v>0.70916898155512076</v>
      </c>
      <c r="F21" s="18">
        <v>1.1207014659067168E-2</v>
      </c>
      <c r="G21" s="18">
        <v>0.398780926356058</v>
      </c>
      <c r="H21" s="18">
        <v>-4.0394587840690985E-2</v>
      </c>
      <c r="I21" s="18">
        <v>0.69281709902122712</v>
      </c>
      <c r="J21" s="18">
        <v>3.5863140324831608E-2</v>
      </c>
      <c r="K21" s="18">
        <v>6.6265509217313154E-2</v>
      </c>
      <c r="L21" s="18">
        <v>2.9328833110565042E-2</v>
      </c>
      <c r="M21" s="18">
        <v>8.8984722812536471E-2</v>
      </c>
      <c r="N21" s="18">
        <v>-2.1569355444182026E-2</v>
      </c>
      <c r="O21" s="18">
        <v>-0.16290502889677946</v>
      </c>
      <c r="P21" s="18">
        <v>-0.1332870137116646</v>
      </c>
      <c r="Q21" s="18">
        <v>0.1425048547583935</v>
      </c>
      <c r="R21" s="18">
        <v>-4.7470316382162078E-2</v>
      </c>
      <c r="S21" s="18">
        <v>-0.12477313130121076</v>
      </c>
      <c r="T21" s="18">
        <v>0.14153147169571392</v>
      </c>
      <c r="U21" s="18">
        <v>1</v>
      </c>
      <c r="V21" s="18"/>
      <c r="W21" s="18"/>
      <c r="X21" s="18"/>
      <c r="Y21" s="18"/>
      <c r="Z21" s="18"/>
    </row>
    <row r="22" spans="1:26">
      <c r="A22" s="18" t="s">
        <v>363</v>
      </c>
      <c r="B22" s="18">
        <v>-5.174974972166542E-2</v>
      </c>
      <c r="C22" s="18">
        <v>-0.14766057557230658</v>
      </c>
      <c r="D22" s="18">
        <v>1.6909354810502063E-2</v>
      </c>
      <c r="E22" s="18">
        <v>2.5167645825554499E-2</v>
      </c>
      <c r="F22" s="18">
        <v>-3.0314729798638484E-2</v>
      </c>
      <c r="G22" s="18">
        <v>-0.19912547192413732</v>
      </c>
      <c r="H22" s="18">
        <v>8.6072250643971879E-2</v>
      </c>
      <c r="I22" s="18">
        <v>3.8174174103395651E-2</v>
      </c>
      <c r="J22" s="18">
        <v>-0.44040622573287636</v>
      </c>
      <c r="K22" s="18">
        <v>-1.987801472751554E-2</v>
      </c>
      <c r="L22" s="18">
        <v>-0.75897349034729711</v>
      </c>
      <c r="M22" s="18">
        <v>-2.8150837243005634E-3</v>
      </c>
      <c r="N22" s="18">
        <v>-9.2480187570628425E-2</v>
      </c>
      <c r="O22" s="18">
        <v>-7.1015520862087539E-2</v>
      </c>
      <c r="P22" s="18">
        <v>-0.13960460004054004</v>
      </c>
      <c r="Q22" s="18">
        <v>-0.12775419287165579</v>
      </c>
      <c r="R22" s="18">
        <v>-4.6385733010784278E-3</v>
      </c>
      <c r="S22" s="18">
        <v>0.15812190031529735</v>
      </c>
      <c r="T22" s="18">
        <v>-0.14870567811576824</v>
      </c>
      <c r="U22" s="18">
        <v>-6.3943326288437602E-2</v>
      </c>
      <c r="V22" s="18">
        <v>1</v>
      </c>
      <c r="W22" s="18"/>
      <c r="X22" s="18"/>
      <c r="Y22" s="18"/>
      <c r="Z22" s="18"/>
    </row>
    <row r="23" spans="1:26">
      <c r="A23" s="18" t="s">
        <v>368</v>
      </c>
      <c r="B23" s="18">
        <v>0.22881388995991425</v>
      </c>
      <c r="C23" s="18">
        <v>-0.14217446810412987</v>
      </c>
      <c r="D23" s="18">
        <v>1.6432574640880757E-2</v>
      </c>
      <c r="E23" s="18">
        <v>-0.13927572656200291</v>
      </c>
      <c r="F23" s="18">
        <v>0.41860201714861384</v>
      </c>
      <c r="G23" s="18">
        <v>2.5329151113042261E-2</v>
      </c>
      <c r="H23" s="18">
        <v>0.23825332928696874</v>
      </c>
      <c r="I23" s="18">
        <v>-8.262035327433509E-2</v>
      </c>
      <c r="J23" s="18">
        <v>-0.23765560437456887</v>
      </c>
      <c r="K23" s="18">
        <v>0.15158726720336121</v>
      </c>
      <c r="L23" s="18">
        <v>1.9368892287146503E-2</v>
      </c>
      <c r="M23" s="18">
        <v>0.86893219683139056</v>
      </c>
      <c r="N23" s="18">
        <v>0.60012131886047826</v>
      </c>
      <c r="O23" s="18">
        <v>0.40896430707945014</v>
      </c>
      <c r="P23" s="18">
        <v>0.33378083979113399</v>
      </c>
      <c r="Q23" s="18">
        <v>0.1619918819372401</v>
      </c>
      <c r="R23" s="18">
        <v>-0.12714786952590945</v>
      </c>
      <c r="S23" s="18">
        <v>-0.14015984961964789</v>
      </c>
      <c r="T23" s="18">
        <v>0.19358903410800915</v>
      </c>
      <c r="U23" s="18">
        <v>3.2830169837825635E-2</v>
      </c>
      <c r="V23" s="18">
        <v>0.2326240538206269</v>
      </c>
      <c r="W23" s="18">
        <v>1</v>
      </c>
      <c r="X23" s="18"/>
      <c r="Y23" s="18"/>
      <c r="Z23" s="18"/>
    </row>
    <row r="24" spans="1:26">
      <c r="A24" s="18" t="s">
        <v>365</v>
      </c>
      <c r="B24" s="18">
        <v>-4.6082735899746076E-2</v>
      </c>
      <c r="C24" s="18">
        <v>-0.28467288325846996</v>
      </c>
      <c r="D24" s="18">
        <v>-0.2270293300681217</v>
      </c>
      <c r="E24" s="18">
        <v>-0.14154127724533658</v>
      </c>
      <c r="F24" s="18">
        <v>0.13080660239856415</v>
      </c>
      <c r="G24" s="18">
        <v>-0.11223847476785026</v>
      </c>
      <c r="H24" s="18">
        <v>-3.5526692472319342E-2</v>
      </c>
      <c r="I24" s="18">
        <v>-6.1968190010793456E-2</v>
      </c>
      <c r="J24" s="18">
        <v>-0.27478502471236765</v>
      </c>
      <c r="K24" s="18">
        <v>-0.10672828696694299</v>
      </c>
      <c r="L24" s="18">
        <v>4.9747846329409963E-2</v>
      </c>
      <c r="M24" s="18">
        <v>0.76360121045920604</v>
      </c>
      <c r="N24" s="18">
        <v>0.28978187472386707</v>
      </c>
      <c r="O24" s="18">
        <v>0.1848215682389964</v>
      </c>
      <c r="P24" s="18">
        <v>0.13192170649408752</v>
      </c>
      <c r="Q24" s="18">
        <v>5.0183204742622084E-2</v>
      </c>
      <c r="R24" s="18">
        <v>-7.5234123657154081E-2</v>
      </c>
      <c r="S24" s="18">
        <v>-4.349408000739656E-2</v>
      </c>
      <c r="T24" s="18">
        <v>7.66155532765119E-2</v>
      </c>
      <c r="U24" s="18">
        <v>-2.7939053493628587E-3</v>
      </c>
      <c r="V24" s="18">
        <v>-7.2274720942358414E-2</v>
      </c>
      <c r="W24" s="18">
        <v>0.67528192965883049</v>
      </c>
      <c r="X24" s="18">
        <v>1</v>
      </c>
      <c r="Y24" s="18"/>
      <c r="Z24" s="18"/>
    </row>
    <row r="25" spans="1:26">
      <c r="A25" s="18" t="s">
        <v>366</v>
      </c>
      <c r="B25" s="18">
        <v>-0.24811173927416533</v>
      </c>
      <c r="C25" s="18">
        <v>-9.6795745206774031E-2</v>
      </c>
      <c r="D25" s="18">
        <v>-0.24058631953725057</v>
      </c>
      <c r="E25" s="18">
        <v>-1.5329020873167652E-2</v>
      </c>
      <c r="F25" s="18">
        <v>-0.26836506243575181</v>
      </c>
      <c r="G25" s="18">
        <v>-7.6119910503394506E-2</v>
      </c>
      <c r="H25" s="18">
        <v>-0.28906493022346053</v>
      </c>
      <c r="I25" s="18">
        <v>5.2726868489416656E-3</v>
      </c>
      <c r="J25" s="18">
        <v>0.12096026168429312</v>
      </c>
      <c r="K25" s="18">
        <v>-0.24188055393750302</v>
      </c>
      <c r="L25" s="18">
        <v>0.29074603974411356</v>
      </c>
      <c r="M25" s="18">
        <v>-0.11656146244678738</v>
      </c>
      <c r="N25" s="18">
        <v>-0.2719363591999322</v>
      </c>
      <c r="O25" s="18">
        <v>-0.19279839208554198</v>
      </c>
      <c r="P25" s="18">
        <v>-0.15028984923350694</v>
      </c>
      <c r="Q25" s="18">
        <v>-7.346362438997113E-2</v>
      </c>
      <c r="R25" s="18">
        <v>5.3519045111496785E-2</v>
      </c>
      <c r="S25" s="18">
        <v>4.6965490131765368E-2</v>
      </c>
      <c r="T25" s="18">
        <v>-7.0248537927672605E-2</v>
      </c>
      <c r="U25" s="18">
        <v>-2.2450835535642331E-2</v>
      </c>
      <c r="V25" s="18">
        <v>-0.61659470816579698</v>
      </c>
      <c r="W25" s="18">
        <v>-0.41290687199364062</v>
      </c>
      <c r="X25" s="18">
        <v>0.35165813095008119</v>
      </c>
      <c r="Y25" s="18">
        <v>1</v>
      </c>
      <c r="Z25" s="18"/>
    </row>
    <row r="26" spans="1:26" ht="15" thickBot="1">
      <c r="A26" s="19" t="s">
        <v>367</v>
      </c>
      <c r="B26" s="18">
        <v>0.19025897975976391</v>
      </c>
      <c r="C26" s="18">
        <v>-0.14769054534072415</v>
      </c>
      <c r="D26" s="18">
        <v>3.2338755324661211E-2</v>
      </c>
      <c r="E26" s="18">
        <v>-0.10478085464008942</v>
      </c>
      <c r="F26" s="18">
        <v>0.35610754693387353</v>
      </c>
      <c r="G26" s="18">
        <v>-2.3154323202944509E-2</v>
      </c>
      <c r="H26" s="18">
        <v>0.23649020675777407</v>
      </c>
      <c r="I26" s="18">
        <v>-5.7311365711516356E-2</v>
      </c>
      <c r="J26" s="18">
        <v>-0.33905270096509621</v>
      </c>
      <c r="K26" s="18">
        <v>0.13418165582152738</v>
      </c>
      <c r="L26" s="18">
        <v>-0.22510648930282157</v>
      </c>
      <c r="M26" s="18">
        <v>0.74310187092173319</v>
      </c>
      <c r="N26" s="18">
        <v>0.49207045719598563</v>
      </c>
      <c r="O26" s="18">
        <v>0.33138860787410207</v>
      </c>
      <c r="P26" s="18">
        <v>0.24840242977088958</v>
      </c>
      <c r="Q26" s="18">
        <v>0.10975503366731494</v>
      </c>
      <c r="R26" s="18">
        <v>-0.1106208551364652</v>
      </c>
      <c r="S26" s="18">
        <v>-8.0378107358878126E-2</v>
      </c>
      <c r="T26" s="18">
        <v>0.12876607532991327</v>
      </c>
      <c r="U26" s="18">
        <v>1.8135567344318631E-2</v>
      </c>
      <c r="V26" s="18">
        <v>0.50641773461905715</v>
      </c>
      <c r="W26" s="18">
        <v>0.94173059647224633</v>
      </c>
      <c r="X26" s="18">
        <v>0.50852041228754874</v>
      </c>
      <c r="Y26" s="18">
        <v>-0.62712017472910164</v>
      </c>
      <c r="Z26" s="18">
        <v>1</v>
      </c>
    </row>
  </sheetData>
  <conditionalFormatting sqref="B2:Z26">
    <cfRule type="cellIs" dxfId="5" priority="1" operator="lessThan">
      <formula>-0.75</formula>
    </cfRule>
    <cfRule type="cellIs" dxfId="4" priority="2" operator="greaterThan">
      <formula>0.75</formula>
    </cfRule>
    <cfRule type="cellIs" dxfId="3" priority="3" operator="between">
      <formula>-0.5</formula>
      <formula>-0.75</formula>
    </cfRule>
    <cfRule type="cellIs" dxfId="2" priority="4" operator="between">
      <formula>-0.5</formula>
      <formula>0</formula>
    </cfRule>
    <cfRule type="cellIs" dxfId="1" priority="5" operator="between">
      <formula>0</formula>
      <formula>0.5</formula>
    </cfRule>
    <cfRule type="cellIs" dxfId="0" priority="6" operator="between">
      <formula>0.5</formula>
      <formula>0.75</formula>
    </cfRule>
  </conditionalFormatting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Pit Adv</vt:lpstr>
      <vt:lpstr>S-ERA (50IP SP)</vt:lpstr>
      <vt:lpstr>S-ERA(30IP RP)</vt:lpstr>
      <vt:lpstr>Pit Statcast</vt:lpstr>
      <vt:lpstr>Pit PD</vt:lpstr>
      <vt:lpstr>Pit League Rates</vt:lpstr>
      <vt:lpstr>CORR PIT</vt:lpstr>
      <vt:lpstr>CORR PIT SUM</vt:lpstr>
      <vt:lpstr>Blown Saves Pitch</vt:lpstr>
      <vt:lpstr>QS</vt:lpstr>
      <vt:lpstr>Hitter Rates</vt:lpstr>
      <vt:lpstr>SPEARMAN</vt:lpstr>
      <vt:lpstr>SPEARMAN CORR</vt:lpstr>
      <vt:lpstr>BsR</vt:lpstr>
      <vt:lpstr>ML</vt:lpstr>
      <vt:lpstr>2022 ML copy</vt:lpstr>
      <vt:lpstr>Hit Statcast</vt:lpstr>
      <vt:lpstr>HITTERS</vt:lpstr>
      <vt:lpstr>Hit PD</vt:lpstr>
      <vt:lpstr>CORR HIT</vt:lpstr>
      <vt:lpstr>CORR HIT SUM</vt:lpstr>
      <vt:lpstr>test with counting</vt:lpstr>
    </vt:vector>
  </TitlesOfParts>
  <Company>The Boeing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Flynn (US), Alexander J</dc:creator>
  <cp:lastModifiedBy>Flynn (US), Alexander J</cp:lastModifiedBy>
  <dcterms:created xsi:type="dcterms:W3CDTF">2023-09-27T14:38:22Z</dcterms:created>
  <dcterms:modified xsi:type="dcterms:W3CDTF">2023-11-07T20:39:13Z</dcterms:modified>
</cp:coreProperties>
</file>